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e3751b53a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净值底稿" sheetId="1" r:id="R31320d1fafad4211"/>
    <x:sheet xmlns:r="http://schemas.openxmlformats.org/officeDocument/2006/relationships" name="2080回测" sheetId="2" r:id="R3936c700175f4506"/>
  </x:sheets>
</x:workbook>
</file>

<file path=xl/comments1.xml><?xml version="1.0" encoding="utf-8"?>
<x:comments xmlns:x="http://schemas.openxmlformats.org/spreadsheetml/2006/main">
  <x:authors>
    <x:author>tc={3E4DF2FB-73D1-423B-8351-A43D1B3FAC34}</x:author>
    <x:author>tc={663DEBEB-C35F-4E8E-A30A-02908217CE75}</x:author>
  </x:authors>
  <x:commentList>
    <x:comment ref="P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输出文件已将原iFinD公式的已缓存数值固化，以保证无插件时回测仍可重算。原始底稿未被修改。</x:t>
        </x:r>
      </x:text>
    </x:comment>
    <x:comment ref="Q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输出文件已将原iFinD公式的已缓存数值固化，以保证无插件时回测仍可重算。原始底稿未被修改。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tc={970EB744-1300-40AF-90CE-4709CF4DFB4B}</x:author>
    <x:author>tc={09A5A659-A6CD-4FA9-8643-7E422015F8BB}</x:author>
    <x:author>tc={52C68B49-C238-4B46-8276-C36FFBBC6EB9}</x:author>
  </x:authors>
  <x:commentList>
    <x:comment ref="E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动态阈值触发时，权益合计调整到该目标，默认20%。单个权益策略不强制回到10%，季末再单独校准为1:1。</x:t>
        </x:r>
      </x:text>
    </x:comment>
    <x:comment ref="H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年化费率按相邻净值日的实际日历天数折算：POWER(1-年费率, 间隔天数/计费日基准)。</x:t>
        </x:r>
      </x:text>
    </x:comment>
    <x:comment ref="H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用于算术年化收益率、年化波动率和Sharpe Ratio，默认250个交易日。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<x:sst xmlns:x="http://schemas.openxmlformats.org/spreadsheetml/2006/main">
  <x:si>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000852.SH</x:t>
  </x:si>
  <x:si>
    <x:t xml:space="preserve">932000.CSI</x:t>
  </x:si>
  <x:si>
    <x:t xml:space="preserve">代码</x:t>
  </x:si>
  <x:si>
    <x:t xml:space="preserve">000940.OF</x:t>
  </x:si>
  <x:si>
    <x:t xml:space="preserve">001513.OF</x:t>
  </x:si>
  <x:si>
    <x:t xml:space="preserve">001480.OF</x:t>
  </x:si>
  <x:si>
    <x:t xml:space="preserve">001323.OF</x:t>
  </x:si>
  <x:si>
    <x:t xml:space="preserve">003957.OF</x:t>
  </x:si>
  <x:si>
    <x:t xml:space="preserve">007044.OF</x:t>
  </x:si>
  <x:si>
    <x:t xml:space="preserve">001556.OF</x:t>
  </x:si>
  <x:si>
    <x:t xml:space="preserve">006593.OF</x:t>
  </x:si>
  <x:si>
    <x:t xml:space="preserve">017953.OF</x:t>
  </x:si>
  <x:si>
    <x:t xml:space="preserve">015867.OF</x:t>
  </x:si>
  <x:si>
    <x:t xml:space="preserve">019923.OF</x:t>
  </x:si>
  <x:si>
    <x:t xml:space="preserve">019918.OF</x:t>
  </x:si>
  <x:si>
    <x:t xml:space="preserve">161119.OF</x:t>
  </x:si>
  <x:si>
    <x:t xml:space="preserve">000216.OF</x:t>
  </x:si>
  <x:si>
    <x:t xml:space="preserve">日期</x:t>
  </x:si>
  <x:si>
    <x:t xml:space="preserve">富国曹晋</x:t>
  </x:si>
  <x:si>
    <x:t xml:space="preserve">易方达郑希</x:t>
  </x:si>
  <x:si>
    <x:t xml:space="preserve">财通金梓才</x:t>
  </x:si>
  <x:si>
    <x:t xml:space="preserve">东吴刘元海</x:t>
  </x:si>
  <x:si>
    <x:t xml:space="preserve">产业趋势</x:t>
  </x:si>
  <x:si>
    <x:t xml:space="preserve">安信量化精选沪深300指数增强A</x:t>
  </x:si>
  <x:si>
    <x:t xml:space="preserve">博道沪深300指数增强A</x:t>
  </x:si>
  <x:si>
    <x:t xml:space="preserve">天弘中证500指数增强A</x:t>
  </x:si>
  <x:si>
    <x:t xml:space="preserve">博道中证500指数增强A</x:t>
  </x:si>
  <x:si>
    <x:t xml:space="preserve">汇添富中证1000指数增强A</x:t>
  </x:si>
  <x:si>
    <x:t xml:space="preserve">国泰海通中证1000指数增强A</x:t>
  </x:si>
  <x:si>
    <x:t xml:space="preserve">华泰柏瑞中证2000指数增强A</x:t>
  </x:si>
  <x:si>
    <x:t xml:space="preserve">招商中证2000指数增强A</x:t>
  </x:si>
  <x:si>
    <x:t xml:space="preserve">指增组合</x:t>
  </x:si>
  <x:si>
    <x:t xml:space="preserve">中债新综合</x:t>
  </x:si>
  <x:si>
    <x:t xml:space="preserve">华安黄金</x:t>
  </x:si>
  <x:si>
    <x:t xml:space="preserve">2080组合回测｜可编辑公式模型</x:t>
  </x:si>
  <x:si>
    <x:t xml:space="preserve">初始配置</x:t>
  </x:si>
  <x:si>
    <x:t xml:space="preserve">再平衡参数</x:t>
  </x:si>
  <x:si>
    <x:t xml:space="preserve">费率与绩效参数</x:t>
  </x:si>
  <x:si>
    <x:t xml:space="preserve">模型检查与口径</x:t>
  </x:si>
  <x:si>
    <x:t xml:space="preserve">权益目标权重</x:t>
  </x:si>
  <x:si>
    <x:t xml:space="preserve">年化费率</x:t>
  </x:si>
  <x:si>
    <x:t xml:space="preserve">初始权重合计</x:t>
  </x:si>
  <x:si>
    <x:t xml:space="preserve">应为100%</x:t>
  </x:si>
  <x:si>
    <x:t xml:space="preserve">口径：日终先根据资产涨跌计算调前权重，再判断年末、季末与15%/25%动态阈值。动态触发后权益合计回到目标权重，两只权益策略按触发当日比例缩放；季末再校准为1:1。年末与季末同日合并为一次调仓。中债/黄金不做内部定期再平衡，外层调整时保留当日相对比例。</x:t>
  </x:si>
  <x:si>
    <x:t xml:space="preserve">权益下限</x:t>
  </x:si>
  <x:si>
    <x:t xml:space="preserve">年化交易日</x:t>
  </x:si>
  <x:si>
    <x:t xml:space="preserve">阈值关系</x:t>
  </x:si>
  <x:si>
    <x:t xml:space="preserve">下限 &lt; 目标 &lt; 上限</x:t>
  </x:si>
  <x:si>
    <x:t xml:space="preserve">权益上限</x:t>
  </x:si>
  <x:si>
    <x:t xml:space="preserve">无风险收益率</x:t>
  </x:si>
  <x:si>
    <x:t xml:space="preserve">黄色数据完整性</x:t>
  </x:si>
  <x:si>
    <x:t xml:space="preserve">四列全为正数</x:t>
  </x:si>
  <x:si>
    <x:t xml:space="preserve">最短间隔（日）</x:t>
  </x:si>
  <x:si>
    <x:t xml:space="preserve">计费日基准</x:t>
  </x:si>
  <x:si>
    <x:t xml:space="preserve">模型状态</x:t>
  </x:si>
  <x:si>
    <x:t xml:space="preserve">仅OK时使用结果</x:t>
  </x:si>
  <x:si>
    <x:t xml:space="preserve">可编辑说明：黄底蓝字为参数输入；绿字为对“净值底稿”的链接；黑字为计算公式。绩效及图表会随参数自动更新。</x:t>
  </x:si>
  <x:si>
    <x:t xml:space="preserve">组合整体绩效</x:t>
  </x:si>
  <x:si>
    <x:t xml:space="preserve">累计收益率</x:t>
  </x:si>
  <x:si>
    <x:t xml:space="preserve">算术年化收益率</x:t>
  </x:si>
  <x:si>
    <x:t xml:space="preserve">年化波动率</x:t>
  </x:si>
  <x:si>
    <x:t xml:space="preserve">最大回撤</x:t>
  </x:si>
  <x:si>
    <x:t xml:space="preserve">Sharpe Ratio</x:t>
  </x:si>
  <x:si>
    <x:t xml:space="preserve">Calmar Ratio</x:t>
  </x:si>
  <x:si>
    <x:t xml:space="preserve">动平衡平衡统计</x:t>
  </x:si>
  <x:si>
    <x:t xml:space="preserve">定幅动平衡</x:t>
  </x:si>
  <x:si>
    <x:t xml:space="preserve">季度权益动平衡</x:t>
  </x:si>
  <x:si>
    <x:t xml:space="preserve">年末定期动平衡</x:t>
  </x:si>
  <x:si>
    <x:t xml:space="preserve">期末权益权重</x:t>
  </x:si>
  <x:si>
    <x:t xml:space="preserve">期末费后净值</x:t>
  </x:si>
  <x:si>
    <x:t xml:space="preserve">年度收益、月度胜率与年内最大回撤</x:t>
  </x:si>
  <x:si>
    <x:t xml:space="preserve">年份</x:t>
  </x:si>
  <x:si>
    <x:t xml:space="preserve">1月</x:t>
  </x:si>
  <x:si>
    <x:t xml:space="preserve">2月</x:t>
  </x:si>
  <x:si>
    <x:t xml:space="preserve">3月</x:t>
  </x:si>
  <x:si>
    <x:t xml:space="preserve">4月</x:t>
  </x:si>
  <x:si>
    <x:t xml:space="preserve">5月</x:t>
  </x:si>
  <x:si>
    <x:t xml:space="preserve">6月</x:t>
  </x:si>
  <x:si>
    <x:t xml:space="preserve">7月</x:t>
  </x:si>
  <x:si>
    <x:t xml:space="preserve">8月</x:t>
  </x:si>
  <x:si>
    <x:t xml:space="preserve">9月</x:t>
  </x:si>
  <x:si>
    <x:t xml:space="preserve">10月</x:t>
  </x:si>
  <x:si>
    <x:t xml:space="preserve">11月</x:t>
  </x:si>
  <x:si>
    <x:t xml:space="preserve">12月</x:t>
  </x:si>
  <x:si>
    <x:t xml:space="preserve">年收益</x:t>
  </x:si>
  <x:si>
    <x:t xml:space="preserve">月胜率</x:t>
  </x:si>
  <x:si>
    <x:t xml:space="preserve">成立以来</x:t>
  </x:si>
  <x:si>
    <x:t xml:space="preserve">逐日回测计算（全公式，可追溯）</x:t>
  </x:si>
  <x:si>
    <x:t xml:space="preserve">流程：读取黄色净值→计算单资产日收益→当日涨跌后权重→再平衡判断→持仓调整→按实际日历天数扣费→费后净值与回撤。</x:t>
  </x:si>
  <x:si>
    <x:t xml:space="preserve">产业净值</x:t>
  </x:si>
  <x:si>
    <x:t xml:space="preserve">指增净值</x:t>
  </x:si>
  <x:si>
    <x:t xml:space="preserve">中债净值</x:t>
  </x:si>
  <x:si>
    <x:t xml:space="preserve">黄金净值</x:t>
  </x:si>
  <x:si>
    <x:t xml:space="preserve">产业日收益</x:t>
  </x:si>
  <x:si>
    <x:t xml:space="preserve">指增日收益</x:t>
  </x:si>
  <x:si>
    <x:t xml:space="preserve">中债日收益</x:t>
  </x:si>
  <x:si>
    <x:t xml:space="preserve">黄金日收益</x:t>
  </x:si>
  <x:si>
    <x:t xml:space="preserve">产业调前持仓</x:t>
  </x:si>
  <x:si>
    <x:t xml:space="preserve">指增调前持仓</x:t>
  </x:si>
  <x:si>
    <x:t xml:space="preserve">中债调前持仓</x:t>
  </x:si>
  <x:si>
    <x:t xml:space="preserve">黄金调前持仓</x:t>
  </x:si>
  <x:si>
    <x:t xml:space="preserve">费前组合价值</x:t>
  </x:si>
  <x:si>
    <x:t xml:space="preserve">调前权益权重</x:t>
  </x:si>
  <x:si>
    <x:t xml:space="preserve">年末标记</x:t>
  </x:si>
  <x:si>
    <x:t xml:space="preserve">季末标记</x:t>
  </x:si>
  <x:si>
    <x:t xml:space="preserve">动态触发</x:t>
  </x:si>
  <x:si>
    <x:t xml:space="preserve">间隔允许</x:t>
  </x:si>
  <x:si>
    <x:t xml:space="preserve">再平衡动作</x:t>
  </x:si>
  <x:si>
    <x:t xml:space="preserve">产业调后费前</x:t>
  </x:si>
  <x:si>
    <x:t xml:space="preserve">指增调后费前</x:t>
  </x:si>
  <x:si>
    <x:t xml:space="preserve">中债调后费前</x:t>
  </x:si>
  <x:si>
    <x:t xml:space="preserve">黄金调后费前</x:t>
  </x:si>
  <x:si>
    <x:t xml:space="preserve">扣费因子</x:t>
  </x:si>
  <x:si>
    <x:t xml:space="preserve">产业费后持仓</x:t>
  </x:si>
  <x:si>
    <x:t xml:space="preserve">指增费后持仓</x:t>
  </x:si>
  <x:si>
    <x:t xml:space="preserve">中债费后持仓</x:t>
  </x:si>
  <x:si>
    <x:t xml:space="preserve">黄金费后持仓</x:t>
  </x:si>
  <x:si>
    <x:t xml:space="preserve">费后净值</x:t>
  </x:si>
  <x:si>
    <x:t xml:space="preserve">历史峰值</x:t>
  </x:si>
  <x:si>
    <x:t xml:space="preserve">回撤</x:t>
  </x:si>
  <x:si>
    <x:t xml:space="preserve">组合日收益</x:t>
  </x:si>
  <x:si>
    <x:t xml:space="preserve">最近调仓日</x:t>
  </x:si>
  <x:si>
    <x:t xml:space="preserve">年</x:t>
  </x:si>
  <x:si>
    <x:t xml:space="preserve">月</x:t>
  </x:si>
  <x:si>
    <x:t xml:space="preserve">月末标记</x:t>
  </x:si>
  <x:si>
    <x:t xml:space="preserve">上月末净值</x:t>
  </x:si>
  <x:si>
    <x:t xml:space="preserve">月收益</x:t>
  </x:si>
  <x:si>
    <x:t xml:space="preserve">年内峰值</x:t>
  </x:si>
  <x:si>
    <x:t xml:space="preserve">年内回撤</x:t>
  </x:si>
  <x:si>
    <x:t xml:space="preserve">权重合计</x:t>
  </x:si>
  <x:si>
    <x:t xml:space="preserve">数据有效</x:t>
  </x:si>
  <x:si>
    <x:t xml:space="preserve">月份日期</x:t>
  </x:si>
  <x:si>
    <x:t xml:space="preserve">月份标签</x:t>
  </x:si>
  <x:si>
    <x:t xml:space="preserve">月末费后净值</x:t>
  </x:si>
</x:sst>
</file>

<file path=xl/styles.xml><?xml version="1.0" encoding="utf-8"?>
<x:styleSheet xmlns:x="http://schemas.openxmlformats.org/spreadsheetml/2006/main">
  <x:numFmts count="10">
    <x:numFmt numFmtId="43" formatCode="_ * #,##0.00_ ;_ * \-#,##0.00_ ;_ * &quot;-&quot;??_ ;_ @_ "/>
    <x:numFmt numFmtId="176" formatCode="0.0_);[Red]\(0.0\)"/>
    <x:numFmt numFmtId="177" formatCode="yyyy\-mm\-dd"/>
    <x:numFmt numFmtId="178" formatCode="0.00_);[Red]\(0.00\)"/>
    <x:numFmt numFmtId="179" formatCode="0.0%"/>
    <x:numFmt numFmtId="181" formatCode="0.0000"/>
    <x:numFmt numFmtId="182" formatCode="0.00%;[Red]\(0.00%\);\-"/>
    <x:numFmt numFmtId="184" formatCode="0.000%"/>
    <x:numFmt numFmtId="185" formatCode="0.000000"/>
    <x:numFmt numFmtId="186" formatCode="yyyy\-mm"/>
  </x:numFmts>
  <x:fonts count="17">
    <x:font>
      <x:sz val="11"/>
      <x:color theme="1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11"/>
      <x:name val="宋体"/>
    </x:font>
    <x:font>
      <x:b/>
      <x:sz val="11"/>
      <x:color rgb="FFFFFFFF"/>
      <x:name val="宋体"/>
    </x:font>
    <x:font>
      <x:i/>
      <x:sz val="11"/>
      <x:color rgb="FF2F5597"/>
      <x:name val="宋体"/>
    </x:font>
    <x:font>
      <x:sz val="11"/>
      <x:color rgb="FF0000FF"/>
      <x:name val="宋体"/>
    </x:font>
    <x:font>
      <x:sz val="11"/>
      <x:color rgb="FF333333"/>
      <x:name val="宋体"/>
    </x:font>
    <x:font>
      <x:sz val="11"/>
      <x:color rgb="FF404040"/>
      <x:name val="宋体"/>
    </x:font>
    <x:font>
      <x:sz val="11"/>
      <x:color rgb="FF2F5597"/>
      <x:name val="宋体"/>
    </x:font>
    <x:font>
      <x:b/>
      <x:sz val="11"/>
      <x:color rgb="FF2F5597"/>
      <x:name val="宋体"/>
    </x:font>
    <x:font>
      <x:sz val="11"/>
      <x:color rgb="FF666666"/>
      <x:name val="宋体"/>
    </x:font>
    <x:font>
      <x:sz val="11"/>
      <x:color rgb="FF008000"/>
      <x:name val="宋体"/>
    </x:font>
    <x:font>
      <x:sz val="11"/>
      <x:color theme="1"/>
      <x:name val="宋体"/>
    </x:font>
    <x:font>
      <x:sz val="9"/>
      <x:name val="宋体"/>
    </x:font>
    <x:font>
      <x:b/>
      <x:sz val="11"/>
      <x:color rgb="FFFFFFFF"/>
      <x:name val="宋体"/>
    </x:font>
    <x:font>
      <x:b/>
      <x:sz val="11"/>
      <x:color rgb="FFFF0000"/>
      <x:name val="宋体"/>
    </x:font>
  </x:fonts>
  <x:fills count="14">
    <x:fill>
      <x:patternFill patternType="none"/>
    </x:fill>
    <x:fill>
      <x:patternFill patternType="gray125"/>
    </x:fill>
    <x:fill>
      <x:patternFill patternType="solid">
        <x:fgColor theme="4" tint="0.79995"/>
      </x:patternFill>
    </x:fill>
    <x:fill>
      <x:patternFill patternType="solid">
        <x:fgColor theme="0"/>
      </x:patternFill>
    </x:fill>
    <x:fill>
      <x:patternFill patternType="solid">
        <x:fgColor theme="6" tint="0.79995"/>
      </x:patternFill>
    </x:fill>
    <x:fill>
      <x:patternFill patternType="solid">
        <x:fgColor rgb="FFFFFF00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18">
    <x:border/>
    <x:border>
      <x:left style="thin">
        <x:color rgb="FF4472C4"/>
      </x:left>
      <x:top style="thin">
        <x:color rgb="FF4472C4"/>
      </x:top>
      <x:bottom style="thin">
        <x:color rgb="FF4472C4"/>
      </x:bottom>
    </x:border>
    <x:border>
      <x:right style="thin">
        <x:color rgb="FF4472C4"/>
      </x:right>
      <x:top style="thin">
        <x:color rgb="FF4472C4"/>
      </x:top>
      <x:bottom style="thin">
        <x:color rgb="FF4472C4"/>
      </x:bottom>
    </x:border>
    <x:border>
      <x:top style="thin">
        <x:color rgb="FF4472C4"/>
      </x:top>
      <x:bottom style="thin">
        <x:color rgb="FF4472C4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5">
    <x:xf numFmtId="0" fontId="0" fillId="0" borderId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2" fillId="0" borderId="0"/>
    <x:xf numFmtId="43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</x:cellStyleXfs>
  <x:cellXfs count="76">
    <x:xf numFmtId="0" fontId="0" fillId="0" borderId="0" xfId="0">
      <x:alignment vertical="center"/>
    </x:xf>
    <x:xf numFmtId="0" fontId="2" fillId="5" borderId="0" xfId="2" applyFill="1" applyAlignment="1">
      <x:alignment horizontal="center" vertical="center"/>
    </x:xf>
    <x:xf numFmtId="0" fontId="0" fillId="5" borderId="0" xfId="0" applyFill="1">
      <x:alignment vertical="center"/>
    </x:xf>
    <x:xf numFmtId="179" fontId="0" fillId="0" borderId="0" xfId="1" applyNumberFormat="1" applyFont="1">
      <x:alignment vertical="center"/>
    </x:xf>
    <x:xf numFmtId="0" fontId="2" fillId="0" borderId="0" xfId="2"/>
    <x:xf numFmtId="0" fontId="2" fillId="0" borderId="0" xfId="2" applyAlignment="1">
      <x:alignment vertical="center"/>
    </x:xf>
    <x:xf numFmtId="0" fontId="2" fillId="0" borderId="0" xfId="2" applyAlignment="1">
      <x:alignment horizontal="center" vertical="center"/>
    </x:xf>
    <x:xf numFmtId="9" fontId="2" fillId="0" borderId="0" xfId="2" applyNumberFormat="1" applyAlignment="1">
      <x:alignment horizontal="center" vertical="center"/>
    </x:xf>
    <x:xf numFmtId="176" fontId="3" fillId="0" borderId="0" xfId="3" applyNumberFormat="1" applyFont="1" applyAlignment="1">
      <x:alignment horizontal="center" vertical="center"/>
    </x:xf>
    <x:xf numFmtId="177" fontId="2" fillId="0" borderId="0" xfId="2" applyNumberFormat="1"/>
    <x:xf numFmtId="177" fontId="2" fillId="3" borderId="0" xfId="2" applyNumberFormat="1" applyFill="1" applyAlignment="1">
      <x:alignment horizontal="left"/>
    </x:xf>
    <x:xf numFmtId="177" fontId="2" fillId="5" borderId="0" xfId="2" applyNumberFormat="1" applyFill="1"/>
    <x:xf numFmtId="176" fontId="3" fillId="5" borderId="0" xfId="3" applyNumberFormat="1" applyFont="1" applyFill="1" applyAlignment="1">
      <x:alignment horizontal="center" vertical="center"/>
    </x:xf>
    <x:xf numFmtId="178" fontId="2" fillId="5" borderId="0" xfId="2" applyNumberFormat="1" applyFill="1"/>
    <x:xf numFmtId="0" fontId="2" fillId="0" borderId="0" xfId="2"/>
    <x:xf numFmtId="0" fontId="2" fillId="0" borderId="0" xfId="2" applyAlignment="1">
      <x:alignment vertical="center"/>
    </x:xf>
    <x:xf numFmtId="0" fontId="2" fillId="0" borderId="0" xfId="2" applyAlignment="1">
      <x:alignment horizontal="center" vertical="center"/>
    </x:xf>
    <x:xf numFmtId="177" fontId="2" fillId="0" borderId="0" xfId="2" applyNumberFormat="1"/>
    <x:xf numFmtId="179" fontId="3" fillId="0" borderId="0" xfId="4" applyNumberFormat="1" applyFont="1" applyAlignment="1">
      <x:alignment horizontal="center" vertical="center"/>
    </x:xf>
    <x:xf numFmtId="10" fontId="3" fillId="0" borderId="0" xfId="4" applyNumberFormat="1" applyFont="1" applyAlignment="1">
      <x:alignment horizontal="center" vertical="center"/>
    </x:xf>
    <x:xf numFmtId="10" fontId="3" fillId="2" borderId="0" xfId="4" applyNumberFormat="1" applyFont="1" applyFill="1" applyAlignment="1">
      <x:alignment horizontal="center" vertical="center"/>
    </x:xf>
    <x:xf numFmtId="9" fontId="2" fillId="4" borderId="0" xfId="4" applyFont="1" applyFill="1" applyAlignment="1">
      <x:alignment horizontal="center"/>
    </x:xf>
    <x:xf numFmtId="179" fontId="2" fillId="4" borderId="0" xfId="4" applyNumberFormat="1" applyFont="1" applyFill="1" applyAlignment="1">
      <x:alignment horizontal="center"/>
    </x:xf>
    <x:xf numFmtId="178" fontId="3" fillId="5" borderId="0" xfId="4" applyNumberFormat="1" applyFont="1" applyFill="1" applyAlignment="1">
      <x:alignment horizontal="center" vertical="center"/>
    </x:xf>
    <x:xf numFmtId="0" fontId="2" fillId="5" borderId="0" xfId="2" applyFill="1"/>
    <x:xf numFmtId="181" fontId="0" fillId="5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center"/>
    </x:xf>
    <x:xf numFmtId="0" fontId="4" fillId="8" borderId="16" xfId="0" applyNumberFormat="1" applyFont="1" applyFill="1" applyBorder="1" applyAlignment="1">
      <x:alignment horizontal="center" vertical="center" wrapText="1"/>
    </x:xf>
    <x:xf numFmtId="0" fontId="4" fillId="6" borderId="1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0" fillId="0" borderId="0" xfId="0" applyNumberFormat="1" applyFont="1" applyFill="1" applyBorder="1" applyAlignment="1">
      <x:alignment vertical="center"/>
    </x:xf>
    <x:xf numFmtId="181" fontId="0" fillId="0" borderId="0" xfId="0" applyNumberFormat="1" applyFont="1" applyFill="1" applyBorder="1" applyAlignment="1">
      <x:alignment vertical="center"/>
    </x:xf>
    <x:xf numFmtId="181" fontId="12" fillId="0" borderId="0" xfId="0" applyNumberFormat="1" applyFont="1" applyFill="1" applyBorder="1" applyAlignment="1">
      <x:alignment vertical="center"/>
    </x:xf>
    <x:xf numFmtId="184" fontId="0" fillId="0" borderId="0" xfId="0" applyNumberFormat="1" applyFont="1" applyFill="1" applyBorder="1" applyAlignment="1">
      <x:alignment vertical="center"/>
    </x:xf>
    <x:xf numFmtId="185" fontId="0" fillId="0" borderId="0" xfId="0" applyNumberFormat="1" applyFont="1" applyFill="1" applyBorder="1" applyAlignment="1">
      <x:alignment vertical="center"/>
    </x:xf>
    <x:xf numFmtId="10" fontId="0" fillId="0" borderId="0" xfId="0" applyNumberFormat="1" applyFont="1" applyFill="1" applyBorder="1" applyAlignment="1">
      <x:alignment vertical="center"/>
    </x:xf>
    <x:xf numFmtId="1" fontId="0" fillId="0" borderId="0" xfId="0" applyNumberFormat="1" applyFont="1" applyFill="1" applyBorder="1" applyAlignment="1">
      <x:alignment vertical="center"/>
    </x:xf>
    <x:xf numFmtId="186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7" fillId="10" borderId="4" xfId="0" applyNumberFormat="1" applyFont="1" applyFill="1" applyBorder="1" applyAlignment="1">
      <x:alignment vertical="center" wrapText="1"/>
    </x:xf>
    <x:xf numFmtId="10" fontId="6" fillId="9" borderId="4" xfId="0" applyNumberFormat="1" applyFont="1" applyFill="1" applyBorder="1" applyAlignment="1">
      <x:alignment horizontal="right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10" fontId="0" fillId="11" borderId="4" xfId="0" applyNumberFormat="1" applyFont="1" applyFill="1" applyBorder="1" applyAlignment="1">
      <x:alignment horizontal="center" vertical="center" wrapText="1"/>
    </x:xf>
    <x:xf numFmtId="1" fontId="6" fillId="9" borderId="4" xfId="0" applyNumberFormat="1" applyFont="1" applyFill="1" applyBorder="1" applyAlignment="1">
      <x:alignment horizontal="right" vertical="center" wrapText="1"/>
    </x:xf>
    <x:xf numFmtId="0" fontId="0" fillId="11" borderId="4" xfId="0" applyNumberFormat="1" applyFont="1" applyFill="1" applyBorder="1" applyAlignment="1">
      <x:alignment horizontal="center" vertical="center" wrapText="1"/>
    </x:xf>
    <x:xf numFmtId="0" fontId="10" fillId="13" borderId="4" xfId="0" applyNumberFormat="1" applyFont="1" applyFill="1" applyBorder="1" applyAlignment="1">
      <x:alignment horizontal="center" vertical="center" wrapText="1"/>
    </x:xf>
    <x:xf numFmtId="182" fontId="10" fillId="0" borderId="4" xfId="0" applyNumberFormat="1" applyFont="1" applyFill="1" applyBorder="1" applyAlignment="1">
      <x:alignment vertical="center" wrapText="1"/>
    </x:xf>
    <x:xf numFmtId="1" fontId="0" fillId="0" borderId="4" xfId="0" applyNumberFormat="1" applyFont="1" applyFill="1" applyBorder="1" applyAlignment="1">
      <x:alignment vertical="center" wrapText="1"/>
    </x:xf>
    <x:xf numFmtId="10" fontId="0" fillId="0" borderId="4" xfId="0" applyNumberFormat="1" applyFont="1" applyFill="1" applyBorder="1" applyAlignment="1">
      <x:alignment vertical="center" wrapText="1"/>
    </x:xf>
    <x:xf numFmtId="181" fontId="0" fillId="0" borderId="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182" fontId="0" fillId="0" borderId="17" xfId="0" applyNumberFormat="1" applyFont="1" applyFill="1" applyBorder="1" applyAlignment="1">
      <x:alignment horizontal="center" vertical="center" wrapText="1"/>
    </x:xf>
    <x:xf numFmtId="182" fontId="10" fillId="13" borderId="4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0" fontId="8" fillId="12" borderId="5" xfId="0" applyNumberFormat="1" applyFont="1" applyFill="1" applyBorder="1" applyAlignment="1">
      <x:alignment vertical="center" wrapText="1"/>
    </x:xf>
    <x:xf numFmtId="0" fontId="8" fillId="12" borderId="6" xfId="0" applyNumberFormat="1" applyFont="1" applyFill="1" applyBorder="1" applyAlignment="1">
      <x:alignment vertical="center" wrapText="1"/>
    </x:xf>
    <x:xf numFmtId="0" fontId="8" fillId="12" borderId="7" xfId="0" applyNumberFormat="1" applyFont="1" applyFill="1" applyBorder="1" applyAlignment="1">
      <x:alignment vertical="center" wrapText="1"/>
    </x:xf>
    <x:xf numFmtId="0" fontId="8" fillId="12" borderId="8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9" xfId="0" applyNumberFormat="1" applyFont="1" applyFill="1" applyBorder="1" applyAlignment="1">
      <x:alignment vertical="center" wrapText="1"/>
    </x:xf>
    <x:xf numFmtId="0" fontId="8" fillId="12" borderId="10" xfId="0" applyNumberFormat="1" applyFont="1" applyFill="1" applyBorder="1" applyAlignment="1">
      <x:alignment vertical="center" wrapText="1"/>
    </x:xf>
    <x:xf numFmtId="0" fontId="8" fillId="12" borderId="11" xfId="0" applyNumberFormat="1" applyFont="1" applyFill="1" applyBorder="1" applyAlignment="1">
      <x:alignment vertical="center" wrapText="1"/>
    </x:xf>
    <x:xf numFmtId="0" fontId="8" fillId="12" borderId="12" xfId="0" applyNumberFormat="1" applyFont="1" applyFill="1" applyBorder="1" applyAlignment="1">
      <x:alignment vertical="center" wrapText="1"/>
    </x:xf>
    <x:xf numFmtId="0" fontId="9" fillId="13" borderId="13" xfId="0" applyNumberFormat="1" applyFont="1" applyFill="1" applyBorder="1" applyAlignment="1">
      <x:alignment horizontal="center" vertical="center" wrapText="1"/>
    </x:xf>
    <x:xf numFmtId="0" fontId="9" fillId="13" borderId="14" xfId="0" applyNumberFormat="1" applyFont="1" applyFill="1" applyBorder="1" applyAlignment="1">
      <x:alignment horizontal="center" vertical="center" wrapText="1"/>
    </x:xf>
    <x:xf numFmtId="0" fontId="9" fillId="13" borderId="15" xfId="0" applyNumberFormat="1" applyFont="1" applyFill="1" applyBorder="1" applyAlignment="1">
      <x:alignment horizontal="center"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0" fontId="15" fillId="8" borderId="1" xfId="0" applyNumberFormat="1" applyFont="1" applyFill="1" applyBorder="1" applyAlignment="1">
      <x:alignment horizontal="center" vertical="center" wrapText="1"/>
    </x:xf>
    <x:xf numFmtId="0" fontId="15" fillId="8" borderId="3" xfId="0" applyNumberFormat="1" applyFont="1" applyFill="1" applyBorder="1" applyAlignment="1">
      <x:alignment horizontal="center" vertical="center" wrapText="1"/>
    </x:xf>
    <x:xf numFmtId="0" fontId="13" fillId="0" borderId="4" xfId="0" applyNumberFormat="1" applyFont="1" applyFill="1" applyBorder="1" applyAlignment="1">
      <x:alignment vertical="center" wrapText="1"/>
    </x:xf>
    <x:xf numFmtId="2" fontId="10" fillId="0" borderId="4" xfId="0" applyNumberFormat="1" applyFont="1" applyFill="1" applyBorder="1" applyAlignment="1">
      <x:alignment vertical="center" wrapText="1"/>
    </x:xf>
    <x:xf numFmtId="0" fontId="16" fillId="6" borderId="16" xfId="0" applyNumberFormat="1" applyFont="1" applyFill="1" applyBorder="1" applyAlignment="1">
      <x:alignment horizontal="center" vertical="center" wrapText="1"/>
    </x:xf>
  </x:cellXfs>
  <x:cellStyles count="5">
    <x:cellStyle name="百分比" xfId="1"/>
    <x:cellStyle name="百分比 2" xfId="4"/>
    <x:cellStyle name="常规" xfId="0"/>
    <x:cellStyle name="常规 2" xfId="2"/>
    <x:cellStyle name="千位分隔 2" xfId="3"/>
  </x:cellStyles>
  <x:dxfs count="9">
    <x:dxf>
      <x:font>
        <x:color rgb="FF666666"/>
      </x:font>
      <x:fill>
        <x:patternFill>
          <x:bgColor rgb="FFF2F2F2"/>
        </x:patternFill>
      </x:fill>
    </x:dxf>
    <x:dxf>
      <x:font>
        <x:b/>
        <x:color rgb="FF2F5597"/>
      </x:font>
      <x:fill>
        <x:patternFill>
          <x:bgColor rgb="FFD9EAF7"/>
        </x:patternFill>
      </x:fill>
    </x:dxf>
    <x:dxf>
      <x:font>
        <x:b/>
        <x:color rgb="FFC00000"/>
      </x:font>
      <x:fill>
        <x:patternFill>
          <x:bgColor rgb="FFFFF2CC"/>
        </x:patternFill>
      </x:fill>
    </x:dxf>
    <x:dxf>
      <x:fill>
        <x:patternFill>
          <x:bgColor rgb="FFF8FAFC"/>
        </x:patternFill>
      </x:fill>
    </x:dxf>
    <x:dxf>
      <x:font>
        <x:color rgb="FF008000"/>
      </x:font>
      <x:fill>
        <x:patternFill>
          <x:bgColor rgb="FFE2F0D9"/>
        </x:patternFill>
      </x:fill>
    </x:dxf>
    <x:dxf>
      <x:font>
        <x:color rgb="FF008000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80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3b1c774524b3b" /><Relationship Type="http://schemas.openxmlformats.org/officeDocument/2006/relationships/theme" Target="/xl/theme/theme1.xml" Id="R7ee70a7ebf7743d5" /><Relationship Type="http://schemas.microsoft.com/office/2022/11/relationships/FeaturePropertyBag" Target="/xl/featurePropertyBag/featurePropertyBag.xml" Id="Rcb22c8cc14ec4a7c" /><Relationship Type="http://schemas.openxmlformats.org/officeDocument/2006/relationships/sharedStrings" Target="/xl/sharedStrings.xml" Id="R0b2d3485ec3340fd" /><Relationship Type="http://schemas.openxmlformats.org/officeDocument/2006/relationships/worksheet" Target="/xl/worksheets/sheet1.xml" Id="R31320d1fafad4211" /><Relationship Type="http://schemas.openxmlformats.org/officeDocument/2006/relationships/worksheet" Target="/xl/worksheets/sheet2.xml" Id="R3936c700175f4506" /><Relationship Type="http://schemas.microsoft.com/office/2017/10/relationships/person" Target="/xl/persons/person.xml" Id="R5ece4ab4f7654fb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43625ade2248fc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2080组合费后净值走势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月末费后净值</c:v>
          </c:tx>
          <c:marker>
            <c:symbol val="none"/>
          </c:marker>
          <c:cat>
            <c:strRef>
              <c:f>'2080回测'!$AS$42:$AS$121</c:f>
              <c:strCache>
                <c:ptCount val="80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  <c:pt idx="72">
                  <c:v>2026-01</c:v>
                </c:pt>
                <c:pt idx="73">
                  <c:v>2026-02</c:v>
                </c:pt>
                <c:pt idx="74">
                  <c:v>2026-03</c:v>
                </c:pt>
                <c:pt idx="75">
                  <c:v>2026-04</c:v>
                </c:pt>
                <c:pt idx="76">
                  <c:v>2026-05</c:v>
                </c:pt>
                <c:pt idx="77">
                  <c:v>2026-06</c:v>
                </c:pt>
                <c:pt idx="78">
                  <c:v>2026-07</c:v>
                </c:pt>
                <c:pt idx="79">
                  <c:v>2026-08</c:v>
                </c:pt>
              </c:strCache>
            </c:strRef>
          </c:cat>
          <c:val>
            <c:numRef>
              <c:f>'2080回测'!$AT$42:$AT$121</c:f>
              <c:numCache>
                <c:formatCode>0.0000</c:formatCode>
                <c:ptCount val="80"/>
                <c:pt idx="0">
                  <c:v>1.0157767025956814</c:v>
                </c:pt>
                <c:pt idx="1">
                  <c:v>1.0372660914503868</c:v>
                </c:pt>
                <c:pt idx="2">
                  <c:v>1.0194247769894766</c:v>
                </c:pt>
                <c:pt idx="3">
                  <c:v>1.0512190202840768</c:v>
                </c:pt>
                <c:pt idx="4">
                  <c:v>1.0430678911176332</c:v>
                </c:pt>
                <c:pt idx="5">
                  <c:v>1.0640752221166936</c:v>
                </c:pt>
                <c:pt idx="6">
                  <c:v>1.0983241589927013</c:v>
                </c:pt>
                <c:pt idx="7">
                  <c:v>1.0956437745664718</c:v>
                </c:pt>
                <c:pt idx="8">
                  <c:v>1.0840250348263745</c:v>
                </c:pt>
                <c:pt idx="9">
                  <c:v>1.088594428775923</c:v>
                </c:pt>
                <c:pt idx="10">
                  <c:v>1.0859972550091064</c:v>
                </c:pt>
                <c:pt idx="11">
                  <c:v>1.1055537503979913</c:v>
                </c:pt>
                <c:pt idx="12">
                  <c:v>1.109066832625728</c:v>
                </c:pt>
                <c:pt idx="13">
                  <c:v>1.1031173896861033</c:v>
                </c:pt>
                <c:pt idx="14">
                  <c:v>1.0966727902321693</c:v>
                </c:pt>
                <c:pt idx="15">
                  <c:v>1.1120895025446649</c:v>
                </c:pt>
                <c:pt idx="16">
                  <c:v>1.1319443038697605</c:v>
                </c:pt>
                <c:pt idx="17">
                  <c:v>1.1397640546254952</c:v>
                </c:pt>
                <c:pt idx="18">
                  <c:v>1.1697155324591455</c:v>
                </c:pt>
                <c:pt idx="19">
                  <c:v>1.1840153667051654</c:v>
                </c:pt>
                <c:pt idx="20">
                  <c:v>1.1667796432352053</c:v>
                </c:pt>
                <c:pt idx="21">
                  <c:v>1.1707123600114873</c:v>
                </c:pt>
                <c:pt idx="22">
                  <c:v>1.188499581332017</c:v>
                </c:pt>
                <c:pt idx="23">
                  <c:v>1.1904360359613961</c:v>
                </c:pt>
                <c:pt idx="24">
                  <c:v>1.172257276031914</c:v>
                </c:pt>
                <c:pt idx="25">
                  <c:v>1.1786529366003378</c:v>
                </c:pt>
                <c:pt idx="26">
                  <c:v>1.163059685638482</c:v>
                </c:pt>
                <c:pt idx="27">
                  <c:v>1.149464242445288</c:v>
                </c:pt>
                <c:pt idx="28">
                  <c:v>1.1698522580855812</c:v>
                </c:pt>
                <c:pt idx="29">
                  <c:v>1.19560827823951</c:v>
                </c:pt>
                <c:pt idx="30">
                  <c:v>1.2032246165672722</c:v>
                </c:pt>
                <c:pt idx="31">
                  <c:v>1.1960166733062407</c:v>
                </c:pt>
                <c:pt idx="32">
                  <c:v>1.1729197890621244</c:v>
                </c:pt>
                <c:pt idx="33">
                  <c:v>1.177073536309559</c:v>
                </c:pt>
                <c:pt idx="34">
                  <c:v>1.176708379150389</c:v>
                </c:pt>
                <c:pt idx="35">
                  <c:v>1.1687801995831568</c:v>
                </c:pt>
                <c:pt idx="36">
                  <c:v>1.1869642710874493</c:v>
                </c:pt>
                <c:pt idx="37">
                  <c:v>1.1917665012589658</c:v>
                </c:pt>
                <c:pt idx="38">
                  <c:v>1.211753906525272</c:v>
                </c:pt>
                <c:pt idx="39">
                  <c:v>1.2172230718326127</c:v>
                </c:pt>
                <c:pt idx="40">
                  <c:v>1.2210778881195625</c:v>
                </c:pt>
                <c:pt idx="41">
                  <c:v>1.2288547362721456</c:v>
                </c:pt>
                <c:pt idx="42">
                  <c:v>1.221805410996356</c:v>
                </c:pt>
                <c:pt idx="43">
                  <c:v>1.2174071213925755</c:v>
                </c:pt>
                <c:pt idx="44">
                  <c:v>1.2039713697894248</c:v>
                </c:pt>
                <c:pt idx="45">
                  <c:v>1.1974625714042966</c:v>
                </c:pt>
                <c:pt idx="46">
                  <c:v>1.205113480033576</c:v>
                </c:pt>
                <c:pt idx="47">
                  <c:v>1.2139339114591678</c:v>
                </c:pt>
                <c:pt idx="48">
                  <c:v>1.1812287332720361</c:v>
                </c:pt>
                <c:pt idx="49">
                  <c:v>1.2171901712870838</c:v>
                </c:pt>
                <c:pt idx="50">
                  <c:v>1.2331736020709685</c:v>
                </c:pt>
                <c:pt idx="51">
                  <c:v>1.2460505701755198</c:v>
                </c:pt>
                <c:pt idx="52">
                  <c:v>1.2453754244739068</c:v>
                </c:pt>
                <c:pt idx="53">
                  <c:v>1.255609070229351</c:v>
                </c:pt>
                <c:pt idx="54">
                  <c:v>1.2586019463916729</c:v>
                </c:pt>
                <c:pt idx="55">
                  <c:v>1.24686269982868</c:v>
                </c:pt>
                <c:pt idx="56">
                  <c:v>1.2914431374781539</c:v>
                </c:pt>
                <c:pt idx="57">
                  <c:v>1.309044069073597</c:v>
                </c:pt>
                <c:pt idx="58">
                  <c:v>1.3147000675645812</c:v>
                </c:pt>
                <c:pt idx="59">
                  <c:v>1.3351712891779193</c:v>
                </c:pt>
                <c:pt idx="60">
                  <c:v>1.3477710880225273</c:v>
                </c:pt>
                <c:pt idx="61">
                  <c:v>1.3452088941090121</c:v>
                </c:pt>
                <c:pt idx="62">
                  <c:v>1.3470733070913847</c:v>
                </c:pt>
                <c:pt idx="63">
                  <c:v>1.3557047552698207</c:v>
                </c:pt>
                <c:pt idx="64">
                  <c:v>1.3558753195839652</c:v>
                </c:pt>
                <c:pt idx="65">
                  <c:v>1.3874133545356702</c:v>
                </c:pt>
                <c:pt idx="66">
                  <c:v>1.4230211272373479</c:v>
                </c:pt>
                <c:pt idx="67">
                  <c:v>1.4860645144507265</c:v>
                </c:pt>
                <c:pt idx="68">
                  <c:v>1.5147482043526233</c:v>
                </c:pt>
                <c:pt idx="69">
                  <c:v>1.5299132314314787</c:v>
                </c:pt>
                <c:pt idx="70">
                  <c:v>1.5199326412045076</c:v>
                </c:pt>
                <c:pt idx="71">
                  <c:v>1.5439212302122876</c:v>
                </c:pt>
                <c:pt idx="72">
                  <c:v>1.5993321058192478</c:v>
                </c:pt>
                <c:pt idx="73">
                  <c:v>1.602912712210123</c:v>
                </c:pt>
                <c:pt idx="74">
                  <c:v>1.564603920590279</c:v>
                </c:pt>
                <c:pt idx="75">
                  <c:v>1.6273780534774882</c:v>
                </c:pt>
                <c:pt idx="76">
                  <c:v>1.6700848068329144</c:v>
                </c:pt>
                <c:pt idx="77">
                  <c:v>1.6954178322078737</c:v>
                </c:pt>
                <c:pt idx="78">
                  <c:v>1.6131896215309827</c:v>
                </c:pt>
                <c:pt idx="79">
                  <c:v>1.6576440986208234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917664"/>
        <c:axId val="1175904608"/>
      </c:lineChart>
      <c:catAx>
        <c:axId val="117591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1175904608"/>
        <c:crosses val="autoZero"/>
        <c:lblOffset val="100"/>
      </c:catAx>
      <c:valAx>
        <c:axId val="1175904608"/>
        <c:scaling>
          <c:orientation val="minMax"/>
          <c:min val="0.8"/>
        </c:scaling>
        <c:delete val="0"/>
        <c:axPos val="l"/>
        <c:numFmt formatCode="0.0000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1175917664"/>
        <c:crosses val="autoZero"/>
        <c:crossBetween val="between"/>
        <c:majorUnit val="0.2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10</xdr:col>
      <xdr:colOff>69850</xdr:colOff>
      <xdr:row>35</xdr:row>
      <xdr:rowOff>127000</xdr:rowOff>
    </xdr:to>
    <xdr:sp>
      <xdr:nvSpPr>
        <xdr:cNvPr id="1" name="Text 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863600</xdr:colOff>
      <xdr:row>11</xdr:row>
      <xdr:rowOff>25400</xdr:rowOff>
    </xdr:from>
    <xdr:to>
      <xdr:col>9</xdr:col>
      <xdr:colOff>0</xdr:colOff>
      <xdr:row>23</xdr:row>
      <xdr:rowOff>247650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43625ade2248fc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901700</xdr:colOff>
      <xdr:row>22</xdr:row>
      <xdr:rowOff>0</xdr:rowOff>
    </xdr:to>
    <xdr:sp>
      <xdr:nvSpPr>
        <xdr:cNvPr id="2" name="Text 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0990D716-AAB2-4B4C-8751-2EE1B712B6DC}"/>
</xltc:personList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P2" dT="2026-09-01T09:59:12.498" personId="{0990D716-AAB2-4B4C-8751-2EE1B712B6DC}" id="{3E4DF2FB-73D1-423B-8351-A43D1B3FAC34}">
    <xltc:text>输出文件已将原iFinD公式的已缓存数值固化，以保证无插件时回测仍可重算。原始底稿未被修改。</xltc:text>
  </xltc:threadedComment>
  <xltc:threadedComment ref="Q2" dT="2026-09-01T09:59:12.498" personId="{0990D716-AAB2-4B4C-8751-2EE1B712B6DC}" id="{663DEBEB-C35F-4E8E-A30A-02908217CE75}">
    <xltc:text>输出文件已将原iFinD公式的已缓存数值固化，以保证无插件时回测仍可重算。原始底稿未被修改。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5" dT="2026-09-01T09:59:12.497" personId="{0990D716-AAB2-4B4C-8751-2EE1B712B6DC}" id="{970EB744-1300-40AF-90CE-4709CF4DFB4B}">
    <xltc:text>动态阈值触发时，权益合计调整到该目标，默认20%。单个权益策略不强制回到10%，季末再单独校准为1:1。</xltc:text>
  </xltc:threadedComment>
  <xltc:threadedComment ref="H5" dT="2026-09-01T09:59:12.498" personId="{0990D716-AAB2-4B4C-8751-2EE1B712B6DC}" id="{09A5A659-A6CD-4FA9-8643-7E422015F8BB}">
    <xltc:text>年化费率按相邻净值日的实际日历天数折算：POWER(1-年费率, 间隔天数/计费日基准)。</xltc:text>
  </xltc:threadedComment>
  <xltc:threadedComment ref="H6" dT="2026-09-01T09:59:12.498" personId="{0990D716-AAB2-4B4C-8751-2EE1B712B6DC}" id="{52C68B49-C238-4B46-8276-C36FFBBC6EB9}">
    <xltc:text>用于算术年化收益率、年化波动率和Sharpe Ratio，默认250个交易日。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85f6a3204a34c06" /><Relationship Type="http://schemas.openxmlformats.org/officeDocument/2006/relationships/vmlDrawing" Target="/xl/drawings/vmldrawing.vml" Id="R0232292ff6344682" /><Relationship Type="http://schemas.microsoft.com/office/2017/10/relationships/threadedComment" Target="/xl/threadedcomments/threadedcomment.xml" Id="R909c92f7714d4f3e" /><Relationship Type="http://schemas.openxmlformats.org/officeDocument/2006/relationships/drawing" Target="/xl/drawings/drawing1.xml" Id="R7bc072dbff4e45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2a8f0e35b50b4eb6" /><Relationship Type="http://schemas.openxmlformats.org/officeDocument/2006/relationships/vmlDrawing" Target="/xl/drawings/vmldrawing2.vml" Id="R4485372c4b2a4714" /><Relationship Type="http://schemas.microsoft.com/office/2017/10/relationships/threadedComment" Target="/xl/threadedcomments/threadedcomment2.xml" Id="R26e96658bf4149ec" /><Relationship Type="http://schemas.openxmlformats.org/officeDocument/2006/relationships/drawing" Target="/xl/drawings/drawing2.xml" Id="R8a39eb6248284d90" /></Relationships>
</file>

<file path=xl/worksheets/sheet1.xml><?xml version="1.0" encoding="utf-8"?>
<x:worksheet xmlns:x="http://schemas.openxmlformats.org/spreadsheetml/2006/main">
  <x:sheetFormatPr defaultRowHeight="14"/>
  <x:cols>
    <x:col min="1" max="1" width="11.36328125" customWidth="1"/>
    <x:col min="6" max="6" width="8.7265625" style="2" customWidth="0"/>
    <x:col min="15" max="17" width="8.7265625" style="2" customWidth="0"/>
  </x:cols>
  <x:sheetData>
    <x:row r="1">
      <x:c r="K1" t="s">
        <x:v>0</x:v>
      </x:c>
      <x:c r="L1" t="s">
        <x:v>0</x:v>
      </x:c>
      <x:c r="M1" t="s">
        <x:v>1</x:v>
      </x:c>
      <x:c r="N1" t="s">
        <x:v>1</x:v>
      </x:c>
      <x:c r="O1" s="24"/>
    </x:row>
    <x:row r="2">
      <x:c r="A2" s="6" t="s">
        <x:v>2</x:v>
      </x:c>
      <x:c r="B2" s="4" t="s">
        <x:v>3</x:v>
      </x:c>
      <x:c r="C2" s="4" t="s">
        <x:v>4</x:v>
      </x:c>
      <x:c r="D2" s="5" t="s">
        <x:v>5</x:v>
      </x:c>
      <x:c r="E2" s="4" t="s">
        <x:v>6</x:v>
      </x:c>
      <x:c r="F2" s="24"/>
      <x:c r="G2" s="14" t="s">
        <x:v>7</x:v>
      </x:c>
      <x:c r="H2" s="15" t="s">
        <x:v>8</x:v>
      </x:c>
      <x:c r="I2" s="14" t="s">
        <x:v>9</x:v>
      </x:c>
      <x:c r="J2" s="14" t="s">
        <x:v>10</x:v>
      </x:c>
      <x:c r="K2" s="14" t="s">
        <x:v>11</x:v>
      </x:c>
      <x:c r="L2" s="15" t="s">
        <x:v>12</x:v>
      </x:c>
      <x:c r="M2" s="14" t="s">
        <x:v>13</x:v>
      </x:c>
      <x:c r="N2" s="14" t="s">
        <x:v>14</x:v>
      </x:c>
      <x:c r="O2" s="24"/>
      <x:c r="P2" s="24" t="s">
        <x:v>15</x:v>
      </x:c>
      <x:c r="Q2" s="2" t="s">
        <x:v>16</x:v>
      </x:c>
    </x:row>
    <x:row r="3">
      <x:c r="A3" s="6" t="s">
        <x:v>17</x:v>
      </x:c>
      <x:c r="B3" s="6" t="s">
        <x:v>18</x:v>
      </x:c>
      <x:c r="C3" s="6" t="s">
        <x:v>19</x:v>
      </x:c>
      <x:c r="D3" s="6" t="s">
        <x:v>20</x:v>
      </x:c>
      <x:c r="E3" s="6" t="s">
        <x:v>21</x:v>
      </x:c>
      <x:c r="F3" s="1" t="s">
        <x:v>22</x:v>
      </x:c>
      <x:c r="G3" s="16" t="s">
        <x:v>23</x:v>
      </x:c>
      <x:c r="H3" s="16" t="s">
        <x:v>24</x:v>
      </x:c>
      <x:c r="I3" s="16" t="s">
        <x:v>25</x:v>
      </x:c>
      <x:c r="J3" s="16" t="s">
        <x:v>26</x:v>
      </x:c>
      <x:c r="K3" s="16" t="s">
        <x:v>27</x:v>
      </x:c>
      <x:c r="L3" s="16" t="s">
        <x:v>28</x:v>
      </x:c>
      <x:c r="M3" s="16" t="s">
        <x:v>29</x:v>
      </x:c>
      <x:c r="N3" s="16" t="s">
        <x:v>30</x:v>
      </x:c>
      <x:c r="O3" s="24" t="s">
        <x:v>31</x:v>
      </x:c>
      <x:c r="P3" s="1" t="s">
        <x:v>32</x:v>
      </x:c>
      <x:c r="Q3" s="1" t="s">
        <x:v>33</x:v>
      </x:c>
    </x:row>
    <x:row r="4">
      <x:c r="A4" s="17">
        <x:v>43832</x:v>
      </x:c>
      <x:c r="B4" s="7">
        <x:v>0.25</x:v>
      </x:c>
      <x:c r="C4" s="7">
        <x:v>0.25</x:v>
      </x:c>
      <x:c r="D4" s="7">
        <x:v>0.25</x:v>
      </x:c>
      <x:c r="E4" s="7">
        <x:v>0.25</x:v>
      </x:c>
      <x:c r="F4" s="23">
        <x:v>1.0024999999999999</x:v>
      </x:c>
      <x:c r="G4" s="3">
        <x:v>0.125</x:v>
      </x:c>
      <x:c r="H4" s="3">
        <x:v>0.125</x:v>
      </x:c>
      <x:c r="I4" s="3">
        <x:v>0.125</x:v>
      </x:c>
      <x:c r="J4" s="3">
        <x:v>0.125</x:v>
      </x:c>
      <x:c r="K4" s="3">
        <x:v>0.125</x:v>
      </x:c>
      <x:c r="L4" s="3">
        <x:v>0.125</x:v>
      </x:c>
      <x:c r="M4" s="3">
        <x:v>0.125</x:v>
      </x:c>
      <x:c r="N4" s="3">
        <x:v>0.125</x:v>
      </x:c>
      <x:c r="O4" s="13">
        <x:v>1.0173100859962818</x:v>
      </x:c>
      <x:c r="P4" s="25">
        <x:v>1.4008</x:v>
      </x:c>
      <x:c r="Q4" s="25">
        <x:v>1.2499</x:v>
      </x:c>
    </x:row>
    <x:row r="5">
      <x:c r="A5" s="9">
        <x:v>43833</x:v>
      </x:c>
      <x:c r="B5" s="8">
        <x:v>0.67526089625537</x:v>
      </x:c>
      <x:c r="C5" s="8">
        <x:v>0.51078320090804996</x:v>
      </x:c>
      <x:c r="D5" s="8">
        <x:v>0.99999999999999001</x:v>
      </x:c>
      <x:c r="E5" s="8">
        <x:v>0.29296874999999001</x:v>
      </x:c>
      <x:c r="F5" s="23">
        <x:v>1.0061975321179084</x:v>
      </x:c>
      <x:c r="G5" s="18">
        <x:v>1.3267263427110002E-2</x:v>
      </x:c>
      <x:c r="H5" s="18">
        <x:v>1.0251064199461001E-2</x:v>
      </x:c>
      <x:c r="I5" s="18">
        <x:v>1.7852863647256002E-2</x:v>
      </x:c>
      <x:c r="J5" s="18">
        <x:v>1.6333026242860999E-2</x:v>
      </x:c>
      <x:c r="K5" s="19">
        <x:v>1.9673837033119999E-2</x:v>
      </x:c>
      <x:c r="L5" s="19">
        <x:v>1.9673837033119999E-2</x:v>
      </x:c>
      <x:c r="M5" s="18">
        <x:v>2.0714398193663001E-2</x:v>
      </x:c>
      <x:c r="N5" s="18">
        <x:v>2.0714398193663001E-2</x:v>
      </x:c>
      <x:c r="O5" s="13">
        <x:v>1.0202139083013937</x:v>
      </x:c>
      <x:c r="P5" s="25">
        <x:v>1.4011</x:v>
      </x:c>
      <x:c r="Q5" s="25">
        <x:v>1.2689999999999999</x:v>
      </x:c>
    </x:row>
    <x:row r="6">
      <x:c r="A6" s="9">
        <x:v>43836</x:v>
      </x:c>
      <x:c r="B6" s="8">
        <x:v>1.2891344383057</x:v>
      </x:c>
      <x:c r="C6" s="8">
        <x:v>2.4971623155504998</x:v>
      </x:c>
      <x:c r="D6" s="8">
        <x:v>1.8461538461538001</x:v>
      </x:c>
      <x:c r="E6" s="8">
        <x:v>0.9765625</x:v>
      </x:c>
      <x:c r="F6" s="23">
        <x:v>1.0165225327500249</x:v>
      </x:c>
      <x:c r="G6" s="18">
        <x:v>1.1508951406650002E-2</x:v>
      </x:c>
      <x:c r="H6" s="18">
        <x:v>5.0386586743116002E-3</x:v>
      </x:c>
      <x:c r="I6" s="18">
        <x:v>2.0848310567936998E-2</x:v>
      </x:c>
      <x:c r="J6" s="18">
        <x:v>1.9013317745093E-2</x:v>
      </x:c>
      <x:c r="K6" s="19">
        <x:v>2.4970356741194001E-2</x:v>
      </x:c>
      <x:c r="L6" s="19">
        <x:v>2.4970356741194001E-2</x:v>
      </x:c>
      <x:c r="M6" s="18">
        <x:v>2.7680657267385E-2</x:v>
      </x:c>
      <x:c r="N6" s="18">
        <x:v>2.7680657267385E-2</x:v>
      </x:c>
      <x:c r="O6" s="13">
        <x:v>1.0263971790415489</x:v>
      </x:c>
      <x:c r="P6" s="25">
        <x:v>1.4023000000000001</x:v>
      </x:c>
      <x:c r="Q6" s="25">
        <x:v>1.2957000000000001</x:v>
      </x:c>
    </x:row>
    <x:row r="7">
      <x:c r="A7" s="9">
        <x:v>43837</x:v>
      </x:c>
      <x:c r="B7" s="8">
        <x:v>1.7188459177408999</x:v>
      </x:c>
      <x:c r="C7" s="8">
        <x:v>2.6674233825199001</x:v>
      </x:c>
      <x:c r="D7" s="8">
        <x:v>2.2307692307692002</x:v>
      </x:c>
      <x:c r="E7" s="8">
        <x:v>1.7578125</x:v>
      </x:c>
      <x:c r="F7" s="23">
        <x:v>1.0209371275775749</x:v>
      </x:c>
      <x:c r="G7" s="18">
        <x:v>8.5517902813299004E-3</x:v>
      </x:c>
      <x:c r="H7" s="18">
        <x:v>7.8186082877238991E-4</x:v>
      </x:c>
      <x:c r="I7" s="18">
        <x:v>3.3309369757967999E-2</x:v>
      </x:c>
      <x:c r="J7" s="18">
        <x:v>2.5127732669452996E-2</x:v>
      </x:c>
      <x:c r="K7" s="19">
        <x:v>3.5512704882475002E-2</x:v>
      </x:c>
      <x:c r="L7" s="19">
        <x:v>3.5512704882475002E-2</x:v>
      </x:c>
      <x:c r="M7" s="18">
        <x:v>3.6190634514958998E-2</x:v>
      </x:c>
      <x:c r="N7" s="18">
        <x:v>3.6190634514958998E-2</x:v>
      </x:c>
      <x:c r="O7" s="13">
        <x:v>1.0393231295089347</x:v>
      </x:c>
      <x:c r="P7" s="25">
        <x:v>1.4024000000000001</x:v>
      </x:c>
      <x:c r="Q7" s="25">
        <x:v>1.2847999999999999</x:v>
      </x:c>
    </x:row>
    <x:row r="8">
      <x:c r="A8" s="9">
        <x:v>43838</x:v>
      </x:c>
      <x:c r="B8" s="8">
        <x:v>0.85942295887047004</x:v>
      </x:c>
      <x:c r="C8" s="8">
        <x:v>1.4755959137343999</x:v>
      </x:c>
      <x:c r="D8" s="8">
        <x:v>-0.53846153846154998</x:v>
      </x:c>
      <x:c r="E8" s="8">
        <x:v>0.390625</x:v>
      </x:c>
      <x:c r="F8" s="23">
        <x:v>1.0054679558353583</x:v>
      </x:c>
      <x:c r="G8" s="18">
        <x:v>1.5105498721227999E-2</x:v>
      </x:c>
      <x:c r="H8" s="18">
        <x:v>1.0251064199461001E-2</x:v>
      </x:c>
      <x:c r="I8" s="18">
        <x:v>4.8286604361370999E-2</x:v>
      </x:c>
      <x:c r="J8" s="18">
        <x:v>3.7356562595336998E-2</x:v>
      </x:c>
      <x:c r="K8" s="19">
        <x:v>5.1253136096014E-2</x:v>
      </x:c>
      <x:c r="L8" s="19">
        <x:v>5.1253136096014E-2</x:v>
      </x:c>
      <x:c r="M8" s="18">
        <x:v>5.0539517001026005E-2</x:v>
      </x:c>
      <x:c r="N8" s="18">
        <x:v>5.0539517001026005E-2</x:v>
      </x:c>
      <x:c r="O8" s="13">
        <x:v>1.0261808291465484</x:v>
      </x:c>
      <x:c r="P8" s="25">
        <x:v>1.403</x:v>
      </x:c>
      <x:c r="Q8" s="25">
        <x:v>1.3041</x:v>
      </x:c>
    </x:row>
    <x:row r="9">
      <x:c r="A9" s="9">
        <x:v>43839</x:v>
      </x:c>
      <x:c r="B9" s="8">
        <x:v>3.4376918354819002</x:v>
      </x:c>
      <x:c r="C9" s="8">
        <x:v>3.6322360953462001</x:v>
      </x:c>
      <x:c r="D9" s="8">
        <x:v>3.2307692307692002</x:v>
      </x:c>
      <x:c r="E9" s="8">
        <x:v>2.34375</x:v>
      </x:c>
      <x:c r="F9" s="23">
        <x:v>1.0316111179039933</x:v>
      </x:c>
      <x:c r="G9" s="18">
        <x:v>4.1560102301789002E-3</x:v>
      </x:c>
      <x:c r="H9" s="18">
        <x:v>-1.3899748067066999E-3</x:v>
      </x:c>
      <x:c r="I9" s="18">
        <x:v>3.9300263599329005E-2</x:v>
      </x:c>
      <x:c r="J9" s="18">
        <x:v>2.4122623365762E-2</x:v>
      </x:c>
      <x:c r="K9" s="19">
        <x:v>3.6903176252053999E-2</x:v>
      </x:c>
      <x:c r="L9" s="19">
        <x:v>3.6903176252053999E-2</x:v>
      </x:c>
      <x:c r="M9" s="18">
        <x:v>3.4725679139858003E-2</x:v>
      </x:c>
      <x:c r="N9" s="18">
        <x:v>3.4725679139858003E-2</x:v>
      </x:c>
      <x:c r="O9" s="13">
        <x:v>1.0416767099324562</x:v>
      </x:c>
      <x:c r="P9" s="25">
        <x:v>1.4036</x:v>
      </x:c>
      <x:c r="Q9" s="25">
        <x:v>1.2656000000000001</x:v>
      </x:c>
    </x:row>
    <x:row r="10">
      <x:c r="A10" s="9">
        <x:v>43840</x:v>
      </x:c>
      <x:c r="B10" s="8">
        <x:v>3.7446286065071002</x:v>
      </x:c>
      <x:c r="C10" s="8">
        <x:v>4.0862656072645001</x:v>
      </x:c>
      <x:c r="D10" s="8">
        <x:v>4.9230769230769003</x:v>
      </x:c>
      <x:c r="E10" s="8">
        <x:v>2.83203125</x:v>
      </x:c>
      <x:c r="F10" s="23">
        <x:v>1.0389650059671212</x:v>
      </x:c>
      <x:c r="G10" s="18">
        <x:v>1.6464194373400999E-2</x:v>
      </x:c>
      <x:c r="H10" s="18">
        <x:v>1.2075406133263999E-2</x:v>
      </x:c>
      <x:c r="I10" s="18">
        <x:v>5.2600047927150999E-2</x:v>
      </x:c>
      <x:c r="J10" s="18">
        <x:v>3.9031744716714001E-2</x:v>
      </x:c>
      <x:c r="K10" s="19">
        <x:v>5.3376565218852E-2</x:v>
      </x:c>
      <x:c r="L10" s="19">
        <x:v>5.3376565218852E-2</x:v>
      </x:c>
      <x:c r="M10" s="18">
        <x:v>5.3244577935707998E-2</x:v>
      </x:c>
      <x:c r="N10" s="18">
        <x:v>5.3244577935707998E-2</x:v>
      </x:c>
      <x:c r="O10" s="13">
        <x:v>1.0406964488998707</x:v>
      </x:c>
      <x:c r="P10" s="25">
        <x:v>1.4048</x:v>
      </x:c>
      <x:c r="Q10" s="25">
        <x:v>1.2682</x:v>
      </x:c>
    </x:row>
    <x:row r="11">
      <x:c r="A11" s="9">
        <x:v>43843</x:v>
      </x:c>
      <x:c r="B11" s="8">
        <x:v>6.3842848373235004</x:v>
      </x:c>
      <x:c r="C11" s="8">
        <x:v>6.8671963677639001</x:v>
      </x:c>
      <x:c r="D11" s="8">
        <x:v>9.0769230769230997</x:v>
      </x:c>
      <x:c r="E11" s="8">
        <x:v>4.6875</x:v>
      </x:c>
      <x:c r="F11" s="23">
        <x:v>1.0675397607050263</x:v>
      </x:c>
      <x:c r="G11" s="18">
        <x:v>1.6624040920716E-2</x:v>
      </x:c>
      <x:c r="H11" s="18">
        <x:v>1.3726001216228001E-2</x:v>
      </x:c>
      <x:c r="I11" s="18">
        <x:v>5.5475676971004001E-2</x:v>
      </x:c>
      <x:c r="J11" s="18">
        <x:v>3.6686489700488004E-2</x:v>
      </x:c>
      <x:c r="K11" s="19">
        <x:v>5.1169051809104998E-2</x:v>
      </x:c>
      <x:c r="L11" s="19">
        <x:v>5.1169051809104998E-2</x:v>
      </x:c>
      <x:c r="M11" s="18">
        <x:v>5.0360639386160005E-2</x:v>
      </x:c>
      <x:c r="N11" s="18">
        <x:v>5.0360639386160005E-2</x:v>
      </x:c>
      <x:c r="O11" s="13">
        <x:v>1.0533907275985288</x:v>
      </x:c>
      <x:c r="P11" s="25">
        <x:v>1.4055</x:v>
      </x:c>
      <x:c r="Q11" s="25">
        <x:v>1.2645999999999999</x:v>
      </x:c>
    </x:row>
    <x:row r="12">
      <x:c r="A12" s="9">
        <x:v>43844</x:v>
      </x:c>
      <x:c r="B12" s="8">
        <x:v>6.0773480662982999</x:v>
      </x:c>
      <x:c r="C12" s="8">
        <x:v>7.2077185017026002</x:v>
      </x:c>
      <x:c r="D12" s="8">
        <x:v>8.0769230769230997</x:v>
      </x:c>
      <x:c r="E12" s="8">
        <x:v>4.58984375</x:v>
      </x:c>
      <x:c r="F12" s="23">
        <x:v>1.0648795834873099</x:v>
      </x:c>
      <x:c r="G12" s="18">
        <x:v>2.5895140664961999E-2</x:v>
      </x:c>
      <x:c r="H12" s="18">
        <x:v>2.5453913647815001E-2</x:v>
      </x:c>
      <x:c r="I12" s="18">
        <x:v>7.0812365204888997E-2</x:v>
      </x:c>
      <x:c r="J12" s="18">
        <x:v>4.8915319549207997E-2</x:v>
      </x:c>
      <x:c r="K12" s="19">
        <x:v>6.4610574429861997E-2</x:v>
      </x:c>
      <x:c r="L12" s="19">
        <x:v>6.4610574429861997E-2</x:v>
      </x:c>
      <x:c r="M12" s="18">
        <x:v>6.3413966430815996E-2</x:v>
      </x:c>
      <x:c r="N12" s="18">
        <x:v>6.3413966430815996E-2</x:v>
      </x:c>
      <x:c r="O12" s="13">
        <x:v>1.0518627380144296</x:v>
      </x:c>
      <x:c r="P12" s="25">
        <x:v>1.4056999999999999</x:v>
      </x:c>
      <x:c r="Q12" s="25">
        <x:v>1.2542</x:v>
      </x:c>
    </x:row>
    <x:row r="13">
      <x:c r="A13" s="9">
        <x:v>43845</x:v>
      </x:c>
      <x:c r="B13" s="8">
        <x:v>7.3050951503989996</x:v>
      </x:c>
      <x:c r="C13" s="8">
        <x:v>7.377979568672</x:v>
      </x:c>
      <x:c r="D13" s="8">
        <x:v>8.6153846153846008</x:v>
      </x:c>
      <x:c r="E13" s="8">
        <x:v>4.98046875</x:v>
      </x:c>
      <x:c r="F13" s="23">
        <x:v>1.0706973202111389</x:v>
      </x:c>
      <x:c r="G13" s="18">
        <x:v>2.2538363171354998E-2</x:v>
      </x:c>
      <x:c r="H13" s="18">
        <x:v>2.3021457736078998E-2</x:v>
      </x:c>
      <x:c r="I13" s="18">
        <x:v>6.9734004313443995E-2</x:v>
      </x:c>
      <x:c r="J13" s="18">
        <x:v>4.7658932938885006E-2</x:v>
      </x:c>
      <x:c r="K13" s="19">
        <x:v>6.2345615698702998E-2</x:v>
      </x:c>
      <x:c r="L13" s="19">
        <x:v>6.2345615698702998E-2</x:v>
      </x:c>
      <x:c r="M13" s="18">
        <x:v>6.3628957279133994E-2</x:v>
      </x:c>
      <x:c r="N13" s="18">
        <x:v>6.3628957279133994E-2</x:v>
      </x:c>
      <x:c r="O13" s="13">
        <x:v>1.0491022395834841</x:v>
      </x:c>
      <x:c r="P13" s="25">
        <x:v>1.4058999999999999</x:v>
      </x:c>
      <x:c r="Q13" s="25">
        <x:v>1.2616000000000001</x:v>
      </x:c>
    </x:row>
    <x:row r="14">
      <x:c r="A14" s="9">
        <x:v>43846</x:v>
      </x:c>
      <x:c r="B14" s="8">
        <x:v>8.7170042971147996</x:v>
      </x:c>
      <x:c r="C14" s="8">
        <x:v>7.2077185017026002</x:v>
      </x:c>
      <x:c r="D14" s="8">
        <x:v>8.4615384615385008</x:v>
      </x:c>
      <x:c r="E14" s="8">
        <x:v>5.37109375</x:v>
      </x:c>
      <x:c r="F14" s="23">
        <x:v>1.0743933875258898</x:v>
      </x:c>
      <x:c r="G14" s="18">
        <x:v>1.7663043478261E-2</x:v>
      </x:c>
      <x:c r="H14" s="18">
        <x:v>1.8504039614282E-2</x:v>
      </x:c>
      <x:c r="I14" s="18">
        <x:v>6.8535825545171E-2</x:v>
      </x:c>
      <x:c r="J14" s="18">
        <x:v>4.4392327721178002E-2</x:v>
      </x:c>
      <x:c r="K14" s="19">
        <x:v>6.2238718541816E-2</x:v>
      </x:c>
      <x:c r="L14" s="19">
        <x:v>6.2238718541816E-2</x:v>
      </x:c>
      <x:c r="M14" s="18">
        <x:v>5.9622621612674995E-2</x:v>
      </x:c>
      <x:c r="N14" s="18">
        <x:v>5.9622621612674995E-2</x:v>
      </x:c>
      <x:c r="O14" s="13">
        <x:v>1.0476066361405596</x:v>
      </x:c>
      <x:c r="P14" s="25">
        <x:v>1.4060999999999999</x:v>
      </x:c>
      <x:c r="Q14" s="25">
        <x:v>1.2635000000000001</x:v>
      </x:c>
    </x:row>
    <x:row r="15">
      <x:c r="A15" s="9">
        <x:v>43847</x:v>
      </x:c>
      <x:c r="B15" s="8">
        <x:v>9.6992019643953</x:v>
      </x:c>
      <x:c r="C15" s="8">
        <x:v>7.3212258796822001</x:v>
      </x:c>
      <x:c r="D15" s="8">
        <x:v>8.0769230769230997</x:v>
      </x:c>
      <x:c r="E15" s="8">
        <x:v>5.2734375</x:v>
      </x:c>
      <x:c r="F15" s="23">
        <x:v>1.0759269710525015</x:v>
      </x:c>
      <x:c r="G15" s="18">
        <x:v>1.5025575447570001E-2</x:v>
      </x:c>
      <x:c r="H15" s="18">
        <x:v>1.9199027017634998E-2</x:v>
      </x:c>
      <x:c r="I15" s="18">
        <x:v>6.7577282530554006E-2</x:v>
      </x:c>
      <x:c r="J15" s="18">
        <x:v>4.5313677922659001E-2</x:v>
      </x:c>
      <x:c r="K15" s="19">
        <x:v>6.0193427989380002E-2</x:v>
      </x:c>
      <x:c r="L15" s="19">
        <x:v>6.0193427989380002E-2</x:v>
      </x:c>
      <x:c r="M15" s="18">
        <x:v>5.6675335113649E-2</x:v>
      </x:c>
      <x:c r="N15" s="18">
        <x:v>5.6675335113649E-2</x:v>
      </x:c>
      <x:c r="O15" s="13">
        <x:v>1.0448326648337998</x:v>
      </x:c>
      <x:c r="P15" s="25">
        <x:v>1.4064000000000001</x:v>
      </x:c>
      <x:c r="Q15" s="25">
        <x:v>1.2609999999999999</x:v>
      </x:c>
    </x:row>
    <x:row r="16">
      <x:c r="A16" s="9">
        <x:v>43850</x:v>
      </x:c>
      <x:c r="B16" s="8">
        <x:v>12.277470841007</x:v>
      </x:c>
      <x:c r="C16" s="8">
        <x:v>10.385925085130999</x:v>
      </x:c>
      <x:c r="D16" s="8">
        <x:v>12.846153846153999</x:v>
      </x:c>
      <x:c r="E16" s="8">
        <x:v>7.71484375</x:v>
      </x:c>
      <x:c r="F16" s="23">
        <x:v>1.10806098380573</x:v>
      </x:c>
      <x:c r="G16" s="18">
        <x:v>1.7902813299233E-2</x:v>
      </x:c>
      <x:c r="H16" s="18">
        <x:v>1.8851533315958999E-2</x:v>
      </x:c>
      <x:c r="I16" s="18">
        <x:v>6.3862928348909997E-2</x:v>
      </x:c>
      <x:c r="J16" s="18">
        <x:v>4.1963313525578E-2</x:v>
      </x:c>
      <x:c r="K16" s="19">
        <x:v>5.6112313327403997E-2</x:v>
      </x:c>
      <x:c r="L16" s="19">
        <x:v>5.6112313327403997E-2</x:v>
      </x:c>
      <x:c r="M16" s="18">
        <x:v>5.1928051762955001E-2</x:v>
      </x:c>
      <x:c r="N16" s="18">
        <x:v>5.1928051762955001E-2</x:v>
      </x:c>
      <x:c r="O16" s="13">
        <x:v>1.0570592985537919</x:v>
      </x:c>
      <x:c r="P16" s="25">
        <x:v>1.4077999999999999</x:v>
      </x:c>
      <x:c r="Q16" s="25">
        <x:v>1.2625999999999999</x:v>
      </x:c>
    </x:row>
    <x:row r="17">
      <x:c r="A17" s="9">
        <x:v>43851</x:v>
      </x:c>
      <x:c r="B17" s="8">
        <x:v>10.804174340086</x:v>
      </x:c>
      <x:c r="C17" s="8">
        <x:v>9.9886492622019993</x:v>
      </x:c>
      <x:c r="D17" s="8">
        <x:v>14</x:v>
      </x:c>
      <x:c r="E17" s="8">
        <x:v>6.93359375</x:v>
      </x:c>
      <x:c r="F17" s="23">
        <x:v>1.10431604338072</x:v>
      </x:c>
      <x:c r="G17" s="18">
        <x:v>2.6854219948849001E-2</x:v>
      </x:c>
      <x:c r="H17" s="18">
        <x:v>2.7278255581618002E-2</x:v>
      </x:c>
      <x:c r="I17" s="18">
        <x:v>8.1116702612030009E-2</x:v>
      </x:c>
      <x:c r="J17" s="18">
        <x:v>5.4192143451461998E-2</x:v>
      </x:c>
      <x:c r="K17" s="19">
        <x:v>6.9666157897753003E-2</x:v>
      </x:c>
      <x:c r="L17" s="19">
        <x:v>6.9666157897753003E-2</x:v>
      </x:c>
      <x:c r="M17" s="18">
        <x:v>6.3850375520435002E-2</x:v>
      </x:c>
      <x:c r="N17" s="18">
        <x:v>6.3850375520435002E-2</x:v>
      </x:c>
      <x:c r="O17" s="13">
        <x:v>1.045750171580099</x:v>
      </x:c>
      <x:c r="P17" s="25">
        <x:v>1.4086000000000001</x:v>
      </x:c>
      <x:c r="Q17" s="25">
        <x:v>1.2735000000000001</x:v>
      </x:c>
    </x:row>
    <x:row r="18">
      <x:c r="A18" s="9">
        <x:v>43852</x:v>
      </x:c>
      <x:c r="B18" s="8">
        <x:v>13.627992633517</x:v>
      </x:c>
      <x:c r="C18" s="8">
        <x:v>13.337116912599001</x:v>
      </x:c>
      <x:c r="D18" s="8">
        <x:v>18.153846153846001</x:v>
      </x:c>
      <x:c r="E18" s="8">
        <x:v>9.375</x:v>
      </x:c>
      <x:c r="F18" s="23">
        <x:v>1.136234889249905</x:v>
      </x:c>
      <x:c r="G18" s="18">
        <x:v>1.0629795396418999E-2</x:v>
      </x:c>
      <x:c r="H18" s="18">
        <x:v>1.4420988619581E-2</x:v>
      </x:c>
      <x:c r="I18" s="18">
        <x:v>7.1171818835370007E-2</x:v>
      </x:c>
      <x:c r="J18" s="18">
        <x:v>4.4894882334441999E-2</x:v>
      </x:c>
      <x:c r="K18" s="19">
        <x:v>6.0144371337478998E-2</x:v>
      </x:c>
      <x:c r="L18" s="19">
        <x:v>6.0144371337478998E-2</x:v>
      </x:c>
      <x:c r="M18" s="18">
        <x:v>5.2297572390011003E-2</x:v>
      </x:c>
      <x:c r="N18" s="18">
        <x:v>5.2297572390011003E-2</x:v>
      </x:c>
      <x:c r="O18" s="13">
        <x:v>1.0501214580736238</x:v>
      </x:c>
      <x:c r="P18" s="25">
        <x:v>1.4094</x:v>
      </x:c>
      <x:c r="Q18" s="25">
        <x:v>1.2648999999999999</x:v>
      </x:c>
    </x:row>
    <x:row r="19">
      <x:c r="A19" s="9">
        <x:v>43853</x:v>
      </x:c>
      <x:c r="B19" s="8">
        <x:v>10.006138735421001</x:v>
      </x:c>
      <x:c r="C19" s="8">
        <x:v>11.180476730988</x:v>
      </x:c>
      <x:c r="D19" s="8">
        <x:v>14.076923076923</x:v>
      </x:c>
      <x:c r="E19" s="8">
        <x:v>6.4453125</x:v>
      </x:c>
      <x:c r="F19" s="23">
        <x:v>1.10427212760833</x:v>
      </x:c>
      <x:c r="G19" s="18">
        <x:v>1.6863810741687999E-2</x:v>
      </x:c>
      <x:c r="H19" s="18">
        <x:v>1.8764659890540002E-2</x:v>
      </x:c>
      <x:c r="I19" s="18">
        <x:v>7.9439252336448996E-2</x:v>
      </x:c>
      <x:c r="J19" s="18">
        <x:v>5.2181924844078999E-2</x:v>
      </x:c>
      <x:c r="K19" s="19">
        <x:v>6.332888632059501E-2</x:v>
      </x:c>
      <x:c r="L19" s="19">
        <x:v>6.332888632059501E-2</x:v>
      </x:c>
      <x:c r="M19" s="18">
        <x:v>5.3532122067522003E-2</x:v>
      </x:c>
      <x:c r="N19" s="18">
        <x:v>5.3532122067522003E-2</x:v>
      </x:c>
      <x:c r="O19" s="13">
        <x:v>1.0151409970561358</x:v>
      </x:c>
      <x:c r="P19" s="25">
        <x:v>1.4106000000000001</x:v>
      </x:c>
      <x:c r="Q19" s="25">
        <x:v>1.272</x:v>
      </x:c>
    </x:row>
    <x:row r="20">
      <x:c r="A20" s="9">
        <x:v>43864</x:v>
      </x:c>
      <x:c r="B20" s="8">
        <x:v>2.0257826887661001</x:v>
      </x:c>
      <x:c r="C20" s="8">
        <x:v>4.3132803632236003</x:v>
      </x:c>
      <x:c r="D20" s="8">
        <x:v>4.8461538461537996</x:v>
      </x:c>
      <x:c r="E20" s="8">
        <x:v>-1.3671875</x:v>
      </x:c>
      <x:c r="F20" s="23">
        <x:v>1.0245450734953587</x:v>
      </x:c>
      <x:c r="G20" s="18">
        <x:v>-1.1828644501279E-2</x:v>
      </x:c>
      <x:c r="H20" s="18">
        <x:v>-1.2162279558683001E-2</x:v>
      </x:c>
      <x:c r="I20" s="18">
        <x:v>4.5650611071171993E-2</x:v>
      </x:c>
      <x:c r="J20" s="18">
        <x:v>1.7756931134770001E-2</x:v>
      </x:c>
      <x:c r="K20" s="19">
        <x:v>2.3706577633005002E-2</x:v>
      </x:c>
      <x:c r="L20" s="19">
        <x:v>2.3706577633005002E-2</x:v>
      </x:c>
      <x:c r="M20" s="18">
        <x:v>1.7149101518548E-2</x:v>
      </x:c>
      <x:c r="N20" s="18">
        <x:v>1.7149101518548E-2</x:v>
      </x:c>
      <x:c r="O20" s="13">
        <x:v>0.93088255461075264</x:v>
      </x:c>
      <x:c r="P20" s="25">
        <x:v>1.4189000000000001</x:v>
      </x:c>
      <x:c r="Q20" s="25">
        <x:v>1.3023</x:v>
      </x:c>
    </x:row>
    <x:row r="21">
      <x:c r="A21" s="9">
        <x:v>43865</x:v>
      </x:c>
      <x:c r="B21" s="8">
        <x:v>6.8753836709638003</x:v>
      </x:c>
      <x:c r="C21" s="8">
        <x:v>9.7616345062429009</x:v>
      </x:c>
      <x:c r="D21" s="8">
        <x:v>7.5384615384615001</x:v>
      </x:c>
      <x:c r="E21" s="8">
        <x:v>2.34375</x:v>
      </x:c>
      <x:c r="F21" s="23">
        <x:v>1.0662980742891706</x:v>
      </x:c>
      <x:c r="G21" s="18">
        <x:v>-8.5198209718670009E-2</x:v>
      </x:c>
      <x:c r="H21" s="18">
        <x:v>-8.6265311441229994E-2</x:v>
      </x:c>
      <x:c r="I21" s="18">
        <x:v>-3.8221902707884003E-2</x:v>
      </x:c>
      <x:c r="J21" s="18">
        <x:v>-6.5248345714904996E-2</x:v>
      </x:c>
      <x:c r="K21" s="19">
        <x:v>-6.5900561394192994E-2</x:v>
      </x:c>
      <x:c r="L21" s="19">
        <x:v>-6.5900561394192994E-2</x:v>
      </x:c>
      <x:c r="M21" s="18">
        <x:v>-7.3102335371451999E-2</x:v>
      </x:c>
      <x:c r="N21" s="18">
        <x:v>-7.3102335371451999E-2</x:v>
      </x:c>
      <x:c r="O21" s="13">
        <x:v>0.94018982126206807</x:v>
      </x:c>
      <x:c r="P21" s="25">
        <x:v>1.4179999999999999</x:v>
      </x:c>
      <x:c r="Q21" s="25">
        <x:v>1.2948</x:v>
      </x:c>
    </x:row>
    <x:row r="22">
      <x:c r="A22" s="9">
        <x:v>43866</x:v>
      </x:c>
      <x:c r="B22" s="8">
        <x:v>8.9011663597298991</x:v>
      </x:c>
      <x:c r="C22" s="8">
        <x:v>11.577752553916</x:v>
      </x:c>
      <x:c r="D22" s="8">
        <x:v>8.5384615384614992</x:v>
      </x:c>
      <x:c r="E22" s="8">
        <x:v>3.7109375</x:v>
      </x:c>
      <x:c r="F22" s="23">
        <x:v>1.0818207948802685</x:v>
      </x:c>
      <x:c r="G22" s="18">
        <x:v>-5.8024296675192003E-2</x:v>
      </x:c>
      <x:c r="H22" s="18">
        <x:v>-6.0898271218833996E-2</x:v>
      </x:c>
      <x:c r="I22" s="18">
        <x:v>-2.3484303858136001E-2</x:v>
      </x:c>
      <x:c r="J22" s="18">
        <x:v>-4.4978641359489001E-2</x:v>
      </x:c>
      <x:c r="K22" s="19">
        <x:v>-6.3756223467688999E-2</x:v>
      </x:c>
      <x:c r="L22" s="19">
        <x:v>-6.3756223467688999E-2</x:v>
      </x:c>
      <x:c r="M22" s="18">
        <x:v>-8.1791734928213011E-2</x:v>
      </x:c>
      <x:c r="N22" s="18">
        <x:v>-8.1791734928213011E-2</x:v>
      </x:c>
      <x:c r="O22" s="13">
        <x:v>0.96186451026891095</x:v>
      </x:c>
      <x:c r="P22" s="25">
        <x:v>1.4178999999999999</x:v>
      </x:c>
      <x:c r="Q22" s="25">
        <x:v>1.2857000000000001</x:v>
      </x:c>
    </x:row>
    <x:row r="23">
      <x:c r="A23" s="9">
        <x:v>43867</x:v>
      </x:c>
      <x:c r="B23" s="8">
        <x:v>12.952731737262001</x:v>
      </x:c>
      <x:c r="C23" s="8">
        <x:v>14.982973893303001</x:v>
      </x:c>
      <x:c r="D23" s="8">
        <x:v>11.153846153846001</x:v>
      </x:c>
      <x:c r="E23" s="8">
        <x:v>6.93359375</x:v>
      </x:c>
      <x:c r="F23" s="23">
        <x:v>1.1150578638360276</x:v>
      </x:c>
      <x:c r="G23" s="18">
        <x:v>-4.5875959079284004E-2</x:v>
      </x:c>
      <x:c r="H23" s="18">
        <x:v>-5.0299713317695997E-2</x:v>
      </x:c>
      <x:c r="I23" s="18">
        <x:v>1.4378145219266E-3</x:v>
      </x:c>
      <x:c r="J23" s="18">
        <x:v>-2.5881564589348999E-2</x:v>
      </x:c>
      <x:c r="K23" s="19">
        <x:v>-3.9283438772501997E-2</x:v>
      </x:c>
      <x:c r="L23" s="19">
        <x:v>-3.9283438772501997E-2</x:v>
      </x:c>
      <x:c r="M23" s="18">
        <x:v>-5.2948808919653E-2</x:v>
      </x:c>
      <x:c r="N23" s="18">
        <x:v>-5.2948808919653E-2</x:v>
      </x:c>
      <x:c r="O23" s="13">
        <x:v>0.98683982500709111</x:v>
      </x:c>
      <x:c r="P23" s="25">
        <x:v>1.4182999999999999</x:v>
      </x:c>
      <x:c r="Q23" s="25">
        <x:v>1.2773000000000001</x:v>
      </x:c>
    </x:row>
    <x:row r="24">
      <x:c r="A24" s="9">
        <x:v>43868</x:v>
      </x:c>
      <x:c r="B24" s="8">
        <x:v>16.329036218538999</x:v>
      </x:c>
      <x:c r="C24" s="8">
        <x:v>16.004540295119</x:v>
      </x:c>
      <x:c r="D24" s="8">
        <x:v>13.076923076923</x:v>
      </x:c>
      <x:c r="E24" s="8">
        <x:v>7.91015625</x:v>
      </x:c>
      <x:c r="F24" s="23">
        <x:v>1.1333016396014526</x:v>
      </x:c>
      <x:c r="G24" s="18">
        <x:v>-2.7893222506394002E-2</x:v>
      </x:c>
      <x:c r="H24" s="18">
        <x:v>-3.6747458952306002E-2</x:v>
      </x:c>
      <x:c r="I24" s="18">
        <x:v>3.1991373112867996E-2</x:v>
      </x:c>
      <x:c r="J24" s="18">
        <x:v>-3.9366781125555004E-3</x:v>
      </x:c>
      <x:c r="K24" s="19">
        <x:v>-9.2314703361738009E-3</x:v>
      </x:c>
      <x:c r="L24" s="19">
        <x:v>-9.2314703361738009E-3</x:v>
      </x:c>
      <x:c r="M24" s="18">
        <x:v>-2.5116236406268002E-2</x:v>
      </x:c>
      <x:c r="N24" s="18">
        <x:v>-2.5116236406268002E-2</x:v>
      </x:c>
      <x:c r="O24" s="13">
        <x:v>0.99530967263637871</x:v>
      </x:c>
      <x:c r="P24" s="25">
        <x:v>1.4197</x:v>
      </x:c>
      <x:c r="Q24" s="25">
        <x:v>1.286</x:v>
      </x:c>
    </x:row>
    <x:row r="25">
      <x:c r="A25" s="9">
        <x:v>43871</x:v>
      </x:c>
      <x:c r="B25" s="8">
        <x:v>16.635972989563999</x:v>
      </x:c>
      <x:c r="C25" s="8">
        <x:v>16.458569807037001</x:v>
      </x:c>
      <x:c r="D25" s="8">
        <x:v>12.153846153846001</x:v>
      </x:c>
      <x:c r="E25" s="8">
        <x:v>8.0078125</x:v>
      </x:c>
      <x:c r="F25" s="23">
        <x:v>1.1331405036261175</x:v>
      </x:c>
      <x:c r="G25" s="18">
        <x:v>-2.8452685421995E-2</x:v>
      </x:c>
      <x:c r="H25" s="18">
        <x:v>-3.6486838676049002E-2</x:v>
      </x:c>
      <x:c r="I25" s="18">
        <x:v>3.8102084831057002E-2</x:v>
      </x:c>
      <x:c r="J25" s="18">
        <x:v>5.444342106675E-3</x:v>
      </x:c>
      <x:c r="K25" s="19">
        <x:v>2.9751036144388E-3</x:v>
      </x:c>
      <x:c r="L25" s="19">
        <x:v>2.9751036144388E-3</x:v>
      </x:c>
      <x:c r="M25" s="18">
        <x:v>-1.1039864488768002E-2</x:v>
      </x:c>
      <x:c r="N25" s="18">
        <x:v>-1.1039864488768002E-2</x:v>
      </x:c>
      <x:c r="O25" s="13">
        <x:v>1.0066483261248744</x:v>
      </x:c>
      <x:c r="P25" s="25">
        <x:v>1.4209000000000001</x:v>
      </x:c>
      <x:c r="Q25" s="25">
        <x:v>1.2905</x:v>
      </x:c>
    </x:row>
    <x:row r="26">
      <x:c r="A26" s="9">
        <x:v>43872</x:v>
      </x:c>
      <x:c r="B26" s="8">
        <x:v>16.206261510129</x:v>
      </x:c>
      <x:c r="C26" s="8">
        <x:v>16.855845629966002</x:v>
      </x:c>
      <x:c r="D26" s="8">
        <x:v>14.692307692308001</x:v>
      </x:c>
      <x:c r="E26" s="8">
        <x:v>8.7890625</x:v>
      </x:c>
      <x:c r="F26" s="23">
        <x:v>1.1413586933310076</x:v>
      </x:c>
      <x:c r="G26" s="18">
        <x:v>-2.3737212276214999E-2</x:v>
      </x:c>
      <x:c r="H26" s="18">
        <x:v>-3.1708800277994997E-2</x:v>
      </x:c>
      <x:c r="I26" s="18">
        <x:v>4.8526240115025002E-2</x:v>
      </x:c>
      <x:c r="J26" s="18">
        <x:v>1.7924449339191E-2</x:v>
      </x:c>
      <x:c r="K26" s="19">
        <x:v>1.6980158012356E-2</x:v>
      </x:c>
      <x:c r="L26" s="19">
        <x:v>1.6980158012356E-2</x:v>
      </x:c>
      <x:c r="M26" s="18">
        <x:v>4.1108080371389999E-3</x:v>
      </x:c>
      <x:c r="N26" s="18">
        <x:v>4.1108080371389999E-3</x:v>
      </x:c>
      <x:c r="O26" s="13">
        <x:v>1.0060044350993183</x:v>
      </x:c>
      <x:c r="P26" s="25">
        <x:v>1.4200999999999999</x:v>
      </x:c>
      <x:c r="Q26" s="25">
        <x:v>1.2884</x:v>
      </x:c>
    </x:row>
    <x:row r="27">
      <x:c r="A27" s="9">
        <x:v>43873</x:v>
      </x:c>
      <x:c r="B27" s="8">
        <x:v>19.459791282996001</x:v>
      </x:c>
      <x:c r="C27" s="8">
        <x:v>19.069239500567999</x:v>
      </x:c>
      <x:c r="D27" s="8">
        <x:v>16.461538461538002</x:v>
      </x:c>
      <x:c r="E27" s="8">
        <x:v>11.328125</x:v>
      </x:c>
      <x:c r="F27" s="23">
        <x:v>1.165796735612755</x:v>
      </x:c>
      <x:c r="G27" s="18">
        <x:v>-1.3107416879795998E-2</x:v>
      </x:c>
      <x:c r="H27" s="18">
        <x:v>-2.0241508122664998E-2</x:v>
      </x:c>
      <x:c r="I27" s="18">
        <x:v>4.9964054636951999E-2</x:v>
      </x:c>
      <x:c r="J27" s="18">
        <x:v>1.9934667946573999E-2</x:v>
      </x:c>
      <x:c r="K27" s="19">
        <x:v>1.0099742537901E-2</x:v>
      </x:c>
      <x:c r="L27" s="19">
        <x:v>1.0099742537901E-2</x:v>
      </x:c>
      <x:c r="M27" s="18">
        <x:v>-4.3569009311604E-3</x:v>
      </x:c>
      <x:c r="N27" s="18">
        <x:v>-4.3569009311604E-3</x:v>
      </x:c>
      <x:c r="O27" s="13">
        <x:v>1.0223104825694842</x:v>
      </x:c>
      <x:c r="P27" s="25">
        <x:v>1.4206000000000001</x:v>
      </x:c>
      <x:c r="Q27" s="25">
        <x:v>1.2827999999999999</x:v>
      </x:c>
    </x:row>
    <x:row r="28">
      <x:c r="A28" s="9">
        <x:v>43874</x:v>
      </x:c>
      <x:c r="B28" s="8">
        <x:v>19.214241866176</x:v>
      </x:c>
      <x:c r="C28" s="8">
        <x:v>18.444948921680002</x:v>
      </x:c>
      <x:c r="D28" s="8">
        <x:v>16.769230769231001</x:v>
      </x:c>
      <x:c r="E28" s="8">
        <x:v>11.1328125</x:v>
      </x:c>
      <x:c r="F28" s="23">
        <x:v>1.1639030851427175</x:v>
      </x:c>
      <x:c r="G28" s="18">
        <x:v>-2.5575447570332999E-3</x:v>
      </x:c>
      <x:c r="H28" s="18">
        <x:v>-1.3812874641646999E-2</x:v>
      </x:c>
      <x:c r="I28" s="18">
        <x:v>6.7697100407381E-2</x:v>
      </x:c>
      <x:c r="J28" s="18">
        <x:v>3.4927548399737003E-2</x:v>
      </x:c>
      <x:c r="K28" s="19">
        <x:v>3.3630966441189999E-2</x:v>
      </x:c>
      <x:c r="L28" s="19">
        <x:v>3.3630966441189999E-2</x:v>
      </x:c>
      <x:c r="M28" s="18">
        <x:v>1.2483849132528001E-2</x:v>
      </x:c>
      <x:c r="N28" s="18">
        <x:v>1.2483849132528001E-2</x:v>
      </x:c>
      <x:c r="O28" s="13">
        <x:v>1.0151659281706074</x:v>
      </x:c>
      <x:c r="P28" s="25">
        <x:v>1.4211</x:v>
      </x:c>
      <x:c r="Q28" s="25">
        <x:v>1.292</x:v>
      </x:c>
    </x:row>
    <x:row r="29">
      <x:c r="A29" s="9">
        <x:v>43875</x:v>
      </x:c>
      <x:c r="B29" s="8">
        <x:v>19.275629220380999</x:v>
      </x:c>
      <x:c r="C29" s="8">
        <x:v>17.934165720772</x:v>
      </x:c>
      <x:c r="D29" s="8">
        <x:v>17.846153846153999</x:v>
      </x:c>
      <x:c r="E29" s="8">
        <x:v>12.01171875</x:v>
      </x:c>
      <x:c r="F29" s="23">
        <x:v>1.1676691688432674</x:v>
      </x:c>
      <x:c r="G29" s="18">
        <x:v>-5.2749360613812005E-3</x:v>
      </x:c>
      <x:c r="H29" s="18">
        <x:v>-1.7982799061767002E-2</x:v>
      </x:c>
      <x:c r="I29" s="18">
        <x:v>6.2185478073327999E-2</x:v>
      </x:c>
      <x:c r="J29" s="18">
        <x:v>2.7556746865053001E-2</x:v>
      </x:c>
      <x:c r="K29" s="19">
        <x:v>2.5237788243755999E-2</x:v>
      </x:c>
      <x:c r="L29" s="19">
        <x:v>2.5237788243755999E-2</x:v>
      </x:c>
      <x:c r="M29" s="18">
        <x:v>2.1836795310573999E-3</x:v>
      </x:c>
      <x:c r="N29" s="18">
        <x:v>2.1836795310573999E-3</x:v>
      </x:c>
      <x:c r="O29" s="13">
        <x:v>1.018571077340066</x:v>
      </x:c>
      <x:c r="P29" s="25">
        <x:v>1.4208000000000001</x:v>
      </x:c>
      <x:c r="Q29" s="25">
        <x:v>1.2934000000000001</x:v>
      </x:c>
    </x:row>
    <x:row r="30">
      <x:c r="A30" s="9">
        <x:v>43878</x:v>
      </x:c>
      <x:c r="B30" s="8">
        <x:v>22.958870472683</x:v>
      </x:c>
      <x:c r="C30" s="8">
        <x:v>21.906923950056999</x:v>
      </x:c>
      <x:c r="D30" s="8">
        <x:v>23.307692307692001</x:v>
      </x:c>
      <x:c r="E30" s="8">
        <x:v>15.234375</x:v>
      </x:c>
      <x:c r="F30" s="23">
        <x:v>1.2085196543260799</x:v>
      </x:c>
      <x:c r="G30" s="18">
        <x:v>1.1988491048592E-3</x:v>
      </x:c>
      <x:c r="H30" s="18">
        <x:v>-1.1032925028233999E-2</x:v>
      </x:c>
      <x:c r="I30" s="18">
        <x:v>6.3623292595254996E-2</x:v>
      </x:c>
      <x:c r="J30" s="18">
        <x:v>2.847809698937E-2</x:v>
      </x:c>
      <x:c r="K30" s="19">
        <x:v>2.8883626161368001E-2</x:v>
      </x:c>
      <x:c r="L30" s="19">
        <x:v>2.8883626161368001E-2</x:v>
      </x:c>
      <x:c r="M30" s="18">
        <x:v>4.2670263682706997E-3</x:v>
      </x:c>
      <x:c r="N30" s="18">
        <x:v>4.2670263682706997E-3</x:v>
      </x:c>
      <x:c r="O30" s="13">
        <x:v>1.0504796641549841</x:v>
      </x:c>
      <x:c r="P30" s="25">
        <x:v>1.4208000000000001</x:v>
      </x:c>
      <x:c r="Q30" s="25">
        <x:v>1.2988</x:v>
      </x:c>
    </x:row>
    <x:row r="31">
      <x:c r="A31" s="9">
        <x:v>43879</x:v>
      </x:c>
      <x:c r="B31" s="8">
        <x:v>25.475751995088999</x:v>
      </x:c>
      <x:c r="C31" s="8">
        <x:v>23.212258796821999</x:v>
      </x:c>
      <x:c r="D31" s="8">
        <x:v>24.769230769231001</x:v>
      </x:c>
      <x:c r="E31" s="8">
        <x:v>15.91796875</x:v>
      </x:c>
      <x:c r="F31" s="23">
        <x:v>1.223438025777855</x:v>
      </x:c>
      <x:c r="G31" s="18">
        <x:v>2.2458439897698003E-2</x:v>
      </x:c>
      <x:c r="H31" s="18">
        <x:v>8.0792285639823998E-3</x:v>
      </x:c>
      <x:c r="I31" s="18">
        <x:v>9.6453390845914005E-2</x:v>
      </x:c>
      <x:c r="J31" s="18">
        <x:v>6.0892872168460996E-2</x:v>
      </x:c>
      <x:c r="K31" s="19">
        <x:v>6.6363842283672009E-2</x:v>
      </x:c>
      <x:c r="L31" s="19">
        <x:v>6.6363842283672009E-2</x:v>
      </x:c>
      <x:c r="M31" s="18">
        <x:v>4.1612848598237002E-2</x:v>
      </x:c>
      <x:c r="N31" s="18">
        <x:v>4.1612848598237002E-2</x:v>
      </x:c>
      <x:c r="O31" s="13">
        <x:v>1.0638202161541339</x:v>
      </x:c>
      <x:c r="P31" s="25">
        <x:v>1.4214</x:v>
      </x:c>
      <x:c r="Q31" s="25">
        <x:v>1.3058000000000001</x:v>
      </x:c>
    </x:row>
    <x:row r="32">
      <x:c r="A32" s="9">
        <x:v>43880</x:v>
      </x:c>
      <x:c r="B32" s="8">
        <x:v>24.923265807244</x:v>
      </x:c>
      <x:c r="C32" s="8">
        <x:v>20.601589103292</x:v>
      </x:c>
      <x:c r="D32" s="8">
        <x:v>22.846153846153999</x:v>
      </x:c>
      <x:c r="E32" s="8">
        <x:v>13.37890625</x:v>
      </x:c>
      <x:c r="F32" s="23">
        <x:v>1.204374787516725</x:v>
      </x:c>
      <x:c r="G32" s="18">
        <x:v>1.7822890025575001E-2</x:v>
      </x:c>
      <x:c r="H32" s="18">
        <x:v>4.4305446963773002E-3</x:v>
      </x:c>
      <x:c r="I32" s="18">
        <x:v>0.10364246345554999</x:v>
      </x:c>
      <x:c r="J32" s="18">
        <x:v>6.8179914600932992E-2</x:v>
      </x:c>
      <x:c r="K32" s="19">
        <x:v>9.0741387737417994E-2</x:v>
      </x:c>
      <x:c r="L32" s="19">
        <x:v>9.0741387737417994E-2</x:v>
      </x:c>
      <x:c r="M32" s="18">
        <x:v>6.7501570489900006E-2</x:v>
      </x:c>
      <x:c r="N32" s="18">
        <x:v>6.7501570489900006E-2</x:v>
      </x:c>
      <x:c r="O32" s="13">
        <x:v>1.0592597220548257</x:v>
      </x:c>
      <x:c r="P32" s="25">
        <x:v>1.4216</x:v>
      </x:c>
      <x:c r="Q32" s="25">
        <x:v>1.3197000000000001</x:v>
      </x:c>
    </x:row>
    <x:row r="33">
      <x:c r="A33" s="9">
        <x:v>43881</x:v>
      </x:c>
      <x:c r="B33" s="8">
        <x:v>27.808471454879999</x:v>
      </x:c>
      <x:c r="C33" s="8">
        <x:v>23.212258796821999</x:v>
      </x:c>
      <x:c r="D33" s="8">
        <x:v>26.769230769231001</x:v>
      </x:c>
      <x:c r="E33" s="8">
        <x:v>16.015625</x:v>
      </x:c>
      <x:c r="F33" s="23">
        <x:v>1.2345139650523325</x:v>
      </x:c>
      <x:c r="G33" s="18">
        <x:v>1.6384271099744E-2</x:v>
      </x:c>
      <x:c r="H33" s="18">
        <x:v>5.4730258014072993E-3</x:v>
      </x:c>
      <x:c r="I33" s="18">
        <x:v>9.9209202012940007E-2</x:v>
      </x:c>
      <x:c r="J33" s="18">
        <x:v>6.4494513795010006E-2</x:v>
      </x:c>
      <x:c r="K33" s="19">
        <x:v>8.1015776267178999E-2</x:v>
      </x:c>
      <x:c r="L33" s="19">
        <x:v>8.1015776267178999E-2</x:v>
      </x:c>
      <x:c r="M33" s="18">
        <x:v>6.3242605597572998E-2</x:v>
      </x:c>
      <x:c r="N33" s="18">
        <x:v>6.3242605597572998E-2</x:v>
      </x:c>
      <x:c r="O33" s="13">
        <x:v>1.0800735951429563</x:v>
      </x:c>
      <x:c r="P33" s="25">
        <x:v>1.4216</x:v>
      </x:c>
      <x:c r="Q33" s="25">
        <x:v>1.3243</x:v>
      </x:c>
    </x:row>
    <x:row r="34">
      <x:c r="A34" s="9">
        <x:v>43882</x:v>
      </x:c>
      <x:c r="B34" s="8">
        <x:v>29.343155310006001</x:v>
      </x:c>
      <x:c r="C34" s="8">
        <x:v>25.425652667423002</x:v>
      </x:c>
      <x:c r="D34" s="8">
        <x:v>30.538461538461998</x:v>
      </x:c>
      <x:c r="E34" s="8">
        <x:v>17.96875</x:v>
      </x:c>
      <x:c r="F34" s="23">
        <x:v>1.2581900487897275</x:v>
      </x:c>
      <x:c r="G34" s="18">
        <x:v>3.8523017902813005E-2</x:v>
      </x:c>
      <x:c r="H34" s="18">
        <x:v>2.6409521327426001E-2</x:v>
      </x:c>
      <x:c r="I34" s="18">
        <x:v>0.1183800623053</x:v>
      </x:c>
      <x:c r="J34" s="18">
        <x:v>8.5099254559269005E-2</x:v>
      </x:c>
      <x:c r="K34" s="19">
        <x:v>0.10191335312723999</x:v>
      </x:c>
      <x:c r="L34" s="19">
        <x:v>0.10191335312723999</x:v>
      </x:c>
      <x:c r="M34" s="18">
        <x:v>8.4175099397181E-2</x:v>
      </x:c>
      <x:c r="N34" s="18">
        <x:v>8.4175099397181E-2</x:v>
      </x:c>
      <x:c r="O34" s="13">
        <x:v>1.0938566270870136</x:v>
      </x:c>
      <x:c r="P34" s="25">
        <x:v>1.4225000000000001</x:v>
      </x:c>
      <x:c r="Q34" s="25">
        <x:v>1.3506</x:v>
      </x:c>
    </x:row>
    <x:row r="35">
      <x:c r="A35" s="9">
        <x:v>43885</x:v>
      </x:c>
      <x:c r="B35" s="8">
        <x:v>33.210558624923003</x:v>
      </x:c>
      <x:c r="C35" s="8">
        <x:v>28.320090805902002</x:v>
      </x:c>
      <x:c r="D35" s="8">
        <x:v>37.076923076923002</x:v>
      </x:c>
      <x:c r="E35" s="8">
        <x:v>20.5078125</x:v>
      </x:c>
      <x:c r="F35" s="23">
        <x:v>1.2977884625193701</x:v>
      </x:c>
      <x:c r="G35" s="18">
        <x:v>4.4117647058822998E-2</x:v>
      </x:c>
      <x:c r="H35" s="18">
        <x:v>3.3098775084701999E-2</x:v>
      </x:c>
      <x:c r="I35" s="18">
        <x:v>0.13419602204649</x:v>
      </x:c>
      <x:c r="J35" s="18">
        <x:v>9.9338303092536009E-2</x:v>
      </x:c>
      <x:c r="K35" s="19">
        <x:v>0.12150912344152</x:v>
      </x:c>
      <x:c r="L35" s="19">
        <x:v>0.12150912344152</x:v>
      </x:c>
      <x:c r="M35" s="18">
        <x:v>9.8542011265259008E-2</x:v>
      </x:c>
      <x:c r="N35" s="18">
        <x:v>9.8542011265259008E-2</x:v>
      </x:c>
      <x:c r="O35" s="13">
        <x:v>1.1072834300422698</x:v>
      </x:c>
      <x:c r="P35" s="25">
        <x:v>1.4241999999999999</x:v>
      </x:c>
      <x:c r="Q35" s="25">
        <x:v>1.3759999999999999</x:v>
      </x:c>
    </x:row>
    <x:row r="36">
      <x:c r="A36" s="9">
        <x:v>43886</x:v>
      </x:c>
      <x:c r="B36" s="8">
        <x:v>34.254143646408998</x:v>
      </x:c>
      <x:c r="C36" s="8">
        <x:v>30.022701475596001</x:v>
      </x:c>
      <x:c r="D36" s="8">
        <x:v>41.923076923076998</x:v>
      </x:c>
      <x:c r="E36" s="8">
        <x:v>21.77734375</x:v>
      </x:c>
      <x:c r="F36" s="23">
        <x:v>1.3199431644877051</x:v>
      </x:c>
      <x:c r="G36" s="18">
        <x:v>4.1400255754476006E-2</x:v>
      </x:c>
      <x:c r="H36" s="18">
        <x:v>2.7712622708713001E-2</x:v>
      </x:c>
      <x:c r="I36" s="18">
        <x:v>0.14665708123651999</x:v>
      </x:c>
      <x:c r="J36" s="18">
        <x:v>0.10938939612944999</x:v>
      </x:c>
      <x:c r="K36" s="19">
        <x:v>0.14610682207201001</x:v>
      </x:c>
      <x:c r="L36" s="19">
        <x:v>0.14610682207201001</x:v>
      </x:c>
      <x:c r="M36" s="18">
        <x:v>0.12044722018249</x:v>
      </x:c>
      <x:c r="N36" s="18">
        <x:v>0.12044722018249</x:v>
      </x:c>
      <x:c r="O36" s="13">
        <x:v>1.1083746590805332</x:v>
      </x:c>
      <x:c r="P36" s="25">
        <x:v>1.4242999999999999</x:v>
      </x:c>
      <x:c r="Q36" s="25">
        <x:v>1.3514999999999999</x:v>
      </x:c>
    </x:row>
    <x:row r="37">
      <x:c r="A37" s="9">
        <x:v>43887</x:v>
      </x:c>
      <x:c r="B37" s="8">
        <x:v>27.255985267035001</x:v>
      </x:c>
      <x:c r="C37" s="8">
        <x:v>23.269012485811999</x:v>
      </x:c>
      <x:c r="D37" s="8">
        <x:v>32.769230769231001</x:v>
      </x:c>
      <x:c r="E37" s="8">
        <x:v>17.28515625</x:v>
      </x:c>
      <x:c r="F37" s="23">
        <x:v>1.2514484619301949</x:v>
      </x:c>
      <x:c r="G37" s="18">
        <x:v>3.9881713554987E-2</x:v>
      </x:c>
      <x:c r="H37" s="18">
        <x:v>2.2934584310658999E-2</x:v>
      </x:c>
      <x:c r="I37" s="18">
        <x:v>0.14785526000479002</x:v>
      </x:c>
      <x:c r="J37" s="18">
        <x:v>0.11223720583610999</x:v>
      </x:c>
      <x:c r="K37" s="19">
        <x:v>0.15090810490973999</x:v>
      </x:c>
      <x:c r="L37" s="19">
        <x:v>0.15090810490973999</x:v>
      </x:c>
      <x:c r="M37" s="18">
        <x:v>0.12113614955912</x:v>
      </x:c>
      <x:c r="N37" s="18">
        <x:v>0.12113614955912</x:v>
      </x:c>
      <x:c r="O37" s="13">
        <x:v>1.0844756994223208</x:v>
      </x:c>
      <x:c r="P37" s="25">
        <x:v>1.4249000000000001</x:v>
      </x:c>
      <x:c r="Q37" s="25">
        <x:v>1.3581000000000001</x:v>
      </x:c>
    </x:row>
    <x:row r="38">
      <x:c r="A38" s="9">
        <x:v>43888</x:v>
      </x:c>
      <x:c r="B38" s="8">
        <x:v>27.133210558624999</x:v>
      </x:c>
      <x:c r="C38" s="8">
        <x:v>23.269012485811999</x:v>
      </x:c>
      <x:c r="D38" s="8">
        <x:v>29.615384615385</x:v>
      </x:c>
      <x:c r="E38" s="8">
        <x:v>17.1875</x:v>
      </x:c>
      <x:c r="F38" s="23">
        <x:v>1.2430127691495549</x:v>
      </x:c>
      <x:c r="G38" s="18">
        <x:v>2.6214833759590998E-2</x:v>
      </x:c>
      <x:c r="H38" s="18">
        <x:v>1.0946051602814999E-2</x:v>
      </x:c>
      <x:c r="I38" s="18">
        <x:v>0.12449077402347999</x:v>
      </x:c>
      <x:c r="J38" s="18">
        <x:v>8.8030823368133004E-2</x:v>
      </x:c>
      <x:c r="K38" s="19">
        <x:v>0.11762136132478</x:v>
      </x:c>
      <x:c r="L38" s="19">
        <x:v>0.11762136132478</x:v>
      </x:c>
      <x:c r="M38" s="18">
        <x:v>9.5440194987493995E-2</x:v>
      </x:c>
      <x:c r="N38" s="18">
        <x:v>9.5440194987493995E-2</x:v>
      </x:c>
      <x:c r="O38" s="13">
        <x:v>1.0883782197587322</x:v>
      </x:c>
      <x:c r="P38" s="25">
        <x:v>1.4261999999999999</x:v>
      </x:c>
      <x:c r="Q38" s="25">
        <x:v>1.3564000000000001</x:v>
      </x:c>
    </x:row>
    <x:row r="39">
      <x:c r="A39" s="9">
        <x:v>43889</x:v>
      </x:c>
      <x:c r="B39" s="8">
        <x:v>22.467771639041999</x:v>
      </x:c>
      <x:c r="C39" s="8">
        <x:v>17.650397275823</x:v>
      </x:c>
      <x:c r="D39" s="8">
        <x:v>22.461538461538002</x:v>
      </x:c>
      <x:c r="E39" s="8">
        <x:v>12.890625</x:v>
      </x:c>
      <x:c r="F39" s="23">
        <x:v>1.1886758309410075</x:v>
      </x:c>
      <x:c r="G39" s="18">
        <x:v>2.9411764705881999E-2</x:v>
      </x:c>
      <x:c r="H39" s="18">
        <x:v>1.7548431934671E-2</x:v>
      </x:c>
      <x:c r="I39" s="18">
        <x:v>0.13275820752456</x:v>
      </x:c>
      <x:c r="J39" s="18">
        <x:v>9.3726442781439989E-2</x:v>
      </x:c>
      <x:c r="K39" s="19">
        <x:v>0.11946327603949999</x:v>
      </x:c>
      <x:c r="L39" s="19">
        <x:v>0.11946327603949999</x:v>
      </x:c>
      <x:c r="M39" s="18">
        <x:v>9.7327179522152002E-2</x:v>
      </x:c>
      <x:c r="N39" s="18">
        <x:v>9.7327179522152002E-2</x:v>
      </x:c>
      <x:c r="O39" s="13">
        <x:v>1.0348687334413345</x:v>
      </x:c>
      <x:c r="P39" s="25">
        <x:v>1.4276</x:v>
      </x:c>
      <x:c r="Q39" s="25">
        <x:v>1.3357000000000001</x:v>
      </x:c>
    </x:row>
    <x:row r="40">
      <x:c r="A40" s="9">
        <x:v>43892</x:v>
      </x:c>
      <x:c r="B40" s="8">
        <x:v>26.273787599754002</x:v>
      </x:c>
      <x:c r="C40" s="8">
        <x:v>20.942111237230002</x:v>
      </x:c>
      <x:c r="D40" s="8">
        <x:v>27.307692307692001</x:v>
      </x:c>
      <x:c r="E40" s="8">
        <x:v>15.52734375</x:v>
      </x:c>
      <x:c r="F40" s="23">
        <x:v>1.22512733723669</x:v>
      </x:c>
      <x:c r="G40" s="18">
        <x:v>-6.6336317135551005E-3</x:v>
      </x:c>
      <x:c r="H40" s="18">
        <x:v>-1.6332203978803E-2</x:v>
      </x:c>
      <x:c r="I40" s="18">
        <x:v>8.0637431104720991E-2</x:v>
      </x:c>
      <x:c r="J40" s="18">
        <x:v>4.4894882334441999E-2</x:v>
      </x:c>
      <x:c r="K40" s="19">
        <x:v>5.4595221547995003E-2</x:v>
      </x:c>
      <x:c r="L40" s="19">
        <x:v>5.4595221547995003E-2</x:v>
      </x:c>
      <x:c r="M40" s="18">
        <x:v>3.3596473343939996E-2</x:v>
      </x:c>
      <x:c r="N40" s="18">
        <x:v>3.3596473343939996E-2</x:v>
      </x:c>
      <x:c r="O40" s="13">
        <x:v>1.0740547862229897</x:v>
      </x:c>
      <x:c r="P40" s="25">
        <x:v>1.4278999999999999</x:v>
      </x:c>
      <x:c r="Q40" s="25">
        <x:v>1.3119000000000001</x:v>
      </x:c>
    </x:row>
    <x:row r="41">
      <x:c r="A41" s="9">
        <x:v>43893</x:v>
      </x:c>
      <x:c r="B41" s="8">
        <x:v>26.58072437078</x:v>
      </x:c>
      <x:c r="C41" s="8">
        <x:v>22.077185017026</x:v>
      </x:c>
      <x:c r="D41" s="8">
        <x:v>27.307692307692001</x:v>
      </x:c>
      <x:c r="E41" s="8">
        <x:v>16.30859375</x:v>
      </x:c>
      <x:c r="F41" s="23">
        <x:v>1.230685488613745</x:v>
      </x:c>
      <x:c r="G41" s="18">
        <x:v>2.4856138107416999E-2</x:v>
      </x:c>
      <x:c r="H41" s="18">
        <x:v>1.3291634089132E-2</x:v>
      </x:c>
      <x:c r="I41" s="18">
        <x:v>0.12125569134915</x:v>
      </x:c>
      <x:c r="J41" s="18">
        <x:v>7.8901080532697995E-2</x:v>
      </x:c>
      <x:c r="K41" s="19">
        <x:v>9.8145295707785005E-2</x:v>
      </x:c>
      <x:c r="L41" s="19">
        <x:v>9.8145295707785005E-2</x:v>
      </x:c>
      <x:c r="M41" s="18">
        <x:v>7.8921577144974997E-2</x:v>
      </x:c>
      <x:c r="N41" s="18">
        <x:v>7.8921577144974997E-2</x:v>
      </x:c>
      <x:c r="O41" s="13">
        <x:v>1.0857115082756574</x:v>
      </x:c>
      <x:c r="P41" s="25">
        <x:v>1.4278999999999999</x:v>
      </x:c>
      <x:c r="Q41" s="25">
        <x:v>1.3099000000000001</x:v>
      </x:c>
    </x:row>
    <x:row r="42">
      <x:c r="A42" s="9">
        <x:v>43894</x:v>
      </x:c>
      <x:c r="B42" s="8">
        <x:v>25.598526703499001</x:v>
      </x:c>
      <x:c r="C42" s="8">
        <x:v>19.920544835413999</x:v>
      </x:c>
      <x:c r="D42" s="8">
        <x:v>23.307692307692001</x:v>
      </x:c>
      <x:c r="E42" s="8">
        <x:v>14.6484375</x:v>
      </x:c>
      <x:c r="F42" s="23">
        <x:v>1.2086880033665124</x:v>
      </x:c>
      <x:c r="G42" s="18">
        <x:v>3.0450767263427003E-2</x:v>
      </x:c>
      <x:c r="H42" s="18">
        <x:v>1.9285900443054001E-2</x:v>
      </x:c>
      <x:c r="I42" s="18">
        <x:v>0.13287802540138999</x:v>
      </x:c>
      <x:c r="J42" s="18">
        <x:v>8.5936845658538999E-2</x:v>
      </x:c>
      <x:c r="K42" s="19">
        <x:v>0.11296115902313</x:v>
      </x:c>
      <x:c r="L42" s="19">
        <x:v>0.11296115902313</x:v>
      </x:c>
      <x:c r="M42" s="18">
        <x:v>9.5609104696294994E-2</x:v>
      </x:c>
      <x:c r="N42" s="18">
        <x:v>9.5609104696294994E-2</x:v>
      </x:c>
      <x:c r="O42" s="13">
        <x:v>1.0921893504457723</x:v>
      </x:c>
      <x:c r="P42" s="25">
        <x:v>1.4300999999999999</x:v>
      </x:c>
      <x:c r="Q42" s="25">
        <x:v>1.3332999999999999</x:v>
      </x:c>
    </x:row>
    <x:row r="43">
      <x:c r="A43" s="9">
        <x:v>43895</x:v>
      </x:c>
      <x:c r="B43" s="8">
        <x:v>26.089625537139</x:v>
      </x:c>
      <x:c r="C43" s="8">
        <x:v>19.296254256527</x:v>
      </x:c>
      <x:c r="D43" s="8">
        <x:v>23.769230769231001</x:v>
      </x:c>
      <x:c r="E43" s="8">
        <x:v>16.40625</x:v>
      </x:c>
      <x:c r="F43" s="23">
        <x:v>1.2139034014072425</x:v>
      </x:c>
      <x:c r="G43" s="18">
        <x:v>3.5885549872123002E-2</x:v>
      </x:c>
      <x:c r="H43" s="18">
        <x:v>2.6062027625748999E-2</x:v>
      </x:c>
      <x:c r="I43" s="18">
        <x:v>0.1359932901989</x:v>
      </x:c>
      <x:c r="J43" s="18">
        <x:v>9.1799983276266997E-2</x:v>
      </x:c>
      <x:c r="K43" s="19">
        <x:v>0.11846525788512001</x:v>
      </x:c>
      <x:c r="L43" s="19">
        <x:v>0.11846525788512001</x:v>
      </x:c>
      <x:c r="M43" s="18">
        <x:v>0.10542171841145001</x:v>
      </x:c>
      <x:c r="N43" s="18">
        <x:v>0.10542171841145001</x:v>
      </x:c>
      <x:c r="O43" s="13">
        <x:v>1.1111902778486153</x:v>
      </x:c>
      <x:c r="P43" s="25">
        <x:v>1.4301999999999999</x:v>
      </x:c>
      <x:c r="Q43" s="25">
        <x:v>1.3385</x:v>
      </x:c>
    </x:row>
    <x:row r="44">
      <x:c r="A44" s="9">
        <x:v>43896</x:v>
      </x:c>
      <x:c r="B44" s="8">
        <x:v>24.616329036219</x:v>
      </x:c>
      <x:c r="C44" s="8">
        <x:v>18.331441543699999</x:v>
      </x:c>
      <x:c r="D44" s="8">
        <x:v>23.076923076922998</x:v>
      </x:c>
      <x:c r="E44" s="8">
        <x:v>15.33203125</x:v>
      </x:c>
      <x:c r="F44" s="23">
        <x:v>1.203391812267105</x:v>
      </x:c>
      <x:c r="G44" s="18">
        <x:v>5.8264066496164002E-2</x:v>
      </x:c>
      <x:c r="H44" s="18">
        <x:v>5.0039093041438998E-2</x:v>
      </x:c>
      <x:c r="I44" s="18">
        <x:v>0.15360651809250001</x:v>
      </x:c>
      <x:c r="J44" s="18">
        <x:v>0.1078817322125</x:v>
      </x:c>
      <x:c r="K44" s="19">
        <x:v>0.13450645972460001</x:v>
      </x:c>
      <x:c r="L44" s="19">
        <x:v>0.13450645972460001</x:v>
      </x:c>
      <x:c r="M44" s="18">
        <x:v>0.12535894674855999</x:v>
      </x:c>
      <x:c r="N44" s="18">
        <x:v>0.12535894674855999</x:v>
      </x:c>
      <x:c r="O44" s="13">
        <x:v>1.1041322981701855</x:v>
      </x:c>
      <x:c r="P44" s="25">
        <x:v>1.4320999999999999</x:v>
      </x:c>
      <x:c r="Q44" s="25">
        <x:v>1.36</x:v>
      </x:c>
    </x:row>
    <x:row r="45">
      <x:c r="A45" s="9">
        <x:v>43899</x:v>
      </x:c>
      <x:c r="B45" s="8">
        <x:v>19.152854511971</x:v>
      </x:c>
      <x:c r="C45" s="8">
        <x:v>12.088535754823999</x:v>
      </x:c>
      <x:c r="D45" s="8">
        <x:v>16.846153846153999</x:v>
      </x:c>
      <x:c r="E45" s="8">
        <x:v>9.47265625</x:v>
      </x:c>
      <x:c r="F45" s="23">
        <x:v>1.1439005009073724</x:v>
      </x:c>
      <x:c r="G45" s="18">
        <x:v>4.1799872122761997E-2</x:v>
      </x:c>
      <x:c r="H45" s="18">
        <x:v>3.4401876465989002E-2</x:v>
      </x:c>
      <x:c r="I45" s="18">
        <x:v>0.14473999520728001</x:v>
      </x:c>
      <x:c r="J45" s="18">
        <x:v>9.7495602689573996E-2</x:v>
      </x:c>
      <x:c r="K45" s="19">
        <x:v>0.13107619444683999</x:v>
      </x:c>
      <x:c r="L45" s="19">
        <x:v>0.13107619444683999</x:v>
      </x:c>
      <x:c r="M45" s="18">
        <x:v>0.12623432499110002</x:v>
      </x:c>
      <x:c r="N45" s="18">
        <x:v>0.12623432499110002</x:v>
      </x:c>
      <x:c r="O45" s="13">
        <x:v>1.0640220953564794</x:v>
      </x:c>
      <x:c r="P45" s="25">
        <x:v>1.4368000000000001</x:v>
      </x:c>
      <x:c r="Q45" s="25">
        <x:v>1.3638999999999999</x:v>
      </x:c>
    </x:row>
    <x:row r="46">
      <x:c r="A46" s="9">
        <x:v>43900</x:v>
      </x:c>
      <x:c r="B46" s="8">
        <x:v>21.669736034376999</x:v>
      </x:c>
      <x:c r="C46" s="8">
        <x:v>16.742338251985998</x:v>
      </x:c>
      <x:c r="D46" s="8">
        <x:v>23</x:v>
      </x:c>
      <x:c r="E46" s="8">
        <x:v>13.18359375</x:v>
      </x:c>
      <x:c r="F46" s="23">
        <x:v>1.1864891700909075</x:v>
      </x:c>
      <x:c r="G46" s="18">
        <x:v>6.1540920716111006E-3</x:v>
      </x:c>
      <x:c r="H46" s="18">
        <x:v>0</x:v>
      </x:c>
      <x:c r="I46" s="18">
        <x:v>0.10004792715073001</x:v>
      </x:c>
      <x:c r="J46" s="18">
        <x:v>5.5448530061785996E-2</x:v>
      </x:c>
      <x:c r="K46" s="19">
        <x:v>8.6686768337819992E-2</x:v>
      </x:c>
      <x:c r="L46" s="19">
        <x:v>8.6686768337819992E-2</x:v>
      </x:c>
      <x:c r="M46" s="18">
        <x:v>8.8576338446034006E-2</x:v>
      </x:c>
      <x:c r="N46" s="18">
        <x:v>8.8576338446034006E-2</x:v>
      </x:c>
      <x:c r="O46" s="13">
        <x:v>1.0891821976853744</x:v>
      </x:c>
      <x:c r="P46" s="25">
        <x:v>1.4337</x:v>
      </x:c>
      <x:c r="Q46" s="25">
        <x:v>1.3412999999999999</x:v>
      </x:c>
    </x:row>
    <x:row r="47">
      <x:c r="A47" s="9">
        <x:v>43901</x:v>
      </x:c>
      <x:c r="B47" s="8">
        <x:v>19.521178637201</x:v>
      </x:c>
      <x:c r="C47" s="8">
        <x:v>13.847900113507</x:v>
      </x:c>
      <x:c r="D47" s="8">
        <x:v>19.615384615385</x:v>
      </x:c>
      <x:c r="E47" s="8">
        <x:v>11.1328125</x:v>
      </x:c>
      <x:c r="F47" s="23">
        <x:v>1.1602931896652324</x:v>
      </x:c>
      <x:c r="G47" s="18">
        <x:v>2.7653452685421999E-2</x:v>
      </x:c>
      <x:c r="H47" s="18">
        <x:v>2.076274867518E-2</x:v>
      </x:c>
      <x:c r="I47" s="18">
        <x:v>0.12784567457465001</x:v>
      </x:c>
      <x:c r="J47" s="18">
        <x:v>8.1246335548923992E-2</x:v>
      </x:c>
      <x:c r="K47" s="19">
        <x:v>0.11485022632343</x:v>
      </x:c>
      <x:c r="L47" s="19">
        <x:v>0.11485022632343</x:v>
      </x:c>
      <x:c r="M47" s="18">
        <x:v>0.11312445867598001</x:v>
      </x:c>
      <x:c r="N47" s="18">
        <x:v>0.11312445867598001</x:v>
      </x:c>
      <x:c r="O47" s="13">
        <x:v>1.0756534407875031</x:v>
      </x:c>
      <x:c r="P47" s="25">
        <x:v>1.4337</x:v>
      </x:c>
      <x:c r="Q47" s="25">
        <x:v>1.3509</x:v>
      </x:c>
    </x:row>
    <x:row r="48">
      <x:c r="A48" s="9">
        <x:v>43902</x:v>
      </x:c>
      <x:c r="B48" s="8">
        <x:v>17.740945365255001</x:v>
      </x:c>
      <x:c r="C48" s="8">
        <x:v>11.634506242905999</x:v>
      </x:c>
      <x:c r="D48" s="8">
        <x:v>17.153846153846001</x:v>
      </x:c>
      <x:c r="E48" s="8">
        <x:v>9.47265625</x:v>
      </x:c>
      <x:c r="F48" s="23">
        <x:v>1.1400048850300175</x:v>
      </x:c>
      <x:c r="G48" s="18">
        <x:v>1.3666879795396001E-2</x:v>
      </x:c>
      <x:c r="H48" s="18">
        <x:v>8.4267222656589993E-3</x:v>
      </x:c>
      <x:c r="I48" s="18">
        <x:v>0.11083153606517999</x:v>
      </x:c>
      <x:c r="J48" s="18">
        <x:v>6.667225060681399E-2</x:v>
      </x:c>
      <x:c r="K48" s="19">
        <x:v>9.9851446901787988E-2</x:v>
      </x:c>
      <x:c r="L48" s="19">
        <x:v>9.9851446901787988E-2</x:v>
      </x:c>
      <x:c r="M48" s="18">
        <x:v>0.10296362188170001</x:v>
      </x:c>
      <x:c r="N48" s="18">
        <x:v>0.10296362188170001</x:v>
      </x:c>
      <x:c r="O48" s="13">
        <x:v>1.0546610002592036</x:v>
      </x:c>
      <x:c r="P48" s="25">
        <x:v>1.4330000000000001</x:v>
      </x:c>
      <x:c r="Q48" s="25">
        <x:v>1.3389</x:v>
      </x:c>
    </x:row>
    <x:row r="49">
      <x:c r="A49" s="9">
        <x:v>43903</x:v>
      </x:c>
      <x:c r="B49" s="8">
        <x:v>17.004297114793999</x:v>
      </x:c>
      <x:c r="C49" s="8">
        <x:v>11.237230419976999</x:v>
      </x:c>
      <x:c r="D49" s="8">
        <x:v>16.461538461538002</x:v>
      </x:c>
      <x:c r="E49" s="8">
        <x:v>8.88671875</x:v>
      </x:c>
      <x:c r="F49" s="23">
        <x:v>1.1339744618657726</x:v>
      </x:c>
      <x:c r="G49" s="18">
        <x:v>-6.0741687979540002E-3</x:v>
      </x:c>
      <x:c r="H49" s="18">
        <x:v>-9.7298236469465001E-3</x:v>
      </x:c>
      <x:c r="I49" s="18">
        <x:v>9.0342679127726006E-2</x:v>
      </x:c>
      <x:c r="J49" s="18">
        <x:v>4.3889773030750999E-2</x:v>
      </x:c>
      <x:c r="K49" s="19">
        <x:v>7.7708628635755991E-2</x:v>
      </x:c>
      <x:c r="L49" s="19">
        <x:v>7.7708628635755991E-2</x:v>
      </x:c>
      <x:c r="M49" s="18">
        <x:v>8.1721142544269987E-2</x:v>
      </x:c>
      <x:c r="N49" s="18">
        <x:v>8.1721142544269987E-2</x:v>
      </x:c>
      <x:c r="O49" s="13">
        <x:v>1.0433221532757124</x:v>
      </x:c>
      <x:c r="P49" s="25">
        <x:v>1.4305000000000001</x:v>
      </x:c>
      <x:c r="Q49" s="25">
        <x:v>1.3007</x:v>
      </x:c>
    </x:row>
    <x:row r="50">
      <x:c r="A50" s="9">
        <x:v>43906</x:v>
      </x:c>
      <x:c r="B50" s="8">
        <x:v>11.233885819520999</x:v>
      </x:c>
      <x:c r="C50" s="8">
        <x:v>4.4835414301930001</x:v>
      </x:c>
      <x:c r="D50" s="8">
        <x:v>8.6153846153846008</x:v>
      </x:c>
      <x:c r="E50" s="8">
        <x:v>2.63671875</x:v>
      </x:c>
      <x:c r="F50" s="23">
        <x:v>1.0674238265377465</x:v>
      </x:c>
      <x:c r="G50" s="18">
        <x:v>-1.9101662404091998E-2</x:v>
      </x:c>
      <x:c r="H50" s="18">
        <x:v>-2.2326470332724998E-2</x:v>
      </x:c>
      <x:c r="I50" s="18">
        <x:v>8.1955427749819995E-2</x:v>
      </x:c>
      <x:c r="J50" s="18">
        <x:v>3.2749811587933005E-2</x:v>
      </x:c>
      <x:c r="K50" s="19">
        <x:v>6.7977233115017993E-2</x:v>
      </x:c>
      <x:c r="L50" s="19">
        <x:v>6.7977233115017993E-2</x:v>
      </x:c>
      <x:c r="M50" s="18">
        <x:v>6.8672826687364005E-2</x:v>
      </x:c>
      <x:c r="N50" s="18">
        <x:v>6.8672826687364005E-2</x:v>
      </x:c>
      <x:c r="O50" s="13">
        <x:v>0.99794474099012476</x:v>
      </x:c>
      <x:c r="P50" s="25">
        <x:v>1.4302999999999999</x:v>
      </x:c>
      <x:c r="Q50" s="25">
        <x:v>1.2615000000000001</x:v>
      </x:c>
    </x:row>
    <x:row r="51">
      <x:c r="A51" s="9">
        <x:v>43907</x:v>
      </x:c>
      <x:c r="B51" s="8">
        <x:v>10.374462860651001</x:v>
      </x:c>
      <x:c r="C51" s="8">
        <x:v>5.1078320090806004</x:v>
      </x:c>
      <x:c r="D51" s="8">
        <x:v>7.3076923076923004</x:v>
      </x:c>
      <x:c r="E51" s="8">
        <x:v>2.63671875</x:v>
      </x:c>
      <x:c r="F51" s="23">
        <x:v>1.0635667648185598</x:v>
      </x:c>
      <x:c r="G51" s="18">
        <x:v>-6.1141304347826005E-2</x:v>
      </x:c>
      <x:c r="H51" s="18">
        <x:v>-6.1767005473026E-2</x:v>
      </x:c>
      <x:c r="I51" s="18">
        <x:v>3.2350826743349999E-2</x:v>
      </x:c>
      <x:c r="J51" s="18">
        <x:v>-1.2982661845779999E-2</x:v>
      </x:c>
      <x:c r="K51" s="19">
        <x:v>1.6299831526057001E-2</x:v>
      </x:c>
      <x:c r="L51" s="19">
        <x:v>1.6299831526057001E-2</x:v>
      </x:c>
      <x:c r="M51" s="18">
        <x:v>2.7249204896083002E-2</x:v>
      </x:c>
      <x:c r="N51" s="18">
        <x:v>2.7249204896083002E-2</x:v>
      </x:c>
      <x:c r="O51" s="13">
        <x:v>0.99577748489583673</x:v>
      </x:c>
      <x:c r="P51" s="25">
        <x:v>1.4286000000000001</x:v>
      </x:c>
      <x:c r="Q51" s="25">
        <x:v>1.2110000000000001</x:v>
      </x:c>
    </x:row>
    <x:row r="52">
      <x:c r="A52" s="9">
        <x:v>43908</x:v>
      </x:c>
      <x:c r="B52" s="8">
        <x:v>9.0853284223450004</x:v>
      </x:c>
      <x:c r="C52" s="8">
        <x:v>3.8592508513052999</x:v>
      </x:c>
      <x:c r="D52" s="8">
        <x:v>5.5384615384615001</x:v>
      </x:c>
      <x:c r="E52" s="8">
        <x:v>1.3671875</x:v>
      </x:c>
      <x:c r="F52" s="23">
        <x:v>1.0496255707802795</x:v>
      </x:c>
      <x:c r="G52" s="18">
        <x:v>-6.5776854219948999E-2</x:v>
      </x:c>
      <x:c r="H52" s="18">
        <x:v>-6.8977499782816004E-2</x:v>
      </x:c>
      <x:c r="I52" s="18">
        <x:v>3.4387730649413001E-2</x:v>
      </x:c>
      <x:c r="J52" s="18">
        <x:v>-1.1977552542087998E-2</x:v>
      </x:c>
      <x:c r="K52" s="19">
        <x:v>1.3631282588049999E-2</x:v>
      </x:c>
      <x:c r="L52" s="19">
        <x:v>1.3631282588049999E-2</x:v>
      </x:c>
      <x:c r="M52" s="18">
        <x:v>2.5650744943017001E-2</x:v>
      </x:c>
      <x:c r="N52" s="18">
        <x:v>2.5650744943017001E-2</x:v>
      </x:c>
      <x:c r="O52" s="13">
        <x:v>0.97948778639182654</x:v>
      </x:c>
      <x:c r="P52" s="25">
        <x:v>1.4281999999999999</x:v>
      </x:c>
      <x:c r="Q52" s="25">
        <x:v>1.2383999999999999</x:v>
      </x:c>
    </x:row>
    <x:row r="53">
      <x:c r="A53" s="9">
        <x:v>43909</x:v>
      </x:c>
      <x:c r="B53" s="8">
        <x:v>9.4536525475751993</x:v>
      </x:c>
      <x:c r="C53" s="8">
        <x:v>5.9591373439273996</x:v>
      </x:c>
      <x:c r="D53" s="8">
        <x:v>8.9230769230769003</x:v>
      </x:c>
      <x:c r="E53" s="8">
        <x:v>3.22265625</x:v>
      </x:c>
      <x:c r="F53" s="23">
        <x:v>1.0688963076614488</x:v>
      </x:c>
      <x:c r="G53" s="18">
        <x:v>-8.2800511508952013E-2</x:v>
      </x:c>
      <x:c r="H53" s="18">
        <x:v>-8.4354096082008001E-2</x:v>
      </x:c>
      <x:c r="I53" s="18">
        <x:v>1.7133956386293E-2</x:v>
      </x:c>
      <x:c r="J53" s="18">
        <x:v>-2.7556746787889001E-2</x:v>
      </x:c>
      <x:c r="K53" s="19">
        <x:v>-1.962409779141E-3</x:v>
      </x:c>
      <x:c r="L53" s="19">
        <x:v>-1.962409779141E-3</x:v>
      </x:c>
      <x:c r="M53" s="18">
        <x:v>8.7022543427252991E-3</x:v>
      </x:c>
      <x:c r="N53" s="18">
        <x:v>8.7022543427252991E-3</x:v>
      </x:c>
      <x:c r="O53" s="13">
        <x:v>0.9836587857602006</x:v>
      </x:c>
      <x:c r="P53" s="25">
        <x:v>1.4271</x:v>
      </x:c>
      <x:c r="Q53" s="25">
        <x:v>1.2299</x:v>
      </x:c>
    </x:row>
    <x:row r="54">
      <x:c r="A54" s="9">
        <x:v>43910</x:v>
      </x:c>
      <x:c r="B54" s="8">
        <x:v>10.926949048496001</x:v>
      </x:c>
      <x:c r="C54" s="8">
        <x:v>6.4699205448354</x:v>
      </x:c>
      <x:c r="D54" s="8">
        <x:v>9.0769230769230997</x:v>
      </x:c>
      <x:c r="E54" s="8">
        <x:v>4.296875</x:v>
      </x:c>
      <x:c r="F54" s="23">
        <x:v>1.0769266691756363</x:v>
      </x:c>
      <x:c r="G54" s="18">
        <x:v>-9.3909846547315004E-2</x:v>
      </x:c>
      <x:c r="H54" s="18">
        <x:v>-9.5213274259404013E-2</x:v>
      </x:c>
      <x:c r="I54" s="18">
        <x:v>2.3484303858136001E-2</x:v>
      </x:c>
      <x:c r="J54" s="18">
        <x:v>-2.3620068675333998E-2</x:v>
      </x:c>
      <x:c r="K54" s="19">
        <x:v>9.0105088293890006E-3</x:v>
      </x:c>
      <x:c r="L54" s="19">
        <x:v>9.0105088293890006E-3</x:v>
      </x:c>
      <x:c r="M54" s="18">
        <x:v>2.0254077023371998E-2</x:v>
      </x:c>
      <x:c r="N54" s="18">
        <x:v>2.0254077023371998E-2</x:v>
      </x:c>
      <x:c r="O54" s="13">
        <x:v>0.99630469873969563</x:v>
      </x:c>
      <x:c r="P54" s="25">
        <x:v>1.4282999999999999</x:v>
      </x:c>
      <x:c r="Q54" s="25">
        <x:v>1.2431000000000001</x:v>
      </x:c>
    </x:row>
    <x:row r="55">
      <x:c r="A55" s="9">
        <x:v>43913</x:v>
      </x:c>
      <x:c r="B55" s="8">
        <x:v>6.5070595457335996</x:v>
      </x:c>
      <x:c r="C55" s="8">
        <x:v>1.4755959137343999</x:v>
      </x:c>
      <x:c r="D55" s="8">
        <x:v>2.9230769230768998</x:v>
      </x:c>
      <x:c r="E55" s="8">
        <x:v>-0.48828125000000999</x:v>
      </x:c>
      <x:c r="F55" s="23">
        <x:v>1.0260436278313623</x:v>
      </x:c>
      <x:c r="G55" s="18">
        <x:v>-7.7605498721228003E-2</x:v>
      </x:c>
      <x:c r="H55" s="18">
        <x:v>-7.9228563982278011E-2</x:v>
      </x:c>
      <x:c r="I55" s="18">
        <x:v>3.3549005511622002E-2</x:v>
      </x:c>
      <x:c r="J55" s="18">
        <x:v>-9.967333934705001E-3</x:v>
      </x:c>
      <x:c r="K55" s="19">
        <x:v>1.8580453897076001E-2</x:v>
      </x:c>
      <x:c r="L55" s="19">
        <x:v>1.8580453897076001E-2</x:v>
      </x:c>
      <x:c r="M55" s="18">
        <x:v>3.3264536625001E-2</x:v>
      </x:c>
      <x:c r="N55" s="18">
        <x:v>3.3264536625001E-2</x:v>
      </x:c>
      <x:c r="O55" s="13">
        <x:v>0.95650228494387057</x:v>
      </x:c>
      <x:c r="P55" s="25">
        <x:v>1.4311</x:v>
      </x:c>
      <x:c r="Q55" s="25">
        <x:v>1.2408999999999999</x:v>
      </x:c>
    </x:row>
    <x:row r="56">
      <x:c r="A56" s="9">
        <x:v>43914</x:v>
      </x:c>
      <x:c r="B56" s="8">
        <x:v>8.8397790055248997</x:v>
      </x:c>
      <x:c r="C56" s="8">
        <x:v>2.8376844494892</x:v>
      </x:c>
      <x:c r="D56" s="8">
        <x:v>3.7692307692307998</x:v>
      </x:c>
      <x:c r="E56" s="8">
        <x:v>0.1953125</x:v>
      </x:c>
      <x:c r="F56" s="23">
        <x:v>1.0391050168106122</x:v>
      </x:c>
      <x:c r="G56" s="18">
        <x:v>-0.10717710997442</x:v>
      </x:c>
      <x:c r="H56" s="18">
        <x:v>-0.11058987055859999</x:v>
      </x:c>
      <x:c r="I56" s="18">
        <x:v>-9.4656122693505991E-3</x:v>
      </x:c>
      <x:c r="J56" s="18">
        <x:v>-4.9250355958050995E-2</x:v>
      </x:c>
      <x:c r="K56" s="19">
        <x:v>-2.7027359097746003E-2</x:v>
      </x:c>
      <x:c r="L56" s="19">
        <x:v>-2.7027359097746003E-2</x:v>
      </x:c>
      <x:c r="M56" s="18">
        <x:v>-8.7220267465609996E-3</x:v>
      </x:c>
      <x:c r="N56" s="18">
        <x:v>-8.7220267465609996E-3</x:v>
      </x:c>
      <x:c r="O56" s="13">
        <x:v>0.97559105389393674</x:v>
      </x:c>
      <x:c r="P56" s="25">
        <x:v>1.4322999999999999</x:v>
      </x:c>
      <x:c r="Q56" s="25">
        <x:v>1.3035000000000001</x:v>
      </x:c>
    </x:row>
    <x:row r="57">
      <x:c r="A57" s="9">
        <x:v>43915</x:v>
      </x:c>
      <x:c r="B57" s="8">
        <x:v>11.356660527931</x:v>
      </x:c>
      <x:c r="C57" s="8">
        <x:v>5.6753688989783999</x:v>
      </x:c>
      <x:c r="D57" s="8">
        <x:v>8</x:v>
      </x:c>
      <x:c r="E57" s="8">
        <x:v>4.296875</x:v>
      </x:c>
      <x:c r="F57" s="23">
        <x:v>1.0733222610672735</x:v>
      </x:c>
      <x:c r="G57" s="18">
        <x:v>-8.3999360613810997E-2</x:v>
      </x:c>
      <x:c r="H57" s="18">
        <x:v>-8.9305881330900991E-2</x:v>
      </x:c>
      <x:c r="I57" s="18">
        <x:v>9.3457943925234002E-3</x:v>
      </x:c>
      <x:c r="J57" s="18">
        <x:v>-3.1577184002655995E-2</x:v>
      </x:c>
      <x:c r="K57" s="19">
        <x:v>-8.9415313327585004E-3</x:v>
      </x:c>
      <x:c r="L57" s="19">
        <x:v>-8.9415313327585004E-3</x:v>
      </x:c>
      <x:c r="M57" s="18">
        <x:v>9.0740626859279003E-3</x:v>
      </x:c>
      <x:c r="N57" s="18">
        <x:v>9.0740626859279003E-3</x:v>
      </x:c>
      <x:c r="O57" s="13">
        <x:v>0.99910892375938598</x:v>
      </x:c>
      <x:c r="P57" s="25">
        <x:v>1.4331</x:v>
      </x:c>
      <x:c r="Q57" s="25">
        <x:v>1.3283</x:v>
      </x:c>
    </x:row>
    <x:row r="58">
      <x:c r="A58" s="9">
        <x:v>43916</x:v>
      </x:c>
      <x:c r="B58" s="8">
        <x:v>10.374462860651001</x:v>
      </x:c>
      <x:c r="C58" s="8">
        <x:v>4.5402951191828</x:v>
      </x:c>
      <x:c r="D58" s="8">
        <x:v>5.5384615384615001</x:v>
      </x:c>
      <x:c r="E58" s="8">
        <x:v>3.125</x:v>
      </x:c>
      <x:c r="F58" s="23">
        <x:v>1.0589455487957382</x:v>
      </x:c>
      <x:c r="G58" s="18">
        <x:v>-6.0342071611253004E-2</x:v>
      </x:c>
      <x:c r="H58" s="18">
        <x:v>-6.4373208235600998E-2</x:v>
      </x:c>
      <x:c r="I58" s="18">
        <x:v>3.2470644620177E-2</x:v>
      </x:c>
      <x:c r="J58" s="18">
        <x:v>-8.9622246310134008E-3</x:v>
      </x:c>
      <x:c r="K58" s="19">
        <x:v>1.4297059133653001E-2</x:v>
      </x:c>
      <x:c r="L58" s="19">
        <x:v>1.4297059133653001E-2</x:v>
      </x:c>
      <x:c r="M58" s="18">
        <x:v>3.2742065832735999E-2</x:v>
      </x:c>
      <x:c r="N58" s="18">
        <x:v>3.2742065832735999E-2</x:v>
      </x:c>
      <x:c r="O58" s="13">
        <x:v>0.9903349071036206</x:v>
      </x:c>
      <x:c r="P58" s="25">
        <x:v>1.4348000000000001</x:v>
      </x:c>
      <x:c r="Q58" s="25">
        <x:v>1.3248</x:v>
      </x:c>
    </x:row>
    <x:row r="59">
      <x:c r="A59" s="9">
        <x:v>43917</x:v>
      </x:c>
      <x:c r="B59" s="8">
        <x:v>10.374462860651001</x:v>
      </x:c>
      <x:c r="C59" s="8">
        <x:v>2.8944381384789999</x:v>
      </x:c>
      <x:c r="D59" s="8">
        <x:v>4.2307692307691998</x:v>
      </x:c>
      <x:c r="E59" s="8">
        <x:v>2.34375</x:v>
      </x:c>
      <x:c r="F59" s="23">
        <x:v>1.0496085505747481</x:v>
      </x:c>
      <x:c r="G59" s="18">
        <x:v>-6.5297314578005E-2</x:v>
      </x:c>
      <x:c r="H59" s="18">
        <x:v>-6.9324993484493003E-2</x:v>
      </x:c>
      <x:c r="I59" s="18">
        <x:v>2.3005032350827001E-2</x:v>
      </x:c>
      <x:c r="J59" s="18">
        <x:v>-1.8008208364238002E-2</x:v>
      </x:c>
      <x:c r="K59" s="19">
        <x:v>5.1015145769746995E-3</x:v>
      </x:c>
      <x:c r="L59" s="19">
        <x:v>5.1015145769746995E-3</x:v>
      </x:c>
      <x:c r="M59" s="18">
        <x:v>2.1050855875462002E-2</x:v>
      </x:c>
      <x:c r="N59" s="18">
        <x:v>2.1050855875462002E-2</x:v>
      </x:c>
      <x:c r="O59" s="13">
        <x:v>0.98710712992191396</x:v>
      </x:c>
      <x:c r="P59" s="25">
        <x:v>1.4351</x:v>
      </x:c>
      <x:c r="Q59" s="25">
        <x:v>1.3375999999999999</x:v>
      </x:c>
    </x:row>
    <x:row r="60">
      <x:c r="A60" s="9">
        <x:v>43920</x:v>
      </x:c>
      <x:c r="B60" s="8">
        <x:v>8.7783916513198008</x:v>
      </x:c>
      <x:c r="C60" s="8">
        <x:v>-0.22701475595914</x:v>
      </x:c>
      <x:c r="D60" s="8">
        <x:v>1.9230769230769</x:v>
      </x:c>
      <x:c r="E60" s="8">
        <x:v>0.87890624999999001</x:v>
      </x:c>
      <x:c r="F60" s="23">
        <x:v>1.0283834001710939</x:v>
      </x:c>
      <x:c r="G60" s="18">
        <x:v>-6.2020460358056001E-2</x:v>
      </x:c>
      <x:c r="H60" s="18">
        <x:v>-6.5589436191469008E-2</x:v>
      </x:c>
      <x:c r="I60" s="18">
        <x:v>2.0249221183801E-2</x:v>
      </x:c>
      <x:c r="J60" s="18">
        <x:v>-1.8008208364238002E-2</x:v>
      </x:c>
      <x:c r="K60" s="19">
        <x:v>-2.4107635072399998E-3</x:v>
      </x:c>
      <x:c r="L60" s="19">
        <x:v>-2.4107635072399998E-3</x:v>
      </x:c>
      <x:c r="M60" s="18">
        <x:v>1.3523725059877001E-2</x:v>
      </x:c>
      <x:c r="N60" s="18">
        <x:v>1.3523725059877001E-2</x:v>
      </x:c>
      <x:c r="O60" s="13">
        <x:v>0.96802616287860899</x:v>
      </x:c>
      <x:c r="P60" s="25">
        <x:v>1.4353</x:v>
      </x:c>
      <x:c r="Q60" s="25">
        <x:v>1.3320000000000001</x:v>
      </x:c>
    </x:row>
    <x:row r="61">
      <x:c r="A61" s="9">
        <x:v>43921</x:v>
      </x:c>
      <x:c r="B61" s="8">
        <x:v>9.1467157765499998</x:v>
      </x:c>
      <x:c r="C61" s="8">
        <x:v>-0.17026106696936</x:v>
      </x:c>
      <x:c r="D61" s="8">
        <x:v>1.6153846153846001</x:v>
      </x:c>
      <x:c r="E61" s="8">
        <x:v>0.68359374999999001</x:v>
      </x:c>
      <x:c r="F61" s="23">
        <x:v>1.0281885826874131</x:v>
      </x:c>
      <x:c r="G61" s="18">
        <x:v>-7.0732097186700996E-2</x:v>
      </x:c>
      <x:c r="H61" s="18">
        <x:v>-7.3755538180869995E-2</x:v>
      </x:c>
      <x:c r="I61" s="18">
        <x:v>2.2765396597171999E-3</x:v>
      </x:c>
      <x:c r="J61" s="18">
        <x:v>-3.7691598927015998E-2</x:v>
      </x:c>
      <x:c r="K61" s="19">
        <x:v>-2.7235746581707E-2</x:v>
      </x:c>
      <x:c r="L61" s="19">
        <x:v>-2.7235746581707E-2</x:v>
      </x:c>
      <x:c r="M61" s="18">
        <x:v>-1.0708254586422E-2</x:v>
      </x:c>
      <x:c r="N61" s="18">
        <x:v>-1.0708254586422E-2</x:v>
      </x:c>
      <x:c r="O61" s="13">
        <x:v>0.96953655007322259</x:v>
      </x:c>
      <x:c r="P61" s="25">
        <x:v>1.4372</x:v>
      </x:c>
      <x:c r="Q61" s="25">
        <x:v>1.3328</x:v>
      </x:c>
    </x:row>
    <x:row r="62">
      <x:c r="A62" s="9">
        <x:v>43922</x:v>
      </x:c>
      <x:c r="B62" s="8">
        <x:v>9.0853284223450004</x:v>
      </x:c>
      <x:c r="C62" s="8">
        <x:v>0.11350737797957</x:v>
      </x:c>
      <x:c r="D62" s="8">
        <x:v>3.1538461538461</x:v>
      </x:c>
      <x:c r="E62" s="8">
        <x:v>0.9765625</x:v>
      </x:c>
      <x:c r="F62" s="23">
        <x:v>1.0333231111354266</x:v>
      </x:c>
      <x:c r="G62" s="18">
        <x:v>-6.7615089514066001E-2</x:v>
      </x:c>
      <x:c r="H62" s="18">
        <x:v>-6.9064373208235996E-2</x:v>
      </x:c>
      <x:c r="I62" s="18">
        <x:v>4.7927150730888999E-3</x:v>
      </x:c>
      <x:c r="J62" s="18">
        <x:v>-3.6854007827745998E-2</x:v>
      </x:c>
      <x:c r="K62" s="19">
        <x:v>-2.5130190534168002E-2</x:v>
      </x:c>
      <x:c r="L62" s="19">
        <x:v>-2.5130190534168002E-2</x:v>
      </x:c>
      <x:c r="M62" s="18">
        <x:v>-1.2353231434462E-2</x:v>
      </x:c>
      <x:c r="N62" s="18">
        <x:v>-1.2353231434462E-2</x:v>
      </x:c>
      <x:c r="O62" s="13">
        <x:v>0.96603686953984302</x:v>
      </x:c>
      <x:c r="P62" s="25">
        <x:v>1.4395</x:v>
      </x:c>
      <x:c r="Q62" s="25">
        <x:v>1.3165</x:v>
      </x:c>
    </x:row>
    <x:row r="63">
      <x:c r="A63" s="9">
        <x:v>43923</x:v>
      </x:c>
      <x:c r="B63" s="8">
        <x:v>11.847759361572001</x:v>
      </x:c>
      <x:c r="C63" s="8">
        <x:v>3.8592508513052999</x:v>
      </x:c>
      <x:c r="D63" s="8">
        <x:v>9.0769230769230997</x:v>
      </x:c>
      <x:c r="E63" s="8">
        <x:v>4.4921875</x:v>
      </x:c>
      <x:c r="F63" s="23">
        <x:v>1.073190301974501</x:v>
      </x:c>
      <x:c r="G63" s="18">
        <x:v>-7.0172634271100001E-2</x:v>
      </x:c>
      <x:c r="H63" s="18">
        <x:v>-7.123620884371501E-2</x:v>
      </x:c>
      <x:c r="I63" s="18">
        <x:v>1.9170860292356002E-3</x:v>
      </x:c>
      <x:c r="J63" s="18">
        <x:v>-4.0455649531457999E-2</x:v>
      </x:c>
      <x:c r="K63" s="19">
        <x:v>-2.9410639383672003E-2</x:v>
      </x:c>
      <x:c r="L63" s="19">
        <x:v>-2.9410639383672003E-2</x:v>
      </x:c>
      <x:c r="M63" s="18">
        <x:v>-1.6468179148437002E-2</x:v>
      </x:c>
      <x:c r="N63" s="18">
        <x:v>-1.6468179148437002E-2</x:v>
      </x:c>
      <x:c r="O63" s="13">
        <x:v>0.98761396553741576</x:v>
      </x:c>
      <x:c r="P63" s="25">
        <x:v>1.4393</x:v>
      </x:c>
      <x:c r="Q63" s="25">
        <x:v>1.3183</x:v>
      </x:c>
    </x:row>
    <x:row r="64">
      <x:c r="A64" s="9">
        <x:v>43924</x:v>
      </x:c>
      <x:c r="B64" s="8">
        <x:v>11.418047882135999</x:v>
      </x:c>
      <x:c r="C64" s="8">
        <x:v>2.9511918274687998</x:v>
      </x:c>
      <x:c r="D64" s="8">
        <x:v>7.3846153846154001</x:v>
      </x:c>
      <x:c r="E64" s="8">
        <x:v>3.41796875</x:v>
      </x:c>
      <x:c r="F64" s="23">
        <x:v>1.0629295596105506</x:v>
      </x:c>
      <x:c r="G64" s="18">
        <x:v>-5.5786445012788004E-2</x:v>
      </x:c>
      <x:c r="H64" s="18">
        <x:v>-5.6033359395360999E-2</x:v>
      </x:c>
      <x:c r="I64" s="18">
        <x:v>2.5521207764198001E-2</x:v>
      </x:c>
      <x:c r="J64" s="18">
        <x:v>-2.0604740764259E-2</x:v>
      </x:c>
      <x:c r="K64" s="19">
        <x:v>-5.1066699263324E-3</x:v>
      </x:c>
      <x:c r="L64" s="19">
        <x:v>-5.1066699263324E-3</x:v>
      </x:c>
      <x:c r="M64" s="18">
        <x:v>9.0142007801003003E-3</x:v>
      </x:c>
      <x:c r="N64" s="18">
        <x:v>9.0142007801003003E-3</x:v>
      </x:c>
      <x:c r="O64" s="13">
        <x:v>0.98206677621933713</x:v>
      </x:c>
      <x:c r="P64" s="25">
        <x:v>1.4391</x:v>
      </x:c>
      <x:c r="Q64" s="25">
        <x:v>1.3263</x:v>
      </x:c>
    </x:row>
    <x:row r="65">
      <x:c r="A65" s="9">
        <x:v>43928</x:v>
      </x:c>
      <x:c r="B65" s="8">
        <x:v>13.934929404543</x:v>
      </x:c>
      <x:c r="C65" s="8">
        <x:v>5.6753688989783999</x:v>
      </x:c>
      <x:c r="D65" s="8">
        <x:v>10.461538461538</x:v>
      </x:c>
      <x:c r="E65" s="8">
        <x:v>5.76171875</x:v>
      </x:c>
      <x:c r="F65" s="23">
        <x:v>1.0895838887876486</x:v>
      </x:c>
      <x:c r="G65" s="18">
        <x:v>-6.0421994884910998E-2</x:v>
      </x:c>
      <x:c r="H65" s="18">
        <x:v>-5.9247676135870002E-2</x:v>
      </x:c>
      <x:c r="I65" s="18">
        <x:v>1.509705248023E-2</x:v>
      </x:c>
      <x:c r="J65" s="18">
        <x:v>-2.6132841895981002E-2</x:v>
      </x:c>
      <x:c r="K65" s="19">
        <x:v>-1.0762339652018999E-2</x:v>
      </x:c>
      <x:c r="L65" s="19">
        <x:v>-1.0762339652018999E-2</x:v>
      </x:c>
      <x:c r="M65" s="18">
        <x:v>4.3821747476336E-3</x:v>
      </x:c>
      <x:c r="N65" s="18">
        <x:v>4.3821747476336E-3</x:v>
      </x:c>
      <x:c r="O65" s="13">
        <x:v>1.0118957613772031</x:v>
      </x:c>
      <x:c r="P65" s="25">
        <x:v>1.4480999999999999</x:v>
      </x:c>
      <x:c r="Q65" s="25">
        <x:v>1.3582000000000001</x:v>
      </x:c>
    </x:row>
    <x:row r="66">
      <x:c r="A66" s="9">
        <x:v>43929</x:v>
      </x:c>
      <x:c r="B66" s="8">
        <x:v>13.934929404543</x:v>
      </x:c>
      <x:c r="C66" s="8">
        <x:v>5.7321225879681998</x:v>
      </x:c>
      <x:c r="D66" s="8">
        <x:v>12.307692307691999</x:v>
      </x:c>
      <x:c r="E66" s="8">
        <x:v>5.95703125</x:v>
      </x:c>
      <x:c r="F66" s="23">
        <x:v>1.094829438875508</x:v>
      </x:c>
      <x:c r="G66" s="18">
        <x:v>-3.9162404092072001E-2</x:v>
      </x:c>
      <x:c r="H66" s="18">
        <x:v>-3.8571800886109002E-2</x:v>
      </x:c>
      <x:c r="I66" s="18">
        <x:v>4.7208243469926005E-2</x:v>
      </x:c>
      <x:c r="J66" s="18">
        <x:v>2.5127738379590001E-4</x:v>
      </x:c>
      <x:c r="K66" s="19">
        <x:v>2.3016910444037003E-2</x:v>
      </x:c>
      <x:c r="L66" s="19">
        <x:v>2.3016910444037003E-2</x:v>
      </x:c>
      <x:c r="M66" s="18">
        <x:v>3.9703477127004998E-2</x:v>
      </x:c>
      <x:c r="N66" s="18">
        <x:v>3.9703477127004998E-2</x:v>
      </x:c>
      <x:c r="O66" s="13">
        <x:v>1.0133243661717513</x:v>
      </x:c>
      <x:c r="P66" s="25">
        <x:v>1.4523999999999999</x:v>
      </x:c>
      <x:c r="Q66" s="25">
        <x:v>1.3540000000000001</x:v>
      </x:c>
    </x:row>
    <x:row r="67">
      <x:c r="A67" s="9">
        <x:v>43930</x:v>
      </x:c>
      <x:c r="B67" s="8">
        <x:v>14.732965009208</x:v>
      </x:c>
      <x:c r="C67" s="8">
        <x:v>6.0158910329171</x:v>
      </x:c>
      <x:c r="D67" s="8">
        <x:v>11.076923076923</x:v>
      </x:c>
      <x:c r="E67" s="8">
        <x:v>5.76171875</x:v>
      </x:c>
      <x:c r="F67" s="23">
        <x:v>1.0939687446726203</x:v>
      </x:c>
      <x:c r="G67" s="18">
        <x:v>-4.4037723785166002E-2</x:v>
      </x:c>
      <x:c r="H67" s="18">
        <x:v>-4.3523586135000999E-2</x:v>
      </x:c>
      <x:c r="I67" s="18">
        <x:v>4.8166786484543998E-2</x:v>
      </x:c>
      <x:c r="J67" s="18">
        <x:v>4.4392328029833998E-3</x:v>
      </x:c>
      <x:c r="K67" s="19">
        <x:v>2.7141064189847998E-2</x:v>
      </x:c>
      <x:c r="L67" s="19">
        <x:v>2.7141064189847998E-2</x:v>
      </x:c>
      <x:c r="M67" s="18">
        <x:v>4.3634045813476997E-2</x:v>
      </x:c>
      <x:c r="N67" s="18">
        <x:v>4.3634045813476997E-2</x:v>
      </x:c>
      <x:c r="O67" s="13">
        <x:v>1.0216002178839312</x:v>
      </x:c>
      <x:c r="P67" s="25">
        <x:v>1.4535</x:v>
      </x:c>
      <x:c r="Q67" s="25">
        <x:v>1.3544</x:v>
      </x:c>
    </x:row>
    <x:row r="68">
      <x:c r="A68" s="9">
        <x:v>43931</x:v>
      </x:c>
      <x:c r="B68" s="8">
        <x:v>12.584407612032001</x:v>
      </x:c>
      <x:c r="C68" s="8">
        <x:v>3.3484676503972999</x:v>
      </x:c>
      <x:c r="D68" s="8">
        <x:v>7.4615384615384999</x:v>
      </x:c>
      <x:c r="E68" s="8">
        <x:v>3.7109375</x:v>
      </x:c>
      <x:c r="F68" s="23">
        <x:v>1.0677633780599196</x:v>
      </x:c>
      <x:c r="G68" s="18">
        <x:v>-3.9721867007673002E-2</x:v>
      </x:c>
      <x:c r="H68" s="18">
        <x:v>-3.9353661714881999E-2</x:v>
      </x:c>
      <x:c r="I68" s="18">
        <x:v>5.7872034507548999E-2</x:v>
      </x:c>
      <x:c r="J68" s="18">
        <x:v>1.0637406829553999E-2</x:v>
      </x:c>
      <x:c r="K68" s="19">
        <x:v>3.9919217292226999E-2</x:v>
      </x:c>
      <x:c r="L68" s="19">
        <x:v>3.9919217292226999E-2</x:v>
      </x:c>
      <x:c r="M68" s="18">
        <x:v>5.1764697936224E-2</x:v>
      </x:c>
      <x:c r="N68" s="18">
        <x:v>5.1764697936224E-2</x:v>
      </x:c>
      <x:c r="O68" s="13">
        <x:v>1.0015747765975946</x:v>
      </x:c>
      <x:c r="P68" s="25">
        <x:v>1.4531000000000001</x:v>
      </x:c>
      <x:c r="Q68" s="25">
        <x:v>1.3614999999999999</x:v>
      </x:c>
    </x:row>
    <x:row r="69">
      <x:c r="A69" s="9">
        <x:v>43934</x:v>
      </x:c>
      <x:c r="B69" s="8">
        <x:v>12.216083486802001</x:v>
      </x:c>
      <x:c r="C69" s="8">
        <x:v>1.589103291714</x:v>
      </x:c>
      <x:c r="D69" s="8">
        <x:v>4.6153846153845999</x:v>
      </x:c>
      <x:c r="E69" s="8">
        <x:v>1.7578125</x:v>
      </x:c>
      <x:c r="F69" s="23">
        <x:v>1.0504459597347515</x:v>
      </x:c>
      <x:c r="G69" s="18">
        <x:v>-4.4996803069054001E-2</x:v>
      </x:c>
      <x:c r="H69" s="18">
        <x:v>-4.4392320389193003E-2</x:v>
      </x:c>
      <x:c r="I69" s="18">
        <x:v>3.8940809968846996E-2</x:v>
      </x:c>
      <x:c r="J69" s="18">
        <x:v>-3.2666052177066003E-3</x:v>
      </x:c>
      <x:c r="K69" s="19">
        <x:v>1.266358579157E-2</x:v>
      </x:c>
      <x:c r="L69" s="19">
        <x:v>1.266358579157E-2</x:v>
      </x:c>
      <x:c r="M69" s="18">
        <x:v>2.0492979952362E-2</x:v>
      </x:c>
      <x:c r="N69" s="18">
        <x:v>2.0492979952362E-2</x:v>
      </x:c>
      <x:c r="O69" s="13">
        <x:v>0.99390924520334567</x:v>
      </x:c>
      <x:c r="P69" s="25">
        <x:v>1.4528000000000001</x:v>
      </x:c>
      <x:c r="Q69" s="25">
        <x:v>1.3607</x:v>
      </x:c>
    </x:row>
    <x:row r="70">
      <x:c r="A70" s="9">
        <x:v>43935</x:v>
      </x:c>
      <x:c r="B70" s="8">
        <x:v>15.162676488642999</x:v>
      </x:c>
      <x:c r="C70" s="8">
        <x:v>4.9375709421111997</x:v>
      </x:c>
      <x:c r="D70" s="8">
        <x:v>7.3846153846154001</x:v>
      </x:c>
      <x:c r="E70" s="8">
        <x:v>4.296875</x:v>
      </x:c>
      <x:c r="F70" s="23">
        <x:v>1.0794543445384239</x:v>
      </x:c>
      <x:c r="G70" s="18">
        <x:v>-4.8113810741687996E-2</x:v>
      </x:c>
      <x:c r="H70" s="18">
        <x:v>-4.9778472765180999E-2</x:v>
      </x:c>
      <x:c r="I70" s="18">
        <x:v>2.9595015576324001E-2</x:v>
      </x:c>
      <x:c r="J70" s="18">
        <x:v>-1.0134852139126E-2</x:v>
      </x:c>
      <x:c r="K70" s="19">
        <x:v>2.1237524548533E-3</x:v>
      </x:c>
      <x:c r="L70" s="19">
        <x:v>2.1237524548533E-3</x:v>
      </x:c>
      <x:c r="M70" s="18">
        <x:v>1.2729288393364999E-2</x:v>
      </x:c>
      <x:c r="N70" s="18">
        <x:v>1.2729288393364999E-2</x:v>
      </x:c>
      <x:c r="O70" s="13">
        <x:v>1.0129659579772279</x:v>
      </x:c>
      <x:c r="P70" s="25">
        <x:v>1.4534</x:v>
      </x:c>
      <x:c r="Q70" s="25">
        <x:v>1.3788</x:v>
      </x:c>
    </x:row>
    <x:row r="71">
      <x:c r="A71" s="9">
        <x:v>43936</x:v>
      </x:c>
      <x:c r="B71" s="8">
        <x:v>14.610190300797999</x:v>
      </x:c>
      <x:c r="C71" s="8">
        <x:v>5.5618615209989004</x:v>
      </x:c>
      <x:c r="D71" s="8">
        <x:v>7.7692307692308002</x:v>
      </x:c>
      <x:c r="E71" s="8">
        <x:v>5.17578125</x:v>
      </x:c>
      <x:c r="F71" s="23">
        <x:v>1.0827926596025692</x:v>
      </x:c>
      <x:c r="G71" s="18">
        <x:v>-3.0290920716112998E-2</x:v>
      </x:c>
      <x:c r="H71" s="18">
        <x:v>-3.3533142211796998E-2</x:v>
      </x:c>
      <x:c r="I71" s="18">
        <x:v>5.1162233405224002E-2</x:v>
      </x:c>
      <x:c r="J71" s="18">
        <x:v>8.878465528803E-3</x:v>
      </x:c>
      <x:c r="K71" s="19">
        <x:v>2.2447846096834999E-2</x:v>
      </x:c>
      <x:c r="L71" s="19">
        <x:v>2.2447846096834999E-2</x:v>
      </x:c>
      <x:c r="M71" s="18">
        <x:v>3.1307667809018003E-2</x:v>
      </x:c>
      <x:c r="N71" s="18">
        <x:v>3.1307667809018003E-2</x:v>
      </x:c>
      <x:c r="O71" s="13">
        <x:v>1.0069975657187946</x:v>
      </x:c>
      <x:c r="P71" s="25">
        <x:v>1.4545999999999999</x:v>
      </x:c>
      <x:c r="Q71" s="25">
        <x:v>1.369</x:v>
      </x:c>
    </x:row>
    <x:row r="72">
      <x:c r="A72" s="9">
        <x:v>43937</x:v>
      </x:c>
      <x:c r="B72" s="8">
        <x:v>15.469613259669</x:v>
      </x:c>
      <x:c r="C72" s="8">
        <x:v>6.8104426787741001</x:v>
      </x:c>
      <x:c r="D72" s="8">
        <x:v>7.9230769230769003</x:v>
      </x:c>
      <x:c r="E72" s="8">
        <x:v>6.25</x:v>
      </x:c>
      <x:c r="F72" s="23">
        <x:v>1.0911328321538001</x:v>
      </x:c>
      <x:c r="G72" s="18">
        <x:v>-3.7004475703324997E-2</x:v>
      </x:c>
      <x:c r="H72" s="18">
        <x:v>-3.9006168013205E-2</x:v>
      </x:c>
      <x:c r="I72" s="18">
        <x:v>4.3613707165109004E-2</x:v>
      </x:c>
      <x:c r="J72" s="18">
        <x:v>6.7844878192090995E-3</x:v>
      </x:c>
      <x:c r="K72" s="19">
        <x:v>1.6330997139768998E-2</x:v>
      </x:c>
      <x:c r="L72" s="19">
        <x:v>1.6330997139768998E-2</x:v>
      </x:c>
      <x:c r="M72" s="18">
        <x:v>2.4465490101515001E-2</x:v>
      </x:c>
      <x:c r="N72" s="18">
        <x:v>2.4465490101515001E-2</x:v>
      </x:c>
      <x:c r="O72" s="13">
        <x:v>1.012742770962219</x:v>
      </x:c>
      <x:c r="P72" s="25">
        <x:v>1.4562999999999999</x:v>
      </x:c>
      <x:c r="Q72" s="25">
        <x:v>1.3832</x:v>
      </x:c>
    </x:row>
    <x:row r="73">
      <x:c r="A73" s="9">
        <x:v>43938</x:v>
      </x:c>
      <x:c r="B73" s="8">
        <x:v>15.531000613873999</x:v>
      </x:c>
      <x:c r="C73" s="8">
        <x:v>7.9455164585698004</x:v>
      </x:c>
      <x:c r="D73" s="8">
        <x:v>10.615384615385</x:v>
      </x:c>
      <x:c r="E73" s="8">
        <x:v>6.93359375</x:v>
      </x:c>
      <x:c r="F73" s="23">
        <x:v>1.1025637385945719</x:v>
      </x:c>
      <x:c r="G73" s="18">
        <x:v>-3.4926470588235004E-2</x:v>
      </x:c>
      <x:c r="H73" s="18">
        <x:v>-3.6747458952306002E-2</x:v>
      </x:c>
      <x:c r="I73" s="18">
        <x:v>5.2120776419842002E-2</x:v>
      </x:c>
      <x:c r="J73" s="18">
        <x:v>1.4909121428115998E-2</x:v>
      </x:c>
      <x:c r="K73" s="19">
        <x:v>2.4057231203767002E-2</x:v>
      </x:c>
      <x:c r="L73" s="19">
        <x:v>2.4057231203767002E-2</x:v>
      </x:c>
      <x:c r="M73" s="18">
        <x:v>2.9235868491399999E-2</x:v>
      </x:c>
      <x:c r="N73" s="18">
        <x:v>2.9235868491399999E-2</x:v>
      </x:c>
      <x:c r="O73" s="13">
        <x:v>1.0152927868613104</x:v>
      </x:c>
      <x:c r="P73" s="25">
        <x:v>1.4557</x:v>
      </x:c>
      <x:c r="Q73" s="25">
        <x:v>1.3543000000000001</x:v>
      </x:c>
    </x:row>
    <x:row r="74">
      <x:c r="A74" s="9">
        <x:v>43941</x:v>
      </x:c>
      <x:c r="B74" s="8">
        <x:v>16.820135052179001</x:v>
      </x:c>
      <x:c r="C74" s="8">
        <x:v>8.9103291713960999</x:v>
      </x:c>
      <x:c r="D74" s="8">
        <x:v>12.076923076923</x:v>
      </x:c>
      <x:c r="E74" s="8">
        <x:v>7.71484375</x:v>
      </x:c>
      <x:c r="F74" s="23">
        <x:v>1.1138055776262452</x:v>
      </x:c>
      <x:c r="G74" s="18">
        <x:v>-2.5655370843990003E-2</x:v>
      </x:c>
      <x:c r="H74" s="18">
        <x:v>-2.9102597515420003E-2</x:v>
      </x:c>
      <x:c r="I74" s="18">
        <x:v>5.5116223340521998E-2</x:v>
      </x:c>
      <x:c r="J74" s="18">
        <x:v>1.6333026242860999E-2</x:v>
      </x:c>
      <x:c r="K74" s="19">
        <x:v>2.5690578805621998E-2</x:v>
      </x:c>
      <x:c r="L74" s="19">
        <x:v>2.5690578805621998E-2</x:v>
      </x:c>
      <x:c r="M74" s="18">
        <x:v>2.7134928027632999E-2</x:v>
      </x:c>
      <x:c r="N74" s="18">
        <x:v>2.7134928027632999E-2</x:v>
      </x:c>
      <x:c r="O74" s="13">
        <x:v>1.027750568531268</x:v>
      </x:c>
      <x:c r="P74" s="25">
        <x:v>1.4547000000000001</x:v>
      </x:c>
      <x:c r="Q74" s="25">
        <x:v>1.3543000000000001</x:v>
      </x:c>
    </x:row>
    <x:row r="75">
      <x:c r="A75" s="9">
        <x:v>43942</x:v>
      </x:c>
      <x:c r="B75" s="8">
        <x:v>16.267648864333999</x:v>
      </x:c>
      <x:c r="C75" s="8">
        <x:v>8.5698070374573998</x:v>
      </x:c>
      <x:c r="D75" s="8">
        <x:v>11.153846153846001</x:v>
      </x:c>
      <x:c r="E75" s="8">
        <x:v>6.93359375</x:v>
      </x:c>
      <x:c r="F75" s="23">
        <x:v>1.1073122395140935</x:v>
      </x:c>
      <x:c r="G75" s="18">
        <x:v>-1.9501278772379001E-2</x:v>
      </x:c>
      <x:c r="H75" s="18">
        <x:v>-2.284771088524E-2</x:v>
      </x:c>
      <x:c r="I75" s="18">
        <x:v>6.7697100407381E-2</x:v>
      </x:c>
      <x:c r="J75" s="18">
        <x:v>3.0237038290122E-2</x:v>
      </x:c>
      <x:c r="K75" s="19">
        <x:v>4.2458720830288003E-2</x:v>
      </x:c>
      <x:c r="L75" s="19">
        <x:v>4.2458720830288003E-2</x:v>
      </x:c>
      <x:c r="M75" s="18">
        <x:v>4.0750978774842003E-2</x:v>
      </x:c>
      <x:c r="N75" s="18">
        <x:v>4.0750978774842003E-2</x:v>
      </x:c>
      <x:c r="O75" s="13">
        <x:v>1.021246294445461</x:v>
      </x:c>
      <x:c r="P75" s="25">
        <x:v>1.4558</x:v>
      </x:c>
      <x:c r="Q75" s="25">
        <x:v>1.3698999999999999</x:v>
      </x:c>
    </x:row>
    <x:row r="76">
      <x:c r="A76" s="9">
        <x:v>43943</x:v>
      </x:c>
      <x:c r="B76" s="8">
        <x:v>17.434008594230001</x:v>
      </x:c>
      <x:c r="C76" s="8">
        <x:v>9.0805902383655006</x:v>
      </x:c>
      <x:c r="D76" s="8">
        <x:v>11.307692307691999</x:v>
      </x:c>
      <x:c r="E76" s="8">
        <x:v>7.421875</x:v>
      </x:c>
      <x:c r="F76" s="23">
        <x:v>1.1131104153507188</x:v>
      </x:c>
      <x:c r="G76" s="18">
        <x:v>-3.0450767263427003E-2</x:v>
      </x:c>
      <x:c r="H76" s="18">
        <x:v>-3.3620015637216998E-2</x:v>
      </x:c>
      <x:c r="I76" s="18">
        <x:v>6.0987299305056003E-2</x:v>
      </x:c>
      <x:c r="J76" s="18">
        <x:v>2.3703827854708003E-2</x:v>
      </x:c>
      <x:c r="K76" s="19">
        <x:v>3.6999044194635997E-2</x:v>
      </x:c>
      <x:c r="L76" s="19">
        <x:v>3.6999044194635997E-2</x:v>
      </x:c>
      <x:c r="M76" s="18">
        <x:v>3.7675961457647997E-2</x:v>
      </x:c>
      <x:c r="N76" s="18">
        <x:v>3.7675961457647997E-2</x:v>
      </x:c>
      <x:c r="O76" s="13">
        <x:v>1.030991600389509</x:v>
      </x:c>
      <x:c r="P76" s="25">
        <x:v>1.4573</x:v>
      </x:c>
      <x:c r="Q76" s="25">
        <x:v>1.3657999999999999</x:v>
      </x:c>
    </x:row>
    <x:row r="77">
      <x:c r="A77" s="9">
        <x:v>43944</x:v>
      </x:c>
      <x:c r="B77" s="8">
        <x:v>15.960712093309001</x:v>
      </x:c>
      <x:c r="C77" s="8">
        <x:v>7.8320090805901996</x:v>
      </x:c>
      <x:c r="D77" s="8">
        <x:v>9.8461538461538005</x:v>
      </x:c>
      <x:c r="E77" s="8">
        <x:v>6.73828125</x:v>
      </x:c>
      <x:c r="F77" s="23">
        <x:v>1.1009428906751324</x:v>
      </x:c>
      <x:c r="G77" s="18">
        <x:v>-2.2378516624041001E-2</x:v>
      </x:c>
      <x:c r="H77" s="18">
        <x:v>-2.5975154200329999E-2</x:v>
      </x:c>
      <x:c r="I77" s="18">
        <x:v>7.0333093697580007E-2</x:v>
      </x:c>
      <x:c r="J77" s="18">
        <x:v>3.3001088894564996E-2</x:v>
      </x:c>
      <x:c r="K77" s="19">
        <x:v>4.6618477023577999E-2</x:v>
      </x:c>
      <x:c r="L77" s="19">
        <x:v>4.6618477023577999E-2</x:v>
      </x:c>
      <x:c r="M77" s="18">
        <x:v>4.9857668650570994E-2</x:v>
      </x:c>
      <x:c r="N77" s="18">
        <x:v>4.9857668650570994E-2</x:v>
      </x:c>
      <x:c r="O77" s="13">
        <x:v>1.0262879195118411</x:v>
      </x:c>
      <x:c r="P77" s="25">
        <x:v>1.4601</x:v>
      </x:c>
      <x:c r="Q77" s="25">
        <x:v>1.3855</x:v>
      </x:c>
    </x:row>
    <x:row r="78">
      <x:c r="A78" s="9">
        <x:v>43945</x:v>
      </x:c>
      <x:c r="B78" s="8">
        <x:v>15.039901780233</x:v>
      </x:c>
      <x:c r="C78" s="8">
        <x:v>6.5266742338252</x:v>
      </x:c>
      <x:c r="D78" s="8">
        <x:v>8.3076923076922995</x:v>
      </x:c>
      <x:c r="E78" s="8">
        <x:v>5.6640625</x:v>
      </x:c>
      <x:c r="F78" s="23">
        <x:v>1.0888458270543762</x:v>
      </x:c>
      <x:c r="G78" s="18">
        <x:v>-2.4856138107416999E-2</x:v>
      </x:c>
      <x:c r="H78" s="18">
        <x:v>-2.8668230388324001E-2</x:v>
      </x:c>
      <x:c r="I78" s="18">
        <x:v>6.6019650131800001E-2</x:v>
      </x:c>
      <x:c r="J78" s="18">
        <x:v>3.0237038290122E-2</x:v>
      </x:c>
      <x:c r="K78" s="19">
        <x:v>3.9958214725869003E-2</x:v>
      </x:c>
      <x:c r="L78" s="19">
        <x:v>3.9958214725869003E-2</x:v>
      </x:c>
      <x:c r="M78" s="18">
        <x:v>4.3827303358404998E-2</x:v>
      </x:c>
      <x:c r="N78" s="18">
        <x:v>4.3827303358404998E-2</x:v>
      </x:c>
      <x:c r="O78" s="13">
        <x:v>1.0091239135431913</x:v>
      </x:c>
      <x:c r="P78" s="25">
        <x:v>1.4614</x:v>
      </x:c>
      <x:c r="Q78" s="25">
        <x:v>1.3939999999999999</x:v>
      </x:c>
    </x:row>
    <x:row r="79">
      <x:c r="A79" s="9">
        <x:v>43948</x:v>
      </x:c>
      <x:c r="B79" s="8">
        <x:v>15.285451197053</x:v>
      </x:c>
      <x:c r="C79" s="8">
        <x:v>7.0942111237230003</x:v>
      </x:c>
      <x:c r="D79" s="8">
        <x:v>9.4615384615385008</x:v>
      </x:c>
      <x:c r="E79" s="8">
        <x:v>5.751953125</x:v>
      </x:c>
      <x:c r="F79" s="23">
        <x:v>1.0939828847682862</x:v>
      </x:c>
      <x:c r="G79" s="18">
        <x:v>-3.1969309462915999E-2</x:v>
      </x:c>
      <x:c r="H79" s="18">
        <x:v>-3.7876813482755997E-2</x:v>
      </x:c>
      <x:c r="I79" s="18">
        <x:v>4.9484783129643002E-2</x:v>
      </x:c>
      <x:c r="J79" s="18">
        <x:v>1.3736493842838999E-2</x:v>
      </x:c>
      <x:c r="K79" s="19">
        <x:v>1.9485532059896001E-2</x:v>
      </x:c>
      <x:c r="L79" s="19">
        <x:v>1.9485532059896001E-2</x:v>
      </x:c>
      <x:c r="M79" s="18">
        <x:v>2.0322545099463997E-2</x:v>
      </x:c>
      <x:c r="N79" s="18">
        <x:v>2.0322545099463997E-2</x:v>
      </x:c>
      <x:c r="O79" s="13">
        <x:v>1.0084329142131847</x:v>
      </x:c>
      <x:c r="P79" s="25">
        <x:v>1.4612000000000001</x:v>
      </x:c>
      <x:c r="Q79" s="25">
        <x:v>1.3915</x:v>
      </x:c>
    </x:row>
    <x:row r="80">
      <x:c r="A80" s="9">
        <x:v>43949</x:v>
      </x:c>
      <x:c r="B80" s="8">
        <x:v>16.206261510129</x:v>
      </x:c>
      <x:c r="C80" s="8">
        <x:v>8.6833144154369997</x:v>
      </x:c>
      <x:c r="D80" s="8">
        <x:v>12.076923076923</x:v>
      </x:c>
      <x:c r="E80" s="8">
        <x:v>7.2265625</x:v>
      </x:c>
      <x:c r="F80" s="23">
        <x:v>1.1104826537562225</x:v>
      </x:c>
      <x:c r="G80" s="18">
        <x:v>-2.3817135549872002E-2</x:v>
      </x:c>
      <x:c r="H80" s="18">
        <x:v>-2.9884458344192E-2</x:v>
      </x:c>
      <x:c r="I80" s="18">
        <x:v>5.3678408818596E-2</x:v>
      </x:c>
      <x:c r="J80" s="18">
        <x:v>1.616550803844E-2</x:v>
      </x:c>
      <x:c r="K80" s="19">
        <x:v>1.4123052620669001E-2</x:v>
      </x:c>
      <x:c r="L80" s="19">
        <x:v>1.4123052620669001E-2</x:v>
      </x:c>
      <x:c r="M80" s="18">
        <x:v>1.1537442750584E-2</x:v>
      </x:c>
      <x:c r="N80" s="18">
        <x:v>1.1537442750584E-2</x:v>
      </x:c>
      <x:c r="O80" s="13">
        <x:v>0.99944931171850893</x:v>
      </x:c>
      <x:c r="P80" s="25">
        <x:v>1.462</x:v>
      </x:c>
      <x:c r="Q80" s="25">
        <x:v>1.3789</x:v>
      </x:c>
    </x:row>
    <x:row r="81">
      <x:c r="A81" s="9">
        <x:v>43950</x:v>
      </x:c>
      <x:c r="B81" s="8">
        <x:v>16.635972989563999</x:v>
      </x:c>
      <x:c r="C81" s="8">
        <x:v>8.9103291713960999</x:v>
      </x:c>
      <x:c r="D81" s="8">
        <x:v>12.692307692308001</x:v>
      </x:c>
      <x:c r="E81" s="8">
        <x:v>6.630859375</x:v>
      </x:c>
      <x:c r="F81" s="23">
        <x:v>1.1121736730706702</x:v>
      </x:c>
      <x:c r="G81" s="18">
        <x:v>-1.6064578005115002E-2</x:v>
      </x:c>
      <x:c r="H81" s="18">
        <x:v>-2.1892103205629E-2</x:v>
      </x:c>
      <x:c r="I81" s="18">
        <x:v>4.9964054636951999E-2</x:v>
      </x:c>
      <x:c r="J81" s="18">
        <x:v>1.3150180127365001E-2</x:v>
      </x:c>
      <x:c r="K81" s="19">
        <x:v>-1.0482064683288001E-3</x:v>
      </x:c>
      <x:c r="L81" s="19">
        <x:v>-1.0482064683288001E-3</x:v>
      </x:c>
      <x:c r="M81" s="18">
        <x:v>-1.3733323434422001E-2</x:v>
      </x:c>
      <x:c r="N81" s="18">
        <x:v>-1.3733323434422001E-2</x:v>
      </x:c>
      <x:c r="O81" s="13">
        <x:v>0.99975193476137214</x:v>
      </x:c>
      <x:c r="P81" s="25">
        <x:v>1.4629000000000001</x:v>
      </x:c>
      <x:c r="Q81" s="25">
        <x:v>1.3827</x:v>
      </x:c>
    </x:row>
    <x:row r="82">
      <x:c r="A82" s="9">
        <x:v>43951</x:v>
      </x:c>
      <x:c r="B82" s="8">
        <x:v>19.214241866176</x:v>
      </x:c>
      <x:c r="C82" s="8">
        <x:v>12.883087400680999</x:v>
      </x:c>
      <x:c r="D82" s="8">
        <x:v>18.076923076922998</x:v>
      </x:c>
      <x:c r="E82" s="8">
        <x:v>8.701171875</x:v>
      </x:c>
      <x:c r="F82" s="23">
        <x:v>1.1471885605469501</x:v>
      </x:c>
      <x:c r="G82" s="18">
        <x:v>-1.1988491048593E-2</x:v>
      </x:c>
      <x:c r="H82" s="18">
        <x:v>-1.6766571105898999E-2</x:v>
      </x:c>
      <x:c r="I82" s="18">
        <x:v>5.3438773064941006E-2</x:v>
      </x:c>
      <x:c r="J82" s="18">
        <x:v>1.5327916939170001E-2</x:v>
      </x:c>
      <x:c r="K82" s="19">
        <x:v>-3.4857167184027997E-3</x:v>
      </x:c>
      <x:c r="L82" s="19">
        <x:v>-3.4857167184027997E-3</x:v>
      </x:c>
      <x:c r="M82" s="18">
        <x:v>-1.7512358160918E-2</x:v>
      </x:c>
      <x:c r="N82" s="18">
        <x:v>-1.7512358160918E-2</x:v>
      </x:c>
      <x:c r="O82" s="13">
        <x:v>1.0173065543725712</x:v>
      </x:c>
      <x:c r="P82" s="25">
        <x:v>1.4624999999999999</x:v>
      </x:c>
      <x:c r="Q82" s="25">
        <x:v>1.3927</x:v>
      </x:c>
    </x:row>
    <x:row r="83">
      <x:c r="A83" s="9">
        <x:v>43957</x:v>
      </x:c>
      <x:c r="B83" s="8">
        <x:v>22.651933701657001</x:v>
      </x:c>
      <x:c r="C83" s="8">
        <x:v>15.153234960272</x:v>
      </x:c>
      <x:c r="D83" s="8">
        <x:v>21.076923076922998</x:v>
      </x:c>
      <x:c r="E83" s="8">
        <x:v>11.298828125</x:v>
      </x:c>
      <x:c r="F83" s="23">
        <x:v>1.1754522996596299</x:v>
      </x:c>
      <x:c r="G83" s="18">
        <x:v>-7.9923273657298E-4</x:v>
      </x:c>
      <x:c r="H83" s="18">
        <x:v>-9.5560767961082003E-3</x:v>
      </x:c>
      <x:c r="I83" s="18">
        <x:v>7.2609633357297004E-2</x:v>
      </x:c>
      <x:c r="J83" s="18">
        <x:v>2.9064410782009002E-2</x:v>
      </x:c>
      <x:c r="K83" s="19">
        <x:v>1.9962662337370998E-2</x:v>
      </x:c>
      <x:c r="L83" s="19">
        <x:v>1.9962662337370998E-2</x:v>
      </x:c>
      <x:c r="M83" s="18">
        <x:v>3.6041878496018E-3</x:v>
      </x:c>
      <x:c r="N83" s="18">
        <x:v>3.6041878496018E-3</x:v>
      </x:c>
      <x:c r="O83" s="13">
        <x:v>1.0327838828476708</x:v>
      </x:c>
      <x:c r="P83" s="25">
        <x:v>1.4614</x:v>
      </x:c>
      <x:c r="Q83" s="25">
        <x:v>1.3906000000000001</x:v>
      </x:c>
    </x:row>
    <x:row r="84">
      <x:c r="A84" s="9">
        <x:v>43958</x:v>
      </x:c>
      <x:c r="B84" s="8">
        <x:v>21.976672805402</x:v>
      </x:c>
      <x:c r="C84" s="8">
        <x:v>14.415437003405</x:v>
      </x:c>
      <x:c r="D84" s="8">
        <x:v>20.076923076922998</x:v>
      </x:c>
      <x:c r="E84" s="8">
        <x:v>11.416015625</x:v>
      </x:c>
      <x:c r="F84" s="23">
        <x:v>1.169712621276825</x:v>
      </x:c>
      <x:c r="G84" s="18">
        <x:v>5.4347826086956E-3</x:v>
      </x:c>
      <x:c r="H84" s="18">
        <x:v>-4.9517852488924E-3</x:v>
      </x:c>
      <x:c r="I84" s="18">
        <x:v>8.5669781931464004E-2</x:v>
      </x:c>
      <x:c r="J84" s="18">
        <x:v>4.3806013928540007E-2</x:v>
      </x:c>
      <x:c r="K84" s="19">
        <x:v>4.2282073772509997E-2</x:v>
      </x:c>
      <x:c r="L84" s="19">
        <x:v>4.2282073772509997E-2</x:v>
      </x:c>
      <x:c r="M84" s="18">
        <x:v>2.3874061008269002E-2</x:v>
      </x:c>
      <x:c r="N84" s="18">
        <x:v>2.3874061008269002E-2</x:v>
      </x:c>
      <x:c r="O84" s="13">
        <x:v>1.0310229976357201</x:v>
      </x:c>
      <x:c r="P84" s="25">
        <x:v>1.4578</x:v>
      </x:c>
      <x:c r="Q84" s="25">
        <x:v>1.3888</x:v>
      </x:c>
    </x:row>
    <x:row r="85">
      <x:c r="A85" s="9">
        <x:v>43959</x:v>
      </x:c>
      <x:c r="B85" s="8">
        <x:v>22.774708410068001</x:v>
      </x:c>
      <x:c r="C85" s="8">
        <x:v>15.266742338252</x:v>
      </x:c>
      <x:c r="D85" s="8">
        <x:v>20.692307692307999</x:v>
      </x:c>
      <x:c r="E85" s="8">
        <x:v>12.1484375</x:v>
      </x:c>
      <x:c r="F85" s="23">
        <x:v>1.17720548985157</x:v>
      </x:c>
      <x:c r="G85" s="18">
        <x:v>3.1969309462915999E-3</x:v>
      </x:c>
      <x:c r="H85" s="18">
        <x:v>-5.4730258014072993E-3</x:v>
      </x:c>
      <x:c r="I85" s="18">
        <x:v>8.2794152887611008E-2</x:v>
      </x:c>
      <x:c r="J85" s="18">
        <x:v>4.1628277116736001E-2</x:v>
      </x:c>
      <x:c r="K85" s="19">
        <x:v>4.1106097269406998E-2</x:v>
      </x:c>
      <x:c r="L85" s="19">
        <x:v>4.1106097269406998E-2</x:v>
      </x:c>
      <x:c r="M85" s="18">
        <x:v>2.1912725698858E-2</x:v>
      </x:c>
      <x:c r="N85" s="18">
        <x:v>2.1912725698858E-2</x:v>
      </x:c>
      <x:c r="O85" s="13">
        <x:v>1.0416136729970276</x:v>
      </x:c>
      <x:c r="P85" s="25">
        <x:v>1.4560999999999999</x:v>
      </x:c>
      <x:c r="Q85" s="25">
        <x:v>1.4019999999999999</x:v>
      </x:c>
    </x:row>
    <x:row r="86">
      <x:c r="A86" s="9">
        <x:v>43962</x:v>
      </x:c>
      <x:c r="B86" s="8">
        <x:v>23.081645181092998</x:v>
      </x:c>
      <x:c r="C86" s="8">
        <x:v>14.585698070375001</x:v>
      </x:c>
      <x:c r="D86" s="8">
        <x:v>19.461538461538002</x:v>
      </x:c>
      <x:c r="E86" s="8">
        <x:v>11.689453125</x:v>
      </x:c>
      <x:c r="F86" s="23">
        <x:v>1.1720458370950149</x:v>
      </x:c>
      <x:c r="G86" s="18">
        <x:v>1.4226342710997E-2</x:v>
      </x:c>
      <x:c r="H86" s="18">
        <x:v>2.6062027625748004E-3</x:v>
      </x:c>
      <x:c r="I86" s="18">
        <x:v>9.2739036664269997E-2</x:v>
      </x:c>
      <x:c r="J86" s="18">
        <x:v>4.9836669750688997E-2</x:v>
      </x:c>
      <x:c r="K86" s="19">
        <x:v>5.3122282551585E-2</x:v>
      </x:c>
      <x:c r="L86" s="19">
        <x:v>5.3122282551585E-2</x:v>
      </x:c>
      <x:c r="M86" s="18">
        <x:v>3.3628283492259999E-2</x:v>
      </x:c>
      <x:c r="N86" s="18">
        <x:v>3.3628283492259999E-2</x:v>
      </x:c>
      <x:c r="O86" s="13">
        <x:v>1.0407844267566198</x:v>
      </x:c>
      <x:c r="P86" s="25">
        <x:v>1.4524999999999999</x:v>
      </x:c>
      <x:c r="Q86" s="25">
        <x:v>1.3942000000000001</x:v>
      </x:c>
    </x:row>
    <x:row r="87">
      <x:c r="A87" s="9">
        <x:v>43963</x:v>
      </x:c>
      <x:c r="B87" s="8">
        <x:v>23.511356660528001</x:v>
      </x:c>
      <x:c r="C87" s="8">
        <x:v>15.777525539159999</x:v>
      </x:c>
      <x:c r="D87" s="8">
        <x:v>20.615384615385</x:v>
      </x:c>
      <x:c r="E87" s="8">
        <x:v>12.5390625</x:v>
      </x:c>
      <x:c r="F87" s="23">
        <x:v>1.1811083232876824</x:v>
      </x:c>
      <x:c r="G87" s="18">
        <x:v>1.6384271099744E-2</x:v>
      </x:c>
      <x:c r="H87" s="18">
        <x:v>-1.3031013812874999E-3</x:v>
      </x:c>
      <x:c r="I87" s="18">
        <x:v>9.0462497004553E-2</x:v>
      </x:c>
      <x:c r="J87" s="18">
        <x:v>4.8077728449938004E-2</x:v>
      </x:c>
      <x:c r="K87" s="19">
        <x:v>5.1153046874339997E-2</x:v>
      </x:c>
      <x:c r="L87" s="19">
        <x:v>5.1153046874339997E-2</x:v>
      </x:c>
      <x:c r="M87" s="18">
        <x:v>3.5173962565664997E-2</x:v>
      </x:c>
      <x:c r="N87" s="18">
        <x:v>3.5173962565664997E-2</x:v>
      </x:c>
      <x:c r="O87" s="13">
        <x:v>1.0428966835773141</x:v>
      </x:c>
      <x:c r="P87" s="25">
        <x:v>1.4512</x:v>
      </x:c>
      <x:c r="Q87" s="25">
        <x:v>1.393</x:v>
      </x:c>
    </x:row>
    <x:row r="88">
      <x:c r="A88" s="9">
        <x:v>43964</x:v>
      </x:c>
      <x:c r="B88" s="8">
        <x:v>24.186617556782998</x:v>
      </x:c>
      <x:c r="C88" s="8">
        <x:v>16.685584562997001</x:v>
      </x:c>
      <x:c r="D88" s="8">
        <x:v>20.692307692307999</x:v>
      </x:c>
      <x:c r="E88" s="8">
        <x:v>13.359375</x:v>
      </x:c>
      <x:c r="F88" s="23">
        <x:v>1.1873097120302201</x:v>
      </x:c>
      <x:c r="G88" s="18">
        <x:v>1.7023657289002E-2</x:v>
      </x:c>
      <x:c r="H88" s="18">
        <x:v>5.2124055251493004E-4</x:v>
      </x:c>
      <x:c r="I88" s="18">
        <x:v>9.5135394200815002E-2</x:v>
      </x:c>
      <x:c r="J88" s="18">
        <x:v>5.2684479457342996E-2</x:v>
      </x:c>
      <x:c r="K88" s="19">
        <x:v>5.4332981320571003E-2</x:v>
      </x:c>
      <x:c r="L88" s="19">
        <x:v>5.4332981320571003E-2</x:v>
      </x:c>
      <x:c r="M88" s="18">
        <x:v>3.4571367238847996E-2</x:v>
      </x:c>
      <x:c r="N88" s="18">
        <x:v>3.4571367238847996E-2</x:v>
      </x:c>
      <x:c r="O88" s="13">
        <x:v>1.0487267660228445</x:v>
      </x:c>
      <x:c r="P88" s="25">
        <x:v>1.4509000000000001</x:v>
      </x:c>
      <x:c r="Q88" s="25">
        <x:v>1.3934</x:v>
      </x:c>
    </x:row>
    <x:row r="89">
      <x:c r="A89" s="9">
        <x:v>43965</x:v>
      </x:c>
      <x:c r="B89" s="8">
        <x:v>23.572744014733001</x:v>
      </x:c>
      <x:c r="C89" s="8">
        <x:v>15.834279228150001</x:v>
      </x:c>
      <x:c r="D89" s="8">
        <x:v>20</x:v>
      </x:c>
      <x:c r="E89" s="8">
        <x:v>12.9296875</x:v>
      </x:c>
      <x:c r="F89" s="23">
        <x:v>1.1808417768572075</x:v>
      </x:c>
      <x:c r="G89" s="18">
        <x:v>1.9181585677749E-2</x:v>
      </x:c>
      <x:c r="H89" s="18">
        <x:v>5.6467726522456E-3</x:v>
      </x:c>
      <x:c r="I89" s="18">
        <x:v>9.9568655643422002E-2</x:v>
      </x:c>
      <x:c r="J89" s="18">
        <x:v>5.7710025975801001E-2</x:v>
      </x:c>
      <x:c r="K89" s="19">
        <x:v>6.2869000417277998E-2</x:v>
      </x:c>
      <x:c r="L89" s="19">
        <x:v>6.2869000417277998E-2</x:v>
      </x:c>
      <x:c r="M89" s="18">
        <x:v>4.0984543699490998E-2</x:v>
      </x:c>
      <x:c r="N89" s="18">
        <x:v>4.0984543699490998E-2</x:v>
      </x:c>
      <x:c r="O89" s="13">
        <x:v>1.0389958342754928</x:v>
      </x:c>
      <x:c r="P89" s="25">
        <x:v>1.4509000000000001</x:v>
      </x:c>
      <x:c r="Q89" s="25">
        <x:v>1.4019999999999999</x:v>
      </x:c>
    </x:row>
    <x:row r="90">
      <x:c r="A90" s="9">
        <x:v>43966</x:v>
      </x:c>
      <x:c r="B90" s="8">
        <x:v>23.941068139963001</x:v>
      </x:c>
      <x:c r="C90" s="8">
        <x:v>16.969353007946001</x:v>
      </x:c>
      <x:c r="D90" s="8">
        <x:v>21.153846153846001</x:v>
      </x:c>
      <x:c r="E90" s="8">
        <x:v>13.7109375</x:v>
      </x:c>
      <x:c r="F90" s="23">
        <x:v>1.1894380120043875</x:v>
      </x:c>
      <x:c r="G90" s="18">
        <x:v>8.7915601023017004E-3</x:v>
      </x:c>
      <x:c r="H90" s="18">
        <x:v>-4.3436712709582995E-3</x:v>
      </x:c>
      <x:c r="I90" s="18">
        <x:v>8.8785046728972E-2</x:v>
      </x:c>
      <x:c r="J90" s="18">
        <x:v>4.7658932938885006E-2</x:v>
      </x:c>
      <x:c r="K90" s="19">
        <x:v>5.3206690170508997E-2</x:v>
      </x:c>
      <x:c r="L90" s="19">
        <x:v>5.3206690170508997E-2</x:v>
      </x:c>
      <x:c r="M90" s="18">
        <x:v>3.2330712681862002E-2</x:v>
      </x:c>
      <x:c r="N90" s="18">
        <x:v>3.2330712681862002E-2</x:v>
      </x:c>
      <x:c r="O90" s="13">
        <x:v>1.0414804905812727</x:v>
      </x:c>
      <x:c r="P90" s="25">
        <x:v>1.4517</x:v>
      </x:c>
      <x:c r="Q90" s="25">
        <x:v>1.4212</x:v>
      </x:c>
    </x:row>
    <x:row r="91">
      <x:c r="A91" s="9">
        <x:v>43969</x:v>
      </x:c>
      <x:c r="B91" s="8">
        <x:v>21.117249846532001</x:v>
      </x:c>
      <x:c r="C91" s="8">
        <x:v>14.074914869466999</x:v>
      </x:c>
      <x:c r="D91" s="8">
        <x:v>14.615384615385</x:v>
      </x:c>
      <x:c r="E91" s="8">
        <x:v>11.484375</x:v>
      </x:c>
      <x:c r="F91" s="23">
        <x:v>1.15322981082846</x:v>
      </x:c>
      <x:c r="G91" s="18">
        <x:v>6.0741687979537998E-3</x:v>
      </x:c>
      <x:c r="H91" s="18">
        <x:v>-5.1255320997306997E-3</x:v>
      </x:c>
      <x:c r="I91" s="18">
        <x:v>9.3218308171579001E-2</x:v>
      </x:c>
      <x:c r="J91" s="18">
        <x:v>5.0255465338905993E-2</x:v>
      </x:c>
      <x:c r="K91" s="19">
        <x:v>5.8010020777675003E-2</x:v>
      </x:c>
      <x:c r="L91" s="19">
        <x:v>5.8010020777675003E-2</x:v>
      </x:c>
      <x:c r="M91" s="18">
        <x:v>3.5700736443062001E-2</x:v>
      </x:c>
      <x:c r="N91" s="18">
        <x:v>3.5700736443062001E-2</x:v>
      </x:c>
      <x:c r="O91" s="13">
        <x:v>1.0401314619063124</x:v>
      </x:c>
      <x:c r="P91" s="25">
        <x:v>1.4509000000000001</x:v>
      </x:c>
      <x:c r="Q91" s="25">
        <x:v>1.4552</x:v>
      </x:c>
    </x:row>
    <x:row r="92">
      <x:c r="A92" s="9">
        <x:v>43970</x:v>
      </x:c>
      <x:c r="B92" s="8">
        <x:v>23.265807243708</x:v>
      </x:c>
      <x:c r="C92" s="8">
        <x:v>17.309875141884</x:v>
      </x:c>
      <x:c r="D92" s="8">
        <x:v>18</x:v>
      </x:c>
      <x:c r="E92" s="8">
        <x:v>13.095703125</x:v>
      </x:c>
      <x:c r="F92" s="23">
        <x:v>1.1791784637764799</x:v>
      </x:c>
      <x:c r="G92" s="18">
        <x:v>9.9904092071610995E-3</x:v>
      </x:c>
      <x:c r="H92" s="18">
        <x:v>-4.3436712709576995E-4</x:v>
      </x:c>
      <x:c r="I92" s="18">
        <x:v>9.2978672417925012E-2</x:v>
      </x:c>
      <x:c r="J92" s="18">
        <x:v>5.3522070556613004E-2</x:v>
      </x:c>
      <x:c r="K92" s="19">
        <x:v>5.2633009360640998E-2</x:v>
      </x:c>
      <x:c r="L92" s="19">
        <x:v>5.2633009360640998E-2</x:v>
      </x:c>
      <x:c r="M92" s="18">
        <x:v>2.9864445737307E-2</x:v>
      </x:c>
      <x:c r="N92" s="18">
        <x:v>2.9864445737307E-2</x:v>
      </x:c>
      <x:c r="O92" s="13">
        <x:v>1.0521687347333437</x:v>
      </x:c>
      <x:c r="P92" s="25">
        <x:v>1.4499</x:v>
      </x:c>
      <x:c r="Q92" s="25">
        <x:v>1.4352</x:v>
      </x:c>
    </x:row>
    <x:row r="93">
      <x:c r="A93" s="9">
        <x:v>43971</x:v>
      </x:c>
      <x:c r="B93" s="8">
        <x:v>22.283609576427001</x:v>
      </x:c>
      <x:c r="C93" s="8">
        <x:v>15.039727582293001</x:v>
      </x:c>
      <x:c r="D93" s="8">
        <x:v>15.615384615385</x:v>
      </x:c>
      <x:c r="E93" s="8">
        <x:v>11.85546875</x:v>
      </x:c>
      <x:c r="F93" s="23">
        <x:v>1.1619854763102624</x:v>
      </x:c>
      <x:c r="G93" s="18">
        <x:v>1.9021739130434999E-2</x:v>
      </x:c>
      <x:c r="H93" s="18">
        <x:v>7.1236208843715003E-3</x:v>
      </x:c>
      <x:c r="I93" s="18">
        <x:v>0.10496046010064999</x:v>
      </x:c>
      <x:c r="J93" s="18">
        <x:v>6.667225060681399E-2</x:v>
      </x:c>
      <x:c r="K93" s="19">
        <x:v>6.6384769050227999E-2</x:v>
      </x:c>
      <x:c r="L93" s="19">
        <x:v>6.6384769050227999E-2</x:v>
      </x:c>
      <x:c r="M93" s="18">
        <x:v>4.3401134522011997E-2</x:v>
      </x:c>
      <x:c r="N93" s="18">
        <x:v>4.3401134522011997E-2</x:v>
      </x:c>
      <x:c r="O93" s="13">
        <x:v>1.041323467888231</x:v>
      </x:c>
      <x:c r="P93" s="25">
        <x:v>1.4502999999999999</x:v>
      </x:c>
      <x:c r="Q93" s="25">
        <x:v>1.4502999999999999</x:v>
      </x:c>
    </x:row>
    <x:row r="94">
      <x:c r="A94" s="9">
        <x:v>43972</x:v>
      </x:c>
      <x:c r="B94" s="8">
        <x:v>20.196439533456001</x:v>
      </x:c>
      <x:c r="C94" s="8">
        <x:v>12.315550510783</x:v>
      </x:c>
      <x:c r="D94" s="8">
        <x:v>11.846153846153999</x:v>
      </x:c>
      <x:c r="E94" s="8">
        <x:v>10.546875</x:v>
      </x:c>
      <x:c r="F94" s="23">
        <x:v>1.1372625472259825</x:v>
      </x:c>
      <x:c r="G94" s="18">
        <x:v>1.3666879795396001E-2</x:v>
      </x:c>
      <x:c r="H94" s="18">
        <x:v>-4.3436712709576995E-4</x:v>
      </x:c>
      <x:c r="I94" s="18">
        <x:v>9.2379583033789001E-2</x:v>
      </x:c>
      <x:c r="J94" s="18">
        <x:v>5.1176815540387006E-2</x:v>
      </x:c>
      <x:c r="K94" s="19">
        <x:v>5.3674587522653E-2</x:v>
      </x:c>
      <x:c r="L94" s="19">
        <x:v>5.3674587522653E-2</x:v>
      </x:c>
      <x:c r="M94" s="18">
        <x:v>3.3224828409033E-2</x:v>
      </x:c>
      <x:c r="N94" s="18">
        <x:v>3.3224828409033E-2</x:v>
      </x:c>
      <x:c r="O94" s="13">
        <x:v>1.0315383985952677</x:v>
      </x:c>
      <x:c r="P94" s="25">
        <x:v>1.4504999999999999</x:v>
      </x:c>
      <x:c r="Q94" s="25">
        <x:v>1.4339</x:v>
      </x:c>
    </x:row>
    <x:row r="95">
      <x:c r="A95" s="9">
        <x:v>43973</x:v>
      </x:c>
      <x:c r="B95" s="8">
        <x:v>17.679558011049998</x:v>
      </x:c>
      <x:c r="C95" s="8">
        <x:v>10.272417707151</x:v>
      </x:c>
      <x:c r="D95" s="8">
        <x:v>9.6153846153846008</x:v>
      </x:c>
      <x:c r="E95" s="8">
        <x:v>8.955078125</x:v>
      </x:c>
      <x:c r="F95" s="23">
        <x:v>1.1163060961464639</x:v>
      </x:c>
      <x:c r="G95" s="18">
        <x:v>8.9514066496163003E-3</x:v>
      </x:c>
      <x:c r="H95" s="18">
        <x:v>-4.0830509947006998E-3</x:v>
      </x:c>
      <x:c r="I95" s="18">
        <x:v>8.3632878025400995E-2</x:v>
      </x:c>
      <x:c r="J95" s="18">
        <x:v>4.3973532132960999E-2</x:v>
      </x:c>
      <x:c r="K95" s="19">
        <x:v>4.0345943701070003E-2</x:v>
      </x:c>
      <x:c r="L95" s="19">
        <x:v>4.0345943701070003E-2</x:v>
      </x:c>
      <x:c r="M95" s="18">
        <x:v>1.9570267773362002E-2</x:v>
      </x:c>
      <x:c r="N95" s="18">
        <x:v>1.9570267773362002E-2</x:v>
      </x:c>
      <x:c r="O95" s="13">
        <x:v>1.0125818824879915</x:v>
      </x:c>
      <x:c r="P95" s="25">
        <x:v>1.4533</x:v>
      </x:c>
      <x:c r="Q95" s="25">
        <x:v>1.4331</x:v>
      </x:c>
    </x:row>
    <x:row r="96">
      <x:c r="A96" s="9">
        <x:v>43976</x:v>
      </x:c>
      <x:c r="B96" s="8">
        <x:v>16.267648864333999</x:v>
      </x:c>
      <x:c r="C96" s="8">
        <x:v>9.3076049943246009</x:v>
      </x:c>
      <x:c r="D96" s="8">
        <x:v>7.8461538461537996</x:v>
      </x:c>
      <x:c r="E96" s="8">
        <x:v>8.857421875</x:v>
      </x:c>
      <x:c r="F96" s="23">
        <x:v>1.1056970739495311</x:v>
      </x:c>
      <x:c r="G96" s="18">
        <x:v>-1.2867647058824001E-2</x:v>
      </x:c>
      <x:c r="H96" s="18">
        <x:v>-2.5019546520718999E-2</x:v>
      </x:c>
      <x:c r="I96" s="18">
        <x:v>6.6618739515935999E-2</x:v>
      </x:c>
      <x:c r="J96" s="18">
        <x:v>2.5965323768724E-2</x:v>
      </x:c>
      <x:c r="K96" s="19">
        <x:v>2.1009970661212001E-2</x:v>
      </x:c>
      <x:c r="L96" s="19">
        <x:v>2.1009970661212001E-2</x:v>
      </x:c>
      <x:c r="M96" s="18">
        <x:v>1.9691244381954999E-3</x:v>
      </x:c>
      <x:c r="N96" s="18">
        <x:v>1.9691244381954999E-3</x:v>
      </x:c>
      <x:c r="O96" s="13">
        <x:v>1.0129750784283373</x:v>
      </x:c>
      <x:c r="P96" s="25">
        <x:v>1.4520999999999999</x:v>
      </x:c>
      <x:c r="Q96" s="25">
        <x:v>1.431</x:v>
      </x:c>
    </x:row>
    <x:row r="97">
      <x:c r="A97" s="9">
        <x:v>43977</x:v>
      </x:c>
      <x:c r="B97" s="8">
        <x:v>19.152854511971</x:v>
      </x:c>
      <x:c r="C97" s="8">
        <x:v>12.599318955732</x:v>
      </x:c>
      <x:c r="D97" s="8">
        <x:v>11.538461538462</x:v>
      </x:c>
      <x:c r="E97" s="8">
        <x:v>10.888671875</x:v>
      </x:c>
      <x:c r="F97" s="23">
        <x:v>1.1354482672029125</x:v>
      </x:c>
      <x:c r="G97" s="18">
        <x:v>-1.1429028132992E-2</x:v>
      </x:c>
      <x:c r="H97" s="18">
        <x:v>-2.1110242376857002E-2</x:v>
      </x:c>
      <x:c r="I97" s="18">
        <x:v>6.6139468008626995E-2</x:v>
      </x:c>
      <x:c r="J97" s="18">
        <x:v>2.7389228583467998E-2</x:v>
      </x:c>
      <x:c r="K97" s="19">
        <x:v>1.8850112797966001E-2</x:v>
      </x:c>
      <x:c r="L97" s="19">
        <x:v>1.8850112797966001E-2</x:v>
      </x:c>
      <x:c r="M97" s="18">
        <x:v>2.5554878742601E-3</x:v>
      </x:c>
      <x:c r="N97" s="18">
        <x:v>2.5554878742601E-3</x:v>
      </x:c>
      <x:c r="O97" s="13">
        <x:v>1.032412818121095</x:v>
      </x:c>
      <x:c r="P97" s="25">
        <x:v>1.4493</x:v>
      </x:c>
      <x:c r="Q97" s="25">
        <x:v>1.4374</x:v>
      </x:c>
    </x:row>
    <x:row r="98">
      <x:c r="A98" s="9">
        <x:v>43978</x:v>
      </x:c>
      <x:c r="B98" s="8">
        <x:v>17.92510742787</x:v>
      </x:c>
      <x:c r="C98" s="8">
        <x:v>10.499432463110001</x:v>
      </x:c>
      <x:c r="D98" s="8">
        <x:v>9</x:v>
      </x:c>
      <x:c r="E98" s="8">
        <x:v>9.404296875</x:v>
      </x:c>
      <x:c r="F98" s="23">
        <x:v>1.1170720919149499</x:v>
      </x:c>
      <x:c r="G98" s="18">
        <x:v>-3.9961636828657999E-4</x:v>
      </x:c>
      <x:c r="H98" s="18">
        <x:v>-1.0077317348623001E-2</x:v>
      </x:c>
      <x:c r="I98" s="18">
        <x:v>8.6149053438773007E-2</x:v>
      </x:c>
      <x:c r="J98" s="18">
        <x:v>4.5481196127079994E-2</x:v>
      </x:c>
      <x:c r="K98" s="19">
        <x:v>4.3383180951145996E-2</x:v>
      </x:c>
      <x:c r="L98" s="19">
        <x:v>4.3383180951145996E-2</x:v>
      </x:c>
      <x:c r="M98" s="18">
        <x:v>2.5691433608761999E-2</x:v>
      </x:c>
      <x:c r="N98" s="18">
        <x:v>2.5691433608761999E-2</x:v>
      </x:c>
      <x:c r="O98" s="13">
        <x:v>1.0243525842255334</x:v>
      </x:c>
      <x:c r="P98" s="25">
        <x:v>1.4476</x:v>
      </x:c>
      <x:c r="Q98" s="25">
        <x:v>1.4258999999999999</x:v>
      </x:c>
    </x:row>
    <x:row r="99">
      <x:c r="A99" s="9">
        <x:v>43979</x:v>
      </x:c>
      <x:c r="B99" s="8">
        <x:v>18.232044198895</x:v>
      </x:c>
      <x:c r="C99" s="8">
        <x:v>10.102156640182001</x:v>
      </x:c>
      <x:c r="D99" s="8">
        <x:v>8.7692307692308002</x:v>
      </x:c>
      <x:c r="E99" s="8">
        <x:v>9.2578125</x:v>
      </x:c>
      <x:c r="F99" s="23">
        <x:v>1.1159031102707695</x:v>
      </x:c>
      <x:c r="G99" s="18">
        <x:v>-8.0722506393861998E-3</x:v>
      </x:c>
      <x:c r="H99" s="18">
        <x:v>-1.6853444531317999E-2</x:v>
      </x:c>
      <x:c r="I99" s="18">
        <x:v>6.9614186436616002E-2</x:v>
      </x:c>
      <x:c r="J99" s="18">
        <x:v>3.1242147593813E-2</x:v>
      </x:c>
      <x:c r="K99" s="19">
        <x:v>3.6833013204699998E-2</x:v>
      </x:c>
      <x:c r="L99" s="19">
        <x:v>3.6833013204699998E-2</x:v>
      </x:c>
      <x:c r="M99" s="18">
        <x:v>2.2612004267570998E-2</x:v>
      </x:c>
      <x:c r="N99" s="18">
        <x:v>2.2612004267570998E-2</x:v>
      </x:c>
      <x:c r="O99" s="13">
        <x:v>1.0238837571893691</x:v>
      </x:c>
      <x:c r="P99" s="25">
        <x:v>1.4471000000000001</x:v>
      </x:c>
      <x:c r="Q99" s="25">
        <x:v>1.4339</x:v>
      </x:c>
    </x:row>
    <x:row r="100">
      <x:c r="A100" s="9">
        <x:v>43980</x:v>
      </x:c>
      <x:c r="B100" s="8">
        <x:v>19.03007980356</x:v>
      </x:c>
      <x:c r="C100" s="8">
        <x:v>11.180476730988</x:v>
      </x:c>
      <x:c r="D100" s="8">
        <x:v>8.7692307692308002</x:v>
      </x:c>
      <x:c r="E100" s="8">
        <x:v>9.794921875</x:v>
      </x:c>
      <x:c r="F100" s="23">
        <x:v>1.1219367729469469</x:v>
      </x:c>
      <x:c r="G100" s="18">
        <x:v>-5.5147058823530005E-3</x:v>
      </x:c>
      <x:c r="H100" s="18">
        <x:v>-1.3291634089132E-2</x:v>
      </x:c>
      <x:c r="I100" s="18">
        <x:v>7.0692547328061003E-2</x:v>
      </x:c>
      <x:c r="J100" s="18">
        <x:v>3.5765139499007004E-2</x:v>
      </x:c>
      <x:c r="K100" s="19">
        <x:v>3.4469725615063E-2</x:v>
      </x:c>
      <x:c r="L100" s="19">
        <x:v>3.4469725615063E-2</x:v>
      </x:c>
      <x:c r="M100" s="18">
        <x:v>1.7239629714622E-2</x:v>
      </x:c>
      <x:c r="N100" s="18">
        <x:v>1.7239629714622E-2</x:v>
      </x:c>
      <x:c r="O100" s="13">
        <x:v>1.0313174961771674</x:v>
      </x:c>
      <x:c r="P100" s="25">
        <x:v>1.4469000000000001</x:v>
      </x:c>
      <x:c r="Q100" s="25">
        <x:v>1.4328000000000001</x:v>
      </x:c>
    </x:row>
    <x:row r="101">
      <x:c r="A101" s="9">
        <x:v>43983</x:v>
      </x:c>
      <x:c r="B101" s="8">
        <x:v>23.449969306322998</x:v>
      </x:c>
      <x:c r="C101" s="8">
        <x:v>15.66401816118</x:v>
      </x:c>
      <x:c r="D101" s="8">
        <x:v>15.384615384615</x:v>
      </x:c>
      <x:c r="E101" s="8">
        <x:v>13.330078125</x:v>
      </x:c>
      <x:c r="F101" s="23">
        <x:v>1.169571702442795</x:v>
      </x:c>
      <x:c r="G101" s="18">
        <x:v>-2.2378516624042E-3</x:v>
      </x:c>
      <x:c r="H101" s="18">
        <x:v>-8.7742159673356006E-3</x:v>
      </x:c>
      <x:c r="I101" s="18">
        <x:v>7.9079798705967E-2</x:v>
      </x:c>
      <x:c r="J101" s="18">
        <x:v>4.2298350011584003E-2</x:v>
      </x:c>
      <x:c r="K101" s="19">
        <x:v>4.4793573165455E-2</x:v>
      </x:c>
      <x:c r="L101" s="19">
        <x:v>4.4793573165455E-2</x:v>
      </x:c>
      <x:c r="M101" s="18">
        <x:v>2.5293370999308999E-2</x:v>
      </x:c>
      <x:c r="N101" s="18">
        <x:v>2.5293370999308999E-2</x:v>
      </x:c>
      <x:c r="O101" s="13">
        <x:v>1.0604189344746242</x:v>
      </x:c>
      <x:c r="P101" s="25">
        <x:v>1.4462999999999999</x:v>
      </x:c>
      <x:c r="Q101" s="25">
        <x:v>1.4474</x:v>
      </x:c>
    </x:row>
    <x:row r="102">
      <x:c r="A102" s="9">
        <x:v>43984</x:v>
      </x:c>
      <x:c r="B102" s="8">
        <x:v>24.248004910988001</x:v>
      </x:c>
      <x:c r="C102" s="8">
        <x:v>14.869466515322999</x:v>
      </x:c>
      <x:c r="D102" s="8">
        <x:v>17.076923076922998</x:v>
      </x:c>
      <x:c r="E102" s="8">
        <x:v>12.890625</x:v>
      </x:c>
      <x:c r="F102" s="23">
        <x:v>1.1727125487580849</x:v>
      </x:c>
      <x:c r="G102" s="18">
        <x:v>2.4376598465473E-2</x:v>
      </x:c>
      <x:c r="H102" s="18">
        <x:v>1.6679697680479E-2</x:v>
      </x:c>
      <x:c r="I102" s="18">
        <x:v>0.10687754612988</x:v>
      </x:c>
      <x:c r="J102" s="18">
        <x:v>7.0357651412738004E-2</x:v>
      </x:c>
      <x:c r="K102" s="19">
        <x:v>7.6657045144155E-2</x:v>
      </x:c>
      <x:c r="L102" s="19">
        <x:v>7.6657045144155E-2</x:v>
      </x:c>
      <x:c r="M102" s="18">
        <x:v>5.5872945910057002E-2</x:v>
      </x:c>
      <x:c r="N102" s="18">
        <x:v>5.5872945910057002E-2</x:v>
      </x:c>
      <x:c r="O102" s="13">
        <x:v>1.0617882354312269</x:v>
      </x:c>
      <x:c r="P102" s="25">
        <x:v>1.4400999999999999</x:v>
      </x:c>
      <x:c r="Q102" s="25">
        <x:v>1.4433</x:v>
      </x:c>
    </x:row>
    <x:row r="103">
      <x:c r="A103" s="9">
        <x:v>43985</x:v>
      </x:c>
      <x:c r="B103" s="8">
        <x:v>24.616329036219</x:v>
      </x:c>
      <x:c r="C103" s="8">
        <x:v>14.585698070375001</x:v>
      </x:c>
      <x:c r="D103" s="8">
        <x:v>17.923076923077002</x:v>
      </x:c>
      <x:c r="E103" s="8">
        <x:v>13.037109375</x:v>
      </x:c>
      <x:c r="F103" s="23">
        <x:v>1.1754055335116775</x:v>
      </x:c>
      <x:c r="G103" s="18">
        <x:v>2.7653452685421999E-2</x:v>
      </x:c>
      <x:c r="H103" s="18">
        <x:v>1.7548431934671E-2</x:v>
      </x:c>
      <x:c r="I103" s="18">
        <x:v>0.1052000958543</x:v>
      </x:c>
      <x:c r="J103" s="18">
        <x:v>6.7258564399453005E-2</x:v>
      </x:c>
      <x:c r="K103" s="19">
        <x:v>7.8282866295206005E-2</x:v>
      </x:c>
      <x:c r="L103" s="19">
        <x:v>7.8282866295206005E-2</x:v>
      </x:c>
      <x:c r="M103" s="18">
        <x:v>6.0039802992778994E-2</x:v>
      </x:c>
      <x:c r="N103" s="18">
        <x:v>6.0039802992778994E-2</x:v>
      </x:c>
      <x:c r="O103" s="13">
        <x:v>1.0622960613975581</x:v>
      </x:c>
      <x:c r="P103" s="25">
        <x:v>1.4355</x:v>
      </x:c>
      <x:c r="Q103" s="25">
        <x:v>1.4303999999999999</x:v>
      </x:c>
    </x:row>
    <x:row r="104">
      <x:c r="A104" s="9">
        <x:v>43986</x:v>
      </x:c>
      <x:c r="B104" s="8">
        <x:v>24.063842848373</x:v>
      </x:c>
      <x:c r="C104" s="8">
        <x:v>14.245175936436</x:v>
      </x:c>
      <x:c r="D104" s="8">
        <x:v>18</x:v>
      </x:c>
      <x:c r="E104" s="8">
        <x:v>13.06640625</x:v>
      </x:c>
      <x:c r="F104" s="23">
        <x:v>1.1734385625870225</x:v>
      </x:c>
      <x:c r="G104" s="18">
        <x:v>2.8292838874680003E-2</x:v>
      </x:c>
      <x:c r="H104" s="18">
        <x:v>1.7287811658414001E-2</x:v>
      </x:c>
      <x:c r="I104" s="18">
        <x:v>0.10496046010064999</x:v>
      </x:c>
      <x:c r="J104" s="18">
        <x:v>6.8263673703143998E-2</x:v>
      </x:c>
      <x:c r="K104" s="19">
        <x:v>7.6810178779253002E-2</x:v>
      </x:c>
      <x:c r="L104" s="19">
        <x:v>7.6810178779253002E-2</x:v>
      </x:c>
      <x:c r="M104" s="18">
        <x:v>6.2971674642535003E-2</x:v>
      </x:c>
      <x:c r="N104" s="18">
        <x:v>6.2971674642535003E-2</x:v>
      </x:c>
      <x:c r="O104" s="13">
        <x:v>1.0626380351614619</x:v>
      </x:c>
      <x:c r="P104" s="25">
        <x:v>1.4330000000000001</x:v>
      </x:c>
      <x:c r="Q104" s="25">
        <x:v>1.4178999999999999</x:v>
      </x:c>
    </x:row>
    <x:row r="105">
      <x:c r="A105" s="9">
        <x:v>43987</x:v>
      </x:c>
      <x:c r="B105" s="8">
        <x:v>24.861878453039001</x:v>
      </x:c>
      <x:c r="C105" s="8">
        <x:v>14.812712826334</x:v>
      </x:c>
      <x:c r="D105" s="8">
        <x:v>18.538461538461998</x:v>
      </x:c>
      <x:c r="E105" s="8">
        <x:v>14.287109375</x:v>
      </x:c>
      <x:c r="F105" s="23">
        <x:v>1.1812504054820876</x:v>
      </x:c>
      <x:c r="G105" s="18">
        <x:v>2.8212915601023E-2</x:v>
      </x:c>
      <x:c r="H105" s="18">
        <x:v>1.5463469724611E-2</x:v>
      </x:c>
      <x:c r="I105" s="18">
        <x:v>0.10376228133236999</x:v>
      </x:c>
      <x:c r="J105" s="18">
        <x:v>6.5499623098700999E-2</x:v>
      </x:c>
      <x:c r="K105" s="19">
        <x:v>7.8988538418939006E-2</x:v>
      </x:c>
      <x:c r="L105" s="19">
        <x:v>7.8988538418939006E-2</x:v>
      </x:c>
      <x:c r="M105" s="18">
        <x:v>6.5094457348555998E-2</x:v>
      </x:c>
      <x:c r="N105" s="18">
        <x:v>6.5094457348555998E-2</x:v>
      </x:c>
      <x:c r="O105" s="13">
        <x:v>1.0644446146995736</x:v>
      </x:c>
      <x:c r="P105" s="25">
        <x:v>1.4298</x:v>
      </x:c>
      <x:c r="Q105" s="25">
        <x:v>1.4180999999999999</x:v>
      </x:c>
    </x:row>
    <x:row r="106">
      <x:c r="A106" s="9">
        <x:v>43990</x:v>
      </x:c>
      <x:c r="B106" s="8">
        <x:v>24.677716390423999</x:v>
      </x:c>
      <x:c r="C106" s="8">
        <x:v>14.472190692394999</x:v>
      </x:c>
      <x:c r="D106" s="8">
        <x:v>19.461538461538002</x:v>
      </x:c>
      <x:c r="E106" s="8">
        <x:v>13.984375</x:v>
      </x:c>
      <x:c r="F106" s="23">
        <x:v>1.1814895513608925</x:v>
      </x:c>
      <x:c r="G106" s="18">
        <x:v>3.2848465473145995E-2</x:v>
      </x:c>
      <x:c r="H106" s="18">
        <x:v>2.0849622100599E-2</x:v>
      </x:c>
      <x:c r="I106" s="18">
        <x:v>0.10651809249939999</x:v>
      </x:c>
      <x:c r="J106" s="18">
        <x:v>6.608593689134E-2</x:v>
      </x:c>
      <x:c r="K106" s="19">
        <x:v>8.0526628816463011E-2</x:v>
      </x:c>
      <x:c r="L106" s="19">
        <x:v>8.0526628816463011E-2</x:v>
      </x:c>
      <x:c r="M106" s="18">
        <x:v>6.4100771499588996E-2</x:v>
      </x:c>
      <x:c r="N106" s="18">
        <x:v>6.4100771499588996E-2</x:v>
      </x:c>
      <x:c r="O106" s="13">
        <x:v>1.0646576413696087</x:v>
      </x:c>
      <x:c r="P106" s="25">
        <x:v>1.4295</x:v>
      </x:c>
      <x:c r="Q106" s="25">
        <x:v>1.4041999999999999</x:v>
      </x:c>
    </x:row>
    <x:row r="107">
      <x:c r="A107" s="9">
        <x:v>43991</x:v>
      </x:c>
      <x:c r="B107" s="8">
        <x:v>24.984653161449</x:v>
      </x:c>
      <x:c r="C107" s="8">
        <x:v>15.777525539159999</x:v>
      </x:c>
      <x:c r="D107" s="8">
        <x:v>19.384615384615</x:v>
      </x:c>
      <x:c r="E107" s="8">
        <x:v>15.546875</x:v>
      </x:c>
      <x:c r="F107" s="23">
        <x:v>1.18923417271306</x:v>
      </x:c>
      <x:c r="G107" s="18">
        <x:v>3.8363171355499E-2</x:v>
      </x:c>
      <x:c r="H107" s="18">
        <x:v>2.4585179393623001E-2</x:v>
      </x:c>
      <x:c r="I107" s="18">
        <x:v>0.10615863886892001</x:v>
      </x:c>
      <x:c r="J107" s="18">
        <x:v>6.8096155498722999E-2</x:v>
      </x:c>
      <x:c r="K107" s="19">
        <x:v>7.8030523620032002E-2</x:v>
      </x:c>
      <x:c r="L107" s="19">
        <x:v>7.8030523620032002E-2</x:v>
      </x:c>
      <x:c r="M107" s="18">
        <x:v>6.1998469300019995E-2</x:v>
      </x:c>
      <x:c r="N107" s="18">
        <x:v>6.1998469300019995E-2</x:v>
      </x:c>
      <x:c r="O107" s="13">
        <x:v>1.0709395536799133</x:v>
      </x:c>
      <x:c r="P107" s="25">
        <x:v>1.4307000000000001</x:v>
      </x:c>
      <x:c r="Q107" s="25">
        <x:v>1.4056999999999999</x:v>
      </x:c>
    </x:row>
    <x:row r="108">
      <x:c r="A108" s="9">
        <x:v>43992</x:v>
      </x:c>
      <x:c r="B108" s="8">
        <x:v>26.212400245548999</x:v>
      </x:c>
      <x:c r="C108" s="8">
        <x:v>16.742338251985998</x:v>
      </x:c>
      <x:c r="D108" s="8">
        <x:v>19.461538461538002</x:v>
      </x:c>
      <x:c r="E108" s="8">
        <x:v>16.25</x:v>
      </x:c>
      <x:c r="F108" s="23">
        <x:v>1.1966656923976826</x:v>
      </x:c>
      <x:c r="G108" s="18">
        <x:v>4.4677109974423999E-2</x:v>
      </x:c>
      <x:c r="H108" s="18">
        <x:v>3.2230040830509996E-2</x:v>
      </x:c>
      <x:c r="I108" s="18">
        <x:v>0.11214953271028</x:v>
      </x:c>
      <x:c r="J108" s="18">
        <x:v>7.5550716212781005E-2</x:v>
      </x:c>
      <x:c r="K108" s="19">
        <x:v>8.5378028116593008E-2</x:v>
      </x:c>
      <x:c r="L108" s="19">
        <x:v>8.5378028116593008E-2</x:v>
      </x:c>
      <x:c r="M108" s="18">
        <x:v>6.6076486739062995E-2</x:v>
      </x:c>
      <x:c r="N108" s="18">
        <x:v>6.6076486739062995E-2</x:v>
      </x:c>
      <x:c r="O108" s="13">
        <x:v>1.0720780816786815</x:v>
      </x:c>
      <x:c r="P108" s="25">
        <x:v>1.4311</x:v>
      </x:c>
      <x:c r="Q108" s="25">
        <x:v>1.4213</x:v>
      </x:c>
    </x:row>
    <x:row r="109">
      <x:c r="A109" s="9">
        <x:v>43993</x:v>
      </x:c>
      <x:c r="B109" s="8">
        <x:v>25.598526703499001</x:v>
      </x:c>
      <x:c r="C109" s="8">
        <x:v>17.423382519863999</x:v>
      </x:c>
      <x:c r="D109" s="8">
        <x:v>20.230769230768999</x:v>
      </x:c>
      <x:c r="E109" s="8">
        <x:v>15.3125</x:v>
      </x:c>
      <x:c r="F109" s="23">
        <x:v>1.1964129461353301</x:v>
      </x:c>
      <x:c r="G109" s="18">
        <x:v>4.5076726342711003E-2</x:v>
      </x:c>
      <x:c r="H109" s="18">
        <x:v>3.3098775084701999E-2</x:v>
      </x:c>
      <x:c r="I109" s="18">
        <x:v>0.11538461538462</x:v>
      </x:c>
      <x:c r="J109" s="18">
        <x:v>8.0576262731238996E-2</x:v>
      </x:c>
      <x:c r="K109" s="19">
        <x:v>8.6633041334584993E-2</x:v>
      </x:c>
      <x:c r="L109" s="19">
        <x:v>8.6633041334584993E-2</x:v>
      </x:c>
      <x:c r="M109" s="18">
        <x:v>6.4611095608505004E-2</x:v>
      </x:c>
      <x:c r="N109" s="18">
        <x:v>6.4611095608505004E-2</x:v>
      </x:c>
      <x:c r="O109" s="13">
        <x:v>1.067601402036334</x:v>
      </x:c>
      <x:c r="P109" s="25">
        <x:v>1.4327000000000001</x:v>
      </x:c>
      <x:c r="Q109" s="25">
        <x:v>1.4320999999999999</x:v>
      </x:c>
    </x:row>
    <x:row r="110">
      <x:c r="A110" s="9">
        <x:v>43994</x:v>
      </x:c>
      <x:c r="B110" s="8">
        <x:v>25.905463474524002</x:v>
      </x:c>
      <x:c r="C110" s="8">
        <x:v>17.650397275823</x:v>
      </x:c>
      <x:c r="D110" s="8">
        <x:v>20.307692307692001</x:v>
      </x:c>
      <x:c r="E110" s="8">
        <x:v>15.83984375</x:v>
      </x:c>
      <x:c r="F110" s="23">
        <x:v>1.1992584920200975</x:v>
      </x:c>
      <x:c r="G110" s="18">
        <x:v>3.5246163682863998E-2</x:v>
      </x:c>
      <x:c r="H110" s="18">
        <x:v>2.5280166796976998E-2</x:v>
      </x:c>
      <x:c r="I110" s="18">
        <x:v>0.11202971483344999</x:v>
      </x:c>
      <x:c r="J110" s="18">
        <x:v>7.5550716212781005E-2</x:v>
      </x:c>
      <x:c r="K110" s="19">
        <x:v>8.269674348975499E-2</x:v>
      </x:c>
      <x:c r="L110" s="19">
        <x:v>8.269674348975499E-2</x:v>
      </x:c>
      <x:c r="M110" s="18">
        <x:v>6.3655483892544995E-2</x:v>
      </x:c>
      <x:c r="N110" s="18">
        <x:v>6.3655483892544995E-2</x:v>
      </x:c>
      <x:c r="O110" s="13">
        <x:v>1.0695508042456139</x:v>
      </x:c>
      <x:c r="P110" s="25">
        <x:v>1.4349000000000001</x:v>
      </x:c>
      <x:c r="Q110" s="25">
        <x:v>1.4297</x:v>
      </x:c>
    </x:row>
    <x:row r="111">
      <x:c r="A111" s="9">
        <x:v>43997</x:v>
      </x:c>
      <x:c r="B111" s="8">
        <x:v>23.695518723143</x:v>
      </x:c>
      <x:c r="C111" s="8">
        <x:v>16.742338251985998</x:v>
      </x:c>
      <x:c r="D111" s="8">
        <x:v>18.153846153846001</x:v>
      </x:c>
      <x:c r="E111" s="8">
        <x:v>14.912109375</x:v>
      </x:c>
      <x:c r="F111" s="23">
        <x:v>1.1837595312599376</x:v>
      </x:c>
      <x:c r="G111" s="18">
        <x:v>3.7244245524297004E-2</x:v>
      </x:c>
      <x:c r="H111" s="18">
        <x:v>2.8928850664582E-2</x:v>
      </x:c>
      <x:c r="I111" s="18">
        <x:v>0.11550443326144</x:v>
      </x:c>
      <x:c r="J111" s="18">
        <x:v>7.8147248535637995E-2</x:v>
      </x:c>
      <x:c r="K111" s="19">
        <x:v>8.3372579253616991E-2</x:v>
      </x:c>
      <x:c r="L111" s="19">
        <x:v>8.3372579253616991E-2</x:v>
      </x:c>
      <x:c r="M111" s="18">
        <x:v>6.4918248735859996E-2</x:v>
      </x:c>
      <x:c r="N111" s="18">
        <x:v>6.4918248735859996E-2</x:v>
      </x:c>
      <x:c r="O111" s="13">
        <x:v>1.0677788316543741</x:v>
      </x:c>
      <x:c r="P111" s="25">
        <x:v>1.4366000000000001</x:v>
      </x:c>
      <x:c r="Q111" s="25">
        <x:v>1.4208000000000001</x:v>
      </x:c>
    </x:row>
    <x:row r="112">
      <x:c r="A112" s="9">
        <x:v>43998</x:v>
      </x:c>
      <x:c r="B112" s="8">
        <x:v>26.949048496010001</x:v>
      </x:c>
      <x:c r="C112" s="8">
        <x:v>19.353007945516001</x:v>
      </x:c>
      <x:c r="D112" s="8">
        <x:v>21</x:v>
      </x:c>
      <x:c r="E112" s="8">
        <x:v>16.748046875</x:v>
      </x:c>
      <x:c r="F112" s="23">
        <x:v>1.2101252582913151</x:v>
      </x:c>
      <x:c r="G112" s="18">
        <x:v>2.4216751918159002E-2</x:v>
      </x:c>
      <x:c r="H112" s="18">
        <x:v>1.9546520719312E-2</x:v>
      </x:c>
      <x:c r="I112" s="18">
        <x:v>0.12053678408818999</x:v>
      </x:c>
      <x:c r="J112" s="18">
        <x:v>7.9738671631969002E-2</x:v>
      </x:c>
      <x:c r="K112" s="19">
        <x:v>8.2974647357038994E-2</x:v>
      </x:c>
      <x:c r="L112" s="19">
        <x:v>8.2974647357038994E-2</x:v>
      </x:c>
      <x:c r="M112" s="18">
        <x:v>6.6121315081642998E-2</x:v>
      </x:c>
      <x:c r="N112" s="18">
        <x:v>6.6121315081642998E-2</x:v>
      </x:c>
      <x:c r="O112" s="13">
        <x:v>1.0874249500197382</x:v>
      </x:c>
      <x:c r="P112" s="25">
        <x:v>1.4350000000000001</x:v>
      </x:c>
      <x:c r="Q112" s="25">
        <x:v>1.4238</x:v>
      </x:c>
    </x:row>
    <x:row r="113">
      <x:c r="A113" s="9">
        <x:v>43999</x:v>
      </x:c>
      <x:c r="B113" s="8">
        <x:v>27.501534683854999</x:v>
      </x:c>
      <x:c r="C113" s="8">
        <x:v>19.466515323496001</x:v>
      </x:c>
      <x:c r="D113" s="8">
        <x:v>20.692307692307999</x:v>
      </x:c>
      <x:c r="E113" s="8">
        <x:v>17.216796875</x:v>
      </x:c>
      <x:c r="F113" s="23">
        <x:v>1.2121928864366476</x:v>
      </x:c>
      <x:c r="G113" s="18">
        <x:v>4.0281329923274004E-2</x:v>
      </x:c>
      <x:c r="H113" s="18">
        <x:v>3.5618104421856998E-2</x:v>
      </x:c>
      <x:c r="I113" s="18">
        <x:v>0.14198418404026</x:v>
      </x:c>
      <x:c r="J113" s="18">
        <x:v>9.9254543990325003E-2</x:v>
      </x:c>
      <x:c r="K113" s="19">
        <x:v>0.10502048398132001</x:v>
      </x:c>
      <x:c r="L113" s="19">
        <x:v>0.10502048398132001</x:v>
      </x:c>
      <x:c r="M113" s="18">
        <x:v>8.6110234909774999E-2</x:v>
      </x:c>
      <x:c r="N113" s="18">
        <x:v>8.6110234909774999E-2</x:v>
      </x:c>
      <x:c r="O113" s="13">
        <x:v>1.0921225270732642</x:v>
      </x:c>
      <x:c r="P113" s="25">
        <x:v>1.4334</x:v>
      </x:c>
      <x:c r="Q113" s="25">
        <x:v>1.4271</x:v>
      </x:c>
    </x:row>
    <x:row r="114">
      <x:c r="A114" s="9">
        <x:v>44000</x:v>
      </x:c>
      <x:c r="B114" s="8">
        <x:v>29.527317372620999</x:v>
      </x:c>
      <x:c r="C114" s="8">
        <x:v>21.623155505107999</x:v>
      </x:c>
      <x:c r="D114" s="8">
        <x:v>24.769230769231001</x:v>
      </x:c>
      <x:c r="E114" s="8">
        <x:v>18.212890625</x:v>
      </x:c>
      <x:c r="F114" s="23">
        <x:v>1.2353314856799</x:v>
      </x:c>
      <x:c r="G114" s="18">
        <x:v>4.1480179028133002E-2</x:v>
      </x:c>
      <x:c r="H114" s="18">
        <x:v>3.7876813482755997E-2</x:v>
      </x:c>
      <x:c r="I114" s="18">
        <x:v>0.14689671699016998</x:v>
      </x:c>
      <x:c r="J114" s="18">
        <x:v>0.10654158642280001</x:v>
      </x:c>
      <x:c r="K114" s="19">
        <x:v>0.10977271016715999</x:v>
      </x:c>
      <x:c r="L114" s="19">
        <x:v>0.10977271016715999</x:v>
      </x:c>
      <x:c r="M114" s="18">
        <x:v>9.2319750163966999E-2</x:v>
      </x:c>
      <x:c r="N114" s="18">
        <x:v>9.2319750163966999E-2</x:v>
      </x:c>
      <x:c r="O114" s="13">
        <x:v>1.090265205370134</x:v>
      </x:c>
      <x:c r="P114" s="25">
        <x:v>1.4340999999999999</x:v>
      </x:c>
      <x:c r="Q114" s="25">
        <x:v>1.4249000000000001</x:v>
      </x:c>
    </x:row>
    <x:row r="115">
      <x:c r="A115" s="9">
        <x:v>44001</x:v>
      </x:c>
      <x:c r="B115" s="8">
        <x:v>30.816451810926999</x:v>
      </x:c>
      <x:c r="C115" s="8">
        <x:v>23.609534619750001</x:v>
      </x:c>
      <x:c r="D115" s="8">
        <x:v>25.769230769231001</x:v>
      </x:c>
      <x:c r="E115" s="8">
        <x:v>20.29296875</x:v>
      </x:c>
      <x:c r="F115" s="23">
        <x:v>1.25122046487477</x:v>
      </x:c>
      <x:c r="G115" s="18">
        <x:v>4.9392583120204003E-2</x:v>
      </x:c>
      <x:c r="H115" s="18">
        <x:v>4.1612370775779998E-2</x:v>
      </x:c>
      <x:c r="I115" s="18">
        <x:v>0.14521926671458998</x:v>
      </x:c>
      <x:c r="J115" s="18">
        <x:v>0.10369377671614</x:v>
      </x:c>
      <x:c r="K115" s="19">
        <x:v>0.10459003925430001</x:v>
      </x:c>
      <x:c r="L115" s="19">
        <x:v>0.10459003925430001</x:v>
      </x:c>
      <x:c r="M115" s="18">
        <x:v>8.6511783562879002E-2</x:v>
      </x:c>
      <x:c r="N115" s="18">
        <x:v>8.6511783562879002E-2</x:v>
      </x:c>
      <x:c r="O115" s="13">
        <x:v>1.1002793616689575</x:v>
      </x:c>
      <x:c r="P115" s="25">
        <x:v>1.4332</x:v>
      </x:c>
      <x:c r="Q115" s="25">
        <x:v>1.4277</x:v>
      </x:c>
    </x:row>
    <x:row r="116">
      <x:c r="A116" s="9">
        <x:v>44004</x:v>
      </x:c>
      <x:c r="B116" s="8">
        <x:v>33.333333333333002</x:v>
      </x:c>
      <x:c r="C116" s="8">
        <x:v>25.425652667423002</x:v>
      </x:c>
      <x:c r="D116" s="8">
        <x:v>27.076923076922998</x:v>
      </x:c>
      <x:c r="E116" s="8">
        <x:v>21.630859375</x:v>
      </x:c>
      <x:c r="F116" s="23">
        <x:v>1.2686669211316974</x:v>
      </x:c>
      <x:c r="G116" s="18">
        <x:v>6.6496163682863998E-2</x:v>
      </x:c>
      <x:c r="H116" s="18">
        <x:v>5.8987055859612995E-2</x:v>
      </x:c>
      <x:c r="I116" s="18">
        <x:v>0.15971722981069</x:v>
      </x:c>
      <x:c r="J116" s="18">
        <x:v>0.11483373823613001</x:v>
      </x:c>
      <x:c r="K116" s="19">
        <x:v>0.11138342452792999</x:v>
      </x:c>
      <x:c r="L116" s="19">
        <x:v>0.11138342452792999</x:v>
      </x:c>
      <x:c r="M116" s="18">
        <x:v>8.9716928353251013E-2</x:v>
      </x:c>
      <x:c r="N116" s="18">
        <x:v>8.9716928353251013E-2</x:v>
      </x:c>
      <x:c r="O116" s="13">
        <x:v>1.1050092205078343</x:v>
      </x:c>
      <x:c r="P116" s="25">
        <x:v>1.4316</x:v>
      </x:c>
      <x:c r="Q116" s="25">
        <x:v>1.4396</x:v>
      </x:c>
    </x:row>
    <x:row r="117">
      <x:c r="A117" s="9">
        <x:v>44005</x:v>
      </x:c>
      <x:c r="B117" s="8">
        <x:v>34.745242480049001</x:v>
      </x:c>
      <x:c r="C117" s="8">
        <x:v>28.263337116913</x:v>
      </x:c>
      <x:c r="D117" s="8">
        <x:v>28</x:v>
      </x:c>
      <x:c r="E117" s="8">
        <x:v>24.306640625</x:v>
      </x:c>
      <x:c r="F117" s="23">
        <x:v>1.288288050554905</x:v>
      </x:c>
      <x:c r="G117" s="18">
        <x:v>7.0891943734015E-2</x:v>
      </x:c>
      <x:c r="H117" s="18">
        <x:v>6.4025714533924E-2</x:v>
      </x:c>
      <x:c r="I117" s="18">
        <x:v>0.16307213036185</x:v>
      </x:c>
      <x:c r="J117" s="18">
        <x:v>0.11969176655015999</x:v>
      </x:c>
      <x:c r="K117" s="19">
        <x:v>0.11873168346586001</x:v>
      </x:c>
      <x:c r="L117" s="19">
        <x:v>0.11873168346586001</x:v>
      </x:c>
      <x:c r="M117" s="18">
        <x:v>9.2464420975503003E-2</x:v>
      </x:c>
      <x:c r="N117" s="18">
        <x:v>9.2464420975503003E-2</x:v>
      </x:c>
      <x:c r="O117" s="13">
        <x:v>1.1085257013303838</x:v>
      </x:c>
      <x:c r="P117" s="25">
        <x:v>1.4283999999999999</x:v>
      </x:c>
      <x:c r="Q117" s="25">
        <x:v>1.4419</x:v>
      </x:c>
    </x:row>
    <x:row r="118">
      <x:c r="A118" s="9">
        <x:v>44006</x:v>
      </x:c>
      <x:c r="B118" s="8">
        <x:v>35.359116022099002</x:v>
      </x:c>
      <x:c r="C118" s="8">
        <x:v>28.830874006809999</x:v>
      </x:c>
      <x:c r="D118" s="8">
        <x:v>29.461538461538002</x:v>
      </x:c>
      <x:c r="E118" s="8">
        <x:v>25.205078125</x:v>
      </x:c>
      <x:c r="F118" s="23">
        <x:v>1.2971415165386175</x:v>
      </x:c>
      <x:c r="G118" s="18">
        <x:v>7.7445652173912999E-2</x:v>
      </x:c>
      <x:c r="H118" s="18">
        <x:v>7.1844322821649001E-2</x:v>
      </x:c>
      <x:c r="I118" s="18">
        <x:v>0.17277737838486001</x:v>
      </x:c>
      <x:c r="J118" s="18">
        <x:v>0.12572242237231002</x:v>
      </x:c>
      <x:c r="K118" s="19">
        <x:v>0.1206862075364</x:v>
      </x:c>
      <x:c r="L118" s="19">
        <x:v>0.1206862075364</x:v>
      </x:c>
      <x:c r="M118" s="18">
        <x:v>8.9521709908768995E-2</x:v>
      </x:c>
      <x:c r="N118" s="18">
        <x:v>8.9521709908768995E-2</x:v>
      </x:c>
      <x:c r="O118" s="13">
        <x:v>1.108743399641688</x:v>
      </x:c>
      <x:c r="P118" s="25">
        <x:v>1.4293</x:v>
      </x:c>
      <x:c r="Q118" s="25">
        <x:v>1.4507000000000001</x:v>
      </x:c>
    </x:row>
    <x:row r="119">
      <x:c r="A119" s="9">
        <x:v>44011</x:v>
      </x:c>
      <x:c r="B119" s="8">
        <x:v>34.561080417433999</x:v>
      </x:c>
      <x:c r="C119" s="8">
        <x:v>28.320090805902002</x:v>
      </x:c>
      <x:c r="D119" s="8">
        <x:v>28.384615384615</x:v>
      </x:c>
      <x:c r="E119" s="8">
        <x:v>23.759765625</x:v>
      </x:c>
      <x:c r="F119" s="23">
        <x:v>1.2875638805823775</x:v>
      </x:c>
      <x:c r="G119" s="18">
        <x:v>8.3919437340153002E-2</x:v>
      </x:c>
      <x:c r="H119" s="18">
        <x:v>7.8099209451828994E-2</x:v>
      </x:c>
      <x:c r="I119" s="18">
        <x:v>0.17565300742870998</x:v>
      </x:c>
      <x:c r="J119" s="18">
        <x:v>0.12664377257379</x:v>
      </x:c>
      <x:c r="K119" s="19">
        <x:v>0.11865140731158</x:v>
      </x:c>
      <x:c r="L119" s="19">
        <x:v>0.11865140731158</x:v>
      </x:c>
      <x:c r="M119" s="18">
        <x:v>8.4164477857930992E-2</x:v>
      </x:c>
      <x:c r="N119" s="18">
        <x:v>8.4164477857930992E-2</x:v>
      </x:c>
      <x:c r="O119" s="13">
        <x:v>1.1057155760485826</x:v>
      </x:c>
      <x:c r="P119" s="25">
        <x:v>1.4305000000000001</x:v>
      </x:c>
      <x:c r="Q119" s="25">
        <x:v>1.4513</x:v>
      </x:c>
    </x:row>
    <x:row r="120">
      <x:c r="A120" s="9">
        <x:v>44012</x:v>
      </x:c>
      <x:c r="B120" s="8">
        <x:v>38.367096378146002</x:v>
      </x:c>
      <x:c r="C120" s="8">
        <x:v>32.463110102157003</x:v>
      </x:c>
      <x:c r="D120" s="8">
        <x:v>31.846153846153999</x:v>
      </x:c>
      <x:c r="E120" s="8">
        <x:v>27.900390625</x:v>
      </x:c>
      <x:c r="F120" s="23">
        <x:v>1.3264418773786426</x:v>
      </x:c>
      <x:c r="G120" s="18">
        <x:v>7.7125959079284004E-2</x:v>
      </x:c>
      <x:c r="H120" s="18">
        <x:v>7.5058639562157997E-2</x:v>
      </x:c>
      <x:c r="I120" s="18">
        <x:v>0.17421519290678</x:v>
      </x:c>
      <x:c r="J120" s="18">
        <x:v>0.13032917330255001</x:v>
      </x:c>
      <x:c r="K120" s="19">
        <x:v>0.11574357471923999</x:v>
      </x:c>
      <x:c r="L120" s="19">
        <x:v>0.11574357471923999</x:v>
      </x:c>
      <x:c r="M120" s="18">
        <x:v>7.8754247049704004E-2</x:v>
      </x:c>
      <x:c r="N120" s="18">
        <x:v>7.8754247049704004E-2</x:v>
      </x:c>
      <x:c r="O120" s="13">
        <x:v>1.1247107369750875</x:v>
      </x:c>
      <x:c r="P120" s="25">
        <x:v>1.431</x:v>
      </x:c>
      <x:c r="Q120" s="25">
        <x:v>1.4534</x:v>
      </x:c>
    </x:row>
    <x:row r="121">
      <x:c r="A121" s="9">
        <x:v>44013</x:v>
      </x:c>
      <x:c r="B121" s="8">
        <x:v>38.612645794965999</x:v>
      </x:c>
      <x:c r="C121" s="8">
        <x:v>31.271282633371001</x:v>
      </x:c>
      <x:c r="D121" s="8">
        <x:v>31.615384615385</x:v>
      </x:c>
      <x:c r="E121" s="8">
        <x:v>27.119140625</x:v>
      </x:c>
      <x:c r="F121" s="23">
        <x:v>1.3215461341718049</x:v>
      </x:c>
      <x:c r="G121" s="18">
        <x:v>9.3510230179028E-2</x:v>
      </x:c>
      <x:c r="H121" s="18">
        <x:v>9.364955260185899E-2</x:v>
      </x:c>
      <x:c r="I121" s="18">
        <x:v>0.19482386772106</x:v>
      </x:c>
      <x:c r="J121" s="18">
        <x:v>0.15319541005799001</x:v>
      </x:c>
      <x:c r="K121" s="19">
        <x:v>0.13517484088921</x:v>
      </x:c>
      <x:c r="L121" s="19">
        <x:v>0.13517484088921</x:v>
      </x:c>
      <x:c r="M121" s="18">
        <x:v>9.6078576731171011E-2</x:v>
      </x:c>
      <x:c r="N121" s="18">
        <x:v>9.6078576731171011E-2</x:v>
      </x:c>
      <x:c r="O121" s="13">
        <x:v>1.1327743421022607</x:v>
      </x:c>
      <x:c r="P121" s="25">
        <x:v>1.4315</x:v>
      </x:c>
      <x:c r="Q121" s="25">
        <x:v>1.4641999999999999</x:v>
      </x:c>
    </x:row>
    <x:row r="122">
      <x:c r="A122" s="9">
        <x:v>44014</x:v>
      </x:c>
      <x:c r="B122" s="8">
        <x:v>38.980969920196003</x:v>
      </x:c>
      <x:c r="C122" s="8">
        <x:v>30.874006810442999</x:v>
      </x:c>
      <x:c r="D122" s="8">
        <x:v>32.769230769231001</x:v>
      </x:c>
      <x:c r="E122" s="8">
        <x:v>27.763671875</x:v>
      </x:c>
      <x:c r="F122" s="23">
        <x:v>1.3259696984371749</x:v>
      </x:c>
      <x:c r="G122" s="18">
        <x:v>0.11516943734014999</x:v>
      </x:c>
      <x:c r="H122" s="18">
        <x:v>0.11250108591782</x:v>
      </x:c>
      <x:c r="I122" s="18">
        <x:v>0.20261202971483003</x:v>
      </x:c>
      <x:c r="J122" s="18">
        <x:v>0.15545690597201001</x:v>
      </x:c>
      <x:c r="K122" s="19">
        <x:v>0.13873377434622999</x:v>
      </x:c>
      <x:c r="L122" s="19">
        <x:v>0.13873377434622999</x:v>
      </x:c>
      <x:c r="M122" s="18">
        <x:v>9.9493864590408002E-2</x:v>
      </x:c>
      <x:c r="N122" s="18">
        <x:v>9.9493864590408002E-2</x:v>
      </x:c>
      <x:c r="O122" s="13">
        <x:v>1.1493287208900149</x:v>
      </x:c>
      <x:c r="P122" s="25">
        <x:v>1.4321999999999999</x:v>
      </x:c>
      <x:c r="Q122" s="25">
        <x:v>1.4475</x:v>
      </x:c>
    </x:row>
    <x:row r="123">
      <x:c r="A123" s="9">
        <x:v>44015</x:v>
      </x:c>
      <x:c r="B123" s="8">
        <x:v>39.472068753837</x:v>
      </x:c>
      <x:c r="C123" s="8">
        <x:v>31.214528944381001</x:v>
      </x:c>
      <x:c r="D123" s="8">
        <x:v>31.923076923077002</x:v>
      </x:c>
      <x:c r="E123" s="8">
        <x:v>28.69140625</x:v>
      </x:c>
      <x:c r="F123" s="23">
        <x:v>1.3282527021782375</x:v>
      </x:c>
      <x:c r="G123" s="18">
        <x:v>0.13746803069054001</x:v>
      </x:c>
      <x:c r="H123" s="18">
        <x:v>0.13491442967596001</x:v>
      </x:c>
      <x:c r="I123" s="18">
        <x:v>0.22190270788402</x:v>
      </x:c>
      <x:c r="J123" s="18">
        <x:v>0.17463774192152001</x:v>
      </x:c>
      <x:c r="K123" s="19">
        <x:v>0.15213112622108999</x:v>
      </x:c>
      <x:c r="L123" s="19">
        <x:v>0.15213112622108999</x:v>
      </x:c>
      <x:c r="M123" s="18">
        <x:v>0.11072230225295</x:v>
      </x:c>
      <x:c r="N123" s="18">
        <x:v>0.11072230225295</x:v>
      </x:c>
      <x:c r="O123" s="13">
        <x:v>1.1640535743378462</x:v>
      </x:c>
      <x:c r="P123" s="25">
        <x:v>1.4321999999999999</x:v>
      </x:c>
      <x:c r="Q123" s="25">
        <x:v>1.4523999999999999</x:v>
      </x:c>
    </x:row>
    <x:row r="124">
      <x:c r="A124" s="9">
        <x:v>44018</x:v>
      </x:c>
      <x:c r="B124" s="8">
        <x:v>46.040515653775003</x:v>
      </x:c>
      <x:c r="C124" s="8">
        <x:v>36.322360953462002</x:v>
      </x:c>
      <x:c r="D124" s="8">
        <x:v>36.923076923076998</x:v>
      </x:c>
      <x:c r="E124" s="8">
        <x:v>32.91015625</x:v>
      </x:c>
      <x:c r="F124" s="23">
        <x:v>1.380490274450785</x:v>
      </x:c>
      <x:c r="G124" s="18">
        <x:v>0.15880754475702999</x:v>
      </x:c>
      <x:c r="H124" s="18">
        <x:v>0.15272348188689</x:v>
      </x:c>
      <x:c r="I124" s="18">
        <x:v>0.23903666427030998</x:v>
      </x:c>
      <x:c r="J124" s="18">
        <x:v>0.18912806768426002</x:v>
      </x:c>
      <x:c r="K124" s="19">
        <x:v>0.16369956851343001</x:v>
      </x:c>
      <x:c r="L124" s="19">
        <x:v>0.16369956851343001</x:v>
      </x:c>
      <x:c r="M124" s="18">
        <x:v>0.12266684953871</x:v>
      </x:c>
      <x:c r="N124" s="18">
        <x:v>0.12266684953871</x:v>
      </x:c>
      <x:c r="O124" s="13">
        <x:v>1.2119535533380874</x:v>
      </x:c>
      <x:c r="P124" s="25">
        <x:v>1.4288000000000001</x:v>
      </x:c>
      <x:c r="Q124" s="25">
        <x:v>1.4502999999999999</x:v>
      </x:c>
    </x:row>
    <x:row r="125">
      <x:c r="A125" s="9">
        <x:v>44019</x:v>
      </x:c>
      <x:c r="B125" s="8">
        <x:v>49.907918968692002</x:v>
      </x:c>
      <x:c r="C125" s="8">
        <x:v>40.465380249715999</x:v>
      </x:c>
      <x:c r="D125" s="8">
        <x:v>39.769230769231001</x:v>
      </x:c>
      <x:c r="E125" s="8">
        <x:v>36.38671875</x:v>
      </x:c>
      <x:c r="F125" s="23">
        <x:v>1.4163231218440975</x:v>
      </x:c>
      <x:c r="G125" s="18">
        <x:v>0.22274616368286002</x:v>
      </x:c>
      <x:c r="H125" s="18">
        <x:v>0.2117105377465</x:v>
      </x:c>
      <x:c r="I125" s="18">
        <x:v>0.28756290438533</x:v>
      </x:c>
      <x:c r="J125" s="18">
        <x:v>0.23410670912091</x:v>
      </x:c>
      <x:c r="K125" s="19">
        <x:v>0.20818328183072998</x:v>
      </x:c>
      <x:c r="L125" s="19">
        <x:v>0.20818328183072998</x:v>
      </x:c>
      <x:c r="M125" s="18">
        <x:v>0.16156777405382003</x:v>
      </x:c>
      <x:c r="N125" s="18">
        <x:v>0.16156777405382003</x:v>
      </x:c>
      <x:c r="O125" s="13">
        <x:v>1.22795461240693</x:v>
      </x:c>
      <x:c r="P125" s="25">
        <x:v>1.4246000000000001</x:v>
      </x:c>
      <x:c r="Q125" s="25">
        <x:v>1.452</x:v>
      </x:c>
    </x:row>
    <x:row r="126">
      <x:c r="A126" s="9">
        <x:v>44020</x:v>
      </x:c>
      <x:c r="B126" s="8">
        <x:v>54.634745242480001</x:v>
      </x:c>
      <x:c r="C126" s="8">
        <x:v>43.586833144153999</x:v>
      </x:c>
      <x:c r="D126" s="8">
        <x:v>43.769230769231001</x:v>
      </x:c>
      <x:c r="E126" s="8">
        <x:v>40.29296875</x:v>
      </x:c>
      <x:c r="F126" s="23">
        <x:v>1.4557094447646626</x:v>
      </x:c>
      <x:c r="G126" s="18">
        <x:v>0.22985933503836001</x:v>
      </x:c>
      <x:c r="H126" s="18">
        <x:v>0.22317782990183002</x:v>
      </x:c>
      <x:c r="I126" s="18">
        <x:v>0.31260484064221999</x:v>
      </x:c>
      <x:c r="J126" s="18">
        <x:v>0.25412513616969001</x:v>
      </x:c>
      <x:c r="K126" s="19">
        <x:v>0.22468557308714002</x:v>
      </x:c>
      <x:c r="L126" s="19">
        <x:v>0.22468557308714002</x:v>
      </x:c>
      <x:c r="M126" s="18">
        <x:v>0.17724930566453001</x:v>
      </x:c>
      <x:c r="N126" s="18">
        <x:v>0.17724930566453001</x:v>
      </x:c>
      <x:c r="O126" s="13">
        <x:v>1.2545365073167751</x:v>
      </x:c>
      <x:c r="P126" s="25">
        <x:v>1.4231</x:v>
      </x:c>
      <x:c r="Q126" s="25">
        <x:v>1.4589000000000001</x:v>
      </x:c>
    </x:row>
    <x:row r="127">
      <x:c r="A127" s="9">
        <x:v>44021</x:v>
      </x:c>
      <x:c r="B127" s="8">
        <x:v>59.791282995703</x:v>
      </x:c>
      <x:c r="C127" s="8">
        <x:v>47.673098751418998</x:v>
      </x:c>
      <x:c r="D127" s="8">
        <x:v>47.230769230768999</x:v>
      </x:c>
      <x:c r="E127" s="8">
        <x:v>43.9453125</x:v>
      </x:c>
      <x:c r="F127" s="23">
        <x:v>1.4966011586947274</x:v>
      </x:c>
      <x:c r="G127" s="18">
        <x:v>0.25</x:v>
      </x:c>
      <x:c r="H127" s="18">
        <x:v>0.24741551559378</x:v>
      </x:c>
      <x:c r="I127" s="18">
        <x:v>0.34255930984903005</x:v>
      </x:c>
      <x:c r="J127" s="18">
        <x:v>0.28695870678266999</x:v>
      </x:c>
      <x:c r="K127" s="19">
        <x:v>0.25273133821912003</x:v>
      </x:c>
      <x:c r="L127" s="19">
        <x:v>0.25273133821912003</x:v>
      </x:c>
      <x:c r="M127" s="18">
        <x:v>0.20194792493524003</x:v>
      </x:c>
      <x:c r="N127" s="18">
        <x:v>0.20194792493524003</x:v>
      </x:c>
      <x:c r="O127" s="13">
        <x:v>1.2876617293415087</x:v>
      </x:c>
      <x:c r="P127" s="25">
        <x:v>1.4178999999999999</x:v>
      </x:c>
      <x:c r="Q127" s="25">
        <x:v>1.4683999999999999</x:v>
      </x:c>
    </x:row>
    <x:row r="128">
      <x:c r="A128" s="9">
        <x:v>44022</x:v>
      </x:c>
      <x:c r="B128" s="8">
        <x:v>59.607120933087998</x:v>
      </x:c>
      <x:c r="C128" s="8">
        <x:v>47.275822928490001</x:v>
      </x:c>
      <x:c r="D128" s="8">
        <x:v>47.076923076923002</x:v>
      </x:c>
      <x:c r="E128" s="8">
        <x:v>44.00390625</x:v>
      </x:c>
      <x:c r="F128" s="23">
        <x:v>1.4949094329712524</x:v>
      </x:c>
      <x:c r="G128" s="18">
        <x:v>0.26926150895140999</x:v>
      </x:c>
      <x:c r="H128" s="18">
        <x:v>0.27008947962817997</x:v>
      </x:c>
      <x:c r="I128" s="18">
        <x:v>0.38497483824586998</x:v>
      </x:c>
      <x:c r="J128" s="18">
        <x:v>0.32406399199421004</x:v>
      </x:c>
      <x:c r="K128" s="19">
        <x:v>0.29012651802135997</x:v>
      </x:c>
      <x:c r="L128" s="19">
        <x:v>0.29012651802135997</x:v>
      </x:c>
      <x:c r="M128" s="18">
        <x:v>0.23632548993484001</x:v>
      </x:c>
      <x:c r="N128" s="18">
        <x:v>0.23632548993484001</x:v>
      </x:c>
      <x:c r="O128" s="13">
        <x:v>1.2819139422765338</x:v>
      </x:c>
      <x:c r="P128" s="25">
        <x:v>1.4161999999999999</x:v>
      </x:c>
      <x:c r="Q128" s="25">
        <x:v>1.4602999999999999</x:v>
      </x:c>
    </x:row>
    <x:row r="129">
      <x:c r="A129" s="9">
        <x:v>44025</x:v>
      </x:c>
      <x:c r="B129" s="8">
        <x:v>66.114180478820998</x:v>
      </x:c>
      <x:c r="C129" s="8">
        <x:v>52.837684449488997</x:v>
      </x:c>
      <x:c r="D129" s="8">
        <x:v>53.153846153845997</x:v>
      </x:c>
      <x:c r="E129" s="8">
        <x:v>49.169921875</x:v>
      </x:c>
      <x:c r="F129" s="23">
        <x:v>1.55318908239289</x:v>
      </x:c>
      <x:c r="G129" s="18">
        <x:v>0.25159846547315001</x:v>
      </x:c>
      <x:c r="H129" s="18">
        <x:v>0.25497350360525001</x:v>
      </x:c>
      <x:c r="I129" s="18">
        <x:v>0.38749101365923999</x:v>
      </x:c>
      <x:c r="J129" s="18">
        <x:v>0.32749811549350999</x:v>
      </x:c>
      <x:c r="K129" s="19">
        <x:v>0.28442283349137998</x:v>
      </x:c>
      <x:c r="L129" s="19">
        <x:v>0.28442283349137998</x:v>
      </x:c>
      <x:c r="M129" s="18">
        <x:v>0.23245238649918001</x:v>
      </x:c>
      <x:c r="N129" s="18">
        <x:v>0.23245238649918001</x:v>
      </x:c>
      <x:c r="O129" s="13">
        <x:v>1.3228991777772312</x:v>
      </x:c>
      <x:c r="P129" s="25">
        <x:v>1.4136</x:v>
      </x:c>
      <x:c r="Q129" s="25">
        <x:v>1.4652000000000001</x:v>
      </x:c>
    </x:row>
    <x:row r="130">
      <x:c r="A130" s="9">
        <x:v>44026</x:v>
      </x:c>
      <x:c r="B130" s="8">
        <x:v>62.246777163904</x:v>
      </x:c>
      <x:c r="C130" s="8">
        <x:v>51.418842224744999</x:v>
      </x:c>
      <x:c r="D130" s="8">
        <x:v>52.384615384615003</x:v>
      </x:c>
      <x:c r="E130" s="8">
        <x:v>47.900390625</x:v>
      </x:c>
      <x:c r="F130" s="23">
        <x:v>1.53487656349566</x:v>
      </x:c>
      <x:c r="G130" s="18">
        <x:v>0.27733375959079004</x:v>
      </x:c>
      <x:c r="H130" s="18">
        <x:v>0.28364173399357001</x:v>
      </x:c>
      <x:c r="I130" s="18">
        <x:v>0.43457943925233999</x:v>
      </x:c>
      <x:c r="J130" s="18">
        <x:v>0.37256051603236995</x:v>
      </x:c>
      <x:c r="K130" s="19">
        <x:v>0.32980812220800998</x:v>
      </x:c>
      <x:c r="L130" s="19">
        <x:v>0.32980812220800998</x:v>
      </x:c>
      <x:c r="M130" s="18">
        <x:v>0.27773086446638001</x:v>
      </x:c>
      <x:c r="N130" s="18">
        <x:v>0.27773086446638001</x:v>
      </x:c>
      <x:c r="O130" s="13">
        <x:v>1.316287314881085</x:v>
      </x:c>
      <x:c r="P130" s="25">
        <x:v>1.4123000000000001</x:v>
      </x:c>
      <x:c r="Q130" s="25">
        <x:v>1.4622999999999999</x:v>
      </x:c>
    </x:row>
    <x:row r="131">
      <x:c r="A131" s="9">
        <x:v>44027</x:v>
      </x:c>
      <x:c r="B131" s="8">
        <x:v>57.274401473296003</x:v>
      </x:c>
      <x:c r="C131" s="8">
        <x:v>45.856980703745997</x:v>
      </x:c>
      <x:c r="D131" s="8">
        <x:v>44.923076923076998</x:v>
      </x:c>
      <x:c r="E131" s="8">
        <x:v>44.267578125</x:v>
      </x:c>
      <x:c r="F131" s="23">
        <x:v>1.4808050930627976</x:v>
      </x:c>
      <x:c r="G131" s="18">
        <x:v>0.26726342710996998</x:v>
      </x:c>
      <x:c r="H131" s="18">
        <x:v>0.27686560681088002</x:v>
      </x:c>
      <x:c r="I131" s="18">
        <x:v>0.43553798226695001</x:v>
      </x:c>
      <x:c r="J131" s="18">
        <x:v>0.37113661114046004</x:v>
      </x:c>
      <x:c r="K131" s="19">
        <x:v>0.31937202455958003</x:v>
      </x:c>
      <x:c r="L131" s="19">
        <x:v>0.31937202455958003</x:v>
      </x:c>
      <x:c r="M131" s="18">
        <x:v>0.27037542130062997</x:v>
      </x:c>
      <x:c r="N131" s="18">
        <x:v>0.27037542130062997</x:v>
      </x:c>
      <x:c r="O131" s="13">
        <x:v>1.2862425743750912</x:v>
      </x:c>
      <x:c r="P131" s="25">
        <x:v>1.4124000000000001</x:v>
      </x:c>
      <x:c r="Q131" s="25">
        <x:v>1.4626999999999999</x:v>
      </x:c>
    </x:row>
    <x:row r="132">
      <x:c r="A132" s="9">
        <x:v>44028</x:v>
      </x:c>
      <x:c r="B132" s="8">
        <x:v>48.066298342541003</x:v>
      </x:c>
      <x:c r="C132" s="8">
        <x:v>37.514188422247003</x:v>
      </x:c>
      <x:c r="D132" s="8">
        <x:v>38.769230769231001</x:v>
      </x:c>
      <x:c r="E132" s="8">
        <x:v>35.41015625</x:v>
      </x:c>
      <x:c r="F132" s="23">
        <x:v>1.3993996844600476</x:v>
      </x:c>
      <x:c r="G132" s="18">
        <x:v>0.25727301790280999</x:v>
      </x:c>
      <x:c r="H132" s="18">
        <x:v>0.26209712448962003</x:v>
      </x:c>
      <x:c r="I132" s="18">
        <x:v>0.39815480469685999</x:v>
      </x:c>
      <x:c r="J132" s="18">
        <x:v>0.33587402633188002</x:v>
      </x:c>
      <x:c r="K132" s="19">
        <x:v>0.28101694385500997</x:v>
      </x:c>
      <x:c r="L132" s="19">
        <x:v>0.28101694385500997</x:v>
      </x:c>
      <x:c r="M132" s="18">
        <x:v>0.23725386693476999</x:v>
      </x:c>
      <x:c r="N132" s="18">
        <x:v>0.23725386693476999</x:v>
      </x:c>
      <x:c r="O132" s="13">
        <x:v>1.2308224114275901</x:v>
      </x:c>
      <x:c r="P132" s="25">
        <x:v>1.4137</x:v>
      </x:c>
      <x:c r="Q132" s="25">
        <x:v>1.4603999999999999</x:v>
      </x:c>
    </x:row>
    <x:row r="133">
      <x:c r="A133" s="9">
        <x:v>44029</x:v>
      </x:c>
      <x:c r="B133" s="8">
        <x:v>50.890116635973001</x:v>
      </x:c>
      <x:c r="C133" s="8">
        <x:v>38.649262202042998</x:v>
      </x:c>
      <x:c r="D133" s="8">
        <x:v>41</x:v>
      </x:c>
      <x:c r="E133" s="8">
        <x:v>35.888671875</x:v>
      </x:c>
      <x:c r="F133" s="23">
        <x:v>1.41607012678254</x:v>
      </x:c>
      <x:c r="G133" s="18">
        <x:v>0.21107736572890001</x:v>
      </x:c>
      <x:c r="H133" s="18">
        <x:v>0.21640170271913997</x:v>
      </x:c>
      <x:c r="I133" s="18">
        <x:v>0.34675293553797998</x:v>
      </x:c>
      <x:c r="J133" s="18">
        <x:v>0.28913644359447999</x:v>
      </x:c>
      <x:c r="K133" s="19">
        <x:v>0.21395729107407999</x:v>
      </x:c>
      <x:c r="L133" s="19">
        <x:v>0.21395729107407999</x:v>
      </x:c>
      <x:c r="M133" s="18">
        <x:v>0.17764813084602998</x:v>
      </x:c>
      <x:c r="N133" s="18">
        <x:v>0.17764813084602998</x:v>
      </x:c>
      <x:c r="O133" s="13">
        <x:v>1.2386528945228774</x:v>
      </x:c>
      <x:c r="P133" s="25">
        <x:v>1.4145000000000001</x:v>
      </x:c>
      <x:c r="Q133" s="25">
        <x:v>1.4516</x:v>
      </x:c>
    </x:row>
    <x:row r="134">
      <x:c r="A134" s="9">
        <x:v>44032</x:v>
      </x:c>
      <x:c r="B134" s="8">
        <x:v>55.310006138734998</x:v>
      </x:c>
      <x:c r="C134" s="8">
        <x:v>40.522133938705998</x:v>
      </x:c>
      <x:c r="D134" s="8">
        <x:v>42.153846153845997</x:v>
      </x:c>
      <x:c r="E134" s="8">
        <x:v>37.40234375</x:v>
      </x:c>
      <x:c r="F134" s="23">
        <x:v>1.4384708249532174</x:v>
      </x:c>
      <x:c r="G134" s="18">
        <x:v>0.22058823529412</x:v>
      </x:c>
      <x:c r="H134" s="18">
        <x:v>0.22543653896273</x:v>
      </x:c>
      <x:c r="I134" s="18">
        <x:v>0.36089144500358999</x:v>
      </x:c>
      <x:c r="J134" s="18">
        <x:v>0.3051344334285</x:v>
      </x:c>
      <x:c r="K134" s="19">
        <x:v>0.21654249220366001</x:v>
      </x:c>
      <x:c r="L134" s="19">
        <x:v>0.21654249220366001</x:v>
      </x:c>
      <x:c r="M134" s="18">
        <x:v>0.18204375954338001</x:v>
      </x:c>
      <x:c r="N134" s="18">
        <x:v>0.18204375954338001</x:v>
      </x:c>
      <x:c r="O134" s="13">
        <x:v>1.2779344616266775</x:v>
      </x:c>
      <x:c r="P134" s="25">
        <x:v>1.4160999999999999</x:v>
      </x:c>
      <x:c r="Q134" s="25">
        <x:v>1.4560999999999999</x:v>
      </x:c>
    </x:row>
    <x:row r="135">
      <x:c r="A135" s="9">
        <x:v>44033</x:v>
      </x:c>
      <x:c r="B135" s="8">
        <x:v>56.660527931246001</x:v>
      </x:c>
      <x:c r="C135" s="8">
        <x:v>41.770715096480998</x:v>
      </x:c>
      <x:c r="D135" s="8">
        <x:v>42.615384615384997</x:v>
      </x:c>
      <x:c r="E135" s="8">
        <x:v>38.759765625</x:v>
      </x:c>
      <x:c r="F135" s="23">
        <x:v>1.44951598317028</x:v>
      </x:c>
      <x:c r="G135" s="18">
        <x:v>0.25447570332481001</x:v>
      </x:c>
      <x:c r="H135" s="18">
        <x:v>0.25966466857788001</x:v>
      </x:c>
      <x:c r="I135" s="18">
        <x:v>0.40306733764677999</x:v>
      </x:c>
      <x:c r="J135" s="18">
        <x:v>0.34190468215403003</x:v>
      </x:c>
      <x:c r="K135" s="19">
        <x:v>0.25806101742167004</x:v>
      </x:c>
      <x:c r="L135" s="19">
        <x:v>0.25806101742167004</x:v>
      </x:c>
      <x:c r="M135" s="18">
        <x:v>0.22412063323329001</x:v>
      </x:c>
      <x:c r="N135" s="18">
        <x:v>0.22412063323329001</x:v>
      </x:c>
      <x:c r="O135" s="13">
        <x:v>1.2859448709991312</x:v>
      </x:c>
      <x:c r="P135" s="25">
        <x:v>1.4189000000000001</x:v>
      </x:c>
      <x:c r="Q135" s="25">
        <x:v>1.4664999999999999</x:v>
      </x:c>
    </x:row>
    <x:row r="136">
      <x:c r="A136" s="9">
        <x:v>44034</x:v>
      </x:c>
      <x:c r="B136" s="8">
        <x:v>59.116022099448003</x:v>
      </x:c>
      <x:c r="C136" s="8">
        <x:v>43.473325766175002</x:v>
      </x:c>
      <x:c r="D136" s="8">
        <x:v>44</x:v>
      </x:c>
      <x:c r="E136" s="8">
        <x:v>41.259765625</x:v>
      </x:c>
      <x:c r="F136" s="23">
        <x:v>1.4696227837265576</x:v>
      </x:c>
      <x:c r="G136" s="18">
        <x:v>0.25911125319693001</x:v>
      </x:c>
      <x:c r="H136" s="18">
        <x:v>0.26270523846755001</x:v>
      </x:c>
      <x:c r="I136" s="18">
        <x:v>0.41157440690150998</x:v>
      </x:c>
      <x:c r="J136" s="18">
        <x:v>0.35555741689465997</x:v>
      </x:c>
      <x:c r="K136" s="19">
        <x:v>0.26796280891455004</x:v>
      </x:c>
      <x:c r="L136" s="19">
        <x:v>0.26796280891455004</x:v>
      </x:c>
      <x:c r="M136" s="18">
        <x:v>0.23134251735165001</x:v>
      </x:c>
      <x:c r="N136" s="18">
        <x:v>0.23134251735165001</x:v>
      </x:c>
      <x:c r="O136" s="13">
        <x:v>1.2962881516253775</x:v>
      </x:c>
      <x:c r="P136" s="25">
        <x:v>1.4216</x:v>
      </x:c>
      <x:c r="Q136" s="25">
        <x:v>1.4984999999999999</x:v>
      </x:c>
    </x:row>
    <x:row r="137">
      <x:c r="A137" s="9">
        <x:v>44035</x:v>
      </x:c>
      <x:c r="B137" s="8">
        <x:v>62.676488643338999</x:v>
      </x:c>
      <x:c r="C137" s="8">
        <x:v>43.076049943245998</x:v>
      </x:c>
      <x:c r="D137" s="8">
        <x:v>42.615384615384997</x:v>
      </x:c>
      <x:c r="E137" s="8">
        <x:v>41.73828125</x:v>
      </x:c>
      <x:c r="F137" s="23">
        <x:v>1.4752655111299249</x:v>
      </x:c>
      <x:c r="G137" s="18">
        <x:v>0.26846227621482999</x:v>
      </x:c>
      <x:c r="H137" s="18">
        <x:v>0.27130570758404998</x:v>
      </x:c>
      <x:c r="I137" s="18">
        <x:v>0.42367601246105996</x:v>
      </x:c>
      <x:c r="J137" s="18">
        <x:v>0.37314682974783997</x:v>
      </x:c>
      <x:c r="K137" s="19">
        <x:v>0.27995803150438997</x:v>
      </x:c>
      <x:c r="L137" s="19">
        <x:v>0.27995803150438997</x:v>
      </x:c>
      <x:c r="M137" s="18">
        <x:v>0.23689916199323002</x:v>
      </x:c>
      <x:c r="N137" s="18">
        <x:v>0.23689916199323002</x:v>
      </x:c>
      <x:c r="O137" s="13">
        <x:v>1.2968859422950301</x:v>
      </x:c>
      <x:c r="P137" s="25">
        <x:v>1.423</x:v>
      </x:c>
      <x:c r="Q137" s="25">
        <x:v>1.5065</x:v>
      </x:c>
    </x:row>
    <x:row r="138">
      <x:c r="A138" s="9">
        <x:v>44036</x:v>
      </x:c>
      <x:c r="B138" s="8">
        <x:v>54.450583179864999</x:v>
      </x:c>
      <x:c r="C138" s="8">
        <x:v>34.846765039727998</x:v>
      </x:c>
      <x:c r="D138" s="8">
        <x:v>33.769230769231001</x:v>
      </x:c>
      <x:c r="E138" s="8">
        <x:v>32.880859375</x:v>
      </x:c>
      <x:c r="F138" s="23">
        <x:v>1.38986859590956</x:v>
      </x:c>
      <x:c r="G138" s="18">
        <x:v>0.27022058823528999</x:v>
      </x:c>
      <x:c r="H138" s="18">
        <x:v>0.27217444183824002</x:v>
      </x:c>
      <x:c r="I138" s="18">
        <x:v>0.42739036664270003</x:v>
      </x:c>
      <x:c r="J138" s="18">
        <x:v>0.37666471234935001</x:v>
      </x:c>
      <x:c r="K138" s="19">
        <x:v>0.27889867008153002</x:v>
      </x:c>
      <x:c r="L138" s="19">
        <x:v>0.27889867008153002</x:v>
      </x:c>
      <x:c r="M138" s="18">
        <x:v>0.23542004456579999</x:v>
      </x:c>
      <x:c r="N138" s="18">
        <x:v>0.23542004456579999</x:v>
      </x:c>
      <x:c r="O138" s="13">
        <x:v>1.2380589875716213</x:v>
      </x:c>
      <x:c r="P138" s="25">
        <x:v>1.4255</x:v>
      </x:c>
      <x:c r="Q138" s="25">
        <x:v>1.5251999999999999</x:v>
      </x:c>
    </x:row>
    <x:row r="139">
      <x:c r="A139" s="9">
        <x:v>44039</x:v>
      </x:c>
      <x:c r="B139" s="8">
        <x:v>55.739717618170999</x:v>
      </x:c>
      <x:c r="C139" s="8">
        <x:v>34.619750283767999</x:v>
      </x:c>
      <x:c r="D139" s="8">
        <x:v>33.538461538462002</x:v>
      </x:c>
      <x:c r="E139" s="8">
        <x:v>32.5390625</x:v>
      </x:c>
      <x:c r="F139" s="23">
        <x:v>1.3910924798510025</x:v>
      </x:c>
      <x:c r="G139" s="18">
        <x:v>0.21379475703324999</x:v>
      </x:c>
      <x:c r="H139" s="18">
        <x:v>0.21648857614455999</x:v>
      </x:c>
      <x:c r="I139" s="18">
        <x:v>0.36568416007667998</x:v>
      </x:c>
      <x:c r="J139" s="18">
        <x:v>0.3094899070521</x:v>
      </x:c>
      <x:c r="K139" s="19">
        <x:v>0.21871645093535</x:v>
      </x:c>
      <x:c r="L139" s="19">
        <x:v>0.21871645093535</x:v>
      </x:c>
      <x:c r="M139" s="18">
        <x:v>0.18079079919784</x:v>
      </x:c>
      <x:c r="N139" s="18">
        <x:v>0.18079079919784</x:v>
      </x:c>
      <x:c r="O139" s="13">
        <x:v>1.241285795509725</x:v>
      </x:c>
      <x:c r="P139" s="25">
        <x:v>1.4265000000000001</x:v>
      </x:c>
      <x:c r="Q139" s="25">
        <x:v>1.5575000000000001</x:v>
      </x:c>
    </x:row>
    <x:row r="140">
      <x:c r="A140" s="9">
        <x:v>44040</x:v>
      </x:c>
      <x:c r="B140" s="8">
        <x:v>56.537753222836002</x:v>
      </x:c>
      <x:c r="C140" s="8">
        <x:v>37.230419977299</x:v>
      </x:c>
      <x:c r="D140" s="8">
        <x:v>36</x:v>
      </x:c>
      <x:c r="E140" s="8">
        <x:v>34.35546875</x:v>
      </x:c>
      <x:c r="F140" s="23">
        <x:v>1.4103091048753376</x:v>
      </x:c>
      <x:c r="G140" s="18">
        <x:v>0.21978900255754</x:v>
      </x:c>
      <x:c r="H140" s="18">
        <x:v>0.21952914603423002</x:v>
      </x:c>
      <x:c r="I140" s="18">
        <x:v>0.37574886173016997</x:v>
      </x:c>
      <x:c r="J140" s="18">
        <x:v>0.31526928556762002</x:v>
      </x:c>
      <x:c r="K140" s="19">
        <x:v>0.21905672195584</x:v>
      </x:c>
      <x:c r="L140" s="19">
        <x:v>0.21905672195584</x:v>
      </x:c>
      <x:c r="M140" s="18">
        <x:v>0.18091831213828002</x:v>
      </x:c>
      <x:c r="N140" s="18">
        <x:v>0.18091831213828002</x:v>
      </x:c>
      <x:c r="O140" s="13">
        <x:v>1.2560901878771025</x:v>
      </x:c>
      <x:c r="P140" s="25">
        <x:v>1.4265000000000001</x:v>
      </x:c>
      <x:c r="Q140" s="25">
        <x:v>1.5531999999999999</x:v>
      </x:c>
    </x:row>
    <x:row r="141">
      <x:c r="A141" s="9">
        <x:v>44041</x:v>
      </x:c>
      <x:c r="B141" s="8">
        <x:v>63.167587476980003</x:v>
      </x:c>
      <x:c r="C141" s="8">
        <x:v>41.997729852440003</x:v>
      </x:c>
      <x:c r="D141" s="8">
        <x:v>40.538461538462002</x:v>
      </x:c>
      <x:c r="E141" s="8">
        <x:v>40.17578125</x:v>
      </x:c>
      <x:c r="F141" s="23">
        <x:v>1.4646989002947051</x:v>
      </x:c>
      <x:c r="G141" s="18">
        <x:v>0.23033887468031</x:v>
      </x:c>
      <x:c r="H141" s="18">
        <x:v>0.23264703327252001</x:v>
      </x:c>
      <x:c r="I141" s="18">
        <x:v>0.39468008626886997</x:v>
      </x:c>
      <x:c r="J141" s="18">
        <x:v>0.33403132592891999</x:v>
      </x:c>
      <x:c r="K141" s="19">
        <x:v>0.23188468615148999</x:v>
      </x:c>
      <x:c r="L141" s="19">
        <x:v>0.23188468615148999</x:v>
      </x:c>
      <x:c r="M141" s="18">
        <x:v>0.19662740528160999</x:v>
      </x:c>
      <x:c r="N141" s="18">
        <x:v>0.19662740528160999</x:v>
      </x:c>
      <x:c r="O141" s="13">
        <x:v>1.2901163835750951</x:v>
      </x:c>
      <x:c r="P141" s="25">
        <x:v>1.4252</x:v>
      </x:c>
      <x:c r="Q141" s="25">
        <x:v>1.5588</x:v>
      </x:c>
    </x:row>
    <x:row r="142">
      <x:c r="A142" s="9">
        <x:v>44042</x:v>
      </x:c>
      <x:c r="B142" s="8">
        <x:v>62.001227747084002</x:v>
      </x:c>
      <x:c r="C142" s="8">
        <x:v>40.408626560725999</x:v>
      </x:c>
      <x:c r="D142" s="8">
        <x:v>38.923076923076998</x:v>
      </x:c>
      <x:c r="E142" s="8">
        <x:v>38.671875</x:v>
      </x:c>
      <x:c r="F142" s="23">
        <x:v>1.4500120155772174</x:v>
      </x:c>
      <x:c r="G142" s="18">
        <x:v>0.26342710997442004</x:v>
      </x:c>
      <x:c r="H142" s="18">
        <x:v>0.26253149161671002</x:v>
      </x:c>
      <x:c r="I142" s="18">
        <x:v>0.43170381020847998</x:v>
      </x:c>
      <x:c r="J142" s="18">
        <x:v>0.37122037024267002</x:v>
      </x:c>
      <x:c r="K142" s="19">
        <x:v>0.26827606374885998</x:v>
      </x:c>
      <x:c r="L142" s="19">
        <x:v>0.26827606374885998</x:v>
      </x:c>
      <x:c r="M142" s="18">
        <x:v>0.22774807953038001</x:v>
      </x:c>
      <x:c r="N142" s="18">
        <x:v>0.22774807953038001</x:v>
      </x:c>
      <x:c r="O142" s="13">
        <x:v>1.2867868379744112</x:v>
      </x:c>
      <x:c r="P142" s="25">
        <x:v>1.4246000000000001</x:v>
      </x:c>
      <x:c r="Q142" s="25">
        <x:v>1.5417000000000001</x:v>
      </x:c>
    </x:row>
    <x:row r="143">
      <x:c r="A143" s="9">
        <x:v>44043</x:v>
      </x:c>
      <x:c r="B143" s="8">
        <x:v>66.421117249847001</x:v>
      </x:c>
      <x:c r="C143" s="8">
        <x:v>43.416572077185002</x:v>
      </x:c>
      <x:c r="D143" s="8">
        <x:v>42.153846153845997</x:v>
      </x:c>
      <x:c r="E143" s="8">
        <x:v>43.173828125</x:v>
      </x:c>
      <x:c r="F143" s="23">
        <x:v>1.487913409014695</x:v>
      </x:c>
      <x:c r="G143" s="18">
        <x:v>0.25855179028133002</x:v>
      </x:c>
      <x:c r="H143" s="18">
        <x:v>0.25436538962730998</x:v>
      </x:c>
      <x:c r="I143" s="18">
        <x:v>0.42679127725857002</x:v>
      </x:c>
      <x:c r="J143" s="18">
        <x:v>0.36577602821315996</x:v>
      </x:c>
      <x:c r="K143" s="19">
        <x:v>0.26620073924476001</x:v>
      </x:c>
      <x:c r="L143" s="19">
        <x:v>0.26620073924476001</x:v>
      </x:c>
      <x:c r="M143" s="18">
        <x:v>0.22820436996269999</x:v>
      </x:c>
      <x:c r="N143" s="18">
        <x:v>0.22820436996269999</x:v>
      </x:c>
      <x:c r="O143" s="13">
        <x:v>1.3027357680053175</x:v>
      </x:c>
      <x:c r="P143" s="25">
        <x:v>1.4237</x:v>
      </x:c>
      <x:c r="Q143" s="25">
        <x:v>1.5649</x:v>
      </x:c>
    </x:row>
    <x:row r="144">
      <x:c r="A144" s="9">
        <x:v>44046</x:v>
      </x:c>
      <x:c r="B144" s="8">
        <x:v>72.744014732964999</x:v>
      </x:c>
      <x:c r="C144" s="8">
        <x:v>46.708286038593002</x:v>
      </x:c>
      <x:c r="D144" s="8">
        <x:v>45.923076923076998</x:v>
      </x:c>
      <x:c r="E144" s="8">
        <x:v>46.640625</x:v>
      </x:c>
      <x:c r="F144" s="23">
        <x:v>1.5300400067365874</x:v>
      </x:c>
      <x:c r="G144" s="18">
        <x:v>0.27133951406649998</x:v>
      </x:c>
      <x:c r="H144" s="18">
        <x:v>0.26531144123013001</x:v>
      </x:c>
      <x:c r="I144" s="18">
        <x:v>0.43961179007908002</x:v>
      </x:c>
      <x:c r="J144" s="18">
        <x:v>0.38353295927076997</x:v>
      </x:c>
      <x:c r="K144" s="19">
        <x:v>0.28283629718019998</x:v>
      </x:c>
      <x:c r="L144" s="19">
        <x:v>0.28283629718019998</x:v>
      </x:c>
      <x:c r="M144" s="18">
        <x:v>0.24820892251783</x:v>
      </x:c>
      <x:c r="N144" s="18">
        <x:v>0.24820892251783</x:v>
      </x:c>
      <x:c r="O144" s="13">
        <x:v>1.335746871099295</x:v>
      </x:c>
      <x:c r="P144" s="25">
        <x:v>1.4232</x:v>
      </x:c>
      <x:c r="Q144" s="25">
        <x:v>1.5610999999999999</x:v>
      </x:c>
    </x:row>
    <x:row r="145">
      <x:c r="A145" s="9">
        <x:v>44047</x:v>
      </x:c>
      <x:c r="B145" s="8">
        <x:v>68.324125230202995</x:v>
      </x:c>
      <x:c r="C145" s="8">
        <x:v>44.721906923950002</x:v>
      </x:c>
      <x:c r="D145" s="8">
        <x:v>44.461538461537998</x:v>
      </x:c>
      <x:c r="E145" s="8">
        <x:v>43.69140625</x:v>
      </x:c>
      <x:c r="F145" s="23">
        <x:v>1.5029974421642276</x:v>
      </x:c>
      <x:c r="G145" s="18">
        <x:v>0.29004156010229998</x:v>
      </x:c>
      <x:c r="H145" s="18">
        <x:v>0.28433672139692001</x:v>
      </x:c>
      <x:c r="I145" s="18">
        <x:v>0.47364006709800999</x:v>
      </x:c>
      <x:c r="J145" s="18">
        <x:v>0.41335120197267</x:v>
      </x:c>
      <x:c r="K145" s="19">
        <x:v>0.32446515046704</x:v>
      </x:c>
      <x:c r="L145" s="19">
        <x:v>0.32446515046704</x:v>
      </x:c>
      <x:c r="M145" s="18">
        <x:v>0.28783755864519001</x:v>
      </x:c>
      <x:c r="N145" s="18">
        <x:v>0.28783755864519001</x:v>
      </x:c>
      <x:c r="O145" s="13">
        <x:v>1.3290595586487162</x:v>
      </x:c>
      <x:c r="P145" s="25">
        <x:v>1.4233</x:v>
      </x:c>
      <x:c r="Q145" s="25">
        <x:v>1.5625</x:v>
      </x:c>
    </x:row>
    <x:row r="146">
      <x:c r="A146" s="9">
        <x:v>44048</x:v>
      </x:c>
      <x:c r="B146" s="8">
        <x:v>70.779619398403995</x:v>
      </x:c>
      <x:c r="C146" s="8">
        <x:v>46.197502837683999</x:v>
      </x:c>
      <x:c r="D146" s="8">
        <x:v>44.846153846154003</x:v>
      </x:c>
      <x:c r="E146" s="8">
        <x:v>44.580078125</x:v>
      </x:c>
      <x:c r="F146" s="23">
        <x:v>1.516008385518105</x:v>
      </x:c>
      <x:c r="G146" s="18">
        <x:v>0.29140025575447998</x:v>
      </x:c>
      <x:c r="H146" s="18">
        <x:v>0.28720354443576002</x:v>
      </x:c>
      <x:c r="I146" s="18">
        <x:v>0.46261682242990998</x:v>
      </x:c>
      <x:c r="J146" s="18">
        <x:v>0.40765558255936002</x:v>
      </x:c>
      <x:c r="K146" s="19">
        <x:v>0.31599530665616998</x:v>
      </x:c>
      <x:c r="L146" s="19">
        <x:v>0.31599530665616998</x:v>
      </x:c>
      <x:c r="M146" s="18">
        <x:v>0.27580482534894002</x:v>
      </x:c>
      <x:c r="N146" s="18">
        <x:v>0.27580482534894002</x:v>
      </x:c>
      <x:c r="O146" s="13">
        <x:v>1.3418462293832838</x:v>
      </x:c>
      <x:c r="P146" s="25">
        <x:v>1.4234</x:v>
      </x:c>
      <x:c r="Q146" s="25">
        <x:v>1.6032</x:v>
      </x:c>
    </x:row>
    <x:row r="147">
      <x:c r="A147" s="9">
        <x:v>44049</x:v>
      </x:c>
      <x:c r="B147" s="8">
        <x:v>69.429097605893006</x:v>
      </x:c>
      <x:c r="C147" s="8">
        <x:v>44.665153234960002</x:v>
      </x:c>
      <x:c r="D147" s="8">
        <x:v>43.769230769231001</x:v>
      </x:c>
      <x:c r="E147" s="8">
        <x:v>43.06640625</x:v>
      </x:c>
      <x:c r="F147" s="23">
        <x:v>1.5023247196502101</x:v>
      </x:c>
      <x:c r="G147" s="18">
        <x:v>0.29307864450128002</x:v>
      </x:c>
      <x:c r="H147" s="18">
        <x:v>0.28833289896621001</x:v>
      </x:c>
      <x:c r="I147" s="18">
        <x:v>0.47447879223580003</x:v>
      </x:c>
      <x:c r="J147" s="18">
        <x:v>0.4270039367133</x:v>
      </x:c>
      <x:c r="K147" s="19">
        <x:v>0.33413778937541999</x:v>
      </x:c>
      <x:c r="L147" s="19">
        <x:v>0.33413778937541999</x:v>
      </x:c>
      <x:c r="M147" s="18">
        <x:v>0.29179999194941997</x:v>
      </x:c>
      <x:c r="N147" s="18">
        <x:v>0.29179999194941997</x:v>
      </x:c>
      <x:c r="O147" s="13">
        <x:v>1.3395278910817925</x:v>
      </x:c>
      <x:c r="P147" s="25">
        <x:v>1.4234</x:v>
      </x:c>
      <x:c r="Q147" s="25">
        <x:v>1.6162000000000001</x:v>
      </x:c>
    </x:row>
    <x:row r="148">
      <x:c r="A148" s="9">
        <x:v>44050</x:v>
      </x:c>
      <x:c r="B148" s="8">
        <x:v>65.500306936770997</x:v>
      </x:c>
      <x:c r="C148" s="8">
        <x:v>41.146424517593999</x:v>
      </x:c>
      <x:c r="D148" s="8">
        <x:v>40.923076923076998</x:v>
      </x:c>
      <x:c r="E148" s="8">
        <x:v>38.75</x:v>
      </x:c>
      <x:c r="F148" s="23">
        <x:v>1.465799520943605</x:v>
      </x:c>
      <x:c r="G148" s="18">
        <x:v>0.28892263427109999</x:v>
      </x:c>
      <x:c r="H148" s="18">
        <x:v>0.28407610112067</x:v>
      </x:c>
      <x:c r="I148" s="18">
        <x:v>0.47364006709800999</x:v>
      </x:c>
      <x:c r="J148" s="18">
        <x:v>0.42197839019484001</x:v>
      </x:c>
      <x:c r="K148" s="19">
        <x:v>0.33513954381086003</x:v>
      </x:c>
      <x:c r="L148" s="19">
        <x:v>0.33513954381086003</x:v>
      </x:c>
      <x:c r="M148" s="18">
        <x:v>0.28866342417399998</x:v>
      </x:c>
      <x:c r="N148" s="18">
        <x:v>0.28866342417399998</x:v>
      </x:c>
      <x:c r="O148" s="13">
        <x:v>1.32415882851813</x:v>
      </x:c>
      <x:c r="P148" s="25">
        <x:v>1.4237</x:v>
      </x:c>
      <x:c r="Q148" s="25">
        <x:v>1.6275999999999999</x:v>
      </x:c>
    </x:row>
    <x:row r="149">
      <x:c r="A149" s="9">
        <x:v>44053</x:v>
      </x:c>
      <x:c r="B149" s="8">
        <x:v>64.149785144259994</x:v>
      </x:c>
      <x:c r="C149" s="8">
        <x:v>40.011350737797997</x:v>
      </x:c>
      <x:c r="D149" s="8">
        <x:v>38.846153846154003</x:v>
      </x:c>
      <x:c r="E149" s="8">
        <x:v>38.203125</x:v>
      </x:c>
      <x:c r="F149" s="23">
        <x:v>1.4530260368205299</x:v>
      </x:c>
      <x:c r="G149" s="18">
        <x:v>0.27637468030690998</x:v>
      </x:c>
      <x:c r="H149" s="18">
        <x:v>0.26765702371645</x:v>
      </x:c>
      <x:c r="I149" s="18">
        <x:v>0.46105919003114998</x:v>
      </x:c>
      <x:c r="J149" s="18">
        <x:v>0.40556160484977</x:v>
      </x:c>
      <x:c r="K149" s="19">
        <x:v>0.31844221149758001</x:v>
      </x:c>
      <x:c r="L149" s="19">
        <x:v>0.31844221149758001</x:v>
      </x:c>
      <x:c r="M149" s="18">
        <x:v>0.27286685312280001</x:v>
      </x:c>
      <x:c r="N149" s="18">
        <x:v>0.27286685312280001</x:v>
      </x:c>
      <x:c r="O149" s="13">
        <x:v>1.3295157680278762</x:v>
      </x:c>
      <x:c r="P149" s="25">
        <x:v>1.425</x:v>
      </x:c>
      <x:c r="Q149" s="25">
        <x:v>1.613</x:v>
      </x:c>
    </x:row>
    <x:row r="150">
      <x:c r="A150" s="9">
        <x:v>44054</x:v>
      </x:c>
      <x:c r="B150" s="8">
        <x:v>61.448741559238997</x:v>
      </x:c>
      <x:c r="C150" s="8">
        <x:v>37.627695800227002</x:v>
      </x:c>
      <x:c r="D150" s="8">
        <x:v>36.230769230768999</x:v>
      </x:c>
      <x:c r="E150" s="8">
        <x:v>35.087890625</x:v>
      </x:c>
      <x:c r="F150" s="23">
        <x:v>1.4259877430380876</x:v>
      </x:c>
      <x:c r="G150" s="18">
        <x:v>0.28292838874679999</x:v>
      </x:c>
      <x:c r="H150" s="18">
        <x:v>0.27408565719746003</x:v>
      </x:c>
      <x:c r="I150" s="18">
        <x:v>0.46393481907501</x:v>
      </x:c>
      <x:c r="J150" s="18">
        <x:v>0.40455649554608003</x:v>
      </x:c>
      <x:c r="K150" s="19">
        <x:v>0.32186426773471999</x:v>
      </x:c>
      <x:c r="L150" s="19">
        <x:v>0.32186426773471999</x:v>
      </x:c>
      <x:c r="M150" s="18">
        <x:v>0.28344612409410996</x:v>
      </x:c>
      <x:c r="N150" s="18">
        <x:v>0.28344612409410996</x:v>
      </x:c>
      <x:c r="O150" s="13">
        <x:v>1.3065349334825713</x:v>
      </x:c>
      <x:c r="P150" s="25">
        <x:v>1.4256</x:v>
      </x:c>
      <x:c r="Q150" s="25">
        <x:v>1.5815999999999999</x:v>
      </x:c>
    </x:row>
    <x:row r="151">
      <x:c r="A151" s="9">
        <x:v>44055</x:v>
      </x:c>
      <x:c r="B151" s="8">
        <x:v>59.668508287293001</x:v>
      </x:c>
      <x:c r="C151" s="8">
        <x:v>36.322360953462002</x:v>
      </x:c>
      <x:c r="D151" s="8">
        <x:v>36.076923076923002</x:v>
      </x:c>
      <x:c r="E151" s="8">
        <x:v>34.443359375</x:v>
      </x:c>
      <x:c r="F151" s="23">
        <x:v>1.416277879231695</x:v>
      </x:c>
      <x:c r="G151" s="18">
        <x:v>0.27133951406649998</x:v>
      </x:c>
      <x:c r="H151" s="18">
        <x:v>0.26235774476587997</x:v>
      </x:c>
      <x:c r="I151" s="18">
        <x:v>0.43433980349868001</x:v>
      </x:c>
      <x:c r="J151" s="18">
        <x:v>0.38127146327958994</x:v>
      </x:c>
      <x:c r="K151" s="19">
        <x:v>0.29574320827628997</x:v>
      </x:c>
      <x:c r="L151" s="19">
        <x:v>0.29574320827628997</x:v>
      </x:c>
      <x:c r="M151" s="18">
        <x:v>0.25574226284866997</x:v>
      </x:c>
      <x:c r="N151" s="18">
        <x:v>0.25574226284866997</x:v>
      </x:c>
      <x:c r="O151" s="13">
        <x:v>1.292710016094335</x:v>
      </x:c>
      <x:c r="P151" s="25">
        <x:v>1.4257</x:v>
      </x:c>
      <x:c r="Q151" s="25">
        <x:v>1.486</x:v>
      </x:c>
    </x:row>
    <x:row r="152">
      <x:c r="A152" s="9">
        <x:v>44056</x:v>
      </x:c>
      <x:c r="B152" s="8">
        <x:v>59.116022099448003</x:v>
      </x:c>
      <x:c r="C152" s="8">
        <x:v>36.152099886492998</x:v>
      </x:c>
      <x:c r="D152" s="8">
        <x:v>35.153846153845997</x:v>
      </x:c>
      <x:c r="E152" s="8">
        <x:v>33.49609375</x:v>
      </x:c>
      <x:c r="F152" s="23">
        <x:v>1.4097951547244674</x:v>
      </x:c>
      <x:c r="G152" s="18">
        <x:v>0.26062979539642001</x:v>
      </x:c>
      <x:c r="H152" s="18">
        <x:v>0.25193293371558001</x:v>
      </x:c>
      <x:c r="I152" s="18">
        <x:v>0.41972202252575996</x:v>
      </x:c>
      <x:c r="J152" s="18">
        <x:v>0.36468715980726002</x:v>
      </x:c>
      <x:c r="K152" s="19">
        <x:v>0.2739919091552</x:v>
      </x:c>
      <x:c r="L152" s="19">
        <x:v>0.2739919091552</x:v>
      </x:c>
      <x:c r="M152" s="18">
        <x:v>0.24836219949962998</x:v>
      </x:c>
      <x:c r="N152" s="18">
        <x:v>0.24836219949962998</x:v>
      </x:c>
      <x:c r="O152" s="13">
        <x:v>1.29654066454075</x:v>
      </x:c>
      <x:c r="P152" s="25">
        <x:v>1.4263999999999999</x:v>
      </x:c>
      <x:c r="Q152" s="25">
        <x:v>1.5057</x:v>
      </x:c>
    </x:row>
    <x:row r="153">
      <x:c r="A153" s="9">
        <x:v>44057</x:v>
      </x:c>
      <x:c r="B153" s="8">
        <x:v>61.694290976059001</x:v>
      </x:c>
      <x:c r="C153" s="8">
        <x:v>38.649262202042998</x:v>
      </x:c>
      <x:c r="D153" s="8">
        <x:v>36.769230769231001</x:v>
      </x:c>
      <x:c r="E153" s="8">
        <x:v>35.810546875</x:v>
      </x:c>
      <x:c r="F153" s="23">
        <x:v>1.4323083270558326</x:v>
      </x:c>
      <x:c r="G153" s="18">
        <x:v>0.25831202046036</x:v>
      </x:c>
      <x:c r="H153" s="18">
        <x:v>0.25141169316306</x:v>
      </x:c>
      <x:c r="I153" s="18">
        <x:v>0.41984184040259004</x:v>
      </x:c>
      <x:c r="J153" s="18">
        <x:v>0.37071781562940997</x:v>
      </x:c>
      <x:c r="K153" s="19">
        <x:v>0.27786734872956997</x:v>
      </x:c>
      <x:c r="L153" s="19">
        <x:v>0.27786734872956997</x:v>
      </x:c>
      <x:c r="M153" s="18">
        <x:v>0.25815362460572</x:v>
      </x:c>
      <x:c r="N153" s="18">
        <x:v>0.25815362460572</x:v>
      </x:c>
      <x:c r="O153" s="13">
        <x:v>1.3100851829145639</x:v>
      </x:c>
      <x:c r="P153" s="25">
        <x:v>1.4274</x:v>
      </x:c>
      <x:c r="Q153" s="25">
        <x:v>1.5194000000000001</x:v>
      </x:c>
    </x:row>
    <x:row r="154">
      <x:c r="A154" s="9">
        <x:v>44060</x:v>
      </x:c>
      <x:c r="B154" s="8">
        <x:v>63.842848373235</x:v>
      </x:c>
      <x:c r="C154" s="8">
        <x:v>39.614074914869001</x:v>
      </x:c>
      <x:c r="D154" s="8">
        <x:v>38.307692307692001</x:v>
      </x:c>
      <x:c r="E154" s="8">
        <x:v>37.08984375</x:v>
      </x:c>
      <x:c r="F154" s="23">
        <x:v>1.44713614836449</x:v>
      </x:c>
      <x:c r="G154" s="18">
        <x:v>0.27821291560102002</x:v>
      </x:c>
      <x:c r="H154" s="18">
        <x:v>0.27304317609243001</x:v>
      </x:c>
      <x:c r="I154" s="18">
        <x:v>0.43685597891204997</x:v>
      </x:c>
      <x:c r="J154" s="18">
        <x:v>0.38478934588108998</x:v>
      </x:c>
      <x:c r="K154" s="19">
        <x:v>0.29044649097642999</x:v>
      </x:c>
      <x:c r="L154" s="19">
        <x:v>0.29044649097642999</x:v>
      </x:c>
      <x:c r="M154" s="18">
        <x:v>0.26344353243853003</x:v>
      </x:c>
      <x:c r="N154" s="18">
        <x:v>0.26344353243853003</x:v>
      </x:c>
      <x:c r="O154" s="13">
        <x:v>1.3383066137147588</x:v>
      </x:c>
      <x:c r="P154" s="25">
        <x:v>1.4287000000000001</x:v>
      </x:c>
      <x:c r="Q154" s="25">
        <x:v>1.5344</x:v>
      </x:c>
    </x:row>
    <x:row r="155">
      <x:c r="A155" s="9">
        <x:v>44061</x:v>
      </x:c>
      <x:c r="B155" s="8">
        <x:v>63.290362185390002</x:v>
      </x:c>
      <x:c r="C155" s="8">
        <x:v>39.387060158910003</x:v>
      </x:c>
      <x:c r="D155" s="8">
        <x:v>37.692307692307999</x:v>
      </x:c>
      <x:c r="E155" s="8">
        <x:v>36.8359375</x:v>
      </x:c>
      <x:c r="F155" s="23">
        <x:v>1.4430141688415199</x:v>
      </x:c>
      <x:c r="G155" s="18">
        <x:v>0.30938299232736999</x:v>
      </x:c>
      <x:c r="H155" s="18">
        <x:v>0.30284076101120999</x:v>
      </x:c>
      <x:c r="I155" s="18">
        <x:v>0.46645099448838001</x:v>
      </x:c>
      <x:c r="J155" s="18">
        <x:v>0.41393751576531002</x:v>
      </x:c>
      <x:c r="K155" s="19">
        <x:v>0.31842101528768002</x:v>
      </x:c>
      <x:c r="L155" s="19">
        <x:v>0.31842101528768002</x:v>
      </x:c>
      <x:c r="M155" s="18">
        <x:v>0.28849930777522004</x:v>
      </x:c>
      <x:c r="N155" s="18">
        <x:v>0.28849930777522004</x:v>
      </x:c>
      <x:c r="O155" s="13">
        <x:v>1.3477071611546676</x:v>
      </x:c>
      <x:c r="P155" s="25">
        <x:v>1.4291</x:v>
      </x:c>
      <x:c r="Q155" s="25">
        <x:v>1.5679000000000001</x:v>
      </x:c>
    </x:row>
    <x:row r="156">
      <x:c r="A156" s="9">
        <x:v>44062</x:v>
      </x:c>
      <x:c r="B156" s="8">
        <x:v>58.256599140577002</x:v>
      </x:c>
      <x:c r="C156" s="8">
        <x:v>35.017026106697003</x:v>
      </x:c>
      <x:c r="D156" s="8">
        <x:v>35.538461538462002</x:v>
      </x:c>
      <x:c r="E156" s="8">
        <x:v>32.05078125</x:v>
      </x:c>
      <x:c r="F156" s="23">
        <x:v>1.40215717008934</x:v>
      </x:c>
      <x:c r="G156" s="18">
        <x:v>0.30938299232736999</x:v>
      </x:c>
      <x:c r="H156" s="18">
        <x:v>0.30596820432630001</x:v>
      </x:c>
      <x:c r="I156" s="18">
        <x:v>0.47268152408338998</x:v>
      </x:c>
      <x:c r="J156" s="18">
        <x:v>0.42775776871036003</x:v>
      </x:c>
      <x:c r="K156" s="19">
        <x:v>0.33109343882100001</x:v>
      </x:c>
      <x:c r="L156" s="19">
        <x:v>0.33109343882100001</x:v>
      </x:c>
      <x:c r="M156" s="18">
        <x:v>0.30183996107395999</x:v>
      </x:c>
      <x:c r="N156" s="18">
        <x:v>0.30183996107395999</x:v>
      </x:c>
      <x:c r="O156" s="13">
        <x:v>1.3247952290301563</x:v>
      </x:c>
      <x:c r="P156" s="25">
        <x:v>1.4291</x:v>
      </x:c>
      <x:c r="Q156" s="25">
        <x:v>1.5474000000000001</x:v>
      </x:c>
    </x:row>
    <x:row r="157">
      <x:c r="A157" s="9">
        <x:v>44063</x:v>
      </x:c>
      <x:c r="B157" s="8">
        <x:v>57.028852056475998</x:v>
      </x:c>
      <x:c r="C157" s="8">
        <x:v>34.165720771849998</x:v>
      </x:c>
      <x:c r="D157" s="8">
        <x:v>35</x:v>
      </x:c>
      <x:c r="E157" s="8">
        <x:v>31.8359375</x:v>
      </x:c>
      <x:c r="F157" s="23">
        <x:v>1.3950762758208151</x:v>
      </x:c>
      <x:c r="G157" s="18">
        <x:v>0.28972186700767</x:v>
      </x:c>
      <x:c r="H157" s="18">
        <x:v>0.28511858222570002</x:v>
      </x:c>
      <x:c r="I157" s="18">
        <x:v>0.45027558111669996</x:v>
      </x:c>
      <x:c r="J157" s="18">
        <x:v>0.40422145913724</x:v>
      </x:c>
      <x:c r="K157" s="19">
        <x:v>0.30341084739392998</x:v>
      </x:c>
      <x:c r="L157" s="19">
        <x:v>0.30341084739392998</x:v>
      </x:c>
      <x:c r="M157" s="18">
        <x:v>0.28110132398304</x:v>
      </x:c>
      <x:c r="N157" s="18">
        <x:v>0.28110132398304</x:v>
      </x:c>
      <x:c r="O157" s="13">
        <x:v>1.3106452738759937</x:v>
      </x:c>
      <x:c r="P157" s="25">
        <x:v>1.4285000000000001</x:v>
      </x:c>
      <x:c r="Q157" s="25">
        <x:v>1.5165999999999999</x:v>
      </x:c>
    </x:row>
    <x:row r="158">
      <x:c r="A158" s="9">
        <x:v>44064</x:v>
      </x:c>
      <x:c r="B158" s="8">
        <x:v>59.238796807858002</x:v>
      </x:c>
      <x:c r="C158" s="8">
        <x:v>36.435868331442002</x:v>
      </x:c>
      <x:c r="D158" s="8">
        <x:v>37.846153846154003</x:v>
      </x:c>
      <x:c r="E158" s="8">
        <x:v>33.955078125</x:v>
      </x:c>
      <x:c r="F158" s="23">
        <x:v>1.4186897427761349</x:v>
      </x:c>
      <x:c r="G158" s="18">
        <x:v>0.27405690537083999</x:v>
      </x:c>
      <x:c r="H158" s="18">
        <x:v>0.27208756841282</x:v>
      </x:c>
      <x:c r="I158" s="18">
        <x:v>0.44224778336927995</x:v>
      </x:c>
      <x:c r="J158" s="18">
        <x:v>0.39626434380990999</x:v>
      </x:c>
      <x:c r="K158" s="19">
        <x:v>0.28457312898989001</x:v>
      </x:c>
      <x:c r="L158" s="19">
        <x:v>0.28457312898989001</x:v>
      </x:c>
      <x:c r="M158" s="18">
        <x:v>0.26567966603266002</x:v>
      </x:c>
      <x:c r="N158" s="18">
        <x:v>0.26567966603266002</x:v>
      </x:c>
      <x:c r="O158" s="13">
        <x:v>1.3208213012563998</x:v>
      </x:c>
      <x:c r="P158" s="25">
        <x:v>1.4281999999999999</x:v>
      </x:c>
      <x:c r="Q158" s="25">
        <x:v>1.5139</x:v>
      </x:c>
    </x:row>
    <x:row r="159">
      <x:c r="A159" s="9">
        <x:v>44067</x:v>
      </x:c>
      <x:c r="B159" s="8">
        <x:v>63.781461019029997</x:v>
      </x:c>
      <x:c r="C159" s="8">
        <x:v>39.557321225880003</x:v>
      </x:c>
      <x:c r="D159" s="8">
        <x:v>41.923076923076998</x:v>
      </x:c>
      <x:c r="E159" s="8">
        <x:v>39.70703125</x:v>
      </x:c>
      <x:c r="F159" s="23">
        <x:v>1.4624222260449675</x:v>
      </x:c>
      <x:c r="G159" s="18">
        <x:v>0.28476662404092001</x:v>
      </x:c>
      <x:c r="H159" s="18">
        <x:v>0.28616106333072999</x:v>
      </x:c>
      <x:c r="I159" s="18">
        <x:v>0.45351066379103999</x:v>
      </x:c>
      <x:c r="J159" s="18">
        <x:v>0.40983331944832996</x:v>
      </x:c>
      <x:c r="K159" s="19">
        <x:v>0.29229950675701</x:v>
      </x:c>
      <x:c r="L159" s="19">
        <x:v>0.29229950675701</x:v>
      </x:c>
      <x:c r="M159" s="18">
        <x:v>0.27384986296308</x:v>
      </x:c>
      <x:c r="N159" s="18">
        <x:v>0.27384986296308</x:v>
      </x:c>
      <x:c r="O159" s="13">
        <x:v>1.3325120953562362</x:v>
      </x:c>
      <x:c r="P159" s="25">
        <x:v>1.4278999999999999</x:v>
      </x:c>
      <x:c r="Q159" s="25">
        <x:v>1.5150999999999999</x:v>
      </x:c>
    </x:row>
    <x:row r="160">
      <x:c r="A160" s="9">
        <x:v>44068</x:v>
      </x:c>
      <x:c r="B160" s="8">
        <x:v>62.553713934929</x:v>
      </x:c>
      <x:c r="C160" s="8">
        <x:v>39.273552780930999</x:v>
      </x:c>
      <x:c r="D160" s="8">
        <x:v>43.153846153845997</x:v>
      </x:c>
      <x:c r="E160" s="8">
        <x:v>39.6875</x:v>
      </x:c>
      <x:c r="F160" s="23">
        <x:v>1.461671532174265</x:v>
      </x:c>
      <x:c r="G160" s="18">
        <x:v>0.30322890025575</x:v>
      </x:c>
      <x:c r="H160" s="18">
        <x:v>0.2951090261489</x:v>
      </x:c>
      <x:c r="I160" s="18">
        <x:v>0.46273664030672995</x:v>
      </x:c>
      <x:c r="J160" s="18">
        <x:v>0.42189463109263003</x:v>
      </x:c>
      <x:c r="K160" s="19">
        <x:v>0.30296333792165003</x:v>
      </x:c>
      <x:c r="L160" s="19">
        <x:v>0.30296333792165003</x:v>
      </x:c>
      <x:c r="M160" s="18">
        <x:v>0.28560044460128997</x:v>
      </x:c>
      <x:c r="N160" s="18">
        <x:v>0.28560044460128997</x:v>
      </x:c>
      <x:c r="O160" s="13">
        <x:v>1.3302070305581137</x:v>
      </x:c>
      <x:c r="P160" s="25">
        <x:v>1.4260999999999999</x:v>
      </x:c>
      <x:c r="Q160" s="25">
        <x:v>1.5072000000000001</x:v>
      </x:c>
    </x:row>
    <x:row r="161">
      <x:c r="A161" s="9">
        <x:v>44069</x:v>
      </x:c>
      <x:c r="B161" s="8">
        <x:v>58.256599140577002</x:v>
      </x:c>
      <x:c r="C161" s="8">
        <x:v>36.379114642452002</x:v>
      </x:c>
      <x:c r="D161" s="8">
        <x:v>38.846153846154003</x:v>
      </x:c>
      <x:c r="E161" s="8">
        <x:v>36.484375</x:v>
      </x:c>
      <x:c r="F161" s="23">
        <x:v>1.4249156065729576</x:v>
      </x:c>
      <x:c r="G161" s="18">
        <x:v>0.30602621483376002</x:v>
      </x:c>
      <x:c r="H161" s="18">
        <x:v>0.29849708974024997</x:v>
      </x:c>
      <x:c r="I161" s="18">
        <x:v>0.45746465372633999</x:v>
      </x:c>
      <x:c r="J161" s="18">
        <x:v>0.41753915739185998</x:v>
      </x:c>
      <x:c r="K161" s="19">
        <x:v>0.29578581625077</x:v>
      </x:c>
      <x:c r="L161" s="19">
        <x:v>0.29578581625077</x:v>
      </x:c>
      <x:c r="M161" s="18">
        <x:v>0.28527874813558002</x:v>
      </x:c>
      <x:c r="N161" s="18">
        <x:v>0.28527874813558002</x:v>
      </x:c>
      <x:c r="O161" s="13">
        <x:v>1.3044874540832174</x:v>
      </x:c>
      <x:c r="P161" s="25">
        <x:v>1.4246000000000001</x:v>
      </x:c>
      <x:c r="Q161" s="25">
        <x:v>1.5053000000000001</x:v>
      </x:c>
    </x:row>
    <x:row r="162">
      <x:c r="A162" s="9">
        <x:v>44070</x:v>
      </x:c>
      <x:c r="B162" s="8">
        <x:v>60.282381829343002</x:v>
      </x:c>
      <x:c r="C162" s="8">
        <x:v>38.081725312144997</x:v>
      </x:c>
      <x:c r="D162" s="8">
        <x:v>40.153846153845997</x:v>
      </x:c>
      <x:c r="E162" s="8">
        <x:v>37.9296875</x:v>
      </x:c>
      <x:c r="F162" s="23">
        <x:v>1.4411191019883349</x:v>
      </x:c>
      <x:c r="G162" s="18">
        <x:v>0.29116048593350002</x:v>
      </x:c>
      <x:c r="H162" s="18">
        <x:v>0.27947180957345003</x:v>
      </x:c>
      <x:c r="I162" s="18">
        <x:v>0.43134435657799997</x:v>
      </x:c>
      <x:c r="J162" s="18">
        <x:v>0.39500795719959003</x:v>
      </x:c>
      <x:c r="K162" s="19">
        <x:v>0.26422415674561001</x:v>
      </x:c>
      <x:c r="L162" s="19">
        <x:v>0.26422415674561001</x:v>
      </x:c>
      <x:c r="M162" s="18">
        <x:v>0.25523335494499</x:v>
      </x:c>
      <x:c r="N162" s="18">
        <x:v>0.25523335494499</x:v>
      </x:c>
      <x:c r="O162" s="13">
        <x:v>1.3178393574753589</x:v>
      </x:c>
      <x:c r="P162" s="25">
        <x:v>1.4235</x:v>
      </x:c>
      <x:c r="Q162" s="25">
        <x:v>1.5229999999999999</x:v>
      </x:c>
    </x:row>
    <x:row r="163">
      <x:c r="A163" s="9">
        <x:v>44071</x:v>
      </x:c>
      <x:c r="B163" s="8">
        <x:v>61.325966850828998</x:v>
      </x:c>
      <x:c r="C163" s="8">
        <x:v>40.181611804767002</x:v>
      </x:c>
      <x:c r="D163" s="8">
        <x:v>42.692307692307999</x:v>
      </x:c>
      <x:c r="E163" s="8">
        <x:v>39.921875</x:v>
      </x:c>
      <x:c r="F163" s="23">
        <x:v>1.4603044033697601</x:v>
      </x:c>
      <x:c r="G163" s="18">
        <x:v>0.29803388746803</x:v>
      </x:c>
      <x:c r="H163" s="18">
        <x:v>0.28729041786117998</x:v>
      </x:c>
      <x:c r="I163" s="18">
        <x:v>0.44476395878265002</x:v>
      </x:c>
      <x:c r="J163" s="18">
        <x:v>0.40464025464829001</x:v>
      </x:c>
      <x:c r="K163" s="19">
        <x:v>0.27784469752558999</x:v>
      </x:c>
      <x:c r="L163" s="19">
        <x:v>0.27784469752558999</x:v>
      </x:c>
      <x:c r="M163" s="18">
        <x:v>0.27614847299577</x:v>
      </x:c>
      <x:c r="N163" s="18">
        <x:v>0.27614847299577</x:v>
      </x:c>
      <x:c r="O163" s="13">
        <x:v>1.3385630029960338</x:v>
      </x:c>
      <x:c r="P163" s="25">
        <x:v>1.4222999999999999</x:v>
      </x:c>
      <x:c r="Q163" s="25">
        <x:v>1.5250999999999999</x:v>
      </x:c>
    </x:row>
    <x:row r="164">
      <x:c r="A164" s="9">
        <x:v>44074</x:v>
      </x:c>
      <x:c r="B164" s="8">
        <x:v>59.975445058318002</x:v>
      </x:c>
      <x:c r="C164" s="8">
        <x:v>38.649262202042998</x:v>
      </x:c>
      <x:c r="D164" s="8">
        <x:v>41.923076923076998</x:v>
      </x:c>
      <x:c r="E164" s="8">
        <x:v>38.41796875</x:v>
      </x:c>
      <x:c r="F164" s="23">
        <x:v>1.447414382333595</x:v>
      </x:c>
      <x:c r="G164" s="18">
        <x:v>0.33088235294118001</x:v>
      </x:c>
      <x:c r="H164" s="18">
        <x:v>0.31561115454782002</x:v>
      </x:c>
      <x:c r="I164" s="18">
        <x:v>0.47076443805415996</x:v>
      </x:c>
      <x:c r="J164" s="18">
        <x:v>0.42926543262731004</x:v>
      </x:c>
      <x:c r="K164" s="19">
        <x:v>0.29418697536012001</x:v>
      </x:c>
      <x:c r="L164" s="19">
        <x:v>0.29418697536012001</x:v>
      </x:c>
      <x:c r="M164" s="18">
        <x:v>0.28680334753878001</x:v>
      </x:c>
      <x:c r="N164" s="18">
        <x:v>0.28680334753878001</x:v>
      </x:c>
      <x:c r="O164" s="13">
        <x:v>1.3366383345819477</x:v>
      </x:c>
      <x:c r="P164" s="25">
        <x:v>1.4226000000000001</x:v>
      </x:c>
      <x:c r="Q164" s="25">
        <x:v>1.5286</x:v>
      </x:c>
    </x:row>
    <x:row r="165">
      <x:c r="A165" s="9">
        <x:v>44075</x:v>
      </x:c>
      <x:c r="B165" s="8">
        <x:v>62.369551872313998</x:v>
      </x:c>
      <x:c r="C165" s="8">
        <x:v>39.784335981839</x:v>
      </x:c>
      <x:c r="D165" s="8">
        <x:v>43.461538461537998</x:v>
      </x:c>
      <x:c r="E165" s="8">
        <x:v>40.751953125</x:v>
      </x:c>
      <x:c r="F165" s="23">
        <x:v>1.4659184486017276</x:v>
      </x:c>
      <x:c r="G165" s="18">
        <x:v>0.32360933503836004</x:v>
      </x:c>
      <x:c r="H165" s="18">
        <x:v>0.31005125532099997</x:v>
      </x:c>
      <x:c r="I165" s="18">
        <x:v>0.46129882578481002</x:v>
      </x:c>
      <x:c r="J165" s="18">
        <x:v>0.42264846308969001</x:v>
      </x:c>
      <x:c r="K165" s="19">
        <x:v>0.29764738236686999</x:v>
      </x:c>
      <x:c r="L165" s="19">
        <x:v>0.29764738236686999</x:v>
      </x:c>
      <x:c r="M165" s="18">
        <x:v>0.29010201634399002</x:v>
      </x:c>
      <x:c r="N165" s="18">
        <x:v>0.29010201634399002</x:v>
      </x:c>
      <x:c r="O165" s="13">
        <x:v>1.3460553401920325</x:v>
      </x:c>
      <x:c r="P165" s="25">
        <x:v>1.4226000000000001</x:v>
      </x:c>
      <x:c r="Q165" s="25">
        <x:v>1.546</x:v>
      </x:c>
    </x:row>
    <x:row r="166">
      <x:c r="A166" s="9">
        <x:v>44076</x:v>
      </x:c>
      <x:c r="B166" s="8">
        <x:v>63.720073664825001</x:v>
      </x:c>
      <x:c r="C166" s="8">
        <x:v>40.351872871737001</x:v>
      </x:c>
      <x:c r="D166" s="8">
        <x:v>43.307692307692001</x:v>
      </x:c>
      <x:c r="E166" s="8">
        <x:v>41.982421875</x:v>
      </x:c>
      <x:c r="F166" s="23">
        <x:v>1.473405151798135</x:v>
      </x:c>
      <x:c r="G166" s="18">
        <x:v>0.33288043478261004</x:v>
      </x:c>
      <x:c r="H166" s="18">
        <x:v>0.31873859786290998</x:v>
      </x:c>
      <x:c r="I166" s="18">
        <x:v>0.47447879223580003</x:v>
      </x:c>
      <x:c r="J166" s="18">
        <x:v>0.43630119783032001</x:v>
      </x:c>
      <x:c r="K166" s="19">
        <x:v>0.30390590463538003</x:v>
      </x:c>
      <x:c r="L166" s="19">
        <x:v>0.30390590463538003</x:v>
      </x:c>
      <x:c r="M166" s="18">
        <x:v>0.29911594477692999</x:v>
      </x:c>
      <x:c r="N166" s="18">
        <x:v>0.29911594477692999</x:v>
      </x:c>
      <x:c r="O166" s="13">
        <x:v>1.3498893712062587</x:v>
      </x:c>
      <x:c r="P166" s="25">
        <x:v>1.4215</x:v>
      </x:c>
      <x:c r="Q166" s="25">
        <x:v>1.5266</x:v>
      </x:c>
    </x:row>
    <x:row r="167">
      <x:c r="A167" s="9">
        <x:v>44077</x:v>
      </x:c>
      <x:c r="B167" s="8">
        <x:v>62.124002455494001</x:v>
      </x:c>
      <x:c r="C167" s="8">
        <x:v>38.251986379115003</x:v>
      </x:c>
      <x:c r="D167" s="8">
        <x:v>41.615384615384997</x:v>
      </x:c>
      <x:c r="E167" s="8">
        <x:v>39.794921875</x:v>
      </x:c>
      <x:c r="F167" s="23">
        <x:v>1.454465738312485</x:v>
      </x:c>
      <x:c r="G167" s="18">
        <x:v>0.33495843989770002</x:v>
      </x:c>
      <x:c r="H167" s="18">
        <x:v>0.31830423073581998</x:v>
      </x:c>
      <x:c r="I167" s="18">
        <x:v>0.47256170620657001</x:v>
      </x:c>
      <x:c r="J167" s="18">
        <x:v>0.43403970183913998</x:v>
      </x:c>
      <x:c r="K167" s="19">
        <x:v>0.30637348476289</x:v>
      </x:c>
      <x:c r="L167" s="19">
        <x:v>0.30637348476289</x:v>
      </x:c>
      <x:c r="M167" s="18">
        <x:v>0.31325196072252998</x:v>
      </x:c>
      <x:c r="N167" s="18">
        <x:v>0.31325196072252998</x:v>
      </x:c>
      <x:c r="O167" s="13">
        <x:v>1.3374682713635888</x:v>
      </x:c>
      <x:c r="P167" s="25">
        <x:v>1.421</x:v>
      </x:c>
      <x:c r="Q167" s="25">
        <x:v>1.5118</x:v>
      </x:c>
    </x:row>
    <x:row r="168">
      <x:c r="A168" s="9">
        <x:v>44078</x:v>
      </x:c>
      <x:c r="B168" s="8">
        <x:v>60.527931246163</x:v>
      </x:c>
      <x:c r="C168" s="8">
        <x:v>37.173666288309001</x:v>
      </x:c>
      <x:c r="D168" s="8">
        <x:v>40</x:v>
      </x:c>
      <x:c r="E168" s="8">
        <x:v>38.06640625</x:v>
      </x:c>
      <x:c r="F168" s="23">
        <x:v>1.43942000946118</x:v>
      </x:c>
      <x:c r="G168" s="18">
        <x:v>0.32648657289002997</x:v>
      </x:c>
      <x:c r="H168" s="18">
        <x:v>0.30857440708887002</x:v>
      </x:c>
      <x:c r="I168" s="18">
        <x:v>0.46057991852384</x:v>
      </x:c>
      <x:c r="J168" s="18">
        <x:v>0.42507747720812999</x:v>
      </x:c>
      <x:c r="K168" s="19">
        <x:v>0.29150673258088999</x:v>
      </x:c>
      <x:c r="L168" s="19">
        <x:v>0.29150673258088999</x:v>
      </x:c>
      <x:c r="M168" s="18">
        <x:v>0.29800716501802998</x:v>
      </x:c>
      <x:c r="N168" s="18">
        <x:v>0.29800716501802998</x:v>
      </x:c>
      <x:c r="O168" s="13">
        <x:v>1.3312796564978386</x:v>
      </x:c>
      <x:c r="P168" s="25">
        <x:v>1.4204000000000001</x:v>
      </x:c>
      <x:c r="Q168" s="25">
        <x:v>1.5124</x:v>
      </x:c>
    </x:row>
    <x:row r="169">
      <x:c r="A169" s="9">
        <x:v>44081</x:v>
      </x:c>
      <x:c r="B169" s="8">
        <x:v>56.660527931246001</x:v>
      </x:c>
      <x:c r="C169" s="8">
        <x:v>32.690124858116</x:v>
      </x:c>
      <x:c r="D169" s="8">
        <x:v>35</x:v>
      </x:c>
      <x:c r="E169" s="8">
        <x:v>33.73046875</x:v>
      </x:c>
      <x:c r="F169" s="23">
        <x:v>1.395202803848405</x:v>
      </x:c>
      <x:c r="G169" s="18">
        <x:v>0.31409846547315001</x:v>
      </x:c>
      <x:c r="H169" s="18">
        <x:v>0.29397967161845001</x:v>
      </x:c>
      <x:c r="I169" s="18">
        <x:v>0.44440450515217</x:v>
      </x:c>
      <x:c r="J169" s="18">
        <x:v>0.41175977895350002</x:v>
      </x:c>
      <x:c r="K169" s="19">
        <x:v>0.29011365659230004</x:v>
      </x:c>
      <x:c r="L169" s="19">
        <x:v>0.29011365659230004</x:v>
      </x:c>
      <x:c r="M169" s="18">
        <x:v>0.30288375880042001</x:v>
      </x:c>
      <x:c r="N169" s="18">
        <x:v>0.30288375880042001</x:v>
      </x:c>
      <x:c r="O169" s="13">
        <x:v>1.3065358624503651</x:v>
      </x:c>
      <x:c r="P169" s="25">
        <x:v>1.4198</x:v>
      </x:c>
      <x:c r="Q169" s="25">
        <x:v>1.5072000000000001</x:v>
      </x:c>
    </x:row>
    <x:row r="170">
      <x:c r="A170" s="9">
        <x:v>44082</x:v>
      </x:c>
      <x:c r="B170" s="8">
        <x:v>56.046654389196</x:v>
      </x:c>
      <x:c r="C170" s="8">
        <x:v>31.895573212258999</x:v>
      </x:c>
      <x:c r="D170" s="8">
        <x:v>34.230769230768999</x:v>
      </x:c>
      <x:c r="E170" s="8">
        <x:v>33.65234375</x:v>
      </x:c>
      <x:c r="F170" s="23">
        <x:v>1.3895633514555601</x:v>
      </x:c>
      <x:c r="G170" s="18">
        <x:v>0.28636508951406997</x:v>
      </x:c>
      <x:c r="H170" s="18">
        <x:v>0.26253149161671002</x:v>
      </x:c>
      <x:c r="I170" s="18">
        <x:v>0.40318715552359996</x:v>
      </x:c>
      <x:c r="J170" s="18">
        <x:v>0.37725102606481997</x:v>
      </x:c>
      <x:c r="K170" s="19">
        <x:v>0.26767601341684</x:v>
      </x:c>
      <x:c r="L170" s="19">
        <x:v>0.26767601341684</x:v>
      </x:c>
      <x:c r="M170" s="18">
        <x:v>0.29380005502501999</x:v>
      </x:c>
      <x:c r="N170" s="18">
        <x:v>0.29380005502501999</x:v>
      </x:c>
      <x:c r="O170" s="13">
        <x:v>1.3151484815188463</x:v>
      </x:c>
      <x:c r="P170" s="25">
        <x:v>1.4200999999999999</x:v>
      </x:c>
      <x:c r="Q170" s="25">
        <x:v>1.5115000000000001</x:v>
      </x:c>
    </x:row>
    <x:row r="171">
      <x:c r="A171" s="9">
        <x:v>44083</x:v>
      </x:c>
      <x:c r="B171" s="8">
        <x:v>50.644567219152997</x:v>
      </x:c>
      <x:c r="C171" s="8">
        <x:v>28.093076049943001</x:v>
      </x:c>
      <x:c r="D171" s="8">
        <x:v>29.384615384615</x:v>
      </x:c>
      <x:c r="E171" s="8">
        <x:v>28.837890625</x:v>
      </x:c>
      <x:c r="F171" s="23">
        <x:v>1.3424003731967775</x:v>
      </x:c>
      <x:c r="G171" s="18">
        <x:v>0.29387787723784997</x:v>
      </x:c>
      <x:c r="H171" s="18">
        <x:v>0.26896012509773004</x:v>
      </x:c>
      <x:c r="I171" s="18">
        <x:v>0.40881859573447998</x:v>
      </x:c>
      <x:c r="J171" s="18">
        <x:v>0.37993131756704995</x:v>
      </x:c>
      <x:c r="K171" s="19">
        <x:v>0.27591956074268004</x:v>
      </x:c>
      <x:c r="L171" s="19">
        <x:v>0.27591956074268004</x:v>
      </x:c>
      <x:c r="M171" s="18">
        <x:v>0.30888040751415002</x:v>
      </x:c>
      <x:c r="N171" s="18">
        <x:v>0.30888040751415002</x:v>
      </x:c>
      <x:c r="O171" s="13">
        <x:v>1.2768406216327501</x:v>
      </x:c>
      <x:c r="P171" s="25">
        <x:v>1.421</x:v>
      </x:c>
      <x:c r="Q171" s="25">
        <x:v>1.5121</x:v>
      </x:c>
    </x:row>
    <x:row r="172">
      <x:c r="A172" s="9">
        <x:v>44084</x:v>
      </x:c>
      <x:c r="B172" s="8">
        <x:v>49.539594843461998</x:v>
      </x:c>
      <x:c r="C172" s="8">
        <x:v>27.071509648127002</x:v>
      </x:c>
      <x:c r="D172" s="8">
        <x:v>28</x:v>
      </x:c>
      <x:c r="E172" s="8">
        <x:v>28.046875</x:v>
      </x:c>
      <x:c r="F172" s="23">
        <x:v>1.3316449487289725</x:v>
      </x:c>
      <x:c r="G172" s="18">
        <x:v>0.26470588235294001</x:v>
      </x:c>
      <x:c r="H172" s="18">
        <x:v>0.23785943879766999</x:v>
      </x:c>
      <x:c r="I172" s="18">
        <x:v>0.3640067098011</x:v>
      </x:c>
      <x:c r="J172" s="18">
        <x:v>0.34299355055992997</x:v>
      </x:c>
      <x:c r="K172" s="19">
        <x:v>0.23541606453562999</x:v>
      </x:c>
      <x:c r="L172" s="19">
        <x:v>0.23541606453562999</x:v>
      </x:c>
      <x:c r="M172" s="18">
        <x:v>0.26716363123955</x:v>
      </x:c>
      <x:c r="N172" s="18">
        <x:v>0.26716363123955</x:v>
      </x:c>
      <x:c r="O172" s="13">
        <x:v>1.2473452195133963</x:v>
      </x:c>
      <x:c r="P172" s="25">
        <x:v>1.4214</x:v>
      </x:c>
      <x:c r="Q172" s="25">
        <x:v>1.5221</x:v>
      </x:c>
    </x:row>
    <x:row r="173">
      <x:c r="A173" s="9">
        <x:v>44085</x:v>
      </x:c>
      <x:c r="B173" s="8">
        <x:v>55.187231430324999</x:v>
      </x:c>
      <x:c r="C173" s="8">
        <x:v>30.022701475596001</x:v>
      </x:c>
      <x:c r="D173" s="8">
        <x:v>31.461538461538002</x:v>
      </x:c>
      <x:c r="E173" s="8">
        <x:v>32.197265625</x:v>
      </x:c>
      <x:c r="F173" s="23">
        <x:v>1.3721718424811475</x:v>
      </x:c>
      <x:c r="G173" s="18">
        <x:v>0.26782289002557996</x:v>
      </x:c>
      <x:c r="H173" s="18">
        <x:v>0.23951003388063999</x:v>
      </x:c>
      <x:c r="I173" s="18">
        <x:v>0.34771147855259998</x:v>
      </x:c>
      <x:c r="J173" s="18">
        <x:v>0.32967585230530999</x:v>
      </x:c>
      <x:c r="K173" s="19">
        <x:v>0.19163836463696002</x:v>
      </x:c>
      <x:c r="L173" s="19">
        <x:v>0.19163836463696002</x:v>
      </x:c>
      <x:c r="M173" s="18">
        <x:v>0.20538238603456002</x:v>
      </x:c>
      <x:c r="N173" s="18">
        <x:v>0.20538238603456002</x:v>
      </x:c>
      <x:c r="O173" s="13">
        <x:v>1.2643673330647611</x:v>
      </x:c>
      <x:c r="P173" s="25">
        <x:v>1.4214</x:v>
      </x:c>
      <x:c r="Q173" s="25">
        <x:v>1.5183</x:v>
      </x:c>
    </x:row>
    <x:row r="174">
      <x:c r="A174" s="9">
        <x:v>44088</x:v>
      </x:c>
      <x:c r="B174" s="8">
        <x:v>57.213014119091</x:v>
      </x:c>
      <x:c r="C174" s="8">
        <x:v>31.555051078319998</x:v>
      </x:c>
      <x:c r="D174" s="8">
        <x:v>34.076923076923002</x:v>
      </x:c>
      <x:c r="E174" s="8">
        <x:v>35.517578125</x:v>
      </x:c>
      <x:c r="F174" s="23">
        <x:v>1.395906415998335</x:v>
      </x:c>
      <x:c r="G174" s="18">
        <x:v>0.28045076726342999</x:v>
      </x:c>
      <x:c r="H174" s="18">
        <x:v>0.25141169316306</x:v>
      </x:c>
      <x:c r="I174" s="18">
        <x:v>0.36448598130840998</x:v>
      </x:c>
      <x:c r="J174" s="18">
        <x:v>0.34634391495701</x:v>
      </x:c>
      <x:c r="K174" s="19">
        <x:v>0.21106869673666001</x:v>
      </x:c>
      <x:c r="L174" s="19">
        <x:v>0.21106869673666001</x:v>
      </x:c>
      <x:c r="M174" s="18">
        <x:v>0.22505445717643</x:v>
      </x:c>
      <x:c r="N174" s="18">
        <x:v>0.22505445717643</x:v>
      </x:c>
      <x:c r="O174" s="13">
        <x:v>1.2806522419608199</x:v>
      </x:c>
      <x:c r="P174" s="25">
        <x:v>1.4217</x:v>
      </x:c>
      <x:c r="Q174" s="25">
        <x:v>1.5156000000000001</x:v>
      </x:c>
    </x:row>
    <x:row r="175">
      <x:c r="A175" s="9">
        <x:v>44089</x:v>
      </x:c>
      <x:c r="B175" s="8">
        <x:v>58.686310620012001</x:v>
      </x:c>
      <x:c r="C175" s="8">
        <x:v>32.122587968217999</x:v>
      </x:c>
      <x:c r="D175" s="8">
        <x:v>34.846153846154003</x:v>
      </x:c>
      <x:c r="E175" s="8">
        <x:v>35.927734375</x:v>
      </x:c>
      <x:c r="F175" s="23">
        <x:v>1.40395696702346</x:v>
      </x:c>
      <x:c r="G175" s="18">
        <x:v>0.28788363171355003</x:v>
      </x:c>
      <x:c r="H175" s="18">
        <x:v>0.26192337763877999</x:v>
      </x:c>
      <x:c r="I175" s="18">
        <x:v>0.37335250419362997</x:v>
      </x:c>
      <x:c r="J175" s="18">
        <x:v>0.35706508088878003</x:v>
      </x:c>
      <x:c r="K175" s="19">
        <x:v>0.23016310483520003</x:v>
      </x:c>
      <x:c r="L175" s="19">
        <x:v>0.23016310483520003</x:v>
      </x:c>
      <x:c r="M175" s="18">
        <x:v>0.25233356579070998</x:v>
      </x:c>
      <x:c r="N175" s="18">
        <x:v>0.25233356579070998</x:v>
      </x:c>
      <x:c r="O175" s="13">
        <x:v>1.2880212115778651</x:v>
      </x:c>
      <x:c r="P175" s="25">
        <x:v>1.4228000000000001</x:v>
      </x:c>
      <x:c r="Q175" s="25">
        <x:v>1.5209999999999999</x:v>
      </x:c>
    </x:row>
    <x:row r="176">
      <x:c r="A176" s="9">
        <x:v>44090</x:v>
      </x:c>
      <x:c r="B176" s="8">
        <x:v>57.519950890117002</x:v>
      </x:c>
      <x:c r="C176" s="8">
        <x:v>30.533484676503999</x:v>
      </x:c>
      <x:c r="D176" s="8">
        <x:v>32.615384615384997</x:v>
      </x:c>
      <x:c r="E176" s="8">
        <x:v>34.5703125</x:v>
      </x:c>
      <x:c r="F176" s="23">
        <x:v>1.388097831705015</x:v>
      </x:c>
      <x:c r="G176" s="18">
        <x:v>0.29827365728899996</x:v>
      </x:c>
      <x:c r="H176" s="18">
        <x:v>0.27434627747372003</x:v>
      </x:c>
      <x:c r="I176" s="18">
        <x:v>0.38581356338366002</x:v>
      </x:c>
      <x:c r="J176" s="18">
        <x:v>0.36334701401755998</x:v>
      </x:c>
      <x:c r="K176" s="19">
        <x:v>0.2361316701374</x:v>
      </x:c>
      <x:c r="L176" s="19">
        <x:v>0.2361316701374</x:v>
      </x:c>
      <x:c r="M176" s="18">
        <x:v>0.25506292009209003</x:v>
      </x:c>
      <x:c r="N176" s="18">
        <x:v>0.25506292009209003</x:v>
      </x:c>
      <x:c r="O176" s="13">
        <x:v>1.2781562686872499</x:v>
      </x:c>
      <x:c r="P176" s="25">
        <x:v>1.4231</x:v>
      </x:c>
      <x:c r="Q176" s="25">
        <x:v>1.5185</x:v>
      </x:c>
    </x:row>
    <x:row r="177">
      <x:c r="A177" s="9">
        <x:v>44091</x:v>
      </x:c>
      <x:c r="B177" s="8">
        <x:v>59.422958870473003</x:v>
      </x:c>
      <x:c r="C177" s="8">
        <x:v>30.703745743473</x:v>
      </x:c>
      <x:c r="D177" s="8">
        <x:v>33.846153846154003</x:v>
      </x:c>
      <x:c r="E177" s="8">
        <x:v>35.60546875</x:v>
      </x:c>
      <x:c r="F177" s="23">
        <x:v>1.3989458180252501</x:v>
      </x:c>
      <x:c r="G177" s="18">
        <x:v>0.29140025575447998</x:v>
      </x:c>
      <x:c r="H177" s="18">
        <x:v>0.26479020067761</x:v>
      </x:c>
      <x:c r="I177" s="18">
        <x:v>0.37670740474478998</x:v>
      </x:c>
      <x:c r="J177" s="18">
        <x:v>0.35773515370646003</x:v>
      </x:c>
      <x:c r="K177" s="19">
        <x:v>0.22379578134348999</x:v>
      </x:c>
      <x:c r="L177" s="19">
        <x:v>0.22379578134348999</x:v>
      </x:c>
      <x:c r="M177" s="18">
        <x:v>0.24351278596383999</x:v>
      </x:c>
      <x:c r="N177" s="18">
        <x:v>0.24351278596383999</x:v>
      </x:c>
      <x:c r="O177" s="13">
        <x:v>1.2794913711755675</x:v>
      </x:c>
      <x:c r="P177" s="25">
        <x:v>1.4233</x:v>
      </x:c>
      <x:c r="Q177" s="25">
        <x:v>1.5086999999999999</x:v>
      </x:c>
    </x:row>
    <x:row r="178">
      <x:c r="A178" s="9">
        <x:v>44092</x:v>
      </x:c>
      <x:c r="B178" s="8">
        <x:v>61.878453038674003</x:v>
      </x:c>
      <x:c r="C178" s="8">
        <x:v>32.746878547106</x:v>
      </x:c>
      <x:c r="D178" s="8">
        <x:v>35.538461538462002</x:v>
      </x:c>
      <x:c r="E178" s="8">
        <x:v>37.6171875</x:v>
      </x:c>
      <x:c r="F178" s="23">
        <x:v>1.4194524515606051</x:v>
      </x:c>
      <x:c r="G178" s="18">
        <x:v>0.28708439897698002</x:v>
      </x:c>
      <x:c r="H178" s="18">
        <x:v>0.25975154200329997</x:v>
      </x:c>
      <x:c r="I178" s="18">
        <x:v>0.38233884495566994</x:v>
      </x:c>
      <x:c r="J178" s="18">
        <x:v>0.36200686830503004</x:v>
      </x:c>
      <x:c r="K178" s="19">
        <x:v>0.22599460071460001</x:v>
      </x:c>
      <x:c r="L178" s="19">
        <x:v>0.22599460071460001</x:v>
      </x:c>
      <x:c r="M178" s="18">
        <x:v>0.24638005686718001</x:v>
      </x:c>
      <x:c r="N178" s="18">
        <x:v>0.24638005686718001</x:v>
      </x:c>
      <x:c r="O178" s="13">
        <x:v>1.3001849120007249</x:v>
      </x:c>
      <x:c r="P178" s="25">
        <x:v>1.4237</x:v>
      </x:c>
      <x:c r="Q178" s="25">
        <x:v>1.5145</x:v>
      </x:c>
    </x:row>
    <x:row r="179">
      <x:c r="A179" s="9">
        <x:v>44095</x:v>
      </x:c>
      <x:c r="B179" s="8">
        <x:v>60.466543891957997</x:v>
      </x:c>
      <x:c r="C179" s="8">
        <x:v>31.328036322361001</x:v>
      </x:c>
      <x:c r="D179" s="8">
        <x:v>34.461538461537998</x:v>
      </x:c>
      <x:c r="E179" s="8">
        <x:v>35.888671875</x:v>
      </x:c>
      <x:c r="F179" s="23">
        <x:v>1.4053619763771426</x:v>
      </x:c>
      <x:c r="G179" s="18">
        <x:v>0.31593670076725999</x:v>
      </x:c>
      <x:c r="H179" s="18">
        <x:v>0.28537920250194998</x:v>
      </x:c>
      <x:c r="I179" s="18">
        <x:v>0.40414569853822002</x:v>
      </x:c>
      <x:c r="J179" s="18">
        <x:v>0.38311416368255002</x:v>
      </x:c>
      <x:c r="K179" s="19">
        <x:v>0.24478644189821999</x:v>
      </x:c>
      <x:c r="L179" s="19">
        <x:v>0.24478644189821999</x:v>
      </x:c>
      <x:c r="M179" s="18">
        <x:v>0.26166532335969001</x:v>
      </x:c>
      <x:c r="N179" s="18">
        <x:v>0.26166532335969001</x:v>
      </x:c>
      <x:c r="O179" s="13">
        <x:v>1.29553343408803</x:v>
      </x:c>
      <x:c r="P179" s="25">
        <x:v>1.4242999999999999</x:v>
      </x:c>
      <x:c r="Q179" s="25">
        <x:v>1.5141</x:v>
      </x:c>
    </x:row>
    <x:row r="180">
      <x:c r="A180" s="9">
        <x:v>44096</x:v>
      </x:c>
      <x:c r="B180" s="8">
        <x:v>59.054634745241998</x:v>
      </x:c>
      <x:c r="C180" s="8">
        <x:v>30.760499432463</x:v>
      </x:c>
      <x:c r="D180" s="8">
        <x:v>33.076923076923002</x:v>
      </x:c>
      <x:c r="E180" s="8">
        <x:v>34.990234375</x:v>
      </x:c>
      <x:c r="F180" s="23">
        <x:v>1.3947057290740701</x:v>
      </x:c>
      <x:c r="G180" s="18">
        <x:v>0.30458759590793</x:v>
      </x:c>
      <x:c r="H180" s="18">
        <x:v>0.27495439145165002</x:v>
      </x:c>
      <x:c r="I180" s="18">
        <x:v>0.39851425832734</x:v>
      </x:c>
      <x:c r="J180" s="18">
        <x:v>0.37658095324713997</x:v>
      </x:c>
      <x:c r="K180" s="19">
        <x:v>0.24432346637787</x:v>
      </x:c>
      <x:c r="L180" s="19">
        <x:v>0.24432346637787</x:v>
      </x:c>
      <x:c r="M180" s="18">
        <x:v>0.26049167050722</x:v>
      </x:c>
      <x:c r="N180" s="18">
        <x:v>0.26049167050722</x:v>
      </x:c>
      <x:c r="O180" s="13">
        <x:v>1.2805935626592988</x:v>
      </x:c>
      <x:c r="P180" s="25">
        <x:v>1.4245000000000001</x:v>
      </x:c>
      <x:c r="Q180" s="25">
        <x:v>1.4791000000000001</x:v>
      </x:c>
    </x:row>
    <x:row r="181">
      <x:c r="A181" s="9">
        <x:v>44097</x:v>
      </x:c>
      <x:c r="B181" s="8">
        <x:v>61.080417434009</x:v>
      </x:c>
      <x:c r="C181" s="8">
        <x:v>32.349602724176997</x:v>
      </x:c>
      <x:c r="D181" s="8">
        <x:v>35.230769230768999</x:v>
      </x:c>
      <x:c r="E181" s="8">
        <x:v>36.455078125</x:v>
      </x:c>
      <x:c r="F181" s="23">
        <x:v>1.4127896687848875</x:v>
      </x:c>
      <x:c r="G181" s="18">
        <x:v>0.29108056265985</x:v>
      </x:c>
      <x:c r="H181" s="18">
        <x:v>0.26626704890974001</x:v>
      </x:c>
      <x:c r="I181" s="18">
        <x:v>0.38701174215193002</x:v>
      </x:c>
      <x:c r="J181" s="18">
        <x:v>0.36619482372420997</x:v>
      </x:c>
      <x:c r="K181" s="19">
        <x:v>0.22431050794920998</x:v>
      </x:c>
      <x:c r="L181" s="19">
        <x:v>0.22431050794920998</x:v>
      </x:c>
      <x:c r="M181" s="18">
        <x:v>0.24278665396512</x:v>
      </x:c>
      <x:c r="N181" s="18">
        <x:v>0.24278665396512</x:v>
      </x:c>
      <x:c r="O181" s="13">
        <x:v>1.2882409827618062</x:v>
      </x:c>
      <x:c r="P181" s="25">
        <x:v>1.4246000000000001</x:v>
      </x:c>
      <x:c r="Q181" s="25">
        <x:v>1.4616</x:v>
      </x:c>
    </x:row>
    <x:row r="182">
      <x:c r="A182" s="9">
        <x:v>44098</x:v>
      </x:c>
      <x:c r="B182" s="8">
        <x:v>57.151626764885997</x:v>
      </x:c>
      <x:c r="C182" s="8">
        <x:v>29.228149829738999</x:v>
      </x:c>
      <x:c r="D182" s="8">
        <x:v>31.846153846153999</x:v>
      </x:c>
      <x:c r="E182" s="8">
        <x:v>33.525390625</x:v>
      </x:c>
      <x:c r="F182" s="23">
        <x:v>1.3793783026644475</x:v>
      </x:c>
      <x:c r="G182" s="18">
        <x:v>0.29523657289003002</x:v>
      </x:c>
      <x:c r="H182" s="18">
        <x:v>0.27330379636869001</x:v>
      </x:c>
      <x:c r="I182" s="18">
        <x:v>0.39563862928349003</x:v>
      </x:c>
      <x:c r="J182" s="18">
        <x:v>0.37172292493310005</x:v>
      </x:c>
      <x:c r="K182" s="19">
        <x:v>0.23278692617773</x:v>
      </x:c>
      <x:c r="L182" s="19">
        <x:v>0.23278692617773</x:v>
      </x:c>
      <x:c r="M182" s="18">
        <x:v>0.25222604313183999</x:v>
      </x:c>
      <x:c r="N182" s="18">
        <x:v>0.25222604313183999</x:v>
      </x:c>
      <x:c r="O182" s="13">
        <x:v>1.2575622147282264</x:v>
      </x:c>
      <x:c r="P182" s="25">
        <x:v>1.4247000000000001</x:v>
      </x:c>
      <x:c r="Q182" s="25">
        <x:v>1.4416</x:v>
      </x:c>
    </x:row>
    <x:row r="183">
      <x:c r="A183" s="9">
        <x:v>44099</x:v>
      </x:c>
      <x:c r="B183" s="8">
        <x:v>57.458563535911999</x:v>
      </x:c>
      <x:c r="C183" s="8">
        <x:v>29.738933030647001</x:v>
      </x:c>
      <x:c r="D183" s="8">
        <x:v>32.615384615384997</x:v>
      </x:c>
      <x:c r="E183" s="8">
        <x:v>33.84765625</x:v>
      </x:c>
      <x:c r="F183" s="23">
        <x:v>1.38415134357986</x:v>
      </x:c>
      <x:c r="G183" s="18">
        <x:v>0.27197890025575</x:v>
      </x:c>
      <x:c r="H183" s="18">
        <x:v>0.25019546520718999</x:v>
      </x:c>
      <x:c r="I183" s="18">
        <x:v>0.36987778576563995</x:v>
      </x:c>
      <x:c r="J183" s="18">
        <x:v>0.34357986435256999</x:v>
      </x:c>
      <x:c r="K183" s="19">
        <x:v>0.19905015831593001</x:v>
      </x:c>
      <x:c r="L183" s="19">
        <x:v>0.19905015831593001</x:v>
      </x:c>
      <x:c r="M183" s="18">
        <x:v>0.21338269280639999</x:v>
      </x:c>
      <x:c r="N183" s="18">
        <x:v>0.21338269280639999</x:v>
      </x:c>
      <x:c r="O183" s="13">
        <x:v>1.2551120359249199</x:v>
      </x:c>
      <x:c r="P183" s="25">
        <x:v>1.4244000000000001</x:v>
      </x:c>
      <x:c r="Q183" s="25">
        <x:v>1.458</x:v>
      </x:c>
    </x:row>
    <x:row r="184">
      <x:c r="A184" s="9">
        <x:v>44102</x:v>
      </x:c>
      <x:c r="B184" s="8">
        <x:v>57.826887661142003</x:v>
      </x:c>
      <x:c r="C184" s="8">
        <x:v>29.852440408627</x:v>
      </x:c>
      <x:c r="D184" s="8">
        <x:v>30.769230769231001</x:v>
      </x:c>
      <x:c r="E184" s="8">
        <x:v>34.228515625</x:v>
      </x:c>
      <x:c r="F184" s="23">
        <x:v>1.3816926861600001</x:v>
      </x:c>
      <x:c r="G184" s="18">
        <x:v>0.27397698209719001</x:v>
      </x:c>
      <x:c r="H184" s="18">
        <x:v>0.25375727564938</x:v>
      </x:c>
      <x:c r="I184" s="18">
        <x:v>0.37502995446921</x:v>
      </x:c>
      <x:c r="J184" s="18">
        <x:v>0.34475249186067997</x:v>
      </x:c>
      <x:c r="K184" s="19">
        <x:v>0.19172790964234998</x:v>
      </x:c>
      <x:c r="L184" s="19">
        <x:v>0.19172790964234998</x:v>
      </x:c>
      <x:c r="M184" s="18">
        <x:v>0.20496188201910001</x:v>
      </x:c>
      <x:c r="N184" s="18">
        <x:v>0.20496188201910001</x:v>
      </x:c>
      <x:c r="O184" s="13">
        <x:v>1.2448674926375201</x:v>
      </x:c>
      <x:c r="P184" s="25">
        <x:v>1.4247000000000001</x:v>
      </x:c>
      <x:c r="Q184" s="25">
        <x:v>1.4555</x:v>
      </x:c>
    </x:row>
    <x:row r="185">
      <x:c r="A185" s="9">
        <x:v>44103</x:v>
      </x:c>
      <x:c r="B185" s="8">
        <x:v>59.668508287293001</x:v>
      </x:c>
      <x:c r="C185" s="8">
        <x:v>31.725312145288999</x:v>
      </x:c>
      <x:c r="D185" s="8">
        <x:v>32.538461538462002</x:v>
      </x:c>
      <x:c r="E185" s="8">
        <x:v>36.494140625</x:v>
      </x:c>
      <x:c r="F185" s="23">
        <x:v>1.4010660564901101</x:v>
      </x:c>
      <x:c r="G185" s="18">
        <x:v>0.27981138107416997</x:v>
      </x:c>
      <x:c r="H185" s="18">
        <x:v>0.25662409868821001</x:v>
      </x:c>
      <x:c r="I185" s="18">
        <x:v>0.36376707404744996</x:v>
      </x:c>
      <x:c r="J185" s="18">
        <x:v>0.33729793122378998</x:v>
      </x:c>
      <x:c r="K185" s="19">
        <x:v>0.17663554356513</x:v>
      </x:c>
      <x:c r="L185" s="19">
        <x:v>0.17663554356513</x:v>
      </x:c>
      <x:c r="M185" s="18">
        <x:v>0.18408418446814001</x:v>
      </x:c>
      <x:c r="N185" s="18">
        <x:v>0.18408418446814001</x:v>
      </x:c>
      <x:c r="O185" s="13">
        <x:v>1.2547729483809851</x:v>
      </x:c>
      <x:c r="P185" s="25">
        <x:v>1.4247000000000001</x:v>
      </x:c>
      <x:c r="Q185" s="25">
        <x:v>1.4719</x:v>
      </x:c>
    </x:row>
    <x:row r="186">
      <x:c r="A186" s="9">
        <x:v>44104</x:v>
      </x:c>
      <x:c r="B186" s="8">
        <x:v>59.791282995703</x:v>
      </x:c>
      <x:c r="C186" s="8">
        <x:v>32.065834279228</x:v>
      </x:c>
      <x:c r="D186" s="8">
        <x:v>34</x:v>
      </x:c>
      <x:c r="E186" s="8">
        <x:v>37.44140625</x:v>
      </x:c>
      <x:c r="F186" s="23">
        <x:v>1.4082463088123274</x:v>
      </x:c>
      <x:c r="G186" s="18">
        <x:v>0.28228900255753997</x:v>
      </x:c>
      <x:c r="H186" s="18">
        <x:v>0.26096776995916998</x:v>
      </x:c>
      <x:c r="I186" s="18">
        <x:v>0.37694704049843997</x:v>
      </x:c>
      <x:c r="J186" s="18">
        <x:v>0.34902420645924997</x:v>
      </x:c>
      <x:c r="K186" s="19">
        <x:v>0.18932862442166001</x:v>
      </x:c>
      <x:c r="L186" s="19">
        <x:v>0.18932862442166001</x:v>
      </x:c>
      <x:c r="M186" s="18">
        <x:v>0.19514915936508001</x:v>
      </x:c>
      <x:c r="N186" s="18">
        <x:v>0.19514915936508001</x:v>
      </x:c>
      <x:c r="O186" s="13">
        <x:v>1.2528127289036388</x:v>
      </x:c>
      <x:c r="P186" s="25">
        <x:v>1.4249000000000001</x:v>
      </x:c>
      <x:c r="Q186" s="25">
        <x:v>1.4698</x:v>
      </x:c>
    </x:row>
    <x:row r="187">
      <x:c r="A187" s="9">
        <x:v>44113</x:v>
      </x:c>
      <x:c r="B187" s="8">
        <x:v>65.561694290976007</x:v>
      </x:c>
      <x:c r="C187" s="8">
        <x:v>36.208853575482003</x:v>
      </x:c>
      <x:c r="D187" s="8">
        <x:v>38.769230769231001</x:v>
      </x:c>
      <x:c r="E187" s="8">
        <x:v>45.341796875</x:v>
      </x:c>
      <x:c r="F187" s="23">
        <x:v>1.4647039387767224</x:v>
      </x:c>
      <x:c r="G187" s="18">
        <x:v>0.28109015345269001</x:v>
      </x:c>
      <x:c r="H187" s="18">
        <x:v>0.26174963078794</x:v>
      </x:c>
      <x:c r="I187" s="18">
        <x:v>0.37059669302659998</x:v>
      </x:c>
      <x:c r="J187" s="18">
        <x:v>0.34424993724742003</x:v>
      </x:c>
      <x:c r="K187" s="19">
        <x:v>0.18863292170173998</x:v>
      </x:c>
      <x:c r="L187" s="19">
        <x:v>0.18863292170173998</x:v>
      </x:c>
      <x:c r="M187" s="18">
        <x:v>0.19377478665549</x:v>
      </x:c>
      <x:c r="N187" s="18">
        <x:v>0.19377478665549</x:v>
      </x:c>
      <x:c r="O187" s="13">
        <x:v>1.2877444081132023</x:v>
      </x:c>
      <x:c r="P187" s="25">
        <x:v>1.4252</x:v>
      </x:c>
      <x:c r="Q187" s="25">
        <x:v>1.4743999999999999</x:v>
      </x:c>
    </x:row>
    <x:row r="188">
      <x:c r="A188" s="9">
        <x:v>44116</x:v>
      </x:c>
      <x:c r="B188" s="8">
        <x:v>70.902394106814</x:v>
      </x:c>
      <x:c r="C188" s="8">
        <x:v>38.989784335982002</x:v>
      </x:c>
      <x:c r="D188" s="8">
        <x:v>42.153846153845997</x:v>
      </x:c>
      <x:c r="E188" s="8">
        <x:v>49.35546875</x:v>
      </x:c>
      <x:c r="F188" s="23">
        <x:v>1.503503733366605</x:v>
      </x:c>
      <x:c r="G188" s="18">
        <x:v>0.30794437340152997</x:v>
      </x:c>
      <x:c r="H188" s="18">
        <x:v>0.28598731647989001</x:v>
      </x:c>
      <x:c r="I188" s="18">
        <x:v>0.40809968847352002</x:v>
      </x:c>
      <x:c r="J188" s="18">
        <x:v>0.379512522056</x:v>
      </x:c>
      <x:c r="K188" s="19">
        <x:v>0.22549384923710999</x:v>
      </x:c>
      <x:c r="L188" s="19">
        <x:v>0.22549384923710999</x:v>
      </x:c>
      <x:c r="M188" s="18">
        <x:v>0.23471183301022999</x:v>
      </x:c>
      <x:c r="N188" s="18">
        <x:v>0.23471183301022999</x:v>
      </x:c>
      <x:c r="O188" s="13">
        <x:v>1.3267443558957288</x:v>
      </x:c>
      <x:c r="P188" s="25">
        <x:v>1.4253</x:v>
      </x:c>
      <x:c r="Q188" s="25">
        <x:v>1.4899</x:v>
      </x:c>
    </x:row>
    <x:row r="189">
      <x:c r="A189" s="9">
        <x:v>44117</x:v>
      </x:c>
      <x:c r="B189" s="8">
        <x:v>72.498465316145001</x:v>
      </x:c>
      <x:c r="C189" s="8">
        <x:v>39.784335981839</x:v>
      </x:c>
      <x:c r="D189" s="8">
        <x:v>43.384615384615003</x:v>
      </x:c>
      <x:c r="E189" s="8">
        <x:v>50.068359375</x:v>
      </x:c>
      <x:c r="F189" s="23">
        <x:v>1.5143394401439976</x:v>
      </x:c>
      <x:c r="G189" s="18">
        <x:v>0.34694693094629003</x:v>
      </x:c>
      <x:c r="H189" s="18">
        <x:v>0.32230040830509998</x:v>
      </x:c>
      <x:c r="I189" s="18">
        <x:v>0.44632159118140002</x:v>
      </x:c>
      <x:c r="J189" s="18">
        <x:v>0.41720412098302001</x:v>
      </x:c>
      <x:c r="K189" s="19">
        <x:v>0.26391837447343997</x:v>
      </x:c>
      <x:c r="L189" s="19">
        <x:v>0.26391837447343997</x:v>
      </x:c>
      <x:c r="M189" s="18">
        <x:v>0.27667252340157</x:v>
      </x:c>
      <x:c r="N189" s="18">
        <x:v>0.27667252340157</x:v>
      </x:c>
      <x:c r="O189" s="13">
        <x:v>1.3329556423523363</x:v>
      </x:c>
      <x:c r="P189" s="25">
        <x:v>1.4256</x:v>
      </x:c>
      <x:c r="Q189" s="25">
        <x:v>1.4825999999999999</x:v>
      </x:c>
    </x:row>
    <x:row r="190">
      <x:c r="A190" s="9">
        <x:v>44118</x:v>
      </x:c>
      <x:c r="B190" s="8">
        <x:v>71.639042357273993</x:v>
      </x:c>
      <x:c r="C190" s="8">
        <x:v>38.535754824064</x:v>
      </x:c>
      <x:c r="D190" s="8">
        <x:v>41.538461538462002</x:v>
      </x:c>
      <x:c r="E190" s="8">
        <x:v>47.91015625</x:v>
      </x:c>
      <x:c r="F190" s="23">
        <x:v>1.4990585374245</x:v>
      </x:c>
      <x:c r="G190" s="18">
        <x:v>0.35302109974425</x:v>
      </x:c>
      <x:c r="H190" s="18">
        <x:v>0.32759968725567001</x:v>
      </x:c>
      <x:c r="I190" s="18">
        <x:v>0.45434938892882998</x:v>
      </x:c>
      <x:c r="J190" s="18">
        <x:v>0.42407236790444003</x:v>
      </x:c>
      <x:c r="K190" s="19">
        <x:v>0.26707908862764002</x:v>
      </x:c>
      <x:c r="L190" s="19">
        <x:v>0.26707908862764002</x:v>
      </x:c>
      <x:c r="M190" s="18">
        <x:v>0.28522220886511002</x:v>
      </x:c>
      <x:c r="N190" s="18">
        <x:v>0.28522220886511002</x:v>
      </x:c>
      <x:c r="O190" s="13">
        <x:v>1.3262769152393163</x:v>
      </x:c>
      <x:c r="P190" s="25">
        <x:v>1.4259999999999999</x:v>
      </x:c>
      <x:c r="Q190" s="25">
        <x:v>1.4681999999999999</x:v>
      </x:c>
    </x:row>
    <x:row r="191">
      <x:c r="A191" s="9">
        <x:v>44119</x:v>
      </x:c>
      <x:c r="B191" s="8">
        <x:v>69.613259668507993</x:v>
      </x:c>
      <x:c r="C191" s="8">
        <x:v>37.287173666287998</x:v>
      </x:c>
      <x:c r="D191" s="8">
        <x:v>40.076923076923002</x:v>
      </x:c>
      <x:c r="E191" s="8">
        <x:v>47.51953125</x:v>
      </x:c>
      <x:c r="F191" s="23">
        <x:v>1.4862422191542974</x:v>
      </x:c>
      <x:c r="G191" s="18">
        <x:v>0.34614769820972002</x:v>
      </x:c>
      <x:c r="H191" s="18">
        <x:v>0.32091043349838999</x:v>
      </x:c>
      <x:c r="I191" s="18">
        <x:v>0.44859813084111999</x:v>
      </x:c>
      <x:c r="J191" s="18">
        <x:v>0.42164335378599999</x:v>
      </x:c>
      <x:c r="K191" s="19">
        <x:v>0.25535614752058999</x:v>
      </x:c>
      <x:c r="L191" s="19">
        <x:v>0.25535614752058999</x:v>
      </x:c>
      <x:c r="M191" s="18">
        <x:v>0.28110170526905998</x:v>
      </x:c>
      <x:c r="N191" s="18">
        <x:v>0.28110170526905998</x:v>
      </x:c>
      <x:c r="O191" s="13">
        <x:v>1.3181769532702186</x:v>
      </x:c>
      <x:c r="P191" s="25">
        <x:v>1.4261999999999999</x:v>
      </x:c>
      <x:c r="Q191" s="25">
        <x:v>1.4665999999999999</x:v>
      </x:c>
    </x:row>
    <x:row r="192">
      <x:c r="A192" s="9">
        <x:v>44120</x:v>
      </x:c>
      <x:c r="B192" s="8">
        <x:v>68.569674647023007</x:v>
      </x:c>
      <x:c r="C192" s="8">
        <x:v>35.868331441544001</x:v>
      </x:c>
      <x:c r="D192" s="8">
        <x:v>38.384615384615003</x:v>
      </x:c>
      <x:c r="E192" s="8">
        <x:v>45.380859375</x:v>
      </x:c>
      <x:c r="F192" s="23">
        <x:v>1.470508702120455</x:v>
      </x:c>
      <x:c r="G192" s="18">
        <x:v>0.34614769820972002</x:v>
      </x:c>
      <x:c r="H192" s="18">
        <x:v>0.31934671184085001</x:v>
      </x:c>
      <x:c r="I192" s="18">
        <x:v>0.43973160795590999</x:v>
      </x:c>
      <x:c r="J192" s="18">
        <x:v>0.41611525257711002</x:v>
      </x:c>
      <x:c r="K192" s="19">
        <x:v>0.2442617458887</x:v>
      </x:c>
      <x:c r="L192" s="19">
        <x:v>0.2442617458887</x:v>
      </x:c>
      <x:c r="M192" s="18">
        <x:v>0.26777543190038</x:v>
      </x:c>
      <x:c r="N192" s="18">
        <x:v>0.26777543190038</x:v>
      </x:c>
      <x:c r="O192" s="13">
        <x:v>1.3168629514835786</x:v>
      </x:c>
      <x:c r="P192" s="25">
        <x:v>1.4267000000000001</x:v>
      </x:c>
      <x:c r="Q192" s="25">
        <x:v>1.4723999999999999</x:v>
      </x:c>
    </x:row>
    <x:row r="193">
      <x:c r="A193" s="9">
        <x:v>44123</x:v>
      </x:c>
      <x:c r="B193" s="8">
        <x:v>66.421117249847001</x:v>
      </x:c>
      <x:c r="C193" s="8">
        <x:v>34.562996594779001</x:v>
      </x:c>
      <x:c r="D193" s="8">
        <x:v>37.923076923076998</x:v>
      </x:c>
      <x:c r="E193" s="8">
        <x:v>44.326171875</x:v>
      </x:c>
      <x:c r="F193" s="23">
        <x:v>1.4580834066067574</x:v>
      </x:c>
      <x:c r="G193" s="18">
        <x:v>0.34526854219948999</x:v>
      </x:c>
      <x:c r="H193" s="18">
        <x:v>0.31943358526627003</x:v>
      </x:c>
      <x:c r="I193" s="18">
        <x:v>0.43362089623771999</x:v>
      </x:c>
      <x:c r="J193" s="18">
        <x:v>0.41117346516086994</x:v>
      </x:c>
      <x:c r="K193" s="19">
        <x:v>0.24058691586702999</x:v>
      </x:c>
      <x:c r="L193" s="19">
        <x:v>0.24058691586702999</x:v>
      </x:c>
      <x:c r="M193" s="18">
        <x:v>0.27211664563511001</x:v>
      </x:c>
      <x:c r="N193" s="18">
        <x:v>0.27211664563511001</x:v>
      </x:c>
      <x:c r="O193" s="13">
        <x:v>1.3061901139357261</x:v>
      </x:c>
      <x:c r="P193" s="25">
        <x:v>1.4275</x:v>
      </x:c>
      <x:c r="Q193" s="25">
        <x:v>1.4736</x:v>
      </x:c>
    </x:row>
    <x:row r="194">
      <x:c r="A194" s="9">
        <x:v>44124</x:v>
      </x:c>
      <x:c r="B194" s="8">
        <x:v>68.569674647023007</x:v>
      </x:c>
      <x:c r="C194" s="8">
        <x:v>36.208853575482003</x:v>
      </x:c>
      <x:c r="D194" s="8">
        <x:v>39</x:v>
      </x:c>
      <x:c r="E194" s="8">
        <x:v>46.650390625</x:v>
      </x:c>
      <x:c r="F194" s="23">
        <x:v>1.4760722971187625</x:v>
      </x:c>
      <x:c r="G194" s="18">
        <x:v>0.33487851662404</x:v>
      </x:c>
      <x:c r="H194" s="18">
        <x:v>0.30753192598383999</x:v>
      </x:c>
      <x:c r="I194" s="18">
        <x:v>0.41445003594535995</x:v>
      </x:c>
      <x:c r="J194" s="18">
        <x:v>0.39651562111654998</x:v>
      </x:c>
      <x:c r="K194" s="19">
        <x:v>0.23195889084904001</x:v>
      </x:c>
      <x:c r="L194" s="19">
        <x:v>0.23195889084904001</x:v>
      </x:c>
      <x:c r="M194" s="18">
        <x:v>0.26611351505897002</x:v>
      </x:c>
      <x:c r="N194" s="18">
        <x:v>0.26611351505897002</x:v>
      </x:c>
      <x:c r="O194" s="13">
        <x:v>1.3176102949456188</x:v>
      </x:c>
      <x:c r="P194" s="25">
        <x:v>1.4282999999999999</x:v>
      </x:c>
      <x:c r="Q194" s="25">
        <x:v>1.4623999999999999</x:v>
      </x:c>
    </x:row>
    <x:row r="195">
      <x:c r="A195" s="9">
        <x:v>44125</x:v>
      </x:c>
      <x:c r="B195" s="8">
        <x:v>66.605279312462002</x:v>
      </x:c>
      <x:c r="C195" s="8">
        <x:v>33.371169125992999</x:v>
      </x:c>
      <x:c r="D195" s="8">
        <x:v>36.153846153845997</x:v>
      </x:c>
      <x:c r="E195" s="8">
        <x:v>44.013671875</x:v>
      </x:c>
      <x:c r="F195" s="23">
        <x:v>1.4503599161682525</x:v>
      </x:c>
      <x:c r="G195" s="18">
        <x:v>0.34710677749360996</x:v>
      </x:c>
      <x:c r="H195" s="18">
        <x:v>0.31578490139866</x:v>
      </x:c>
      <x:c r="I195" s="18">
        <x:v>0.42643182362809001</x:v>
      </x:c>
      <x:c r="J195" s="18">
        <x:v>0.40413770003502997</x:v>
      </x:c>
      <x:c r="K195" s="19">
        <x:v>0.24363987064563999</x:v>
      </x:c>
      <x:c r="L195" s="19">
        <x:v>0.24363987064563999</x:v>
      </x:c>
      <x:c r="M195" s="18">
        <x:v>0.28007070785914001</x:v>
      </x:c>
      <x:c r="N195" s="18">
        <x:v>0.28007070785914001</x:v>
      </x:c>
      <x:c r="O195" s="13">
        <x:v>1.3035272208005988</x:v>
      </x:c>
      <x:c r="P195" s="25">
        <x:v>1.4289000000000001</x:v>
      </x:c>
      <x:c r="Q195" s="25">
        <x:v>1.4728000000000001</x:v>
      </x:c>
    </x:row>
    <x:row r="196">
      <x:c r="A196" s="9">
        <x:v>44126</x:v>
      </x:c>
      <x:c r="B196" s="8">
        <x:v>64.27255985267</x:v>
      </x:c>
      <x:c r="C196" s="8">
        <x:v>32.349602724176997</x:v>
      </x:c>
      <x:c r="D196" s="8">
        <x:v>34.846153846154003</x:v>
      </x:c>
      <x:c r="E196" s="8">
        <x:v>42.59765625</x:v>
      </x:c>
      <x:c r="F196" s="23">
        <x:v>1.4351649316825026</x:v>
      </x:c>
      <x:c r="G196" s="18">
        <x:v>0.34702685421995</x:v>
      </x:c>
      <x:c r="H196" s="18">
        <x:v>0.31456867344278999</x:v>
      </x:c>
      <x:c r="I196" s="18">
        <x:v>0.40774023484304001</x:v>
      </x:c>
      <x:c r="J196" s="18">
        <x:v>0.38998241060396999</x:v>
      </x:c>
      <x:c r="K196" s="19">
        <x:v>0.22418760585754999</x:v>
      </x:c>
      <x:c r="L196" s="19">
        <x:v>0.22418760585754999</x:v>
      </x:c>
      <x:c r="M196" s="18">
        <x:v>0.26026219078996998</x:v>
      </x:c>
      <x:c r="N196" s="18">
        <x:v>0.26026219078996998</x:v>
      </x:c>
      <x:c r="O196" s="13">
        <x:v>1.2962296898109424</x:v>
      </x:c>
      <x:c r="P196" s="25">
        <x:v>1.4298999999999999</x:v>
      </x:c>
      <x:c r="Q196" s="25">
        <x:v>1.4725999999999999</x:v>
      </x:c>
    </x:row>
    <x:row r="197">
      <x:c r="A197" s="9">
        <x:v>44127</x:v>
      </x:c>
      <x:c r="B197" s="8">
        <x:v>61.141804788214003</x:v>
      </x:c>
      <x:c r="C197" s="8">
        <x:v>29.057888762769998</x:v>
      </x:c>
      <x:c r="D197" s="8">
        <x:v>32.461538461537998</x:v>
      </x:c>
      <x:c r="E197" s="8">
        <x:v>38.41796875</x:v>
      </x:c>
      <x:c r="F197" s="23">
        <x:v>1.4026980019063049</x:v>
      </x:c>
      <x:c r="G197" s="18">
        <x:v>0.34231138107417003</x:v>
      </x:c>
      <x:c r="H197" s="18">
        <x:v>0.30709755885675</x:v>
      </x:c>
      <x:c r="I197" s="18">
        <x:v>0.39479990414569999</x:v>
      </x:c>
      <x:c r="J197" s="18">
        <x:v>0.37833989447071997</x:v>
      </x:c>
      <x:c r="K197" s="19">
        <x:v>0.21641227921588002</x:v>
      </x:c>
      <x:c r="L197" s="19">
        <x:v>0.21641227921588002</x:v>
      </x:c>
      <x:c r="M197" s="18">
        <x:v>0.25723211075421998</x:v>
      </x:c>
      <x:c r="N197" s="18">
        <x:v>0.25723211075421998</x:v>
      </x:c>
      <x:c r="O197" s="13">
        <x:v>1.2766741394984662</x:v>
      </x:c>
      <x:c r="P197" s="25">
        <x:v>1.4301999999999999</x:v>
      </x:c>
      <x:c r="Q197" s="25">
        <x:v>1.4677</x:v>
      </x:c>
    </x:row>
    <x:row r="198">
      <x:c r="A198" s="9">
        <x:v>44130</x:v>
      </x:c>
      <x:c r="B198" s="8">
        <x:v>64.211172498465004</x:v>
      </x:c>
      <x:c r="C198" s="8">
        <x:v>29.738933030647001</x:v>
      </x:c>
      <x:c r="D198" s="8">
        <x:v>33.846153846154003</x:v>
      </x:c>
      <x:c r="E198" s="8">
        <x:v>40.595703125</x:v>
      </x:c>
      <x:c r="F198" s="23">
        <x:v>1.4209799062506649</x:v>
      </x:c>
      <x:c r="G198" s="18">
        <x:v>0.32576726342710999</x:v>
      </x:c>
      <x:c r="H198" s="18">
        <x:v>0.28902788636956001</x:v>
      </x:c>
      <x:c r="I198" s="18">
        <x:v>0.37383177570092996</x:v>
      </x:c>
      <x:c r="J198" s="18">
        <x:v>0.36083424079691001</x:v>
      </x:c>
      <x:c r="K198" s="19">
        <x:v>0.19297464196816999</x:v>
      </x:c>
      <x:c r="L198" s="19">
        <x:v>0.19297464196816999</x:v>
      </x:c>
      <x:c r="M198" s="18">
        <x:v>0.23899133287843999</x:v>
      </x:c>
      <x:c r="N198" s="18">
        <x:v>0.23899133287843999</x:v>
      </x:c>
      <x:c r="O198" s="13">
        <x:v>1.2782893496321825</x:v>
      </x:c>
      <x:c r="P198" s="25">
        <x:v>1.4306000000000001</x:v>
      </x:c>
      <x:c r="Q198" s="25">
        <x:v>1.4612000000000001</x:v>
      </x:c>
    </x:row>
    <x:row r="199">
      <x:c r="A199" s="9">
        <x:v>44131</x:v>
      </x:c>
      <x:c r="B199" s="8">
        <x:v>65.623081645181003</x:v>
      </x:c>
      <x:c r="C199" s="8">
        <x:v>31.441543700341001</x:v>
      </x:c>
      <x:c r="D199" s="8">
        <x:v>37.769230769231001</x:v>
      </x:c>
      <x:c r="E199" s="8">
        <x:v>43.017578125</x:v>
      </x:c>
      <x:c r="F199" s="23">
        <x:v>1.4446285855993826</x:v>
      </x:c>
      <x:c r="G199" s="18">
        <x:v>0.3190537084399</x:v>
      </x:c>
      <x:c r="H199" s="18">
        <x:v>0.28303362001564003</x:v>
      </x:c>
      <x:c r="I199" s="18">
        <x:v>0.37886412652768003</x:v>
      </x:c>
      <x:c r="J199" s="18">
        <x:v>0.36410084601462001</x:v>
      </x:c>
      <x:c r="K199" s="19">
        <x:v>0.19426649707304</x:v>
      </x:c>
      <x:c r="L199" s="19">
        <x:v>0.19426649707304</x:v>
      </x:c>
      <x:c r="M199" s="18">
        <x:v>0.24636475095676999</x:v>
      </x:c>
      <x:c r="N199" s="18">
        <x:v>0.24636475095676999</x:v>
      </x:c>
      <x:c r="O199" s="13">
        <x:v>1.2809707075273737</x:v>
      </x:c>
      <x:c r="P199" s="25">
        <x:v>1.4318</x:v>
      </x:c>
      <x:c r="Q199" s="25">
        <x:v>1.4722999999999999</x:v>
      </x:c>
    </x:row>
    <x:row r="200">
      <x:c r="A200" s="9">
        <x:v>44132</x:v>
      </x:c>
      <x:c r="B200" s="8">
        <x:v>68.937998772252996</x:v>
      </x:c>
      <x:c r="C200" s="8">
        <x:v>33.200908059024002</x:v>
      </x:c>
      <x:c r="D200" s="8">
        <x:v>38.846153846154003</x:v>
      </x:c>
      <x:c r="E200" s="8">
        <x:v>47.392578125</x:v>
      </x:c>
      <x:c r="F200" s="23">
        <x:v>1.4709440970060774</x:v>
      </x:c>
      <x:c r="G200" s="18">
        <x:v>0.32137148337596</x:v>
      </x:c>
      <x:c r="H200" s="18">
        <x:v>0.28633481018156998</x:v>
      </x:c>
      <x:c r="I200" s="18">
        <x:v>0.38066139468008997</x:v>
      </x:c>
      <x:c r="J200" s="18">
        <x:v>0.36493843711388996</x:v>
      </x:c>
      <x:c r="K200" s="19">
        <x:v>0.2003768614269</x:v>
      </x:c>
      <x:c r="L200" s="19">
        <x:v>0.2003768614269</x:v>
      </x:c>
      <x:c r="M200" s="18">
        <x:v>0.24685290600683998</x:v>
      </x:c>
      <x:c r="N200" s="18">
        <x:v>0.24685290600683998</x:v>
      </x:c>
      <x:c r="O200" s="13">
        <x:v>1.2858668404748099</x:v>
      </x:c>
      <x:c r="P200" s="25">
        <x:v>1.4317</x:v>
      </x:c>
      <x:c r="Q200" s="25">
        <x:v>1.4744999999999999</x:v>
      </x:c>
    </x:row>
    <x:row r="201">
      <x:c r="A201" s="9">
        <x:v>44133</x:v>
      </x:c>
      <x:c r="B201" s="8">
        <x:v>67.833026396562005</x:v>
      </x:c>
      <x:c r="C201" s="8">
        <x:v>33.030646992054002</x:v>
      </x:c>
      <x:c r="D201" s="8">
        <x:v>37.153846153845997</x:v>
      </x:c>
      <x:c r="E201" s="8">
        <x:v>47.509765625</x:v>
      </x:c>
      <x:c r="F201" s="23">
        <x:v>1.463818212918655</x:v>
      </x:c>
      <x:c r="G201" s="18">
        <x:v>0.33383951406649998</x:v>
      </x:c>
      <x:c r="H201" s="18">
        <x:v>0.29571714012684003</x:v>
      </x:c>
      <x:c r="I201" s="18">
        <x:v>0.38880901030434001</x:v>
      </x:c>
      <x:c r="J201" s="18">
        <x:v>0.37021526093897994</x:v>
      </x:c>
      <x:c r="K201" s="19">
        <x:v>0.20089624042106</x:v>
      </x:c>
      <x:c r="L201" s="19">
        <x:v>0.20089624042106</x:v>
      </x:c>
      <x:c r="M201" s="18">
        <x:v>0.24828065875985</x:v>
      </x:c>
      <x:c r="N201" s="18">
        <x:v>0.24828065875985</x:v>
      </x:c>
      <x:c r="O201" s="13">
        <x:v>1.2874899819173213</x:v>
      </x:c>
      <x:c r="P201" s="25">
        <x:v>1.4318</x:v>
      </x:c>
      <x:c r="Q201" s="25">
        <x:v>1.4557</x:v>
      </x:c>
    </x:row>
    <x:row r="202">
      <x:c r="A202" s="9">
        <x:v>44134</x:v>
      </x:c>
      <x:c r="B202" s="8">
        <x:v>65.254757519950999</x:v>
      </x:c>
      <x:c r="C202" s="8">
        <x:v>30.192962542564999</x:v>
      </x:c>
      <x:c r="D202" s="8">
        <x:v>32.846153846154003</x:v>
      </x:c>
      <x:c r="E202" s="8">
        <x:v>44.0234375</x:v>
      </x:c>
      <x:c r="F202" s="23">
        <x:v>1.430793278521675</x:v>
      </x:c>
      <x:c r="G202" s="18">
        <x:v>0.34750639386189003</x:v>
      </x:c>
      <x:c r="H202" s="18">
        <x:v>0.30344887498914003</x:v>
      </x:c>
      <x:c r="I202" s="18">
        <x:v>0.38880901030434001</x:v>
      </x:c>
      <x:c r="J202" s="18">
        <x:v>0.37373314354047998</x:v>
      </x:c>
      <x:c r="K202" s="19">
        <x:v>0.19897649250507002</x:v>
      </x:c>
      <x:c r="L202" s="19">
        <x:v>0.19897649250507002</x:v>
      </x:c>
      <x:c r="M202" s="18">
        <x:v>0.24423472381628999</x:v>
      </x:c>
      <x:c r="N202" s="18">
        <x:v>0.24423472381628999</x:v>
      </x:c>
      <x:c r="O202" s="13">
        <x:v>1.2560086997175901</x:v>
      </x:c>
      <x:c r="P202" s="25">
        <x:v>1.4319999999999999</x:v>
      </x:c>
      <x:c r="Q202" s="25">
        <x:v>1.4471000000000001</x:v>
      </x:c>
    </x:row>
    <x:row r="203">
      <x:c r="A203" s="9">
        <x:v>44137</x:v>
      </x:c>
      <x:c r="B203" s="8">
        <x:v>68.201350521793003</x:v>
      </x:c>
      <x:c r="C203" s="8">
        <x:v>31.952326901248998</x:v>
      </x:c>
      <x:c r="D203" s="8">
        <x:v>34.076923076923002</x:v>
      </x:c>
      <x:c r="E203" s="8">
        <x:v>47.16796875</x:v>
      </x:c>
      <x:c r="F203" s="23">
        <x:v>1.4534964231249126</x:v>
      </x:c>
      <x:c r="G203" s="18">
        <x:v>0.32552749360614003</x:v>
      </x:c>
      <x:c r="H203" s="18">
        <x:v>0.27816870819216</x:v>
      </x:c>
      <x:c r="I203" s="18">
        <x:v>0.35478073328540999</x:v>
      </x:c>
      <x:c r="J203" s="18">
        <x:v>0.34249099594666998</x:v>
      </x:c>
      <x:c r="K203" s="19">
        <x:v>0.16959211486621001</x:v>
      </x:c>
      <x:c r="L203" s="19">
        <x:v>0.16959211486621001</x:v>
      </x:c>
      <x:c r="M203" s="18">
        <x:v>0.20395871848895999</x:v>
      </x:c>
      <x:c r="N203" s="18">
        <x:v>0.20395871848895999</x:v>
      </x:c>
      <x:c r="O203" s="13">
        <x:v>1.2617264499634275</x:v>
      </x:c>
      <x:c r="P203" s="25">
        <x:v>1.4322999999999999</x:v>
      </x:c>
      <x:c r="Q203" s="25">
        <x:v>1.4568000000000001</x:v>
      </x:c>
    </x:row>
    <x:row r="204">
      <x:c r="A204" s="9">
        <x:v>44138</x:v>
      </x:c>
      <x:c r="B204" s="8">
        <x:v>69.060773480663002</x:v>
      </x:c>
      <x:c r="C204" s="8">
        <x:v>33.711691259932003</x:v>
      </x:c>
      <x:c r="D204" s="8">
        <x:v>36.153846153845997</x:v>
      </x:c>
      <x:c r="E204" s="8">
        <x:v>48.046875</x:v>
      </x:c>
      <x:c r="F204" s="23">
        <x:v>1.4674329647361026</x:v>
      </x:c>
      <x:c r="G204" s="18">
        <x:v>0.33743606138106996</x:v>
      </x:c>
      <x:c r="H204" s="18">
        <x:v>0.28711667101034</x:v>
      </x:c>
      <x:c r="I204" s="18">
        <x:v>0.36316798466331002</x:v>
      </x:c>
      <x:c r="J204" s="18">
        <x:v>0.34868916997324001</x:v>
      </x:c>
      <x:c r="K204" s="19">
        <x:v>0.17006452090368002</x:v>
      </x:c>
      <x:c r="L204" s="19">
        <x:v>0.17006452090368002</x:v>
      </x:c>
      <x:c r="M204" s="18">
        <x:v>0.20863633543605001</x:v>
      </x:c>
      <x:c r="N204" s="18">
        <x:v>0.20863633543605001</x:v>
      </x:c>
      <x:c r="O204" s="13">
        <x:v>1.2811319693804326</x:v>
      </x:c>
      <x:c r="P204" s="25">
        <x:v>1.4329000000000001</x:v>
      </x:c>
      <x:c r="Q204" s="25">
        <x:v>1.4630000000000001</x:v>
      </x:c>
    </x:row>
    <x:row r="205">
      <x:c r="A205" s="9">
        <x:v>44139</x:v>
      </x:c>
      <x:c r="B205" s="8">
        <x:v>69.429097605893006</x:v>
      </x:c>
      <x:c r="C205" s="8">
        <x:v>34.279228149829997</x:v>
      </x:c>
      <x:c r="D205" s="8">
        <x:v>36.692307692307999</x:v>
      </x:c>
      <x:c r="E205" s="8">
        <x:v>48.828125</x:v>
      </x:c>
      <x:c r="F205" s="23">
        <x:v>1.4730718961200775</x:v>
      </x:c>
      <x:c r="G205" s="18">
        <x:v>0.35190217391304002</x:v>
      </x:c>
      <x:c r="H205" s="18">
        <x:v>0.30006081139779001</x:v>
      </x:c>
      <x:c r="I205" s="18">
        <x:v>0.38078121255691</x:v>
      </x:c>
      <x:c r="J205" s="18">
        <x:v>0.36410084601462001</x:v>
      </x:c>
      <x:c r="K205" s="19">
        <x:v>0.19409656813601997</x:v>
      </x:c>
      <x:c r="L205" s="19">
        <x:v>0.19409656813601997</x:v>
      </x:c>
      <x:c r="M205" s="18">
        <x:v>0.23200878744452999</x:v>
      </x:c>
      <x:c r="N205" s="18">
        <x:v>0.23200878744452999</x:v>
      </x:c>
      <x:c r="O205" s="13">
        <x:v>1.2811330861607</x:v>
      </x:c>
      <x:c r="P205" s="25">
        <x:v>1.4334</x:v>
      </x:c>
      <x:c r="Q205" s="25">
        <x:v>1.4672000000000001</x:v>
      </x:c>
    </x:row>
    <x:row r="206">
      <x:c r="A206" s="9">
        <x:v>44140</x:v>
      </x:c>
      <x:c r="B206" s="8">
        <x:v>71.639042357273993</x:v>
      </x:c>
      <x:c r="C206" s="8">
        <x:v>38.195232690125003</x:v>
      </x:c>
      <x:c r="D206" s="8">
        <x:v>40.692307692307999</x:v>
      </x:c>
      <x:c r="E206" s="8">
        <x:v>52.646484375</x:v>
      </x:c>
      <x:c r="F206" s="23">
        <x:v>1.5079326677867675</x:v>
      </x:c>
      <x:c r="G206" s="18">
        <x:v>0.36341112531969005</x:v>
      </x:c>
      <x:c r="H206" s="18">
        <x:v>0.30614195117713</x:v>
      </x:c>
      <x:c r="I206" s="18">
        <x:v>0.37766594775941004</x:v>
      </x:c>
      <x:c r="J206" s="18">
        <x:v>0.36024792700427</x:v>
      </x:c>
      <x:c r="K206" s="19">
        <x:v>0.19142139089170002</x:v>
      </x:c>
      <x:c r="L206" s="19">
        <x:v>0.19142139089170002</x:v>
      </x:c>
      <x:c r="M206" s="18">
        <x:v>0.22937747812084999</x:v>
      </x:c>
      <x:c r="N206" s="18">
        <x:v>0.22937747812084999</x:v>
      </x:c>
      <x:c r="O206" s="13">
        <x:v>1.304212355728785</x:v>
      </x:c>
      <x:c r="P206" s="25">
        <x:v>1.4336</x:v>
      </x:c>
      <x:c r="Q206" s="25">
        <x:v>1.4661</x:v>
      </x:c>
    </x:row>
    <x:row r="207">
      <x:c r="A207" s="9">
        <x:v>44141</x:v>
      </x:c>
      <x:c r="B207" s="8">
        <x:v>70.779619398403995</x:v>
      </x:c>
      <x:c r="C207" s="8">
        <x:v>36.833144154369997</x:v>
      </x:c>
      <x:c r="D207" s="8">
        <x:v>40.384615384615003</x:v>
      </x:c>
      <x:c r="E207" s="8">
        <x:v>51.11328125</x:v>
      </x:c>
      <x:c r="F207" s="23">
        <x:v>1.4977766504684724</x:v>
      </x:c>
      <x:c r="G207" s="18">
        <x:v>0.38395140664962002</x:v>
      </x:c>
      <x:c r="H207" s="18">
        <x:v>0.32603596559811998</x:v>
      </x:c>
      <x:c r="I207" s="18">
        <x:v>0.41085549964054996</x:v>
      </x:c>
      <x:c r="J207" s="18">
        <x:v>0.38445430947225001</x:v>
      </x:c>
      <x:c r="K207" s="19">
        <x:v>0.21338413118801</x:v>
      </x:c>
      <x:c r="L207" s="19">
        <x:v>0.21338413118801</x:v>
      </x:c>
      <x:c r="M207" s="18">
        <x:v>0.25081670104685999</x:v>
      </x:c>
      <x:c r="N207" s="18">
        <x:v>0.25081670104685999</x:v>
      </x:c>
      <x:c r="O207" s="13">
        <x:v>1.2940248728951649</x:v>
      </x:c>
      <x:c r="P207" s="25">
        <x:v>1.4335</x:v>
      </x:c>
      <x:c r="Q207" s="25">
        <x:v>1.4825999999999999</x:v>
      </x:c>
    </x:row>
    <x:row r="208">
      <x:c r="A208" s="9">
        <x:v>44144</x:v>
      </x:c>
      <x:c r="B208" s="8">
        <x:v>76.550030693677002</x:v>
      </x:c>
      <x:c r="C208" s="8">
        <x:v>40.124858115777997</x:v>
      </x:c>
      <x:c r="D208" s="8">
        <x:v>44</x:v>
      </x:c>
      <x:c r="E208" s="8">
        <x:v>55.068359375</x:v>
      </x:c>
      <x:c r="F208" s="23">
        <x:v>1.5393581204611375</x:v>
      </x:c>
      <x:c r="G208" s="18">
        <x:v>0.38331202046035995</x:v>
      </x:c>
      <x:c r="H208" s="18">
        <x:v>0.32499348449308996</x:v>
      </x:c>
      <x:c r="I208" s="18">
        <x:v>0.40210879463216004</x:v>
      </x:c>
      <x:c r="J208" s="18">
        <x:v>0.37381690264268996</x:v>
      </x:c>
      <x:c r="K208" s="19">
        <x:v>0.20147703453526999</x:v>
      </x:c>
      <x:c r="L208" s="19">
        <x:v>0.20147703453526999</x:v>
      </x:c>
      <x:c r="M208" s="18">
        <x:v>0.23250685593124001</x:v>
      </x:c>
      <x:c r="N208" s="18">
        <x:v>0.23250685593124001</x:v>
      </x:c>
      <x:c r="O208" s="13">
        <x:v>1.3212694035907588</x:v>
      </x:c>
      <x:c r="P208" s="25">
        <x:v>1.4331</x:v>
      </x:c>
      <x:c r="Q208" s="25">
        <x:v>1.4807999999999999</x:v>
      </x:c>
    </x:row>
    <x:row r="209">
      <x:c r="A209" s="9">
        <x:v>44145</x:v>
      </x:c>
      <x:c r="B209" s="8">
        <x:v>74.524248004911001</x:v>
      </x:c>
      <x:c r="C209" s="8">
        <x:v>37.627695800227002</x:v>
      </x:c>
      <x:c r="D209" s="8">
        <x:v>41.461538461537998</x:v>
      </x:c>
      <x:c r="E209" s="8">
        <x:v>52.0703125</x:v>
      </x:c>
      <x:c r="F209" s="23">
        <x:v>1.51420948691669</x:v>
      </x:c>
      <x:c r="G209" s="18">
        <x:v>0.40880754475703002</x:v>
      </x:c>
      <x:c r="H209" s="18">
        <x:v>0.34940491703588</x:v>
      </x:c>
      <x:c r="I209" s="18">
        <x:v>0.42846872753415</x:v>
      </x:c>
      <x:c r="J209" s="18">
        <x:v>0.40036854012688999</x:v>
      </x:c>
      <x:c r="K209" s="19">
        <x:v>0.23081422366276999</x:v>
      </x:c>
      <x:c r="L209" s="19">
        <x:v>0.23081422366276999</x:v>
      </x:c>
      <x:c r="M209" s="18">
        <x:v>0.26073852597329</x:v>
      </x:c>
      <x:c r="N209" s="18">
        <x:v>0.26073852597329</x:v>
      </x:c>
      <x:c r="O209" s="13">
        <x:v>1.3076624616967012</x:v>
      </x:c>
      <x:c r="P209" s="25">
        <x:v>1.4328000000000001</x:v>
      </x:c>
      <x:c r="Q209" s="25">
        <x:v>1.4448000000000001</x:v>
      </x:c>
    </x:row>
    <x:row r="210">
      <x:c r="A210" s="9">
        <x:v>44146</x:v>
      </x:c>
      <x:c r="B210" s="8">
        <x:v>70.042971147944002</x:v>
      </x:c>
      <x:c r="C210" s="8">
        <x:v>32.803632236094998</x:v>
      </x:c>
      <x:c r="D210" s="8">
        <x:v>37.307692307692001</x:v>
      </x:c>
      <x:c r="E210" s="8">
        <x:v>47.48046875</x:v>
      </x:c>
      <x:c r="F210" s="23">
        <x:v>1.4690869111043274</x:v>
      </x:c>
      <x:c r="G210" s="18">
        <x:v>0.40129475703325002</x:v>
      </x:c>
      <x:c r="H210" s="18">
        <x:v>0.33741638432803001</x:v>
      </x:c>
      <x:c r="I210" s="18">
        <x:v>0.41337167505392003</x:v>
      </x:c>
      <x:c r="J210" s="18">
        <x:v>0.38797219199658994</x:v>
      </x:c>
      <x:c r="K210" s="19">
        <x:v>0.21779243988674002</x:v>
      </x:c>
      <x:c r="L210" s="19">
        <x:v>0.21779243988674002</x:v>
      </x:c>
      <x:c r="M210" s="18">
        <x:v>0.24282990269416999</x:v>
      </x:c>
      <x:c r="N210" s="18">
        <x:v>0.24282990269416999</x:v>
      </x:c>
      <x:c r="O210" s="13">
        <x:v>1.2909688501719838</x:v>
      </x:c>
      <x:c r="P210" s="25">
        <x:v>1.4321999999999999</x:v>
      </x:c>
      <x:c r="Q210" s="25">
        <x:v>1.4433</x:v>
      </x:c>
    </x:row>
    <x:row r="211">
      <x:c r="A211" s="9">
        <x:v>44147</x:v>
      </x:c>
      <x:c r="B211" s="8">
        <x:v>70.779619398403995</x:v>
      </x:c>
      <x:c r="C211" s="8">
        <x:v>33.087400681044002</x:v>
      </x:c>
      <x:c r="D211" s="8">
        <x:v>38</x:v>
      </x:c>
      <x:c r="E211" s="8">
        <x:v>49.1015625</x:v>
      </x:c>
      <x:c r="F211" s="23">
        <x:v>1.4774214564486199</x:v>
      </x:c>
      <x:c r="G211" s="18">
        <x:v>0.38866687979540004</x:v>
      </x:c>
      <x:c r="H211" s="18">
        <x:v>0.32647033272522002</x:v>
      </x:c>
      <x:c r="I211" s="18">
        <x:v>0.39264318236280998</x:v>
      </x:c>
      <x:c r="J211" s="18">
        <x:v>0.37833989447071997</x:v>
      </x:c>
      <x:c r="K211" s="19">
        <x:v>0.19699861667786001</x:v>
      </x:c>
      <x:c r="L211" s="19">
        <x:v>0.19699861667786001</x:v>
      </x:c>
      <x:c r="M211" s="18">
        <x:v>0.223816639333</x:v>
      </x:c>
      <x:c r="N211" s="18">
        <x:v>0.223816639333</x:v>
      </x:c>
      <x:c r="O211" s="13">
        <x:v>1.2949517843698488</x:v>
      </x:c>
      <x:c r="P211" s="25">
        <x:v>1.431</x:v>
      </x:c>
      <x:c r="Q211" s="25">
        <x:v>1.4369000000000001</x:v>
      </x:c>
    </x:row>
    <x:row r="212">
      <x:c r="A212" s="9">
        <x:v>44148</x:v>
      </x:c>
      <x:c r="B212" s="8">
        <x:v>70.534069981583997</x:v>
      </x:c>
      <x:c r="C212" s="8">
        <x:v>33.371169125992999</x:v>
      </x:c>
      <x:c r="D212" s="8">
        <x:v>36.461538461537998</x:v>
      </x:c>
      <x:c r="E212" s="8">
        <x:v>48.291015625</x:v>
      </x:c>
      <x:c r="F212" s="23">
        <x:v>1.4716444829852875</x:v>
      </x:c>
      <x:c r="G212" s="18">
        <x:v>0.39122442455242995</x:v>
      </x:c>
      <x:c r="H212" s="18">
        <x:v>0.32777343410651</x:v>
      </x:c>
      <x:c r="I212" s="18">
        <x:v>0.40222861250899</x:v>
      </x:c>
      <x:c r="J212" s="18">
        <x:v>0.38989865150176001</x:v>
      </x:c>
      <x:c r="K212" s="19">
        <x:v>0.19927830497860999</x:v>
      </x:c>
      <x:c r="L212" s="19">
        <x:v>0.19927830497860999</x:v>
      </x:c>
      <x:c r="M212" s="18">
        <x:v>0.22496627116593998</x:v>
      </x:c>
      <x:c r="N212" s="18">
        <x:v>0.22496627116593998</x:v>
      </x:c>
      <x:c r="O212" s="13">
        <x:v>1.2905747800249112</x:v>
      </x:c>
      <x:c r="P212" s="25">
        <x:v>1.4291</x:v>
      </x:c>
      <x:c r="Q212" s="25">
        <x:v>1.4421999999999999</x:v>
      </x:c>
    </x:row>
    <x:row r="213">
      <x:c r="A213" s="9">
        <x:v>44151</x:v>
      </x:c>
      <x:c r="B213" s="8">
        <x:v>71.700429711479003</x:v>
      </x:c>
      <x:c r="C213" s="8">
        <x:v>33.200908059024002</x:v>
      </x:c>
      <x:c r="D213" s="8">
        <x:v>36.692307692307999</x:v>
      </x:c>
      <x:c r="E213" s="8">
        <x:v>46.62109375</x:v>
      </x:c>
      <x:c r="F213" s="23">
        <x:v>1.4705368480320276</x:v>
      </x:c>
      <x:c r="G213" s="18">
        <x:v>0.37731777493606006</x:v>
      </x:c>
      <x:c r="H213" s="18">
        <x:v>0.31456867344278999</x:v>
      </x:c>
      <x:c r="I213" s="18">
        <x:v>0.39779535106638003</x:v>
      </x:c>
      <x:c r="J213" s="18">
        <x:v>0.38269536817149996</x:v>
      </x:c>
      <x:c r="K213" s="19">
        <x:v>0.20106909730910999</x:v>
      </x:c>
      <x:c r="L213" s="19">
        <x:v>0.20106909730910999</x:v>
      </x:c>
      <x:c r="M213" s="18">
        <x:v>0.22504143898216999</x:v>
      </x:c>
      <x:c r="N213" s="18">
        <x:v>0.22504143898216999</x:v>
      </x:c>
      <x:c r="O213" s="13">
        <x:v>1.3029746875203212</x:v>
      </x:c>
      <x:c r="P213" s="25">
        <x:v>1.4280999999999999</x:v>
      </x:c>
      <x:c r="Q213" s="25">
        <x:v>1.4428000000000001</x:v>
      </x:c>
    </x:row>
    <x:row r="214">
      <x:c r="A214" s="9">
        <x:v>44152</x:v>
      </x:c>
      <x:c r="B214" s="8">
        <x:v>69.920196439533001</x:v>
      </x:c>
      <x:c r="C214" s="8">
        <x:v>31.782065834278999</x:v>
      </x:c>
      <x:c r="D214" s="8">
        <x:v>35.153846153845997</x:v>
      </x:c>
      <x:c r="E214" s="8">
        <x:v>45.068359375</x:v>
      </x:c>
      <x:c r="F214" s="23">
        <x:v>1.454811169506645</x:v>
      </x:c>
      <x:c r="G214" s="18">
        <x:v>0.39018542199488004</x:v>
      </x:c>
      <x:c r="H214" s="18">
        <x:v>0.32386412996263997</x:v>
      </x:c>
      <x:c r="I214" s="18">
        <x:v>0.41480948957583996</x:v>
      </x:c>
      <x:c r="J214" s="18">
        <x:v>0.40296507252691</x:v>
      </x:c>
      <x:c r="K214" s="19">
        <x:v>0.21210176048894</x:v>
      </x:c>
      <x:c r="L214" s="19">
        <x:v>0.21210176048894</x:v>
      </x:c>
      <x:c r="M214" s="18">
        <x:v>0.23388493256220999</x:v>
      </x:c>
      <x:c r="N214" s="18">
        <x:v>0.23388493256220999</x:v>
      </x:c>
      <x:c r="O214" s="13">
        <x:v>1.293312870662245</x:v>
      </x:c>
      <x:c r="P214" s="25">
        <x:v>1.4271</x:v>
      </x:c>
      <x:c r="Q214" s="25">
        <x:v>1.4414</x:v>
      </x:c>
    </x:row>
    <x:row r="215">
      <x:c r="A215" s="9">
        <x:v>44153</x:v>
      </x:c>
      <x:c r="B215" s="8">
        <x:v>69.674647022713003</x:v>
      </x:c>
      <x:c r="C215" s="8">
        <x:v>29.965947786606002</x:v>
      </x:c>
      <x:c r="D215" s="8">
        <x:v>34.615384615384997</x:v>
      </x:c>
      <x:c r="E215" s="8">
        <x:v>42.841796875</x:v>
      </x:c>
      <x:c r="F215" s="23">
        <x:v>1.44274444074926</x:v>
      </x:c>
      <x:c r="G215" s="18">
        <x:v>0.38674872122761994</x:v>
      </x:c>
      <x:c r="H215" s="18">
        <x:v>0.32047606637129999</x:v>
      </x:c>
      <x:c r="I215" s="18">
        <x:v>0.39815480469685999</x:v>
      </x:c>
      <x:c r="J215" s="18">
        <x:v>0.39676689842317997</x:v>
      </x:c>
      <x:c r="K215" s="19">
        <x:v>0.20023060757858002</x:v>
      </x:c>
      <x:c r="L215" s="19">
        <x:v>0.20023060757858002</x:v>
      </x:c>
      <x:c r="M215" s="18">
        <x:v>0.22194762971092</x:v>
      </x:c>
      <x:c r="N215" s="18">
        <x:v>0.22194762971092</x:v>
      </x:c>
      <x:c r="O215" s="13">
        <x:v>1.2957769350684225</x:v>
      </x:c>
      <x:c r="P215" s="25">
        <x:v>1.4256</x:v>
      </x:c>
      <x:c r="Q215" s="25">
        <x:v>1.4339</x:v>
      </x:c>
    </x:row>
    <x:row r="216">
      <x:c r="A216" s="9">
        <x:v>44154</x:v>
      </x:c>
      <x:c r="B216" s="8">
        <x:v>71.823204419890004</x:v>
      </x:c>
      <x:c r="C216" s="8">
        <x:v>31.101021566402</x:v>
      </x:c>
      <x:c r="D216" s="8">
        <x:v>34.769230769231001</x:v>
      </x:c>
      <x:c r="E216" s="8">
        <x:v>43.623046875</x:v>
      </x:c>
      <x:c r="F216" s="23">
        <x:v>1.4532912590763076</x:v>
      </x:c>
      <x:c r="G216" s="18">
        <x:v>0.38762787723785003</x:v>
      </x:c>
      <x:c r="H216" s="18">
        <x:v>0.31830423073581998</x:v>
      </x:c>
      <x:c r="I216" s="18">
        <x:v>0.40354660915409002</x:v>
      </x:c>
      <x:c r="J216" s="18">
        <x:v>0.39936343082320003</x:v>
      </x:c>
      <x:c r="K216" s="19">
        <x:v>0.20030271061802998</x:v>
      </x:c>
      <x:c r="L216" s="19">
        <x:v>0.20030271061802998</x:v>
      </x:c>
      <x:c r="M216" s="18">
        <x:v>0.22838395568018</x:v>
      </x:c>
      <x:c r="N216" s="18">
        <x:v>0.22838395568018</x:v>
      </x:c>
      <x:c r="O216" s="13">
        <x:v>1.3027708842520425</x:v>
      </x:c>
      <x:c r="P216" s="25">
        <x:v>1.4235</x:v>
      </x:c>
      <x:c r="Q216" s="25">
        <x:v>1.4260999999999999</x:v>
      </x:c>
    </x:row>
    <x:row r="217">
      <x:c r="A217" s="9">
        <x:v>44155</x:v>
      </x:c>
      <x:c r="B217" s="8">
        <x:v>72.682627378760003</x:v>
      </x:c>
      <x:c r="C217" s="8">
        <x:v>31.611804767310002</x:v>
      </x:c>
      <x:c r="D217" s="8">
        <x:v>35.615384615384997</x:v>
      </x:c>
      <x:c r="E217" s="8">
        <x:v>45.302734375</x:v>
      </x:c>
      <x:c r="F217" s="23">
        <x:v>1.4630313778411375</x:v>
      </x:c>
      <x:c r="G217" s="18">
        <x:v>0.39953644501279001</x:v>
      </x:c>
      <x:c r="H217" s="18">
        <x:v>0.33046651029449997</x:v>
      </x:c>
      <x:c r="I217" s="18">
        <x:v>0.40869877785766001</x:v>
      </x:c>
      <x:c r="J217" s="18">
        <x:v>0.40371890444681002</x:v>
      </x:c>
      <x:c r="K217" s="19">
        <x:v>0.20682923920155999</x:v>
      </x:c>
      <x:c r="L217" s="19">
        <x:v>0.20682923920155999</x:v>
      </x:c>
      <x:c r="M217" s="18">
        <x:v>0.23304397900072998</x:v>
      </x:c>
      <x:c r="N217" s="18">
        <x:v>0.23304397900072998</x:v>
      </x:c>
      <x:c r="O217" s="13">
        <x:v>1.3109662091756538</x:v>
      </x:c>
      <x:c r="P217" s="25">
        <x:v>1.4217</x:v>
      </x:c>
      <x:c r="Q217" s="25">
        <x:v>1.4278999999999999</x:v>
      </x:c>
    </x:row>
    <x:row r="218">
      <x:c r="A218" s="9">
        <x:v>44158</x:v>
      </x:c>
      <x:c r="B218" s="8">
        <x:v>73.603437691834998</x:v>
      </x:c>
      <x:c r="C218" s="8">
        <x:v>31.157775255392</x:v>
      </x:c>
      <x:c r="D218" s="8">
        <x:v>36.153846153845997</x:v>
      </x:c>
      <x:c r="E218" s="8">
        <x:v>46.6796875</x:v>
      </x:c>
      <x:c r="F218" s="23">
        <x:v>1.4689868665026824</x:v>
      </x:c>
      <x:c r="G218" s="18">
        <x:v>0.40441176470587997</x:v>
      </x:c>
      <x:c r="H218" s="18">
        <x:v>0.33585266267049002</x:v>
      </x:c>
      <x:c r="I218" s="18">
        <x:v>0.42439491972201998</x:v>
      </x:c>
      <x:c r="J218" s="18">
        <x:v>0.41544517968226002</x:v>
      </x:c>
      <x:c r="K218" s="19">
        <x:v>0.21537998786786003</x:v>
      </x:c>
      <x:c r="L218" s="19">
        <x:v>0.21537998786786003</x:v>
      </x:c>
      <x:c r="M218" s="18">
        <x:v>0.23843258544443</x:v>
      </x:c>
      <x:c r="N218" s="18">
        <x:v>0.23843258544443</x:v>
      </x:c>
      <x:c r="O218" s="13">
        <x:v>1.3208116093978313</x:v>
      </x:c>
      <x:c r="P218" s="25">
        <x:v>1.4224000000000001</x:v>
      </x:c>
      <x:c r="Q218" s="25">
        <x:v>1.4267000000000001</x:v>
      </x:c>
    </x:row>
    <x:row r="219">
      <x:c r="A219" s="9">
        <x:v>44159</x:v>
      </x:c>
      <x:c r="B219" s="8">
        <x:v>73.357888275015</x:v>
      </x:c>
      <x:c r="C219" s="8">
        <x:v>30.306469920544998</x:v>
      </x:c>
      <x:c r="D219" s="8">
        <x:v>37</x:v>
      </x:c>
      <x:c r="E219" s="8">
        <x:v>46.552734375</x:v>
      </x:c>
      <x:c r="F219" s="23">
        <x:v>1.4680427314264</x:v>
      </x:c>
      <x:c r="G219" s="18">
        <x:v>0.42343350383632</x:v>
      </x:c>
      <x:c r="H219" s="18">
        <x:v>0.35166362609678004</x:v>
      </x:c>
      <x:c r="I219" s="18">
        <x:v>0.43541816439012998</x:v>
      </x:c>
      <x:c r="J219" s="18">
        <x:v>0.43035430111038003</x:v>
      </x:c>
      <x:c r="K219" s="19">
        <x:v>0.22286278885000002</x:v>
      </x:c>
      <x:c r="L219" s="19">
        <x:v>0.22286278885000002</x:v>
      </x:c>
      <x:c r="M219" s="18">
        <x:v>0.23994885102451999</x:v>
      </x:c>
      <x:c r="N219" s="18">
        <x:v>0.23994885102451999</x:v>
      </x:c>
      <x:c r="O219" s="13">
        <x:v>1.3190999542316437</x:v>
      </x:c>
      <x:c r="P219" s="25">
        <x:v>1.4220999999999999</x:v>
      </x:c>
      <x:c r="Q219" s="25">
        <x:v>1.3967000000000001</x:v>
      </x:c>
    </x:row>
    <x:row r="220">
      <x:c r="A220" s="9">
        <x:v>44160</x:v>
      </x:c>
      <x:c r="B220" s="8">
        <x:v>71.945979128299996</x:v>
      </x:c>
      <x:c r="C220" s="8">
        <x:v>27.809307604994</x:v>
      </x:c>
      <x:c r="D220" s="8">
        <x:v>34.923076923076998</x:v>
      </x:c>
      <x:c r="E220" s="8">
        <x:v>44.4140625</x:v>
      </x:c>
      <x:c r="F220" s="23">
        <x:v>1.4477310653909274</x:v>
      </x:c>
      <x:c r="G220" s="18">
        <x:v>0.41520140664962002</x:v>
      </x:c>
      <x:c r="H220" s="18">
        <x:v>0.34332377725654001</x:v>
      </x:c>
      <x:c r="I220" s="18">
        <x:v>0.44057033309369997</x:v>
      </x:c>
      <x:c r="J220" s="18">
        <x:v>0.42926543262731004</x:v>
      </x:c>
      <x:c r="K220" s="19">
        <x:v>0.22291306697841001</x:v>
      </x:c>
      <x:c r="L220" s="19">
        <x:v>0.22291306697841001</x:v>
      </x:c>
      <x:c r="M220" s="18">
        <x:v>0.23930627513458</x:v>
      </x:c>
      <x:c r="N220" s="18">
        <x:v>0.23930627513458</x:v>
      </x:c>
      <x:c r="O220" s="13">
        <x:v>1.2998420169384488</x:v>
      </x:c>
      <x:c r="P220" s="25">
        <x:v>1.4227000000000001</x:v>
      </x:c>
      <x:c r="Q220" s="25">
        <x:v>1.3776999999999999</x:v>
      </x:c>
    </x:row>
    <x:row r="221">
      <x:c r="A221" s="9">
        <x:v>44161</x:v>
      </x:c>
      <x:c r="B221" s="8">
        <x:v>71.516267648864002</x:v>
      </x:c>
      <x:c r="C221" s="8">
        <x:v>27.241770715095999</x:v>
      </x:c>
      <x:c r="D221" s="8">
        <x:v>34.384615384615003</x:v>
      </x:c>
      <x:c r="E221" s="8">
        <x:v>43.115234375</x:v>
      </x:c>
      <x:c r="F221" s="23">
        <x:v>1.4406447203089376</x:v>
      </x:c>
      <x:c r="G221" s="18">
        <x:v>0.39729859335037998</x:v>
      </x:c>
      <x:c r="H221" s="18">
        <x:v>0.32881591521154002</x:v>
      </x:c>
      <x:c r="I221" s="18">
        <x:v>0.41696621135873002</x:v>
      </x:c>
      <x:c r="J221" s="18">
        <x:v>0.40715302794609998</x:v>
      </x:c>
      <x:c r="K221" s="19">
        <x:v>0.20205393070239999</x:v>
      </x:c>
      <x:c r="L221" s="19">
        <x:v>0.20205393070239999</x:v>
      </x:c>
      <x:c r="M221" s="18">
        <x:v>0.22219726311801999</x:v>
      </x:c>
      <x:c r="N221" s="18">
        <x:v>0.22219726311801999</x:v>
      </x:c>
      <x:c r="O221" s="13">
        <x:v>1.2950234045365914</x:v>
      </x:c>
      <x:c r="P221" s="25">
        <x:v>1.4231</x:v>
      </x:c>
      <x:c r="Q221" s="25">
        <x:v>1.3789</x:v>
      </x:c>
    </x:row>
    <x:row r="222">
      <x:c r="A222" s="9">
        <x:v>44162</x:v>
      </x:c>
      <x:c r="B222" s="8">
        <x:v>73.357888275015</x:v>
      </x:c>
      <x:c r="C222" s="8">
        <x:v>28.376844494892001</x:v>
      </x:c>
      <x:c r="D222" s="8">
        <x:v>35.692307692307999</x:v>
      </x:c>
      <x:c r="E222" s="8">
        <x:v>44.853515625</x:v>
      </x:c>
      <x:c r="F222" s="23">
        <x:v>1.4557013902180373</x:v>
      </x:c>
      <x:c r="G222" s="18">
        <x:v>0.39897698209719001</x:v>
      </x:c>
      <x:c r="H222" s="18">
        <x:v>0.33011901659282006</x:v>
      </x:c>
      <x:c r="I222" s="18">
        <x:v>0.41433021806853998</x:v>
      </x:c>
      <x:c r="J222" s="18">
        <x:v>0.40246251783648002</x:v>
      </x:c>
      <x:c r="K222" s="19">
        <x:v>0.19330792542455</x:v>
      </x:c>
      <x:c r="L222" s="19">
        <x:v>0.19330792542455</x:v>
      </x:c>
      <x:c r="M222" s="18">
        <x:v>0.21384132542429998</x:v>
      </x:c>
      <x:c r="N222" s="18">
        <x:v>0.21384132542429998</x:v>
      </x:c>
      <x:c r="O222" s="13">
        <x:v>1.2990463339559812</x:v>
      </x:c>
      <x:c r="P222" s="25">
        <x:v>1.4232</x:v>
      </x:c>
      <x:c r="Q222" s="25">
        <x:v>1.3747</x:v>
      </x:c>
    </x:row>
    <x:row r="223">
      <x:c r="A223" s="9">
        <x:v>44165</x:v>
      </x:c>
      <x:c r="B223" s="8">
        <x:v>74.094536525476002</x:v>
      </x:c>
      <x:c r="C223" s="8">
        <x:v>29.057888762769998</x:v>
      </x:c>
      <x:c r="D223" s="8">
        <x:v>36</x:v>
      </x:c>
      <x:c r="E223" s="8">
        <x:v>47.197265625</x:v>
      </x:c>
      <x:c r="F223" s="23">
        <x:v>1.4658742272831149</x:v>
      </x:c>
      <x:c r="G223" s="18">
        <x:v>0.41632033248082001</x:v>
      </x:c>
      <x:c r="H223" s="18">
        <x:v>0.34627747372078999</x:v>
      </x:c>
      <x:c r="I223" s="18">
        <x:v>0.41840402588066</x:v>
      </x:c>
      <x:c r="J223" s="18">
        <x:v>0.40397018183059996</x:v>
      </x:c>
      <x:c r="K223" s="19">
        <x:v>0.19305443312442999</x:v>
      </x:c>
      <x:c r="L223" s="19">
        <x:v>0.19305443312442999</x:v>
      </x:c>
      <x:c r="M223" s="18">
        <x:v>0.21064489574305997</x:v>
      </x:c>
      <x:c r="N223" s="18">
        <x:v>0.21064489574305997</x:v>
      </x:c>
      <x:c r="O223" s="13">
        <x:v>1.2934094025535512</x:v>
      </x:c>
      <x:c r="P223" s="25">
        <x:v>1.4256</x:v>
      </x:c>
      <x:c r="Q223" s="25">
        <x:v>1.3487</x:v>
      </x:c>
    </x:row>
    <x:row r="224">
      <x:c r="A224" s="9">
        <x:v>44166</x:v>
      </x:c>
      <x:c r="B224" s="8">
        <x:v>77.839165131982995</x:v>
      </x:c>
      <x:c r="C224" s="8">
        <x:v>31.214528944381001</x:v>
      </x:c>
      <x:c r="D224" s="8">
        <x:v>38.230769230768999</x:v>
      </x:c>
      <x:c r="E224" s="8">
        <x:v>49.462890625</x:v>
      </x:c>
      <x:c r="F224" s="23">
        <x:v>1.4918683848303325</x:v>
      </x:c>
      <x:c r="G224" s="18">
        <x:v>0.41088554987212</x:v>
      </x:c>
      <x:c r="H224" s="18">
        <x:v>0.33863261228390001</x:v>
      </x:c>
      <x:c r="I224" s="18">
        <x:v>0.41109513539420001</x:v>
      </x:c>
      <x:c r="J224" s="18">
        <x:v>0.39425412520253</x:v>
      </x:c>
      <x:c r="K224" s="19">
        <x:v>0.18956708178305998</x:v>
      </x:c>
      <x:c r="L224" s="19">
        <x:v>0.18956708178305998</x:v>
      </x:c>
      <x:c r="M224" s="18">
        <x:v>0.20663681705476999</x:v>
      </x:c>
      <x:c r="N224" s="18">
        <x:v>0.20663681705476999</x:v>
      </x:c>
      <x:c r="O224" s="13">
        <x:v>1.3140311902425661</x:v>
      </x:c>
      <x:c r="P224" s="25">
        <x:v>1.4262999999999999</x:v>
      </x:c>
      <x:c r="Q224" s="25">
        <x:v>1.357</x:v>
      </x:c>
    </x:row>
    <x:row r="225">
      <x:c r="A225" s="9">
        <x:v>44167</x:v>
      </x:c>
      <x:c r="B225" s="8">
        <x:v>77.900552486188005</x:v>
      </x:c>
      <x:c r="C225" s="8">
        <x:v>31.384790011351001</x:v>
      </x:c>
      <x:c r="D225" s="8">
        <x:v>38.846153846154003</x:v>
      </x:c>
      <x:c r="E225" s="8">
        <x:v>49.04296875</x:v>
      </x:c>
      <x:c r="F225" s="23">
        <x:v>1.4929361627342326</x:v>
      </x:c>
      <x:c r="G225" s="18">
        <x:v>0.44013746803068998</x:v>
      </x:c>
      <x:c r="H225" s="18">
        <x:v>0.36756146294848002</x:v>
      </x:c>
      <x:c r="I225" s="18">
        <x:v>0.43649652528157001</x:v>
      </x:c>
      <x:c r="J225" s="18">
        <x:v>0.41393751576531002</x:v>
      </x:c>
      <x:c r="K225" s="19">
        <x:v>0.20589015728844998</x:v>
      </x:c>
      <x:c r="L225" s="19">
        <x:v>0.20589015728844998</x:v>
      </x:c>
      <x:c r="M225" s="18">
        <x:v>0.22116811766878999</x:v>
      </x:c>
      <x:c r="N225" s="18">
        <x:v>0.22116811766878999</x:v>
      </x:c>
      <x:c r="O225" s="13">
        <x:v>1.3155988990821661</x:v>
      </x:c>
      <x:c r="P225" s="25">
        <x:v>1.4260999999999999</x:v>
      </x:c>
      <x:c r="Q225" s="25">
        <x:v>1.377</x:v>
      </x:c>
    </x:row>
    <x:row r="226">
      <x:c r="A226" s="9">
        <x:v>44168</x:v>
      </x:c>
      <x:c r="B226" s="8">
        <x:v>76.734192756292003</x:v>
      </x:c>
      <x:c r="C226" s="8">
        <x:v>31.441543700341001</x:v>
      </x:c>
      <x:c r="D226" s="8">
        <x:v>37.769230769231001</x:v>
      </x:c>
      <x:c r="E226" s="8">
        <x:v>48.2421875</x:v>
      </x:c>
      <x:c r="F226" s="23">
        <x:v>1.48546788681466</x:v>
      </x:c>
      <x:c r="G226" s="18">
        <x:v>0.44013746803068998</x:v>
      </x:c>
      <x:c r="H226" s="18">
        <x:v>0.36712709582138997</x:v>
      </x:c>
      <x:c r="I226" s="18">
        <x:v>0.43733525041936</x:v>
      </x:c>
      <x:c r="J226" s="18">
        <x:v>0.41578021616826999</x:v>
      </x:c>
      <x:c r="K226" s="19">
        <x:v>0.20992852027282999</x:v>
      </x:c>
      <x:c r="L226" s="19">
        <x:v>0.20992852027282999</x:v>
      </x:c>
      <x:c r="M226" s="18">
        <x:v>0.22227706083598001</x:v>
      </x:c>
      <x:c r="N226" s="18">
        <x:v>0.22227706083598001</x:v>
      </x:c>
      <x:c r="O226" s="13">
        <x:v>1.3134174956484475</x:v>
      </x:c>
      <x:c r="P226" s="25">
        <x:v>1.4269000000000001</x:v>
      </x:c>
      <x:c r="Q226" s="25">
        <x:v>1.3929</x:v>
      </x:c>
    </x:row>
    <x:row r="227">
      <x:c r="A227" s="9">
        <x:v>44169</x:v>
      </x:c>
      <x:c r="B227" s="8">
        <x:v>77.655003069367993</x:v>
      </x:c>
      <x:c r="C227" s="8">
        <x:v>31.838819523268999</x:v>
      </x:c>
      <x:c r="D227" s="8">
        <x:v>39.153846153845997</x:v>
      </x:c>
      <x:c r="E227" s="8">
        <x:v>49.4921875</x:v>
      </x:c>
      <x:c r="F227" s="23">
        <x:v>1.4953496406162075</x:v>
      </x:c>
      <x:c r="G227" s="18">
        <x:v>0.43606138107417003</x:v>
      </x:c>
      <x:c r="H227" s="18">
        <x:v>0.36730084267223001</x:v>
      </x:c>
      <x:c r="I227" s="18">
        <x:v>0.43877306494129004</x:v>
      </x:c>
      <x:c r="J227" s="18">
        <x:v>0.41301616556383003</x:v>
      </x:c>
      <x:c r="K227" s="19">
        <x:v>0.20564094015609002</x:v>
      </x:c>
      <x:c r="L227" s="19">
        <x:v>0.20564094015609002</x:v>
      </x:c>
      <x:c r="M227" s="18">
        <x:v>0.22045331531194001</x:v>
      </x:c>
      <x:c r="N227" s="18">
        <x:v>0.22045331531194001</x:v>
      </x:c>
      <x:c r="O227" s="13">
        <x:v>1.3177247208742651</x:v>
      </x:c>
      <x:c r="P227" s="25">
        <x:v>1.4277</x:v>
      </x:c>
      <x:c r="Q227" s="25">
        <x:v>1.3945000000000001</x:v>
      </x:c>
    </x:row>
    <x:row r="228">
      <x:c r="A228" s="9">
        <x:v>44172</x:v>
      </x:c>
      <x:c r="B228" s="8">
        <x:v>77.900552486188005</x:v>
      </x:c>
      <x:c r="C228" s="8">
        <x:v>32.860385925084998</x:v>
      </x:c>
      <x:c r="D228" s="8">
        <x:v>39.076923076923002</x:v>
      </x:c>
      <x:c r="E228" s="8">
        <x:v>50.78125</x:v>
      </x:c>
      <x:c r="F228" s="23">
        <x:v>1.5015477787204901</x:v>
      </x:c>
      <x:c r="G228" s="18">
        <x:v>0.43965792838874995</x:v>
      </x:c>
      <x:c r="H228" s="18">
        <x:v>0.37077577968899</x:v>
      </x:c>
      <x:c r="I228" s="18">
        <x:v>0.44416486939850996</x:v>
      </x:c>
      <x:c r="J228" s="18">
        <x:v>0.41561269796384998</x:v>
      </x:c>
      <x:c r="K228" s="19">
        <x:v>0.21188961876102</x:v>
      </x:c>
      <x:c r="L228" s="19">
        <x:v>0.21188961876102</x:v>
      </x:c>
      <x:c r="M228" s="18">
        <x:v>0.22390362701598998</x:v>
      </x:c>
      <x:c r="N228" s="18">
        <x:v>0.22390362701598998</x:v>
      </x:c>
      <x:c r="O228" s="13">
        <x:v>1.311695018365115</x:v>
      </x:c>
      <x:c r="P228" s="25">
        <x:v>1.4282999999999999</x:v>
      </x:c>
      <x:c r="Q228" s="25">
        <x:v>1.3915999999999999</x:v>
      </x:c>
    </x:row>
    <x:row r="229">
      <x:c r="A229" s="9">
        <x:v>44173</x:v>
      </x:c>
      <x:c r="B229" s="8">
        <x:v>77.593615715162997</x:v>
      </x:c>
      <x:c r="C229" s="8">
        <x:v>34.165720771849998</x:v>
      </x:c>
      <x:c r="D229" s="8">
        <x:v>39.538461538462002</x:v>
      </x:c>
      <x:c r="E229" s="8">
        <x:v>52.138671875</x:v>
      </x:c>
      <x:c r="F229" s="23">
        <x:v>1.5085911747511875</x:v>
      </x:c>
      <x:c r="G229" s="18">
        <x:v>0.43030690537083999</x:v>
      </x:c>
      <x:c r="H229" s="18">
        <x:v>0.36217531057250002</x:v>
      </x:c>
      <x:c r="I229" s="18">
        <x:v>0.43637670740473999</x:v>
      </x:c>
      <x:c r="J229" s="18">
        <x:v>0.40489153203208</x:v>
      </x:c>
      <x:c r="K229" s="19">
        <x:v>0.20944172596066998</x:v>
      </x:c>
      <x:c r="L229" s="19">
        <x:v>0.20944172596066998</x:v>
      </x:c>
      <x:c r="M229" s="18">
        <x:v>0.22046311980971001</x:v>
      </x:c>
      <x:c r="N229" s="18">
        <x:v>0.22046311980971001</x:v>
      </x:c>
      <x:c r="O229" s="13">
        <x:v>1.3107149541684624</x:v>
      </x:c>
      <x:c r="P229" s="25">
        <x:v>1.4292</x:v>
      </x:c>
      <x:c r="Q229" s="25">
        <x:v>1.4073</x:v>
      </x:c>
    </x:row>
    <x:row r="230">
      <x:c r="A230" s="9">
        <x:v>44174</x:v>
      </x:c>
      <x:c r="B230" s="8">
        <x:v>74.278698588091004</x:v>
      </x:c>
      <x:c r="C230" s="8">
        <x:v>32.576617480136001</x:v>
      </x:c>
      <x:c r="D230" s="8">
        <x:v>37.846153846154003</x:v>
      </x:c>
      <x:c r="E230" s="8">
        <x:v>49.4140625</x:v>
      </x:c>
      <x:c r="F230" s="23">
        <x:v>1.4852888310359527</x:v>
      </x:c>
      <x:c r="G230" s="18">
        <x:v>0.42742966751917999</x:v>
      </x:c>
      <x:c r="H230" s="18">
        <x:v>0.35956910780991996</x:v>
      </x:c>
      <x:c r="I230" s="18">
        <x:v>0.43841361131081003</x:v>
      </x:c>
      <x:c r="J230" s="18">
        <x:v>0.40263003604090997</x:v>
      </x:c>
      <x:c r="K230" s="19">
        <x:v>0.20968781755020999</x:v>
      </x:c>
      <x:c r="L230" s="19">
        <x:v>0.20968781755020999</x:v>
      </x:c>
      <x:c r="M230" s="18">
        <x:v>0.21915078778322999</x:v>
      </x:c>
      <x:c r="N230" s="18">
        <x:v>0.21915078778322999</x:v>
      </x:c>
      <x:c r="O230" s="13">
        <x:v>1.2892968707350339</x:v>
      </x:c>
      <x:c r="P230" s="25">
        <x:v>1.4297</x:v>
      </x:c>
      <x:c r="Q230" s="25">
        <x:v>1.4005000000000001</x:v>
      </x:c>
    </x:row>
    <x:row r="231">
      <x:c r="A231" s="9">
        <x:v>44175</x:v>
      </x:c>
      <x:c r="B231" s="8">
        <x:v>76.365868631062</x:v>
      </x:c>
      <x:c r="C231" s="8">
        <x:v>32.917139614074998</x:v>
      </x:c>
      <x:c r="D231" s="8">
        <x:v>38.384615384615003</x:v>
      </x:c>
      <x:c r="E231" s="8">
        <x:v>49.794921875</x:v>
      </x:c>
      <x:c r="F231" s="23">
        <x:v>1.49365636376188</x:v>
      </x:c>
      <x:c r="G231" s="18">
        <x:v>0.41064578005115004</x:v>
      </x:c>
      <x:c r="H231" s="18">
        <x:v>0.34471375206323995</x:v>
      </x:c>
      <x:c r="I231" s="18">
        <x:v>0.41744548286604</x:v>
      </x:c>
      <x:c r="J231" s="18">
        <x:v>0.38026635397589997</x:v>
      </x:c>
      <x:c r="K231" s="19">
        <x:v>0.18600277742201002</x:v>
      </x:c>
      <x:c r="L231" s="19">
        <x:v>0.18600277742201002</x:v>
      </x:c>
      <x:c r="M231" s="18">
        <x:v>0.19464902103995999</x:v>
      </x:c>
      <x:c r="N231" s="18">
        <x:v>0.19464902103995999</x:v>
      </x:c>
      <x:c r="O231" s="13">
        <x:v>1.2914874017333637</x:v>
      </x:c>
      <x:c r="P231" s="25">
        <x:v>1.4303999999999999</x:v>
      </x:c>
      <x:c r="Q231" s="25">
        <x:v>1.3882000000000001</x:v>
      </x:c>
    </x:row>
    <x:row r="232">
      <x:c r="A232" s="9">
        <x:v>44176</x:v>
      </x:c>
      <x:c r="B232" s="8">
        <x:v>73.726212400245998</x:v>
      </x:c>
      <x:c r="C232" s="8">
        <x:v>31.101021566402</x:v>
      </x:c>
      <x:c r="D232" s="8">
        <x:v>36.307692307692001</x:v>
      </x:c>
      <x:c r="E232" s="8">
        <x:v>48.154296875</x:v>
      </x:c>
      <x:c r="F232" s="23">
        <x:v>1.4732230578733501</x:v>
      </x:c>
      <x:c r="G232" s="18">
        <x:v>0.41104539641943999</x:v>
      </x:c>
      <x:c r="H232" s="18">
        <x:v>0.34697246112413999</x:v>
      </x:c>
      <x:c r="I232" s="18">
        <x:v>0.42523364485980997</x:v>
      </x:c>
      <x:c r="J232" s="18">
        <x:v>0.38654828718183998</x:v>
      </x:c>
      <x:c r="K232" s="19">
        <x:v>0.18648326675987001</x:v>
      </x:c>
      <x:c r="L232" s="19">
        <x:v>0.18648326675987001</x:v>
      </x:c>
      <x:c r="M232" s="18">
        <x:v>0.19456644538096998</x:v>
      </x:c>
      <x:c r="N232" s="18">
        <x:v>0.19456644538096998</x:v>
      </x:c>
      <x:c r="O232" s="13">
        <x:v>1.2734109770411599</x:v>
      </x:c>
      <x:c r="P232" s="25">
        <x:v>1.4297</x:v>
      </x:c>
      <x:c r="Q232" s="25">
        <x:v>1.3884000000000001</x:v>
      </x:c>
    </x:row>
    <x:row r="233">
      <x:c r="A233" s="9">
        <x:v>44179</x:v>
      </x:c>
      <x:c r="B233" s="8">
        <x:v>76.304481276857004</x:v>
      </x:c>
      <x:c r="C233" s="8">
        <x:v>32.406356413167003</x:v>
      </x:c>
      <x:c r="D233" s="8">
        <x:v>36.692307692307999</x:v>
      </x:c>
      <x:c r="E233" s="8">
        <x:v>49.208984375</x:v>
      </x:c>
      <x:c r="F233" s="23">
        <x:v>1.4865303243933301</x:v>
      </x:c>
      <x:c r="G233" s="18">
        <x:v>0.39777813299233</x:v>
      </x:c>
      <x:c r="H233" s="18">
        <x:v>0.33585266267049002</x:v>
      </x:c>
      <x:c r="I233" s="18">
        <x:v>0.40270788401629998</x:v>
      </x:c>
      <x:c r="J233" s="18">
        <x:v>0.36652986013305999</x:v>
      </x:c>
      <x:c r="K233" s="19">
        <x:v>0.16727152506551002</x:v>
      </x:c>
      <x:c r="L233" s="19">
        <x:v>0.16727152506551002</x:v>
      </x:c>
      <x:c r="M233" s="18">
        <x:v>0.17493811319304001</x:v>
      </x:c>
      <x:c r="N233" s="18">
        <x:v>0.17493811319304001</x:v>
      </x:c>
      <x:c r="O233" s="13">
        <x:v>1.2848846733324337</x:v>
      </x:c>
      <x:c r="P233" s="25">
        <x:v>1.43</x:v>
      </x:c>
      <x:c r="Q233" s="25">
        <x:v>1.3847</x:v>
      </x:c>
    </x:row>
    <x:row r="234">
      <x:c r="A234" s="9">
        <x:v>44180</x:v>
      </x:c>
      <x:c r="B234" s="8">
        <x:v>77.777777777777999</x:v>
      </x:c>
      <x:c r="C234" s="8">
        <x:v>32.860385925084998</x:v>
      </x:c>
      <x:c r="D234" s="8">
        <x:v>38</x:v>
      </x:c>
      <x:c r="E234" s="8">
        <x:v>50.390625</x:v>
      </x:c>
      <x:c r="F234" s="23">
        <x:v>1.4975719717571574</x:v>
      </x:c>
      <x:c r="G234" s="18">
        <x:v>0.41088554987212</x:v>
      </x:c>
      <x:c r="H234" s="18">
        <x:v>0.34514811919034005</x:v>
      </x:c>
      <x:c r="I234" s="18">
        <x:v>0.41708602923555999</x:v>
      </x:c>
      <x:c r="J234" s="18">
        <x:v>0.37256051603236995</x:v>
      </x:c>
      <x:c r="K234" s="19">
        <x:v>0.18138622494244</x:v>
      </x:c>
      <x:c r="L234" s="19">
        <x:v>0.18138622494244</x:v>
      </x:c>
      <x:c r="M234" s="18">
        <x:v>0.18531236122210001</x:v>
      </x:c>
      <x:c r="N234" s="18">
        <x:v>0.18531236122210001</x:v>
      </x:c>
      <x:c r="O234" s="13">
        <x:v>1.2880671336211162</x:v>
      </x:c>
      <x:c r="P234" s="25">
        <x:v>1.4305000000000001</x:v>
      </x:c>
      <x:c r="Q234" s="25">
        <x:v>1.3957999999999999</x:v>
      </x:c>
    </x:row>
    <x:row r="235">
      <x:c r="A235" s="9">
        <x:v>44181</x:v>
      </x:c>
      <x:c r="B235" s="8">
        <x:v>76.734192756292003</x:v>
      </x:c>
      <x:c r="C235" s="8">
        <x:v>32.576617480136001</x:v>
      </x:c>
      <x:c r="D235" s="8">
        <x:v>37.538461538462002</x:v>
      </x:c>
      <x:c r="E235" s="8">
        <x:v>49.4140625</x:v>
      </x:c>
      <x:c r="F235" s="23">
        <x:v>1.4906583356872249</x:v>
      </x:c>
      <x:c r="G235" s="18">
        <x:v>0.41472186700767</x:v>
      </x:c>
      <x:c r="H235" s="18">
        <x:v>0.34775432195291001</x:v>
      </x:c>
      <x:c r="I235" s="18">
        <x:v>0.42559309849028998</x:v>
      </x:c>
      <x:c r="J235" s="18">
        <x:v>0.37766982165304003</x:v>
      </x:c>
      <x:c r="K235" s="19">
        <x:v>0.18492256108414998</x:v>
      </x:c>
      <x:c r="L235" s="19">
        <x:v>0.18492256108414998</x:v>
      </x:c>
      <x:c r="M235" s="18">
        <x:v>0.18447641884836</x:v>
      </x:c>
      <x:c r="N235" s="18">
        <x:v>0.18447641884836</x:v>
      </x:c>
      <x:c r="O235" s="13">
        <x:v>1.2815295245770975</x:v>
      </x:c>
      <x:c r="P235" s="25">
        <x:v>1.4312</x:v>
      </x:c>
      <x:c r="Q235" s="25">
        <x:v>1.4026000000000001</x:v>
      </x:c>
    </x:row>
    <x:row r="236">
      <x:c r="A236" s="9">
        <x:v>44182</x:v>
      </x:c>
      <x:c r="B236" s="8">
        <x:v>76.550030693677002</x:v>
      </x:c>
      <x:c r="C236" s="8">
        <x:v>33.030646992054002</x:v>
      </x:c>
      <x:c r="D236" s="8">
        <x:v>37.769230769231001</x:v>
      </x:c>
      <x:c r="E236" s="8">
        <x:v>50.8984375</x:v>
      </x:c>
      <x:c r="F236" s="23">
        <x:v>1.495620864887405</x:v>
      </x:c>
      <x:c r="G236" s="18">
        <x:v>0.42023657289002997</x:v>
      </x:c>
      <x:c r="H236" s="18">
        <x:v>0.35279298062723002</x:v>
      </x:c>
      <x:c r="I236" s="18">
        <x:v>0.42163910855499998</x:v>
      </x:c>
      <x:c r="J236" s="18">
        <x:v>0.37264427513458004</x:v>
      </x:c>
      <x:c r="K236" s="19">
        <x:v>0.17537697369496003</x:v>
      </x:c>
      <x:c r="L236" s="19">
        <x:v>0.17537697369496003</x:v>
      </x:c>
      <x:c r="M236" s="18">
        <x:v>0.16708465601000999</x:v>
      </x:c>
      <x:c r="N236" s="18">
        <x:v>0.16708465601000999</x:v>
      </x:c>
      <x:c r="O236" s="13">
        <x:v>1.2951515751521225</x:v>
      </x:c>
      <x:c r="P236" s="25">
        <x:v>1.4313</x:v>
      </x:c>
      <x:c r="Q236" s="25">
        <x:v>1.4137</x:v>
      </x:c>
    </x:row>
    <x:row r="237">
      <x:c r="A237" s="9">
        <x:v>44183</x:v>
      </x:c>
      <x:c r="B237" s="8">
        <x:v>77.777777777777999</x:v>
      </x:c>
      <x:c r="C237" s="8">
        <x:v>32.973893303064997</x:v>
      </x:c>
      <x:c r="D237" s="8">
        <x:v>37.615384615384997</x:v>
      </x:c>
      <x:c r="E237" s="8">
        <x:v>52.392578125</x:v>
      </x:c>
      <x:c r="F237" s="23">
        <x:v>1.50189908455307</x:v>
      </x:c>
      <x:c r="G237" s="18">
        <x:v>0.43789961636829</x:v>
      </x:c>
      <x:c r="H237" s="18">
        <x:v>0.37077577968899</x:v>
      </x:c>
      <x:c r="I237" s="18">
        <x:v>0.43781452192666998</x:v>
      </x:c>
      <x:c r="J237" s="18">
        <x:v>0.38922857868407001</x:v>
      </x:c>
      <x:c r="K237" s="19">
        <x:v>0.18516624564647</x:v>
      </x:c>
      <x:c r="L237" s="19">
        <x:v>0.18516624564647</x:v>
      </x:c>
      <x:c r="M237" s="18">
        <x:v>0.17758080662800999</x:v>
      </x:c>
      <x:c r="N237" s="18">
        <x:v>0.17758080662800999</x:v>
      </x:c>
      <x:c r="O237" s="13">
        <x:v>1.290567949598795</x:v>
      </x:c>
      <x:c r="P237" s="25">
        <x:v>1.4316</x:v>
      </x:c>
      <x:c r="Q237" s="25">
        <x:v>1.4205000000000001</x:v>
      </x:c>
    </x:row>
    <x:row r="238">
      <x:c r="A238" s="9">
        <x:v>44186</x:v>
      </x:c>
      <x:c r="B238" s="8">
        <x:v>79.066912216082997</x:v>
      </x:c>
      <x:c r="C238" s="8">
        <x:v>36.606129398410999</x:v>
      </x:c>
      <x:c r="D238" s="8">
        <x:v>40.769230769231001</x:v>
      </x:c>
      <x:c r="E238" s="8">
        <x:v>57.294921875</x:v>
      </x:c>
      <x:c r="F238" s="23">
        <x:v>1.5343429856468125</x:v>
      </x:c>
      <x:c r="G238" s="18">
        <x:v>0.43430306905370997</x:v>
      </x:c>
      <x:c r="H238" s="18">
        <x:v>0.36643210841802998</x:v>
      </x:c>
      <x:c r="I238" s="18">
        <x:v>0.43170381020847998</x:v>
      </x:c>
      <x:c r="J238" s="18">
        <x:v>0.38487310498329996</x:v>
      </x:c>
      <x:c r="K238" s="19">
        <x:v>0.18077324132981001</x:v>
      </x:c>
      <x:c r="L238" s="19">
        <x:v>0.18077324132981001</x:v>
      </x:c>
      <x:c r="M238" s="18">
        <x:v>0.17284251073360998</x:v>
      </x:c>
      <x:c r="N238" s="18">
        <x:v>0.17284251073360998</x:v>
      </x:c>
      <x:c r="O238" s="13">
        <x:v>1.3092282091807261</x:v>
      </x:c>
      <x:c r="P238" s="25">
        <x:v>1.4329000000000001</x:v>
      </x:c>
      <x:c r="Q238" s="25">
        <x:v>1.4404999999999999</x:v>
      </x:c>
    </x:row>
    <x:row r="239">
      <x:c r="A239" s="9">
        <x:v>44187</x:v>
      </x:c>
      <x:c r="B239" s="8">
        <x:v>74.585635359115997</x:v>
      </x:c>
      <x:c r="C239" s="8">
        <x:v>33.654937570942003</x:v>
      </x:c>
      <x:c r="D239" s="8">
        <x:v>36.615384615384997</x:v>
      </x:c>
      <x:c r="E239" s="8">
        <x:v>54.580078125</x:v>
      </x:c>
      <x:c r="F239" s="23">
        <x:v>1.4985900891761075</x:v>
      </x:c>
      <x:c r="G239" s="18">
        <x:v>0.44820971867007997</x:v>
      </x:c>
      <x:c r="H239" s="18">
        <x:v>0.38033185648509998</x:v>
      </x:c>
      <x:c r="I239" s="18">
        <x:v>0.46022046489335999</x:v>
      </x:c>
      <x:c r="J239" s="18">
        <x:v>0.40773934166157</x:v>
      </x:c>
      <x:c r="K239" s="19">
        <x:v>0.20200264665218001</x:v>
      </x:c>
      <x:c r="L239" s="19">
        <x:v>0.20200264665218001</x:v>
      </x:c>
      <x:c r="M239" s="18">
        <x:v>0.18665949921567002</x:v>
      </x:c>
      <x:c r="N239" s="18">
        <x:v>0.18665949921567002</x:v>
      </x:c>
      <x:c r="O239" s="13">
        <x:v>1.2848924438655038</x:v>
      </x:c>
      <x:c r="P239" s="25">
        <x:v>1.4348000000000001</x:v>
      </x:c>
      <x:c r="Q239" s="25">
        <x:v>1.4201999999999999</x:v>
      </x:c>
    </x:row>
    <x:row r="240">
      <x:c r="A240" s="9">
        <x:v>44188</x:v>
      </x:c>
      <x:c r="B240" s="8">
        <x:v>76.979742173112001</x:v>
      </x:c>
      <x:c r="C240" s="8">
        <x:v>35.641316685584997</x:v>
      </x:c>
      <x:c r="D240" s="8">
        <x:v>38.230769230768999</x:v>
      </x:c>
      <x:c r="E240" s="8">
        <x:v>58.359375</x:v>
      </x:c>
      <x:c r="F240" s="23">
        <x:v>1.5230280077236649</x:v>
      </x:c>
      <x:c r="G240" s="18">
        <x:v>0.42575127877238006</x:v>
      </x:c>
      <x:c r="H240" s="18">
        <x:v>0.36113282946747</x:v>
      </x:c>
      <x:c r="I240" s="18">
        <x:v>0.42763000239636001</x:v>
      </x:c>
      <x:c r="J240" s="18">
        <x:v>0.3816902588678</x:v>
      </x:c>
      <x:c r="K240" s="19">
        <x:v>0.17656378182059002</x:v>
      </x:c>
      <x:c r="L240" s="19">
        <x:v>0.17656378182059002</x:v>
      </x:c>
      <x:c r="M240" s="18">
        <x:v>0.16490380888941999</x:v>
      </x:c>
      <x:c r="N240" s="18">
        <x:v>0.16490380888941999</x:v>
      </x:c>
      <x:c r="O240" s="13">
        <x:v>1.2952774027090261</x:v>
      </x:c>
      <x:c r="P240" s="25">
        <x:v>1.4356</x:v>
      </x:c>
      <x:c r="Q240" s="25">
        <x:v>1.4188000000000001</x:v>
      </x:c>
    </x:row>
    <x:row r="241">
      <x:c r="A241" s="9">
        <x:v>44189</x:v>
      </x:c>
      <x:c r="B241" s="8">
        <x:v>74.892572130141005</x:v>
      </x:c>
      <x:c r="C241" s="8">
        <x:v>34.846765039727998</x:v>
      </x:c>
      <x:c r="D241" s="8">
        <x:v>38.384615384615003</x:v>
      </x:c>
      <x:c r="E241" s="8">
        <x:v>57.32421875</x:v>
      </x:c>
      <x:c r="F241" s="23">
        <x:v>1.51362042826121</x:v>
      </x:c>
      <x:c r="G241" s="18">
        <x:v>0.43853900255753997</x:v>
      </x:c>
      <x:c r="H241" s="18">
        <x:v>0.37155764051776996</x:v>
      </x:c>
      <x:c r="I241" s="18">
        <x:v>0.44416486939850996</x:v>
      </x:c>
      <x:c r="J241" s="18">
        <x:v>0.39182511100692996</x:v>
      </x:c>
      <x:c r="K241" s="19">
        <x:v>0.18577398409530002</x:v>
      </x:c>
      <x:c r="L241" s="19">
        <x:v>0.18577398409530002</x:v>
      </x:c>
      <x:c r="M241" s="18">
        <x:v>0.17229231500042999</x:v>
      </x:c>
      <x:c r="N241" s="18">
        <x:v>0.17229231500042999</x:v>
      </x:c>
      <x:c r="O241" s="13">
        <x:v>1.2792554958156139</x:v>
      </x:c>
      <x:c r="P241" s="25">
        <x:v>1.4356</x:v>
      </x:c>
      <x:c r="Q241" s="25">
        <x:v>1.42</x:v>
      </x:c>
    </x:row>
    <x:row r="242">
      <x:c r="A242" s="9">
        <x:v>44190</x:v>
      </x:c>
      <x:c r="B242" s="8">
        <x:v>77.163904235727003</x:v>
      </x:c>
      <x:c r="C242" s="8">
        <x:v>35.811577752554001</x:v>
      </x:c>
      <x:c r="D242" s="8">
        <x:v>41.076923076923002</x:v>
      </x:c>
      <x:c r="E242" s="8">
        <x:v>60.80078125</x:v>
      </x:c>
      <x:c r="F242" s="23">
        <x:v>1.53713296578801</x:v>
      </x:c>
      <x:c r="G242" s="18">
        <x:v>0.43877877237851998</x:v>
      </x:c>
      <x:c r="H242" s="18">
        <x:v>0.36982017200938005</x:v>
      </x:c>
      <x:c r="I242" s="18">
        <x:v>0.42439491972201998</x:v>
      </x:c>
      <x:c r="J242" s="18">
        <x:v>0.37197420223972999</x:v>
      </x:c>
      <x:c r="K242" s="19">
        <x:v>0.16692785905886001</x:v>
      </x:c>
      <x:c r="L242" s="19">
        <x:v>0.16692785905886001</x:v>
      </x:c>
      <x:c r="M242" s="18">
        <x:v>0.14761009102877001</x:v>
      </x:c>
      <x:c r="N242" s="18">
        <x:v>0.14761009102877001</x:v>
      </x:c>
      <x:c r="O242" s="13">
        <x:v>1.2915048476909301</x:v>
      </x:c>
      <x:c r="P242" s="25">
        <x:v>1.4363999999999999</x:v>
      </x:c>
      <x:c r="Q242" s="25">
        <x:v>1.4263999999999999</x:v>
      </x:c>
    </x:row>
    <x:row r="243">
      <x:c r="A243" s="9">
        <x:v>44193</x:v>
      </x:c>
      <x:c r="B243" s="8">
        <x:v>76.120319214242002</x:v>
      </x:c>
      <x:c r="C243" s="8">
        <x:v>35.357548240636</x:v>
      </x:c>
      <x:c r="D243" s="8">
        <x:v>40.615384615384997</x:v>
      </x:c>
      <x:c r="E243" s="8">
        <x:v>59.521484375</x:v>
      </x:c>
      <x:c r="F243" s="23">
        <x:v>1.5290368411131574</x:v>
      </x:c>
      <x:c r="G243" s="18">
        <x:v>0.45172634271100004</x:v>
      </x:c>
      <x:c r="H243" s="18">
        <x:v>0.37911562852922998</x:v>
      </x:c>
      <x:c r="I243" s="18">
        <x:v>0.44368559789120998</x:v>
      </x:c>
      <x:c r="J243" s="18">
        <x:v>0.38780467379215999</x:v>
      </x:c>
      <x:c r="K243" s="19">
        <x:v>0.17859457632100001</x:v>
      </x:c>
      <x:c r="L243" s="19">
        <x:v>0.17859457632100001</x:v>
      </x:c>
      <x:c r="M243" s="18">
        <x:v>0.15625869298092002</x:v>
      </x:c>
      <x:c r="N243" s="18">
        <x:v>0.15625869298092002</x:v>
      </x:c>
      <x:c r="O243" s="13">
        <x:v>1.2858292797351201</x:v>
      </x:c>
      <x:c r="P243" s="25">
        <x:v>1.4377</x:v>
      </x:c>
      <x:c r="Q243" s="25">
        <x:v>1.4252</x:v>
      </x:c>
    </x:row>
    <x:row r="244">
      <x:c r="A244" s="9">
        <x:v>44194</x:v>
      </x:c>
      <x:c r="B244" s="8">
        <x:v>73.971761817065996</x:v>
      </x:c>
      <x:c r="C244" s="8">
        <x:v>33.938706015891</x:v>
      </x:c>
      <x:c r="D244" s="8">
        <x:v>40.307692307692001</x:v>
      </x:c>
      <x:c r="E244" s="8">
        <x:v>57.333984375</x:v>
      </x:c>
      <x:c r="F244" s="23">
        <x:v>1.5138803612891225</x:v>
      </x:c>
      <x:c r="G244" s="18">
        <x:v>0.45947890025575</x:v>
      </x:c>
      <x:c r="H244" s="18">
        <x:v>0.38719485709321999</x:v>
      </x:c>
      <x:c r="I244" s="18">
        <x:v>0.43374071411455001</x:v>
      </x:c>
      <x:c r="J244" s="18">
        <x:v>0.37892620826335999</x:v>
      </x:c>
      <x:c r="K244" s="19">
        <x:v>0.17108545970538</x:v>
      </x:c>
      <x:c r="L244" s="19">
        <x:v>0.17108545970538</x:v>
      </x:c>
      <x:c r="M244" s="18">
        <x:v>0.14256131937166</x:v>
      </x:c>
      <x:c r="N244" s="18">
        <x:v>0.14256131937166</x:v>
      </x:c>
      <x:c r="O244" s="13">
        <x:v>1.2770187266728474</x:v>
      </x:c>
      <x:c r="P244" s="25">
        <x:v>1.4383999999999999</x:v>
      </x:c>
      <x:c r="Q244" s="25">
        <x:v>1.4211</x:v>
      </x:c>
    </x:row>
    <x:row r="245">
      <x:c r="A245" s="9">
        <x:v>44195</x:v>
      </x:c>
      <x:c r="B245" s="8">
        <x:v>76.181706568446998</x:v>
      </x:c>
      <x:c r="C245" s="8">
        <x:v>37.173666288309001</x:v>
      </x:c>
      <x:c r="D245" s="8">
        <x:v>40.846153846154003</x:v>
      </x:c>
      <x:c r="E245" s="8">
        <x:v>59.814453125</x:v>
      </x:c>
      <x:c r="F245" s="23">
        <x:v>1.5350399495697751</x:v>
      </x:c>
      <x:c r="G245" s="18">
        <x:v>0.44980818414321999</x:v>
      </x:c>
      <x:c r="H245" s="18">
        <x:v>0.37911562852922998</x:v>
      </x:c>
      <x:c r="I245" s="18">
        <x:v>0.41984184040259004</x:v>
      </x:c>
      <x:c r="J245" s="18">
        <x:v>0.37038277914340001</x:v>
      </x:c>
      <x:c r="K245" s="19">
        <x:v>0.16350337783160002</x:v>
      </x:c>
      <x:c r="L245" s="19">
        <x:v>0.16350337783160002</x:v>
      </x:c>
      <x:c r="M245" s="18">
        <x:v>0.13499731275057</x:v>
      </x:c>
      <x:c r="N245" s="18">
        <x:v>0.13499731275057</x:v>
      </x:c>
      <x:c r="O245" s="13">
        <x:v>1.2909082219608974</x:v>
      </x:c>
      <x:c r="P245" s="25">
        <x:v>1.4398</x:v>
      </x:c>
      <x:c r="Q245" s="25">
        <x:v>1.4200999999999999</x:v>
      </x:c>
    </x:row>
    <x:row r="246">
      <x:c r="A246" s="9">
        <x:v>44196</x:v>
      </x:c>
      <x:c r="B246" s="8">
        <x:v>79.742173112339003</x:v>
      </x:c>
      <x:c r="C246" s="8">
        <x:v>39.897843359817998</x:v>
      </x:c>
      <x:c r="D246" s="8">
        <x:v>43.461538461537998</x:v>
      </x:c>
      <x:c r="E246" s="8">
        <x:v>62.880859375</x:v>
      </x:c>
      <x:c r="F246" s="23">
        <x:v>1.5649560357717376</x:v>
      </x:c>
      <x:c r="G246" s="18">
        <x:v>0.47330562659846998</x:v>
      </x:c>
      <x:c r="H246" s="18">
        <x:v>0.39927026322647996</x:v>
      </x:c>
      <x:c r="I246" s="18">
        <x:v>0.44380541576802995</x:v>
      </x:c>
      <x:c r="J246" s="18">
        <x:v>0.38973113329733999</x:v>
      </x:c>
      <x:c r="K246" s="19">
        <x:v>0.17241598891186999</x:v>
      </x:c>
      <x:c r="L246" s="19">
        <x:v>0.17241598891186999</x:v>
      </x:c>
      <x:c r="M246" s="18">
        <x:v>0.13816067948656</x:v>
      </x:c>
      <x:c r="N246" s="18">
        <x:v>0.13816067948656</x:v>
      </x:c>
      <x:c r="O246" s="13">
        <x:v>1.3136865569613714</x:v>
      </x:c>
      <x:c r="P246" s="25">
        <x:v>1.4396</x:v>
      </x:c>
      <x:c r="Q246" s="25">
        <x:v>1.4198999999999999</x:v>
      </x:c>
    </x:row>
    <x:row r="247">
      <x:c r="A247" s="9">
        <x:v>44200</x:v>
      </x:c>
      <x:c r="B247" s="8">
        <x:v>84.898710865561995</x:v>
      </x:c>
      <x:c r="C247" s="8">
        <x:v>44.721906923950002</x:v>
      </x:c>
      <x:c r="D247" s="8">
        <x:v>44.538461538462002</x:v>
      </x:c>
      <x:c r="E247" s="8">
        <x:v>68.046875</x:v>
      </x:c>
      <x:c r="F247" s="23">
        <x:v>1.6055148858199351</x:v>
      </x:c>
      <x:c r="G247" s="18">
        <x:v>0.50303708439897998</x:v>
      </x:c>
      <x:c r="H247" s="18">
        <x:v>0.42533229085223001</x:v>
      </x:c>
      <x:c r="I247" s="18">
        <x:v>0.47184279894559999</x:v>
      </x:c>
      <x:c r="J247" s="18">
        <x:v>0.41368623845868002</x:v>
      </x:c>
      <x:c r="K247" s="19">
        <x:v>0.19389870690546002</x:v>
      </x:c>
      <x:c r="L247" s="19">
        <x:v>0.19389870690546002</x:v>
      </x:c>
      <x:c r="M247" s="18">
        <x:v>0.15389831461228001</x:v>
      </x:c>
      <x:c r="N247" s="18">
        <x:v>0.15389831461228001</x:v>
      </x:c>
      <x:c r="O247" s="13">
        <x:v>1.3351751145624688</x:v>
      </x:c>
      <x:c r="P247" s="25">
        <x:v>1.4394</x:v>
      </x:c>
      <x:c r="Q247" s="25">
        <x:v>1.4476</x:v>
      </x:c>
    </x:row>
    <x:row r="248">
      <x:c r="A248" s="9">
        <x:v>44201</x:v>
      </x:c>
      <x:c r="B248" s="8">
        <x:v>87.170042971148007</x:v>
      </x:c>
      <x:c r="C248" s="8">
        <x:v>47.843359818388002</x:v>
      </x:c>
      <x:c r="D248" s="8">
        <x:v>47.307692307692001</x:v>
      </x:c>
      <x:c r="E248" s="8">
        <x:v>72.44140625</x:v>
      </x:c>
      <x:c r="F248" s="23">
        <x:v>1.6369062533680701</x:v>
      </x:c>
      <x:c r="G248" s="18">
        <x:v>0.51886189258311999</x:v>
      </x:c>
      <x:c r="H248" s="18">
        <x:v>0.43471462079749995</x:v>
      </x:c>
      <x:c r="I248" s="18">
        <x:v>0.49928109273903998</x:v>
      </x:c>
      <x:c r="J248" s="18">
        <x:v>0.43856269374432999</x:v>
      </x:c>
      <x:c r="K248" s="19">
        <x:v>0.22125455336801</x:v>
      </x:c>
      <x:c r="L248" s="19">
        <x:v>0.22125455336801</x:v>
      </x:c>
      <x:c r="M248" s="18">
        <x:v>0.17373575494987001</x:v>
      </x:c>
      <x:c r="N248" s="18">
        <x:v>0.17373575494987001</x:v>
      </x:c>
      <x:c r="O248" s="13">
        <x:v>1.3441082938115287</x:v>
      </x:c>
      <x:c r="P248" s="25">
        <x:v>1.4402999999999999</x:v>
      </x:c>
      <x:c r="Q248" s="25">
        <x:v>1.4582999999999999</x:v>
      </x:c>
    </x:row>
    <x:row r="249">
      <x:c r="A249" s="9">
        <x:v>44202</x:v>
      </x:c>
      <x:c r="B249" s="8">
        <x:v>88.090853284223002</x:v>
      </x:c>
      <x:c r="C249" s="8">
        <x:v>46.311010215663998</x:v>
      </x:c>
      <x:c r="D249" s="8">
        <x:v>46.307692307692001</x:v>
      </x:c>
      <x:c r="E249" s="8">
        <x:v>71.337890625</x:v>
      </x:c>
      <x:c r="F249" s="23">
        <x:v>1.6301186160814476</x:v>
      </x:c>
      <x:c r="G249" s="18">
        <x:v>0.54587595907927999</x:v>
      </x:c>
      <x:c r="H249" s="18">
        <x:v>0.45678047085397</x:v>
      </x:c>
      <x:c r="I249" s="18">
        <x:v>0.51425832734243992</x:v>
      </x:c>
      <x:c r="J249" s="18">
        <x:v>0.44819499127020002</x:v>
      </x:c>
      <x:c r="K249" s="19">
        <x:v>0.22281421719613001</x:v>
      </x:c>
      <x:c r="L249" s="19">
        <x:v>0.22281421719613001</x:v>
      </x:c>
      <x:c r="M249" s="18">
        <x:v>0.17106408377703999</x:v>
      </x:c>
      <x:c r="N249" s="18">
        <x:v>0.17106408377703999</x:v>
      </x:c>
      <x:c r="O249" s="13">
        <x:v>1.3398994274573737</x:v>
      </x:c>
      <x:c r="P249" s="25">
        <x:v>1.4410000000000001</x:v>
      </x:c>
      <x:c r="Q249" s="25">
        <x:v>1.4575</x:v>
      </x:c>
    </x:row>
    <x:row r="250">
      <x:c r="A250" s="9">
        <x:v>44203</x:v>
      </x:c>
      <x:c r="B250" s="8">
        <x:v>91.835481890731003</x:v>
      </x:c>
      <x:c r="C250" s="8">
        <x:v>47.389330306470001</x:v>
      </x:c>
      <x:c r="D250" s="8">
        <x:v>48.769230769231001</x:v>
      </x:c>
      <x:c r="E250" s="8">
        <x:v>74.267578125</x:v>
      </x:c>
      <x:c r="F250" s="23">
        <x:v>1.6556540527285799</x:v>
      </x:c>
      <x:c r="G250" s="18">
        <x:v>0.55922314578005006</x:v>
      </x:c>
      <x:c r="H250" s="18">
        <x:v>0.47076709234645003</x:v>
      </x:c>
      <x:c r="I250" s="18">
        <x:v>0.52204648933621001</x:v>
      </x:c>
      <x:c r="J250" s="18">
        <x:v>0.44576597707460003</x:v>
      </x:c>
      <x:c r="K250" s="19">
        <x:v>0.20799539000397999</x:v>
      </x:c>
      <x:c r="L250" s="19">
        <x:v>0.20799539000397999</x:v>
      </x:c>
      <x:c r="M250" s="18">
        <x:v>0.15270096755686</x:v>
      </x:c>
      <x:c r="N250" s="18">
        <x:v>0.15270096755686</x:v>
      </x:c>
      <x:c r="O250" s="13">
        <x:v>1.3357560966583375</x:v>
      </x:c>
      <x:c r="P250" s="25">
        <x:v>1.4419</x:v>
      </x:c>
      <x:c r="Q250" s="25">
        <x:v>1.4487000000000001</x:v>
      </x:c>
    </x:row>
    <x:row r="251">
      <x:c r="A251" s="9">
        <x:v>44204</x:v>
      </x:c>
      <x:c r="B251" s="8">
        <x:v>89.748311847758998</x:v>
      </x:c>
      <x:c r="C251" s="8">
        <x:v>46.538024971623003</x:v>
      </x:c>
      <x:c r="D251" s="8">
        <x:v>48.307692307692001</x:v>
      </x:c>
      <x:c r="E251" s="8">
        <x:v>73.14453125</x:v>
      </x:c>
      <x:c r="F251" s="23">
        <x:v>1.6443464009426849</x:v>
      </x:c>
      <x:c r="G251" s="18">
        <x:v>0.59143222506394</x:v>
      </x:c>
      <x:c r="H251" s="18">
        <x:v>0.49309356267917998</x:v>
      </x:c>
      <x:c r="I251" s="18">
        <x:v>0.53426791277259</x:v>
      </x:c>
      <x:c r="J251" s="18">
        <x:v>0.45916743450859004</x:v>
      </x:c>
      <x:c r="K251" s="19">
        <x:v>0.18852401270120001</x:v>
      </x:c>
      <x:c r="L251" s="19">
        <x:v>0.18852401270120001</x:v>
      </x:c>
      <x:c r="M251" s="18">
        <x:v>0.11551980642</x:v>
      </x:c>
      <x:c r="N251" s="18">
        <x:v>0.11551980642</x:v>
      </x:c>
      <x:c r="O251" s="13">
        <x:v>1.3328550197947688</x:v>
      </x:c>
      <x:c r="P251" s="25">
        <x:v>1.4421999999999999</x:v>
      </x:c>
      <x:c r="Q251" s="25">
        <x:v>1.4397</x:v>
      </x:c>
    </x:row>
    <x:row r="252">
      <x:c r="A252" s="9">
        <x:v>44207</x:v>
      </x:c>
      <x:c r="B252" s="8">
        <x:v>88.090853284223002</x:v>
      </x:c>
      <x:c r="C252" s="8">
        <x:v>46.254256526673998</x:v>
      </x:c>
      <x:c r="D252" s="8">
        <x:v>47.923076923076998</x:v>
      </x:c>
      <x:c r="E252" s="8">
        <x:v>73.154296875</x:v>
      </x:c>
      <x:c r="F252" s="23">
        <x:v>1.6385562090224348</x:v>
      </x:c>
      <x:c r="G252" s="18">
        <x:v>0.58399936061380997</x:v>
      </x:c>
      <x:c r="H252" s="18">
        <x:v>0.48718616975067003</x:v>
      </x:c>
      <x:c r="I252" s="18">
        <x:v>0.53918044572250001</x:v>
      </x:c>
      <x:c r="J252" s="18">
        <x:v>0.46544936763736999</x:v>
      </x:c>
      <x:c r="K252" s="19">
        <x:v>0.18292072276201998</x:v>
      </x:c>
      <x:c r="L252" s="19">
        <x:v>0.18292072276201998</x:v>
      </x:c>
      <x:c r="M252" s="18">
        <x:v>0.11059168455488001</x:v>
      </x:c>
      <x:c r="N252" s="18">
        <x:v>0.11059168455488001</x:v>
      </x:c>
      <x:c r="O252" s="13">
        <x:v>1.3117449764581541</x:v>
      </x:c>
      <x:c r="P252" s="25">
        <x:v>1.4423999999999999</x:v>
      </x:c>
      <x:c r="Q252" s="25">
        <x:v>1.3994</x:v>
      </x:c>
    </x:row>
    <x:row r="253">
      <x:c r="A253" s="9">
        <x:v>44208</x:v>
      </x:c>
      <x:c r="B253" s="8">
        <x:v>94.597912829956996</x:v>
      </x:c>
      <x:c r="C253" s="8">
        <x:v>50.454029511918002</x:v>
      </x:c>
      <x:c r="D253" s="8">
        <x:v>51.923076923076998</x:v>
      </x:c>
      <x:c r="E253" s="8">
        <x:v>77.529296875</x:v>
      </x:c>
      <x:c r="F253" s="23">
        <x:v>1.6862607903498801</x:v>
      </x:c>
      <x:c r="G253" s="18">
        <x:v>0.56817455242966997</x:v>
      </x:c>
      <x:c r="H253" s="18">
        <x:v>0.47302580140735001</x:v>
      </x:c>
      <x:c r="I253" s="18">
        <x:v>0.51162233405224</x:v>
      </x:c>
      <x:c r="J253" s="18">
        <x:v>0.45363933329970996</x:v>
      </x:c>
      <x:c r="K253" s="19">
        <x:v>0.16326862082548999</x:v>
      </x:c>
      <x:c r="L253" s="19">
        <x:v>0.16326862082548999</x:v>
      </x:c>
      <x:c r="M253" s="18">
        <x:v>8.0480274412640995E-2</x:v>
      </x:c>
      <x:c r="N253" s="18">
        <x:v>8.0480274412640995E-2</x:v>
      </x:c>
      <x:c r="O253" s="13">
        <x:v>1.3322792333118854</x:v>
      </x:c>
      <x:c r="P253" s="25">
        <x:v>1.4431</x:v>
      </x:c>
      <x:c r="Q253" s="25">
        <x:v>1.4095</x:v>
      </x:c>
    </x:row>
    <x:row r="254">
      <x:c r="A254" s="9">
        <x:v>44209</x:v>
      </x:c>
      <x:c r="B254" s="8">
        <x:v>93.186003683240997</x:v>
      </x:c>
      <x:c r="C254" s="8">
        <x:v>48.921679909193998</x:v>
      </x:c>
      <x:c r="D254" s="8">
        <x:v>50</x:v>
      </x:c>
      <x:c r="E254" s="8">
        <x:v>77.978515625</x:v>
      </x:c>
      <x:c r="F254" s="23">
        <x:v>1.6752154980435876</x:v>
      </x:c>
      <x:c r="G254" s="18">
        <x:v>0.61413043478260998</x:v>
      </x:c>
      <x:c r="H254" s="18">
        <x:v>0.5117713491443</x:v>
      </x:c>
      <x:c r="I254" s="18">
        <x:v>0.52887610831536003</x:v>
      </x:c>
      <x:c r="J254" s="18">
        <x:v>0.47240137366101004</x:v>
      </x:c>
      <x:c r="K254" s="19">
        <x:v>0.17921618212071</x:v>
      </x:c>
      <x:c r="L254" s="19">
        <x:v>0.17921618212071</x:v>
      </x:c>
      <x:c r="M254" s="18">
        <x:v>8.6311118175191007E-2</x:v>
      </x:c>
      <x:c r="N254" s="18">
        <x:v>8.6311118175191007E-2</x:v>
      </x:c>
      <x:c r="O254" s="13">
        <x:v>1.3208662887136189</x:v>
      </x:c>
      <x:c r="P254" s="25">
        <x:v>1.4442999999999999</x:v>
      </x:c>
      <x:c r="Q254" s="25">
        <x:v>1.4051</x:v>
      </x:c>
    </x:row>
    <x:row r="255">
      <x:c r="A255" s="9">
        <x:v>44210</x:v>
      </x:c>
      <x:c r="B255" s="8">
        <x:v>90.607734806630006</x:v>
      </x:c>
      <x:c r="C255" s="8">
        <x:v>46.935300794551999</x:v>
      </x:c>
      <x:c r="D255" s="8">
        <x:v>48.615384615384997</x:v>
      </x:c>
      <x:c r="E255" s="8">
        <x:v>75.205078125</x:v>
      </x:c>
      <x:c r="F255" s="23">
        <x:v>1.6534087458539175</x:v>
      </x:c>
      <x:c r="G255" s="18">
        <x:v>0.60573849104859001</x:v>
      </x:c>
      <x:c r="H255" s="18">
        <x:v>0.50195465207193002</x:v>
      </x:c>
      <x:c r="I255" s="18">
        <x:v>0.52264557872034001</x:v>
      </x:c>
      <x:c r="J255" s="18">
        <x:v>0.46787838183297997</x:v>
      </x:c>
      <x:c r="K255" s="19">
        <x:v>0.17003795378974998</x:v>
      </x:c>
      <x:c r="L255" s="19">
        <x:v>0.17003795378974998</x:v>
      </x:c>
      <x:c r="M255" s="18">
        <x:v>6.4318649227806002E-2</x:v>
      </x:c>
      <x:c r="N255" s="18">
        <x:v>6.4318649227806002E-2</x:v>
      </x:c>
      <x:c r="O255" s="13">
        <x:v>1.3116026303246073</x:v>
      </x:c>
      <x:c r="P255" s="25">
        <x:v>1.4455</x:v>
      </x:c>
      <x:c r="Q255" s="25">
        <x:v>1.3956</x:v>
      </x:c>
    </x:row>
    <x:row r="256">
      <x:c r="A256" s="9">
        <x:v>44211</x:v>
      </x:c>
      <x:c r="B256" s="8">
        <x:v>91.282995702885003</x:v>
      </x:c>
      <x:c r="C256" s="8">
        <x:v>46.935300794551999</x:v>
      </x:c>
      <x:c r="D256" s="8">
        <x:v>47.615384615384997</x:v>
      </x:c>
      <x:c r="E256" s="8">
        <x:v>74.35546875</x:v>
      </x:c>
      <x:c r="F256" s="23">
        <x:v>1.6504728746570549</x:v>
      </x:c>
      <x:c r="G256" s="18">
        <x:v>0.57081202046035995</x:v>
      </x:c>
      <x:c r="H256" s="18">
        <x:v>0.47597949787159999</x:v>
      </x:c>
      <x:c r="I256" s="18">
        <x:v>0.51425832734243992</x:v>
      </x:c>
      <x:c r="J256" s="18">
        <x:v>0.46260155793072</x:v>
      </x:c>
      <x:c r="K256" s="19">
        <x:v>0.16881412414836</x:v>
      </x:c>
      <x:c r="L256" s="19">
        <x:v>0.16881412414836</x:v>
      </x:c>
      <x:c r="M256" s="18">
        <x:v>6.5770695347509997E-2</x:v>
      </x:c>
      <x:c r="N256" s="18">
        <x:v>6.5770695347509997E-2</x:v>
      </x:c>
      <x:c r="O256" s="13">
        <x:v>1.3156935036971267</x:v>
      </x:c>
      <x:c r="P256" s="25">
        <x:v>1.4441999999999999</x:v>
      </x:c>
      <x:c r="Q256" s="25">
        <x:v>1.4012</x:v>
      </x:c>
    </x:row>
    <x:row r="257">
      <x:c r="A257" s="9">
        <x:v>44214</x:v>
      </x:c>
      <x:c r="B257" s="8">
        <x:v>98.772252915899003</x:v>
      </x:c>
      <x:c r="C257" s="8">
        <x:v>51.872871736663001</x:v>
      </x:c>
      <x:c r="D257" s="8">
        <x:v>53.923076923076998</x:v>
      </x:c>
      <x:c r="E257" s="8">
        <x:v>78.45703125</x:v>
      </x:c>
      <x:c r="F257" s="23">
        <x:v>1.7075630820640977</x:v>
      </x:c>
      <x:c r="G257" s="18">
        <x:v>0.5690537084399</x:v>
      </x:c>
      <x:c r="H257" s="18">
        <x:v>0.47606637129702001</x:v>
      </x:c>
      <x:c r="I257" s="18">
        <x:v>0.51258087706685995</x:v>
      </x:c>
      <x:c r="J257" s="18">
        <x:v>0.45648714300636001</x:v>
      </x:c>
      <x:c r="K257" s="19">
        <x:v>0.17270025164212</x:v>
      </x:c>
      <x:c r="L257" s="19">
        <x:v>0.17270025164212</x:v>
      </x:c>
      <x:c r="M257" s="18">
        <x:v>8.2979713241316991E-2</x:v>
      </x:c>
      <x:c r="N257" s="18">
        <x:v>8.2979713241316991E-2</x:v>
      </x:c>
      <x:c r="O257" s="13">
        <x:v>1.3369375617783639</x:v>
      </x:c>
      <x:c r="P257" s="25">
        <x:v>1.4437</x:v>
      </x:c>
      <x:c r="Q257" s="25">
        <x:v>1.3978999999999999</x:v>
      </x:c>
    </x:row>
    <x:row r="258">
      <x:c r="A258" s="9">
        <x:v>44215</x:v>
      </x:c>
      <x:c r="B258" s="8">
        <x:v>95.887047268263004</x:v>
      </x:c>
      <x:c r="C258" s="8">
        <x:v>48.808172531215</x:v>
      </x:c>
      <x:c r="D258" s="8">
        <x:v>53.153846153845997</x:v>
      </x:c>
      <x:c r="E258" s="8">
        <x:v>74.619140625</x:v>
      </x:c>
      <x:c r="F258" s="23">
        <x:v>1.6811705164458099</x:v>
      </x:c>
      <x:c r="G258" s="18">
        <x:v>0.58799552429668001</x:v>
      </x:c>
      <x:c r="H258" s="18">
        <x:v>0.49031361306576005</x:v>
      </x:c>
      <x:c r="I258" s="18">
        <x:v>0.53774263120057997</x:v>
      </x:c>
      <x:c r="J258" s="18">
        <x:v>0.48161487567580996</x:v>
      </x:c>
      <x:c r="K258" s="19">
        <x:v>0.19490868834440001</x:v>
      </x:c>
      <x:c r="L258" s="19">
        <x:v>0.19490868834440001</x:v>
      </x:c>
      <x:c r="M258" s="18">
        <x:v>0.10400823664964</x:v>
      </x:c>
      <x:c r="N258" s="18">
        <x:v>0.10400823664964</x:v>
      </x:c>
      <x:c r="O258" s="13">
        <x:v>1.3284347099875786</x:v>
      </x:c>
      <x:c r="P258" s="25">
        <x:v>1.4437</x:v>
      </x:c>
      <x:c r="Q258" s="25">
        <x:v>1.3993</x:v>
      </x:c>
    </x:row>
    <x:row r="259">
      <x:c r="A259" s="9">
        <x:v>44216</x:v>
      </x:c>
      <x:c r="B259" s="8">
        <x:v>100.61387354205</x:v>
      </x:c>
      <x:c r="C259" s="8">
        <x:v>51.986379114641998</x:v>
      </x:c>
      <x:c r="D259" s="8">
        <x:v>57.076923076923002</x:v>
      </x:c>
      <x:c r="E259" s="8">
        <x:v>76.767578125</x:v>
      </x:c>
      <x:c r="F259" s="23">
        <x:v>1.7161118846465375</x:v>
      </x:c>
      <x:c r="G259" s="18">
        <x:v>0.56385869565216995</x:v>
      </x:c>
      <x:c r="H259" s="18">
        <x:v>0.47172270002605998</x:v>
      </x:c>
      <x:c r="I259" s="18">
        <x:v>0.52408339324227005</x:v>
      </x:c>
      <x:c r="J259" s="18">
        <x:v>0.47290392835143003</x:v>
      </x:c>
      <x:c r="K259" s="19">
        <x:v>0.18807822766632998</x:v>
      </x:c>
      <x:c r="L259" s="19">
        <x:v>0.18807822766632998</x:v>
      </x:c>
      <x:c r="M259" s="18">
        <x:v>0.10937625364802001</x:v>
      </x:c>
      <x:c r="N259" s="18">
        <x:v>0.10937625364802001</x:v>
      </x:c>
      <x:c r="O259" s="13">
        <x:v>1.3409973120932301</x:v>
      </x:c>
      <x:c r="P259" s="25">
        <x:v>1.4439</x:v>
      </x:c>
      <x:c r="Q259" s="25">
        <x:v>1.4055</x:v>
      </x:c>
    </x:row>
    <x:row r="260">
      <x:c r="A260" s="9">
        <x:v>44217</x:v>
      </x:c>
      <x:c r="B260" s="8">
        <x:v>101.90300798036</x:v>
      </x:c>
      <x:c r="C260" s="8">
        <x:v>54.994324631101001</x:v>
      </x:c>
      <x:c r="D260" s="8">
        <x:v>60.615384615384997</x:v>
      </x:c>
      <x:c r="E260" s="8">
        <x:v>79.70703125</x:v>
      </x:c>
      <x:c r="F260" s="23">
        <x:v>1.7430493711921149</x:v>
      </x:c>
      <x:c r="G260" s="18">
        <x:v>0.57736572890025994</x:v>
      </x:c>
      <x:c r="H260" s="18">
        <x:v>0.48345061245765003</x:v>
      </x:c>
      <x:c r="I260" s="18">
        <x:v>0.54445243230289997</x:v>
      </x:c>
      <x:c r="J260" s="18">
        <x:v>0.49853421563414996</x:v>
      </x:c>
      <x:c r="K260" s="19">
        <x:v>0.19838493861991002</x:v>
      </x:c>
      <x:c r="L260" s="19">
        <x:v>0.19838493861991002</x:v>
      </x:c>
      <x:c r="M260" s="18">
        <x:v>0.11370281510552999</x:v>
      </x:c>
      <x:c r="N260" s="18">
        <x:v>0.11370281510552999</x:v>
      </x:c>
      <x:c r="O260" s="13">
        <x:v>1.3589748882219701</x:v>
      </x:c>
      <x:c r="P260" s="25">
        <x:v>1.4451000000000001</x:v>
      </x:c>
      <x:c r="Q260" s="25">
        <x:v>1.4153</x:v>
      </x:c>
    </x:row>
    <x:row r="261">
      <x:c r="A261" s="9">
        <x:v>44218</x:v>
      </x:c>
      <x:c r="B261" s="8">
        <x:v>103.56046654389</x:v>
      </x:c>
      <x:c r="C261" s="8">
        <x:v>56.242905788876001</x:v>
      </x:c>
      <x:c r="D261" s="8">
        <x:v>62</x:v>
      </x:c>
      <x:c r="E261" s="8">
        <x:v>78.974609375</x:v>
      </x:c>
      <x:c r="F261" s="23">
        <x:v>1.751944954269415</x:v>
      </x:c>
      <x:c r="G261" s="18">
        <x:v>0.60374040920715999</x:v>
      </x:c>
      <x:c r="H261" s="18">
        <x:v>0.50803579185127001</x:v>
      </x:c>
      <x:c r="I261" s="18">
        <x:v>0.56901509705247999</x:v>
      </x:c>
      <x:c r="J261" s="18">
        <x:v>0.52726358993014999</x:v>
      </x:c>
      <x:c r="K261" s="19">
        <x:v>0.21161640320795999</x:v>
      </x:c>
      <x:c r="L261" s="19">
        <x:v>0.21161640320795999</x:v>
      </x:c>
      <x:c r="M261" s="18">
        <x:v>0.12025570565939001</x:v>
      </x:c>
      <x:c r="N261" s="18">
        <x:v>0.12025570565939001</x:v>
      </x:c>
      <x:c r="O261" s="13">
        <x:v>1.3598546223268562</x:v>
      </x:c>
      <x:c r="P261" s="25">
        <x:v>1.4457</x:v>
      </x:c>
      <x:c r="Q261" s="25">
        <x:v>1.4107000000000001</x:v>
      </x:c>
    </x:row>
    <x:row r="262">
      <x:c r="A262" s="9">
        <x:v>44221</x:v>
      </x:c>
      <x:c r="B262" s="8">
        <x:v>103.80601596071</x:v>
      </x:c>
      <x:c r="C262" s="8">
        <x:v>56.072644721906997</x:v>
      </x:c>
      <x:c r="D262" s="8">
        <x:v>64.153846153846004</x:v>
      </x:c>
      <x:c r="E262" s="8">
        <x:v>77.79296875</x:v>
      </x:c>
      <x:c r="F262" s="23">
        <x:v>1.7545636889661576</x:v>
      </x:c>
      <x:c r="G262" s="18">
        <x:v>0.60909526854219997</x:v>
      </x:c>
      <x:c r="H262" s="18">
        <x:v>0.51602814698984001</x:v>
      </x:c>
      <x:c r="I262" s="18">
        <x:v>0.57524562664750001</x:v>
      </x:c>
      <x:c r="J262" s="18">
        <x:v>0.54719825787673004</x:v>
      </x:c>
      <x:c r="K262" s="19">
        <x:v>0.20745048574348002</x:v>
      </x:c>
      <x:c r="L262" s="19">
        <x:v>0.20745048574348002</x:v>
      </x:c>
      <x:c r="M262" s="18">
        <x:v>0.10818435353581</x:v>
      </x:c>
      <x:c r="N262" s="18">
        <x:v>0.10818435353581</x:v>
      </x:c>
      <x:c r="O262" s="13">
        <x:v>1.3579734169912112</x:v>
      </x:c>
      <x:c r="P262" s="25">
        <x:v>1.446</x:v>
      </x:c>
      <x:c r="Q262" s="25">
        <x:v>1.4032</x:v>
      </x:c>
    </x:row>
    <x:row r="263">
      <x:c r="A263" s="9">
        <x:v>44222</x:v>
      </x:c>
      <x:c r="B263" s="8">
        <x:v>97.298956414979003</x:v>
      </x:c>
      <x:c r="C263" s="8">
        <x:v>51.135073779796002</x:v>
      </x:c>
      <x:c r="D263" s="8">
        <x:v>59.769230769231001</x:v>
      </x:c>
      <x:c r="E263" s="8">
        <x:v>72.294921875</x:v>
      </x:c>
      <x:c r="F263" s="23">
        <x:v>1.7012454570975151</x:v>
      </x:c>
      <x:c r="G263" s="18">
        <x:v>0.62739769820972002</x:v>
      </x:c>
      <x:c r="H263" s="18">
        <x:v>0.53105724958735001</x:v>
      </x:c>
      <x:c r="I263" s="18">
        <x:v>0.57740234843038996</x:v>
      </x:c>
      <x:c r="J263" s="18">
        <x:v>0.55565792781730994</x:v>
      </x:c>
      <x:c r="K263" s="19">
        <x:v>0.19583848344351001</x:v>
      </x:c>
      <x:c r="L263" s="19">
        <x:v>0.19583848344351001</x:v>
      </x:c>
      <x:c r="M263" s="18">
        <x:v>9.0297572498950013E-2</x:v>
      </x:c>
      <x:c r="N263" s="18">
        <x:v>9.0297572498950013E-2</x:v>
      </x:c>
      <x:c r="O263" s="13">
        <x:v>1.3359321543360463</x:v>
      </x:c>
      <x:c r="P263" s="25">
        <x:v>1.4442999999999999</x:v>
      </x:c>
      <x:c r="Q263" s="25">
        <x:v>1.4083000000000001</x:v>
      </x:c>
    </x:row>
    <x:row r="264">
      <x:c r="A264" s="9">
        <x:v>44223</x:v>
      </x:c>
      <x:c r="B264" s="8">
        <x:v>101.28913443831</x:v>
      </x:c>
      <x:c r="C264" s="8">
        <x:v>52.837684449488997</x:v>
      </x:c>
      <x:c r="D264" s="8">
        <x:v>59.692307692307999</x:v>
      </x:c>
      <x:c r="E264" s="8">
        <x:v>72.71484375</x:v>
      </x:c>
      <x:c r="F264" s="23">
        <x:v>1.7163349258252674</x:v>
      </x:c>
      <x:c r="G264" s="18">
        <x:v>0.59151214833760002</x:v>
      </x:c>
      <x:c r="H264" s="18">
        <x:v>0.49934844930936001</x:v>
      </x:c>
      <x:c r="I264" s="18">
        <x:v>0.55583513060149004</x:v>
      </x:c>
      <x:c r="J264" s="18">
        <x:v>0.53203785914197999</x:v>
      </x:c>
      <x:c r="K264" s="19">
        <x:v>0.17371269399696002</x:v>
      </x:c>
      <x:c r="L264" s="19">
        <x:v>0.17371269399696002</x:v>
      </x:c>
      <x:c r="M264" s="18">
        <x:v>8.0649129652010002E-2</x:v>
      </x:c>
      <x:c r="N264" s="18">
        <x:v>8.0649129652010002E-2</x:v>
      </x:c>
      <x:c r="O264" s="13">
        <x:v>1.340109017327707</x:v>
      </x:c>
      <x:c r="P264" s="25">
        <x:v>1.4439</x:v>
      </x:c>
      <x:c r="Q264" s="25">
        <x:v>1.4007000000000001</x:v>
      </x:c>
    </x:row>
    <x:row r="265">
      <x:c r="A265" s="9">
        <x:v>44224</x:v>
      </x:c>
      <x:c r="B265" s="8">
        <x:v>94.720687538367002</x:v>
      </x:c>
      <x:c r="C265" s="8">
        <x:v>46.140749148695001</x:v>
      </x:c>
      <x:c r="D265" s="8">
        <x:v>53.461538461537998</x:v>
      </x:c>
      <x:c r="E265" s="8">
        <x:v>65.498046875</x:v>
      </x:c>
      <x:c r="F265" s="23">
        <x:v>1.649552555059</x:v>
      </x:c>
      <x:c r="G265" s="18">
        <x:v>0.59742647058823994</x:v>
      </x:c>
      <x:c r="H265" s="18">
        <x:v>0.50577708279036993</x:v>
      </x:c>
      <x:c r="I265" s="18">
        <x:v>0.56290438533428999</x:v>
      </x:c>
      <x:c r="J265" s="18">
        <x:v>0.54259150686932001</x:v>
      </x:c>
      <x:c r="K265" s="19">
        <x:v>0.17436950706057999</x:v>
      </x:c>
      <x:c r="L265" s="19">
        <x:v>0.17436950706057999</x:v>
      </x:c>
      <x:c r="M265" s="18">
        <x:v>8.1716839459138005E-2</x:v>
      </x:c>
      <x:c r="N265" s="18">
        <x:v>8.1716839459138005E-2</x:v>
      </x:c>
      <x:c r="O265" s="13">
        <x:v>1.3105207909829317</x:v>
      </x:c>
      <x:c r="P265" s="25">
        <x:v>1.4419</x:v>
      </x:c>
      <x:c r="Q265" s="25">
        <x:v>1.3900999999999999</x:v>
      </x:c>
    </x:row>
    <x:row r="266">
      <x:c r="A266" s="9">
        <x:v>44225</x:v>
      </x:c>
      <x:c r="B266" s="8">
        <x:v>92.817679558010994</x:v>
      </x:c>
      <x:c r="C266" s="8">
        <x:v>45.232690124858003</x:v>
      </x:c>
      <x:c r="D266" s="8">
        <x:v>53.846153846154003</x:v>
      </x:c>
      <x:c r="E266" s="8">
        <x:v>63.115234375</x:v>
      </x:c>
      <x:c r="F266" s="23">
        <x:v>1.6375293947600575</x:v>
      </x:c>
      <x:c r="G266" s="18">
        <x:v>0.55338874680307004</x:v>
      </x:c>
      <x:c r="H266" s="18">
        <x:v>0.46720528190426996</x:v>
      </x:c>
      <x:c r="I266" s="18">
        <x:v>0.52504193625689</x:v>
      </x:c>
      <x:c r="J266" s="18">
        <x:v>0.50322472574376997</x:v>
      </x:c>
      <x:c r="K266" s="19">
        <x:v>0.14946803800156999</x:v>
      </x:c>
      <x:c r="L266" s="19">
        <x:v>0.14946803800156999</x:v>
      </x:c>
      <x:c r="M266" s="18">
        <x:v>6.8184780576156998E-2</x:v>
      </x:c>
      <x:c r="N266" s="18">
        <x:v>6.8184780576156998E-2</x:v>
      </x:c>
      <x:c r="O266" s="13">
        <x:v>1.2974897756333328</x:v>
      </x:c>
      <x:c r="P266" s="25">
        <x:v>1.4416</x:v>
      </x:c>
      <x:c r="Q266" s="25">
        <x:v>1.3976</x:v>
      </x:c>
    </x:row>
    <x:row r="267">
      <x:c r="A267" s="9">
        <x:v>44228</x:v>
      </x:c>
      <x:c r="B267" s="8">
        <x:v>96.071209330878006</x:v>
      </x:c>
      <x:c r="C267" s="8">
        <x:v>45.970488081725001</x:v>
      </x:c>
      <x:c r="D267" s="8">
        <x:v>59</x:v>
      </x:c>
      <x:c r="E267" s="8">
        <x:v>64.521484375</x:v>
      </x:c>
      <x:c r="F267" s="23">
        <x:v>1.6639079544690074</x:v>
      </x:c>
      <x:c r="G267" s="18">
        <x:v>0.54723465473146005</x:v>
      </x:c>
      <x:c r="H267" s="18">
        <x:v>0.46346972461123997</x:v>
      </x:c>
      <x:c r="I267" s="18">
        <x:v>0.50599089384135998</x:v>
      </x:c>
      <x:c r="J267" s="18">
        <x:v>0.49744534722825001</x:v>
      </x:c>
      <x:c r="K267" s="19">
        <x:v>0.13240178385865001</x:v>
      </x:c>
      <x:c r="L267" s="19">
        <x:v>0.13240178385865001</x:v>
      </x:c>
      <x:c r="M267" s="18">
        <x:v>5.0487008468525996E-2</x:v>
      </x:c>
      <x:c r="N267" s="18">
        <x:v>5.0487008468525996E-2</x:v>
      </x:c>
      <x:c r="O267" s="13">
        <x:v>1.3098856114771174</x:v>
      </x:c>
      <x:c r="P267" s="25">
        <x:v>1.4424999999999999</x:v>
      </x:c>
      <x:c r="Q267" s="25">
        <x:v>1.4115</x:v>
      </x:c>
    </x:row>
    <x:row r="268">
      <x:c r="A268" s="9">
        <x:v>44229</x:v>
      </x:c>
      <x:c r="B268" s="8">
        <x:v>100.61387354205</x:v>
      </x:c>
      <x:c r="C268" s="8">
        <x:v>49.602724177071998</x:v>
      </x:c>
      <x:c r="D268" s="8">
        <x:v>61.769230769231001</x:v>
      </x:c>
      <x:c r="E268" s="8">
        <x:v>65.537109375</x:v>
      </x:c>
      <x:c r="F268" s="23">
        <x:v>1.6938073446583826</x:v>
      </x:c>
      <x:c r="G268" s="18">
        <x:v>0.56969309462916007</x:v>
      </x:c>
      <x:c r="H268" s="18">
        <x:v>0.48171314394927001</x:v>
      </x:c>
      <x:c r="I268" s="18">
        <x:v>0.52252576084351998</x:v>
      </x:c>
      <x:c r="J268" s="18">
        <x:v>0.51503476008143001</x:v>
      </x:c>
      <x:c r="K268" s="19">
        <x:v>0.13989160833069</x:v>
      </x:c>
      <x:c r="L268" s="19">
        <x:v>0.13989160833069</x:v>
      </x:c>
      <x:c r="M268" s="18">
        <x:v>5.5167457826088999E-2</x:v>
      </x:c>
      <x:c r="N268" s="18">
        <x:v>5.5167457826088999E-2</x:v>
      </x:c>
      <x:c r="O268" s="13">
        <x:v>1.3240650743351743</x:v>
      </x:c>
      <x:c r="P268" s="25">
        <x:v>1.4430000000000001</x:v>
      </x:c>
      <x:c r="Q268" s="25">
        <x:v>1.3998999999999999</x:v>
      </x:c>
    </x:row>
    <x:row r="269">
      <x:c r="A269" s="9">
        <x:v>44230</x:v>
      </x:c>
      <x:c r="B269" s="8">
        <x:v>98.710865561694007</x:v>
      </x:c>
      <x:c r="C269" s="8">
        <x:v>47.275822928490001</x:v>
      </x:c>
      <x:c r="D269" s="8">
        <x:v>61</x:v>
      </x:c>
      <x:c r="E269" s="8">
        <x:v>61.7578125</x:v>
      </x:c>
      <x:c r="F269" s="23">
        <x:v>1.6718612524754599</x:v>
      </x:c>
      <x:c r="G269" s="18">
        <x:v>0.59550831202045995</x:v>
      </x:c>
      <x:c r="H269" s="18">
        <x:v>0.50212839892277006</x:v>
      </x:c>
      <x:c r="I269" s="18">
        <x:v>0.54037862449077001</x:v>
      </x:c>
      <x:c r="J269" s="18">
        <x:v>0.53396431864714999</x:v>
      </x:c>
      <x:c r="K269" s="19">
        <x:v>0.15276142605944998</x:v>
      </x:c>
      <x:c r="L269" s="19">
        <x:v>0.15276142605944998</x:v>
      </x:c>
      <x:c r="M269" s="18">
        <x:v>5.7509044240672005E-2</x:v>
      </x:c>
      <x:c r="N269" s="18">
        <x:v>5.7509044240672005E-2</x:v>
      </x:c>
      <x:c r="O269" s="13">
        <x:v>1.3120015831093645</x:v>
      </x:c>
      <x:c r="P269" s="25">
        <x:v>1.4422999999999999</x:v>
      </x:c>
      <x:c r="Q269" s="25">
        <x:v>1.3896999999999999</x:v>
      </x:c>
    </x:row>
    <x:row r="270">
      <x:c r="A270" s="9">
        <x:v>44231</x:v>
      </x:c>
      <x:c r="B270" s="8">
        <x:v>93.984039287906995</x:v>
      </x:c>
      <x:c r="C270" s="8">
        <x:v>44.721906923950002</x:v>
      </x:c>
      <x:c r="D270" s="8">
        <x:v>59.769230769231001</x:v>
      </x:c>
      <x:c r="E270" s="8">
        <x:v>56.6796875</x:v>
      </x:c>
      <x:c r="F270" s="23">
        <x:v>1.6378871612027202</x:v>
      </x:c>
      <x:c r="G270" s="18">
        <x:v>0.59375</x:v>
      </x:c>
      <x:c r="H270" s="18">
        <x:v>0.49917470245852003</x:v>
      </x:c>
      <x:c r="I270" s="18">
        <x:v>0.52396357536544003</x:v>
      </x:c>
      <x:c r="J270" s="18">
        <x:v>0.52826869923384001</x:v>
      </x:c>
      <x:c r="K270" s="19">
        <x:v>0.13298956553697</x:v>
      </x:c>
      <x:c r="L270" s="19">
        <x:v>0.13298956553697</x:v>
      </x:c>
      <x:c r="M270" s="18">
        <x:v>4.2438278371587999E-2</x:v>
      </x:c>
      <x:c r="N270" s="18">
        <x:v>4.2438278371587999E-2</x:v>
      </x:c>
      <x:c r="O270" s="13">
        <x:v>1.2945259203362676</x:v>
      </x:c>
      <x:c r="P270" s="25">
        <x:v>1.4417</x:v>
      </x:c>
      <x:c r="Q270" s="25">
        <x:v>1.3792</x:v>
      </x:c>
    </x:row>
    <x:row r="271">
      <x:c r="A271" s="9">
        <x:v>44232</x:v>
      </x:c>
      <x:c r="B271" s="8">
        <x:v>92.142418661755997</x:v>
      </x:c>
      <x:c r="C271" s="8">
        <x:v>42.111237230420002</x:v>
      </x:c>
      <x:c r="D271" s="8">
        <x:v>51.153846153845997</x:v>
      </x:c>
      <x:c r="E271" s="8">
        <x:v>54.16015625</x:v>
      </x:c>
      <x:c r="F271" s="23">
        <x:v>1.5989191457400551</x:v>
      </x:c>
      <x:c r="G271" s="18">
        <x:v>0.59382992327366002</x:v>
      </x:c>
      <x:c r="H271" s="18">
        <x:v>0.49682911997220003</x:v>
      </x:c>
      <x:c r="I271" s="18">
        <x:v>0.50083872513779004</x:v>
      </x:c>
      <x:c r="J271" s="18">
        <x:v>0.50992545446075999</x:v>
      </x:c>
      <x:c r="K271" s="19">
        <x:v>0.10790552166657</x:v>
      </x:c>
      <x:c r="L271" s="19">
        <x:v>0.10790552166657</x:v>
      </x:c>
      <x:c r="M271" s="18">
        <x:v>1.9486548256294998E-2</x:v>
      </x:c>
      <x:c r="N271" s="18">
        <x:v>1.9486548256294998E-2</x:v>
      </x:c>
      <x:c r="O271" s="13">
        <x:v>1.2806377340518476</x:v>
      </x:c>
      <x:c r="P271" s="25">
        <x:v>1.4417</x:v>
      </x:c>
      <x:c r="Q271" s="25">
        <x:v>1.3672</x:v>
      </x:c>
    </x:row>
    <x:row r="272">
      <x:c r="A272" s="9">
        <x:v>44235</x:v>
      </x:c>
      <x:c r="B272" s="8">
        <x:v>94.843462246776994</x:v>
      </x:c>
      <x:c r="C272" s="8">
        <x:v>44.892167990918999</x:v>
      </x:c>
      <x:c r="D272" s="8">
        <x:v>58.307692307692001</x:v>
      </x:c>
      <x:c r="E272" s="8">
        <x:v>56.240234375</x:v>
      </x:c>
      <x:c r="F272" s="23">
        <x:v>1.6357088923009702</x:v>
      </x:c>
      <x:c r="G272" s="18">
        <x:v>0.59822570332480995</x:v>
      </x:c>
      <x:c r="H272" s="18">
        <x:v>0.50334462687864001</x:v>
      </x:c>
      <x:c r="I272" s="18">
        <x:v>0.47483824586628004</x:v>
      </x:c>
      <x:c r="J272" s="18">
        <x:v>0.49300611450242998</x:v>
      </x:c>
      <x:c r="K272" s="19">
        <x:v>8.5910035022246006E-2</x:v>
      </x:c>
      <x:c r="L272" s="19">
        <x:v>8.5910035022246006E-2</x:v>
      </x:c>
      <x:c r="M272" s="18">
        <x:v>1.9335558990640001E-3</x:v>
      </x:c>
      <x:c r="N272" s="18">
        <x:v>1.9335558990640001E-3</x:v>
      </x:c>
      <x:c r="O272" s="13">
        <x:v>1.2927054989521682</x:v>
      </x:c>
      <x:c r="P272" s="25">
        <x:v>1.4416</x:v>
      </x:c>
      <x:c r="Q272" s="25">
        <x:v>1.3754</x:v>
      </x:c>
    </x:row>
    <x:row r="273">
      <x:c r="A273" s="9">
        <x:v>44236</x:v>
      </x:c>
      <x:c r="B273" s="8">
        <x:v>99.508901166360005</x:v>
      </x:c>
      <x:c r="C273" s="8">
        <x:v>48.864926220203998</x:v>
      </x:c>
      <x:c r="D273" s="8">
        <x:v>64.461538461537998</x:v>
      </x:c>
      <x:c r="E273" s="8">
        <x:v>61.19140625</x:v>
      </x:c>
      <x:c r="F273" s="23">
        <x:v>1.685066930245255</x:v>
      </x:c>
      <x:c r="G273" s="18">
        <x:v>0.62348145780051001</x:v>
      </x:c>
      <x:c r="H273" s="18">
        <x:v>0.52358613500130002</x:v>
      </x:c>
      <x:c r="I273" s="18">
        <x:v>0.49089384136112996</x:v>
      </x:c>
      <x:c r="J273" s="18">
        <x:v>0.51386213257332003</x:v>
      </x:c>
      <x:c r="K273" s="19">
        <x:v>9.3727790009507997E-2</x:v>
      </x:c>
      <x:c r="L273" s="19">
        <x:v>9.3727790009507997E-2</x:v>
      </x:c>
      <x:c r="M273" s="18">
        <x:v>1.182422431035E-3</x:v>
      </x:c>
      <x:c r="N273" s="18">
        <x:v>1.182422431035E-3</x:v>
      </x:c>
      <x:c r="O273" s="13">
        <x:v>1.321550255741986</x:v>
      </x:c>
      <x:c r="P273" s="25">
        <x:v>1.4419999999999999</x:v>
      </x:c>
      <x:c r="Q273" s="25">
        <x:v>1.3904000000000001</x:v>
      </x:c>
    </x:row>
    <x:row r="274">
      <x:c r="A274" s="9">
        <x:v>44237</x:v>
      </x:c>
      <x:c r="B274" s="8">
        <x:v>101.65745856354</x:v>
      </x:c>
      <x:c r="C274" s="8">
        <x:v>51.362088535754999</x:v>
      </x:c>
      <x:c r="D274" s="8">
        <x:v>66.692307692308006</x:v>
      </x:c>
      <x:c r="E274" s="8">
        <x:v>63.974609375</x:v>
      </x:c>
      <x:c r="F274" s="23">
        <x:v>1.7092161604165075</x:v>
      </x:c>
      <x:c r="G274" s="18">
        <x:v>0.65912723785165994</x:v>
      </x:c>
      <x:c r="H274" s="18">
        <x:v>0.55433932759968996</x:v>
      </x:c>
      <x:c r="I274" s="18">
        <x:v>0.52312485022764998</x:v>
      </x:c>
      <x:c r="J274" s="18">
        <x:v>0.54996230848117</x:v>
      </x:c>
      <x:c r="K274" s="19">
        <x:v>0.12340117258152</x:v>
      </x:c>
      <x:c r="L274" s="19">
        <x:v>0.12340117258152</x:v>
      </x:c>
      <x:c r="M274" s="18">
        <x:v>1.9522988306339001E-2</x:v>
      </x:c>
      <x:c r="N274" s="18">
        <x:v>1.9522988306339001E-2</x:v>
      </x:c>
      <x:c r="O274" s="13">
        <x:v>1.3362603935466459</x:v>
      </x:c>
      <x:c r="P274" s="25">
        <x:v>1.4419</x:v>
      </x:c>
      <x:c r="Q274" s="25">
        <x:v>1.3913</x:v>
      </x:c>
    </x:row>
    <x:row r="275">
      <x:c r="A275" s="9">
        <x:v>44245</x:v>
      </x:c>
      <x:c r="B275" s="8">
        <x:v>102.08717004297</x:v>
      </x:c>
      <x:c r="C275" s="8">
        <x:v>50.11350737798</x:v>
      </x:c>
      <x:c r="D275" s="8">
        <x:v>74</x:v>
      </x:c>
      <x:c r="E275" s="8">
        <x:v>61.865234375</x:v>
      </x:c>
      <x:c r="F275" s="23">
        <x:v>1.7201647794898749</x:v>
      </x:c>
      <x:c r="G275" s="18">
        <x:v>0.69485294117647001</x:v>
      </x:c>
      <x:c r="H275" s="18">
        <x:v>0.58422378594388003</x:v>
      </x:c>
      <x:c r="I275" s="18">
        <x:v>0.53342918763479996</x:v>
      </x:c>
      <x:c r="J275" s="18">
        <x:v>0.56395007963064003</x:v>
      </x:c>
      <x:c r="K275" s="19">
        <x:v>0.13225597908257</x:v>
      </x:c>
      <x:c r="L275" s="19">
        <x:v>0.13225597908257</x:v>
      </x:c>
      <x:c r="M275" s="18">
        <x:v>2.4557597911119E-2</x:v>
      </x:c>
      <x:c r="N275" s="18">
        <x:v>2.4557597911119E-2</x:v>
      </x:c>
      <x:c r="O275" s="13">
        <x:v>1.3468438384665529</x:v>
      </x:c>
      <x:c r="P275" s="25">
        <x:v>1.4415</x:v>
      </x:c>
      <x:c r="Q275" s="25">
        <x:v>1.3517999999999999</x:v>
      </x:c>
    </x:row>
    <x:row r="276">
      <x:c r="A276" s="9">
        <x:v>44246</x:v>
      </x:c>
      <x:c r="B276" s="8">
        <x:v>98.219766728053997</x:v>
      </x:c>
      <x:c r="C276" s="8">
        <x:v>47.219069239501003</x:v>
      </x:c>
      <x:c r="D276" s="8">
        <x:v>75</x:v>
      </x:c>
      <x:c r="E276" s="8">
        <x:v>61.728515625</x:v>
      </x:c>
      <x:c r="F276" s="23">
        <x:v>1.7054183789813875</x:v>
      </x:c>
      <x:c r="G276" s="18">
        <x:v>0.67535166240408995</x:v>
      </x:c>
      <x:c r="H276" s="18">
        <x:v>0.57319086091564997</x:v>
      </x:c>
      <x:c r="I276" s="18">
        <x:v>0.54948478312964</x:v>
      </x:c>
      <x:c r="J276" s="18">
        <x:v>0.56956193994173998</x:v>
      </x:c>
      <x:c r="K276" s="19">
        <x:v>0.15045032066453001</x:v>
      </x:c>
      <x:c r="L276" s="19">
        <x:v>0.15045032066453001</x:v>
      </x:c>
      <x:c r="M276" s="18">
        <x:v>5.3130410006122002E-2</x:v>
      </x:c>
      <x:c r="N276" s="18">
        <x:v>5.3130410006122002E-2</x:v>
      </x:c>
      <x:c r="O276" s="13">
        <x:v>1.3616265492815147</x:v>
      </x:c>
      <x:c r="P276" s="25">
        <x:v>1.4424999999999999</x:v>
      </x:c>
      <x:c r="Q276" s="25">
        <x:v>1.3469</x:v>
      </x:c>
    </x:row>
    <x:row r="277">
      <x:c r="A277" s="9">
        <x:v>44249</x:v>
      </x:c>
      <x:c r="B277" s="8">
        <x:v>95.395948434621999</x:v>
      </x:c>
      <x:c r="C277" s="8">
        <x:v>41.884222474460998</x:v>
      </x:c>
      <x:c r="D277" s="8">
        <x:v>79.230769230768999</x:v>
      </x:c>
      <x:c r="E277" s="8">
        <x:v>58.134765625</x:v>
      </x:c>
      <x:c r="F277" s="23">
        <x:v>1.68661426441213</x:v>
      </x:c>
      <x:c r="G277" s="18">
        <x:v>0.67063618925830992</x:v>
      </x:c>
      <x:c r="H277" s="18">
        <x:v>0.57041091130222998</x:v>
      </x:c>
      <x:c r="I277" s="18">
        <x:v>0.56793673616104001</x:v>
      </x:c>
      <x:c r="J277" s="18">
        <x:v>0.57031577186162996</x:v>
      </x:c>
      <x:c r="K277" s="19">
        <x:v>0.17255394390513001</x:v>
      </x:c>
      <x:c r="L277" s="19">
        <x:v>0.17255394390513001</x:v>
      </x:c>
      <x:c r="M277" s="18">
        <x:v>8.4302448929323995E-2</x:v>
      </x:c>
      <x:c r="N277" s="18">
        <x:v>8.4302448929323995E-2</x:v>
      </x:c>
      <x:c r="O277" s="13">
        <x:v>1.3471337871405966</x:v>
      </x:c>
      <x:c r="P277" s="25">
        <x:v>1.4424999999999999</x:v>
      </x:c>
      <x:c r="Q277" s="25">
        <x:v>1.3604000000000001</x:v>
      </x:c>
    </x:row>
    <x:row r="278">
      <x:c r="A278" s="9">
        <x:v>44250</x:v>
      </x:c>
      <x:c r="B278" s="8">
        <x:v>94.045426642112005</x:v>
      </x:c>
      <x:c r="C278" s="8">
        <x:v>40.578887627695998</x:v>
      </x:c>
      <x:c r="D278" s="8">
        <x:v>75.615384615384997</x:v>
      </x:c>
      <x:c r="E278" s="8">
        <x:v>56.85546875</x:v>
      </x:c>
      <x:c r="F278" s="23">
        <x:v>1.6677379190879824</x:v>
      </x:c>
      <x:c r="G278" s="18">
        <x:v>0.61453005115088999</x:v>
      </x:c>
      <x:c r="H278" s="18">
        <x:v>0.51481191903396994</x:v>
      </x:c>
      <x:c r="I278" s="18">
        <x:v>0.55942966690630003</x:v>
      </x:c>
      <x:c r="J278" s="18">
        <x:v>0.54510428016712997</x:v>
      </x:c>
      <x:c r="K278" s="19">
        <x:v>0.17379830512950001</x:v>
      </x:c>
      <x:c r="L278" s="19">
        <x:v>0.17379830512950001</x:v>
      </x:c>
      <x:c r="M278" s="18">
        <x:v>9.7798884803742006E-2</x:v>
      </x:c>
      <x:c r="N278" s="18">
        <x:v>9.7798884803742006E-2</x:v>
      </x:c>
      <x:c r="O278" s="13">
        <x:v>1.3412315685780194</x:v>
      </x:c>
      <x:c r="P278" s="25">
        <x:v>1.4431</x:v>
      </x:c>
      <x:c r="Q278" s="25">
        <x:v>1.3731</x:v>
      </x:c>
    </x:row>
    <x:row r="279">
      <x:c r="A279" s="9">
        <x:v>44251</x:v>
      </x:c>
      <x:c r="B279" s="8">
        <x:v>89.502762430939001</x:v>
      </x:c>
      <x:c r="C279" s="8">
        <x:v>36.265607264472003</x:v>
      </x:c>
      <x:c r="D279" s="8">
        <x:v>69.384615384615003</x:v>
      </x:c>
      <x:c r="E279" s="8">
        <x:v>54.04296875</x:v>
      </x:c>
      <x:c r="F279" s="23">
        <x:v>1.622989884575065</x:v>
      </x:c>
      <x:c r="G279" s="18">
        <x:v>0.61117327365729002</x:v>
      </x:c>
      <x:c r="H279" s="18">
        <x:v>0.51220571627139</x:v>
      </x:c>
      <x:c r="I279" s="18">
        <x:v>0.55547567697099998</x:v>
      </x:c>
      <x:c r="J279" s="18">
        <x:v>0.53748220124864998</x:v>
      </x:c>
      <x:c r="K279" s="19">
        <x:v>0.16578462890376</x:v>
      </x:c>
      <x:c r="L279" s="19">
        <x:v>0.16578462890376</x:v>
      </x:c>
      <x:c r="M279" s="18">
        <x:v>9.0973211334151996E-2</x:v>
      </x:c>
      <x:c r="N279" s="18">
        <x:v>9.0973211334151996E-2</x:v>
      </x:c>
      <x:c r="O279" s="13">
        <x:v>1.3218555279104223</x:v>
      </x:c>
      <x:c r="P279" s="25">
        <x:v>1.4438</x:v>
      </x:c>
      <x:c r="Q279" s="25">
        <x:v>1.3705000000000001</x:v>
      </x:c>
    </x:row>
    <x:row r="280">
      <x:c r="A280" s="9">
        <x:v>44252</x:v>
      </x:c>
      <x:c r="B280" s="8">
        <x:v>90.178023327195007</x:v>
      </x:c>
      <x:c r="C280" s="8">
        <x:v>35.244040862656</x:v>
      </x:c>
      <x:c r="D280" s="8">
        <x:v>67.384615384615003</x:v>
      </x:c>
      <x:c r="E280" s="8">
        <x:v>54.462890625</x:v>
      </x:c>
      <x:c r="F280" s="23">
        <x:v>1.6181739254986649</x:v>
      </x:c>
      <x:c r="G280" s="18">
        <x:v>0.56937340153452998</x:v>
      </x:c>
      <x:c r="H280" s="18">
        <x:v>0.47319954825819005</x:v>
      </x:c>
      <x:c r="I280" s="18">
        <x:v>0.52839683680805005</x:v>
      </x:c>
      <x:c r="J280" s="18">
        <x:v>0.50682636744748</x:v>
      </x:c>
      <x:c r="K280" s="19">
        <x:v>0.15642150854863002</x:v>
      </x:c>
      <x:c r="L280" s="19">
        <x:v>0.15642150854863002</x:v>
      </x:c>
      <x:c r="M280" s="18">
        <x:v>9.2102526068934001E-2</x:v>
      </x:c>
      <x:c r="N280" s="18">
        <x:v>9.2102526068934001E-2</x:v>
      </x:c>
      <x:c r="O280" s="13">
        <x:v>1.3194138761101359</x:v>
      </x:c>
      <x:c r="P280" s="25">
        <x:v>1.4439</x:v>
      </x:c>
      <x:c r="Q280" s="25">
        <x:v>1.3554999999999999</x:v>
      </x:c>
    </x:row>
    <x:row r="281">
      <x:c r="A281" s="9">
        <x:v>44253</x:v>
      </x:c>
      <x:c r="B281" s="8">
        <x:v>87.108655616942997</x:v>
      </x:c>
      <x:c r="C281" s="8">
        <x:v>32.179341657207999</x:v>
      </x:c>
      <x:c r="D281" s="8">
        <x:v>60.153846153845997</x:v>
      </x:c>
      <x:c r="E281" s="8">
        <x:v>50.390625</x:v>
      </x:c>
      <x:c r="F281" s="23">
        <x:v>1.5745811710699926</x:v>
      </x:c>
      <x:c r="G281" s="18">
        <x:v>0.58088235294117996</x:v>
      </x:c>
      <x:c r="H281" s="18">
        <x:v>0.4818868908001</x:v>
      </x:c>
      <x:c r="I281" s="18">
        <x:v>0.52504193625689</x:v>
      </x:c>
      <x:c r="J281" s="18">
        <x:v>0.50431359414967003</x:v>
      </x:c>
      <x:c r="K281" s="19">
        <x:v>0.14950757432191</x:v>
      </x:c>
      <x:c r="L281" s="19">
        <x:v>0.14950757432191</x:v>
      </x:c>
      <x:c r="M281" s="18">
        <x:v>8.2085543044714007E-2</x:v>
      </x:c>
      <x:c r="N281" s="18">
        <x:v>8.2085543044714007E-2</x:v>
      </x:c>
      <x:c r="O281" s="13">
        <x:v>1.3000209208181113</x:v>
      </x:c>
      <x:c r="P281" s="25">
        <x:v>1.4438</x:v>
      </x:c>
      <x:c r="Q281" s="25">
        <x:v>1.3379000000000001</x:v>
      </x:c>
    </x:row>
    <x:row r="282">
      <x:c r="A282" s="9">
        <x:v>44256</x:v>
      </x:c>
      <x:c r="B282" s="8">
        <x:v>93.738489871086998</x:v>
      </x:c>
      <x:c r="C282" s="8">
        <x:v>35.300794551646</x:v>
      </x:c>
      <x:c r="D282" s="8">
        <x:v>64.615384615384997</x:v>
      </x:c>
      <x:c r="E282" s="8">
        <x:v>55.9765625</x:v>
      </x:c>
      <x:c r="F282" s="23">
        <x:v>1.6240780788452951</x:v>
      </x:c>
      <x:c r="G282" s="18">
        <x:v>0.54315856777493998</x:v>
      </x:c>
      <x:c r="H282" s="18">
        <x:v>0.44748501433412002</x:v>
      </x:c>
      <x:c r="I282" s="18">
        <x:v>0.49041456985381998</x:v>
      </x:c>
      <x:c r="J282" s="18">
        <x:v>0.47692436556620005</x:v>
      </x:c>
      <x:c r="K282" s="19">
        <x:v>0.13622545438476999</x:v>
      </x:c>
      <x:c r="L282" s="19">
        <x:v>0.13622545438476999</x:v>
      </x:c>
      <x:c r="M282" s="18">
        <x:v>8.4866970123135002E-2</x:v>
      </x:c>
      <x:c r="N282" s="18">
        <x:v>8.4866970123135002E-2</x:v>
      </x:c>
      <x:c r="O282" s="13">
        <x:v>1.3281527321830013</x:v>
      </x:c>
      <x:c r="P282" s="25">
        <x:v>1.4453</x:v>
      </x:c>
      <x:c r="Q282" s="25">
        <x:v>1.3335999999999999</x:v>
      </x:c>
    </x:row>
    <x:row r="283">
      <x:c r="A283" s="9">
        <x:v>44257</x:v>
      </x:c>
      <x:c r="B283" s="8">
        <x:v>92.694904849601002</x:v>
      </x:c>
      <x:c r="C283" s="8">
        <x:v>34.676503972757999</x:v>
      </x:c>
      <x:c r="D283" s="8">
        <x:v>58.615384615384997</x:v>
      </x:c>
      <x:c r="E283" s="8">
        <x:v>56.34765625</x:v>
      </x:c>
      <x:c r="F283" s="23">
        <x:v>1.60583612421936</x:v>
      </x:c>
      <x:c r="G283" s="18">
        <x:v>0.56409846547315001</x:v>
      </x:c>
      <x:c r="H283" s="18">
        <x:v>0.47146207974980003</x:v>
      </x:c>
      <x:c r="I283" s="18">
        <x:v>0.52348430385813993</x:v>
      </x:c>
      <x:c r="J283" s="18">
        <x:v>0.50917162246369996</x:v>
      </x:c>
      <x:c r="K283" s="19">
        <x:v>0.16671780102615</x:v>
      </x:c>
      <x:c r="L283" s="19">
        <x:v>0.16671780102615</x:v>
      </x:c>
      <x:c r="M283" s="18">
        <x:v>0.11178489193346</x:v>
      </x:c>
      <x:c r="N283" s="18">
        <x:v>0.11178489193346</x:v>
      </x:c>
      <x:c r="O283" s="13">
        <x:v>1.3174522912081099</x:v>
      </x:c>
      <x:c r="P283" s="25">
        <x:v>1.4459</x:v>
      </x:c>
      <x:c r="Q283" s="25">
        <x:v>1.3096000000000001</x:v>
      </x:c>
    </x:row>
    <x:row r="284">
      <x:c r="A284" s="9">
        <x:v>44258</x:v>
      </x:c>
      <x:c r="B284" s="8">
        <x:v>95.518723143033</x:v>
      </x:c>
      <x:c r="C284" s="8">
        <x:v>35.925085130532999</x:v>
      </x:c>
      <x:c r="D284" s="8">
        <x:v>62.076923076923002</x:v>
      </x:c>
      <x:c r="E284" s="8">
        <x:v>57.236328125</x:v>
      </x:c>
      <x:c r="F284" s="23">
        <x:v>1.6268926486887225</x:v>
      </x:c>
      <x:c r="G284" s="18">
        <x:v>0.54411764705882004</x:v>
      </x:c>
      <x:c r="H284" s="18">
        <x:v>0.45530362262183999</x:v>
      </x:c>
      <x:c r="I284" s="18">
        <x:v>0.51054397316080002</x:v>
      </x:c>
      <x:c r="J284" s="18">
        <x:v>0.49752910633045999</x:v>
      </x:c>
      <x:c r="K284" s="19">
        <x:v>0.16159392265143999</x:v>
      </x:c>
      <x:c r="L284" s="19">
        <x:v>0.16159392265143999</x:v>
      </x:c>
      <x:c r="M284" s="18">
        <x:v>0.10446806759504</x:v>
      </x:c>
      <x:c r="N284" s="18">
        <x:v>0.10446806759504</x:v>
      </x:c>
      <x:c r="O284" s="13">
        <x:v>1.3376477485183287</x:v>
      </x:c>
      <x:c r="P284" s="25">
        <x:v>1.446</x:v>
      </x:c>
      <x:c r="Q284" s="25">
        <x:v>1.3154999999999999</x:v>
      </x:c>
    </x:row>
    <x:row r="285">
      <x:c r="A285" s="9">
        <x:v>44259</x:v>
      </x:c>
      <x:c r="B285" s="8">
        <x:v>88.643339472069002</x:v>
      </x:c>
      <x:c r="C285" s="8">
        <x:v>29.398410896708</x:v>
      </x:c>
      <x:c r="D285" s="8">
        <x:v>56</x:v>
      </x:c>
      <x:c r="E285" s="8">
        <x:v>50.9765625</x:v>
      </x:c>
      <x:c r="F285" s="23">
        <x:v>1.5625457821719424</x:v>
      </x:c>
      <x:c r="G285" s="18">
        <x:v>0.57568734015345002</x:v>
      </x:c>
      <x:c r="H285" s="18">
        <x:v>0.48345061245765003</x:v>
      </x:c>
      <x:c r="I285" s="18">
        <x:v>0.52971483345314996</x:v>
      </x:c>
      <x:c r="J285" s="18">
        <x:v>0.52089789769916006</x:v>
      </x:c>
      <x:c r="K285" s="19">
        <x:v>0.17721522398017001</x:v>
      </x:c>
      <x:c r="L285" s="19">
        <x:v>0.17721522398017001</x:v>
      </x:c>
      <x:c r="M285" s="18">
        <x:v>0.11850042821144</x:v>
      </x:c>
      <x:c r="N285" s="18">
        <x:v>0.11850042821144</x:v>
      </x:c>
      <x:c r="O285" s="13">
        <x:v>1.3112892066979562</x:v>
      </x:c>
      <x:c r="P285" s="25">
        <x:v>1.4462999999999999</x:v>
      </x:c>
      <x:c r="Q285" s="25">
        <x:v>1.3044</x:v>
      </x:c>
    </x:row>
    <x:row r="286">
      <x:c r="A286" s="9">
        <x:v>44260</x:v>
      </x:c>
      <x:c r="B286" s="8">
        <x:v>88.581952117864006</x:v>
      </x:c>
      <x:c r="C286" s="8">
        <x:v>28.603859250850999</x:v>
      </x:c>
      <x:c r="D286" s="8">
        <x:v>53.461538461537998</x:v>
      </x:c>
      <x:c r="E286" s="8">
        <x:v>52.2265625</x:v>
      </x:c>
      <x:c r="F286" s="23">
        <x:v>1.5571847808256325</x:v>
      </x:c>
      <x:c r="G286" s="18">
        <x:v>0.53316815856777</x:v>
      </x:c>
      <x:c r="H286" s="18">
        <x:v>0.43454087394665997</x:v>
      </x:c>
      <x:c r="I286" s="18">
        <x:v>0.50251617541337001</x:v>
      </x:c>
      <x:c r="J286" s="18">
        <x:v>0.48948823190092999</x:v>
      </x:c>
      <x:c r="K286" s="19">
        <x:v>0.15589291459203</x:v>
      </x:c>
      <x:c r="L286" s="19">
        <x:v>0.15589291459203</x:v>
      </x:c>
      <x:c r="M286" s="18">
        <x:v>0.10940719228543</x:v>
      </x:c>
      <x:c r="N286" s="18">
        <x:v>0.10940719228543</x:v>
      </x:c>
      <x:c r="O286" s="13">
        <x:v>1.3124819997337525</x:v>
      </x:c>
      <x:c r="P286" s="25">
        <x:v>1.4472</x:v>
      </x:c>
      <x:c r="Q286" s="25">
        <x:v>1.2925</x:v>
      </x:c>
    </x:row>
    <x:row r="287">
      <x:c r="A287" s="9">
        <x:v>44263</x:v>
      </x:c>
      <x:c r="B287" s="8">
        <x:v>82.688766114179998</x:v>
      </x:c>
      <x:c r="C287" s="8">
        <x:v>23.041997729852</x:v>
      </x:c>
      <x:c r="D287" s="8">
        <x:v>50.230769230768999</x:v>
      </x:c>
      <x:c r="E287" s="8">
        <x:v>45.91796875</x:v>
      </x:c>
      <x:c r="F287" s="23">
        <x:v>1.5046987545620025</x:v>
      </x:c>
      <x:c r="G287" s="18">
        <x:v>0.52533567774936007</x:v>
      </x:c>
      <x:c r="H287" s="18">
        <x:v>0.42811224046564</x:v>
      </x:c>
      <x:c r="I287" s="18">
        <x:v>0.49772346034027998</x:v>
      </x:c>
      <x:c r="J287" s="18">
        <x:v>0.48898567721050001</x:v>
      </x:c>
      <x:c r="K287" s="19">
        <x:v>0.15973429652743001</x:v>
      </x:c>
      <x:c r="L287" s="19">
        <x:v>0.15973429652743001</x:v>
      </x:c>
      <x:c r="M287" s="18">
        <x:v>0.12011517452469</x:v>
      </x:c>
      <x:c r="N287" s="18">
        <x:v>0.12011517452469</x:v>
      </x:c>
      <x:c r="O287" s="13">
        <x:v>1.2823011310845138</x:v>
      </x:c>
      <x:c r="P287" s="25">
        <x:v>1.448</x:v>
      </x:c>
      <x:c r="Q287" s="25">
        <x:v>1.3042</x:v>
      </x:c>
    </x:row>
    <x:row r="288">
      <x:c r="A288" s="9">
        <x:v>44264</x:v>
      </x:c>
      <x:c r="B288" s="8">
        <x:v>77.532228360958001</x:v>
      </x:c>
      <x:c r="C288" s="8">
        <x:v>19.239500567537</x:v>
      </x:c>
      <x:c r="D288" s="8">
        <x:v>47.307692307692001</x:v>
      </x:c>
      <x:c r="E288" s="8">
        <x:v>42.44140625</x:v>
      </x:c>
      <x:c r="F288" s="23">
        <x:v>1.4663020687154675</x:v>
      </x:c>
      <x:c r="G288" s="18">
        <x:v>0.47937979539642001</x:v>
      </x:c>
      <x:c r="H288" s="18">
        <x:v>0.37694379289375002</x:v>
      </x:c>
      <x:c r="I288" s="18">
        <x:v>0.46501317996644997</x:v>
      </x:c>
      <x:c r="J288" s="18">
        <x:v>0.45196415117833</x:v>
      </x:c>
      <x:c r="K288" s="19">
        <x:v>0.13662866737092999</x:v>
      </x:c>
      <x:c r="L288" s="19">
        <x:v>0.13662866737092999</x:v>
      </x:c>
      <x:c r="M288" s="18">
        <x:v>0.10592539724965</x:v>
      </x:c>
      <x:c r="N288" s="18">
        <x:v>0.10592539724965</x:v>
      </x:c>
      <x:c r="O288" s="13">
        <x:v>1.2510373678033897</x:v>
      </x:c>
      <x:c r="P288" s="25">
        <x:v>1.4477</x:v>
      </x:c>
      <x:c r="Q288" s="25">
        <x:v>1.2997000000000001</x:v>
      </x:c>
    </x:row>
    <x:row r="289">
      <x:c r="A289" s="9">
        <x:v>44265</x:v>
      </x:c>
      <x:c r="B289" s="8">
        <x:v>78.391651319828</x:v>
      </x:c>
      <x:c r="C289" s="8">
        <x:v>21.566401816117999</x:v>
      </x:c>
      <x:c r="D289" s="8">
        <x:v>46.615384615384997</x:v>
      </x:c>
      <x:c r="E289" s="8">
        <x:v>43.251953125</x:v>
      </x:c>
      <x:c r="F289" s="23">
        <x:v>1.4745634771908276</x:v>
      </x:c>
      <x:c r="G289" s="18">
        <x:v>0.44804987212275998</x:v>
      </x:c>
      <x:c r="H289" s="18">
        <x:v>0.34714620797498003</x:v>
      </x:c>
      <x:c r="I289" s="18">
        <x:v>0.4339803498682</x:v>
      </x:c>
      <x:c r="J289" s="18">
        <x:v>0.42599882740960998</x:v>
      </x:c>
      <x:c r="K289" s="19">
        <x:v>0.10045747887609</x:v>
      </x:c>
      <x:c r="L289" s="19">
        <x:v>0.10045747887609</x:v>
      </x:c>
      <x:c r="M289" s="18">
        <x:v>7.6104363649694001E-2</x:v>
      </x:c>
      <x:c r="N289" s="18">
        <x:v>7.6104363649694001E-2</x:v>
      </x:c>
      <x:c r="O289" s="13">
        <x:v>1.2460438095110222</x:v>
      </x:c>
      <x:c r="P289" s="25">
        <x:v>1.4480999999999999</x:v>
      </x:c>
      <x:c r="Q289" s="25">
        <x:v>1.3121</x:v>
      </x:c>
    </x:row>
    <x:row r="290">
      <x:c r="A290" s="9">
        <x:v>44266</x:v>
      </x:c>
      <x:c r="B290" s="8">
        <x:v>79.987722529159001</x:v>
      </x:c>
      <x:c r="C290" s="8">
        <x:v>23.041997729852</x:v>
      </x:c>
      <x:c r="D290" s="8">
        <x:v>53.076923076923002</x:v>
      </x:c>
      <x:c r="E290" s="8">
        <x:v>45.703125</x:v>
      </x:c>
      <x:c r="F290" s="23">
        <x:v>1.504524420839835</x:v>
      </x:c>
      <x:c r="G290" s="18">
        <x:v>0.45412404092072001</x:v>
      </x:c>
      <x:c r="H290" s="18">
        <x:v>0.3580922595778</x:v>
      </x:c>
      <x:c r="I290" s="18">
        <x:v>0.42559309849028998</x:v>
      </x:c>
      <x:c r="J290" s="18">
        <x:v>0.42499371810592002</x:v>
      </x:c>
      <x:c r="K290" s="19">
        <x:v>9.1828322196041992E-2</x:v>
      </x:c>
      <x:c r="L290" s="19">
        <x:v>9.1828322196041992E-2</x:v>
      </x:c>
      <x:c r="M290" s="18">
        <x:v>6.0945357300681999E-2</x:v>
      </x:c>
      <x:c r="N290" s="18">
        <x:v>6.0945357300681999E-2</x:v>
      </x:c>
      <x:c r="O290" s="13">
        <x:v>1.2753142936288773</x:v>
      </x:c>
      <x:c r="P290" s="25">
        <x:v>1.448</x:v>
      </x:c>
      <x:c r="Q290" s="25">
        <x:v>1.3255999999999999</x:v>
      </x:c>
    </x:row>
    <x:row r="291">
      <x:c r="A291" s="9">
        <x:v>44267</x:v>
      </x:c>
      <x:c r="B291" s="8">
        <x:v>80.540208717004006</x:v>
      </x:c>
      <x:c r="C291" s="8">
        <x:v>22.644721906924001</x:v>
      </x:c>
      <x:c r="D291" s="8">
        <x:v>53.076923076923002</x:v>
      </x:c>
      <x:c r="E291" s="8">
        <x:v>44.658203125</x:v>
      </x:c>
      <x:c r="F291" s="23">
        <x:v>1.5023001420646276</x:v>
      </x:c>
      <x:c r="G291" s="18">
        <x:v>0.48737212276214997</x:v>
      </x:c>
      <x:c r="H291" s="18">
        <x:v>0.39232038919294998</x:v>
      </x:c>
      <x:c r="I291" s="18">
        <x:v>0.46189791516893997</x:v>
      </x:c>
      <x:c r="J291" s="18">
        <x:v>0.45874863899753998</x:v>
      </x:c>
      <x:c r="K291" s="19">
        <x:v>0.11723129717392</x:v>
      </x:c>
      <x:c r="L291" s="19">
        <x:v>0.11723129717392</x:v>
      </x:c>
      <x:c r="M291" s="18">
        <x:v>8.3856344280798994E-2</x:v>
      </x:c>
      <x:c r="N291" s="18">
        <x:v>8.3856344280798994E-2</x:v>
      </x:c>
      <x:c r="O291" s="13">
        <x:v>1.2781093035682609</x:v>
      </x:c>
      <x:c r="P291" s="25">
        <x:v>1.4477</x:v>
      </x:c>
      <x:c r="Q291" s="25">
        <x:v>1.3073999999999999</x:v>
      </x:c>
    </x:row>
    <x:row r="292">
      <x:c r="A292" s="9">
        <x:v>44270</x:v>
      </x:c>
      <x:c r="B292" s="8">
        <x:v>77.716390423573003</x:v>
      </x:c>
      <x:c r="C292" s="8">
        <x:v>18.955732122588</x:v>
      </x:c>
      <x:c r="D292" s="8">
        <x:v>53.461538461537998</x:v>
      </x:c>
      <x:c r="E292" s="8">
        <x:v>38.671875</x:v>
      </x:c>
      <x:c r="F292" s="23">
        <x:v>1.4720138400192475</x:v>
      </x:c>
      <x:c r="G292" s="18">
        <x:v>0.49336636828643998</x:v>
      </x:c>
      <x:c r="H292" s="18">
        <x:v>0.39701155416558004</x:v>
      </x:c>
      <x:c r="I292" s="18">
        <x:v>0.46429427270549001</x:v>
      </x:c>
      <x:c r="J292" s="18">
        <x:v>0.46293659441673002</x:v>
      </x:c>
      <x:c r="K292" s="19">
        <x:v>0.11737758694802</x:v>
      </x:c>
      <x:c r="L292" s="19">
        <x:v>0.11737758694802</x:v>
      </x:c>
      <x:c r="M292" s="18">
        <x:v>8.6255232537903001E-2</x:v>
      </x:c>
      <x:c r="N292" s="18">
        <x:v>8.6255232537903001E-2</x:v>
      </x:c>
      <x:c r="O292" s="13">
        <x:v>1.265097863960178</x:v>
      </x:c>
      <x:c r="P292" s="25">
        <x:v>1.4477</x:v>
      </x:c>
      <x:c r="Q292" s="25">
        <x:v>1.3184</x:v>
      </x:c>
    </x:row>
    <x:row r="293">
      <x:c r="A293" s="9">
        <x:v>44271</x:v>
      </x:c>
      <x:c r="B293" s="8">
        <x:v>78.759975445058004</x:v>
      </x:c>
      <x:c r="C293" s="8">
        <x:v>19.182746878547</x:v>
      </x:c>
      <x:c r="D293" s="8">
        <x:v>52.538461538462002</x:v>
      </x:c>
      <x:c r="E293" s="8">
        <x:v>39.140625</x:v>
      </x:c>
      <x:c r="F293" s="23">
        <x:v>1.4740545221551675</x:v>
      </x:c>
      <x:c r="G293" s="18">
        <x:v>0.46539322250639004</x:v>
      </x:c>
      <x:c r="H293" s="18">
        <x:v>0.36443401963339001</x:v>
      </x:c>
      <x:c r="I293" s="18">
        <x:v>0.44847831296428997</x:v>
      </x:c>
      <x:c r="J293" s="18">
        <x:v>0.44928385967609996</x:v>
      </x:c>
      <x:c r="K293" s="19">
        <x:v>0.10970030175857999</x:v>
      </x:c>
      <x:c r="L293" s="19">
        <x:v>0.10970030175857999</x:v>
      </x:c>
      <x:c r="M293" s="18">
        <x:v>8.6896446692047005E-2</x:v>
      </x:c>
      <x:c r="N293" s="18">
        <x:v>8.6896446692047005E-2</x:v>
      </x:c>
      <x:c r="O293" s="13">
        <x:v>1.2756386124000549</x:v>
      </x:c>
      <x:c r="P293" s="25">
        <x:v>1.4486000000000001</x:v>
      </x:c>
      <x:c r="Q293" s="25">
        <x:v>1.3203</x:v>
      </x:c>
    </x:row>
    <x:row r="294">
      <x:c r="A294" s="9">
        <x:v>44272</x:v>
      </x:c>
      <x:c r="B294" s="8">
        <x:v>81.031307550644996</x:v>
      </x:c>
      <x:c r="C294" s="8">
        <x:v>21.566401816117999</x:v>
      </x:c>
      <x:c r="D294" s="8">
        <x:v>52.076923076923002</x:v>
      </x:c>
      <x:c r="E294" s="8">
        <x:v>41.5625</x:v>
      </x:c>
      <x:c r="F294" s="23">
        <x:v>1.4905928311092149</x:v>
      </x:c>
      <x:c r="G294" s="18">
        <x:v>0.47770140664962002</x:v>
      </x:c>
      <x:c r="H294" s="18">
        <x:v>0.37781252714794999</x:v>
      </x:c>
      <x:c r="I294" s="18">
        <x:v>0.44859813084111999</x:v>
      </x:c>
      <x:c r="J294" s="18">
        <x:v>0.45456068350118994</x:v>
      </x:c>
      <x:c r="K294" s="19">
        <x:v>0.11971008614463001</x:v>
      </x:c>
      <x:c r="L294" s="19">
        <x:v>0.11971008614463001</x:v>
      </x:c>
      <x:c r="M294" s="18">
        <x:v>0.10350798938564999</x:v>
      </x:c>
      <x:c r="N294" s="18">
        <x:v>0.10350798938564999</x:v>
      </x:c>
      <x:c r="O294" s="13">
        <x:v>1.2826899414142749</x:v>
      </x:c>
      <x:c r="P294" s="25">
        <x:v>1.4490000000000001</x:v>
      </x:c>
      <x:c r="Q294" s="25">
        <x:v>1.3251999999999999</x:v>
      </x:c>
    </x:row>
    <x:row r="295">
      <x:c r="A295" s="9">
        <x:v>44273</x:v>
      </x:c>
      <x:c r="B295" s="8">
        <x:v>82.197667280540003</x:v>
      </x:c>
      <x:c r="C295" s="8">
        <x:v>22.531214528943998</x:v>
      </x:c>
      <x:c r="D295" s="8">
        <x:v>55.923076923076998</x:v>
      </x:c>
      <x:c r="E295" s="8">
        <x:v>42.373046875</x:v>
      </x:c>
      <x:c r="F295" s="23">
        <x:v>1.5075625140189026</x:v>
      </x:c>
      <x:c r="G295" s="18">
        <x:v>0.48137787723785003</x:v>
      </x:c>
      <x:c r="H295" s="18">
        <x:v>0.38406741377812997</x:v>
      </x:c>
      <x:c r="I295" s="18">
        <x:v>0.45950155763239997</x:v>
      </x:c>
      <x:c r="J295" s="18">
        <x:v>0.46268531711009997</x:v>
      </x:c>
      <x:c r="K295" s="19">
        <x:v>0.12763502569502</x:v>
      </x:c>
      <x:c r="L295" s="19">
        <x:v>0.12763502569502</x:v>
      </x:c>
      <x:c r="M295" s="18">
        <x:v>0.10930865708283999</x:v>
      </x:c>
      <x:c r="N295" s="18">
        <x:v>0.10930865708283999</x:v>
      </x:c>
      <x:c r="O295" s="13">
        <x:v>1.2905053033051888</x:v>
      </x:c>
      <x:c r="P295" s="25">
        <x:v>1.4489000000000001</x:v>
      </x:c>
      <x:c r="Q295" s="25">
        <x:v>1.3329</x:v>
      </x:c>
    </x:row>
    <x:row r="296">
      <x:c r="A296" s="9">
        <x:v>44274</x:v>
      </x:c>
      <x:c r="B296" s="8">
        <x:v>79.435236341313995</x:v>
      </x:c>
      <x:c r="C296" s="8">
        <x:v>19.353007945516001</x:v>
      </x:c>
      <x:c r="D296" s="8">
        <x:v>50.769230769231001</x:v>
      </x:c>
      <x:c r="E296" s="8">
        <x:v>37.880859375</x:v>
      </x:c>
      <x:c r="F296" s="23">
        <x:v>1.4685958360776525</x:v>
      </x:c>
      <x:c r="G296" s="18">
        <x:v>0.49328644501279001</x:v>
      </x:c>
      <x:c r="H296" s="18">
        <x:v>0.39622969333680996</x:v>
      </x:c>
      <x:c r="I296" s="18">
        <x:v>0.47495806374311</x:v>
      </x:c>
      <x:c r="J296" s="18">
        <x:v>0.48077728457653995</x:v>
      </x:c>
      <x:c r="K296" s="19">
        <x:v>0.13146189361550001</x:v>
      </x:c>
      <x:c r="L296" s="19">
        <x:v>0.13146189361550001</x:v>
      </x:c>
      <x:c r="M296" s="18">
        <x:v>0.10793357627062999</x:v>
      </x:c>
      <x:c r="N296" s="18">
        <x:v>0.10793357627062999</x:v>
      </x:c>
      <x:c r="O296" s="13">
        <x:v>1.2744258202934375</x:v>
      </x:c>
      <x:c r="P296" s="25">
        <x:v>1.4494</x:v>
      </x:c>
      <x:c r="Q296" s="25">
        <x:v>1.3315999999999999</x:v>
      </x:c>
    </x:row>
    <x:row r="297">
      <x:c r="A297" s="9">
        <x:v>44277</x:v>
      </x:c>
      <x:c r="B297" s="8">
        <x:v>81.890730509514995</x:v>
      </x:c>
      <x:c r="C297" s="8">
        <x:v>20.998864926220001</x:v>
      </x:c>
      <x:c r="D297" s="8">
        <x:v>50.538461538462002</x:v>
      </x:c>
      <x:c r="E297" s="8">
        <x:v>37.919921875</x:v>
      </x:c>
      <x:c r="F297" s="23">
        <x:v>1.4783699471229925</x:v>
      </x:c>
      <x:c r="G297" s="18">
        <x:v>0.45524296675192</x:v>
      </x:c>
      <x:c r="H297" s="18">
        <x:v>0.36113282946747</x:v>
      </x:c>
      <x:c r="I297" s="18">
        <x:v>0.45710520009584998</x:v>
      </x:c>
      <x:c r="J297" s="18">
        <x:v>0.46611944053221999</x:v>
      </x:c>
      <x:c r="K297" s="19">
        <x:v>0.12282695288496001</x:v>
      </x:c>
      <x:c r="L297" s="19">
        <x:v>0.12282695288496001</x:v>
      </x:c>
      <x:c r="M297" s="18">
        <x:v>0.10507610986506</x:v>
      </x:c>
      <x:c r="N297" s="18">
        <x:v>0.10507610986506</x:v>
      </x:c>
      <x:c r="O297" s="13">
        <x:v>1.2934413148159463</x:v>
      </x:c>
      <x:c r="P297" s="25">
        <x:v>1.4500999999999999</x:v>
      </x:c>
      <x:c r="Q297" s="25">
        <x:v>1.3243</x:v>
      </x:c>
    </x:row>
    <x:row r="298">
      <x:c r="A298" s="9">
        <x:v>44278</x:v>
      </x:c>
      <x:c r="B298" s="8">
        <x:v>78.882750153467995</x:v>
      </x:c>
      <x:c r="C298" s="8">
        <x:v>19.012485811577999</x:v>
      </x:c>
      <x:c r="D298" s="8">
        <x:v>45.384615384615003</x:v>
      </x:c>
      <x:c r="E298" s="8">
        <x:v>35.166015625</x:v>
      </x:c>
      <x:c r="F298" s="23">
        <x:v>1.4461146674366525</x:v>
      </x:c>
      <x:c r="G298" s="18">
        <x:v>0.46739130434782999</x:v>
      </x:c>
      <x:c r="H298" s="18">
        <x:v>0.37277386847362998</x:v>
      </x:c>
      <x:c r="I298" s="18">
        <x:v>0.48202731847592001</x:v>
      </x:c>
      <x:c r="J298" s="18">
        <x:v>0.49275483711862994</x:v>
      </x:c>
      <x:c r="K298" s="19">
        <x:v>0.14236797231127998</x:v>
      </x:c>
      <x:c r="L298" s="19">
        <x:v>0.14236797231127998</x:v>
      </x:c>
      <x:c r="M298" s="18">
        <x:v>0.12392362274450001</x:v>
      </x:c>
      <x:c r="N298" s="18">
        <x:v>0.12392362274450001</x:v>
      </x:c>
      <x:c r="O298" s="13">
        <x:v>1.2783426982727775</x:v>
      </x:c>
      <x:c r="P298" s="25">
        <x:v>1.4508000000000001</x:v>
      </x:c>
      <x:c r="Q298" s="25">
        <x:v>1.3303</x:v>
      </x:c>
    </x:row>
    <x:row r="299">
      <x:c r="A299" s="9">
        <x:v>44279</x:v>
      </x:c>
      <x:c r="B299" s="8">
        <x:v>76.427255985266996</x:v>
      </x:c>
      <x:c r="C299" s="8">
        <x:v>16.799091940975998</x:v>
      </x:c>
      <x:c r="D299" s="8">
        <x:v>37.538461538462002</x:v>
      </x:c>
      <x:c r="E299" s="8">
        <x:v>33.134765625</x:v>
      </x:c>
      <x:c r="F299" s="23">
        <x:v>1.4097489377242625</x:v>
      </x:c>
      <x:c r="G299" s="18">
        <x:v>0.45524296675192</x:v>
      </x:c>
      <x:c r="H299" s="18">
        <x:v>0.36061158891494999</x:v>
      </x:c>
      <x:c r="I299" s="18">
        <x:v>0.45734483584951002</x:v>
      </x:c>
      <x:c r="J299" s="18">
        <x:v>0.47566797895588003</x:v>
      </x:c>
      <x:c r="K299" s="19">
        <x:v>0.12968635177841001</x:v>
      </x:c>
      <x:c r="L299" s="19">
        <x:v>0.12968635177841001</x:v>
      </x:c>
      <x:c r="M299" s="18">
        <x:v>0.10925075607657</x:v>
      </x:c>
      <x:c r="N299" s="18">
        <x:v>0.10925075607657</x:v>
      </x:c>
      <x:c r="O299" s="13">
        <x:v>1.2617844764165049</x:v>
      </x:c>
      <x:c r="P299" s="25">
        <x:v>1.4518</x:v>
      </x:c>
      <x:c r="Q299" s="25">
        <x:v>1.3249</x:v>
      </x:c>
    </x:row>
    <x:row r="300">
      <x:c r="A300" s="9">
        <x:v>44280</x:v>
      </x:c>
      <x:c r="B300" s="8">
        <x:v>74.892572130141005</x:v>
      </x:c>
      <x:c r="C300" s="8">
        <x:v>17.309875141884</x:v>
      </x:c>
      <x:c r="D300" s="8">
        <x:v>38.923076923076998</x:v>
      </x:c>
      <x:c r="E300" s="8">
        <x:v>35.849609375</x:v>
      </x:c>
      <x:c r="F300" s="23">
        <x:v>1.4174378339252551</x:v>
      </x:c>
      <x:c r="G300" s="18">
        <x:v>0.43358375959078999</x:v>
      </x:c>
      <x:c r="H300" s="18">
        <x:v>0.34080444791937997</x:v>
      </x:c>
      <x:c r="I300" s="18">
        <x:v>0.43649652528157001</x:v>
      </x:c>
      <x:c r="J300" s="18">
        <x:v>0.45740849320783999</x:v>
      </x:c>
      <x:c r="K300" s="19">
        <x:v>0.11302860967413</x:v>
      </x:c>
      <x:c r="L300" s="19">
        <x:v>0.11302860967413</x:v>
      </x:c>
      <x:c r="M300" s="18">
        <x:v>9.9962682992099997E-2</x:v>
      </x:c>
      <x:c r="N300" s="18">
        <x:v>9.9962682992099997E-2</x:v>
      </x:c>
      <x:c r="O300" s="13">
        <x:v>1.261581137599773</x:v>
      </x:c>
      <x:c r="P300" s="25">
        <x:v>1.452</x:v>
      </x:c>
      <x:c r="Q300" s="25">
        <x:v>1.3288</x:v>
      </x:c>
    </x:row>
    <x:row r="301">
      <x:c r="A301" s="9">
        <x:v>44281</x:v>
      </x:c>
      <x:c r="B301" s="8">
        <x:v>78.575813382443002</x:v>
      </x:c>
      <x:c r="C301" s="8">
        <x:v>20.998864926220001</x:v>
      </x:c>
      <x:c r="D301" s="8">
        <x:v>41.538461538462002</x:v>
      </x:c>
      <x:c r="E301" s="8">
        <x:v>40.95703125</x:v>
      </x:c>
      <x:c r="F301" s="23">
        <x:v>1.4551754277428126</x:v>
      </x:c>
      <x:c r="G301" s="18">
        <x:v>0.43278452685422003</x:v>
      </x:c>
      <x:c r="H301" s="18">
        <x:v>0.34315003040569997</x:v>
      </x:c>
      <x:c r="I301" s="18">
        <x:v>0.44284687275341</x:v>
      </x:c>
      <x:c r="J301" s="18">
        <x:v>0.46017254381229</x:v>
      </x:c>
      <x:c r="K301" s="19">
        <x:v>0.11203077114865</x:v>
      </x:c>
      <x:c r="L301" s="19">
        <x:v>0.11203077114865</x:v>
      </x:c>
      <x:c r="M301" s="18">
        <x:v>9.4816792337632003E-2</x:v>
      </x:c>
      <x:c r="N301" s="18">
        <x:v>9.4816792337632003E-2</x:v>
      </x:c>
      <x:c r="O301" s="13">
        <x:v>1.28345165295991</x:v>
      </x:c>
      <x:c r="P301" s="25">
        <x:v>1.4518</x:v>
      </x:c>
      <x:c r="Q301" s="25">
        <x:v>1.3269</x:v>
      </x:c>
    </x:row>
    <x:row r="302">
      <x:c r="A302" s="9">
        <x:v>44284</x:v>
      </x:c>
      <x:c r="B302" s="8">
        <x:v>78.882750153467995</x:v>
      </x:c>
      <x:c r="C302" s="8">
        <x:v>20.658342792281001</x:v>
      </x:c>
      <x:c r="D302" s="8">
        <x:v>44.230769230768999</x:v>
      </x:c>
      <x:c r="E302" s="8">
        <x:v>41.044921875</x:v>
      </x:c>
      <x:c r="F302" s="23">
        <x:v>1.4620419601287951</x:v>
      </x:c>
      <x:c r="G302" s="18">
        <x:v>0.46131713554987003</x:v>
      </x:c>
      <x:c r="H302" s="18">
        <x:v>0.37320823560073002</x:v>
      </x:c>
      <x:c r="I302" s="18">
        <x:v>0.46513299784327999</x:v>
      </x:c>
      <x:c r="J302" s="18">
        <x:v>0.48546779468616003</x:v>
      </x:c>
      <x:c r="K302" s="19">
        <x:v>0.13190300829903001</x:v>
      </x:c>
      <x:c r="L302" s="19">
        <x:v>0.13190300829903001</x:v>
      </x:c>
      <x:c r="M302" s="18">
        <x:v>0.10934052170059</x:v>
      </x:c>
      <x:c r="N302" s="18">
        <x:v>0.10934052170059</x:v>
      </x:c>
      <x:c r="O302" s="13">
        <x:v>1.2866627653629474</x:v>
      </x:c>
      <x:c r="P302" s="25">
        <x:v>1.4523999999999999</x:v>
      </x:c>
      <x:c r="Q302" s="25">
        <x:v>1.3277000000000001</x:v>
      </x:c>
    </x:row>
    <x:row r="303">
      <x:c r="A303" s="9">
        <x:v>44285</x:v>
      </x:c>
      <x:c r="B303" s="8">
        <x:v>78.391651319828</x:v>
      </x:c>
      <x:c r="C303" s="8">
        <x:v>21.906923950056999</x:v>
      </x:c>
      <x:c r="D303" s="8">
        <x:v>45.461538461537998</x:v>
      </x:c>
      <x:c r="E303" s="8">
        <x:v>42.861328125</x:v>
      </x:c>
      <x:c r="F303" s="23">
        <x:v>1.4715536046410576</x:v>
      </x:c>
      <x:c r="G303" s="18">
        <x:v>0.46267583120205003</x:v>
      </x:c>
      <x:c r="H303" s="18">
        <x:v>0.37546694466162994</x:v>
      </x:c>
      <x:c r="I303" s="18">
        <x:v>0.46920680565540002</x:v>
      </x:c>
      <x:c r="J303" s="18">
        <x:v>0.49174972781493997</x:v>
      </x:c>
      <x:c r="K303" s="19">
        <x:v>0.13644185331756001</x:v>
      </x:c>
      <x:c r="L303" s="19">
        <x:v>0.13644185331756001</x:v>
      </x:c>
      <x:c r="M303" s="18">
        <x:v>0.11065955346721999</x:v>
      </x:c>
      <x:c r="N303" s="18">
        <x:v>0.11065955346721999</x:v>
      </x:c>
      <x:c r="O303" s="13">
        <x:v>1.2873745832142958</x:v>
      </x:c>
      <x:c r="P303" s="25">
        <x:v>1.4522999999999999</x:v>
      </x:c>
      <x:c r="Q303" s="25">
        <x:v>1.3109</x:v>
      </x:c>
    </x:row>
    <x:row r="304">
      <x:c r="A304" s="9">
        <x:v>44286</x:v>
      </x:c>
      <x:c r="B304" s="8">
        <x:v>77.655003069367993</x:v>
      </x:c>
      <x:c r="C304" s="8">
        <x:v>21.396140749149001</x:v>
      </x:c>
      <x:c r="D304" s="8">
        <x:v>43.769230769231001</x:v>
      </x:c>
      <x:c r="E304" s="8">
        <x:v>40.849609375</x:v>
      </x:c>
      <x:c r="F304" s="23">
        <x:v>1.45917495990687</x:v>
      </x:c>
      <x:c r="G304" s="18">
        <x:v>0.4747442455243</x:v>
      </x:c>
      <x:c r="H304" s="18">
        <x:v>0.38754235079489002</x:v>
      </x:c>
      <x:c r="I304" s="18">
        <x:v>0.47316079559069996</x:v>
      </x:c>
      <x:c r="J304" s="18">
        <x:v>0.50113074803417001</x:v>
      </x:c>
      <x:c r="K304" s="19">
        <x:v>0.13194672997268</x:v>
      </x:c>
      <x:c r="L304" s="19">
        <x:v>0.13194672997268</x:v>
      </x:c>
      <x:c r="M304" s="18">
        <x:v>9.9262532912472987E-2</x:v>
      </x:c>
      <x:c r="N304" s="18">
        <x:v>9.9262532912472987E-2</x:v>
      </x:c>
      <x:c r="O304" s="13">
        <x:v>1.2846490277129787</x:v>
      </x:c>
      <x:c r="P304" s="25">
        <x:v>1.4530000000000001</x:v>
      </x:c>
      <x:c r="Q304" s="25">
        <x:v>1.2965</x:v>
      </x:c>
    </x:row>
    <x:row r="305">
      <x:c r="A305" s="9">
        <x:v>44287</x:v>
      </x:c>
      <x:c r="B305" s="8">
        <x:v>78.391651319828</x:v>
      </x:c>
      <x:c r="C305" s="8">
        <x:v>23.552780930760001</x:v>
      </x:c>
      <x:c r="D305" s="8">
        <x:v>47.153846153845997</x:v>
      </x:c>
      <x:c r="E305" s="8">
        <x:v>43.8671875</x:v>
      </x:c>
      <x:c r="F305" s="23">
        <x:v>1.482413664761085</x:v>
      </x:c>
      <x:c r="G305" s="18">
        <x:v>0.46043797953964005</x:v>
      </x:c>
      <x:c r="H305" s="18">
        <x:v>0.37833376770046001</x:v>
      </x:c>
      <x:c r="I305" s="18">
        <x:v>0.47256170620657001</x:v>
      </x:c>
      <x:c r="J305" s="18">
        <x:v>0.50087947072754002</x:v>
      </x:c>
      <x:c r="K305" s="19">
        <x:v>0.13047510226722001</x:v>
      </x:c>
      <x:c r="L305" s="19">
        <x:v>0.13047510226722001</x:v>
      </x:c>
      <x:c r="M305" s="18">
        <x:v>0.10201454649759001</x:v>
      </x:c>
      <x:c r="N305" s="18">
        <x:v>0.10201454649759001</x:v>
      </x:c>
      <x:c r="O305" s="13">
        <x:v>1.2943019666166851</x:v>
      </x:c>
      <x:c r="P305" s="25">
        <x:v>1.4530000000000001</x:v>
      </x:c>
      <x:c r="Q305" s="25">
        <x:v>1.3233999999999999</x:v>
      </x:c>
    </x:row>
    <x:row r="306">
      <x:c r="A306" s="9">
        <x:v>44288</x:v>
      </x:c>
      <x:c r="B306" s="8">
        <x:v>79.680785758133993</x:v>
      </x:c>
      <x:c r="C306" s="8">
        <x:v>25.993189557320999</x:v>
      </x:c>
      <x:c r="D306" s="8">
        <x:v>48</x:v>
      </x:c>
      <x:c r="E306" s="8">
        <x:v>46.337890625</x:v>
      </x:c>
      <x:c r="F306" s="23">
        <x:v>1.5000296648511373</x:v>
      </x:c>
      <x:c r="G306" s="18">
        <x:v>0.47706202046035995</x:v>
      </x:c>
      <x:c r="H306" s="18">
        <x:v>0.39440535140301003</x:v>
      </x:c>
      <x:c r="I306" s="18">
        <x:v>0.48993529834651001</x:v>
      </x:c>
      <x:c r="J306" s="18">
        <x:v>0.51478348277480002</x:v>
      </x:c>
      <x:c r="K306" s="19">
        <x:v>0.13809120585418</x:v>
      </x:c>
      <x:c r="L306" s="19">
        <x:v>0.13809120585418</x:v>
      </x:c>
      <x:c r="M306" s="18">
        <x:v>0.10102358412022</x:v>
      </x:c>
      <x:c r="N306" s="18">
        <x:v>0.10102358412022</x:v>
      </x:c>
      <x:c r="O306" s="13">
        <x:v>1.2992625040352088</x:v>
      </x:c>
      <x:c r="P306" s="25">
        <x:v>1.4530000000000001</x:v>
      </x:c>
      <x:c r="Q306" s="25">
        <x:v>1.3366</x:v>
      </x:c>
    </x:row>
    <x:row r="307">
      <x:c r="A307" s="9">
        <x:v>44292</x:v>
      </x:c>
      <x:c r="B307" s="8">
        <x:v>80.785758133824004</x:v>
      </x:c>
      <x:c r="C307" s="8">
        <x:v>26.33371169126</x:v>
      </x:c>
      <x:c r="D307" s="8">
        <x:v>48.384615384615003</x:v>
      </x:c>
      <x:c r="E307" s="8">
        <x:v>46.58203125</x:v>
      </x:c>
      <x:c r="F307" s="23">
        <x:v>1.5052152911492476</x:v>
      </x:c>
      <x:c r="G307" s="18">
        <x:v>0.48881074168798</x:v>
      </x:c>
      <x:c r="H307" s="18">
        <x:v>0.40517765615498003</x:v>
      </x:c>
      <x:c r="I307" s="18">
        <x:v>0.48933620896237995</x:v>
      </x:c>
      <x:c r="J307" s="18">
        <x:v>0.51880391998956998</x:v>
      </x:c>
      <x:c r="K307" s="19">
        <x:v>0.14266459350968</x:v>
      </x:c>
      <x:c r="L307" s="19">
        <x:v>0.14266459350968</x:v>
      </x:c>
      <x:c r="M307" s="18">
        <x:v>0.10332115923370001</x:v>
      </x:c>
      <x:c r="N307" s="18">
        <x:v>0.10332115923370001</x:v>
      </x:c>
      <x:c r="O307" s="13">
        <x:v>1.3059002637804487</x:v>
      </x:c>
      <x:c r="P307" s="25">
        <x:v>1.4532</x:v>
      </x:c>
      <x:c r="Q307" s="25">
        <x:v>1.3308</x:v>
      </x:c>
    </x:row>
    <x:row r="308">
      <x:c r="A308" s="9">
        <x:v>44293</x:v>
      </x:c>
      <x:c r="B308" s="8">
        <x:v>79.864947820748995</x:v>
      </x:c>
      <x:c r="C308" s="8">
        <x:v>25.425652667423002</x:v>
      </x:c>
      <x:c r="D308" s="8">
        <x:v>51.846153846154003</x:v>
      </x:c>
      <x:c r="E308" s="8">
        <x:v>46.123046875</x:v>
      </x:c>
      <x:c r="F308" s="23">
        <x:v>1.508149503023315</x:v>
      </x:c>
      <x:c r="G308" s="18">
        <x:v>0.48249680306904996</x:v>
      </x:c>
      <x:c r="H308" s="18">
        <x:v>0.40022587090609002</x:v>
      </x:c>
      <x:c r="I308" s="18">
        <x:v>0.49544692068057006</x:v>
      </x:c>
      <x:c r="J308" s="18">
        <x:v>0.52424826201907992</x:v>
      </x:c>
      <x:c r="K308" s="19">
        <x:v>0.15348459403779</x:v>
      </x:c>
      <x:c r="L308" s="19">
        <x:v>0.15348459403779</x:v>
      </x:c>
      <x:c r="M308" s="18">
        <x:v>0.11890753274660999</x:v>
      </x:c>
      <x:c r="N308" s="18">
        <x:v>0.11890753274660999</x:v>
      </x:c>
      <x:c r="O308" s="13">
        <x:v>1.30438509889203</x:v>
      </x:c>
      <x:c r="P308" s="25">
        <x:v>1.4529000000000001</x:v>
      </x:c>
      <x:c r="Q308" s="25">
        <x:v>1.3369</x:v>
      </x:c>
    </x:row>
    <x:row r="309">
      <x:c r="A309" s="9">
        <x:v>44294</x:v>
      </x:c>
      <x:c r="B309" s="8">
        <x:v>80.724370779618994</x:v>
      </x:c>
      <x:c r="C309" s="8">
        <x:v>25.993189557320999</x:v>
      </x:c>
      <x:c r="D309" s="8">
        <x:v>52.538461538462002</x:v>
      </x:c>
      <x:c r="E309" s="8">
        <x:v>45.76171875</x:v>
      </x:c>
      <x:c r="F309" s="23">
        <x:v>1.5125443515635051</x:v>
      </x:c>
      <x:c r="G309" s="18">
        <x:v>0.47002877237851998</x:v>
      </x:c>
      <x:c r="H309" s="18">
        <x:v>0.38875857875076003</x:v>
      </x:c>
      <x:c r="I309" s="18">
        <x:v>0.4960460100647</x:v>
      </x:c>
      <x:c r="J309" s="18">
        <x:v>0.52148421149180002</x:v>
      </x:c>
      <x:c r="K309" s="19">
        <x:v>0.15371360291919001</x:v>
      </x:c>
      <x:c r="L309" s="19">
        <x:v>0.15371360291919001</x:v>
      </x:c>
      <x:c r="M309" s="18">
        <x:v>0.12566800630604</x:v>
      </x:c>
      <x:c r="N309" s="18">
        <x:v>0.12566800630604</x:v>
      </x:c>
      <x:c r="O309" s="13">
        <x:v>1.3019654876050237</x:v>
      </x:c>
      <x:c r="P309" s="25">
        <x:v>1.4529000000000001</x:v>
      </x:c>
      <x:c r="Q309" s="25">
        <x:v>1.3406</x:v>
      </x:c>
    </x:row>
    <x:row r="310">
      <x:c r="A310" s="9">
        <x:v>44295</x:v>
      </x:c>
      <x:c r="B310" s="8">
        <x:v>78.637200736647998</x:v>
      </x:c>
      <x:c r="C310" s="8">
        <x:v>24.801362088535999</x:v>
      </x:c>
      <x:c r="D310" s="8">
        <x:v>51.076923076923002</x:v>
      </x:c>
      <x:c r="E310" s="8">
        <x:v>44.08203125</x:v>
      </x:c>
      <x:c r="F310" s="23">
        <x:v>1.4964937928802675</x:v>
      </x:c>
      <x:c r="G310" s="18">
        <x:v>0.47362531969309002</x:v>
      </x:c>
      <x:c r="H310" s="18">
        <x:v>0.39223351576752996</x:v>
      </x:c>
      <x:c r="I310" s="18">
        <x:v>0.49317038102084998</x:v>
      </x:c>
      <x:c r="J310" s="18">
        <x:v>0.52500209401613995</x:v>
      </x:c>
      <x:c r="K310" s="19">
        <x:v>0.15036652378384999</x:v>
      </x:c>
      <x:c r="L310" s="19">
        <x:v>0.15036652378384999</x:v>
      </x:c>
      <x:c r="M310" s="18">
        <x:v>0.11547977138744001</x:v>
      </x:c>
      <x:c r="N310" s="18">
        <x:v>0.11547977138744001</x:v>
      </x:c>
      <x:c r="O310" s="13">
        <x:v>1.29749610920322</x:v>
      </x:c>
      <x:c r="P310" s="25">
        <x:v>1.4538</x:v>
      </x:c>
      <x:c r="Q310" s="25">
        <x:v>1.3447</x:v>
      </x:c>
    </x:row>
    <x:row r="311">
      <x:c r="A311" s="9">
        <x:v>44298</x:v>
      </x:c>
      <x:c r="B311" s="8">
        <x:v>75.015346838550997</x:v>
      </x:c>
      <x:c r="C311" s="8">
        <x:v>22.020431328036</x:v>
      </x:c>
      <x:c r="D311" s="8">
        <x:v>46.076923076923002</x:v>
      </x:c>
      <x:c r="E311" s="8">
        <x:v>39.27734375</x:v>
      </x:c>
      <x:c r="F311" s="23">
        <x:v>1.455975112483775</x:v>
      </x:c>
      <x:c r="G311" s="18">
        <x:v>0.45452365728899996</x:v>
      </x:c>
      <x:c r="H311" s="18">
        <x:v>0.37529319781079001</x:v>
      </x:c>
      <x:c r="I311" s="18">
        <x:v>0.49257129163671004</x:v>
      </x:c>
      <x:c r="J311" s="18">
        <x:v>0.52315939361317998</x:v>
      </x:c>
      <x:c r="K311" s="19">
        <x:v>0.14953904530473999</x:v>
      </x:c>
      <x:c r="L311" s="19">
        <x:v>0.14953904530473999</x:v>
      </x:c>
      <x:c r="M311" s="18">
        <x:v>0.1176716213333</x:v>
      </x:c>
      <x:c r="N311" s="18">
        <x:v>0.1176716213333</x:v>
      </x:c>
      <x:c r="O311" s="13">
        <x:v>1.2737112789161462</x:v>
      </x:c>
      <x:c r="P311" s="25">
        <x:v>1.4549000000000001</x:v>
      </x:c>
      <x:c r="Q311" s="25">
        <x:v>1.3386</x:v>
      </x:c>
    </x:row>
    <x:row r="312">
      <x:c r="A312" s="9">
        <x:v>44299</x:v>
      </x:c>
      <x:c r="B312" s="8">
        <x:v>73.726212400245998</x:v>
      </x:c>
      <x:c r="C312" s="8">
        <x:v>22.247446083995001</x:v>
      </x:c>
      <x:c r="D312" s="8">
        <x:v>45.538461538462002</x:v>
      </x:c>
      <x:c r="E312" s="8">
        <x:v>40.849609375</x:v>
      </x:c>
      <x:c r="F312" s="23">
        <x:v>1.4559043234942575</x:v>
      </x:c>
      <x:c r="G312" s="18">
        <x:v>0.42902813299233</x:v>
      </x:c>
      <x:c r="H312" s="18">
        <x:v>0.34740682825123997</x:v>
      </x:c>
      <x:c r="I312" s="18">
        <x:v>0.46069973640066997</x:v>
      </x:c>
      <x:c r="J312" s="18">
        <x:v>0.49627271972012998</x:v>
      </x:c>
      <x:c r="K312" s="19">
        <x:v>0.12508747478234999</x:v>
      </x:c>
      <x:c r="L312" s="19">
        <x:v>0.12508747478234999</x:v>
      </x:c>
      <x:c r="M312" s="18">
        <x:v>0.10305393220004999</x:v>
      </x:c>
      <x:c r="N312" s="18">
        <x:v>0.10305393220004999</x:v>
      </x:c>
      <x:c r="O312" s="13">
        <x:v>1.2697720725628567</x:v>
      </x:c>
      <x:c r="P312" s="25">
        <x:v>1.4562999999999999</x:v>
      </x:c>
      <x:c r="Q312" s="25">
        <x:v>1.3278000000000001</x:v>
      </x:c>
    </x:row>
    <x:row r="313">
      <x:c r="A313" s="9">
        <x:v>44300</x:v>
      </x:c>
      <x:c r="B313" s="8">
        <x:v>75.629220380602007</x:v>
      </x:c>
      <x:c r="C313" s="8">
        <x:v>24.687854710556</x:v>
      </x:c>
      <x:c r="D313" s="8">
        <x:v>47.230769230768999</x:v>
      </x:c>
      <x:c r="E313" s="8">
        <x:v>44.70703125</x:v>
      </x:c>
      <x:c r="F313" s="23">
        <x:v>1.4806371889298175</x:v>
      </x:c>
      <x:c r="G313" s="18">
        <x:v>0.42798913043478004</x:v>
      </x:c>
      <x:c r="H313" s="18">
        <x:v>0.34454000521241002</x:v>
      </x:c>
      <x:c r="I313" s="18">
        <x:v>0.45962137550923005</x:v>
      </x:c>
      <x:c r="J313" s="18">
        <x:v>0.49711031081941004</x:v>
      </x:c>
      <x:c r="K313" s="19">
        <x:v>0.11929270043845999</x:v>
      </x:c>
      <x:c r="L313" s="19">
        <x:v>0.11929270043845999</x:v>
      </x:c>
      <x:c r="M313" s="18">
        <x:v>9.5165178825052002E-2</x:v>
      </x:c>
      <x:c r="N313" s="18">
        <x:v>9.5165178825052002E-2</x:v>
      </x:c>
      <x:c r="O313" s="13">
        <x:v>1.2839371789621288</x:v>
      </x:c>
      <x:c r="P313" s="25">
        <x:v>1.4565999999999999</x:v>
      </x:c>
      <x:c r="Q313" s="25">
        <x:v>1.3386</x:v>
      </x:c>
    </x:row>
    <x:row r="314">
      <x:c r="A314" s="9">
        <x:v>44301</x:v>
      </x:c>
      <x:c r="B314" s="8">
        <x:v>74.708410067526003</x:v>
      </x:c>
      <x:c r="C314" s="8">
        <x:v>24.517593643586999</x:v>
      </x:c>
      <x:c r="D314" s="8">
        <x:v>47.461538461537998</x:v>
      </x:c>
      <x:c r="E314" s="8">
        <x:v>44.74609375</x:v>
      </x:c>
      <x:c r="F314" s="23">
        <x:v>1.4785840898066276</x:v>
      </x:c>
      <x:c r="G314" s="18">
        <x:v>0.43853900255753997</x:v>
      </x:c>
      <x:c r="H314" s="18">
        <x:v>0.35426982885934999</x:v>
      </x:c>
      <x:c r="I314" s="18">
        <x:v>0.47915168943205999</x:v>
      </x:c>
      <x:c r="J314" s="18">
        <x:v>0.51402965077773999</x:v>
      </x:c>
      <x:c r="K314" s="19">
        <x:v>0.13526670310738001</x:v>
      </x:c>
      <x:c r="L314" s="19">
        <x:v>0.13526670310738001</x:v>
      </x:c>
      <x:c r="M314" s="18">
        <x:v>0.10748692692779001</x:v>
      </x:c>
      <x:c r="N314" s="18">
        <x:v>0.10748692692779001</x:v>
      </x:c>
      <x:c r="O314" s="13">
        <x:v>1.2813642480711287</x:v>
      </x:c>
      <x:c r="P314" s="25">
        <x:v>1.4567000000000001</x:v>
      </x:c>
      <x:c r="Q314" s="25">
        <x:v>1.3380000000000001</x:v>
      </x:c>
    </x:row>
    <x:row r="315">
      <x:c r="A315" s="9">
        <x:v>44302</x:v>
      </x:c>
      <x:c r="B315" s="8">
        <x:v>75.322283609576004</x:v>
      </x:c>
      <x:c r="C315" s="8">
        <x:v>24.120317820657998</x:v>
      </x:c>
      <x:c r="D315" s="8">
        <x:v>48.230769230768999</x:v>
      </x:c>
      <x:c r="E315" s="8">
        <x:v>43.681640625</x:v>
      </x:c>
      <x:c r="F315" s="23">
        <x:v>1.4783875282150074</x:v>
      </x:c>
      <x:c r="G315" s="18">
        <x:v>0.43230498721228</x:v>
      </x:c>
      <x:c r="H315" s="18">
        <x:v>0.34601685344453004</x:v>
      </x:c>
      <x:c r="I315" s="18">
        <x:v>0.4810687754613</x:v>
      </x:c>
      <x:c r="J315" s="18">
        <x:v>0.51754753337923998</x:v>
      </x:c>
      <x:c r="K315" s="19">
        <x:v>0.13105282472728</x:v>
      </x:c>
      <x:c r="L315" s="19">
        <x:v>0.13105282472728</x:v>
      </x:c>
      <x:c r="M315" s="18">
        <x:v>0.10593509280856001</x:v>
      </x:c>
      <x:c r="N315" s="18">
        <x:v>0.10593509280856001</x:v>
      </x:c>
      <x:c r="O315" s="13">
        <x:v>1.2944215564737251</x:v>
      </x:c>
      <x:c r="P315" s="25">
        <x:v>1.4571000000000001</x:v>
      </x:c>
      <x:c r="Q315" s="25">
        <x:v>1.35</x:v>
      </x:c>
    </x:row>
    <x:row r="316">
      <x:c r="A316" s="9">
        <x:v>44305</x:v>
      </x:c>
      <x:c r="B316" s="8">
        <x:v>78.023327194597996</x:v>
      </x:c>
      <x:c r="C316" s="8">
        <x:v>28.660612939840998</x:v>
      </x:c>
      <x:c r="D316" s="8">
        <x:v>50</x:v>
      </x:c>
      <x:c r="E316" s="8">
        <x:v>50.68359375</x:v>
      </x:c>
      <x:c r="F316" s="23">
        <x:v>1.5184188347110976</x:v>
      </x:c>
      <x:c r="G316" s="18">
        <x:v>0.43726023017903004</x:v>
      </x:c>
      <x:c r="H316" s="18">
        <x:v>0.35018677786464997</x:v>
      </x:c>
      <x:c r="I316" s="18">
        <x:v>0.49400910615864002</x:v>
      </x:c>
      <x:c r="J316" s="18">
        <x:v>0.53203785914197999</x:v>
      </x:c>
      <x:c r="K316" s="19">
        <x:v>0.14402878517155998</x:v>
      </x:c>
      <x:c r="L316" s="19">
        <x:v>0.14402878517155998</x:v>
      </x:c>
      <x:c r="M316" s="18">
        <x:v>0.12691045405119</x:v>
      </x:c>
      <x:c r="N316" s="18">
        <x:v>0.12691045405119</x:v>
      </x:c>
      <x:c r="O316" s="13">
        <x:v>1.3141956998075588</x:v>
      </x:c>
      <x:c r="P316" s="25">
        <x:v>1.458</x:v>
      </x:c>
      <x:c r="Q316" s="25">
        <x:v>1.3608</x:v>
      </x:c>
    </x:row>
    <x:row r="317">
      <x:c r="A317" s="9">
        <x:v>44306</x:v>
      </x:c>
      <x:c r="B317" s="8">
        <x:v>78.146101903008002</x:v>
      </x:c>
      <x:c r="C317" s="8">
        <x:v>28.320090805902002</x:v>
      </x:c>
      <x:c r="D317" s="8">
        <x:v>50.076923076923002</x:v>
      </x:c>
      <x:c r="E317" s="8">
        <x:v>49.892578125</x:v>
      </x:c>
      <x:c r="F317" s="23">
        <x:v>1.5160892347770827</x:v>
      </x:c>
      <x:c r="G317" s="18">
        <x:v>0.46978900255753997</x:v>
      </x:c>
      <x:c r="H317" s="18">
        <x:v>0.37555381808705002</x:v>
      </x:c>
      <x:c r="I317" s="18">
        <x:v>0.51401869158878999</x:v>
      </x:c>
      <x:c r="J317" s="18">
        <x:v>0.54418292996564999</x:v>
      </x:c>
      <x:c r="K317" s="19">
        <x:v>0.16352606496135</x:v>
      </x:c>
      <x:c r="L317" s="19">
        <x:v>0.16352606496135</x:v>
      </x:c>
      <x:c r="M317" s="18">
        <x:v>0.14148451316937</x:v>
      </x:c>
      <x:c r="N317" s="18">
        <x:v>0.14148451316937</x:v>
      </x:c>
      <x:c r="O317" s="13">
        <x:v>1.3130589038035336</x:v>
      </x:c>
      <x:c r="P317" s="25">
        <x:v>1.4591000000000001</x:v>
      </x:c>
      <x:c r="Q317" s="25">
        <x:v>1.3488</x:v>
      </x:c>
    </x:row>
    <x:row r="318">
      <x:c r="A318" s="9">
        <x:v>44307</x:v>
      </x:c>
      <x:c r="B318" s="8">
        <x:v>78.453038674032996</x:v>
      </x:c>
      <x:c r="C318" s="8">
        <x:v>28.433598183882001</x:v>
      </x:c>
      <x:c r="D318" s="8">
        <x:v>48.769230769231001</x:v>
      </x:c>
      <x:c r="E318" s="8">
        <x:v>50.4296875</x:v>
      </x:c>
      <x:c r="F318" s="23">
        <x:v>1.5152138878178651</x:v>
      </x:c>
      <x:c r="G318" s="18">
        <x:v>0.46843030690536996</x:v>
      </x:c>
      <x:c r="H318" s="18">
        <x:v>0.37598818521414001</x:v>
      </x:c>
      <x:c r="I318" s="18">
        <x:v>0.51929067816917995</x:v>
      </x:c>
      <x:c r="J318" s="18">
        <x:v>0.54711449877452001</x:v>
      </x:c>
      <x:c r="K318" s="19">
        <x:v>0.15997684942769</x:v>
      </x:c>
      <x:c r="L318" s="19">
        <x:v>0.15997684942769</x:v>
      </x:c>
      <x:c r="M318" s="18">
        <x:v>0.13684693125483999</x:v>
      </x:c>
      <x:c r="N318" s="18">
        <x:v>0.13684693125483999</x:v>
      </x:c>
      <x:c r="O318" s="13">
        <x:v>1.3127429627581437</x:v>
      </x:c>
      <x:c r="P318" s="25">
        <x:v>1.4597</x:v>
      </x:c>
      <x:c r="Q318" s="25">
        <x:v>1.3603000000000001</x:v>
      </x:c>
    </x:row>
    <x:row r="319">
      <x:c r="A319" s="9">
        <x:v>44308</x:v>
      </x:c>
      <x:c r="B319" s="8">
        <x:v>80.233271945978998</x:v>
      </x:c>
      <x:c r="C319" s="8">
        <x:v>30.306469920544998</x:v>
      </x:c>
      <x:c r="D319" s="8">
        <x:v>50.076923076923002</x:v>
      </x:c>
      <x:c r="E319" s="8">
        <x:v>52.12890625</x:v>
      </x:c>
      <x:c r="F319" s="23">
        <x:v>1.5318639279836175</x:v>
      </x:c>
      <x:c r="G319" s="18">
        <x:v>0.47138746803068998</x:v>
      </x:c>
      <x:c r="H319" s="18">
        <x:v>0.38128746416471004</x:v>
      </x:c>
      <x:c r="I319" s="18">
        <x:v>0.51641504912532998</x:v>
      </x:c>
      <x:c r="J319" s="18">
        <x:v>0.54686322139071997</x:v>
      </x:c>
      <x:c r="K319" s="19">
        <x:v>0.15999217177265002</x:v>
      </x:c>
      <x:c r="L319" s="19">
        <x:v>0.15999217177265002</x:v>
      </x:c>
      <x:c r="M319" s="18">
        <x:v>0.13300307790419999</x:v>
      </x:c>
      <x:c r="N319" s="18">
        <x:v>0.13300307790419999</x:v>
      </x:c>
      <x:c r="O319" s="13">
        <x:v>1.3172525850612162</x:v>
      </x:c>
      <x:c r="P319" s="25">
        <x:v>1.4597</x:v>
      </x:c>
      <x:c r="Q319" s="25">
        <x:v>1.3626</x:v>
      </x:c>
    </x:row>
    <x:row r="320">
      <x:c r="A320" s="9">
        <x:v>44309</x:v>
      </x:c>
      <x:c r="B320" s="8">
        <x:v>79.680785758133993</x:v>
      </x:c>
      <x:c r="C320" s="8">
        <x:v>30.874006810442999</x:v>
      </x:c>
      <x:c r="D320" s="8">
        <x:v>51.153846153845997</x:v>
      </x:c>
      <x:c r="E320" s="8">
        <x:v>53.466796875</x:v>
      </x:c>
      <x:c r="F320" s="23">
        <x:v>1.5379385889935575</x:v>
      </x:c>
      <x:c r="G320" s="18">
        <x:v>0.47218670076725999</x:v>
      </x:c>
      <x:c r="H320" s="18">
        <x:v>0.38033185648509998</x:v>
      </x:c>
      <x:c r="I320" s="18">
        <x:v>0.52336448598131002</x:v>
      </x:c>
      <x:c r="J320" s="18">
        <x:v>0.55557416871510001</x:v>
      </x:c>
      <x:c r="K320" s="19">
        <x:v>0.16493133775208002</x:v>
      </x:c>
      <x:c r="L320" s="19">
        <x:v>0.16493133775208002</x:v>
      </x:c>
      <x:c r="M320" s="18">
        <x:v>0.1383503965184</x:v>
      </x:c>
      <x:c r="N320" s="18">
        <x:v>0.1383503965184</x:v>
      </x:c>
      <x:c r="O320" s="13">
        <x:v>1.3183770333448837</x:v>
      </x:c>
      <x:c r="P320" s="25">
        <x:v>1.4592000000000001</x:v>
      </x:c>
      <x:c r="Q320" s="25">
        <x:v>1.3575999999999999</x:v>
      </x:c>
    </x:row>
    <x:row r="321">
      <x:c r="A321" s="9">
        <x:v>44312</x:v>
      </x:c>
      <x:c r="B321" s="8">
        <x:v>79.496623695519006</x:v>
      </x:c>
      <x:c r="C321" s="8">
        <x:v>29.625425652667001</x:v>
      </x:c>
      <x:c r="D321" s="8">
        <x:v>51.384615384615003</x:v>
      </x:c>
      <x:c r="E321" s="8">
        <x:v>52.431640625</x:v>
      </x:c>
      <x:c r="F321" s="23">
        <x:v>1.5323457633945026</x:v>
      </x:c>
      <x:c r="G321" s="18">
        <x:v>0.48377557544757005</x:v>
      </x:c>
      <x:c r="H321" s="18">
        <x:v>0.39188602206585005</x:v>
      </x:c>
      <x:c r="I321" s="18">
        <x:v>0.53366882338845001</x:v>
      </x:c>
      <x:c r="J321" s="18">
        <x:v>0.56353128404242003</x:v>
      </x:c>
      <x:c r="K321" s="19">
        <x:v>0.15919961315121001</x:v>
      </x:c>
      <x:c r="L321" s="19">
        <x:v>0.15919961315121001</x:v>
      </x:c>
      <x:c r="M321" s="18">
        <x:v>0.12787766775618001</x:v>
      </x:c>
      <x:c r="N321" s="18">
        <x:v>0.12787766775618001</x:v>
      </x:c>
      <x:c r="O321" s="13">
        <x:v>1.3134074885265901</x:v>
      </x:c>
      <x:c r="P321" s="25">
        <x:v>1.458</x:v>
      </x:c>
      <x:c r="Q321" s="25">
        <x:v>1.3539000000000001</x:v>
      </x:c>
    </x:row>
    <x:row r="322">
      <x:c r="A322" s="9">
        <x:v>44313</x:v>
      </x:c>
      <x:c r="B322" s="8">
        <x:v>79.189686924493998</x:v>
      </x:c>
      <x:c r="C322" s="8">
        <x:v>29.625425652667001</x:v>
      </x:c>
      <x:c r="D322" s="8">
        <x:v>51.384615384615003</x:v>
      </x:c>
      <x:c r="E322" s="8">
        <x:v>52.998046875</x:v>
      </x:c>
      <x:c r="F322" s="23">
        <x:v>1.5329944370919399</x:v>
      </x:c>
      <x:c r="G322" s="18">
        <x:v>0.47122762148337999</x:v>
      </x:c>
      <x:c r="H322" s="18">
        <x:v>0.38093997046303996</x:v>
      </x:c>
      <x:c r="I322" s="18">
        <x:v>0.53462736640306996</x:v>
      </x:c>
      <x:c r="J322" s="18">
        <x:v>0.56068347441292998</x:v>
      </x:c>
      <x:c r="K322" s="19">
        <x:v>0.15520939071135001</x:v>
      </x:c>
      <x:c r="L322" s="19">
        <x:v>0.15520939071135001</x:v>
      </x:c>
      <x:c r="M322" s="18">
        <x:v>0.1246813470138</x:v>
      </x:c>
      <x:c r="N322" s="18">
        <x:v>0.1246813470138</x:v>
      </x:c>
      <x:c r="O322" s="13">
        <x:v>1.3121740433213025</x:v>
      </x:c>
      <x:c r="P322" s="25">
        <x:v>1.4579</x:v>
      </x:c>
      <x:c r="Q322" s="25">
        <x:v>1.3542000000000001</x:v>
      </x:c>
    </x:row>
    <x:row r="323">
      <x:c r="A323" s="9">
        <x:v>44314</x:v>
      </x:c>
      <x:c r="B323" s="8">
        <x:v>82.504604051564996</x:v>
      </x:c>
      <x:c r="C323" s="8">
        <x:v>30.817253121453</x:v>
      </x:c>
      <x:c r="D323" s="8">
        <x:v>50.692307692307999</x:v>
      </x:c>
      <x:c r="E323" s="8">
        <x:v>55.41015625</x:v>
      </x:c>
      <x:c r="F323" s="23">
        <x:v>1.5485608027883151</x:v>
      </x:c>
      <x:c r="G323" s="18">
        <x:v>0.47634271099743997</x:v>
      </x:c>
      <x:c r="H323" s="18">
        <x:v>0.38676048996612006</x:v>
      </x:c>
      <x:c r="I323" s="18">
        <x:v>0.53630481667864993</x:v>
      </x:c>
      <x:c r="J323" s="18">
        <x:v>0.56420135693727003</x:v>
      </x:c>
      <x:c r="K323" s="19">
        <x:v>0.14978743614417001</x:v>
      </x:c>
      <x:c r="L323" s="19">
        <x:v>0.14978743614417001</x:v>
      </x:c>
      <x:c r="M323" s="18">
        <x:v>0.11710404985129999</x:v>
      </x:c>
      <x:c r="N323" s="18">
        <x:v>0.11710404985129999</x:v>
      </x:c>
      <x:c r="O323" s="13">
        <x:v>1.3186306044199676</x:v>
      </x:c>
      <x:c r="P323" s="25">
        <x:v>1.4588000000000001</x:v>
      </x:c>
      <x:c r="Q323" s="25">
        <x:v>1.3439000000000001</x:v>
      </x:c>
    </x:row>
    <x:row r="324">
      <x:c r="A324" s="9">
        <x:v>44315</x:v>
      </x:c>
      <x:c r="B324" s="8">
        <x:v>82.381829343155005</x:v>
      </x:c>
      <x:c r="C324" s="8">
        <x:v>30.760499432463</x:v>
      </x:c>
      <x:c r="D324" s="8">
        <x:v>52.923076923076998</x:v>
      </x:c>
      <x:c r="E324" s="8">
        <x:v>55.44921875</x:v>
      </x:c>
      <x:c r="F324" s="23">
        <x:v>1.5537865611217376</x:v>
      </x:c>
      <x:c r="G324" s="18">
        <x:v>0.48545396419436998</x:v>
      </x:c>
      <x:c r="H324" s="18">
        <x:v>0.39110416123707997</x:v>
      </x:c>
      <x:c r="I324" s="18">
        <x:v>0.54828660436137</x:v>
      </x:c>
      <x:c r="J324" s="18">
        <x:v>0.57525755927788003</x:v>
      </x:c>
      <x:c r="K324" s="19">
        <x:v>0.15631552749912</x:v>
      </x:c>
      <x:c r="L324" s="19">
        <x:v>0.15631552749912</x:v>
      </x:c>
      <x:c r="M324" s="18">
        <x:v>0.1181557456454</x:v>
      </x:c>
      <x:c r="N324" s="18">
        <x:v>0.1181557456454</x:v>
      </x:c>
      <x:c r="O324" s="13">
        <x:v>1.3195706089430788</x:v>
      </x:c>
      <x:c r="P324" s="25">
        <x:v>1.4597</x:v>
      </x:c>
      <x:c r="Q324" s="25">
        <x:v>1.3524</x:v>
      </x:c>
    </x:row>
    <x:row r="325">
      <x:c r="A325" s="9">
        <x:v>44316</x:v>
      </x:c>
      <x:c r="B325" s="8">
        <x:v>84.100675260895997</x:v>
      </x:c>
      <x:c r="C325" s="8">
        <x:v>31.214528944381001</x:v>
      </x:c>
      <x:c r="D325" s="8">
        <x:v>50.153846153845997</x:v>
      </x:c>
      <x:c r="E325" s="8">
        <x:v>56.474609375</x:v>
      </x:c>
      <x:c r="F325" s="23">
        <x:v>1.5548591493353077</x:v>
      </x:c>
      <x:c r="G325" s="18">
        <x:v>0.49872122762148002</x:v>
      </x:c>
      <x:c r="H325" s="18">
        <x:v>0.40074711145859998</x:v>
      </x:c>
      <x:c r="I325" s="18">
        <x:v>0.55391804457225002</x:v>
      </x:c>
      <x:c r="J325" s="18">
        <x:v>0.57844040547053999</x:v>
      </x:c>
      <x:c r="K325" s="19">
        <x:v>0.15054155418154999</x:v>
      </x:c>
      <x:c r="L325" s="19">
        <x:v>0.15054155418154999</x:v>
      </x:c>
      <x:c r="M325" s="18">
        <x:v>0.11182748702933001</x:v>
      </x:c>
      <x:c r="N325" s="18">
        <x:v>0.11182748702933001</x:v>
      </x:c>
      <x:c r="O325" s="13">
        <x:v>1.3133701126572337</x:v>
      </x:c>
      <x:c r="P325" s="25">
        <x:v>1.4608000000000001</x:v>
      </x:c>
      <x:c r="Q325" s="25">
        <x:v>1.3467</x:v>
      </x:c>
    </x:row>
    <x:row r="326">
      <x:c r="A326" s="9">
        <x:v>44322</x:v>
      </x:c>
      <x:c r="B326" s="8">
        <x:v>82.44321669736</x:v>
      </x:c>
      <x:c r="C326" s="8">
        <x:v>29.114642451759</x:v>
      </x:c>
      <x:c r="D326" s="8">
        <x:v>54.307692307692001</x:v>
      </x:c>
      <x:c r="E326" s="8">
        <x:v>54.306640625</x:v>
      </x:c>
      <x:c r="F326" s="23">
        <x:v>1.5504304802045277</x:v>
      </x:c>
      <x:c r="G326" s="18">
        <x:v>0.48689258312020001</x:v>
      </x:c>
      <x:c r="H326" s="18">
        <x:v>0.38823733819825001</x:v>
      </x:c>
      <x:c r="I326" s="18">
        <x:v>0.55200095854301001</x:v>
      </x:c>
      <x:c r="J326" s="18">
        <x:v>0.57408493176976993</x:v>
      </x:c>
      <x:c r="K326" s="19">
        <x:v>0.14641612507057</x:v>
      </x:c>
      <x:c r="L326" s="19">
        <x:v>0.14641612507057</x:v>
      </x:c>
      <x:c r="M326" s="18">
        <x:v>0.10645641974275</x:v>
      </x:c>
      <x:c r="N326" s="18">
        <x:v>0.10645641974275</x:v>
      </x:c>
      <x:c r="O326" s="13">
        <x:v>1.312769890469595</x:v>
      </x:c>
      <x:c r="P326" s="25">
        <x:v>1.4621</x:v>
      </x:c>
      <x:c r="Q326" s="25">
        <x:v>1.3625</x:v>
      </x:c>
    </x:row>
    <x:row r="327">
      <x:c r="A327" s="9">
        <x:v>44323</x:v>
      </x:c>
      <x:c r="B327" s="8">
        <x:v>76.058931860037006</x:v>
      </x:c>
      <x:c r="C327" s="8">
        <x:v>24.290578887628001</x:v>
      </x:c>
      <x:c r="D327" s="8">
        <x:v>56.461538461537998</x:v>
      </x:c>
      <x:c r="E327" s="8">
        <x:v>48.427734375</x:v>
      </x:c>
      <x:c r="F327" s="23">
        <x:v>1.5130969589605074</x:v>
      </x:c>
      <x:c r="G327" s="18">
        <x:v>0.47458439897698002</x:v>
      </x:c>
      <x:c r="H327" s="18">
        <x:v>0.37320823560073002</x:v>
      </x:c>
      <x:c r="I327" s="18">
        <x:v>0.55164150491252995</x:v>
      </x:c>
      <x:c r="J327" s="18">
        <x:v>0.57525755927788003</x:v>
      </x:c>
      <x:c r="K327" s="19">
        <x:v>0.14934425572832</x:v>
      </x:c>
      <x:c r="L327" s="19">
        <x:v>0.14934425572832</x:v>
      </x:c>
      <x:c r="M327" s="18">
        <x:v>0.114389456766</x:v>
      </x:c>
      <x:c r="N327" s="18">
        <x:v>0.114389456766</x:v>
      </x:c>
      <x:c r="O327" s="13">
        <x:v>1.3017573784895748</x:v>
      </x:c>
      <x:c r="P327" s="25">
        <x:v>1.462</x:v>
      </x:c>
      <x:c r="Q327" s="25">
        <x:v>1.3786</x:v>
      </x:c>
    </x:row>
    <x:row r="328">
      <x:c r="A328" s="9">
        <x:v>44326</x:v>
      </x:c>
      <x:c r="B328" s="8">
        <x:v>76.120319214242002</x:v>
      </x:c>
      <x:c r="C328" s="8">
        <x:v>24.006810442679001</x:v>
      </x:c>
      <x:c r="D328" s="8">
        <x:v>60.538461538462002</x:v>
      </x:c>
      <x:c r="E328" s="8">
        <x:v>47.3828125</x:v>
      </x:c>
      <x:c r="F328" s="23">
        <x:v>1.5201210092384576</x:v>
      </x:c>
      <x:c r="G328" s="18">
        <x:v>0.45588235294118001</x:v>
      </x:c>
      <x:c r="H328" s="18">
        <x:v>0.35418295543393002</x:v>
      </x:c>
      <x:c r="I328" s="18">
        <x:v>0.54756769710040998</x:v>
      </x:c>
      <x:c r="J328" s="18">
        <x:v>0.57048329014321997</x:v>
      </x:c>
      <x:c r="K328" s="19">
        <x:v>0.13530006019363999</x:v>
      </x:c>
      <x:c r="L328" s="19">
        <x:v>0.13530006019363999</x:v>
      </x:c>
      <x:c r="M328" s="18">
        <x:v>0.10767130595529001</x:v>
      </x:c>
      <x:c r="N328" s="18">
        <x:v>0.10767130595529001</x:v>
      </x:c>
      <x:c r="O328" s="13">
        <x:v>1.3066081312030948</x:v>
      </x:c>
      <x:c r="P328" s="25">
        <x:v>1.4632000000000001</x:v>
      </x:c>
      <x:c r="Q328" s="25">
        <x:v>1.3822000000000001</x:v>
      </x:c>
    </x:row>
    <x:row r="329">
      <x:c r="A329" s="9">
        <x:v>44327</x:v>
      </x:c>
      <x:c r="B329" s="8">
        <x:v>74.708410067526003</x:v>
      </x:c>
      <x:c r="C329" s="8">
        <x:v>23.893303064699001</x:v>
      </x:c>
      <x:c r="D329" s="8">
        <x:v>55.384615384615003</x:v>
      </x:c>
      <x:c r="E329" s="8">
        <x:v>46.71875</x:v>
      </x:c>
      <x:c r="F329" s="23">
        <x:v>1.5017626962921</x:v>
      </x:c>
      <x:c r="G329" s="18">
        <x:v>0.45132672634271004</x:v>
      </x:c>
      <x:c r="H329" s="18">
        <x:v>0.35435670228477001</x:v>
      </x:c>
      <x:c r="I329" s="18">
        <x:v>0.55739276300023999</x:v>
      </x:c>
      <x:c r="J329" s="18">
        <x:v>0.58195828799488003</x:v>
      </x:c>
      <x:c r="K329" s="19">
        <x:v>0.13859096937272999</x:v>
      </x:c>
      <x:c r="L329" s="19">
        <x:v>0.13859096937272999</x:v>
      </x:c>
      <x:c r="M329" s="18">
        <x:v>0.11532431562835001</x:v>
      </x:c>
      <x:c r="N329" s="18">
        <x:v>0.11532431562835001</x:v>
      </x:c>
      <x:c r="O329" s="13">
        <x:v>1.3061402578567813</x:v>
      </x:c>
      <x:c r="P329" s="25">
        <x:v>1.4641</x:v>
      </x:c>
      <x:c r="Q329" s="25">
        <x:v>1.3821000000000001</x:v>
      </x:c>
    </x:row>
    <x:row r="330">
      <x:c r="A330" s="9">
        <x:v>44328</x:v>
      </x:c>
      <x:c r="B330" s="8">
        <x:v>75.076734192756007</x:v>
      </x:c>
      <x:c r="C330" s="8">
        <x:v>24.858115777525999</x:v>
      </x:c>
      <x:c r="D330" s="8">
        <x:v>58.384615384615003</x:v>
      </x:c>
      <x:c r="E330" s="8">
        <x:v>47.568359375</x:v>
      </x:c>
      <x:c r="F330" s="23">
        <x:v>1.5147195618247427</x:v>
      </x:c>
      <x:c r="G330" s="18">
        <x:v>0.45492327365728996</x:v>
      </x:c>
      <x:c r="H330" s="18">
        <x:v>0.35791851272696001</x:v>
      </x:c>
      <x:c r="I330" s="18">
        <x:v>0.54780733285406003</x:v>
      </x:c>
      <x:c r="J330" s="18">
        <x:v>0.57341485895208</x:v>
      </x:c>
      <x:c r="K330" s="19">
        <x:v>0.13954106253726001</x:v>
      </x:c>
      <x:c r="L330" s="19">
        <x:v>0.13954106253726001</x:v>
      </x:c>
      <x:c r="M330" s="18">
        <x:v>0.11798797979467</x:v>
      </x:c>
      <x:c r="N330" s="18">
        <x:v>0.11798797979467</x:v>
      </x:c>
      <x:c r="O330" s="13">
        <x:v>1.3184497530274975</x:v>
      </x:c>
      <x:c r="P330" s="25">
        <x:v>1.4644999999999999</x:v>
      </x:c>
      <x:c r="Q330" s="25">
        <x:v>1.3837999999999999</x:v>
      </x:c>
    </x:row>
    <x:row r="331">
      <x:c r="A331" s="9">
        <x:v>44329</x:v>
      </x:c>
      <x:c r="B331" s="8">
        <x:v>74.094536525476002</x:v>
      </x:c>
      <x:c r="C331" s="8">
        <x:v>23.382519863791</x:v>
      </x:c>
      <x:c r="D331" s="8">
        <x:v>54.076923076923002</x:v>
      </x:c>
      <x:c r="E331" s="8">
        <x:v>45.390625</x:v>
      </x:c>
      <x:c r="F331" s="23">
        <x:v>1.4923615111654751</x:v>
      </x:c>
      <x:c r="G331" s="18">
        <x:v>0.45804028132992003</x:v>
      </x:c>
      <x:c r="H331" s="18">
        <x:v>0.36643210841802998</x:v>
      </x:c>
      <x:c r="I331" s="18">
        <x:v>0.56158638868918997</x:v>
      </x:c>
      <x:c r="J331" s="18">
        <x:v>0.59108803090747997</x:v>
      </x:c>
      <x:c r="K331" s="19">
        <x:v>0.15327809265726</x:v>
      </x:c>
      <x:c r="L331" s="19">
        <x:v>0.15327809265726</x:v>
      </x:c>
      <x:c r="M331" s="18">
        <x:v>0.13194751478041999</x:v>
      </x:c>
      <x:c r="N331" s="18">
        <x:v>0.13194751478041999</x:v>
      </x:c>
      <x:c r="O331" s="13">
        <x:v>1.3054822209810801</x:v>
      </x:c>
      <x:c r="P331" s="25">
        <x:v>1.4644999999999999</x:v>
      </x:c>
      <x:c r="Q331" s="25">
        <x:v>1.3774999999999999</x:v>
      </x:c>
    </x:row>
    <x:row r="332">
      <x:c r="A332" s="9">
        <x:v>44330</x:v>
      </x:c>
      <x:c r="B332" s="8">
        <x:v>76.427255985266996</x:v>
      </x:c>
      <x:c r="C332" s="8">
        <x:v>26.447219069239999</x:v>
      </x:c>
      <x:c r="D332" s="8">
        <x:v>53.153846153845997</x:v>
      </x:c>
      <x:c r="E332" s="8">
        <x:v>48.80859375</x:v>
      </x:c>
      <x:c r="F332" s="23">
        <x:v>1.5120922873958826</x:v>
      </x:c>
      <x:c r="G332" s="18">
        <x:v>0.44213554987212</x:v>
      </x:c>
      <x:c r="H332" s="18">
        <x:v>0.34957866388672004</x:v>
      </x:c>
      <x:c r="I332" s="18">
        <x:v>0.54085789599807998</x:v>
      </x:c>
      <x:c r="J332" s="18">
        <x:v>0.56713292574614005</x:v>
      </x:c>
      <x:c r="K332" s="19">
        <x:v>0.14513687991431001</x:v>
      </x:c>
      <x:c r="L332" s="19">
        <x:v>0.14513687991431001</x:v>
      </x:c>
      <x:c r="M332" s="18">
        <x:v>0.12693948625848001</x:v>
      </x:c>
      <x:c r="N332" s="18">
        <x:v>0.12693948625848001</x:v>
      </x:c>
      <x:c r="O332" s="13">
        <x:v>1.3242105280605689</x:v>
      </x:c>
      <x:c r="P332" s="25">
        <x:v>1.4648000000000001</x:v>
      </x:c>
      <x:c r="Q332" s="25">
        <x:v>1.3832</x:v>
      </x:c>
    </x:row>
    <x:row r="333">
      <x:c r="A333" s="9">
        <x:v>44333</x:v>
      </x:c>
      <x:c r="B333" s="8">
        <x:v>79.987722529159001</x:v>
      </x:c>
      <x:c r="C333" s="8">
        <x:v>29.909194097615998</x:v>
      </x:c>
      <x:c r="D333" s="8">
        <x:v>54.846153846154003</x:v>
      </x:c>
      <x:c r="E333" s="8">
        <x:v>53.69140625</x:v>
      </x:c>
      <x:c r="F333" s="23">
        <x:v>1.5460861918073223</x:v>
      </x:c>
      <x:c r="G333" s="18">
        <x:v>0.47426470588234998</x:v>
      </x:c>
      <x:c r="H333" s="18">
        <x:v>0.37746503344627003</x:v>
      </x:c>
      <x:c r="I333" s="18">
        <x:v>0.55883057752217002</x:v>
      </x:c>
      <x:c r="J333" s="18">
        <x:v>0.58237708358310003</x:v>
      </x:c>
      <x:c r="K333" s="19">
        <x:v>0.16084751069376002</x:v>
      </x:c>
      <x:c r="L333" s="19">
        <x:v>0.16084751069376002</x:v>
      </x:c>
      <x:c r="M333" s="18">
        <x:v>0.13952590133157</x:v>
      </x:c>
      <x:c r="N333" s="18">
        <x:v>0.13952590133157</x:v>
      </x:c>
      <x:c r="O333" s="13">
        <x:v>1.3281322918065388</x:v>
      </x:c>
      <x:c r="P333" s="25">
        <x:v>1.4646999999999999</x:v>
      </x:c>
      <x:c r="Q333" s="25">
        <x:v>1.3993</x:v>
      </x:c>
    </x:row>
    <x:row r="334">
      <x:c r="A334" s="9">
        <x:v>44334</x:v>
      </x:c>
      <x:c r="B334" s="8">
        <x:v>80.540208717004006</x:v>
      </x:c>
      <x:c r="C334" s="8">
        <x:v>30.079455164586001</x:v>
      </x:c>
      <x:c r="D334" s="8">
        <x:v>56</x:v>
      </x:c>
      <x:c r="E334" s="8">
        <x:v>53.564453125</x:v>
      </x:c>
      <x:c r="F334" s="23">
        <x:v>1.550460292516475</x:v>
      </x:c>
      <x:c r="G334" s="18">
        <x:v>0.49600383631714001</x:v>
      </x:c>
      <x:c r="H334" s="18">
        <x:v>0.39683780731474</x:v>
      </x:c>
      <x:c r="I334" s="18">
        <x:v>0.57153127246585</x:v>
      </x:c>
      <x:c r="J334" s="18">
        <x:v>0.59159058552073995</x:v>
      </x:c>
      <x:c r="K334" s="19">
        <x:v>0.15991351227844</x:v>
      </x:c>
      <x:c r="L334" s="19">
        <x:v>0.15991351227844</x:v>
      </x:c>
      <x:c r="M334" s="18">
        <x:v>0.12463390413848</x:v>
      </x:c>
      <x:c r="N334" s="18">
        <x:v>0.12463390413848</x:v>
      </x:c>
      <x:c r="O334" s="13">
        <x:v>1.332187494986075</x:v>
      </x:c>
      <x:c r="P334" s="25">
        <x:v>1.4651000000000001</x:v>
      </x:c>
      <x:c r="Q334" s="25">
        <x:v>1.409</x:v>
      </x:c>
    </x:row>
    <x:row r="335">
      <x:c r="A335" s="9">
        <x:v>44335</x:v>
      </x:c>
      <x:c r="B335" s="8">
        <x:v>81.645181092694997</x:v>
      </x:c>
      <x:c r="C335" s="8">
        <x:v>31.498297389329998</x:v>
      </x:c>
      <x:c r="D335" s="8">
        <x:v>53.307692307692001</x:v>
      </x:c>
      <x:c r="E335" s="8">
        <x:v>57.578125</x:v>
      </x:c>
      <x:c r="F335" s="23">
        <x:v>1.5600732394742924</x:v>
      </x:c>
      <x:c r="G335" s="18">
        <x:v>0.49640345268541997</x:v>
      </x:c>
      <x:c r="H335" s="18">
        <x:v>0.39840152897228998</x:v>
      </x:c>
      <x:c r="I335" s="18">
        <x:v>0.57368799424873995</x:v>
      </x:c>
      <x:c r="J335" s="18">
        <x:v>0.59686740934583005</x:v>
      </x:c>
      <x:c r="K335" s="19">
        <x:v>0.16522059416569002</x:v>
      </x:c>
      <x:c r="L335" s="19">
        <x:v>0.16522059416569002</x:v>
      </x:c>
      <x:c r="M335" s="18">
        <x:v>0.13084919315246998</x:v>
      </x:c>
      <x:c r="N335" s="18">
        <x:v>0.13084919315246998</x:v>
      </x:c>
      <x:c r="O335" s="13">
        <x:v>1.3302782851536212</x:v>
      </x:c>
      <x:c r="P335" s="25">
        <x:v>1.4661999999999999</x:v>
      </x:c>
      <x:c r="Q335" s="25">
        <x:v>1.4111</x:v>
      </x:c>
    </x:row>
    <x:row r="336">
      <x:c r="A336" s="9">
        <x:v>44336</x:v>
      </x:c>
      <x:c r="B336" s="8">
        <x:v>82.320441988949995</x:v>
      </x:c>
      <x:c r="C336" s="8">
        <x:v>32.690124858116</x:v>
      </x:c>
      <x:c r="D336" s="8">
        <x:v>48</x:v>
      </x:c>
      <x:c r="E336" s="8">
        <x:v>58.3984375</x:v>
      </x:c>
      <x:c r="F336" s="23">
        <x:v>1.5535225108676651</x:v>
      </x:c>
      <x:c r="G336" s="18">
        <x:v>0.49144820971866998</x:v>
      </x:c>
      <x:c r="H336" s="18">
        <x:v>0.39379723742506995</x:v>
      </x:c>
      <x:c r="I336" s="18">
        <x:v>0.56985382219027003</x:v>
      </x:c>
      <x:c r="J336" s="18">
        <x:v>0.59309824951486001</x:v>
      </x:c>
      <x:c r="K336" s="19">
        <x:v>0.16560273668217998</x:v>
      </x:c>
      <x:c r="L336" s="19">
        <x:v>0.16560273668217998</x:v>
      </x:c>
      <x:c r="M336" s="18">
        <x:v>0.13141164450787002</x:v>
      </x:c>
      <x:c r="N336" s="18">
        <x:v>0.13141164450787002</x:v>
      </x:c>
      <x:c r="O336" s="13">
        <x:v>1.3265634801967501</x:v>
      </x:c>
      <x:c r="P336" s="25">
        <x:v>1.4674</x:v>
      </x:c>
      <x:c r="Q336" s="25">
        <x:v>1.4125000000000001</x:v>
      </x:c>
    </x:row>
    <x:row r="337">
      <x:c r="A337" s="9">
        <x:v>44337</x:v>
      </x:c>
      <x:c r="B337" s="8">
        <x:v>80.417434008594</x:v>
      </x:c>
      <x:c r="C337" s="8">
        <x:v>31.725312145288999</x:v>
      </x:c>
      <x:c r="D337" s="8">
        <x:v>49.846153846154003</x:v>
      </x:c>
      <x:c r="E337" s="8">
        <x:v>57.587890625</x:v>
      </x:c>
      <x:c r="F337" s="23">
        <x:v>1.5489419765625925</x:v>
      </x:c>
      <x:c r="G337" s="18">
        <x:v>0.49696291560101996</x:v>
      </x:c>
      <x:c r="H337" s="18">
        <x:v>0.39718530101642002</x:v>
      </x:c>
      <x:c r="I337" s="18">
        <x:v>0.55403786244907993</x:v>
      </x:c>
      <x:c r="J337" s="18">
        <x:v>0.57969679208086</x:v>
      </x:c>
      <x:c r="K337" s="19">
        <x:v>0.16450464726901998</x:v>
      </x:c>
      <x:c r="L337" s="19">
        <x:v>0.16450464726901998</x:v>
      </x:c>
      <x:c r="M337" s="18">
        <x:v>0.12780783794429001</x:v>
      </x:c>
      <x:c r="N337" s="18">
        <x:v>0.12780783794429001</x:v>
      </x:c>
      <x:c r="O337" s="13">
        <x:v>1.32421111944679</x:v>
      </x:c>
      <x:c r="P337" s="25">
        <x:v>1.4683999999999999</x:v>
      </x:c>
      <x:c r="Q337" s="25">
        <x:v>1.4134</x:v>
      </x:c>
    </x:row>
    <x:row r="338">
      <x:c r="A338" s="9">
        <x:v>44340</x:v>
      </x:c>
      <x:c r="B338" s="8">
        <x:v>81.338244321670004</x:v>
      </x:c>
      <x:c r="C338" s="8">
        <x:v>33.144154370034002</x:v>
      </x:c>
      <x:c r="D338" s="8">
        <x:v>49.307692307692001</x:v>
      </x:c>
      <x:c r="E338" s="8">
        <x:v>59.27734375</x:v>
      </x:c>
      <x:c r="F338" s="23">
        <x:v>1.5576685868734899</x:v>
      </x:c>
      <x:c r="G338" s="18">
        <x:v>0.48177749360614003</x:v>
      </x:c>
      <x:c r="H338" s="18">
        <x:v>0.38823733819825001</x:v>
      </x:c>
      <x:c r="I338" s="18">
        <x:v>0.54948478312964</x:v>
      </x:c>
      <x:c r="J338" s="18">
        <x:v>0.58262836088973002</x:v>
      </x:c>
      <x:c r="K338" s="19">
        <x:v>0.16406245481210999</x:v>
      </x:c>
      <x:c r="L338" s="19">
        <x:v>0.16406245481210999</x:v>
      </x:c>
      <x:c r="M338" s="18">
        <x:v>0.13171803506317001</x:v>
      </x:c>
      <x:c r="N338" s="18">
        <x:v>0.13171803506317001</x:v>
      </x:c>
      <x:c r="O338" s="13">
        <x:v>1.3295979561074676</x:v>
      </x:c>
      <x:c r="P338" s="25">
        <x:v>1.4690000000000001</x:v>
      </x:c>
      <x:c r="Q338" s="25">
        <x:v>1.4185000000000001</x:v>
      </x:c>
    </x:row>
    <x:row r="339">
      <x:c r="A339" s="9">
        <x:v>44341</x:v>
      </x:c>
      <x:c r="B339" s="8">
        <x:v>83.609576427256002</x:v>
      </x:c>
      <x:c r="C339" s="8">
        <x:v>36.322360953462002</x:v>
      </x:c>
      <x:c r="D339" s="8">
        <x:v>51.615384615384997</x:v>
      </x:c>
      <x:c r="E339" s="8">
        <x:v>63.57421875</x:v>
      </x:c>
      <x:c r="F339" s="23">
        <x:v>1.5878038518652575</x:v>
      </x:c>
      <x:c r="G339" s="18">
        <x:v>0.48729219948849001</x:v>
      </x:c>
      <x:c r="H339" s="18">
        <x:v>0.39318912344714002</x:v>
      </x:c>
      <x:c r="I339" s="18">
        <x:v>0.54816678648453998</x:v>
      </x:c>
      <x:c r="J339" s="18">
        <x:v>0.58338219288678994</x:v>
      </x:c>
      <x:c r="K339" s="19">
        <x:v>0.17438806272568999</x:v>
      </x:c>
      <x:c r="L339" s="19">
        <x:v>0.17438806272568999</x:v>
      </x:c>
      <x:c r="M339" s="18">
        <x:v>0.1379886105507</x:v>
      </x:c>
      <x:c r="N339" s="18">
        <x:v>0.1379886105507</x:v>
      </x:c>
      <x:c r="O339" s="13">
        <x:v>1.3507668803747364</x:v>
      </x:c>
      <x:c r="P339" s="25">
        <x:v>1.4690000000000001</x:v>
      </x:c>
      <x:c r="Q339" s="25">
        <x:v>1.4139999999999999</x:v>
      </x:c>
    </x:row>
    <x:row r="340">
      <x:c r="A340" s="9">
        <x:v>44342</x:v>
      </x:c>
      <x:c r="B340" s="8">
        <x:v>82.320441988949995</x:v>
      </x:c>
      <x:c r="C340" s="8">
        <x:v>34.279228149829997</x:v>
      </x:c>
      <x:c r="D340" s="8">
        <x:v>53.076923076923002</x:v>
      </x:c>
      <x:c r="E340" s="8">
        <x:v>60.869140625</x:v>
      </x:c>
      <x:c r="F340" s="23">
        <x:v>1.5763643346017575</x:v>
      </x:c>
      <x:c r="G340" s="18">
        <x:v>0.53412723785166005</x:v>
      </x:c>
      <x:c r="H340" s="18">
        <x:v>0.43262965858744001</x:v>
      </x:c>
      <x:c r="I340" s="18">
        <x:v>0.57069254732805996</x:v>
      </x:c>
      <x:c r="J340" s="18">
        <x:v>0.60323310165399002</x:v>
      </x:c>
      <x:c r="K340" s="19">
        <x:v>0.18837342979645</x:v>
      </x:c>
      <x:c r="L340" s="19">
        <x:v>0.18837342979645</x:v>
      </x:c>
      <x:c r="M340" s="18">
        <x:v>0.14435281899192001</x:v>
      </x:c>
      <x:c r="N340" s="18">
        <x:v>0.14435281899192001</x:v>
      </x:c>
      <x:c r="O340" s="13">
        <x:v>1.3552629912323775</x:v>
      </x:c>
      <x:c r="P340" s="25">
        <x:v>1.4696</x:v>
      </x:c>
      <x:c r="Q340" s="25">
        <x:v>1.4269000000000001</x:v>
      </x:c>
    </x:row>
    <x:row r="341">
      <x:c r="A341" s="9">
        <x:v>44343</x:v>
      </x:c>
      <x:c r="B341" s="8">
        <x:v>84.837323511356999</x:v>
      </x:c>
      <x:c r="C341" s="8">
        <x:v>35.981838819522999</x:v>
      </x:c>
      <x:c r="D341" s="8">
        <x:v>54.615384615384997</x:v>
      </x:c>
      <x:c r="E341" s="8">
        <x:v>63.720703125</x:v>
      </x:c>
      <x:c r="F341" s="23">
        <x:v>1.5978881251781627</x:v>
      </x:c>
      <x:c r="G341" s="18">
        <x:v>0.53388746803068998</x:v>
      </x:c>
      <x:c r="H341" s="18">
        <x:v>0.43262965858744001</x:v>
      </x:c>
      <x:c r="I341" s="18">
        <x:v>0.57368799424873995</x:v>
      </x:c>
      <x:c r="J341" s="18">
        <x:v>0.60834240727465005</x:v>
      </x:c>
      <x:c r="K341" s="19">
        <x:v>0.19358929612954998</x:v>
      </x:c>
      <x:c r="L341" s="19">
        <x:v>0.19358929612954998</x:v>
      </x:c>
      <x:c r="M341" s="18">
        <x:v>0.15318890472919999</x:v>
      </x:c>
      <x:c r="N341" s="18">
        <x:v>0.15318890472919999</x:v>
      </x:c>
      <x:c r="O341" s="13">
        <x:v>1.3668613221615062</x:v>
      </x:c>
      <x:c r="P341" s="25">
        <x:v>1.4695</x:v>
      </x:c>
      <x:c r="Q341" s="25">
        <x:v>1.4174</x:v>
      </x:c>
    </x:row>
    <x:row r="342">
      <x:c r="A342" s="9">
        <x:v>44344</x:v>
      </x:c>
      <x:c r="B342" s="8">
        <x:v>84.898710865561995</x:v>
      </x:c>
      <x:c r="C342" s="8">
        <x:v>36.776390465379997</x:v>
      </x:c>
      <x:c r="D342" s="8">
        <x:v>55.538461538462002</x:v>
      </x:c>
      <x:c r="E342" s="8">
        <x:v>66.30859375</x:v>
      </x:c>
      <x:c r="F342" s="23">
        <x:v>1.6088053915485099</x:v>
      </x:c>
      <x:c r="G342" s="18">
        <x:v>0.53732416879794997</x:v>
      </x:c>
      <x:c r="H342" s="18">
        <x:v>0.43879767179220003</x:v>
      </x:c>
      <x:c r="I342" s="18">
        <x:v>0.59261921878743995</x:v>
      </x:c>
      <x:c r="J342" s="18">
        <x:v>0.63078984844188002</x:v>
      </x:c>
      <x:c r="K342" s="19">
        <x:v>0.20441985883683</x:v>
      </x:c>
      <x:c r="L342" s="19">
        <x:v>0.20441985883683</x:v>
      </x:c>
      <x:c r="M342" s="18">
        <x:v>0.16325997589945998</x:v>
      </x:c>
      <x:c r="N342" s="18">
        <x:v>0.16325997589945998</x:v>
      </x:c>
      <x:c r="O342" s="13">
        <x:v>1.3644702457539413</x:v>
      </x:c>
      <x:c r="P342" s="25">
        <x:v>1.4693000000000001</x:v>
      </x:c>
      <x:c r="Q342" s="25">
        <x:v>1.4112</x:v>
      </x:c>
    </x:row>
    <x:row r="343">
      <x:c r="A343" s="9">
        <x:v>44347</x:v>
      </x:c>
      <x:c r="B343" s="8">
        <x:v>89.502762430939001</x:v>
      </x:c>
      <x:c r="C343" s="8">
        <x:v>39.954597048807997</x:v>
      </x:c>
      <x:c r="D343" s="8">
        <x:v>56.615384615384997</x:v>
      </x:c>
      <x:c r="E343" s="8">
        <x:v>72.48046875</x:v>
      </x:c>
      <x:c r="F343" s="23">
        <x:v>1.6463830321128299</x:v>
      </x:c>
      <x:c r="G343" s="18">
        <x:v>0.53324808184143002</x:v>
      </x:c>
      <x:c r="H343" s="18">
        <x:v>0.43584397532795</x:v>
      </x:c>
      <x:c r="I343" s="18">
        <x:v>0.59094176851185998</x:v>
      </x:c>
      <x:c r="J343" s="18">
        <x:v>0.62785827963301</x:v>
      </x:c>
      <x:c r="K343" s="19">
        <x:v>0.20249793741118002</x:v>
      </x:c>
      <x:c r="L343" s="19">
        <x:v>0.20249793741118002</x:v>
      </x:c>
      <x:c r="M343" s="18">
        <x:v>0.16143699294746</x:v>
      </x:c>
      <x:c r="N343" s="18">
        <x:v>0.16143699294746</x:v>
      </x:c>
      <x:c r="O343" s="13">
        <x:v>1.3802520431142162</x:v>
      </x:c>
      <x:c r="P343" s="25">
        <x:v>1.4698</x:v>
      </x:c>
      <x:c r="Q343" s="25">
        <x:v>1.4192</x:v>
      </x:c>
    </x:row>
    <x:row r="344">
      <x:c r="A344" s="9">
        <x:v>44348</x:v>
      </x:c>
      <x:c r="B344" s="8">
        <x:v>90.239410681400003</x:v>
      </x:c>
      <x:c r="C344" s="8">
        <x:v>39.160045402950999</x:v>
      </x:c>
      <x:c r="D344" s="8">
        <x:v>58.615384615384997</x:v>
      </x:c>
      <x:c r="E344" s="8">
        <x:v>72.021484375</x:v>
      </x:c>
      <x:c r="F344" s="23">
        <x:v>1.6500908126868401</x:v>
      </x:c>
      <x:c r="G344" s="18">
        <x:v>0.53924232736573008</x:v>
      </x:c>
      <x:c r="H344" s="18">
        <x:v>0.44340196333941001</x:v>
      </x:c>
      <x:c r="I344" s="18">
        <x:v>0.60543973160796005</x:v>
      </x:c>
      <x:c r="J344" s="18">
        <x:v>0.64938437059874998</x:v>
      </x:c>
      <x:c r="K344" s="19">
        <x:v>0.22405653065107001</x:v>
      </x:c>
      <x:c r="L344" s="19">
        <x:v>0.22405653065107001</x:v>
      </x:c>
      <x:c r="M344" s="18">
        <x:v>0.17821744534987002</x:v>
      </x:c>
      <x:c r="N344" s="18">
        <x:v>0.17821744534987002</x:v>
      </x:c>
      <x:c r="O344" s="13">
        <x:v>1.3877802949780313</x:v>
      </x:c>
      <x:c r="P344" s="25">
        <x:v>1.4702</x:v>
      </x:c>
      <x:c r="Q344" s="25">
        <x:v>1.4277</x:v>
      </x:c>
    </x:row>
    <x:row r="345">
      <x:c r="A345" s="9">
        <x:v>44349</x:v>
      </x:c>
      <x:c r="B345" s="8">
        <x:v>88.090853284223002</x:v>
      </x:c>
      <x:c r="C345" s="8">
        <x:v>37.627695800227002</x:v>
      </x:c>
      <x:c r="D345" s="8">
        <x:v>56.076923076923002</x:v>
      </x:c>
      <x:c r="E345" s="8">
        <x:v>69.873046875</x:v>
      </x:c>
      <x:c r="F345" s="23">
        <x:v>1.6291712975909325</x:v>
      </x:c>
      <x:c r="G345" s="18">
        <x:v>0.54483695652174002</x:v>
      </x:c>
      <x:c r="H345" s="18">
        <x:v>0.44687690035618</x:v>
      </x:c>
      <x:c r="I345" s="18">
        <x:v>0.61394680086268993</x:v>
      </x:c>
      <x:c r="J345" s="18">
        <x:v>0.65750900413050006</x:v>
      </x:c>
      <x:c r="K345" s="19">
        <x:v>0.23130823905660003</x:v>
      </x:c>
      <x:c r="L345" s="19">
        <x:v>0.23130823905660003</x:v>
      </x:c>
      <x:c r="M345" s="18">
        <x:v>0.18822810991996999</x:v>
      </x:c>
      <x:c r="N345" s="18">
        <x:v>0.18822810991996999</x:v>
      </x:c>
      <x:c r="O345" s="13">
        <x:v>1.374937503743795</x:v>
      </x:c>
      <x:c r="P345" s="25">
        <x:v>1.4697</x:v>
      </x:c>
      <x:c r="Q345" s="25">
        <x:v>1.4081999999999999</x:v>
      </x:c>
    </x:row>
    <x:row r="346">
      <x:c r="A346" s="9">
        <x:v>44350</x:v>
      </x:c>
      <x:c r="B346" s="8">
        <x:v>85.573971761817006</x:v>
      </x:c>
      <x:c r="C346" s="8">
        <x:v>36.833144154369997</x:v>
      </x:c>
      <x:c r="D346" s="8">
        <x:v>56.230769230768999</x:v>
      </x:c>
      <x:c r="E346" s="8">
        <x:v>69.16015625</x:v>
      </x:c>
      <x:c r="F346" s="23">
        <x:v>1.6194951034923899</x:v>
      </x:c>
      <x:c r="G346" s="18">
        <x:v>0.53021099744246003</x:v>
      </x:c>
      <x:c r="H346" s="18">
        <x:v>0.43367213969246998</x:v>
      </x:c>
      <x:c r="I346" s="18">
        <x:v>0.60855499640545996</x:v>
      </x:c>
      <x:c r="J346" s="18">
        <x:v>0.64611776538105004</x:v>
      </x:c>
      <x:c r="K346" s="19">
        <x:v>0.21419416770118002</x:v>
      </x:c>
      <x:c r="L346" s="19">
        <x:v>0.21419416770118002</x:v>
      </x:c>
      <x:c r="M346" s="18">
        <x:v>0.17627789781328002</x:v>
      </x:c>
      <x:c r="N346" s="18">
        <x:v>0.17627789781328002</x:v>
      </x:c>
      <x:c r="O346" s="13">
        <x:v>1.37192870341234</x:v>
      </x:c>
      <x:c r="P346" s="25">
        <x:v>1.4702999999999999</x:v>
      </x:c>
      <x:c r="Q346" s="25">
        <x:v>1.3991</x:v>
      </x:c>
    </x:row>
    <x:row r="347">
      <x:c r="A347" s="9">
        <x:v>44351</x:v>
      </x:c>
      <x:c r="B347" s="8">
        <x:v>86.433394720688</x:v>
      </x:c>
      <x:c r="C347" s="8">
        <x:v>38.706015891032997</x:v>
      </x:c>
      <x:c r="D347" s="8">
        <x:v>54.846153846154003</x:v>
      </x:c>
      <x:c r="E347" s="8">
        <x:v>71.97265625</x:v>
      </x:c>
      <x:c r="F347" s="23">
        <x:v>1.6298955517696876</x:v>
      </x:c>
      <x:c r="G347" s="18">
        <x:v>0.52046035805627</x:v>
      </x:c>
      <x:c r="H347" s="18">
        <x:v>0.42663539223351998</x:v>
      </x:c>
      <x:c r="I347" s="18">
        <x:v>0.60723699976036005</x:v>
      </x:c>
      <x:c r="J347" s="18">
        <x:v>0.64603400627883001</x:v>
      </x:c>
      <x:c r="K347" s="19">
        <x:v>0.21322609368400999</x:v>
      </x:c>
      <x:c r="L347" s="19">
        <x:v>0.21322609368400999</x:v>
      </x:c>
      <x:c r="M347" s="18">
        <x:v>0.17430534180085999</x:v>
      </x:c>
      <x:c r="N347" s="18">
        <x:v>0.17430534180085999</x:v>
      </x:c>
      <x:c r="O347" s="13">
        <x:v>1.3780169097850288</x:v>
      </x:c>
      <x:c r="P347" s="25">
        <x:v>1.4689000000000001</x:v>
      </x:c>
      <x:c r="Q347" s="25">
        <x:v>1.3869</x:v>
      </x:c>
    </x:row>
    <x:row r="348">
      <x:c r="A348" s="9">
        <x:v>44354</x:v>
      </x:c>
      <x:c r="B348" s="8">
        <x:v>86.372007366481995</x:v>
      </x:c>
      <x:c r="C348" s="8">
        <x:v>38.876276958002002</x:v>
      </x:c>
      <x:c r="D348" s="8">
        <x:v>56.846153846154003</x:v>
      </x:c>
      <x:c r="E348" s="8">
        <x:v>72.63671875</x:v>
      </x:c>
      <x:c r="F348" s="23">
        <x:v>1.6368278923015951</x:v>
      </x:c>
      <x:c r="G348" s="18">
        <x:v>0.52885230179027998</x:v>
      </x:c>
      <x:c r="H348" s="18">
        <x:v>0.4365389627313</x:v>
      </x:c>
      <x:c r="I348" s="18">
        <x:v>0.61023244668104004</x:v>
      </x:c>
      <x:c r="J348" s="18">
        <x:v>0.65549878552311003</x:v>
      </x:c>
      <x:c r="K348" s="19">
        <x:v>0.21892640119071999</x:v>
      </x:c>
      <x:c r="L348" s="19">
        <x:v>0.21892640119071999</x:v>
      </x:c>
      <x:c r="M348" s="18">
        <x:v>0.17757998958653001</x:v>
      </x:c>
      <x:c r="N348" s="18">
        <x:v>0.17757998958653001</x:v>
      </x:c>
      <x:c r="O348" s="13">
        <x:v>1.3883211222052387</x:v>
      </x:c>
      <x:c r="P348" s="25">
        <x:v>1.4679</x:v>
      </x:c>
      <x:c r="Q348" s="25">
        <x:v>1.3943000000000001</x:v>
      </x:c>
    </x:row>
    <x:row r="349">
      <x:c r="A349" s="9">
        <x:v>44355</x:v>
      </x:c>
      <x:c r="B349" s="8">
        <x:v>83.548189073051006</x:v>
      </x:c>
      <x:c r="C349" s="8">
        <x:v>37.627695800227002</x:v>
      </x:c>
      <x:c r="D349" s="8">
        <x:v>55.384615384615003</x:v>
      </x:c>
      <x:c r="E349" s="8">
        <x:v>70.498046875</x:v>
      </x:c>
      <x:c r="F349" s="23">
        <x:v>1.6176463678322324</x:v>
      </x:c>
      <x:c r="G349" s="18">
        <x:v>0.52877237851662007</x:v>
      </x:c>
      <x:c r="H349" s="18">
        <x:v>0.43940578577013001</x:v>
      </x:c>
      <x:c r="I349" s="18">
        <x:v>0.62796549245146993</x:v>
      </x:c>
      <x:c r="J349" s="18">
        <x:v>0.66923527936594995</x:v>
      </x:c>
      <x:c r="K349" s="19">
        <x:v>0.23258658606838001</x:v>
      </x:c>
      <x:c r="L349" s="19">
        <x:v>0.23258658606838001</x:v>
      </x:c>
      <x:c r="M349" s="18">
        <x:v>0.18800843470049</x:v>
      </x:c>
      <x:c r="N349" s="18">
        <x:v>0.18800843470049</x:v>
      </x:c>
      <x:c r="O349" s="13">
        <x:v>1.3790777503354612</x:v>
      </x:c>
      <x:c r="P349" s="25">
        <x:v>1.4675</x:v>
      </x:c>
      <x:c r="Q349" s="25">
        <x:v>1.3984000000000001</x:v>
      </x:c>
    </x:row>
    <x:row r="350">
      <x:c r="A350" s="9">
        <x:v>44356</x:v>
      </x:c>
      <x:c r="B350" s="8">
        <x:v>84.407612031921005</x:v>
      </x:c>
      <x:c r="C350" s="8">
        <x:v>38.989784335982002</x:v>
      </x:c>
      <x:c r="D350" s="8">
        <x:v>59.769230769231001</x:v>
      </x:c>
      <x:c r="E350" s="8">
        <x:v>71.943359375</x:v>
      </x:c>
      <x:c r="F350" s="23">
        <x:v>1.6377749662803351</x:v>
      </x:c>
      <x:c r="G350" s="18">
        <x:v>0.51566496163682995</x:v>
      </x:c>
      <x:c r="H350" s="18">
        <x:v>0.42411606289636</x:v>
      </x:c>
      <x:c r="I350" s="18">
        <x:v>0.62161514497963</x:v>
      </x:c>
      <x:c r="J350" s="18">
        <x:v>0.65273473491866996</x:v>
      </x:c>
      <x:c r="K350" s="19">
        <x:v>0.22324839820421002</x:v>
      </x:c>
      <x:c r="L350" s="19">
        <x:v>0.22324839820421002</x:v>
      </x:c>
      <x:c r="M350" s="18">
        <x:v>0.18599715092189001</x:v>
      </x:c>
      <x:c r="N350" s="18">
        <x:v>0.18599715092189001</x:v>
      </x:c>
      <x:c r="O350" s="13">
        <x:v>1.38345265825188</x:v>
      </x:c>
      <x:c r="P350" s="25">
        <x:v>1.4677</x:v>
      </x:c>
      <x:c r="Q350" s="25">
        <x:v>1.4006000000000001</x:v>
      </x:c>
    </x:row>
    <x:row r="351">
      <x:c r="A351" s="9">
        <x:v>44357</x:v>
      </x:c>
      <x:c r="B351" s="8">
        <x:v>86.310620012276999</x:v>
      </x:c>
      <x:c r="C351" s="8">
        <x:v>42.281498297389</x:v>
      </x:c>
      <x:c r="D351" s="8">
        <x:v>59.461538461537998</x:v>
      </x:c>
      <x:c r="E351" s="8">
        <x:v>75.029296875</x:v>
      </x:c>
      <x:c r="F351" s="23">
        <x:v>1.6577073841155101</x:v>
      </x:c>
      <x:c r="G351" s="18">
        <x:v>0.51926150895140999</x:v>
      </x:c>
      <x:c r="H351" s="18">
        <x:v>0.42872035444357998</x:v>
      </x:c>
      <x:c r="I351" s="18">
        <x:v>0.62940330697339997</x:v>
      </x:c>
      <x:c r="J351" s="18">
        <x:v>0.66094312762979002</x:v>
      </x:c>
      <x:c r="K351" s="19">
        <x:v>0.22568113032561002</x:v>
      </x:c>
      <x:c r="L351" s="19">
        <x:v>0.22568113032561002</x:v>
      </x:c>
      <x:c r="M351" s="18">
        <x:v>0.18896535368282</x:v>
      </x:c>
      <x:c r="N351" s="18">
        <x:v>0.18896535368282</x:v>
      </x:c>
      <x:c r="O351" s="13">
        <x:v>1.3950583659759137</x:v>
      </x:c>
      <x:c r="P351" s="25">
        <x:v>1.4681</x:v>
      </x:c>
      <x:c r="Q351" s="25">
        <x:v>1.3960999999999999</x:v>
      </x:c>
    </x:row>
    <x:row r="352">
      <x:c r="A352" s="9">
        <x:v>44358</x:v>
      </x:c>
      <x:c r="B352" s="8">
        <x:v>84.837323511356999</x:v>
      </x:c>
      <x:c r="C352" s="8">
        <x:v>41.713961407490999</x:v>
      </x:c>
      <x:c r="D352" s="8">
        <x:v>59.769230769231001</x:v>
      </x:c>
      <x:c r="E352" s="8">
        <x:v>74.462890625</x:v>
      </x:c>
      <x:c r="F352" s="23">
        <x:v>1.6519585157826975</x:v>
      </x:c>
      <x:c r="G352" s="18">
        <x:v>0.53308823529411997</x:v>
      </x:c>
      <x:c r="H352" s="18">
        <x:v>0.44036139344974001</x:v>
      </x:c>
      <x:c r="I352" s="18">
        <x:v>0.64234363767073999</x:v>
      </x:c>
      <x:c r="J352" s="18">
        <x:v>0.67962140888887002</x:v>
      </x:c>
      <x:c r="K352" s="19">
        <x:v>0.23911715630211</x:v>
      </x:c>
      <x:c r="L352" s="19">
        <x:v>0.23911715630211</x:v>
      </x:c>
      <x:c r="M352" s="18">
        <x:v>0.19340896994981002</x:v>
      </x:c>
      <x:c r="N352" s="18">
        <x:v>0.19340896994981002</x:v>
      </x:c>
      <x:c r="O352" s="13">
        <x:v>1.3861797318911513</x:v>
      </x:c>
      <x:c r="P352" s="25">
        <x:v>1.4675</x:v>
      </x:c>
      <x:c r="Q352" s="25">
        <x:v>1.4077</x:v>
      </x:c>
    </x:row>
    <x:row r="353">
      <x:c r="A353" s="9">
        <x:v>44362</x:v>
      </x:c>
      <x:c r="B353" s="8">
        <x:v>83.855125844075999</x:v>
      </x:c>
      <x:c r="C353" s="8">
        <x:v>42.792281498297001</x:v>
      </x:c>
      <x:c r="D353" s="8">
        <x:v>57.384615384615003</x:v>
      </x:c>
      <x:c r="E353" s="8">
        <x:v>75</x:v>
      </x:c>
      <x:c r="F353" s="23">
        <x:v>1.6475800568174699</x:v>
      </x:c>
      <x:c r="G353" s="18">
        <x:v>0.52349744245523999</x:v>
      </x:c>
      <x:c r="H353" s="18">
        <x:v>0.43028407610111996</x:v>
      </x:c>
      <x:c r="I353" s="18">
        <x:v>0.63431583992331997</x:v>
      </x:c>
      <x:c r="J353" s="18">
        <x:v>0.67166429356155011</x:v>
      </x:c>
      <x:c r="K353" s="19">
        <x:v>0.23099194849393001</x:v>
      </x:c>
      <x:c r="L353" s="19">
        <x:v>0.23099194849393001</x:v>
      </x:c>
      <x:c r="M353" s="18">
        <x:v>0.18384615305006002</x:v>
      </x:c>
      <x:c r="N353" s="18">
        <x:v>0.18384615305006002</x:v>
      </x:c>
      <x:c r="O353" s="13">
        <x:v>1.3762506800610574</x:v>
      </x:c>
      <x:c r="P353" s="25">
        <x:v>1.468</x:v>
      </x:c>
      <x:c r="Q353" s="25">
        <x:v>1.3855999999999999</x:v>
      </x:c>
    </x:row>
    <x:row r="354">
      <x:c r="A354" s="9">
        <x:v>44363</x:v>
      </x:c>
      <x:c r="B354" s="8">
        <x:v>77.163904235727003</x:v>
      </x:c>
      <x:c r="C354" s="8">
        <x:v>36.776390465379997</x:v>
      </x:c>
      <x:c r="D354" s="8">
        <x:v>51.615384615384997</x:v>
      </x:c>
      <x:c r="E354" s="8">
        <x:v>67.1484375</x:v>
      </x:c>
      <x:c r="F354" s="23">
        <x:v>1.5817602920412299</x:v>
      </x:c>
      <x:c r="G354" s="18">
        <x:v>0.51070971867007997</x:v>
      </x:c>
      <x:c r="H354" s="18">
        <x:v>0.42020675875250002</x:v>
      </x:c>
      <x:c r="I354" s="18">
        <x:v>0.61945842319674005</x:v>
      </x:c>
      <x:c r="J354" s="18">
        <x:v>0.65935170453346004</x:v>
      </x:c>
      <x:c r="K354" s="19">
        <x:v>0.224192258246</x:v>
      </x:c>
      <x:c r="L354" s="19">
        <x:v>0.224192258246</x:v>
      </x:c>
      <x:c r="M354" s="18">
        <x:v>0.17594715942184</x:v>
      </x:c>
      <x:c r="N354" s="18">
        <x:v>0.17594715942184</x:v>
      </x:c>
      <x:c r="O354" s="13">
        <x:v>1.3528103685644775</x:v>
      </x:c>
      <x:c r="P354" s="25">
        <x:v>1.4677</x:v>
      </x:c>
      <x:c r="Q354" s="25">
        <x:v>1.3825000000000001</x:v>
      </x:c>
    </x:row>
    <x:row r="355">
      <x:c r="A355" s="9">
        <x:v>44364</x:v>
      </x:c>
      <x:c r="B355" s="8">
        <x:v>79.251074278698994</x:v>
      </x:c>
      <x:c r="C355" s="8">
        <x:v>42.565266742337997</x:v>
      </x:c>
      <x:c r="D355" s="8">
        <x:v>52.615384615384997</x:v>
      </x:c>
      <x:c r="E355" s="8">
        <x:v>74.306640625</x:v>
      </x:c>
      <x:c r="F355" s="23">
        <x:v>1.621845915653555</x:v>
      </x:c>
      <x:c r="G355" s="18">
        <x:v>0.48433503836316999</x:v>
      </x:c>
      <x:c r="H355" s="18">
        <x:v>0.39640344018765</x:v>
      </x:c>
      <x:c r="I355" s="18">
        <x:v>0.59729211598370002</x:v>
      </x:c>
      <x:c r="J355" s="18">
        <x:v>0.62392160152046006</x:v>
      </x:c>
      <x:c r="K355" s="19">
        <x:v>0.19870757008266002</x:v>
      </x:c>
      <x:c r="L355" s="19">
        <x:v>0.19870757008266002</x:v>
      </x:c>
      <x:c r="M355" s="18">
        <x:v>0.16155780614776</x:v>
      </x:c>
      <x:c r="N355" s="18">
        <x:v>0.16155780614776</x:v>
      </x:c>
      <x:c r="O355" s="13">
        <x:v>1.3683098245613676</x:v>
      </x:c>
      <x:c r="P355" s="25">
        <x:v>1.4672000000000001</x:v>
      </x:c>
      <x:c r="Q355" s="25">
        <x:v>1.3576999999999999</x:v>
      </x:c>
    </x:row>
    <x:row r="356">
      <x:c r="A356" s="9">
        <x:v>44365</x:v>
      </x:c>
      <x:c r="B356" s="8">
        <x:v>81.645181092694997</x:v>
      </x:c>
      <x:c r="C356" s="8">
        <x:v>44.211123723042</x:v>
      </x:c>
      <x:c r="D356" s="8">
        <x:v>52.076923076923002</x:v>
      </x:c>
      <x:c r="E356" s="8">
        <x:v>79.306640625</x:v>
      </x:c>
      <x:c r="F356" s="23">
        <x:v>1.6430996712941499</x:v>
      </x:c>
      <x:c r="G356" s="18">
        <x:v>0.49280690537083999</x:v>
      </x:c>
      <x:c r="H356" s="18">
        <x:v>0.40804447919380998</x:v>
      </x:c>
      <x:c r="I356" s="18">
        <x:v>0.61718188353701997</x:v>
      </x:c>
      <x:c r="J356" s="18">
        <x:v>0.64770918840020997</x:v>
      </x:c>
      <x:c r="K356" s="19">
        <x:v>0.21926139112163001</x:v>
      </x:c>
      <x:c r="L356" s="19">
        <x:v>0.21926139112163001</x:v>
      </x:c>
      <x:c r="M356" s="18">
        <x:v>0.17110667887289999</x:v>
      </x:c>
      <x:c r="N356" s="18">
        <x:v>0.17110667887289999</x:v>
      </x:c>
      <x:c r="O356" s="13">
        <x:v>1.3773082504789163</x:v>
      </x:c>
      <x:c r="P356" s="25">
        <x:v>1.4676</x:v>
      </x:c>
      <x:c r="Q356" s="25">
        <x:v>1.3460000000000001</x:v>
      </x:c>
    </x:row>
    <x:row r="357">
      <x:c r="A357" s="9">
        <x:v>44368</x:v>
      </x:c>
      <x:c r="B357" s="8">
        <x:v>86.065070595457001</x:v>
      </x:c>
      <x:c r="C357" s="8">
        <x:v>45.629965947786999</x:v>
      </x:c>
      <x:c r="D357" s="8">
        <x:v>50.692307692307999</x:v>
      </x:c>
      <x:c r="E357" s="8">
        <x:v>82.03125</x:v>
      </x:c>
      <x:c r="F357" s="23">
        <x:v>1.66104648558888</x:v>
      </x:c>
      <x:c r="G357" s="18">
        <x:v>0.49512468030690998</x:v>
      </x:c>
      <x:c r="H357" s="18">
        <x:v>0.40813135261923</x:v>
      </x:c>
      <x:c r="I357" s="18">
        <x:v>0.62520968128444998</x:v>
      </x:c>
      <x:c r="J357" s="18">
        <x:v>0.65725772682385997</x:v>
      </x:c>
      <x:c r="K357" s="19">
        <x:v>0.23292166581373</x:v>
      </x:c>
      <x:c r="L357" s="19">
        <x:v>0.23292166581373</x:v>
      </x:c>
      <x:c r="M357" s="18">
        <x:v>0.18344961558470999</x:v>
      </x:c>
      <x:c r="N357" s="18">
        <x:v>0.18344961558470999</x:v>
      </x:c>
      <x:c r="O357" s="13">
        <x:v>1.3887609008394599</x:v>
      </x:c>
      <x:c r="P357" s="25">
        <x:v>1.4690000000000001</x:v>
      </x:c>
      <x:c r="Q357" s="25">
        <x:v>1.3446</x:v>
      </x:c>
    </x:row>
    <x:row r="358">
      <x:c r="A358" s="9">
        <x:v>44369</x:v>
      </x:c>
      <x:c r="B358" s="8">
        <x:v>85.880908532842</x:v>
      </x:c>
      <x:c r="C358" s="8">
        <x:v>44.494892167990997</x:v>
      </x:c>
      <x:c r="D358" s="8">
        <x:v>50.076923076923002</x:v>
      </x:c>
      <x:c r="E358" s="8">
        <x:v>83.037109375</x:v>
      </x:c>
      <x:c r="F358" s="23">
        <x:v>1.65872458288189</x:v>
      </x:c>
      <x:c r="G358" s="18">
        <x:v>0.49008951406649998</x:v>
      </x:c>
      <x:c r="H358" s="18">
        <x:v>0.40717574493962</x:v>
      </x:c>
      <x:c r="I358" s="18">
        <x:v>0.63587347232207003</x:v>
      </x:c>
      <x:c r="J358" s="18">
        <x:v>0.67199932997039002</x:v>
      </x:c>
      <x:c r="K358" s="19">
        <x:v>0.25170738165195</x:v>
      </x:c>
      <x:c r="L358" s="19">
        <x:v>0.25170738165195</x:v>
      </x:c>
      <x:c r="M358" s="18">
        <x:v>0.20076719105660001</x:v>
      </x:c>
      <x:c r="N358" s="18">
        <x:v>0.20076719105660001</x:v>
      </x:c>
      <x:c r="O358" s="13">
        <x:v>1.3979993805574451</x:v>
      </x:c>
      <x:c r="P358" s="25">
        <x:v>1.4693000000000001</x:v>
      </x:c>
      <x:c r="Q358" s="25">
        <x:v>1.3483000000000001</x:v>
      </x:c>
    </x:row>
    <x:row r="359">
      <x:c r="A359" s="9">
        <x:v>44370</x:v>
      </x:c>
      <x:c r="B359" s="8">
        <x:v>88.152240638427998</x:v>
      </x:c>
      <x:c r="C359" s="8">
        <x:v>48.751418842225</x:v>
      </x:c>
      <x:c r="D359" s="8">
        <x:v>53.615384615384997</x:v>
      </x:c>
      <x:c r="E359" s="8">
        <x:v>89.1796875</x:v>
      </x:c>
      <x:c r="F359" s="23">
        <x:v>1.6992468289900948</x:v>
      </x:c>
      <x:c r="G359" s="18">
        <x:v>0.50359654731458003</x:v>
      </x:c>
      <x:c r="H359" s="18">
        <x:v>0.41890365737120999</x:v>
      </x:c>
      <x:c r="I359" s="18">
        <x:v>0.64246345554757001</x:v>
      </x:c>
      <x:c r="J359" s="18">
        <x:v>0.68623837850365998</x:v>
      </x:c>
      <x:c r="K359" s="19">
        <x:v>0.25744751288522999</x:v>
      </x:c>
      <x:c r="L359" s="19">
        <x:v>0.25744751288522999</x:v>
      </x:c>
      <x:c r="M359" s="18">
        <x:v>0.20894898997604</x:v>
      </x:c>
      <x:c r="N359" s="18">
        <x:v>0.20894898997604</x:v>
      </x:c>
      <x:c r="O359" s="13">
        <x:v>1.4068987116706562</x:v>
      </x:c>
      <x:c r="P359" s="25">
        <x:v>1.47</x:v>
      </x:c>
      <x:c r="Q359" s="25">
        <x:v>1.3495999999999999</x:v>
      </x:c>
    </x:row>
    <x:row r="360">
      <x:c r="A360" s="9">
        <x:v>44371</x:v>
      </x:c>
      <x:c r="B360" s="8">
        <x:v>86.494782074892996</x:v>
      </x:c>
      <x:c r="C360" s="8">
        <x:v>46.197502837683999</x:v>
      </x:c>
      <x:c r="D360" s="8">
        <x:v>52.538461538462002</x:v>
      </x:c>
      <x:c r="E360" s="8">
        <x:v>86.8359375</x:v>
      </x:c>
      <x:c r="F360" s="23">
        <x:v>1.6801667098775974</x:v>
      </x:c>
      <x:c r="G360" s="18">
        <x:v>0.51206841432225003</x:v>
      </x:c>
      <x:c r="H360" s="18">
        <x:v>0.42368169576926001</x:v>
      </x:c>
      <x:c r="I360" s="18">
        <x:v>0.66151449796310002</x:v>
      </x:c>
      <x:c r="J360" s="18">
        <x:v>0.70056118606198003</x:v>
      </x:c>
      <x:c r="K360" s="19">
        <x:v>0.26569655685533</x:v>
      </x:c>
      <x:c r="L360" s="19">
        <x:v>0.26569655685533</x:v>
      </x:c>
      <x:c r="M360" s="18">
        <x:v>0.21298539276900003</x:v>
      </x:c>
      <x:c r="N360" s="18">
        <x:v>0.21298539276900003</x:v>
      </x:c>
      <x:c r="O360" s="13">
        <x:v>1.3997537161350675</x:v>
      </x:c>
      <x:c r="P360" s="25">
        <x:v>1.4705999999999999</x:v>
      </x:c>
      <x:c r="Q360" s="25">
        <x:v>1.3443000000000001</x:v>
      </x:c>
    </x:row>
    <x:row r="361">
      <x:c r="A361" s="9">
        <x:v>44372</x:v>
      </x:c>
      <x:c r="B361" s="8">
        <x:v>86.985880908533005</x:v>
      </x:c>
      <x:c r="C361" s="8">
        <x:v>47.900113507378002</x:v>
      </x:c>
      <x:c r="D361" s="8">
        <x:v>56.153846153845997</x:v>
      </x:c>
      <x:c r="E361" s="8">
        <x:v>88.349609375</x:v>
      </x:c>
      <x:c r="F361" s="23">
        <x:v>1.6984736248618924</x:v>
      </x:c>
      <x:c r="G361" s="18">
        <x:v>0.50927109974425</x:v>
      </x:c>
      <x:c r="H361" s="18">
        <x:v>0.42637477195725998</x:v>
      </x:c>
      <x:c r="I361" s="18">
        <x:v>0.65803977953510995</x:v>
      </x:c>
      <x:c r="J361" s="18">
        <x:v>0.68975626102800003</x:v>
      </x:c>
      <x:c r="K361" s="19">
        <x:v>0.25284725274665998</x:v>
      </x:c>
      <x:c r="L361" s="19">
        <x:v>0.25284725274665998</x:v>
      </x:c>
      <x:c r="M361" s="18">
        <x:v>0.20444665566129999</x:v>
      </x:c>
      <x:c r="N361" s="18">
        <x:v>0.20444665566129999</x:v>
      </x:c>
      <x:c r="O361" s="13">
        <x:v>1.4144312782608064</x:v>
      </x:c>
      <x:c r="P361" s="25">
        <x:v>1.4712000000000001</x:v>
      </x:c>
      <x:c r="Q361" s="25">
        <x:v>1.3452</x:v>
      </x:c>
    </x:row>
    <x:row r="362">
      <x:c r="A362" s="9">
        <x:v>44375</x:v>
      </x:c>
      <x:c r="B362" s="8">
        <x:v>89.809699201963994</x:v>
      </x:c>
      <x:c r="C362" s="8">
        <x:v>51.532349602723997</x:v>
      </x:c>
      <x:c r="D362" s="8">
        <x:v>53.923076923076998</x:v>
      </x:c>
      <x:c r="E362" s="8">
        <x:v>91.455078125</x:v>
      </x:c>
      <x:c r="F362" s="23">
        <x:v>1.7168005096319123</x:v>
      </x:c>
      <x:c r="G362" s="18">
        <x:v>0.53740409207161</x:v>
      </x:c>
      <x:c r="H362" s="18">
        <x:v>0.45313178698636003</x:v>
      </x:c>
      <x:c r="I362" s="18">
        <x:v>0.68308171579200005</x:v>
      </x:c>
      <x:c r="J362" s="18">
        <x:v>0.71722924871367999</x:v>
      </x:c>
      <x:c r="K362" s="19">
        <x:v>0.25747946886609002</x:v>
      </x:c>
      <x:c r="L362" s="19">
        <x:v>0.25747946886609002</x:v>
      </x:c>
      <x:c r="M362" s="18">
        <x:v>0.20482222239531001</x:v>
      </x:c>
      <x:c r="N362" s="18">
        <x:v>0.20482222239531001</x:v>
      </x:c>
      <x:c r="O362" s="13">
        <x:v>1.4219844486750437</x:v>
      </x:c>
      <x:c r="P362" s="25">
        <x:v>1.4712000000000001</x:v>
      </x:c>
      <x:c r="Q362" s="25">
        <x:v>1.3466</x:v>
      </x:c>
    </x:row>
    <x:row r="363">
      <x:c r="A363" s="9">
        <x:v>44376</x:v>
      </x:c>
      <x:c r="B363" s="8">
        <x:v>89.257213014119003</x:v>
      </x:c>
      <x:c r="C363" s="8">
        <x:v>51.362088535754999</x:v>
      </x:c>
      <x:c r="D363" s="8">
        <x:v>52.923076923076998</x:v>
      </x:c>
      <x:c r="E363" s="8">
        <x:v>89.990234375</x:v>
      </x:c>
      <x:c r="F363" s="23">
        <x:v>1.7088315321198775</x:v>
      </x:c>
      <x:c r="G363" s="18">
        <x:v>0.53940217391304002</x:v>
      </x:c>
      <x:c r="H363" s="18">
        <x:v>0.45825731908609002</x:v>
      </x:c>
      <x:c r="I363" s="18">
        <x:v>0.68655643421999002</x:v>
      </x:c>
      <x:c r="J363" s="18">
        <x:v>0.72309238633141004</x:v>
      </x:c>
      <x:c r="K363" s="19">
        <x:v>0.26880343622895997</x:v>
      </x:c>
      <x:c r="L363" s="19">
        <x:v>0.26880343622895997</x:v>
      </x:c>
      <x:c r="M363" s="18">
        <x:v>0.21548020169594997</x:v>
      </x:c>
      <x:c r="N363" s="18">
        <x:v>0.21548020169594997</x:v>
      </x:c>
      <x:c r="O363" s="13">
        <x:v>1.4114378509391412</x:v>
      </x:c>
      <x:c r="P363" s="25">
        <x:v>1.4719</x:v>
      </x:c>
      <x:c r="Q363" s="25">
        <x:v>1.3401000000000001</x:v>
      </x:c>
    </x:row>
    <x:row r="364">
      <x:c r="A364" s="9">
        <x:v>44377</x:v>
      </x:c>
      <x:c r="B364" s="8">
        <x:v>92.203806015961007</x:v>
      </x:c>
      <x:c r="C364" s="8">
        <x:v>56.072644721906997</x:v>
      </x:c>
      <x:c r="D364" s="8">
        <x:v>53.846153846154003</x:v>
      </x:c>
      <x:c r="E364" s="8">
        <x:v>94.599609375</x:v>
      </x:c>
      <x:c r="F364" s="23">
        <x:v>1.741805534897555</x:v>
      </x:c>
      <x:c r="G364" s="18">
        <x:v>0.52621483375958999</x:v>
      </x:c>
      <x:c r="H364" s="18">
        <x:v>0.44974372339501001</x:v>
      </x:c>
      <x:c r="I364" s="18">
        <x:v>0.67277737838484997</x:v>
      </x:c>
      <x:c r="J364" s="18">
        <x:v>0.71446519810924003</x:v>
      </x:c>
      <x:c r="K364" s="19">
        <x:v>0.25817533325202002</x:v>
      </x:c>
      <x:c r="L364" s="19">
        <x:v>0.25817533325202002</x:v>
      </x:c>
      <x:c r="M364" s="18">
        <x:v>0.20597550368019998</x:v>
      </x:c>
      <x:c r="N364" s="18">
        <x:v>0.20597550368019998</x:v>
      </x:c>
      <x:c r="O364" s="13">
        <x:v>1.4261439068172175</x:v>
      </x:c>
      <x:c r="P364" s="25">
        <x:v>1.4724999999999999</x:v>
      </x:c>
      <x:c r="Q364" s="25">
        <x:v>1.3275999999999999</x:v>
      </x:c>
    </x:row>
    <x:row r="365">
      <x:c r="A365" s="9">
        <x:v>44378</x:v>
      </x:c>
      <x:c r="B365" s="8">
        <x:v>89.625537139349007</x:v>
      </x:c>
      <x:c r="C365" s="8">
        <x:v>54.426787741203</x:v>
      </x:c>
      <x:c r="D365" s="8">
        <x:v>50</x:v>
      </x:c>
      <x:c r="E365" s="8">
        <x:v>92.59765625</x:v>
      </x:c>
      <x:c r="F365" s="23">
        <x:v>1.7166249528263799</x:v>
      </x:c>
      <x:c r="G365" s="18">
        <x:v>0.54171994884910002</x:v>
      </x:c>
      <x:c r="H365" s="18">
        <x:v>0.46737902875510001</x:v>
      </x:c>
      <x:c r="I365" s="18">
        <x:v>0.68715552360412002</x:v>
      </x:c>
      <x:c r="J365" s="18">
        <x:v>0.7318870927579999</x:v>
      </x:c>
      <x:c r="K365" s="19">
        <x:v>0.27243716715888</x:v>
      </x:c>
      <x:c r="L365" s="19">
        <x:v>0.27243716715888</x:v>
      </x:c>
      <x:c r="M365" s="18">
        <x:v>0.21806766312682999</x:v>
      </x:c>
      <x:c r="N365" s="18">
        <x:v>0.21806766312682999</x:v>
      </x:c>
      <x:c r="O365" s="13">
        <x:v>1.410877729217145</x:v>
      </x:c>
      <x:c r="P365" s="25">
        <x:v>1.4728000000000001</x:v>
      </x:c>
      <x:c r="Q365" s="25">
        <x:v>1.343</x:v>
      </x:c>
    </x:row>
    <x:row r="366">
      <x:c r="A366" s="9">
        <x:v>44379</x:v>
      </x:c>
      <x:c r="B366" s="8">
        <x:v>85.819521178637004</x:v>
      </x:c>
      <x:c r="C366" s="8">
        <x:v>52.440408626561002</x:v>
      </x:c>
      <x:c r="D366" s="8">
        <x:v>48.692307692307999</x:v>
      </x:c>
      <x:c r="E366" s="8">
        <x:v>89.931640625</x:v>
      </x:c>
      <x:c r="F366" s="23">
        <x:v>1.6922096953062649</x:v>
      </x:c>
      <x:c r="G366" s="18">
        <x:v>0.54211956521739002</x:v>
      </x:c>
      <x:c r="H366" s="18">
        <x:v>0.47180957345148</x:v>
      </x:c>
      <x:c r="I366" s="18">
        <x:v>0.66391085549964002</x:v>
      </x:c>
      <x:c r="J366" s="18">
        <x:v>0.71178490668416994</x:v>
      </x:c>
      <x:c r="K366" s="19">
        <x:v>0.25192927722899999</x:v>
      </x:c>
      <x:c r="L366" s="19">
        <x:v>0.25192927722899999</x:v>
      </x:c>
      <x:c r="M366" s="18">
        <x:v>0.19676918921323999</x:v>
      </x:c>
      <x:c r="N366" s="18">
        <x:v>0.19676918921323999</x:v>
      </x:c>
      <x:c r="O366" s="13">
        <x:v>1.3952989083870162</x:v>
      </x:c>
      <x:c r="P366" s="25">
        <x:v>1.4736</x:v>
      </x:c>
      <x:c r="Q366" s="25">
        <x:v>1.3462000000000001</x:v>
      </x:c>
    </x:row>
    <x:row r="367">
      <x:c r="A367" s="9">
        <x:v>44382</x:v>
      </x:c>
      <x:c r="B367" s="8">
        <x:v>88.643339472069002</x:v>
      </x:c>
      <x:c r="C367" s="8">
        <x:v>57.548240635641001</x:v>
      </x:c>
      <x:c r="D367" s="8">
        <x:v>53.307692307692001</x:v>
      </x:c>
      <x:c r="E367" s="8">
        <x:v>95.771484375</x:v>
      </x:c>
      <x:c r="F367" s="23">
        <x:v>1.738176891976005</x:v>
      </x:c>
      <x:c r="G367" s="18">
        <x:v>0.49824168797953999</x:v>
      </x:c>
      <x:c r="H367" s="18">
        <x:v>0.43080531665363997</x:v>
      </x:c>
      <x:c r="I367" s="18">
        <x:v>0.65648214713635</x:v>
      </x:c>
      <x:c r="J367" s="18">
        <x:v>0.69587067602952002</x:v>
      </x:c>
      <x:c r="K367" s="19">
        <x:v>0.24104380196775999</x:v>
      </x:c>
      <x:c r="L367" s="19">
        <x:v>0.24104380196775999</x:v>
      </x:c>
      <x:c r="M367" s="18">
        <x:v>0.19945191768077999</x:v>
      </x:c>
      <x:c r="N367" s="18">
        <x:v>0.19945191768077999</x:v>
      </x:c>
      <x:c r="O367" s="13">
        <x:v>1.4095385473353326</x:v>
      </x:c>
      <x:c r="P367" s="25">
        <x:v>1.4743999999999999</x:v>
      </x:c>
      <x:c r="Q367" s="25">
        <x:v>1.3512999999999999</x:v>
      </x:c>
    </x:row>
    <x:row r="368">
      <x:c r="A368" s="9">
        <x:v>44383</x:v>
      </x:c>
      <x:c r="B368" s="8">
        <x:v>86.924493554327995</x:v>
      </x:c>
      <x:c r="C368" s="8">
        <x:v>57.094211123722999</x:v>
      </x:c>
      <x:c r="D368" s="8">
        <x:v>55.615384615384997</x:v>
      </x:c>
      <x:c r="E368" s="8">
        <x:v>93.75</x:v>
      </x:c>
      <x:c r="F368" s="23">
        <x:v>1.7334602232335898</x:v>
      </x:c>
      <x:c r="G368" s="18">
        <x:v>0.50351662404092001</x:v>
      </x:c>
      <x:c r="H368" s="18">
        <x:v>0.43601772217879003</x:v>
      </x:c>
      <x:c r="I368" s="18">
        <x:v>0.66858375269589998</x:v>
      </x:c>
      <x:c r="J368" s="18">
        <x:v>0.71119859289152998</x:v>
      </x:c>
      <x:c r="K368" s="19">
        <x:v>0.25860574205325998</x:v>
      </x:c>
      <x:c r="L368" s="19">
        <x:v>0.25860574205325998</x:v>
      </x:c>
      <x:c r="M368" s="18">
        <x:v>0.21989010138449999</x:v>
      </x:c>
      <x:c r="N368" s="18">
        <x:v>0.21989010138449999</x:v>
      </x:c>
      <x:c r="O368" s="13">
        <x:v>1.4076393755329213</x:v>
      </x:c>
      <x:c r="P368" s="25">
        <x:v>1.4742999999999999</x:v>
      </x:c>
      <x:c r="Q368" s="25">
        <x:v>1.3634999999999999</x:v>
      </x:c>
    </x:row>
    <x:row r="369">
      <x:c r="A369" s="9">
        <x:v>44384</x:v>
      </x:c>
      <x:c r="B369" s="8">
        <x:v>93.063228974831006</x:v>
      </x:c>
      <x:c r="C369" s="8">
        <x:v>61.975028376844001</x:v>
      </x:c>
      <x:c r="D369" s="8">
        <x:v>56.076923076923002</x:v>
      </x:c>
      <x:c r="E369" s="8">
        <x:v>102.392578125</x:v>
      </x:c>
      <x:c r="F369" s="23">
        <x:v>1.7837693963839949</x:v>
      </x:c>
      <x:c r="G369" s="18">
        <x:v>0.50175831202045995</x:v>
      </x:c>
      <x:c r="H369" s="18">
        <x:v>0.43853705151593997</x:v>
      </x:c>
      <x:c r="I369" s="18">
        <x:v>0.66546848789839008</x:v>
      </x:c>
      <x:c r="J369" s="18">
        <x:v>0.70701063747234005</x:v>
      </x:c>
      <x:c r="K369" s="19">
        <x:v>0.25364128432506</x:v>
      </x:c>
      <x:c r="L369" s="19">
        <x:v>0.25364128432506</x:v>
      </x:c>
      <x:c r="M369" s="18">
        <x:v>0.22052897335305999</x:v>
      </x:c>
      <x:c r="N369" s="18">
        <x:v>0.22052897335305999</x:v>
      </x:c>
      <x:c r="O369" s="13">
        <x:v>1.424227652305615</x:v>
      </x:c>
      <x:c r="P369" s="25">
        <x:v>1.4756</x:v>
      </x:c>
      <x:c r="Q369" s="25">
        <x:v>1.3617999999999999</x:v>
      </x:c>
    </x:row>
    <x:row r="370">
      <x:c r="A370" s="9">
        <x:v>44385</x:v>
      </x:c>
      <x:c r="B370" s="8">
        <x:v>98.035604665438996</x:v>
      </x:c>
      <x:c r="C370" s="8">
        <x:v>66.742338251985998</x:v>
      </x:c>
      <x:c r="D370" s="8">
        <x:v>55.923076923076998</x:v>
      </x:c>
      <x:c r="E370" s="8">
        <x:v>106.103515625</x:v>
      </x:c>
      <x:c r="F370" s="23">
        <x:v>1.817011338663755</x:v>
      </x:c>
      <x:c r="G370" s="18">
        <x:v>0.52341751918158996</x:v>
      </x:c>
      <x:c r="H370" s="18">
        <x:v>0.45591173659977002</x:v>
      </x:c>
      <x:c r="I370" s="18">
        <x:v>0.67409537502994998</x:v>
      </x:c>
      <x:c r="J370" s="18">
        <x:v>0.73088198345430999</x:v>
      </x:c>
      <x:c r="K370" s="19">
        <x:v>0.27350863556943</x:v>
      </x:c>
      <x:c r="L370" s="19">
        <x:v>0.27350863556943</x:v>
      </x:c>
      <x:c r="M370" s="18">
        <x:v>0.23124866652022</x:v>
      </x:c>
      <x:c r="N370" s="18">
        <x:v>0.23124866652022</x:v>
      </x:c>
      <x:c r="O370" s="13">
        <x:v>1.4198374718198201</x:v>
      </x:c>
      <x:c r="P370" s="25">
        <x:v>1.4792000000000001</x:v>
      </x:c>
      <x:c r="Q370" s="25">
        <x:v>1.3636999999999999</x:v>
      </x:c>
    </x:row>
    <x:row r="371">
      <x:c r="A371" s="9">
        <x:v>44386</x:v>
      </x:c>
      <x:c r="B371" s="8">
        <x:v>97.053406998157996</x:v>
      </x:c>
      <x:c r="C371" s="8">
        <x:v>65.664018161179996</x:v>
      </x:c>
      <x:c r="D371" s="8">
        <x:v>63.153846153845997</x:v>
      </x:c>
      <x:c r="E371" s="8">
        <x:v>106.923828125</x:v>
      </x:c>
      <x:c r="F371" s="23">
        <x:v>1.8319877485954601</x:v>
      </x:c>
      <x:c r="G371" s="18">
        <x:v>0.51238810741688001</x:v>
      </x:c>
      <x:c r="H371" s="18">
        <x:v>0.44574754582573001</x:v>
      </x:c>
      <x:c r="I371" s="18">
        <x:v>0.66738557392762998</x:v>
      </x:c>
      <x:c r="J371" s="18">
        <x:v>0.72761537823660005</x:v>
      </x:c>
      <x:c r="K371" s="19">
        <x:v>0.27525928084133999</x:v>
      </x:c>
      <x:c r="L371" s="19">
        <x:v>0.27525928084133999</x:v>
      </x:c>
      <x:c r="M371" s="18">
        <x:v>0.22752230373452001</x:v>
      </x:c>
      <x:c r="N371" s="18">
        <x:v>0.22752230373452001</x:v>
      </x:c>
      <x:c r="O371" s="13">
        <x:v>1.426740797896225</x:v>
      </x:c>
      <x:c r="P371" s="25">
        <x:v>1.4789000000000001</x:v>
      </x:c>
      <x:c r="Q371" s="25">
        <x:v>1.3665</x:v>
      </x:c>
    </x:row>
    <x:row r="372">
      <x:c r="A372" s="9">
        <x:v>44389</x:v>
      </x:c>
      <x:c r="B372" s="8">
        <x:v>102.02578268876999</x:v>
      </x:c>
      <x:c r="C372" s="8">
        <x:v>72.814982973892995</x:v>
      </x:c>
      <x:c r="D372" s="8">
        <x:v>68.307692307691994</x:v>
      </x:c>
      <x:c r="E372" s="8">
        <x:v>113.2421875</x:v>
      </x:c>
      <x:c r="F372" s="23">
        <x:v>1.8909766136758874</x:v>
      </x:c>
      <x:c r="G372" s="18">
        <x:v>0.50759271099743997</x:v>
      </x:c>
      <x:c r="H372" s="18">
        <x:v>0.43784206411258997</x:v>
      </x:c>
      <x:c r="I372" s="18">
        <x:v>0.68427989456027005</x:v>
      </x:c>
      <x:c r="J372" s="18">
        <x:v>0.74260825868975999</x:v>
      </x:c>
      <x:c r="K372" s="19">
        <x:v>0.28307114400076</x:v>
      </x:c>
      <x:c r="L372" s="19">
        <x:v>0.28307114400076</x:v>
      </x:c>
      <x:c r="M372" s="18">
        <x:v>0.23773058340411002</x:v>
      </x:c>
      <x:c r="N372" s="18">
        <x:v>0.23773058340411002</x:v>
      </x:c>
      <x:c r="O372" s="13">
        <x:v>1.4496941419149501</x:v>
      </x:c>
      <x:c r="P372" s="25">
        <x:v>1.4825999999999999</x:v>
      </x:c>
      <x:c r="Q372" s="25">
        <x:v>1.3627</x:v>
      </x:c>
    </x:row>
    <x:row r="373">
      <x:c r="A373" s="9">
        <x:v>44390</x:v>
      </x:c>
      <x:c r="B373" s="8">
        <x:v>100.06138735421</x:v>
      </x:c>
      <x:c r="C373" s="8">
        <x:v>69.296254256527007</x:v>
      </x:c>
      <x:c r="D373" s="8">
        <x:v>72.846153846153996</x:v>
      </x:c>
      <x:c r="E373" s="8">
        <x:v>110.60546875</x:v>
      </x:c>
      <x:c r="F373" s="23">
        <x:v>1.8820231605172275</x:v>
      </x:c>
      <x:c r="G373" s="18">
        <x:v>0.53029092071610995</x:v>
      </x:c>
      <x:c r="H373" s="18">
        <x:v>0.45287116671009997</x:v>
      </x:c>
      <x:c r="I373" s="18">
        <x:v>0.71147855260005</x:v>
      </x:c>
      <x:c r="J373" s="18">
        <x:v>0.76656336385109991</x:v>
      </x:c>
      <x:c r="K373" s="19">
        <x:v>0.30845903015124998</x:v>
      </x:c>
      <x:c r="L373" s="19">
        <x:v>0.30845903015124998</x:v>
      </x:c>
      <x:c r="M373" s="18">
        <x:v>0.25971553556986998</x:v>
      </x:c>
      <x:c r="N373" s="18">
        <x:v>0.25971553556986998</x:v>
      </x:c>
      <x:c r="O373" s="13">
        <x:v>1.4603985787437588</x:v>
      </x:c>
      <x:c r="P373" s="25">
        <x:v>1.484</x:v>
      </x:c>
      <x:c r="Q373" s="25">
        <x:v>1.3669</x:v>
      </x:c>
    </x:row>
    <x:row r="374">
      <x:c r="A374" s="9">
        <x:v>44391</x:v>
      </x:c>
      <x:c r="B374" s="8">
        <x:v>95.887047268263004</x:v>
      </x:c>
      <x:c r="C374" s="8">
        <x:v>65.834279228149995</x:v>
      </x:c>
      <x:c r="D374" s="8">
        <x:v>71.153846153846004</x:v>
      </x:c>
      <x:c r="E374" s="8">
        <x:v>107.01171875</x:v>
      </x:c>
      <x:c r="F374" s="23">
        <x:v>1.8497172285006473</x:v>
      </x:c>
      <x:c r="G374" s="18">
        <x:v>0.53276854219948999</x:v>
      </x:c>
      <x:c r="H374" s="18">
        <x:v>0.45912605334028</x:v>
      </x:c>
      <x:c r="I374" s="18">
        <x:v>0.72885214473999993</x:v>
      </x:c>
      <x:c r="J374" s="18">
        <x:v>0.79051846893527999</x:v>
      </x:c>
      <x:c r="K374" s="19">
        <x:v>0.31698991186149</x:v>
      </x:c>
      <x:c r="L374" s="19">
        <x:v>0.31698991186149</x:v>
      </x:c>
      <x:c r="M374" s="18">
        <x:v>0.26897179850601999</x:v>
      </x:c>
      <x:c r="N374" s="18">
        <x:v>0.26897179850601999</x:v>
      </x:c>
      <x:c r="O374" s="13">
        <x:v>1.4469949374836788</x:v>
      </x:c>
      <x:c r="P374" s="25">
        <x:v>1.4845999999999999</x:v>
      </x:c>
      <x:c r="Q374" s="25">
        <x:v>1.37</x:v>
      </x:c>
    </x:row>
    <x:row r="375">
      <x:c r="A375" s="9">
        <x:v>44392</x:v>
      </x:c>
      <x:c r="B375" s="8">
        <x:v>98.465316144873995</x:v>
      </x:c>
      <x:c r="C375" s="8">
        <x:v>68.161180476731005</x:v>
      </x:c>
      <x:c r="D375" s="8">
        <x:v>74.384615384615003</x:v>
      </x:c>
      <x:c r="E375" s="8">
        <x:v>109.7265625</x:v>
      </x:c>
      <x:c r="F375" s="23">
        <x:v>1.8768441862655501</x:v>
      </x:c>
      <x:c r="G375" s="18">
        <x:v>0.51694373401534999</x:v>
      </x:c>
      <x:c r="H375" s="18">
        <x:v>0.44348883676482997</x:v>
      </x:c>
      <x:c r="I375" s="18">
        <x:v>0.71734962856457996</x:v>
      </x:c>
      <x:c r="J375" s="18">
        <x:v>0.77761956619171002</x:v>
      </x:c>
      <x:c r="K375" s="19">
        <x:v>0.30119871752152</x:v>
      </x:c>
      <x:c r="L375" s="19">
        <x:v>0.30119871752152</x:v>
      </x:c>
      <x:c r="M375" s="18">
        <x:v>0.25908014964496001</x:v>
      </x:c>
      <x:c r="N375" s="18">
        <x:v>0.25908014964496001</x:v>
      </x:c>
      <x:c r="O375" s="13">
        <x:v>1.4544073319175901</x:v>
      </x:c>
      <x:c r="P375" s="25">
        <x:v>1.4837</x:v>
      </x:c>
      <x:c r="Q375" s="25">
        <x:v>1.3801000000000001</x:v>
      </x:c>
    </x:row>
    <x:row r="376">
      <x:c r="A376" s="9">
        <x:v>44393</x:v>
      </x:c>
      <x:c r="B376" s="8">
        <x:v>95.027624309391996</x:v>
      </x:c>
      <x:c r="C376" s="8">
        <x:v>64.301929625425998</x:v>
      </x:c>
      <x:c r="D376" s="8">
        <x:v>79.769230769231001</x:v>
      </x:c>
      <x:c r="E376" s="8">
        <x:v>106.7578125</x:v>
      </x:c>
      <x:c r="F376" s="23">
        <x:v>1.8646414930101223</x:v>
      </x:c>
      <x:c r="G376" s="18">
        <x:v>0.53788363171355003</x:v>
      </x:c>
      <x:c r="H376" s="18">
        <x:v>0.46616280079924005</x:v>
      </x:c>
      <x:c r="I376" s="18">
        <x:v>0.73292595255212012</x:v>
      </x:c>
      <x:c r="J376" s="18">
        <x:v>0.79989948915450992</x:v>
      </x:c>
      <x:c r="K376" s="19">
        <x:v>0.30080477338646999</x:v>
      </x:c>
      <x:c r="L376" s="19">
        <x:v>0.30080477338646999</x:v>
      </x:c>
      <x:c r="M376" s="18">
        <x:v>0.24838861717417998</x:v>
      </x:c>
      <x:c r="N376" s="18">
        <x:v>0.24838861717417998</x:v>
      </x:c>
      <x:c r="O376" s="13">
        <x:v>1.4505824973220525</x:v>
      </x:c>
      <x:c r="P376" s="25">
        <x:v>1.4845999999999999</x:v>
      </x:c>
      <x:c r="Q376" s="25">
        <x:v>1.3756999999999999</x:v>
      </x:c>
    </x:row>
    <x:row r="377">
      <x:c r="A377" s="9">
        <x:v>44396</x:v>
      </x:c>
      <x:c r="B377" s="8">
        <x:v>92.817679558010994</x:v>
      </x:c>
      <x:c r="C377" s="8">
        <x:v>63.110102156639996</x:v>
      </x:c>
      <x:c r="D377" s="8">
        <x:v>75.769230769231001</x:v>
      </x:c>
      <x:c r="E377" s="8">
        <x:v>105.068359375</x:v>
      </x:c>
      <x:c r="F377" s="23">
        <x:v>1.8419134296472048</x:v>
      </x:c>
      <x:c r="G377" s="18">
        <x:v>0.52006074168798</x:v>
      </x:c>
      <x:c r="H377" s="18">
        <x:v>0.45087307792546</x:v>
      </x:c>
      <x:c r="I377" s="18">
        <x:v>0.73699976036424997</x:v>
      </x:c>
      <x:c r="J377" s="18">
        <x:v>0.80115587576482994</x:v>
      </x:c>
      <x:c r="K377" s="19">
        <x:v>0.29842289420593998</x:v>
      </x:c>
      <x:c r="L377" s="19">
        <x:v>0.29842289420593998</x:v>
      </x:c>
      <x:c r="M377" s="18">
        <x:v>0.24936236721101002</x:v>
      </x:c>
      <x:c r="N377" s="18">
        <x:v>0.24936236721101002</x:v>
      </x:c>
      <x:c r="O377" s="13">
        <x:v>1.4481137745721913</x:v>
      </x:c>
      <x:c r="P377" s="25">
        <x:v>1.4852000000000001</x:v>
      </x:c>
      <x:c r="Q377" s="25">
        <x:v>1.3660000000000001</x:v>
      </x:c>
    </x:row>
    <x:row r="378">
      <x:c r="A378" s="9">
        <x:v>44397</x:v>
      </x:c>
      <x:c r="B378" s="8">
        <x:v>95.948434622468</x:v>
      </x:c>
      <x:c r="C378" s="8">
        <x:v>64.358683314415003</x:v>
      </x:c>
      <x:c r="D378" s="8">
        <x:v>76.846153846153996</x:v>
      </x:c>
      <x:c r="E378" s="8">
        <x:v>110.068359375</x:v>
      </x:c>
      <x:c r="F378" s="23">
        <x:v>1.8680540778950925</x:v>
      </x:c>
      <x:c r="G378" s="18">
        <x:v>0.52677429667519005</x:v>
      </x:c>
      <x:c r="H378" s="18">
        <x:v>0.45695421770480005</x:v>
      </x:c>
      <x:c r="I378" s="18">
        <x:v>0.72681524083393001</x:v>
      </x:c>
      <x:c r="J378" s="18">
        <x:v>0.78817321391904993</x:v>
      </x:c>
      <x:c r="K378" s="19">
        <x:v>0.29427431093008</x:v>
      </x:c>
      <x:c r="L378" s="19">
        <x:v>0.29427431093008</x:v>
      </x:c>
      <x:c r="M378" s="18">
        <x:v>0.2488223027922</x:v>
      </x:c>
      <x:c r="N378" s="18">
        <x:v>0.2488223027922</x:v>
      </x:c>
      <x:c r="O378" s="13">
        <x:v>1.4508505150052062</x:v>
      </x:c>
      <x:c r="P378" s="25">
        <x:v>1.4863</x:v>
      </x:c>
      <x:c r="Q378" s="25">
        <x:v>1.3727</x:v>
      </x:c>
    </x:row>
    <x:row r="379">
      <x:c r="A379" s="9">
        <x:v>44398</x:v>
      </x:c>
      <x:c r="B379" s="8">
        <x:v>104.17434008594</x:v>
      </x:c>
      <x:c r="C379" s="8">
        <x:v>72.928490351872995</x:v>
      </x:c>
      <x:c r="D379" s="8">
        <x:v>82.615384615384997</x:v>
      </x:c>
      <x:c r="E379" s="8">
        <x:v>115.48828125</x:v>
      </x:c>
      <x:c r="F379" s="23">
        <x:v>1.9380162407579951</x:v>
      </x:c>
      <x:c r="G379" s="18">
        <x:v>0.52405690537083993</x:v>
      </x:c>
      <x:c r="H379" s="18">
        <x:v>0.45443488836765</x:v>
      </x:c>
      <x:c r="I379" s="18">
        <x:v>0.72346034028277006</x:v>
      </x:c>
      <x:c r="J379" s="18">
        <x:v>0.78892704583895001</x:v>
      </x:c>
      <x:c r="K379" s="19">
        <x:v>0.30289802485452999</x:v>
      </x:c>
      <x:c r="L379" s="19">
        <x:v>0.30289802485452999</x:v>
      </x:c>
      <x:c r="M379" s="18">
        <x:v>0.25506444523618998</x:v>
      </x:c>
      <x:c r="N379" s="18">
        <x:v>0.25506444523618998</x:v>
      </x:c>
      <x:c r="O379" s="13">
        <x:v>1.4702696856038249</x:v>
      </x:c>
      <x:c r="P379" s="25">
        <x:v>1.4874000000000001</x:v>
      </x:c>
      <x:c r="Q379" s="25">
        <x:v>1.3676999999999999</x:v>
      </x:c>
    </x:row>
    <x:row r="380">
      <x:c r="A380" s="9">
        <x:v>44399</x:v>
      </x:c>
      <x:c r="B380" s="8">
        <x:v>108.10313075505999</x:v>
      </x:c>
      <x:c r="C380" s="8">
        <x:v>76.958002270148</x:v>
      </x:c>
      <x:c r="D380" s="8">
        <x:v>86</x:v>
      </x:c>
      <x:c r="E380" s="8">
        <x:v>117.94921875</x:v>
      </x:c>
      <x:c r="F380" s="23">
        <x:v>1.9725258794380198</x:v>
      </x:c>
      <x:c r="G380" s="18">
        <x:v>0.53932225063938999</x:v>
      </x:c>
      <x:c r="H380" s="18">
        <x:v>0.46260099035704999</x:v>
      </x:c>
      <x:c r="I380" s="18">
        <x:v>0.73843757488617001</x:v>
      </x:c>
      <x:c r="J380" s="18">
        <x:v>0.81321718740912996</x:v>
      </x:c>
      <x:c r="K380" s="19">
        <x:v>0.32903979552483004</x:v>
      </x:c>
      <x:c r="L380" s="19">
        <x:v>0.32903979552483004</x:v>
      </x:c>
      <x:c r="M380" s="18">
        <x:v>0.2752499452446</x:v>
      </x:c>
      <x:c r="N380" s="18">
        <x:v>0.2752499452446</x:v>
      </x:c>
      <x:c r="O380" s="13">
        <x:v>1.4817569350989488</x:v>
      </x:c>
      <x:c r="P380" s="25">
        <x:v>1.4876</x:v>
      </x:c>
      <x:c r="Q380" s="25">
        <x:v>1.3602000000000001</x:v>
      </x:c>
    </x:row>
    <x:row r="381">
      <x:c r="A381" s="9">
        <x:v>44400</x:v>
      </x:c>
      <x:c r="B381" s="8">
        <x:v>108.5942295887</x:v>
      </x:c>
      <x:c r="C381" s="8">
        <x:v>74.517593643587006</x:v>
      </x:c>
      <x:c r="D381" s="8">
        <x:v>84.923076923077005</x:v>
      </x:c>
      <x:c r="E381" s="8">
        <x:v>117.099609375</x:v>
      </x:c>
      <x:c r="F381" s="23">
        <x:v>1.9628362738259102</x:v>
      </x:c>
      <x:c r="G381" s="18">
        <x:v>0.54219948849105004</x:v>
      </x:c>
      <x:c r="H381" s="18">
        <x:v>0.46842150986013004</x:v>
      </x:c>
      <x:c r="I381" s="18">
        <x:v>0.75796788880901</x:v>
      </x:c>
      <x:c r="J381" s="18">
        <x:v>0.83189546866821995</x:v>
      </x:c>
      <x:c r="K381" s="19">
        <x:v>0.33760320802840998</x:v>
      </x:c>
      <x:c r="L381" s="19">
        <x:v>0.33760320802840998</x:v>
      </x:c>
      <x:c r="M381" s="18">
        <x:v>0.28918235445318002</x:v>
      </x:c>
      <x:c r="N381" s="18">
        <x:v>0.28918235445318002</x:v>
      </x:c>
      <x:c r="O381" s="13">
        <x:v>1.4678599952867351</x:v>
      </x:c>
      <x:c r="P381" s="25">
        <x:v>1.4891000000000001</x:v>
      </x:c>
      <x:c r="Q381" s="25">
        <x:v>1.3649</x:v>
      </x:c>
    </x:row>
    <x:row r="382">
      <x:c r="A382" s="9">
        <x:v>44403</x:v>
      </x:c>
      <x:c r="B382" s="8">
        <x:v>107.85758133824</x:v>
      </x:c>
      <x:c r="C382" s="8">
        <x:v>75.936435868331003</x:v>
      </x:c>
      <x:c r="D382" s="8">
        <x:v>84.692307692308006</x:v>
      </x:c>
      <x:c r="E382" s="8">
        <x:v>120.56640625</x:v>
      </x:c>
      <x:c r="F382" s="23">
        <x:v>1.9726318278721975</x:v>
      </x:c>
      <x:c r="G382" s="18">
        <x:v>0.52165920716113001</x:v>
      </x:c>
      <x:c r="H382" s="18">
        <x:v>0.45000434367127001</x:v>
      </x:c>
      <x:c r="I382" s="18">
        <x:v>0.75317517373592002</x:v>
      </x:c>
      <x:c r="J382" s="18">
        <x:v>0.81857777041359991</x:v>
      </x:c>
      <x:c r="K382" s="19">
        <x:v>0.32562363111553</x:v>
      </x:c>
      <x:c r="L382" s="19">
        <x:v>0.32562363111553</x:v>
      </x:c>
      <x:c r="M382" s="18">
        <x:v>0.27410810254044998</x:v>
      </x:c>
      <x:c r="N382" s="18">
        <x:v>0.27410810254044998</x:v>
      </x:c>
      <x:c r="O382" s="13">
        <x:v>1.4407915363522399</x:v>
      </x:c>
      <x:c r="P382" s="25">
        <x:v>1.4915</x:v>
      </x:c>
      <x:c r="Q382" s="25">
        <x:v>1.3694</x:v>
      </x:c>
    </x:row>
    <x:row r="383">
      <x:c r="A383" s="9">
        <x:v>44404</x:v>
      </x:c>
      <x:c r="B383" s="8">
        <x:v>99.693063228975006</x:v>
      </x:c>
      <x:c r="C383" s="8">
        <x:v>71.225879682178999</x:v>
      </x:c>
      <x:c r="D383" s="8">
        <x:v>74.538461538462002</x:v>
      </x:c>
      <x:c r="E383" s="8">
        <x:v>113.310546875</x:v>
      </x:c>
      <x:c r="F383" s="23">
        <x:v>1.89691987831154</x:v>
      </x:c>
      <x:c r="G383" s="18">
        <x:v>0.47162723785166</x:v>
      </x:c>
      <x:c r="H383" s="18">
        <x:v>0.40535140300582001</x:v>
      </x:c>
      <x:c r="I383" s="18">
        <x:v>0.72106398274623007</x:v>
      </x:c>
      <x:c r="J383" s="18">
        <x:v>0.78901080501832999</x:v>
      </x:c>
      <x:c r="K383" s="19">
        <x:v>0.30880264226922999</x:v>
      </x:c>
      <x:c r="L383" s="19">
        <x:v>0.30880264226922999</x:v>
      </x:c>
      <x:c r="M383" s="18">
        <x:v>0.26083678882870998</x:v>
      </x:c>
      <x:c r="N383" s="18">
        <x:v>0.26083678882870998</x:v>
      </x:c>
      <x:c r="O383" s="13">
        <x:v>1.4028817395638637</x:v>
      </x:c>
      <x:c r="P383" s="25">
        <x:v>1.4903</x:v>
      </x:c>
      <x:c r="Q383" s="25">
        <x:v>1.365</x:v>
      </x:c>
    </x:row>
    <x:row r="384">
      <x:c r="A384" s="9">
        <x:v>44405</x:v>
      </x:c>
      <x:c r="B384" s="8">
        <x:v>97.851442602823994</x:v>
      </x:c>
      <x:c r="C384" s="8">
        <x:v>72.020431328035997</x:v>
      </x:c>
      <x:c r="D384" s="8">
        <x:v>67.923076923077005</x:v>
      </x:c>
      <x:c r="E384" s="8">
        <x:v>110.908203125</x:v>
      </x:c>
      <x:c r="F384" s="23">
        <x:v>1.8717578849473426</x:v>
      </x:c>
      <x:c r="G384" s="18">
        <x:v>0.42047634271100004</x:v>
      </x:c>
      <x:c r="H384" s="18">
        <x:v>0.36104595604205003</x:v>
      </x:c>
      <x:c r="I384" s="18">
        <x:v>0.68559789120537007</x:v>
      </x:c>
      <x:c r="J384" s="18">
        <x:v>0.74294329517576996</x:v>
      </x:c>
      <x:c r="K384" s="19">
        <x:v>0.27426397508332001</x:v>
      </x:c>
      <x:c r="L384" s="19">
        <x:v>0.27426397508332001</x:v>
      </x:c>
      <x:c r="M384" s="18">
        <x:v>0.23223124060504</x:v>
      </x:c>
      <x:c r="N384" s="18">
        <x:v>0.23223124060504</x:v>
      </x:c>
      <x:c r="O384" s="13">
        <x:v>1.3818008667005364</x:v>
      </x:c>
      <x:c r="P384" s="25">
        <x:v>1.4892000000000001</x:v>
      </x:c>
      <x:c r="Q384" s="25">
        <x:v>1.3706</x:v>
      </x:c>
    </x:row>
    <x:row r="385">
      <x:c r="A385" s="9">
        <x:v>44406</x:v>
      </x:c>
      <x:c r="B385" s="8">
        <x:v>109.26949048496</x:v>
      </x:c>
      <x:c r="C385" s="8">
        <x:v>81.668558456300005</x:v>
      </x:c>
      <x:c r="D385" s="8">
        <x:v>76.307692307691994</x:v>
      </x:c>
      <x:c r="E385" s="8">
        <x:v>122.900390625</x:v>
      </x:c>
      <x:c r="F385" s="23">
        <x:v>1.9753653296848799</x:v>
      </x:c>
      <x:c r="G385" s="18">
        <x:v>0.42183503836316999</x:v>
      </x:c>
      <x:c r="H385" s="18">
        <x:v>0.35852662670489005</x:v>
      </x:c>
      <x:c r="I385" s="18">
        <x:v>0.66462976276060004</x:v>
      </x:c>
      <x:c r="J385" s="18">
        <x:v>0.72191975882329007</x:v>
      </x:c>
      <x:c r="K385" s="19">
        <x:v>0.24761407018783999</x:v>
      </x:c>
      <x:c r="L385" s="19">
        <x:v>0.24761407018783999</x:v>
      </x:c>
      <x:c r="M385" s="18">
        <x:v>0.19613380328832999</x:v>
      </x:c>
      <x:c r="N385" s="18">
        <x:v>0.19613380328832999</x:v>
      </x:c>
      <x:c r="O385" s="13">
        <x:v>1.4197846249162676</x:v>
      </x:c>
      <x:c r="P385" s="25">
        <x:v>1.4905999999999999</x:v>
      </x:c>
      <x:c r="Q385" s="25">
        <x:v>1.3735999999999999</x:v>
      </x:c>
    </x:row>
    <x:row r="386">
      <x:c r="A386" s="9">
        <x:v>44407</x:v>
      </x:c>
      <x:c r="B386" s="8">
        <x:v>109.7605893186</x:v>
      </x:c>
      <x:c r="C386" s="8">
        <x:v>83.484676503973006</x:v>
      </x:c>
      <x:c r="D386" s="8">
        <x:v>75.076923076922995</x:v>
      </x:c>
      <x:c r="E386" s="8">
        <x:v>125.3515625</x:v>
      </x:c>
      <x:c r="F386" s="23">
        <x:v>1.9841843784987399</x:v>
      </x:c>
      <x:c r="G386" s="18">
        <x:v>0.45100703324808</x:v>
      </x:c>
      <x:c r="H386" s="18">
        <x:v>0.38154808444096999</x:v>
      </x:c>
      <x:c r="I386" s="18">
        <x:v>0.69374550682962</x:v>
      </x:c>
      <x:c r="J386" s="18">
        <x:v>0.76296172214739</x:v>
      </x:c>
      <x:c r="K386" s="19">
        <x:v>0.29467215301221</x:v>
      </x:c>
      <x:c r="L386" s="19">
        <x:v>0.29467215301221</x:v>
      </x:c>
      <x:c r="M386" s="18">
        <x:v>0.23983517331982998</x:v>
      </x:c>
      <x:c r="N386" s="18">
        <x:v>0.23983517331982998</x:v>
      </x:c>
      <x:c r="O386" s="13">
        <x:v>1.4236811530183713</x:v>
      </x:c>
      <x:c r="P386" s="25">
        <x:v>1.4925999999999999</x:v>
      </x:c>
      <x:c r="Q386" s="25">
        <x:v>1.3812</x:v>
      </x:c>
    </x:row>
    <x:row r="387">
      <x:c r="A387" s="9">
        <x:v>44410</x:v>
      </x:c>
      <x:c r="B387" s="8">
        <x:v>110.80417434009</x:v>
      </x:c>
      <x:c r="C387" s="8">
        <x:v>81.101021566401997</x:v>
      </x:c>
      <x:c r="D387" s="8">
        <x:v>75.923076923077005</x:v>
      </x:c>
      <x:c r="E387" s="8">
        <x:v>126.494140625</x:v>
      </x:c>
      <x:c r="F387" s="23">
        <x:v>1.9858060336364225</x:v>
      </x:c>
      <x:c r="G387" s="18">
        <x:v>0.43861892583120005</x:v>
      </x:c>
      <x:c r="H387" s="18">
        <x:v>0.36790895665016005</x:v>
      </x:c>
      <x:c r="I387" s="18">
        <x:v>0.69098969566259005</x:v>
      </x:c>
      <x:c r="J387" s="18">
        <x:v>0.76547449544520008</x:v>
      </x:c>
      <x:c r="K387" s="19">
        <x:v>0.30453385133516997</x:v>
      </x:c>
      <x:c r="L387" s="19">
        <x:v>0.30453385133516997</x:v>
      </x:c>
      <x:c r="M387" s="18">
        <x:v>0.25869472394373999</x:v>
      </x:c>
      <x:c r="N387" s="18">
        <x:v>0.25869472394373999</x:v>
      </x:c>
      <x:c r="O387" s="13">
        <x:v>1.450821915710635</x:v>
      </x:c>
      <x:c r="P387" s="25">
        <x:v>1.4941</x:v>
      </x:c>
      <x:c r="Q387" s="25">
        <x:v>1.3647</x:v>
      </x:c>
    </x:row>
    <x:row r="388">
      <x:c r="A388" s="9">
        <x:v>44411</x:v>
      </x:c>
      <x:c r="B388" s="8">
        <x:v>103.99017802333</x:v>
      </x:c>
      <x:c r="C388" s="8">
        <x:v>72.020431328035997</x:v>
      </x:c>
      <x:c r="D388" s="8">
        <x:v>66.846153846153996</x:v>
      </x:c>
      <x:c r="E388" s="8">
        <x:v>115.166015625</x:v>
      </x:c>
      <x:c r="F388" s="23">
        <x:v>1.8950569470562999</x:v>
      </x:c>
      <x:c r="G388" s="18">
        <x:v>0.47130754475703002</x:v>
      </x:c>
      <x:c r="H388" s="18">
        <x:v>0.40187646598904997</x:v>
      </x:c>
      <x:c r="I388" s="18">
        <x:v>0.71818835370237</x:v>
      </x:c>
      <x:c r="J388" s="18">
        <x:v>0.78725186371757006</x:v>
      </x:c>
      <x:c r="K388" s="19">
        <x:v>0.32967670570661001</x:v>
      </x:c>
      <x:c r="L388" s="19">
        <x:v>0.32967670570661001</x:v>
      </x:c>
      <x:c r="M388" s="18">
        <x:v>0.28429884305291997</x:v>
      </x:c>
      <x:c r="N388" s="18">
        <x:v>0.28429884305291997</x:v>
      </x:c>
      <x:c r="O388" s="13">
        <x:v>1.4358547334910061</x:v>
      </x:c>
      <x:c r="P388" s="25">
        <x:v>1.4938</x:v>
      </x:c>
      <x:c r="Q388" s="25">
        <x:v>1.3668</x:v>
      </x:c>
    </x:row>
    <x:row r="389">
      <x:c r="A389" s="9">
        <x:v>44412</x:v>
      </x:c>
      <x:c r="B389" s="8">
        <x:v>112.89134438306</x:v>
      </x:c>
      <x:c r="C389" s="8">
        <x:v>80.136208853574999</x:v>
      </x:c>
      <x:c r="D389" s="8">
        <x:v>72.692307692308006</x:v>
      </x:c>
      <x:c r="E389" s="8">
        <x:v>126.611328125</x:v>
      </x:c>
      <x:c r="F389" s="23">
        <x:v>1.9808279726348577</x:v>
      </x:c>
      <x:c r="G389" s="18">
        <x:v>0.4681905370844</x:v>
      </x:c>
      <x:c r="H389" s="18">
        <x:v>0.40057336460777004</x:v>
      </x:c>
      <x:c r="I389" s="18">
        <x:v>0.69530313922836995</x:v>
      </x:c>
      <x:c r="J389" s="18">
        <x:v>0.75550716143333008</x:v>
      </x:c>
      <x:c r="K389" s="19">
        <x:v>0.31289958223706998</x:v>
      </x:c>
      <x:c r="L389" s="19">
        <x:v>0.31289958223706998</x:v>
      </x:c>
      <x:c r="M389" s="18">
        <x:v>0.27073225055001998</x:v>
      </x:c>
      <x:c r="N389" s="18">
        <x:v>0.27073225055001998</x:v>
      </x:c>
      <x:c r="O389" s="13">
        <x:v>1.4617075352559676</x:v>
      </x:c>
      <x:c r="P389" s="25">
        <x:v>1.4939</x:v>
      </x:c>
      <x:c r="Q389" s="25">
        <x:v>1.3687</x:v>
      </x:c>
    </x:row>
    <x:row r="390">
      <x:c r="A390" s="9">
        <x:v>44413</x:v>
      </x:c>
      <x:c r="B390" s="8">
        <x:v>111.41804788214</x:v>
      </x:c>
      <x:c r="C390" s="8">
        <x:v>78.887627695800006</x:v>
      </x:c>
      <x:c r="D390" s="8">
        <x:v>72.846153846153996</x:v>
      </x:c>
      <x:c r="E390" s="8">
        <x:v>126.689453125</x:v>
      </x:c>
      <x:c r="F390" s="23">
        <x:v>1.974603206372735</x:v>
      </x:c>
      <x:c r="G390" s="18">
        <x:v>0.48665281329922999</x:v>
      </x:c>
      <x:c r="H390" s="18">
        <x:v>0.41473373295109001</x:v>
      </x:c>
      <x:c r="I390" s="18">
        <x:v>0.72549724418882999</x:v>
      </x:c>
      <x:c r="J390" s="18">
        <x:v>0.79805678875154995</x:v>
      </x:c>
      <x:c r="K390" s="19">
        <x:v>0.34330211442970998</x:v>
      </x:c>
      <x:c r="L390" s="19">
        <x:v>0.34330211442970998</x:v>
      </x:c>
      <x:c r="M390" s="18">
        <x:v>0.29105773699880999</x:v>
      </x:c>
      <x:c r="N390" s="18">
        <x:v>0.29105773699880999</x:v>
      </x:c>
      <x:c r="O390" s="13">
        <x:v>1.4519440997290887</x:v>
      </x:c>
      <x:c r="P390" s="25">
        <x:v>1.4956</x:v>
      </x:c>
      <x:c r="Q390" s="25">
        <x:v>1.3665</x:v>
      </x:c>
    </x:row>
    <x:row r="391">
      <x:c r="A391" s="9">
        <x:v>44414</x:v>
      </x:c>
      <x:c r="B391" s="8">
        <x:v>112.52302025783</x:v>
      </x:c>
      <x:c r="C391" s="8">
        <x:v>78.320090805901998</x:v>
      </x:c>
      <x:c r="D391" s="8">
        <x:v>76.923076923077005</x:v>
      </x:c>
      <x:c r="E391" s="8">
        <x:v>130.01953125</x:v>
      </x:c>
      <x:c r="F391" s="23">
        <x:v>1.9944642980920224</x:v>
      </x:c>
      <x:c r="G391" s="18">
        <x:v>0.47754156010229998</x:v>
      </x:c>
      <x:c r="H391" s="18">
        <x:v>0.40717574493962</x:v>
      </x:c>
      <x:c r="I391" s="18">
        <x:v>0.71159837047688002</x:v>
      </x:c>
      <x:c r="J391" s="18">
        <x:v>0.78507412690576994</x:v>
      </x:c>
      <x:c r="K391" s="19">
        <x:v>0.3378651428867</x:v>
      </x:c>
      <x:c r="L391" s="19">
        <x:v>0.3378651428867</x:v>
      </x:c>
      <x:c r="M391" s="18">
        <x:v>0.27921635481737</x:v>
      </x:c>
      <x:c r="N391" s="18">
        <x:v>0.27921635481737</x:v>
      </x:c>
      <x:c r="O391" s="13">
        <x:v>1.45733185948333</x:v>
      </x:c>
      <x:c r="P391" s="25">
        <x:v>1.4958</x:v>
      </x:c>
      <x:c r="Q391" s="25">
        <x:v>1.3589</x:v>
      </x:c>
    </x:row>
    <x:row r="392">
      <x:c r="A392" s="9">
        <x:v>44417</x:v>
      </x:c>
      <x:c r="B392" s="8">
        <x:v>109.02394106814</x:v>
      </x:c>
      <x:c r="C392" s="8">
        <x:v>75.595913734392994</x:v>
      </x:c>
      <x:c r="D392" s="8">
        <x:v>80.692307692308006</x:v>
      </x:c>
      <x:c r="E392" s="8">
        <x:v>123.583984375</x:v>
      </x:c>
      <x:c r="F392" s="23">
        <x:v>1.9722403671746025</x:v>
      </x:c>
      <x:c r="G392" s="18">
        <x:v>0.47162723785166</x:v>
      </x:c>
      <x:c r="H392" s="18">
        <x:v>0.40500390930413999</x:v>
      </x:c>
      <x:c r="I392" s="18">
        <x:v>0.72238197939132998</x:v>
      </x:c>
      <x:c r="J392" s="18">
        <x:v>0.80098835756040998</x:v>
      </x:c>
      <x:c r="K392" s="19">
        <x:v>0.34401461245154996</x:v>
      </x:c>
      <x:c r="L392" s="19">
        <x:v>0.34401461245154996</x:v>
      </x:c>
      <x:c r="M392" s="18">
        <x:v>0.28531208342800002</x:v>
      </x:c>
      <x:c r="N392" s="18">
        <x:v>0.28531208342800002</x:v>
      </x:c>
      <x:c r="O392" s="13">
        <x:v>1.4671156046793563</x:v>
      </x:c>
      <x:c r="P392" s="25">
        <x:v>1.4936</x:v>
      </x:c>
      <x:c r="Q392" s="25">
        <x:v>1.3252999999999999</x:v>
      </x:c>
    </x:row>
    <x:row r="393">
      <x:c r="A393" s="9">
        <x:v>44418</x:v>
      </x:c>
      <x:c r="B393" s="8">
        <x:v>108.77839165132001</x:v>
      </x:c>
      <x:c r="C393" s="8">
        <x:v>73.382519863791003</x:v>
      </x:c>
      <x:c r="D393" s="8">
        <x:v>80.538461538462002</x:v>
      </x:c>
      <x:c r="E393" s="8">
        <x:v>121.8359375</x:v>
      </x:c>
      <x:c r="F393" s="23">
        <x:v>1.9613382763839327</x:v>
      </x:c>
      <x:c r="G393" s="18">
        <x:v>0.48609335038363</x:v>
      </x:c>
      <x:c r="H393" s="18">
        <x:v>0.42289983494048999</x:v>
      </x:c>
      <x:c r="I393" s="18">
        <x:v>0.73064941289239993</x:v>
      </x:c>
      <x:c r="J393" s="18">
        <x:v>0.80978306398700994</x:v>
      </x:c>
      <x:c r="K393" s="19">
        <x:v>0.34848893477010001</x:v>
      </x:c>
      <x:c r="L393" s="19">
        <x:v>0.34848893477010001</x:v>
      </x:c>
      <x:c r="M393" s="18">
        <x:v>0.29526065284556002</x:v>
      </x:c>
      <x:c r="N393" s="18">
        <x:v>0.29526065284556002</x:v>
      </x:c>
      <x:c r="O393" s="13">
        <x:v>1.4769963676170113</x:v>
      </x:c>
      <x:c r="P393" s="25">
        <x:v>1.4933000000000001</x:v>
      </x:c>
      <x:c r="Q393" s="25">
        <x:v>1.3183</x:v>
      </x:c>
    </x:row>
    <x:row r="394">
      <x:c r="A394" s="9">
        <x:v>44419</x:v>
      </x:c>
      <x:c r="B394" s="8">
        <x:v>109.7605893186</x:v>
      </x:c>
      <x:c r="C394" s="8">
        <x:v>73.836549375708998</x:v>
      </x:c>
      <x:c r="D394" s="8">
        <x:v>83.384615384615003</x:v>
      </x:c>
      <x:c r="E394" s="8">
        <x:v>123.69140625</x:v>
      </x:c>
      <x:c r="F394" s="23">
        <x:v>1.9766829008223099</x:v>
      </x:c>
      <x:c r="G394" s="18">
        <x:v>0.50231777493606</x:v>
      </x:c>
      <x:c r="H394" s="18">
        <x:v>0.44253322908522003</x:v>
      </x:c>
      <x:c r="I394" s="18">
        <x:v>0.73364485981307992</x:v>
      </x:c>
      <x:c r="J394" s="18">
        <x:v>0.81246335541207004</x:v>
      </x:c>
      <x:c r="K394" s="19">
        <x:v>0.35611770219432998</x:v>
      </x:c>
      <x:c r="L394" s="19">
        <x:v>0.35611770219432998</x:v>
      </x:c>
      <x:c r="M394" s="18">
        <x:v>0.30638815865050001</x:v>
      </x:c>
      <x:c r="N394" s="18">
        <x:v>0.30638815865050001</x:v>
      </x:c>
      <x:c r="O394" s="13">
        <x:v>1.48723765112844</x:v>
      </x:c>
      <x:c r="P394" s="25">
        <x:v>1.4931000000000001</x:v>
      </x:c>
      <x:c r="Q394" s="25">
        <x:v>1.3144</x:v>
      </x:c>
    </x:row>
    <x:row r="395">
      <x:c r="A395" s="9">
        <x:v>44420</x:v>
      </x:c>
      <x:c r="B395" s="8">
        <x:v>109.02394106814</x:v>
      </x:c>
      <x:c r="C395" s="8">
        <x:v>74.631101021565996</x:v>
      </x:c>
      <x:c r="D395" s="8">
        <x:v>90.076923076922995</x:v>
      </x:c>
      <x:c r="E395" s="8">
        <x:v>123.88671875</x:v>
      </x:c>
      <x:c r="F395" s="23">
        <x:v>1.9940467097915726</x:v>
      </x:c>
      <x:c r="G395" s="18">
        <x:v>0.49544437340153002</x:v>
      </x:c>
      <x:c r="H395" s="18">
        <x:v>0.43801581096343001</x:v>
      </x:c>
      <x:c r="I395" s="18">
        <x:v>0.75413371675053997</x:v>
      </x:c>
      <x:c r="J395" s="18">
        <x:v>0.83708853346826007</x:v>
      </x:c>
      <x:c r="K395" s="19">
        <x:v>0.36624257481499001</x:v>
      </x:c>
      <x:c r="L395" s="19">
        <x:v>0.36624257481499001</x:v>
      </x:c>
      <x:c r="M395" s="18">
        <x:v>0.32036681240688997</x:v>
      </x:c>
      <x:c r="N395" s="18">
        <x:v>0.32036681240688997</x:v>
      </x:c>
      <x:c r="O395" s="13">
        <x:v>1.4926508701723149</x:v>
      </x:c>
      <x:c r="P395" s="25">
        <x:v>1.4943</x:v>
      </x:c>
      <x:c r="Q395" s="25">
        <x:v>1.3298000000000001</x:v>
      </x:c>
    </x:row>
    <x:row r="396">
      <x:c r="A396" s="9">
        <x:v>44421</x:v>
      </x:c>
      <x:c r="B396" s="8">
        <x:v>106.99815837937</x:v>
      </x:c>
      <x:c r="C396" s="8">
        <x:v>69.977298524404006</x:v>
      </x:c>
      <x:c r="D396" s="8">
        <x:v>93.538461538462002</x:v>
      </x:c>
      <x:c r="E396" s="8">
        <x:v>119.853515625</x:v>
      </x:c>
      <x:c r="F396" s="23">
        <x:v>1.97591858516809</x:v>
      </x:c>
      <x:c r="G396" s="18">
        <x:v>0.48481457800511002</x:v>
      </x:c>
      <x:c r="H396" s="18">
        <x:v>0.43297715228911005</x:v>
      </x:c>
      <x:c r="I396" s="18">
        <x:v>0.7677929547088399</x:v>
      </x:c>
      <x:c r="J396" s="18">
        <x:v>0.85291900502070006</x:v>
      </x:c>
      <x:c r="K396" s="19">
        <x:v>0.37551309647346998</x:v>
      </x:c>
      <x:c r="L396" s="19">
        <x:v>0.37551309647346998</x:v>
      </x:c>
      <x:c r="M396" s="18">
        <x:v>0.32583853920390998</x:v>
      </x:c>
      <x:c r="N396" s="18">
        <x:v>0.32583853920390998</x:v>
      </x:c>
      <x:c r="O396" s="13">
        <x:v>1.4915981158709337</x:v>
      </x:c>
      <x:c r="P396" s="25">
        <x:v>1.4938</x:v>
      </x:c>
      <x:c r="Q396" s="25">
        <x:v>1.3331</x:v>
      </x:c>
    </x:row>
    <x:row r="397">
      <x:c r="A397" s="9">
        <x:v>44424</x:v>
      </x:c>
      <x:c r="B397" s="8">
        <x:v>103.99017802333</x:v>
      </x:c>
      <x:c r="C397" s="8">
        <x:v>67.934165720772</x:v>
      </x:c>
      <x:c r="D397" s="8">
        <x:v>92.384615384615003</x:v>
      </x:c>
      <x:c r="E397" s="8">
        <x:v>112.578125</x:v>
      </x:c>
      <x:c r="F397" s="23">
        <x:v>1.9422177103217924</x:v>
      </x:c>
      <x:c r="G397" s="18">
        <x:v>0.47810102301790003</x:v>
      </x:c>
      <x:c r="H397" s="18">
        <x:v>0.43097906350446996</x:v>
      </x:c>
      <x:c r="I397" s="18">
        <x:v>0.76479750778816002</x:v>
      </x:c>
      <x:c r="J397" s="18">
        <x:v>0.85827958794799997</x:v>
      </x:c>
      <x:c r="K397" s="19">
        <x:v>0.37270910734677004</x:v>
      </x:c>
      <x:c r="L397" s="19">
        <x:v>0.37270910734677004</x:v>
      </x:c>
      <x:c r="M397" s="18">
        <x:v>0.32760476500769997</x:v>
      </x:c>
      <x:c r="N397" s="18">
        <x:v>0.32760476500769997</x:v>
      </x:c>
      <x:c r="O397" s="13">
        <x:v>1.4834119975207751</x:v>
      </x:c>
      <x:c r="P397" s="25">
        <x:v>1.4939</x:v>
      </x:c>
      <x:c r="Q397" s="25">
        <x:v>1.3454999999999999</x:v>
      </x:c>
    </x:row>
    <x:row r="398">
      <x:c r="A398" s="9">
        <x:v>44425</x:v>
      </x:c>
      <x:c r="B398" s="8">
        <x:v>98.710865561694007</x:v>
      </x:c>
      <x:c r="C398" s="8">
        <x:v>62.712826333712002</x:v>
      </x:c>
      <x:c r="D398" s="8">
        <x:v>85.923076923077005</x:v>
      </x:c>
      <x:c r="E398" s="8">
        <x:v>109.1015625</x:v>
      </x:c>
      <x:c r="F398" s="23">
        <x:v>1.8911208282962075</x:v>
      </x:c>
      <x:c r="G398" s="18">
        <x:v>0.47482416879794997</x:v>
      </x:c>
      <x:c r="H398" s="18">
        <x:v>0.42958908869776996</x:v>
      </x:c>
      <x:c r="I398" s="18">
        <x:v>0.7566498921639101</x:v>
      </x:c>
      <x:c r="J398" s="18">
        <x:v>0.84479437141179003</x:v>
      </x:c>
      <x:c r="K398" s="19">
        <x:v>0.35945617710546995</x:v>
      </x:c>
      <x:c r="L398" s="19">
        <x:v>0.35945617710546995</x:v>
      </x:c>
      <x:c r="M398" s="18">
        <x:v>0.32126305244191999</x:v>
      </x:c>
      <x:c r="N398" s="18">
        <x:v>0.32126305244191999</x:v>
      </x:c>
      <x:c r="O398" s="13">
        <x:v>1.4467845647952688</x:v>
      </x:c>
      <x:c r="P398" s="25">
        <x:v>1.4943</x:v>
      </x:c>
      <x:c r="Q398" s="25">
        <x:v>1.3583000000000001</x:v>
      </x:c>
    </x:row>
    <x:row r="399">
      <x:c r="A399" s="9">
        <x:v>44426</x:v>
      </x:c>
      <x:c r="B399" s="8">
        <x:v>98.895027624308995</x:v>
      </x:c>
      <x:c r="C399" s="8">
        <x:v>63.734392735527997</x:v>
      </x:c>
      <x:c r="D399" s="8">
        <x:v>86.461538461537998</x:v>
      </x:c>
      <x:c r="E399" s="8">
        <x:v>113.3984375</x:v>
      </x:c>
      <x:c r="F399" s="23">
        <x:v>1.9062234908034377</x:v>
      </x:c>
      <x:c r="G399" s="18">
        <x:v>0.44253516624041001</x:v>
      </x:c>
      <x:c r="H399" s="18">
        <x:v>0.39961775692815998</x:v>
      </x:c>
      <x:c r="I399" s="18">
        <x:v>0.72118380062304999</x:v>
      </x:c>
      <x:c r="J399" s="18">
        <x:v>0.80157467127588999</x:v>
      </x:c>
      <x:c r="K399" s="19">
        <x:v>0.32207461317365998</x:v>
      </x:c>
      <x:c r="L399" s="19">
        <x:v>0.32207461317365998</x:v>
      </x:c>
      <x:c r="M399" s="18">
        <x:v>0.28260794847366</x:v>
      </x:c>
      <x:c r="N399" s="18">
        <x:v>0.28260794847366</x:v>
      </x:c>
      <x:c r="O399" s="13">
        <x:v>1.4583865340870787</x:v>
      </x:c>
      <x:c r="P399" s="25">
        <x:v>1.4957</x:v>
      </x:c>
      <x:c r="Q399" s="25">
        <x:v>1.3567</x:v>
      </x:c>
    </x:row>
    <x:row r="400">
      <x:c r="A400" s="9">
        <x:v>44427</x:v>
      </x:c>
      <x:c r="B400" s="8">
        <x:v>102.02578268876999</x:v>
      </x:c>
      <x:c r="C400" s="8">
        <x:v>67.480136208854006</x:v>
      </x:c>
      <x:c r="D400" s="8">
        <x:v>83</x:v>
      </x:c>
      <x:c r="E400" s="8">
        <x:v>121.2890625</x:v>
      </x:c>
      <x:c r="F400" s="23">
        <x:v>1.9344874534940599</x:v>
      </x:c>
      <x:c r="G400" s="18">
        <x:v>0.46035805626597998</x:v>
      </x:c>
      <x:c r="H400" s="18">
        <x:v>0.4161237077578</x:v>
      </x:c>
      <x:c r="I400" s="18">
        <x:v>0.72417924754373009</x:v>
      </x:c>
      <x:c r="J400" s="18">
        <x:v>0.81355222389513993</x:v>
      </x:c>
      <x:c r="K400" s="19">
        <x:v>0.33023921359906</x:v>
      </x:c>
      <x:c r="L400" s="19">
        <x:v>0.33023921359906</x:v>
      </x:c>
      <x:c r="M400" s="18">
        <x:v>0.29620030501792999</x:v>
      </x:c>
      <x:c r="N400" s="18">
        <x:v>0.29620030501792999</x:v>
      </x:c>
      <x:c r="O400" s="13">
        <x:v>1.4582101728611112</x:v>
      </x:c>
      <x:c r="P400" s="25">
        <x:v>1.4964999999999999</x:v>
      </x:c>
      <x:c r="Q400" s="25">
        <x:v>1.3517999999999999</x:v>
      </x:c>
    </x:row>
    <x:row r="401">
      <x:c r="A401" s="9">
        <x:v>44428</x:v>
      </x:c>
      <x:c r="B401" s="8">
        <x:v>101.78023327195</x:v>
      </x:c>
      <x:c r="C401" s="8">
        <x:v>67.253121452894007</x:v>
      </x:c>
      <x:c r="D401" s="8">
        <x:v>85.230769230768999</x:v>
      </x:c>
      <x:c r="E401" s="8">
        <x:v>123.6328125</x:v>
      </x:c>
      <x:c r="F401" s="23">
        <x:v>1.9447423411390325</x:v>
      </x:c>
      <x:c r="G401" s="18">
        <x:v>0.45356457800511002</x:v>
      </x:c>
      <x:c r="H401" s="18">
        <x:v>0.40630701068542996</x:v>
      </x:c>
      <x:c r="I401" s="18">
        <x:v>0.72429906542056</x:v>
      </x:c>
      <x:c r="J401" s="18">
        <x:v>0.81254711459145001</x:v>
      </x:c>
      <x:c r="K401" s="19">
        <x:v>0.34160740559647995</x:v>
      </x:c>
      <x:c r="L401" s="19">
        <x:v>0.34160740559647995</x:v>
      </x:c>
      <x:c r="M401" s="18">
        <x:v>0.29287440149668997</x:v>
      </x:c>
      <x:c r="N401" s="18">
        <x:v>0.29287440149668997</x:v>
      </x:c>
      <x:c r="O401" s="13">
        <x:v>1.451628100958775</x:v>
      </x:c>
      <x:c r="P401" s="25">
        <x:v>1.4962</x:v>
      </x:c>
      <x:c r="Q401" s="25">
        <x:v>1.3573</x:v>
      </x:c>
    </x:row>
    <x:row r="402">
      <x:c r="A402" s="9">
        <x:v>44431</x:v>
      </x:c>
      <x:c r="B402" s="8">
        <x:v>106.0773480663</x:v>
      </x:c>
      <x:c r="C402" s="8">
        <x:v>72.758229284904004</x:v>
      </x:c>
      <x:c r="D402" s="8">
        <x:v>89.615384615384997</x:v>
      </x:c>
      <x:c r="E402" s="8">
        <x:v>128.525390625</x:v>
      </x:c>
      <x:c r="F402" s="23">
        <x:v>1.9924408814789725</x:v>
      </x:c>
      <x:c r="G402" s="18">
        <x:v>0.42846867007672995</x:v>
      </x:c>
      <x:c r="H402" s="18">
        <x:v>0.38493614803232001</x:v>
      </x:c>
      <x:c r="I402" s="18">
        <x:v>0.72465851905104006</x:v>
      </x:c>
      <x:c r="J402" s="18">
        <x:v>0.80978306398700994</x:v>
      </x:c>
      <x:c r="K402" s="19">
        <x:v>0.34135384144481001</x:v>
      </x:c>
      <x:c r="L402" s="19">
        <x:v>0.34135384144481001</x:v>
      </x:c>
      <x:c r="M402" s="18">
        <x:v>0.29123536181674003</x:v>
      </x:c>
      <x:c r="N402" s="18">
        <x:v>0.29123536181674003</x:v>
      </x:c>
      <x:c r="O402" s="13">
        <x:v>1.4794019651883539</x:v>
      </x:c>
      <x:c r="P402" s="25">
        <x:v>1.4961</x:v>
      </x:c>
      <x:c r="Q402" s="25">
        <x:v>1.3546</x:v>
      </x:c>
    </x:row>
    <x:row r="403">
      <x:c r="A403" s="9">
        <x:v>44432</x:v>
      </x:c>
      <x:c r="B403" s="8">
        <x:v>108.28729281768</x:v>
      </x:c>
      <x:c r="C403" s="8">
        <x:v>75.198637911464004</x:v>
      </x:c>
      <x:c r="D403" s="8">
        <x:v>92.384615384615003</x:v>
      </x:c>
      <x:c r="E403" s="8">
        <x:v>131.513671875</x:v>
      </x:c>
      <x:c r="F403" s="23">
        <x:v>2.0184605449718975</x:v>
      </x:c>
      <x:c r="G403" s="18">
        <x:v>0.45260549872123002</x:v>
      </x:c>
      <x:c r="H403" s="18">
        <x:v>0.40083398488401994</x:v>
      </x:c>
      <x:c r="I403" s="18">
        <x:v>0.73831775700934998</x:v>
      </x:c>
      <x:c r="J403" s="18">
        <x:v>0.83348689176454993</x:v>
      </x:c>
      <x:c r="K403" s="19">
        <x:v>0.37462068214791999</x:v>
      </x:c>
      <x:c r="L403" s="19">
        <x:v>0.37462068214791999</x:v>
      </x:c>
      <x:c r="M403" s="18">
        <x:v>0.33036511241592004</x:v>
      </x:c>
      <x:c r="N403" s="18">
        <x:v>0.33036511241592004</x:v>
      </x:c>
      <x:c r="O403" s="13">
        <x:v>1.4935683919777663</x:v>
      </x:c>
      <x:c r="P403" s="25">
        <x:v>1.4964999999999999</x:v>
      </x:c>
      <x:c r="Q403" s="25">
        <x:v>1.3648</x:v>
      </x:c>
    </x:row>
    <x:row r="404">
      <x:c r="A404" s="9">
        <x:v>44433</x:v>
      </x:c>
      <x:c r="B404" s="8">
        <x:v>108.5942295887</x:v>
      </x:c>
      <x:c r="C404" s="8">
        <x:v>74.517593643587006</x:v>
      </x:c>
      <x:c r="D404" s="8">
        <x:v>97.923076923077005</x:v>
      </x:c>
      <x:c r="E404" s="8">
        <x:v>128.876953125</x:v>
      </x:c>
      <x:c r="F404" s="23">
        <x:v>2.02477963320091</x:v>
      </x:c>
      <x:c r="G404" s="18">
        <x:v>0.47042838874679999</x:v>
      </x:c>
      <x:c r="H404" s="18">
        <x:v>0.41725306228824999</x:v>
      </x:c>
      <x:c r="I404" s="18">
        <x:v>0.75808770668584002</x:v>
      </x:c>
      <x:c r="J404" s="18">
        <x:v>0.85978725194212002</x:v>
      </x:c>
      <x:c r="K404" s="19">
        <x:v>0.38585009285916</x:v>
      </x:c>
      <x:c r="L404" s="19">
        <x:v>0.38585009285916</x:v>
      </x:c>
      <x:c r="M404" s="18">
        <x:v>0.33564527022039997</x:v>
      </x:c>
      <x:c r="N404" s="18">
        <x:v>0.33564527022039997</x:v>
      </x:c>
      <x:c r="O404" s="13">
        <x:v>1.5062293909408488</x:v>
      </x:c>
      <x:c r="P404" s="25">
        <x:v>1.4970000000000001</x:v>
      </x:c>
      <x:c r="Q404" s="25">
        <x:v>1.3574999999999999</x:v>
      </x:c>
    </x:row>
    <x:row r="405">
      <x:c r="A405" s="9">
        <x:v>44434</x:v>
      </x:c>
      <x:c r="B405" s="8">
        <x:v>105.77041129526999</x:v>
      </x:c>
      <x:c r="C405" s="8">
        <x:v>70.998864926219994</x:v>
      </x:c>
      <x:c r="D405" s="8">
        <x:v>97.769230769231001</x:v>
      </x:c>
      <x:c r="E405" s="8">
        <x:v>126.220703125</x:v>
      </x:c>
      <x:c r="F405" s="23">
        <x:v>2.0018980252893024</x:v>
      </x:c>
      <x:c r="G405" s="18">
        <x:v>0.47178708439898004</x:v>
      </x:c>
      <x:c r="H405" s="18">
        <x:v>0.42124923985752999</x:v>
      </x:c>
      <x:c r="I405" s="18">
        <x:v>0.78217109992811007</x:v>
      </x:c>
      <x:c r="J405" s="18">
        <x:v>0.88784655334327001</x:v>
      </x:c>
      <x:c r="K405" s="19">
        <x:v>0.39564949588048004</x:v>
      </x:c>
      <x:c r="L405" s="19">
        <x:v>0.39564949588048004</x:v>
      </x:c>
      <x:c r="M405" s="18">
        <x:v>0.34774107911896995</x:v>
      </x:c>
      <x:c r="N405" s="18">
        <x:v>0.34774107911896995</x:v>
      </x:c>
      <x:c r="O405" s="13">
        <x:v>1.4928819543597149</x:v>
      </x:c>
      <x:c r="P405" s="25">
        <x:v>1.4954000000000001</x:v>
      </x:c>
      <x:c r="Q405" s="25">
        <x:v>1.3531</x:v>
      </x:c>
    </x:row>
    <x:row r="406">
      <x:c r="A406" s="9">
        <x:v>44435</x:v>
      </x:c>
      <x:c r="B406" s="8">
        <x:v>106.0773480663</x:v>
      </x:c>
      <x:c r="C406" s="8">
        <x:v>71.906923950057006</x:v>
      </x:c>
      <x:c r="D406" s="8">
        <x:v>107.76923076923001</x:v>
      </x:c>
      <x:c r="E406" s="8">
        <x:v>132.421875</x:v>
      </x:c>
      <x:c r="F406" s="23">
        <x:v>2.0454384444639677</x:v>
      </x:c>
      <x:c r="G406" s="18">
        <x:v>0.4440537084399</x:v>
      </x:c>
      <x:c r="H406" s="18">
        <x:v>0.39805403527061001</x:v>
      </x:c>
      <x:c r="I406" s="18">
        <x:v>0.78265037143542004</x:v>
      </x:c>
      <x:c r="J406" s="18">
        <x:v>0.88248597041596999</x:v>
      </x:c>
      <x:c r="K406" s="19">
        <x:v>0.37766889472362997</x:v>
      </x:c>
      <x:c r="L406" s="19">
        <x:v>0.37766889472362997</x:v>
      </x:c>
      <x:c r="M406" s="18">
        <x:v>0.34023687993427998</x:v>
      </x:c>
      <x:c r="N406" s="18">
        <x:v>0.34023687993427998</x:v>
      </x:c>
      <x:c r="O406" s="13">
        <x:v>1.5016977960289761</x:v>
      </x:c>
      <x:c r="P406" s="25">
        <x:v>1.4959</x:v>
      </x:c>
      <x:c r="Q406" s="25">
        <x:v>1.3641000000000001</x:v>
      </x:c>
    </x:row>
    <x:row r="407">
      <x:c r="A407" s="9">
        <x:v>44438</x:v>
      </x:c>
      <x:c r="B407" s="8">
        <x:v>105.58624923265999</x:v>
      </x:c>
      <x:c r="C407" s="8">
        <x:v>71.679909194098002</x:v>
      </x:c>
      <x:c r="D407" s="8">
        <x:v>114.76923076923001</x:v>
      </x:c>
      <x:c r="E407" s="8">
        <x:v>137.421875</x:v>
      </x:c>
      <x:c r="F407" s="23">
        <x:v>2.0736431604899703</x:v>
      </x:c>
      <x:c r="G407" s="18">
        <x:v>0.45284526854219997</x:v>
      </x:c>
      <x:c r="H407" s="18">
        <x:v>0.40778385891756003</x:v>
      </x:c>
      <x:c r="I407" s="18">
        <x:v>0.80457704289480003</x:v>
      </x:c>
      <x:c r="J407" s="18">
        <x:v>0.91213669491345006</x:v>
      </x:c>
      <x:c r="K407" s="19">
        <x:v>0.37956396162910999</x:v>
      </x:c>
      <x:c r="L407" s="19">
        <x:v>0.37956396162910999</x:v>
      </x:c>
      <x:c r="M407" s="18">
        <x:v>0.33855578985279</x:v>
      </x:c>
      <x:c r="N407" s="18">
        <x:v>0.33855578985279</x:v>
      </x:c>
      <x:c r="O407" s="13">
        <x:v>1.5090111797368126</x:v>
      </x:c>
      <x:c r="P407" s="25">
        <x:v>1.4965999999999999</x:v>
      </x:c>
      <x:c r="Q407" s="25">
        <x:v>1.3684000000000001</x:v>
      </x:c>
    </x:row>
    <x:row r="408">
      <x:c r="A408" s="9">
        <x:v>44439</x:v>
      </x:c>
      <x:c r="B408" s="8">
        <x:v>103.06936771025001</x:v>
      </x:c>
      <x:c r="C408" s="8">
        <x:v>68.388195232689995</x:v>
      </x:c>
      <x:c r="D408" s="8">
        <x:v>120.38461538462001</x:v>
      </x:c>
      <x:c r="E408" s="8">
        <x:v>134.013671875</x:v>
      </x:c>
      <x:c r="F408" s="23">
        <x:v>2.0646396255064001</x:v>
      </x:c>
      <x:c r="G408" s="18">
        <x:v>0.45172634271100004</x:v>
      </x:c>
      <x:c r="H408" s="18">
        <x:v>0.40830509947007004</x:v>
      </x:c>
      <x:c r="I408" s="18">
        <x:v>0.8159597411933901</x:v>
      </x:c>
      <x:c r="J408" s="18">
        <x:v>0.93307647216372003</x:v>
      </x:c>
      <x:c r="K408" s="19">
        <x:v>0.38812638617375</x:v>
      </x:c>
      <x:c r="L408" s="19">
        <x:v>0.38812638617375</x:v>
      </x:c>
      <x:c r="M408" s="18">
        <x:v>0.34338450500440998</x:v>
      </x:c>
      <x:c r="N408" s="18">
        <x:v>0.34338450500440998</x:v>
      </x:c>
      <x:c r="O408" s="13">
        <x:v>1.5094874404088099</x:v>
      </x:c>
      <x:c r="P408" s="25">
        <x:v>1.4968999999999999</x:v>
      </x:c>
      <x:c r="Q408" s="25">
        <x:v>1.3687</x:v>
      </x:c>
    </x:row>
    <x:row r="409">
      <x:c r="A409" s="9">
        <x:v>44440</x:v>
      </x:c>
      <x:c r="B409" s="8">
        <x:v>100.06138735421</x:v>
      </x:c>
      <x:c r="C409" s="8">
        <x:v>65.153234960272002</x:v>
      </x:c>
      <x:c r="D409" s="8">
        <x:v>110.53846153846</x:v>
      </x:c>
      <x:c r="E409" s="8">
        <x:v>126.50390625</x:v>
      </x:c>
      <x:c r="F409" s="23">
        <x:v>2.0056424752573552</x:v>
      </x:c>
      <x:c r="G409" s="18">
        <x:v>0.45084718670077001</x:v>
      </x:c>
      <x:c r="H409" s="18">
        <x:v>0.40387455477369</x:v>
      </x:c>
      <x:c r="I409" s="18">
        <x:v>0.82231008866523003</x:v>
      </x:c>
      <x:c r="J409" s="18">
        <x:v>0.94371387891610992</x:v>
      </x:c>
      <x:c r="K409" s="19">
        <x:v>0.38824786919711002</x:v>
      </x:c>
      <x:c r="L409" s="19">
        <x:v>0.38824786919711002</x:v>
      </x:c>
      <x:c r="M409" s="18">
        <x:v>0.33932903791023</x:v>
      </x:c>
      <x:c r="N409" s="18">
        <x:v>0.33932903791023</x:v>
      </x:c>
      <x:c r="O409" s="13">
        <x:v>1.4955058357470887</x:v>
      </x:c>
      <x:c r="P409" s="25">
        <x:v>1.4981</x:v>
      </x:c>
      <x:c r="Q409" s="25">
        <x:v>1.3677999999999999</x:v>
      </x:c>
    </x:row>
    <x:row r="410">
      <x:c r="A410" s="9">
        <x:v>44441</x:v>
      </x:c>
      <x:c r="B410" s="8">
        <x:v>100.55248618784999</x:v>
      </x:c>
      <x:c r="C410" s="8">
        <x:v>63.904653802497002</x:v>
      </x:c>
      <x:c r="D410" s="8">
        <x:v>122.76923076923001</x:v>
      </x:c>
      <x:c r="E410" s="8">
        <x:v>124.6875</x:v>
      </x:c>
      <x:c r="F410" s="23">
        <x:v>2.0297846768989425</x:v>
      </x:c>
      <x:c r="G410" s="18">
        <x:v>0.46283567774936002</x:v>
      </x:c>
      <x:c r="H410" s="18">
        <x:v>0.41412561897316003</x:v>
      </x:c>
      <x:c r="I410" s="18">
        <x:v>0.80936975796789001</x:v>
      </x:c>
      <x:c r="J410" s="18">
        <x:v>0.91188541760681996</x:v>
      </x:c>
      <x:c r="K410" s="19">
        <x:v>0.36641442578119998</x:v>
      </x:c>
      <x:c r="L410" s="19">
        <x:v>0.36641442578119998</x:v>
      </x:c>
      <x:c r="M410" s="18">
        <x:v>0.31650068105854001</x:v>
      </x:c>
      <x:c r="N410" s="18">
        <x:v>0.31650068105854001</x:v>
      </x:c>
      <x:c r="O410" s="13">
        <x:v>1.5133603649423026</x:v>
      </x:c>
      <x:c r="P410" s="25">
        <x:v>1.4981</x:v>
      </x:c>
      <x:c r="Q410" s="25">
        <x:v>1.3675999999999999</x:v>
      </x:c>
    </x:row>
    <x:row r="411">
      <x:c r="A411" s="9">
        <x:v>44442</x:v>
      </x:c>
      <x:c r="B411" s="8">
        <x:v>99.631675874769996</x:v>
      </x:c>
      <x:c r="C411" s="8">
        <x:v>62.769580022701</x:v>
      </x:c>
      <x:c r="D411" s="8">
        <x:v>114.61538461537999</x:v>
      </x:c>
      <x:c r="E411" s="8">
        <x:v>117.470703125</x:v>
      </x:c>
      <x:c r="F411" s="23">
        <x:v>1.9862183590946274</x:v>
      </x:c>
      <x:c r="G411" s="18">
        <x:v>0.46875</x:v>
      </x:c>
      <x:c r="H411" s="18">
        <x:v>0.41690556858656996</x:v>
      </x:c>
      <x:c r="I411" s="18">
        <x:v>0.83393242271747003</x:v>
      </x:c>
      <x:c r="J411" s="18">
        <x:v>0.94396515629990008</x:v>
      </x:c>
      <x:c r="K411" s="19">
        <x:v>0.38150050484701997</x:v>
      </x:c>
      <x:c r="L411" s="19">
        <x:v>0.38150050484701997</x:v>
      </x:c>
      <x:c r="M411" s="18">
        <x:v>0.34016438112022002</x:v>
      </x:c>
      <x:c r="N411" s="18">
        <x:v>0.34016438112022002</x:v>
      </x:c>
      <x:c r="O411" s="13">
        <x:v>1.50383230418372</x:v>
      </x:c>
      <x:c r="P411" s="25">
        <x:v>1.4982</x:v>
      </x:c>
      <x:c r="Q411" s="25">
        <x:v>1.3663000000000001</x:v>
      </x:c>
    </x:row>
    <x:row r="412">
      <x:c r="A412" s="9">
        <x:v>44445</x:v>
      </x:c>
      <x:c r="B412" s="8">
        <x:v>101.53468385513</x:v>
      </x:c>
      <x:c r="C412" s="8">
        <x:v>66.742338251985998</x:v>
      </x:c>
      <x:c r="D412" s="8">
        <x:v>107.07692307692</x:v>
      </x:c>
      <x:c r="E412" s="8">
        <x:v>123.18359375</x:v>
      </x:c>
      <x:c r="F412" s="23">
        <x:v>1.9963438473350901</x:v>
      </x:c>
      <x:c r="G412" s="18">
        <x:v>0.45524296675192</x:v>
      </x:c>
      <x:c r="H412" s="18">
        <x:v>0.40335331422118004</x:v>
      </x:c>
      <x:c r="I412" s="18">
        <x:v>0.83081715791996003</x:v>
      </x:c>
      <x:c r="J412" s="18">
        <x:v>0.92001005113855994</x:v>
      </x:c>
      <x:c r="K412" s="19">
        <x:v>0.37071960952989003</x:v>
      </x:c>
      <x:c r="L412" s="19">
        <x:v>0.37071960952989003</x:v>
      </x:c>
      <x:c r="M412" s="18">
        <x:v>0.33989786218918</x:v>
      </x:c>
      <x:c r="N412" s="18">
        <x:v>0.33989786218918</x:v>
      </x:c>
      <x:c r="O412" s="13">
        <x:v>1.52144210800534</x:v>
      </x:c>
      <x:c r="P412" s="25">
        <x:v>1.4984</x:v>
      </x:c>
      <x:c r="Q412" s="25">
        <x:v>1.3753</x:v>
      </x:c>
    </x:row>
    <x:row r="413">
      <x:c r="A413" s="9">
        <x:v>44446</x:v>
      </x:c>
      <x:c r="B413" s="8">
        <x:v>102.08717004297</x:v>
      </x:c>
      <x:c r="C413" s="8">
        <x:v>68.161180476731005</x:v>
      </x:c>
      <x:c r="D413" s="8">
        <x:v>115.23076923076999</x:v>
      </x:c>
      <x:c r="E413" s="8">
        <x:v>128.0859375</x:v>
      </x:c>
      <x:c r="F413" s="23">
        <x:v>2.0339126431261776</x:v>
      </x:c>
      <x:c r="G413" s="18">
        <x:v>0.48249680306904996</x:v>
      </x:c>
      <x:c r="H413" s="18">
        <x:v>0.42672226565893001</x:v>
      </x:c>
      <x:c r="I413" s="18">
        <x:v>0.84339803498681998</x:v>
      </x:c>
      <x:c r="J413" s="18">
        <x:v>0.93952592349691999</x:v>
      </x:c>
      <x:c r="K413" s="19">
        <x:v>0.38944741301156</x:v>
      </x:c>
      <x:c r="L413" s="19">
        <x:v>0.38944741301156</x:v>
      </x:c>
      <x:c r="M413" s="18">
        <x:v>0.35024950540394001</x:v>
      </x:c>
      <x:c r="N413" s="18">
        <x:v>0.35024950540394001</x:v>
      </x:c>
      <x:c r="O413" s="13">
        <x:v>1.5508582334873275</x:v>
      </x:c>
      <x:c r="P413" s="25">
        <x:v>1.4979</x:v>
      </x:c>
      <x:c r="Q413" s="25">
        <x:v>1.3720000000000001</x:v>
      </x:c>
    </x:row>
    <x:row r="414">
      <x:c r="A414" s="9">
        <x:v>44447</x:v>
      </x:c>
      <x:c r="B414" s="8">
        <x:v>100.73664825045999</x:v>
      </x:c>
      <x:c r="C414" s="8">
        <x:v>66.685584562996993</x:v>
      </x:c>
      <x:c r="D414" s="8">
        <x:v>118.61538461537999</x:v>
      </x:c>
      <x:c r="E414" s="8">
        <x:v>127.87109375</x:v>
      </x:c>
      <x:c r="F414" s="23">
        <x:v>2.0347717779470926</x:v>
      </x:c>
      <x:c r="G414" s="18">
        <x:v>0.50471547314577991</x:v>
      </x:c>
      <x:c r="H414" s="18">
        <x:v>0.45243679958301003</x:v>
      </x:c>
      <x:c r="I414" s="18">
        <x:v>0.88761083153605991</x:v>
      </x:c>
      <x:c r="J414" s="18">
        <x:v>0.9925454393631099</x:v>
      </x:c>
      <x:c r="K414" s="19">
        <x:v>0.41517910887181997</x:v>
      </x:c>
      <x:c r="L414" s="19">
        <x:v>0.41517910887181997</x:v>
      </x:c>
      <x:c r="M414" s="18">
        <x:v>0.36959955326351002</x:v>
      </x:c>
      <x:c r="N414" s="18">
        <x:v>0.36959955326351002</x:v>
      </x:c>
      <x:c r="O414" s="13">
        <x:v>1.5562425586875561</x:v>
      </x:c>
      <x:c r="P414" s="25">
        <x:v>1.4975000000000001</x:v>
      </x:c>
      <x:c r="Q414" s="25">
        <x:v>1.3585</x:v>
      </x:c>
    </x:row>
    <x:row r="415">
      <x:c r="A415" s="9">
        <x:v>44448</x:v>
      </x:c>
      <x:c r="B415" s="8">
        <x:v>98.710865561694007</x:v>
      </x:c>
      <x:c r="C415" s="8">
        <x:v>65.493757094211006</x:v>
      </x:c>
      <x:c r="D415" s="8">
        <x:v>120.23076923076999</x:v>
      </x:c>
      <x:c r="E415" s="8">
        <x:v>127.265625</x:v>
      </x:c>
      <x:c r="F415" s="23">
        <x:v>2.0292525422166876</x:v>
      </x:c>
      <x:c r="G415" s="18">
        <x:v>0.49744245524296998</x:v>
      </x:c>
      <x:c r="H415" s="18">
        <x:v>0.44600816610198996</x:v>
      </x:c>
      <x:c r="I415" s="18">
        <x:v>0.90522405942966999</x:v>
      </x:c>
      <x:c r="J415" s="18">
        <x:v>0.99849233608304</x:v>
      </x:c>
      <x:c r="K415" s="19">
        <x:v>0.41803571130259004</x:v>
      </x:c>
      <x:c r="L415" s="19">
        <x:v>0.41803571130259004</x:v>
      </x:c>
      <x:c r="M415" s="18">
        <x:v>0.38335101501879998</x:v>
      </x:c>
      <x:c r="N415" s="18">
        <x:v>0.38335101501879998</x:v>
      </x:c>
      <x:c r="O415" s="13">
        <x:v>1.5621060465788386</x:v>
      </x:c>
      <x:c r="P415" s="25">
        <x:v>1.4972000000000001</x:v>
      </x:c>
      <x:c r="Q415" s="25">
        <x:v>1.3521000000000001</x:v>
      </x:c>
    </x:row>
    <x:row r="416">
      <x:c r="A416" s="9">
        <x:v>44449</x:v>
      </x:c>
      <x:c r="B416" s="8">
        <x:v>101.59607120933001</x:v>
      </x:c>
      <x:c r="C416" s="8">
        <x:v>68.955732122588003</x:v>
      </x:c>
      <x:c r="D416" s="8">
        <x:v>124.30769230769</x:v>
      </x:c>
      <x:c r="E416" s="8">
        <x:v>130.3515625</x:v>
      </x:c>
      <x:c r="F416" s="23">
        <x:v>2.0630276453490199</x:v>
      </x:c>
      <x:c r="G416" s="18">
        <x:v>0.49768222506393994</x:v>
      </x:c>
      <x:c r="H416" s="18">
        <x:v>0.44861436886455996</x:v>
      </x:c>
      <x:c r="I416" s="18">
        <x:v>0.92846872753415</x:v>
      </x:c>
      <x:c r="J416" s="18">
        <x:v>1.0248764553628</x:v>
      </x:c>
      <x:c r="K416" s="19">
        <x:v>0.41911095191999004</x:v>
      </x:c>
      <x:c r="L416" s="19">
        <x:v>0.41911095191999004</x:v>
      </x:c>
      <x:c r="M416" s="18">
        <x:v>0.37949234598263998</x:v>
      </x:c>
      <x:c r="N416" s="18">
        <x:v>0.37949234598263998</x:v>
      </x:c>
      <x:c r="O416" s="13">
        <x:v>1.5648573127750365</x:v>
      </x:c>
      <x:c r="P416" s="25">
        <x:v>1.4971000000000001</x:v>
      </x:c>
      <x:c r="Q416" s="25">
        <x:v>1.3553999999999999</x:v>
      </x:c>
    </x:row>
    <x:row r="417">
      <x:c r="A417" s="9">
        <x:v>44452</x:v>
      </x:c>
      <x:c r="B417" s="8">
        <x:v>98.342541436464003</x:v>
      </x:c>
      <x:c r="C417" s="8">
        <x:v>64.642451759363993</x:v>
      </x:c>
      <x:c r="D417" s="8">
        <x:v>128.69230769231001</x:v>
      </x:c>
      <x:c r="E417" s="8">
        <x:v>129.169921875</x:v>
      </x:c>
      <x:c r="F417" s="23">
        <x:v>2.0521180569078448</x:v>
      </x:c>
      <x:c r="G417" s="18">
        <x:v>0.51278772378517001</x:v>
      </x:c>
      <x:c r="H417" s="18">
        <x:v>0.46190600295369999</x:v>
      </x:c>
      <x:c r="I417" s="18">
        <x:v>0.92403546609154008</x:v>
      </x:c>
      <x:c r="J417" s="18">
        <x:v>1.0273054695584001</x:v>
      </x:c>
      <x:c r="K417" s="19">
        <x:v>0.42493338911408995</x:v>
      </x:c>
      <x:c r="L417" s="19">
        <x:v>0.42493338911408995</x:v>
      </x:c>
      <x:c r="M417" s="18">
        <x:v>0.37147853079165005</x:v>
      </x:c>
      <x:c r="N417" s="18">
        <x:v>0.37147853079165005</x:v>
      </x:c>
      <x:c r="O417" s="13">
        <x:v>1.5715176881679187</x:v>
      </x:c>
      <x:c r="P417" s="25">
        <x:v>1.4964999999999999</x:v>
      </x:c>
      <x:c r="Q417" s="25">
        <x:v>1.3512</x:v>
      </x:c>
    </x:row>
    <x:row r="418">
      <x:c r="A418" s="9">
        <x:v>44453</x:v>
      </x:c>
      <x:c r="B418" s="8">
        <x:v>100.24554941682</x:v>
      </x:c>
      <x:c r="C418" s="8">
        <x:v>65.947786606129</x:v>
      </x:c>
      <x:c r="D418" s="8">
        <x:v>126.76923076923001</x:v>
      </x:c>
      <x:c r="E418" s="8">
        <x:v>132.158203125</x:v>
      </x:c>
      <x:c r="F418" s="23">
        <x:v>2.0628019247929474</x:v>
      </x:c>
      <x:c r="G418" s="18">
        <x:v>0.51126918158568002</x:v>
      </x:c>
      <x:c r="H418" s="18">
        <x:v>0.45704109113022001</x:v>
      </x:c>
      <x:c r="I418" s="18">
        <x:v>0.94272705487658992</x:v>
      </x:c>
      <x:c r="J418" s="18">
        <x:v>1.0414607589122999</x:v>
      </x:c>
      <x:c r="K418" s="19">
        <x:v>0.42759728566366001</x:v>
      </x:c>
      <x:c r="L418" s="19">
        <x:v>0.42759728566366001</x:v>
      </x:c>
      <x:c r="M418" s="18">
        <x:v>0.38222442375561999</x:v>
      </x:c>
      <x:c r="N418" s="18">
        <x:v>0.38222442375561999</x:v>
      </x:c>
      <x:c r="O418" s="13">
        <x:v>1.5592871579226526</x:v>
      </x:c>
      <x:c r="P418" s="25">
        <x:v>1.4961</x:v>
      </x:c>
      <x:c r="Q418" s="25">
        <x:v>1.3514999999999999</x:v>
      </x:c>
    </x:row>
    <x:row r="419">
      <x:c r="A419" s="9">
        <x:v>44454</x:v>
      </x:c>
      <x:c r="B419" s="8">
        <x:v>100.92081031308</x:v>
      </x:c>
      <x:c r="C419" s="8">
        <x:v>66.118047673098999</x:v>
      </x:c>
      <x:c r="D419" s="8">
        <x:v>129.69230769231001</x:v>
      </x:c>
      <x:c r="E419" s="8">
        <x:v>134.560546875</x:v>
      </x:c>
      <x:c r="F419" s="23">
        <x:v>2.0782292813837224</x:v>
      </x:c>
      <x:c r="G419" s="18">
        <x:v>0.49208759590793</x:v>
      </x:c>
      <x:c r="H419" s="18">
        <x:v>0.44114325427852003</x:v>
      </x:c>
      <x:c r="I419" s="18">
        <x:v>0.91780493649652994</x:v>
      </x:c>
      <x:c r="J419" s="18">
        <x:v>1.0309908702872002</x:v>
      </x:c>
      <x:c r="K419" s="19">
        <x:v>0.42210329990859002</x:v>
      </x:c>
      <x:c r="L419" s="19">
        <x:v>0.42210329990859002</x:v>
      </x:c>
      <x:c r="M419" s="18">
        <x:v>0.37403200329692998</x:v>
      </x:c>
      <x:c r="N419" s="18">
        <x:v>0.37403200329692998</x:v>
      </x:c>
      <x:c r="O419" s="13">
        <x:v>1.5681579665104999</x:v>
      </x:c>
      <x:c r="P419" s="25">
        <x:v>1.4958</x:v>
      </x:c>
      <x:c r="Q419" s="25">
        <x:v>1.3554999999999999</x:v>
      </x:c>
    </x:row>
    <x:row r="420">
      <x:c r="A420" s="9">
        <x:v>44455</x:v>
      </x:c>
      <x:c r="B420" s="8">
        <x:v>98.219766728053997</x:v>
      </x:c>
      <x:c r="C420" s="8">
        <x:v>60.442678774119997</x:v>
      </x:c>
      <x:c r="D420" s="8">
        <x:v>122.76923076923001</x:v>
      </x:c>
      <x:c r="E420" s="8">
        <x:v>123.06640625</x:v>
      </x:c>
      <x:c r="F420" s="23">
        <x:v>2.01124520630351</x:v>
      </x:c>
      <x:c r="G420" s="18">
        <x:v>0.47914002557544999</x:v>
      </x:c>
      <x:c r="H420" s="18">
        <x:v>0.43289027886370002</x:v>
      </x:c>
      <x:c r="I420" s="18">
        <x:v>0.92990654205607004</x:v>
      </x:c>
      <x:c r="J420" s="18">
        <x:v>1.0512605746426</x:v>
      </x:c>
      <x:c r="K420" s="19">
        <x:v>0.43204333439373999</x:v>
      </x:c>
      <x:c r="L420" s="19">
        <x:v>0.43204333439373999</x:v>
      </x:c>
      <x:c r="M420" s="18">
        <x:v>0.39398982107934999</x:v>
      </x:c>
      <x:c r="N420" s="18">
        <x:v>0.39398982107934999</x:v>
      </x:c>
      <x:c r="O420" s="13">
        <x:v>1.5385533004149061</x:v>
      </x:c>
      <x:c r="P420" s="25">
        <x:v>1.4958</x:v>
      </x:c>
      <x:c r="Q420" s="25">
        <x:v>1.3448</x:v>
      </x:c>
    </x:row>
    <x:row r="421">
      <x:c r="A421" s="9">
        <x:v>44456</x:v>
      </x:c>
      <x:c r="B421" s="8">
        <x:v>99.570288520565001</x:v>
      </x:c>
      <x:c r="C421" s="8">
        <x:v>61.520998864926</x:v>
      </x:c>
      <x:c r="D421" s="8">
        <x:v>119.53846153846</x:v>
      </x:c>
      <x:c r="E421" s="8">
        <x:v>124.111328125</x:v>
      </x:c>
      <x:c r="F421" s="23">
        <x:v>2.0118526926223774</x:v>
      </x:c>
      <x:c r="G421" s="18">
        <x:v>0.45883951406649998</x:v>
      </x:c>
      <x:c r="H421" s="18">
        <x:v>0.41091130223264999</x:v>
      </x:c>
      <x:c r="I421" s="18">
        <x:v>0.89479990414569999</x:v>
      </x:c>
      <x:c r="J421" s="18">
        <x:v>1.0170030991376999</x:v>
      </x:c>
      <x:c r="K421" s="19">
        <x:v>0.39301256162843001</x:v>
      </x:c>
      <x:c r="L421" s="19">
        <x:v>0.39301256162843001</x:v>
      </x:c>
      <x:c r="M421" s="18">
        <x:v>0.37042373023991998</x:v>
      </x:c>
      <x:c r="N421" s="18">
        <x:v>0.37042373023991998</x:v>
      </x:c>
      <x:c r="O421" s="13">
        <x:v>1.5354354247900925</x:v>
      </x:c>
      <x:c r="P421" s="25">
        <x:v>1.496</x:v>
      </x:c>
      <x:c r="Q421" s="25">
        <x:v>1.3322000000000001</x:v>
      </x:c>
    </x:row>
    <x:row r="422">
      <x:c r="A422" s="9">
        <x:v>44461</x:v>
      </x:c>
      <x:c r="B422" s="8">
        <x:v>101.04358502149</x:v>
      </x:c>
      <x:c r="C422" s="8">
        <x:v>62.599318955732002</x:v>
      </x:c>
      <x:c r="D422" s="8">
        <x:v>123.38461538462001</x:v>
      </x:c>
      <x:c r="E422" s="8">
        <x:v>122.294921875</x:v>
      </x:c>
      <x:c r="F422" s="23">
        <x:v>2.0233061030921049</x:v>
      </x:c>
      <x:c r="G422" s="18">
        <x:v>0.47602301790280999</x:v>
      </x:c>
      <x:c r="H422" s="18">
        <x:v>0.42029363217792004</x:v>
      </x:c>
      <x:c r="I422" s="18">
        <x:v>0.87562904385333995</x:v>
      </x:c>
      <x:c r="J422" s="18">
        <x:v>0.99974872277052995</x:v>
      </x:c>
      <x:c r="K422" s="19">
        <x:v>0.38857159639613997</x:v>
      </x:c>
      <x:c r="L422" s="19">
        <x:v>0.38857159639613997</x:v>
      </x:c>
      <x:c r="M422" s="18">
        <x:v>0.36732289441192995</x:v>
      </x:c>
      <x:c r="N422" s="18">
        <x:v>0.36732289441192995</x:v>
      </x:c>
      <x:c r="O422" s="13">
        <x:v>1.5408796028845027</x:v>
      </x:c>
      <x:c r="P422" s="25">
        <x:v>1.4971000000000001</x:v>
      </x:c>
      <x:c r="Q422" s="25">
        <x:v>1.3481000000000001</x:v>
      </x:c>
    </x:row>
    <x:row r="423">
      <x:c r="A423" s="9">
        <x:v>44462</x:v>
      </x:c>
      <x:c r="B423" s="8">
        <x:v>100.18416206262</x:v>
      </x:c>
      <x:c r="C423" s="8">
        <x:v>63.847900113507002</x:v>
      </x:c>
      <x:c r="D423" s="8">
        <x:v>111.23076923076999</x:v>
      </x:c>
      <x:c r="E423" s="8">
        <x:v>122.05078125</x:v>
      </x:c>
      <x:c r="F423" s="23">
        <x:v>1.9932840316422427</x:v>
      </x:c>
      <x:c r="G423" s="18">
        <x:v>0.4693094629156</x:v>
      </x:c>
      <x:c r="H423" s="18">
        <x:v>0.41151941621058002</x:v>
      </x:c>
      <x:c r="I423" s="18">
        <x:v>0.87994248741912007</x:v>
      </x:c>
      <x:c r="J423" s="18">
        <x:v>1.0178406902370001</x:v>
      </x:c>
      <x:c r="K423" s="19">
        <x:v>0.39554770018428004</x:v>
      </x:c>
      <x:c r="L423" s="19">
        <x:v>0.39554770018428004</x:v>
      </x:c>
      <x:c r="M423" s="18">
        <x:v>0.37866468296257999</x:v>
      </x:c>
      <x:c r="N423" s="18">
        <x:v>0.37866468296257999</x:v>
      </x:c>
      <x:c r="O423" s="13">
        <x:v>1.5452608601600537</x:v>
      </x:c>
      <x:c r="P423" s="25">
        <x:v>1.4972000000000001</x:v>
      </x:c>
      <x:c r="Q423" s="25">
        <x:v>1.3351999999999999</x:v>
      </x:c>
    </x:row>
    <x:row r="424">
      <x:c r="A424" s="9">
        <x:v>44463</x:v>
      </x:c>
      <x:c r="B424" s="8">
        <x:v>99.140577041130001</x:v>
      </x:c>
      <x:c r="C424" s="8">
        <x:v>63.847900113507002</x:v>
      </x:c>
      <x:c r="D424" s="8">
        <x:v>103.15384615385</x:v>
      </x:c>
      <x:c r="E424" s="8">
        <x:v>121.044921875</x:v>
      </x:c>
      <x:c r="F424" s="23">
        <x:v>1.9679681129587174</x:v>
      </x:c>
      <x:c r="G424" s="18">
        <x:v>0.47234654731458003</x:v>
      </x:c>
      <x:c r="H424" s="18">
        <x:v>0.41508122665276997</x:v>
      </x:c>
      <x:c r="I424" s="18">
        <x:v>0.89444045051521992</x:v>
      </x:c>
      <x:c r="J424" s="18">
        <x:v>1.0175056538281</x:v>
      </x:c>
      <x:c r="K424" s="19">
        <x:v>0.40232720014412998</x:v>
      </x:c>
      <x:c r="L424" s="19">
        <x:v>0.40232720014412998</x:v>
      </x:c>
      <x:c r="M424" s="18">
        <x:v>0.37902930134074997</x:v>
      </x:c>
      <x:c r="N424" s="18">
        <x:v>0.37902930134074997</x:v>
      </x:c>
      <x:c r="O424" s="13">
        <x:v>1.5224365028129463</x:v>
      </x:c>
      <x:c r="P424" s="25">
        <x:v>1.4967999999999999</x:v>
      </x:c>
      <x:c r="Q424" s="25">
        <x:v>1.3282</x:v>
      </x:c>
    </x:row>
    <x:row r="425">
      <x:c r="A425" s="9">
        <x:v>44466</x:v>
      </x:c>
      <x:c r="B425" s="8">
        <x:v>96.807857581337998</x:v>
      </x:c>
      <x:c r="C425" s="8">
        <x:v>61.691259931895999</x:v>
      </x:c>
      <x:c r="D425" s="8">
        <x:v>94.153846153846004</x:v>
      </x:c>
      <x:c r="E425" s="8">
        <x:v>116.93359375</x:v>
      </x:c>
      <x:c r="F425" s="23">
        <x:v>1.9239663935427</x:v>
      </x:c>
      <x:c r="G425" s="18">
        <x:v>0.46779092071610995</x:v>
      </x:c>
      <x:c r="H425" s="18">
        <x:v>0.40813135261923</x:v>
      </x:c>
      <x:c r="I425" s="18">
        <x:v>0.86053199137310998</x:v>
      </x:c>
      <x:c r="J425" s="18">
        <x:v>0.98634726533654005</x:v>
      </x:c>
      <x:c r="K425" s="19">
        <x:v>0.38235530488142999</x:v>
      </x:c>
      <x:c r="L425" s="19">
        <x:v>0.38235530488142999</x:v>
      </x:c>
      <x:c r="M425" s="18">
        <x:v>0.34598994134785999</x:v>
      </x:c>
      <x:c r="N425" s="18">
        <x:v>0.34598994134785999</x:v>
      </x:c>
      <x:c r="O425" s="13">
        <x:v>1.4848547866141888</x:v>
      </x:c>
      <x:c r="P425" s="25">
        <x:v>1.4963</x:v>
      </x:c>
      <x:c r="Q425" s="25">
        <x:v>1.3314999999999999</x:v>
      </x:c>
    </x:row>
    <x:row r="426">
      <x:c r="A426" s="9">
        <x:v>44467</x:v>
      </x:c>
      <x:c r="B426" s="8">
        <x:v>97.360343769183999</x:v>
      </x:c>
      <x:c r="C426" s="8">
        <x:v>61.861520998864997</x:v>
      </x:c>
      <x:c r="D426" s="8">
        <x:v>92.846153846153996</x:v>
      </x:c>
      <x:c r="E426" s="8">
        <x:v>113.603515625</x:v>
      </x:c>
      <x:c r="F426" s="23">
        <x:v>1.9141788355980074</x:v>
      </x:c>
      <x:c r="G426" s="18">
        <x:v>0.46954923273657001</x:v>
      </x:c>
      <x:c r="H426" s="18">
        <x:v>0.40326644079576002</x:v>
      </x:c>
      <x:c r="I426" s="18">
        <x:v>0.81296429427270989</x:v>
      </x:c>
      <x:c r="J426" s="18">
        <x:v>0.92428176573713006</x:v>
      </x:c>
      <x:c r="K426" s="19">
        <x:v>0.34143587796227998</x:v>
      </x:c>
      <x:c r="L426" s="19">
        <x:v>0.34143587796227998</x:v>
      </x:c>
      <x:c r="M426" s="18">
        <x:v>0.29295240172338999</x:v>
      </x:c>
      <x:c r="N426" s="18">
        <x:v>0.29295240172338999</x:v>
      </x:c>
      <x:c r="O426" s="13">
        <x:v>1.4876947457898551</x:v>
      </x:c>
      <x:c r="P426" s="25">
        <x:v>1.4957</x:v>
      </x:c>
      <x:c r="Q426" s="25">
        <x:v>1.3208</x:v>
      </x:c>
    </x:row>
    <x:row r="427">
      <x:c r="A427" s="9">
        <x:v>44468</x:v>
      </x:c>
      <x:c r="B427" s="8">
        <x:v>93.984039287906995</x:v>
      </x:c>
      <x:c r="C427" s="8">
        <x:v>58.115777525539002</x:v>
      </x:c>
      <x:c r="D427" s="8">
        <x:v>79.461538461537998</x:v>
      </x:c>
      <x:c r="E427" s="8">
        <x:v>109.609375</x:v>
      </x:c>
      <x:c r="F427" s="23">
        <x:v>1.85292682568746</x:v>
      </x:c>
      <x:c r="G427" s="18">
        <x:v>0.47634271099743997</x:v>
      </x:c>
      <x:c r="H427" s="18">
        <x:v>0.40465641560247001</x:v>
      </x:c>
      <x:c r="I427" s="18">
        <x:v>0.81188593338126003</x:v>
      </x:c>
      <x:c r="J427" s="18">
        <x:v>0.92553815234745007</x:v>
      </x:c>
      <x:c r="K427" s="19">
        <x:v>0.34160023840347004</x:v>
      </x:c>
      <x:c r="L427" s="19">
        <x:v>0.34160023840347004</x:v>
      </x:c>
      <x:c r="M427" s="18">
        <x:v>0.29996713859163998</x:v>
      </x:c>
      <x:c r="N427" s="18">
        <x:v>0.29996713859163998</x:v>
      </x:c>
      <x:c r="O427" s="13">
        <x:v>1.4434929638422338</x:v>
      </x:c>
      <x:c r="P427" s="25">
        <x:v>1.4961</x:v>
      </x:c>
      <x:c r="Q427" s="25">
        <x:v>1.3170999999999999</x:v>
      </x:c>
    </x:row>
    <x:row r="428">
      <x:c r="A428" s="9">
        <x:v>44469</x:v>
      </x:c>
      <x:c r="B428" s="8">
        <x:v>97.483118477594005</x:v>
      </x:c>
      <x:c r="C428" s="8">
        <x:v>61.918274687855003</x:v>
      </x:c>
      <x:c r="D428" s="8">
        <x:v>87.538461538462002</x:v>
      </x:c>
      <x:c r="E428" s="8">
        <x:v>116.6796875</x:v>
      </x:c>
      <x:c r="F428" s="23">
        <x:v>1.9090488555097775</x:v>
      </x:c>
      <x:c r="G428" s="18">
        <x:v>0.45923913043478004</x:v>
      </x:c>
      <x:c r="H428" s="18">
        <x:v>0.37989748935801004</x:v>
      </x:c>
      <x:c r="I428" s="18">
        <x:v>0.7561706206565999</x:v>
      </x:c>
      <x:c r="J428" s="18">
        <x:v>0.85752575595094005</x:v>
      </x:c>
      <x:c r="K428" s="19">
        <x:v>0.29318065835069002</x:v>
      </x:c>
      <x:c r="L428" s="19">
        <x:v>0.29318065835069002</x:v>
      </x:c>
      <x:c r="M428" s="18">
        <x:v>0.25437469881808</x:v>
      </x:c>
      <x:c r="N428" s="18">
        <x:v>0.25437469881808</x:v>
      </x:c>
      <x:c r="O428" s="13">
        <x:v>1.4722288807296287</x:v>
      </x:c>
      <x:c r="P428" s="25">
        <x:v>1.4963</x:v>
      </x:c>
      <x:c r="Q428" s="25">
        <x:v>1.3120000000000001</x:v>
      </x:c>
    </x:row>
    <x:row r="429">
      <x:c r="A429" s="9">
        <x:v>44477</x:v>
      </x:c>
      <x:c r="B429" s="8">
        <x:v>96.807857581337998</x:v>
      </x:c>
      <x:c r="C429" s="8">
        <x:v>60.272417707151</x:v>
      </x:c>
      <x:c r="D429" s="8">
        <x:v>83.923076923077005</x:v>
      </x:c>
      <x:c r="E429" s="8">
        <x:v>110.9375</x:v>
      </x:c>
      <x:c r="F429" s="23">
        <x:v>1.8798521305289149</x:v>
      </x:c>
      <x:c r="G429" s="18">
        <x:v>0.47242647058824</x:v>
      </x:c>
      <x:c r="H429" s="18">
        <x:v>0.39397098427590999</x:v>
      </x:c>
      <x:c r="I429" s="18">
        <x:v>0.77641984184040003</x:v>
      </x:c>
      <x:c r="J429" s="18">
        <x:v>0.8926208225551</x:v>
      </x:c>
      <x:c r="K429" s="19">
        <x:v>0.33023502824574996</x:v>
      </x:c>
      <x:c r="L429" s="19">
        <x:v>0.33023502824574996</x:v>
      </x:c>
      <x:c r="M429" s="18">
        <x:v>0.29096143504294003</x:v>
      </x:c>
      <x:c r="N429" s="18">
        <x:v>0.29096143504294003</x:v>
      </x:c>
      <x:c r="O429" s="13">
        <x:v>1.4760304078076314</x:v>
      </x:c>
      <x:c r="P429" s="25">
        <x:v>1.4958</x:v>
      </x:c>
      <x:c r="Q429" s="25">
        <x:v>1.3251999999999999</x:v>
      </x:c>
    </x:row>
    <x:row r="430">
      <x:c r="A430" s="9">
        <x:v>44480</x:v>
      </x:c>
      <x:c r="B430" s="8">
        <x:v>96.378146101902999</x:v>
      </x:c>
      <x:c r="C430" s="8">
        <x:v>59.137343927354998</x:v>
      </x:c>
      <x:c r="D430" s="8">
        <x:v>82.076923076922995</x:v>
      </x:c>
      <x:c r="E430" s="8">
        <x:v>111.240234375</x:v>
      </x:c>
      <x:c r="F430" s="23">
        <x:v>1.8720816187029525</x:v>
      </x:c>
      <x:c r="G430" s="18">
        <x:v>0.48353580562659998</x:v>
      </x:c>
      <x:c r="H430" s="18">
        <x:v>0.40335331422118004</x:v>
      </x:c>
      <x:c r="I430" s="18">
        <x:v>0.77270548765876002</x:v>
      </x:c>
      <x:c r="J430" s="18">
        <x:v>0.87285367289011007</x:v>
      </x:c>
      <x:c r="K430" s="19">
        <x:v>0.33386469956259002</x:v>
      </x:c>
      <x:c r="L430" s="19">
        <x:v>0.33386469956259002</x:v>
      </x:c>
      <x:c r="M430" s="18">
        <x:v>0.30403279146960999</x:v>
      </x:c>
      <x:c r="N430" s="18">
        <x:v>0.30403279146960999</x:v>
      </x:c>
      <x:c r="O430" s="13">
        <x:v>1.4708588090400974</x:v>
      </x:c>
      <x:c r="P430" s="25">
        <x:v>1.494</x:v>
      </x:c>
      <x:c r="Q430" s="25">
        <x:v>1.3228</x:v>
      </x:c>
    </x:row>
    <x:row r="431">
      <x:c r="A431" s="9">
        <x:v>44481</x:v>
      </x:c>
      <x:c r="B431" s="8">
        <x:v>92.756292203805998</x:v>
      </x:c>
      <x:c r="C431" s="8">
        <x:v>54.710556186151997</x:v>
      </x:c>
      <x:c r="D431" s="8">
        <x:v>74.230769230768999</x:v>
      </x:c>
      <x:c r="E431" s="8">
        <x:v>103.7890625</x:v>
      </x:c>
      <x:c r="F431" s="23">
        <x:v>1.8137167003018173</x:v>
      </x:c>
      <x:c r="G431" s="18">
        <x:v>0.48537404092072001</x:v>
      </x:c>
      <x:c r="H431" s="18">
        <x:v>0.40604639040917001</x:v>
      </x:c>
      <x:c r="I431" s="18">
        <x:v>0.76228133237479001</x:v>
      </x:c>
      <x:c r="J431" s="18">
        <x:v>0.86900075387976006</x:v>
      </x:c>
      <x:c r="K431" s="19">
        <x:v>0.32653131389737</x:v>
      </x:c>
      <x:c r="L431" s="19">
        <x:v>0.32653131389737</x:v>
      </x:c>
      <x:c r="M431" s="18">
        <x:v>0.2955526634708</x:v>
      </x:c>
      <x:c r="N431" s="18">
        <x:v>0.2955526634708</x:v>
      </x:c>
      <x:c r="O431" s="13">
        <x:v>1.4426834596307576</x:v>
      </x:c>
      <x:c r="P431" s="25">
        <x:v>1.4936</x:v>
      </x:c>
      <x:c r="Q431" s="25">
        <x:v>1.3301000000000001</x:v>
      </x:c>
    </x:row>
    <x:row r="432">
      <x:c r="A432" s="9">
        <x:v>44482</x:v>
      </x:c>
      <x:c r="B432" s="8">
        <x:v>95.395948434621999</x:v>
      </x:c>
      <x:c r="C432" s="8">
        <x:v>57.718501702611</x:v>
      </x:c>
      <x:c r="D432" s="8">
        <x:v>74.307692307691994</x:v>
      </x:c>
      <x:c r="E432" s="8">
        <x:v>112.021484375</x:v>
      </x:c>
      <x:c r="F432" s="23">
        <x:v>1.8486090670498125</x:v>
      </x:c>
      <x:c r="G432" s="18">
        <x:v>0.47194693094629003</x:v>
      </x:c>
      <x:c r="H432" s="18">
        <x:v>0.38693423681695999</x:v>
      </x:c>
      <x:c r="I432" s="18">
        <x:v>0.72597651569613997</x:v>
      </x:c>
      <x:c r="J432" s="18">
        <x:v>0.82904765896157007</x:v>
      </x:c>
      <x:c r="K432" s="19">
        <x:v>0.29485005747227</x:v>
      </x:c>
      <x:c r="L432" s="19">
        <x:v>0.29485005747227</x:v>
      </x:c>
      <x:c r="M432" s="18">
        <x:v>0.26893110984028001</x:v>
      </x:c>
      <x:c r="N432" s="18">
        <x:v>0.26893110984028001</x:v>
      </x:c>
      <x:c r="O432" s="13">
        <x:v>1.4529517956248463</x:v>
      </x:c>
      <x:c r="P432" s="25">
        <x:v>1.4933000000000001</x:v>
      </x:c>
      <x:c r="Q432" s="25">
        <x:v>1.3294999999999999</x:v>
      </x:c>
    </x:row>
    <x:row r="433">
      <x:c r="A433" s="9">
        <x:v>44483</x:v>
      </x:c>
      <x:c r="B433" s="8">
        <x:v>96.193984039287997</x:v>
      </x:c>
      <x:c r="C433" s="8">
        <x:v>58.399545970487999</x:v>
      </x:c>
      <x:c r="D433" s="8">
        <x:v>76.461538461537998</x:v>
      </x:c>
      <x:c r="E433" s="8">
        <x:v>114.150390625</x:v>
      </x:c>
      <x:c r="F433" s="23">
        <x:v>1.863013647740785</x:v>
      </x:c>
      <x:c r="G433" s="18">
        <x:v>0.49048913043478004</x:v>
      </x:c>
      <x:c r="H433" s="18">
        <x:v>0.40196333941446999</x:v>
      </x:c>
      <x:c r="I433" s="18">
        <x:v>0.7311286843997099</x:v>
      </x:c>
      <x:c r="J433" s="18">
        <x:v>0.84177904350070998</x:v>
      </x:c>
      <x:c r="K433" s="19">
        <x:v>0.30938018510039</x:v>
      </x:c>
      <x:c r="L433" s="19">
        <x:v>0.30938018510039</x:v>
      </x:c>
      <x:c r="M433" s="18">
        <x:v>0.26974689852416001</x:v>
      </x:c>
      <x:c r="N433" s="18">
        <x:v>0.26974689852416001</x:v>
      </x:c>
      <x:c r="O433" s="13">
        <x:v>1.4592900637797712</x:v>
      </x:c>
      <x:c r="P433" s="25">
        <x:v>1.4934000000000001</x:v>
      </x:c>
      <x:c r="Q433" s="25">
        <x:v>1.3467</x:v>
      </x:c>
    </x:row>
    <x:row r="434">
      <x:c r="A434" s="9">
        <x:v>44484</x:v>
      </x:c>
      <x:c r="B434" s="8">
        <x:v>97.483118477594005</x:v>
      </x:c>
      <x:c r="C434" s="8">
        <x:v>63.337116912599001</x:v>
      </x:c>
      <x:c r="D434" s="8">
        <x:v>78.692307692308006</x:v>
      </x:c>
      <x:c r="E434" s="8">
        <x:v>120.56640625</x:v>
      </x:c>
      <x:c r="F434" s="23">
        <x:v>1.9001973733312525</x:v>
      </x:c>
      <x:c r="G434" s="18">
        <x:v>0.48337595907927999</x:v>
      </x:c>
      <x:c r="H434" s="18">
        <x:v>0.39883589609937997</x:v>
      </x:c>
      <x:c r="I434" s="18">
        <x:v>0.73376467768991005</x:v>
      </x:c>
      <x:c r="J434" s="18">
        <x:v>0.85434290983544003</x:v>
      </x:c>
      <x:c r="K434" s="19">
        <x:v>0.31888106285700002</x:v>
      </x:c>
      <x:c r="L434" s="19">
        <x:v>0.31888106285700002</x:v>
      </x:c>
      <x:c r="M434" s="18">
        <x:v>0.28311947091008</x:v>
      </x:c>
      <x:c r="N434" s="18">
        <x:v>0.28311947091008</x:v>
      </x:c>
      <x:c r="O434" s="13">
        <x:v>1.4619098497014675</x:v>
      </x:c>
      <x:c r="P434" s="25">
        <x:v>1.4932000000000001</x:v>
      </x:c>
      <x:c r="Q434" s="25">
        <x:v>1.3441000000000001</x:v>
      </x:c>
    </x:row>
    <x:row r="435">
      <x:c r="A435" s="9">
        <x:v>44487</x:v>
      </x:c>
      <x:c r="B435" s="8">
        <x:v>97.114794352363006</x:v>
      </x:c>
      <x:c r="C435" s="8">
        <x:v>64.018161180476994</x:v>
      </x:c>
      <x:c r="D435" s="8">
        <x:v>83.230769230768999</x:v>
      </x:c>
      <x:c r="E435" s="8">
        <x:v>123.515625</x:v>
      </x:c>
      <x:c r="F435" s="23">
        <x:v>1.9196983744090226</x:v>
      </x:c>
      <x:c r="G435" s="18">
        <x:v>0.49256713554987003</x:v>
      </x:c>
      <x:c r="H435" s="18">
        <x:v>0.41030318825471002</x:v>
      </x:c>
      <x:c r="I435" s="18">
        <x:v>0.73747903187155994</x:v>
      </x:c>
      <x:c r="J435" s="18">
        <x:v>0.87251863648126005</x:v>
      </x:c>
      <x:c r="K435" s="19">
        <x:v>0.32034656521705995</x:v>
      </x:c>
      <x:c r="L435" s="19">
        <x:v>0.32034656521705995</x:v>
      </x:c>
      <x:c r="M435" s="18">
        <x:v>0.27085883751010997</x:v>
      </x:c>
      <x:c r="N435" s="18">
        <x:v>0.27085883751010997</x:v>
      </x:c>
      <x:c r="O435" s="13">
        <x:v>1.4696079482079825</x:v>
      </x:c>
      <x:c r="P435" s="25">
        <x:v>1.49</x:v>
      </x:c>
      <x:c r="Q435" s="25">
        <x:v>1.3267</x:v>
      </x:c>
    </x:row>
    <x:row r="436">
      <x:c r="A436" s="9">
        <x:v>44488</x:v>
      </x:c>
      <x:c r="B436" s="8">
        <x:v>97.237569060772998</x:v>
      </x:c>
      <x:c r="C436" s="8">
        <x:v>63.791146424517997</x:v>
      </x:c>
      <x:c r="D436" s="8">
        <x:v>85.230769230768999</x:v>
      </x:c>
      <x:c r="E436" s="8">
        <x:v>125.5078125</x:v>
      </x:c>
      <x:c r="F436" s="23">
        <x:v>1.9294182430401499</x:v>
      </x:c>
      <x:c r="G436" s="18">
        <x:v>0.47258631713554999</x:v>
      </x:c>
      <x:c r="H436" s="18">
        <x:v>0.40031274433150998</x:v>
      </x:c>
      <x:c r="I436" s="18">
        <x:v>0.74994009106158999</x:v>
      </x:c>
      <x:c r="J436" s="18">
        <x:v>0.88767903513885005</x:v>
      </x:c>
      <x:c r="K436" s="19">
        <x:v>0.33457545518411996</x:v>
      </x:c>
      <x:c r="L436" s="19">
        <x:v>0.33457545518411996</x:v>
      </x:c>
      <x:c r="M436" s="18">
        <x:v>0.28859724381405999</x:v>
      </x:c>
      <x:c r="N436" s="18">
        <x:v>0.28859724381405999</x:v>
      </x:c>
      <x:c r="O436" s="13">
        <x:v>1.4813510894689874</x:v>
      </x:c>
      <x:c r="P436" s="25">
        <x:v>1.4905999999999999</x:v>
      </x:c>
      <x:c r="Q436" s="25">
        <x:v>1.3317000000000001</x:v>
      </x:c>
    </x:row>
    <x:row r="437">
      <x:c r="A437" s="9">
        <x:v>44489</x:v>
      </x:c>
      <x:c r="B437" s="8">
        <x:v>97.360343769183999</x:v>
      </x:c>
      <x:c r="C437" s="8">
        <x:v>64.755959137344007</x:v>
      </x:c>
      <x:c r="D437" s="8">
        <x:v>86.923076923077005</x:v>
      </x:c>
      <x:c r="E437" s="8">
        <x:v>129.12109375</x:v>
      </x:c>
      <x:c r="F437" s="23">
        <x:v>1.9454011839490124</x:v>
      </x:c>
      <x:c r="G437" s="18">
        <x:v>0.48601342710997003</x:v>
      </x:c>
      <x:c r="H437" s="18">
        <x:v>0.41334375814437996</x:v>
      </x:c>
      <x:c r="I437" s="18">
        <x:v>0.76108315360652001</x:v>
      </x:c>
      <x:c r="J437" s="18">
        <x:v>0.90183432456990997</x:v>
      </x:c>
      <x:c r="K437" s="19">
        <x:v>0.34794503643143004</x:v>
      </x:c>
      <x:c r="L437" s="19">
        <x:v>0.34794503643143004</x:v>
      </x:c>
      <x:c r="M437" s="18">
        <x:v>0.29632198972912999</x:v>
      </x:c>
      <x:c r="N437" s="18">
        <x:v>0.29632198972912999</x:v>
      </x:c>
      <x:c r="O437" s="13">
        <x:v>1.4822425018229313</x:v>
      </x:c>
      <x:c r="P437" s="25">
        <x:v>1.4912000000000001</x:v>
      </x:c>
      <x:c r="Q437" s="25">
        <x:v>1.3271999999999999</x:v>
      </x:c>
    </x:row>
    <x:row r="438">
      <x:c r="A438" s="9">
        <x:v>44490</x:v>
      </x:c>
      <x:c r="B438" s="8">
        <x:v>96.378146101902999</x:v>
      </x:c>
      <x:c r="C438" s="8">
        <x:v>62.315550510782998</x:v>
      </x:c>
      <x:c r="D438" s="8">
        <x:v>90.153846153846004</x:v>
      </x:c>
      <x:c r="E438" s="8">
        <x:v>125.966796875</x:v>
      </x:c>
      <x:c r="F438" s="23">
        <x:v>1.93703584910383</x:v>
      </x:c>
      <x:c r="G438" s="18">
        <x:v>0.48377557544757005</x:v>
      </x:c>
      <x:c r="H438" s="18">
        <x:v>0.41012944140386998</x:v>
      </x:c>
      <x:c r="I438" s="18">
        <x:v>0.76347951114306001</x:v>
      </x:c>
      <x:c r="J438" s="18">
        <x:v>0.90032666057578992</x:v>
      </x:c>
      <x:c r="K438" s="19">
        <x:v>0.35144903937160005</x:v>
      </x:c>
      <x:c r="L438" s="19">
        <x:v>0.35144903937160005</x:v>
      </x:c>
      <x:c r="M438" s="18">
        <x:v>0.29866537363498002</x:v>
      </x:c>
      <x:c r="N438" s="18">
        <x:v>0.29866537363498002</x:v>
      </x:c>
      <x:c r="O438" s="13">
        <x:v>1.4812153081199724</x:v>
      </x:c>
      <x:c r="P438" s="25">
        <x:v>1.4925999999999999</x:v>
      </x:c>
      <x:c r="Q438" s="25">
        <x:v>1.333</x:v>
      </x:c>
    </x:row>
    <x:row r="439">
      <x:c r="A439" s="9">
        <x:v>44491</x:v>
      </x:c>
      <x:c r="B439" s="8">
        <x:v>95.211786372006998</x:v>
      </x:c>
      <x:c r="C439" s="8">
        <x:v>63.450624290579</x:v>
      </x:c>
      <x:c r="D439" s="8">
        <x:v>86.384615384615003</x:v>
      </x:c>
      <x:c r="E439" s="8">
        <x:v>125.087890625</x:v>
      </x:c>
      <x:c r="F439" s="23">
        <x:v>1.9253372916805027</x:v>
      </x:c>
      <x:c r="G439" s="18">
        <x:v>0.48793158567775002</x:v>
      </x:c>
      <x:c r="H439" s="18">
        <x:v>0.41638432803405001</x:v>
      </x:c>
      <x:c r="I439" s="18">
        <x:v>0.76216151449795999</x:v>
      </x:c>
      <x:c r="J439" s="18">
        <x:v>0.90116425167505998</x:v>
      </x:c>
      <x:c r="K439" s="19">
        <x:v>0.34785159347896999</x:v>
      </x:c>
      <x:c r="L439" s="19">
        <x:v>0.34785159347896999</x:v>
      </x:c>
      <x:c r="M439" s="18">
        <x:v>0.29318879905850997</x:v>
      </x:c>
      <x:c r="N439" s="18">
        <x:v>0.29318879905850997</x:v>
      </x:c>
      <x:c r="O439" s="13">
        <x:v>1.4698481614373038</x:v>
      </x:c>
      <x:c r="P439" s="25">
        <x:v>1.4926999999999999</x:v>
      </x:c>
      <x:c r="Q439" s="25">
        <x:v>1.3388</x:v>
      </x:c>
    </x:row>
    <x:row r="440">
      <x:c r="A440" s="9">
        <x:v>44494</x:v>
      </x:c>
      <x:c r="B440" s="8">
        <x:v>98.956414978514005</x:v>
      </x:c>
      <x:c r="C440" s="8">
        <x:v>66.345062429058004</x:v>
      </x:c>
      <x:c r="D440" s="8">
        <x:v>90.923076923077005</x:v>
      </x:c>
      <x:c r="E440" s="8">
        <x:v>130.087890625</x:v>
      </x:c>
      <x:c r="F440" s="23">
        <x:v>1.9657811123891227</x:v>
      </x:c>
      <x:c r="G440" s="18">
        <x:v>0.49656329923274001</x:v>
      </x:c>
      <x:c r="H440" s="18">
        <x:v>0.42107549300669</x:v>
      </x:c>
      <x:c r="I440" s="18">
        <x:v>0.73951593577761998</x:v>
      </x:c>
      <x:c r="J440" s="18">
        <x:v>0.87737666479530008</x:v>
      </x:c>
      <x:c r="K440" s="19">
        <x:v>0.33616606907126001</x:v>
      </x:c>
      <x:c r="L440" s="19">
        <x:v>0.33616606907126001</x:v>
      </x:c>
      <x:c r="M440" s="18">
        <x:v>0.27596088027178001</x:v>
      </x:c>
      <x:c r="N440" s="18">
        <x:v>0.27596088027178001</x:v>
      </x:c>
      <x:c r="O440" s="13">
        <x:v>1.48449025645696</x:v>
      </x:c>
      <x:c r="P440" s="25">
        <x:v>1.4934000000000001</x:v>
      </x:c>
      <x:c r="Q440" s="25">
        <x:v>1.3376999999999999</x:v>
      </x:c>
    </x:row>
    <x:row r="441">
      <x:c r="A441" s="9">
        <x:v>44495</x:v>
      </x:c>
      <x:c r="B441" s="8">
        <x:v>97.360343769183999</x:v>
      </x:c>
      <x:c r="C441" s="8">
        <x:v>66.345062429058004</x:v>
      </x:c>
      <x:c r="D441" s="8">
        <x:v>88.615384615384997</x:v>
      </x:c>
      <x:c r="E441" s="8">
        <x:v>132.28515625</x:v>
      </x:c>
      <x:c r="F441" s="23">
        <x:v>1.9615148676590675</x:v>
      </x:c>
      <x:c r="G441" s="18">
        <x:v>0.50399616368285993</x:v>
      </x:c>
      <x:c r="H441" s="18">
        <x:v>0.42880722786899</x:v>
      </x:c>
      <x:c r="I441" s="18">
        <x:v>0.74970045530793006</x:v>
      </x:c>
      <x:c r="J441" s="18">
        <x:v>0.89965658768094003</x:v>
      </x:c>
      <x:c r="K441" s="19">
        <x:v>0.35303178551303999</x:v>
      </x:c>
      <x:c r="L441" s="19">
        <x:v>0.35303178551303999</x:v>
      </x:c>
      <x:c r="M441" s="18">
        <x:v>0.29384902304443999</x:v>
      </x:c>
      <x:c r="N441" s="18">
        <x:v>0.29384902304443999</x:v>
      </x:c>
      <x:c r="O441" s="13">
        <x:v>1.4804802408371875</x:v>
      </x:c>
      <x:c r="P441" s="25">
        <x:v>1.4943</x:v>
      </x:c>
      <x:c r="Q441" s="25">
        <x:v>1.341</x:v>
      </x:c>
    </x:row>
    <x:row r="442">
      <x:c r="A442" s="9">
        <x:v>44496</x:v>
      </x:c>
      <x:c r="B442" s="8">
        <x:v>98.403928790668999</x:v>
      </x:c>
      <x:c r="C442" s="8">
        <x:v>67.480136208854006</x:v>
      </x:c>
      <x:c r="D442" s="8">
        <x:v>90.384615384615003</x:v>
      </x:c>
      <x:c r="E442" s="8">
        <x:v>134.501953125</x:v>
      </x:c>
      <x:c r="F442" s="23">
        <x:v>1.9769265837728449</x:v>
      </x:c>
      <x:c r="G442" s="18">
        <x:v>0.49920076726342999</x:v>
      </x:c>
      <x:c r="H442" s="18">
        <x:v>0.42541916427765003</x:v>
      </x:c>
      <x:c r="I442" s="18">
        <x:v>0.74430865085071007</x:v>
      </x:c>
      <x:c r="J442" s="18">
        <x:v>0.89396096834479</x:v>
      </x:c>
      <x:c r="K442" s="19">
        <x:v>0.34877745470523003</x:v>
      </x:c>
      <x:c r="L442" s="19">
        <x:v>0.34877745470523003</x:v>
      </x:c>
      <x:c r="M442" s="18">
        <x:v>0.29169873327522999</x:v>
      </x:c>
      <x:c r="N442" s="18">
        <x:v>0.29169873327522999</x:v>
      </x:c>
      <x:c r="O442" s="13">
        <x:v>1.4651075687794637</x:v>
      </x:c>
      <x:c r="P442" s="25">
        <x:v>1.4951000000000001</x:v>
      </x:c>
      <x:c r="Q442" s="25">
        <x:v>1.3301000000000001</x:v>
      </x:c>
    </x:row>
    <x:row r="443">
      <x:c r="A443" s="9">
        <x:v>44497</x:v>
      </x:c>
      <x:c r="B443" s="8">
        <x:v>96.009821976672995</x:v>
      </x:c>
      <x:c r="C443" s="8">
        <x:v>65.947786606129</x:v>
      </x:c>
      <x:c r="D443" s="8">
        <x:v>83.923076923077005</x:v>
      </x:c>
      <x:c r="E443" s="8">
        <x:v>132.041015625</x:v>
      </x:c>
      <x:c r="F443" s="23">
        <x:v>1.9448042528271974</x:v>
      </x:c>
      <x:c r="G443" s="18">
        <x:v>0.48361572890025994</x:v>
      </x:c>
      <x:c r="H443" s="18">
        <x:v>0.40639388411085003</x:v>
      </x:c>
      <x:c r="I443" s="18">
        <x:v>0.72705487658758994</x:v>
      </x:c>
      <x:c r="J443" s="18">
        <x:v>0.88307228420860995</x:v>
      </x:c>
      <x:c r="K443" s="19">
        <x:v>0.33527965435089002</x:v>
      </x:c>
      <x:c r="L443" s="19">
        <x:v>0.33527965435089002</x:v>
      </x:c>
      <x:c r="M443" s="18">
        <x:v>0.27508223386330999</x:v>
      </x:c>
      <x:c r="N443" s="18">
        <x:v>0.27508223386330999</x:v>
      </x:c>
      <x:c r="O443" s="13">
        <x:v>1.4390484581477989</x:v>
      </x:c>
      <x:c r="P443" s="25">
        <x:v>1.4961</x:v>
      </x:c>
      <x:c r="Q443" s="25">
        <x:v>1.3448</x:v>
      </x:c>
    </x:row>
    <x:row r="444">
      <x:c r="A444" s="9">
        <x:v>44498</x:v>
      </x:c>
      <x:c r="B444" s="8">
        <x:v>97.237569060772998</x:v>
      </x:c>
      <x:c r="C444" s="8">
        <x:v>69.977298524404006</x:v>
      </x:c>
      <x:c r="D444" s="8">
        <x:v>87.461538461537998</x:v>
      </x:c>
      <x:c r="E444" s="8">
        <x:v>135.966796875</x:v>
      </x:c>
      <x:c r="F444" s="23">
        <x:v>1.9766080073042875</x:v>
      </x:c>
      <x:c r="G444" s="18">
        <x:v>0.47450447570332005</x:v>
      </x:c>
      <x:c r="H444" s="18">
        <x:v>0.39371036399964998</x:v>
      </x:c>
      <x:c r="I444" s="18">
        <x:v>0.69781931464173996</x:v>
      </x:c>
      <x:c r="J444" s="18">
        <x:v>0.84621827630370006</x:v>
      </x:c>
      <x:c r="K444" s="19">
        <x:v>0.30551599029500998</x:v>
      </x:c>
      <x:c r="L444" s="19">
        <x:v>0.30551599029500998</x:v>
      </x:c>
      <x:c r="M444" s="18">
        <x:v>0.24455162697197999</x:v>
      </x:c>
      <x:c r="N444" s="18">
        <x:v>0.24455162697197999</x:v>
      </x:c>
      <x:c r="O444" s="13">
        <x:v>1.4554810478741227</x:v>
      </x:c>
      <x:c r="P444" s="25">
        <x:v>1.4964999999999999</x:v>
      </x:c>
      <x:c r="Q444" s="25">
        <x:v>1.3399000000000001</x:v>
      </x:c>
    </x:row>
    <x:row r="445">
      <x:c r="A445" s="9">
        <x:v>44501</x:v>
      </x:c>
      <x:c r="B445" s="8">
        <x:v>96.255371393492993</x:v>
      </x:c>
      <x:c r="C445" s="8">
        <x:v>70.998864926219994</x:v>
      </x:c>
      <x:c r="D445" s="8">
        <x:v>88.923076923077005</x:v>
      </x:c>
      <x:c r="E445" s="8">
        <x:v>134.775390625</x:v>
      </x:c>
      <x:c r="F445" s="23">
        <x:v>1.9773817596694749</x:v>
      </x:c>
      <x:c r="G445" s="18">
        <x:v>0.48537404092072001</x:v>
      </x:c>
      <x:c r="H445" s="18">
        <x:v>0.40274520024325</x:v>
      </x:c>
      <x:c r="I445" s="18">
        <x:v>0.71111909896957004</x:v>
      </x:c>
      <x:c r="J445" s="18">
        <x:v>0.85786079243694002</x:v>
      </x:c>
      <x:c r="K445" s="19">
        <x:v>0.32661417670776999</x:v>
      </x:c>
      <x:c r="L445" s="19">
        <x:v>0.32661417670776999</x:v>
      </x:c>
      <x:c r="M445" s="18">
        <x:v>0.26676044850348002</x:v>
      </x:c>
      <x:c r="N445" s="18">
        <x:v>0.26676044850348002</x:v>
      </x:c>
      <x:c r="O445" s="13">
        <x:v>1.46409138773986</x:v>
      </x:c>
      <x:c r="P445" s="25">
        <x:v>1.4983</x:v>
      </x:c>
      <x:c r="Q445" s="25">
        <x:v>1.3337000000000001</x:v>
      </x:c>
    </x:row>
    <x:row r="446">
      <x:c r="A446" s="9">
        <x:v>44502</x:v>
      </x:c>
      <x:c r="B446" s="8">
        <x:v>95.764272559852998</x:v>
      </x:c>
      <x:c r="C446" s="8">
        <x:v>71.793416572077007</x:v>
      </x:c>
      <x:c r="D446" s="8">
        <x:v>85.461538461537998</x:v>
      </x:c>
      <x:c r="E446" s="8">
        <x:v>136.826171875</x:v>
      </x:c>
      <x:c r="F446" s="23">
        <x:v>1.9746134986711701</x:v>
      </x:c>
      <x:c r="G446" s="18">
        <x:v>0.47706202046035995</x:v>
      </x:c>
      <x:c r="H446" s="18">
        <x:v>0.39275475632004003</x:v>
      </x:c>
      <x:c r="I446" s="18">
        <x:v>0.72094416486940005</x:v>
      </x:c>
      <x:c r="J446" s="18">
        <x:v>0.86531535307384</x:v>
      </x:c>
      <x:c r="K446" s="19">
        <x:v>0.33924309412213</x:v>
      </x:c>
      <x:c r="L446" s="19">
        <x:v>0.33924309412213</x:v>
      </x:c>
      <x:c r="M446" s="18">
        <x:v>0.28908430947549002</x:v>
      </x:c>
      <x:c r="N446" s="18">
        <x:v>0.28908430947549002</x:v>
      </x:c>
      <x:c r="O446" s="13">
        <x:v>1.4456738543429251</x:v>
      </x:c>
      <x:c r="P446" s="25">
        <x:v>1.4998</x:v>
      </x:c>
      <x:c r="Q446" s="25">
        <x:v>1.3396999999999999</x:v>
      </x:c>
    </x:row>
    <x:row r="447">
      <x:c r="A447" s="9">
        <x:v>44503</x:v>
      </x:c>
      <x:c r="B447" s="8">
        <x:v>94.536525475752001</x:v>
      </x:c>
      <x:c r="C447" s="8">
        <x:v>70.715096481271004</x:v>
      </x:c>
      <x:c r="D447" s="8">
        <x:v>84.307692307691994</x:v>
      </x:c>
      <x:c r="E447" s="8">
        <x:v>133.7890625</x:v>
      </x:c>
      <x:c r="F447" s="23">
        <x:v>1.9583709419117876</x:v>
      </x:c>
      <x:c r="G447" s="18">
        <x:v>0.46243606138106996</x:v>
      </x:c>
      <x:c r="H447" s="18">
        <x:v>0.37781252714794999</x:v>
      </x:c>
      <x:c r="I447" s="18">
        <x:v>0.69326623532231002</x:v>
      </x:c>
      <x:c r="J447" s="18">
        <x:v>0.84186280260293</x:v>
      </x:c>
      <x:c r="K447" s="19">
        <x:v>0.32361347597543999</x:v>
      </x:c>
      <x:c r="L447" s="19">
        <x:v>0.32361347597543999</x:v>
      </x:c>
      <x:c r="M447" s="18">
        <x:v>0.27139312816913003</x:v>
      </x:c>
      <x:c r="N447" s="18">
        <x:v>0.27139312816913003</x:v>
      </x:c>
      <x:c r="O447" s="13">
        <x:v>1.446218393592545</x:v>
      </x:c>
      <x:c r="P447" s="25">
        <x:v>1.5001</x:v>
      </x:c>
      <x:c r="Q447" s="25">
        <x:v>1.3294999999999999</x:v>
      </x:c>
    </x:row>
    <x:row r="448">
      <x:c r="A448" s="9">
        <x:v>44504</x:v>
      </x:c>
      <x:c r="B448" s="8">
        <x:v>95.887047268263004</x:v>
      </x:c>
      <x:c r="C448" s="8">
        <x:v>73.212258796821999</x:v>
      </x:c>
      <x:c r="D448" s="8">
        <x:v>86.615384615384997</x:v>
      </x:c>
      <x:c r="E448" s="8">
        <x:v>137.021484375</x:v>
      </x:c>
      <x:c r="F448" s="23">
        <x:v>1.9818404376386749</x:v>
      </x:c>
      <x:c r="G448" s="18">
        <x:v>0.45372442455242995</x:v>
      </x:c>
      <x:c r="H448" s="18">
        <x:v>0.36990704543480002</x:v>
      </x:c>
      <x:c r="I448" s="18">
        <x:v>0.69602204648934007</x:v>
      </x:c>
      <x:c r="J448" s="18">
        <x:v>0.84295167108599001</x:v>
      </x:c>
      <x:c r="K448" s="19">
        <x:v>0.32659522585909001</x:v>
      </x:c>
      <x:c r="L448" s="19">
        <x:v>0.32659522585909001</x:v>
      </x:c>
      <x:c r="M448" s="18">
        <x:v>0.27697575472981001</x:v>
      </x:c>
      <x:c r="N448" s="18">
        <x:v>0.27697575472981001</x:v>
      </x:c>
      <x:c r="O448" s="13">
        <x:v>1.4623783717621688</x:v>
      </x:c>
      <x:c r="P448" s="25">
        <x:v>1.5013000000000001</x:v>
      </x:c>
      <x:c r="Q448" s="25">
        <x:v>1.3257000000000001</x:v>
      </x:c>
    </x:row>
    <x:row r="449">
      <x:c r="A449" s="9">
        <x:v>44505</x:v>
      </x:c>
      <x:c r="B449" s="8">
        <x:v>92.879066912216004</x:v>
      </x:c>
      <x:c r="C449" s="8">
        <x:v>71.566401816118002</x:v>
      </x:c>
      <x:c r="D449" s="8">
        <x:v>81.538461538462002</x:v>
      </x:c>
      <x:c r="E449" s="8">
        <x:v>136.6015625</x:v>
      </x:c>
      <x:c r="F449" s="23">
        <x:v>1.95646373191699</x:v>
      </x:c>
      <x:c r="G449" s="18">
        <x:v>0.47090792838874995</x:v>
      </x:c>
      <x:c r="H449" s="18">
        <x:v>0.38085309703761999</x:v>
      </x:c>
      <x:c r="I449" s="18">
        <x:v>0.70381020848310993</x:v>
      </x:c>
      <x:c r="J449" s="18">
        <x:v>0.85300276412290998</x:v>
      </x:c>
      <x:c r="K449" s="19">
        <x:v>0.34428739689526</x:v>
      </x:c>
      <x:c r="L449" s="19">
        <x:v>0.34428739689526</x:v>
      </x:c>
      <x:c r="M449" s="18">
        <x:v>0.30093909113722001</x:v>
      </x:c>
      <x:c r="N449" s="18">
        <x:v>0.30093909113722001</x:v>
      </x:c>
      <x:c r="O449" s="13">
        <x:v>1.4468882729369987</x:v>
      </x:c>
      <x:c r="P449" s="25">
        <x:v>1.5033000000000001</x:v>
      </x:c>
      <x:c r="Q449" s="25">
        <x:v>1.3415999999999999</x:v>
      </x:c>
    </x:row>
    <x:row r="450">
      <x:c r="A450" s="9">
        <x:v>44508</x:v>
      </x:c>
      <x:c r="B450" s="8">
        <x:v>96.316758747698003</x:v>
      </x:c>
      <x:c r="C450" s="8">
        <x:v>72.758229284904004</x:v>
      </x:c>
      <x:c r="D450" s="8">
        <x:v>82.923076923077005</x:v>
      </x:c>
      <x:c r="E450" s="8">
        <x:v>140.498046875</x:v>
      </x:c>
      <x:c r="F450" s="23">
        <x:v>1.9812402795766975</x:v>
      </x:c>
      <x:c r="G450" s="18">
        <x:v>0.45987851662404</x:v>
      </x:c>
      <x:c r="H450" s="18">
        <x:v>0.37381634957866</x:v>
      </x:c>
      <x:c r="I450" s="18">
        <x:v>0.67948717948717996</x:v>
      </x:c>
      <x:c r="J450" s="18">
        <x:v>0.82787503145344998</x:v>
      </x:c>
      <x:c r="K450" s="19">
        <x:v>0.32738329375809</x:v>
      </x:c>
      <x:c r="L450" s="19">
        <x:v>0.32738329375809</x:v>
      </x:c>
      <x:c r="M450" s="18">
        <x:v>0.28964125941824004</x:v>
      </x:c>
      <x:c r="N450" s="18">
        <x:v>0.28964125941824004</x:v>
      </x:c>
      <x:c r="O450" s="13">
        <x:v>1.4532674181466874</x:v>
      </x:c>
      <x:c r="P450" s="25">
        <x:v>1.5035000000000001</x:v>
      </x:c>
      <x:c r="Q450" s="25">
        <x:v>1.3553999999999999</x:v>
      </x:c>
    </x:row>
    <x:row r="451">
      <x:c r="A451" s="9">
        <x:v>44509</x:v>
      </x:c>
      <x:c r="B451" s="8">
        <x:v>99.570288520565001</x:v>
      </x:c>
      <x:c r="C451" s="8">
        <x:v>74.914869466515</x:v>
      </x:c>
      <x:c r="D451" s="8">
        <x:v>85.615384615384997</x:v>
      </x:c>
      <x:c r="E451" s="8">
        <x:v>142.890625</x:v>
      </x:c>
      <x:c r="F451" s="23">
        <x:v>2.0074779190061625</x:v>
      </x:c>
      <x:c r="G451" s="18">
        <x:v>0.46227621483375997</x:v>
      </x:c>
      <x:c r="H451" s="18">
        <x:v>0.37329510902614998</x:v>
      </x:c>
      <x:c r="I451" s="18">
        <x:v>0.68631679846633009</x:v>
      </x:c>
      <x:c r="J451" s="18">
        <x:v>0.83767484718374008</x:v>
      </x:c>
      <x:c r="K451" s="19">
        <x:v>0.33336854658486997</x:v>
      </x:c>
      <x:c r="L451" s="19">
        <x:v>0.33336854658486997</x:v>
      </x:c>
      <x:c r="M451" s="18">
        <x:v>0.29991964124689002</x:v>
      </x:c>
      <x:c r="N451" s="18">
        <x:v>0.29991964124689002</x:v>
      </x:c>
      <x:c r="O451" s="13">
        <x:v>1.4665117582593825</x:v>
      </x:c>
      <x:c r="P451" s="25">
        <x:v>1.5033000000000001</x:v>
      </x:c>
      <x:c r="Q451" s="25">
        <x:v>1.3603000000000001</x:v>
      </x:c>
    </x:row>
    <x:row r="452">
      <x:c r="A452" s="9">
        <x:v>44510</x:v>
      </x:c>
      <x:c r="B452" s="8">
        <x:v>99.079189686923996</x:v>
      </x:c>
      <x:c r="C452" s="8">
        <x:v>75.255391600454004</x:v>
      </x:c>
      <x:c r="D452" s="8">
        <x:v>85.307692307691994</x:v>
      </x:c>
      <x:c r="E452" s="8">
        <x:v>139.5703125</x:v>
      </x:c>
      <x:c r="F452" s="23">
        <x:v>1.9980314652376749</x:v>
      </x:c>
      <x:c r="G452" s="18">
        <x:v>0.46139705882352999</x:v>
      </x:c>
      <x:c r="H452" s="18">
        <x:v>0.37520632438536999</x:v>
      </x:c>
      <x:c r="I452" s="18">
        <x:v>0.69841840402588007</x:v>
      </x:c>
      <x:c r="J452" s="18">
        <x:v>0.85384035522218005</x:v>
      </x:c>
      <x:c r="K452" s="19">
        <x:v>0.35295736526081001</x:v>
      </x:c>
      <x:c r="L452" s="19">
        <x:v>0.35295736526081001</x:v>
      </x:c>
      <x:c r="M452" s="18">
        <x:v>0.31865859654824003</x:v>
      </x:c>
      <x:c r="N452" s="18">
        <x:v>0.31865859654824003</x:v>
      </x:c>
      <x:c r="O452" s="13">
        <x:v>1.4640528393882675</x:v>
      </x:c>
      <x:c r="P452" s="25">
        <x:v>1.5034000000000001</x:v>
      </x:c>
      <x:c r="Q452" s="25">
        <x:v>1.3595999999999999</x:v>
      </x:c>
    </x:row>
    <x:row r="453">
      <x:c r="A453" s="9">
        <x:v>44511</x:v>
      </x:c>
      <x:c r="B453" s="8">
        <x:v>100.49109883364</x:v>
      </x:c>
      <x:c r="C453" s="8">
        <x:v>78.547105561861997</x:v>
      </x:c>
      <x:c r="D453" s="8">
        <x:v>87.153846153846004</x:v>
      </x:c>
      <x:c r="E453" s="8">
        <x:v>140.419921875</x:v>
      </x:c>
      <x:c r="F453" s="23">
        <x:v>2.01652993106087</x:v>
      </x:c>
      <x:c r="G453" s="18">
        <x:v>0.45444373401535004</x:v>
      </x:c>
      <x:c r="H453" s="18">
        <x:v>0.36677960211971</x:v>
      </x:c>
      <x:c r="I453" s="18">
        <x:v>0.69374550682962</x:v>
      </x:c>
      <x:c r="J453" s="18">
        <x:v>0.83767484718374008</x:v>
      </x:c>
      <x:c r="K453" s="19">
        <x:v>0.35354467990400001</x:v>
      </x:c>
      <x:c r="L453" s="19">
        <x:v>0.35354467990400001</x:v>
      </x:c>
      <x:c r="M453" s="18">
        <x:v>0.32634483257486002</x:v>
      </x:c>
      <x:c r="N453" s="18">
        <x:v>0.32634483257486002</x:v>
      </x:c>
      <x:c r="O453" s="13">
        <x:v>1.4782821178498562</x:v>
      </x:c>
      <x:c r="P453" s="25">
        <x:v>1.5026999999999999</x:v>
      </x:c>
      <x:c r="Q453" s="25">
        <x:v>1.3832</x:v>
      </x:c>
    </x:row>
    <x:row r="454">
      <x:c r="A454" s="9">
        <x:v>44512</x:v>
      </x:c>
      <x:c r="B454" s="8">
        <x:v>101.28913443831</x:v>
      </x:c>
      <x:c r="C454" s="8">
        <x:v>79.625425652667005</x:v>
      </x:c>
      <x:c r="D454" s="8">
        <x:v>88.230769230768999</x:v>
      </x:c>
      <x:c r="E454" s="8">
        <x:v>139.580078125</x:v>
      </x:c>
      <x:c r="F454" s="23">
        <x:v>2.0218135186168649</x:v>
      </x:c>
      <x:c r="G454" s="18">
        <x:v>0.47386508951407003</x:v>
      </x:c>
      <x:c r="H454" s="18">
        <x:v>0.38780297107114997</x:v>
      </x:c>
      <x:c r="I454" s="18">
        <x:v>0.71040019170860003</x:v>
      </x:c>
      <x:c r="J454" s="18">
        <x:v>0.85467794632145</x:v>
      </x:c>
      <x:c r="K454" s="19">
        <x:v>0.36405361707035</x:v>
      </x:c>
      <x:c r="L454" s="19">
        <x:v>0.36405361707035</x:v>
      </x:c>
      <x:c r="M454" s="18">
        <x:v>0.33570175502143995</x:v>
      </x:c>
      <x:c r="N454" s="18">
        <x:v>0.33570175502143995</x:v>
      </x:c>
      <x:c r="O454" s="13">
        <x:v>1.4885154656965627</x:v>
      </x:c>
      <x:c r="P454" s="25">
        <x:v>1.5028999999999999</x:v>
      </x:c>
      <x:c r="Q454" s="25">
        <x:v>1.3835</x:v>
      </x:c>
    </x:row>
    <x:row r="455">
      <x:c r="A455" s="9">
        <x:v>44515</x:v>
      </x:c>
      <x:c r="B455" s="8">
        <x:v>98.035604665438996</x:v>
      </x:c>
      <x:c r="C455" s="8">
        <x:v>75.482406356412994</x:v>
      </x:c>
      <x:c r="D455" s="8">
        <x:v>83.846153846153996</x:v>
      </x:c>
      <x:c r="E455" s="8">
        <x:v>136.669921875</x:v>
      </x:c>
      <x:c r="F455" s="23">
        <x:v>1.9850852168575148</x:v>
      </x:c>
      <x:c r="G455" s="18">
        <x:v>0.47442455242967002</x:v>
      </x:c>
      <x:c r="H455" s="18">
        <x:v>0.38745547736947006</x:v>
      </x:c>
      <x:c r="I455" s="18">
        <x:v>0.71734962856457996</x:v>
      </x:c>
      <x:c r="J455" s="18">
        <x:v>0.85978725194212002</x:v>
      </x:c>
      <x:c r="K455" s="19">
        <x:v>0.38274879994423999</x:v>
      </x:c>
      <x:c r="L455" s="19">
        <x:v>0.38274879994423999</x:v>
      </x:c>
      <x:c r="M455" s="18">
        <x:v>0.35180460768909</x:v>
      </x:c>
      <x:c r="N455" s="18">
        <x:v>0.35180460768909</x:v>
      </x:c>
      <x:c r="O455" s="13">
        <x:v>1.4826489083498386</x:v>
      </x:c>
      <x:c r="P455" s="25">
        <x:v>1.5041</x:v>
      </x:c>
      <x:c r="Q455" s="25">
        <x:v>1.3779999999999999</x:v>
      </x:c>
    </x:row>
    <x:row r="456">
      <x:c r="A456" s="9">
        <x:v>44516</x:v>
      </x:c>
      <x:c r="B456" s="8">
        <x:v>94.966236955187</x:v>
      </x:c>
      <x:c r="C456" s="8">
        <x:v>72.814982973892995</x:v>
      </x:c>
      <x:c r="D456" s="8">
        <x:v>79.230769230768999</x:v>
      </x:c>
      <x:c r="E456" s="8">
        <x:v>136.015625</x:v>
      </x:c>
      <x:c r="F456" s="23">
        <x:v>1.9575690353996227</x:v>
      </x:c>
      <x:c r="G456" s="18">
        <x:v>0.46499360613810997</x:v>
      </x:c>
      <x:c r="H456" s="18">
        <x:v>0.38102684388844998</x:v>
      </x:c>
      <x:c r="I456" s="18">
        <x:v>0.70416966211359</x:v>
      </x:c>
      <x:c r="J456" s="18">
        <x:v>0.83390568727559999</x:v>
      </x:c>
      <x:c r="K456" s="19">
        <x:v>0.37891848314892002</x:v>
      </x:c>
      <x:c r="L456" s="19">
        <x:v>0.37891848314892002</x:v>
      </x:c>
      <x:c r="M456" s="18">
        <x:v>0.35962925054255995</x:v>
      </x:c>
      <x:c r="N456" s="18">
        <x:v>0.35962925054255995</x:v>
      </x:c>
      <x:c r="O456" s="13">
        <x:v>1.4715107664482039</x:v>
      </x:c>
      <x:c r="P456" s="25">
        <x:v>1.5043</x:v>
      </x:c>
      <x:c r="Q456" s="25">
        <x:v>1.3842000000000001</x:v>
      </x:c>
    </x:row>
    <x:row r="457">
      <x:c r="A457" s="9">
        <x:v>44517</x:v>
      </x:c>
      <x:c r="B457" s="8">
        <x:v>99.140577041130001</x:v>
      </x:c>
      <x:c r="C457" s="8">
        <x:v>75.312145289444004</x:v>
      </x:c>
      <x:c r="D457" s="8">
        <x:v>80.538461538462002</x:v>
      </x:c>
      <x:c r="E457" s="8">
        <x:v>139.091796875</x:v>
      </x:c>
      <x:c r="F457" s="23">
        <x:v>1.9852074518600902</x:v>
      </x:c>
      <x:c r="G457" s="18">
        <x:v>0.46603260869565</x:v>
      </x:c>
      <x:c r="H457" s="18">
        <x:v>0.38024498305968002</x:v>
      </x:c>
      <x:c r="I457" s="18">
        <x:v>0.68751497723460009</x:v>
      </x:c>
      <x:c r="J457" s="18">
        <x:v>0.8187452886180201</x:v>
      </x:c>
      <x:c r="K457" s="19">
        <x:v>0.36323628762395005</x:v>
      </x:c>
      <x:c r="L457" s="19">
        <x:v>0.36323628762395005</x:v>
      </x:c>
      <x:c r="M457" s="18">
        <x:v>0.34653784936488996</x:v>
      </x:c>
      <x:c r="N457" s="18">
        <x:v>0.34653784936488996</x:v>
      </x:c>
      <x:c r="O457" s="13">
        <x:v>1.488014252995445</x:v>
      </x:c>
      <x:c r="P457" s="25">
        <x:v>1.5043</x:v>
      </x:c>
      <x:c r="Q457" s="25">
        <x:v>1.3815999999999999</x:v>
      </x:c>
    </x:row>
    <x:row r="458">
      <x:c r="A458" s="9">
        <x:v>44518</x:v>
      </x:c>
      <x:c r="B458" s="8">
        <x:v>97.912829957029004</x:v>
      </x:c>
      <x:c r="C458" s="8">
        <x:v>75.198637911464004</x:v>
      </x:c>
      <x:c r="D458" s="8">
        <x:v>81</x:v>
      </x:c>
      <x:c r="E458" s="8">
        <x:v>138.14453125</x:v>
      </x:c>
      <x:c r="F458" s="23">
        <x:v>1.9806399977962326</x:v>
      </x:c>
      <x:c r="G458" s="18">
        <x:v>0.46587276214834</x:v>
      </x:c>
      <x:c r="H458" s="18">
        <x:v>0.38493614803232001</x:v>
      </x:c>
      <x:c r="I458" s="18">
        <x:v>0.69901749341002006</x:v>
      </x:c>
      <x:c r="J458" s="18">
        <x:v>0.83005276826525998</x:v>
      </x:c>
      <x:c r="K458" s="19">
        <x:v>0.38764983070874998</x:v>
      </x:c>
      <x:c r="L458" s="19">
        <x:v>0.38764983070874998</x:v>
      </x:c>
      <x:c r="M458" s="18">
        <x:v>0.37446759534506002</x:v>
      </x:c>
      <x:c r="N458" s="18">
        <x:v>0.37446759534506002</x:v>
      </x:c>
      <x:c r="O458" s="13">
        <x:v>1.4823691884758687</x:v>
      </x:c>
      <x:c r="P458" s="25">
        <x:v>1.5049999999999999</x:v>
      </x:c>
      <x:c r="Q458" s="25">
        <x:v>1.3845000000000001</x:v>
      </x:c>
    </x:row>
    <x:row r="459">
      <x:c r="A459" s="9">
        <x:v>44519</x:v>
      </x:c>
      <x:c r="B459" s="8">
        <x:v>100</x:v>
      </x:c>
      <x:c r="C459" s="8">
        <x:v>76.503972758228997</x:v>
      </x:c>
      <x:c r="D459" s="8">
        <x:v>82.384615384615003</x:v>
      </x:c>
      <x:c r="E459" s="8">
        <x:v>140.9375</x:v>
      </x:c>
      <x:c r="F459" s="23">
        <x:v>1.9995652203571099</x:v>
      </x:c>
      <x:c r="G459" s="18">
        <x:v>0.45124680306904996</x:v>
      </x:c>
      <x:c r="H459" s="18">
        <x:v>0.37529319781079001</x:v>
      </x:c>
      <x:c r="I459" s="18">
        <x:v>0.69422477833692997</x:v>
      </x:c>
      <x:c r="J459" s="18">
        <x:v>0.82988525006084002</x:v>
      </x:c>
      <x:c r="K459" s="19">
        <x:v>0.38580040750611999</x:v>
      </x:c>
      <x:c r="L459" s="19">
        <x:v>0.38580040750611999</x:v>
      </x:c>
      <x:c r="M459" s="18">
        <x:v>0.36835133175855</x:v>
      </x:c>
      <x:c r="N459" s="18">
        <x:v>0.36835133175855</x:v>
      </x:c>
      <x:c r="O459" s="13">
        <x:v>1.4985551539471449</x:v>
      </x:c>
      <x:c r="P459" s="25">
        <x:v>1.5045999999999999</x:v>
      </x:c>
      <x:c r="Q459" s="25">
        <x:v>1.385</x:v>
      </x:c>
    </x:row>
    <x:row r="460">
      <x:c r="A460" s="9">
        <x:v>44522</x:v>
      </x:c>
      <x:c r="B460" s="8">
        <x:v>106.50705954573</x:v>
      </x:c>
      <x:c r="C460" s="8">
        <x:v>83.314415437003007</x:v>
      </x:c>
      <x:c r="D460" s="8">
        <x:v>86</x:v>
      </x:c>
      <x:c r="E460" s="8">
        <x:v>151.71875</x:v>
      </x:c>
      <x:c r="F460" s="23">
        <x:v>2.0688505624568325</x:v>
      </x:c>
      <x:c r="G460" s="18">
        <x:v>0.46914961636829</x:v>
      </x:c>
      <x:c r="H460" s="18">
        <x:v>0.38676048996612006</x:v>
      </x:c>
      <x:c r="I460" s="18">
        <x:v>0.71111909896957004</x:v>
      </x:c>
      <x:c r="J460" s="18">
        <x:v>0.84856353131991991</x:v>
      </x:c>
      <x:c r="K460" s="19">
        <x:v>0.40178127199892999</x:v>
      </x:c>
      <x:c r="L460" s="19">
        <x:v>0.40178127199892999</x:v>
      </x:c>
      <x:c r="M460" s="18">
        <x:v>0.38464297547770004</x:v>
      </x:c>
      <x:c r="N460" s="18">
        <x:v>0.38464297547770004</x:v>
      </x:c>
      <x:c r="O460" s="13">
        <x:v>1.5173548155276737</x:v>
      </x:c>
      <x:c r="P460" s="25">
        <x:v>1.5057</x:v>
      </x:c>
      <x:c r="Q460" s="25">
        <x:v>1.3705000000000001</x:v>
      </x:c>
    </x:row>
    <x:row r="461">
      <x:c r="A461" s="9">
        <x:v>44523</x:v>
      </x:c>
      <x:c r="B461" s="8">
        <x:v>105.03376304481</x:v>
      </x:c>
      <x:c r="C461" s="8">
        <x:v>81.838819523268995</x:v>
      </x:c>
      <x:c r="D461" s="8">
        <x:v>84.307692307691994</x:v>
      </x:c>
      <x:c r="E461" s="8">
        <x:v>151.15234375</x:v>
      </x:c>
      <x:c r="F461" s="23">
        <x:v>2.0558315465644275</x:v>
      </x:c>
      <x:c r="G461" s="18">
        <x:v>0.47666240409207</x:v>
      </x:c>
      <x:c r="H461" s="18">
        <x:v>0.39518721223177999</x:v>
      </x:c>
      <x:c r="I461" s="18">
        <x:v>0.72921159837048</x:v>
      </x:c>
      <x:c r="J461" s="18">
        <x:v>0.87771170120413999</x:v>
      </x:c>
      <x:c r="K461" s="19">
        <x:v>0.42757761629938001</x:v>
      </x:c>
      <x:c r="L461" s="19">
        <x:v>0.42757761629938001</x:v>
      </x:c>
      <x:c r="M461" s="18">
        <x:v>0.40245518786208001</x:v>
      </x:c>
      <x:c r="N461" s="18">
        <x:v>0.40245518786208001</x:v>
      </x:c>
      <x:c r="O461" s="13">
        <x:v>1.5172396198902325</x:v>
      </x:c>
      <x:c r="P461" s="25">
        <x:v>1.5059</x:v>
      </x:c>
      <x:c r="Q461" s="25">
        <x:v>1.3484</x:v>
      </x:c>
    </x:row>
    <x:row r="462">
      <x:c r="A462" s="9">
        <x:v>44524</x:v>
      </x:c>
      <x:c r="B462" s="8">
        <x:v>103.80601596071</x:v>
      </x:c>
      <x:c r="C462" s="8">
        <x:v>79.114642451758996</x:v>
      </x:c>
      <x:c r="D462" s="8">
        <x:v>82.538461538462002</x:v>
      </x:c>
      <x:c r="E462" s="8">
        <x:v>148.0859375</x:v>
      </x:c>
      <x:c r="F462" s="23">
        <x:v>2.0338626436273275</x:v>
      </x:c>
      <x:c r="G462" s="18">
        <x:v>0.4753037084399</x:v>
      </x:c>
      <x:c r="H462" s="18">
        <x:v>0.39266788289462001</x:v>
      </x:c>
      <x:c r="I462" s="18">
        <x:v>0.72981068775461</x:v>
      </x:c>
      <x:c r="J462" s="18">
        <x:v>0.87620403728718999</x:v>
      </x:c>
      <x:c r="K462" s="19">
        <x:v>0.42653343351835998</x:v>
      </x:c>
      <x:c r="L462" s="19">
        <x:v>0.42653343351835998</x:v>
      </x:c>
      <x:c r="M462" s="18">
        <x:v>0.40543188785440998</x:v>
      </x:c>
      <x:c r="N462" s="18">
        <x:v>0.40543188785440998</x:v>
      </x:c>
      <x:c r="O462" s="13">
        <x:v>1.51646882835482</x:v>
      </x:c>
      <x:c r="P462" s="25">
        <x:v>1.5072000000000001</x:v>
      </x:c>
      <x:c r="Q462" s="25">
        <x:v>1.3388</x:v>
      </x:c>
    </x:row>
    <x:row r="463">
      <x:c r="A463" s="9">
        <x:v>44525</x:v>
      </x:c>
      <x:c r="B463" s="8">
        <x:v>102.02578268876999</x:v>
      </x:c>
      <x:c r="C463" s="8">
        <x:v>77.866061293984004</x:v>
      </x:c>
      <x:c r="D463" s="8">
        <x:v>82.615384615384997</x:v>
      </x:c>
      <x:c r="E463" s="8">
        <x:v>148.203125</x:v>
      </x:c>
      <x:c r="F463" s="23">
        <x:v>2.0267758839953474</x:v>
      </x:c>
      <x:c r="G463" s="18">
        <x:v>0.47602301790280999</x:v>
      </x:c>
      <x:c r="H463" s="18">
        <x:v>0.39266788289462001</x:v>
      </x:c>
      <x:c r="I463" s="18">
        <x:v>0.72765396597172005</x:v>
      </x:c>
      <x:c r="J463" s="18">
        <x:v>0.87226735917463005</x:v>
      </x:c>
      <x:c r="K463" s="19">
        <x:v>0.42603316703888999</x:v>
      </x:c>
      <x:c r="L463" s="19">
        <x:v>0.42603316703888999</x:v>
      </x:c>
      <x:c r="M463" s="18">
        <x:v>0.40553603340850003</x:v>
      </x:c>
      <x:c r="N463" s="18">
        <x:v>0.40553603340850003</x:v>
      </x:c>
      <x:c r="O463" s="13">
        <x:v>1.5140570519423513</x:v>
      </x:c>
      <x:c r="P463" s="25">
        <x:v>1.5076000000000001</x:v>
      </x:c>
      <x:c r="Q463" s="25">
        <x:v>1.3382000000000001</x:v>
      </x:c>
    </x:row>
    <x:row r="464">
      <x:c r="A464" s="9">
        <x:v>44526</x:v>
      </x:c>
      <x:c r="B464" s="8">
        <x:v>101.96439533456</x:v>
      </x:c>
      <x:c r="C464" s="8">
        <x:v>76.617480136208997</x:v>
      </x:c>
      <x:c r="D464" s="8">
        <x:v>84.153846153846004</x:v>
      </x:c>
      <x:c r="E464" s="8">
        <x:v>147.734375</x:v>
      </x:c>
      <x:c r="F464" s="23">
        <x:v>2.0261752415615373</x:v>
      </x:c>
      <x:c r="G464" s="18">
        <x:v>0.46867007672634003</x:v>
      </x:c>
      <x:c r="H464" s="18">
        <x:v>0.38954043957953</x:v>
      </x:c>
      <x:c r="I464" s="18">
        <x:v>0.72417924754373009</x:v>
      </x:c>
      <x:c r="J464" s="18">
        <x:v>0.86816316278048999</x:v>
      </x:c>
      <x:c r="K464" s="19">
        <x:v>0.42369556638158995</x:v>
      </x:c>
      <x:c r="L464" s="19">
        <x:v>0.42369556638158995</x:v>
      </x:c>
      <x:c r="M464" s="18">
        <x:v>0.40725617807276998</x:v>
      </x:c>
      <x:c r="N464" s="18">
        <x:v>0.40725617807276998</x:v>
      </x:c>
      <x:c r="O464" s="13">
        <x:v>1.5125736121483699</x:v>
      </x:c>
      <x:c r="P464" s="25">
        <x:v>1.5091000000000001</x:v>
      </x:c>
      <x:c r="Q464" s="25">
        <x:v>1.3464</x:v>
      </x:c>
    </x:row>
    <x:row r="465">
      <x:c r="A465" s="9">
        <x:v>44529</x:v>
      </x:c>
      <x:c r="B465" s="8">
        <x:v>103.80601596071</x:v>
      </x:c>
      <x:c r="C465" s="8">
        <x:v>80.760499432463007</x:v>
      </x:c>
      <x:c r="D465" s="8">
        <x:v>86.692307692308006</x:v>
      </x:c>
      <x:c r="E465" s="8">
        <x:v>152.666015625</x:v>
      </x:c>
      <x:c r="F465" s="23">
        <x:v>2.0598120967762026</x:v>
      </x:c>
      <x:c r="G465" s="18">
        <x:v>0.45995843989770002</x:v>
      </x:c>
      <x:c r="H465" s="18">
        <x:v>0.38285118582225997</x:v>
      </x:c>
      <x:c r="I465" s="18">
        <x:v>0.72322070452912002</x:v>
      </x:c>
      <x:c r="J465" s="18">
        <x:v>0.86255130254655998</x:v>
      </x:c>
      <x:c r="K465" s="19">
        <x:v>0.42639513723019001</x:v>
      </x:c>
      <x:c r="L465" s="19">
        <x:v>0.42639513723019001</x:v>
      </x:c>
      <x:c r="M465" s="18">
        <x:v>0.40960849496546997</x:v>
      </x:c>
      <x:c r="N465" s="18">
        <x:v>0.40960849496546997</x:v>
      </x:c>
      <x:c r="O465" s="13">
        <x:v>1.5195473089867839</x:v>
      </x:c>
      <x:c r="P465" s="25">
        <x:v>1.5094000000000001</x:v>
      </x:c>
      <x:c r="Q465" s="25">
        <x:v>1.3375999999999999</x:v>
      </x:c>
    </x:row>
    <x:row r="466">
      <x:c r="A466" s="9">
        <x:v>44530</x:v>
      </x:c>
      <x:c r="B466" s="8">
        <x:v>102.88520564764001</x:v>
      </x:c>
      <x:c r="C466" s="8">
        <x:v>81.725312145288996</x:v>
      </x:c>
      <x:c r="D466" s="8">
        <x:v>85.923076923077005</x:v>
      </x:c>
      <x:c r="E466" s="8">
        <x:v>150.673828125</x:v>
      </x:c>
      <x:c r="F466" s="23">
        <x:v>2.053018557102515</x:v>
      </x:c>
      <x:c r="G466" s="18">
        <x:v>0.46259590792839</x:v>
      </x:c>
      <x:c r="H466" s="18">
        <x:v>0.38484927460690005</x:v>
      </x:c>
      <x:c r="I466" s="18">
        <x:v>0.72729451234123998</x:v>
      </x:c>
      <x:c r="J466" s="18">
        <x:v>0.87293743199231999</x:v>
      </x:c>
      <x:c r="K466" s="19">
        <x:v>0.43700119974141005</x:v>
      </x:c>
      <x:c r="L466" s="19">
        <x:v>0.43700119974141005</x:v>
      </x:c>
      <x:c r="M466" s="18">
        <x:v>0.41734947277129997</x:v>
      </x:c>
      <x:c r="N466" s="18">
        <x:v>0.41734947277129997</x:v>
      </x:c>
      <x:c r="O466" s="13">
        <x:v>1.5252314807932539</x:v>
      </x:c>
      <x:c r="P466" s="25">
        <x:v>1.5093000000000001</x:v>
      </x:c>
      <x:c r="Q466" s="25">
        <x:v>1.3340000000000001</x:v>
      </x:c>
    </x:row>
    <x:row r="467">
      <x:c r="A467" s="9">
        <x:v>44531</x:v>
      </x:c>
      <x:c r="B467" s="8">
        <x:v>101.35052179250999</x:v>
      </x:c>
      <x:c r="C467" s="8">
        <x:v>79.852440408627004</x:v>
      </x:c>
      <x:c r="D467" s="8">
        <x:v>85.461538461537998</x:v>
      </x:c>
      <x:c r="E467" s="8">
        <x:v>148.3203125</x:v>
      </x:c>
      <x:c r="F467" s="23">
        <x:v>2.0374620329066877</x:v>
      </x:c>
      <x:c r="G467" s="18">
        <x:v>0.45716112531969005</x:v>
      </x:c>
      <x:c r="H467" s="18">
        <x:v>0.38250369212058</x:v>
      </x:c>
      <x:c r="I467" s="18">
        <x:v>0.73136832015337006</x:v>
      </x:c>
      <x:c r="J467" s="18">
        <x:v>0.87762794210192996</x:v>
      </x:c>
      <x:c r="K467" s="19">
        <x:v>0.4467833044999</x:v>
      </x:c>
      <x:c r="L467" s="19">
        <x:v>0.4467833044999</x:v>
      </x:c>
      <x:c r="M467" s="18">
        <x:v>0.42981207882533001</x:v>
      </x:c>
      <x:c r="N467" s="18">
        <x:v>0.42981207882533001</x:v>
      </x:c>
      <x:c r="O467" s="13">
        <x:v>1.5295968673676013</x:v>
      </x:c>
      <x:c r="P467" s="25">
        <x:v>1.5088999999999999</x:v>
      </x:c>
      <x:c r="Q467" s="25">
        <x:v>1.3297000000000001</x:v>
      </x:c>
    </x:row>
    <x:row r="468">
      <x:c r="A468" s="9">
        <x:v>44532</x:v>
      </x:c>
      <x:c r="B468" s="8">
        <x:v>99.508901166360005</x:v>
      </x:c>
      <x:c r="C468" s="8">
        <x:v>78.433598183881998</x:v>
      </x:c>
      <x:c r="D468" s="8">
        <x:v>85.538461538462002</x:v>
      </x:c>
      <x:c r="E468" s="8">
        <x:v>150.390625</x:v>
      </x:c>
      <x:c r="F468" s="23">
        <x:v>2.0346789647217598</x:v>
      </x:c>
      <x:c r="G468" s="18">
        <x:v>0.45955882352941002</x:v>
      </x:c>
      <x:c r="H468" s="18">
        <x:v>0.38458865433063999</x:v>
      </x:c>
      <x:c r="I468" s="18">
        <x:v>0.73352504193626</x:v>
      </x:c>
      <x:c r="J468" s="18">
        <x:v>0.87787921940855995</x:v>
      </x:c>
      <x:c r="K468" s="19">
        <x:v>0.44705819060171004</x:v>
      </x:c>
      <x:c r="L468" s="19">
        <x:v>0.44705819060171004</x:v>
      </x:c>
      <x:c r="M468" s="18">
        <x:v>0.44355340926625997</x:v>
      </x:c>
      <x:c r="N468" s="18">
        <x:v>0.44355340926625997</x:v>
      </x:c>
      <x:c r="O468" s="13">
        <x:v>1.5173001939415138</x:v>
      </x:c>
      <x:c r="P468" s="25">
        <x:v>1.5085</x:v>
      </x:c>
      <x:c r="Q468" s="25">
        <x:v>1.3238000000000001</x:v>
      </x:c>
    </x:row>
    <x:row r="469">
      <x:c r="A469" s="9">
        <x:v>44533</x:v>
      </x:c>
      <x:c r="B469" s="8">
        <x:v>100.67526089626</x:v>
      </x:c>
      <x:c r="C469" s="8">
        <x:v>79.965947786605994</x:v>
      </x:c>
      <x:c r="D469" s="8">
        <x:v>87.923076923077005</x:v>
      </x:c>
      <x:c r="E469" s="8">
        <x:v>152.216796875</x:v>
      </x:c>
      <x:c r="F469" s="23">
        <x:v>2.0519527062023575</x:v>
      </x:c>
      <x:c r="G469" s="18">
        <x:v>0.46107736572889996</x:v>
      </x:c>
      <x:c r="H469" s="18">
        <x:v>0.38424116062895997</x:v>
      </x:c>
      <x:c r="I469" s="18">
        <x:v>0.72633596932662003</x:v>
      </x:c>
      <x:c r="J469" s="18">
        <x:v>0.86556663045763005</x:v>
      </x:c>
      <x:c r="K469" s="19">
        <x:v>0.43132526787608</x:v>
      </x:c>
      <x:c r="L469" s="19">
        <x:v>0.43132526787608</x:v>
      </x:c>
      <x:c r="M469" s="18">
        <x:v>0.41926494481892002</x:v>
      </x:c>
      <x:c r="N469" s="18">
        <x:v>0.41926494481892002</x:v>
      </x:c>
      <x:c r="O469" s="13">
        <x:v>1.5282447453230887</x:v>
      </x:c>
      <x:c r="P469" s="25">
        <x:v>1.5081</x:v>
      </x:c>
      <x:c r="Q469" s="25">
        <x:v>1.3222</x:v>
      </x:c>
    </x:row>
    <x:row r="470">
      <x:c r="A470" s="9">
        <x:v>44536</x:v>
      </x:c>
      <x:c r="B470" s="8">
        <x:v>96.193984039287997</x:v>
      </x:c>
      <x:c r="C470" s="8">
        <x:v>76.333711691260007</x:v>
      </x:c>
      <x:c r="D470" s="8">
        <x:v>84.384615384615003</x:v>
      </x:c>
      <x:c r="E470" s="8">
        <x:v>147.890625</x:v>
      </x:c>
      <x:c r="F470" s="23">
        <x:v>2.0120073402879077</x:v>
      </x:c>
      <x:c r="G470" s="18">
        <x:v>0.47698209718669998</x:v>
      </x:c>
      <x:c r="H470" s="18">
        <x:v>0.39796716184518999</x:v>
      </x:c>
      <x:c r="I470" s="18">
        <x:v>0.73628085310328006</x:v>
      </x:c>
      <x:c r="J470" s="18">
        <x:v>0.88206717490491993</x:v>
      </x:c>
      <x:c r="K470" s="19">
        <x:v>0.44133569892616004</x:v>
      </x:c>
      <x:c r="L470" s="19">
        <x:v>0.44133569892616004</x:v>
      </x:c>
      <x:c r="M470" s="18">
        <x:v>0.42499463884614996</x:v>
      </x:c>
      <x:c r="N470" s="18">
        <x:v>0.42499463884614996</x:v>
      </x:c>
      <x:c r="O470" s="13">
        <x:v>1.51131804999784</x:v>
      </x:c>
      <x:c r="P470" s="25">
        <x:v>1.5108999999999999</x:v>
      </x:c>
      <x:c r="Q470" s="25">
        <x:v>1.3318000000000001</x:v>
      </x:c>
    </x:row>
    <x:row r="471">
      <x:c r="A471" s="9">
        <x:v>44537</x:v>
      </x:c>
      <x:c r="B471" s="8">
        <x:v>91.835481890731003</x:v>
      </x:c>
      <x:c r="C471" s="8">
        <x:v>71.906923950057006</x:v>
      </x:c>
      <x:c r="D471" s="8">
        <x:v>80.076923076922995</x:v>
      </x:c>
      <x:c r="E471" s="8">
        <x:v>141.23046875</x:v>
      </x:c>
      <x:c r="F471" s="23">
        <x:v>1.9626244941692774</x:v>
      </x:c>
      <x:c r="G471" s="18">
        <x:v>0.47042838874679999</x:v>
      </x:c>
      <x:c r="H471" s="18">
        <x:v>0.39362349057423002</x:v>
      </x:c>
      <x:c r="I471" s="18">
        <x:v>0.72238197939132998</x:v>
      </x:c>
      <x:c r="J471" s="18">
        <x:v>0.86213250695834009</x:v>
      </x:c>
      <x:c r="K471" s="19">
        <x:v>0.42028191677685001</x:v>
      </x:c>
      <x:c r="L471" s="19">
        <x:v>0.42028191677685001</x:v>
      </x:c>
      <x:c r="M471" s="18">
        <x:v>0.40070710037916002</x:v>
      </x:c>
      <x:c r="N471" s="18">
        <x:v>0.40070710037916002</x:v>
      </x:c>
      <x:c r="O471" s="13">
        <x:v>1.4980560721561</x:v>
      </x:c>
      <x:c r="P471" s="25">
        <x:v>1.5101</x:v>
      </x:c>
      <x:c r="Q471" s="25">
        <x:v>1.3302</x:v>
      </x:c>
    </x:row>
    <x:row r="472">
      <x:c r="A472" s="9">
        <x:v>44538</x:v>
      </x:c>
      <x:c r="B472" s="8">
        <x:v>96.500920810313005</x:v>
      </x:c>
      <x:c r="C472" s="8">
        <x:v>76.276958002270007</x:v>
      </x:c>
      <x:c r="D472" s="8">
        <x:v>83.769230769231001</x:v>
      </x:c>
      <x:c r="E472" s="8">
        <x:v>148.92578125</x:v>
      </x:c>
      <x:c r="F472" s="23">
        <x:v>2.0136822270795349</x:v>
      </x:c>
      <x:c r="G472" s="18">
        <x:v>0.47450447570332005</x:v>
      </x:c>
      <x:c r="H472" s="18">
        <x:v>0.39779341499435</x:v>
      </x:c>
      <x:c r="I472" s="18">
        <x:v>0.71207764198418</x:v>
      </x:c>
      <x:c r="J472" s="18">
        <x:v>0.84445933500295001</x:v>
      </x:c>
      <x:c r="K472" s="19">
        <x:v>0.39777177537837</x:v>
      </x:c>
      <x:c r="L472" s="19">
        <x:v>0.39777177537837</x:v>
      </x:c>
      <x:c r="M472" s="18">
        <x:v>0.38003507940363002</x:v>
      </x:c>
      <x:c r="N472" s="18">
        <x:v>0.38003507940363002</x:v>
      </x:c>
      <x:c r="O472" s="13">
        <x:v>1.522318627394565</x:v>
      </x:c>
      <x:c r="P472" s="25">
        <x:v>1.5097</x:v>
      </x:c>
      <x:c r="Q472" s="25">
        <x:v>1.3310999999999999</x:v>
      </x:c>
    </x:row>
    <x:row r="473">
      <x:c r="A473" s="9">
        <x:v>44539</x:v>
      </x:c>
      <x:c r="B473" s="8">
        <x:v>96.746470227133003</x:v>
      </x:c>
      <x:c r="C473" s="8">
        <x:v>75.141884222474005</x:v>
      </x:c>
      <x:c r="D473" s="8">
        <x:v>82.615384615384997</x:v>
      </x:c>
      <x:c r="E473" s="8">
        <x:v>147.67578125</x:v>
      </x:c>
      <x:c r="F473" s="23">
        <x:v>2.0054488007874802</x:v>
      </x:c>
      <x:c r="G473" s="18">
        <x:v>0.49696291560101996</x:v>
      </x:c>
      <x:c r="H473" s="18">
        <x:v>0.42055425245417</x:v>
      </x:c>
      <x:c r="I473" s="18">
        <x:v>0.73376467768991005</x:v>
      </x:c>
      <x:c r="J473" s="18">
        <x:v>0.87494765059970003</x:v>
      </x:c>
      <x:c r="K473" s="19">
        <x:v>0.42311924502693005</x:v>
      </x:c>
      <x:c r="L473" s="19">
        <x:v>0.42311924502693005</x:v>
      </x:c>
      <x:c r="M473" s="18">
        <x:v>0.40304051637892996</x:v>
      </x:c>
      <x:c r="N473" s="18">
        <x:v>0.40304051637892996</x:v>
      </x:c>
      <x:c r="O473" s="13">
        <x:v>1.5286214987873663</x:v>
      </x:c>
      <x:c r="P473" s="25">
        <x:v>1.5102</x:v>
      </x:c>
      <x:c r="Q473" s="25">
        <x:v>1.3272999999999999</x:v>
      </x:c>
    </x:row>
    <x:row r="474">
      <x:c r="A474" s="9">
        <x:v>44540</x:v>
      </x:c>
      <x:c r="B474" s="8">
        <x:v>96.930632289748004</x:v>
      </x:c>
      <x:c r="C474" s="8">
        <x:v>75.993189557321003</x:v>
      </x:c>
      <x:c r="D474" s="8">
        <x:v>83.461538461537998</x:v>
      </x:c>
      <x:c r="E474" s="8">
        <x:v>147.861328125</x:v>
      </x:c>
      <x:c r="F474" s="23">
        <x:v>2.0106167210840176</x:v>
      </x:c>
      <x:c r="G474" s="18">
        <x:v>0.51782289002558002</x:v>
      </x:c>
      <x:c r="H474" s="18">
        <x:v>0.43801581096343001</x:v>
      </x:c>
      <x:c r="I474" s="18">
        <x:v>0.73783848550204001</x:v>
      </x:c>
      <x:c r="J474" s="18">
        <x:v>0.88039199270637991</x:v>
      </x:c>
      <x:c r="K474" s="19">
        <x:v>0.42477267513952</x:v>
      </x:c>
      <x:c r="L474" s="19">
        <x:v>0.42477267513952</x:v>
      </x:c>
      <x:c r="M474" s="18">
        <x:v>0.40267873041123003</x:v>
      </x:c>
      <x:c r="N474" s="18">
        <x:v>0.40267873041123003</x:v>
      </x:c>
      <x:c r="O474" s="13">
        <x:v>1.5303338583028787</x:v>
      </x:c>
      <x:c r="P474" s="25">
        <x:v>1.5108999999999999</x:v>
      </x:c>
      <x:c r="Q474" s="25">
        <x:v>1.3245</x:v>
      </x:c>
    </x:row>
    <x:row r="475">
      <x:c r="A475" s="9">
        <x:v>44543</x:v>
      </x:c>
      <x:c r="B475" s="8">
        <x:v>97.298956414979003</x:v>
      </x:c>
      <x:c r="C475" s="8">
        <x:v>77.695800227014999</x:v>
      </x:c>
      <x:c r="D475" s="8">
        <x:v>82.230769230768999</x:v>
      </x:c>
      <x:c r="E475" s="8">
        <x:v>149.19921875</x:v>
      </x:c>
      <x:c r="F475" s="23">
        <x:v>2.0160618615569073</x:v>
      </x:c>
      <x:c r="G475" s="18">
        <x:v>0.51286764705882004</x:v>
      </x:c>
      <x:c r="H475" s="18">
        <x:v>0.43436712709581998</x:v>
      </x:c>
      <x:c r="I475" s="18">
        <x:v>0.73256649892164005</x:v>
      </x:c>
      <x:c r="J475" s="18">
        <x:v>0.88449618902335003</x:v>
      </x:c>
      <x:c r="K475" s="19">
        <x:v>0.42789254168244001</x:v>
      </x:c>
      <x:c r="L475" s="19">
        <x:v>0.42789254168244001</x:v>
      </x:c>
      <x:c r="M475" s="18">
        <x:v>0.41129416047925998</x:v>
      </x:c>
      <x:c r="N475" s="18">
        <x:v>0.41129416047925998</x:v>
      </x:c>
      <x:c r="O475" s="13">
        <x:v>1.5366729980364</x:v>
      </x:c>
      <x:c r="P475" s="25">
        <x:v>1.5112000000000001</x:v>
      </x:c>
      <x:c r="Q475" s="25">
        <x:v>1.3302</x:v>
      </x:c>
    </x:row>
    <x:row r="476">
      <x:c r="A476" s="9">
        <x:v>44544</x:v>
      </x:c>
      <x:c r="B476" s="8">
        <x:v>96.623695518722997</x:v>
      </x:c>
      <x:c r="C476" s="8">
        <x:v>77.979568671964003</x:v>
      </x:c>
      <x:c r="D476" s="8">
        <x:v>81</x:v>
      </x:c>
      <x:c r="E476" s="8">
        <x:v>148.3984375</x:v>
      </x:c>
      <x:c r="F476" s="23">
        <x:v>2.0100042542267174</x:v>
      </x:c>
      <x:c r="G476" s="18">
        <x:v>0.51750319693095004</x:v>
      </x:c>
      <x:c r="H476" s="18">
        <x:v>0.43905829206846003</x:v>
      </x:c>
      <x:c r="I476" s="18">
        <x:v>0.7359213994728</x:v>
      </x:c>
      <x:c r="J476" s="18">
        <x:v>0.89178323145582994</x:v>
      </x:c>
      <x:c r="K476" s="19">
        <x:v>0.43431865771229</x:v>
      </x:c>
      <x:c r="L476" s="19">
        <x:v>0.43431865771229</x:v>
      </x:c>
      <x:c r="M476" s="18">
        <x:v>0.42024027446928996</x:v>
      </x:c>
      <x:c r="N476" s="18">
        <x:v>0.42024027446928996</x:v>
      </x:c>
      <x:c r="O476" s="13">
        <x:v>1.5353282878789964</x:v>
      </x:c>
      <x:c r="P476" s="25">
        <x:v>1.512</x:v>
      </x:c>
      <x:c r="Q476" s="25">
        <x:v>1.3307</x:v>
      </x:c>
    </x:row>
    <x:row r="477">
      <x:c r="A477" s="9">
        <x:v>44545</x:v>
      </x:c>
      <x:c r="B477" s="8">
        <x:v>95.395948434621999</x:v>
      </x:c>
      <x:c r="C477" s="8">
        <x:v>77.525539160045</x:v>
      </x:c>
      <x:c r="D477" s="8">
        <x:v>79.307692307691994</x:v>
      </x:c>
      <x:c r="E477" s="8">
        <x:v>145.4296875</x:v>
      </x:c>
      <x:c r="F477" s="23">
        <x:v>1.9941471685058976</x:v>
      </x:c>
      <x:c r="G477" s="18">
        <x:v>0.50735294117647001</x:v>
      </x:c>
      <x:c r="H477" s="18">
        <x:v>0.43245591173660003</x:v>
      </x:c>
      <x:c r="I477" s="18">
        <x:v>0.72705487658758994</x:v>
      </x:c>
      <x:c r="J477" s="18">
        <x:v>0.88901918092855003</x:v>
      </x:c>
      <x:c r="K477" s="19">
        <x:v>0.43376687366501998</x:v>
      </x:c>
      <x:c r="L477" s="19">
        <x:v>0.43376687366501998</x:v>
      </x:c>
      <x:c r="M477" s="18">
        <x:v>0.42960482263636002</x:v>
      </x:c>
      <x:c r="N477" s="18">
        <x:v>0.42960482263636002</x:v>
      </x:c>
      <x:c r="O477" s="13">
        <x:v>1.5299206700206838</x:v>
      </x:c>
      <x:c r="P477" s="25">
        <x:v>1.5124</x:v>
      </x:c>
      <x:c r="Q477" s="25">
        <x:v>1.3174999999999999</x:v>
      </x:c>
    </x:row>
    <x:row r="478">
      <x:c r="A478" s="9">
        <x:v>44546</x:v>
      </x:c>
      <x:c r="B478" s="8">
        <x:v>96.255371393492993</x:v>
      </x:c>
      <x:c r="C478" s="8">
        <x:v>78.093076049942994</x:v>
      </x:c>
      <x:c r="D478" s="8">
        <x:v>79.230769230768999</x:v>
      </x:c>
      <x:c r="E478" s="8">
        <x:v>146.943359375</x:v>
      </x:c>
      <x:c r="F478" s="23">
        <x:v>2.0013064401230123</x:v>
      </x:c>
      <x:c r="G478" s="18">
        <x:v>0.49432544757032998</x:v>
      </x:c>
      <x:c r="H478" s="18">
        <x:v>0.42038050560334</x:v>
      </x:c>
      <x:c r="I478" s="18">
        <x:v>0.72250179726815</x:v>
      </x:c>
      <x:c r="J478" s="18">
        <x:v>0.87779546030635003</x:v>
      </x:c>
      <x:c r="K478" s="19">
        <x:v>0.42905229769610004</x:v>
      </x:c>
      <x:c r="L478" s="19">
        <x:v>0.42905229769610004</x:v>
      </x:c>
      <x:c r="M478" s="18">
        <x:v>0.43312877701254998</x:v>
      </x:c>
      <x:c r="N478" s="18">
        <x:v>0.43312877701254998</x:v>
      </x:c>
      <x:c r="O478" s="13">
        <x:v>1.5405792644809289</x:v>
      </x:c>
      <x:c r="P478" s="25">
        <x:v>1.5122</x:v>
      </x:c>
      <x:c r="Q478" s="25">
        <x:v>1.3290999999999999</x:v>
      </x:c>
    </x:row>
    <x:row r="479">
      <x:c r="A479" s="9">
        <x:v>44547</x:v>
      </x:c>
      <x:c r="B479" s="8">
        <x:v>92.387968078575994</x:v>
      </x:c>
      <x:c r="C479" s="8">
        <x:v>74.404086265607006</x:v>
      </x:c>
      <x:c r="D479" s="8">
        <x:v>76</x:v>
      </x:c>
      <x:c r="E479" s="8">
        <x:v>141.328125</x:v>
      </x:c>
      <x:c r="F479" s="23">
        <x:v>1.9603004483604574</x:v>
      </x:c>
      <x:c r="G479" s="18">
        <x:v>0.50127877237851992</x:v>
      </x:c>
      <x:c r="H479" s="18">
        <x:v>0.42733037963687004</x:v>
      </x:c>
      <x:c r="I479" s="18">
        <x:v>0.73735921399473003</x:v>
      </x:c>
      <x:c r="J479" s="18">
        <x:v>0.89153195414918995</x:v>
      </x:c>
      <x:c r="K479" s="19">
        <x:v>0.43810449839259002</x:v>
      </x:c>
      <x:c r="L479" s="19">
        <x:v>0.43810449839259002</x:v>
      </x:c>
      <x:c r="M479" s="18">
        <x:v>0.44546239945146998</x:v>
      </x:c>
      <x:c r="N479" s="18">
        <x:v>0.44546239945146998</x:v>
      </x:c>
      <x:c r="O479" s="13">
        <x:v>1.5213465953686163</x:v>
      </x:c>
      <x:c r="P479" s="25">
        <x:v>1.5125</x:v>
      </x:c>
      <x:c r="Q479" s="25">
        <x:v>1.3454999999999999</x:v>
      </x:c>
    </x:row>
    <x:row r="480">
      <x:c r="A480" s="9">
        <x:v>44550</x:v>
      </x:c>
      <x:c r="B480" s="8">
        <x:v>88.213627992634002</x:v>
      </x:c>
      <x:c r="C480" s="8">
        <x:v>70.090805902384005</x:v>
      </x:c>
      <x:c r="D480" s="8">
        <x:v>73.076923076922995</x:v>
      </x:c>
      <x:c r="E480" s="8">
        <x:v>132.87109375</x:v>
      </x:c>
      <x:c r="F480" s="23">
        <x:v>1.9106311268048524</x:v>
      </x:c>
      <x:c r="G480" s="18">
        <x:v>0.47818094629155999</x:v>
      </x:c>
      <x:c r="H480" s="18">
        <x:v>0.40335331422118004</x:v>
      </x:c>
      <x:c r="I480" s="18">
        <x:v>0.72118380062304999</x:v>
      </x:c>
      <x:c r="J480" s="18">
        <x:v>0.86548287135542001</x:v>
      </x:c>
      <x:c r="K480" s="19">
        <x:v>0.41800909029999</x:v>
      </x:c>
      <x:c r="L480" s="19">
        <x:v>0.41800909029999</x:v>
      </x:c>
      <x:c r="M480" s="18">
        <x:v>0.43327682492886999</x:v>
      </x:c>
      <x:c r="N480" s="18">
        <x:v>0.43327682492886999</x:v>
      </x:c>
      <x:c r="O480" s="13">
        <x:v>1.4970767510652487</x:v>
      </x:c>
      <x:c r="P480" s="25">
        <x:v>1.5123</x:v>
      </x:c>
      <x:c r="Q480" s="25">
        <x:v>1.3425</x:v>
      </x:c>
    </x:row>
    <x:row r="481">
      <x:c r="A481" s="9">
        <x:v>44551</x:v>
      </x:c>
      <x:c r="B481" s="8">
        <x:v>90.239410681400003</x:v>
      </x:c>
      <x:c r="C481" s="8">
        <x:v>72.077185017025997</x:v>
      </x:c>
      <x:c r="D481" s="8">
        <x:v>74.769230769231001</x:v>
      </x:c>
      <x:c r="E481" s="8">
        <x:v>136.669921875</x:v>
      </x:c>
      <x:c r="F481" s="23">
        <x:v>1.9343893708566426</x:v>
      </x:c>
      <x:c r="G481" s="18">
        <x:v>0.45812020460357999</x:v>
      </x:c>
      <x:c r="H481" s="18">
        <x:v>0.38128746416471004</x:v>
      </x:c>
      <x:c r="I481" s="18">
        <x:v>0.69110951353941996</x:v>
      </x:c>
      <x:c r="J481" s="18">
        <x:v>0.83156043225938003</x:v>
      </x:c>
      <x:c r="K481" s="19">
        <x:v>0.39247437548870001</x:v>
      </x:c>
      <x:c r="L481" s="19">
        <x:v>0.39247437548870001</x:v>
      </x:c>
      <x:c r="M481" s="18">
        <x:v>0.41479382148874999</x:v>
      </x:c>
      <x:c r="N481" s="18">
        <x:v>0.41479382148874999</x:v>
      </x:c>
      <x:c r="O481" s="13">
        <x:v>1.5130236856314325</x:v>
      </x:c>
      <x:c r="P481" s="25">
        <x:v>1.5123</x:v>
      </x:c>
      <x:c r="Q481" s="25">
        <x:v>1.3348</x:v>
      </x:c>
    </x:row>
    <x:row r="482">
      <x:c r="A482" s="9">
        <x:v>44552</x:v>
      </x:c>
      <x:c r="B482" s="8">
        <x:v>92.387968078575994</x:v>
      </x:c>
      <x:c r="C482" s="8">
        <x:v>73.439273552781003</x:v>
      </x:c>
      <x:c r="D482" s="8">
        <x:v>76.923076923077005</x:v>
      </x:c>
      <x:c r="E482" s="8">
        <x:v>143.8671875</x:v>
      </x:c>
      <x:c r="F482" s="23">
        <x:v>1.9665437651360849</x:v>
      </x:c>
      <x:c r="G482" s="18">
        <x:v>0.46763107416879995</x:v>
      </x:c>
      <x:c r="H482" s="18">
        <x:v>0.38858483189991999</x:v>
      </x:c>
      <x:c r="I482" s="18">
        <x:v>0.71135873472322009</x:v>
      </x:c>
      <x:c r="J482" s="18">
        <x:v>0.84244911639555997</x:v>
      </x:c>
      <x:c r="K482" s="19">
        <x:v>0.40991305422475</x:v>
      </x:c>
      <x:c r="L482" s="19">
        <x:v>0.40991305422475</x:v>
      </x:c>
      <x:c r="M482" s="18">
        <x:v>0.43716980970723002</x:v>
      </x:c>
      <x:c r="N482" s="18">
        <x:v>0.43716980970723002</x:v>
      </x:c>
      <x:c r="O482" s="13">
        <x:v>1.5206064562156838</x:v>
      </x:c>
      <x:c r="P482" s="25">
        <x:v>1.5130999999999999</x:v>
      </x:c>
      <x:c r="Q482" s="25">
        <x:v>1.331</x:v>
      </x:c>
    </x:row>
    <x:row r="483">
      <x:c r="A483" s="9">
        <x:v>44553</x:v>
      </x:c>
      <x:c r="B483" s="8">
        <x:v>93.247391037445993</x:v>
      </x:c>
      <x:c r="C483" s="8">
        <x:v>75.198637911464004</x:v>
      </x:c>
      <x:c r="D483" s="8">
        <x:v>78.923076923077005</x:v>
      </x:c>
      <x:c r="E483" s="8">
        <x:v>146.4453125</x:v>
      </x:c>
      <x:c r="F483" s="23">
        <x:v>1.9845360459299677</x:v>
      </x:c>
      <x:c r="G483" s="18">
        <x:v>0.46938938618926002</x:v>
      </x:c>
      <x:c r="H483" s="18">
        <x:v>0.39058292068455996</x:v>
      </x:c>
      <x:c r="I483" s="18">
        <x:v>0.7195063503474699</x:v>
      </x:c>
      <x:c r="J483" s="18">
        <x:v>0.84839601311549995</x:v>
      </x:c>
      <x:c r="K483" s="19">
        <x:v>0.42460292583140996</x:v>
      </x:c>
      <x:c r="L483" s="19">
        <x:v>0.42460292583140996</x:v>
      </x:c>
      <x:c r="M483" s="18">
        <x:v>0.44388556386292999</x:v>
      </x:c>
      <x:c r="N483" s="18">
        <x:v>0.44388556386292999</x:v>
      </x:c>
      <x:c r="O483" s="13">
        <x:v>1.5232799690401824</x:v>
      </x:c>
      <x:c r="P483" s="25">
        <x:v>1.5141</x:v>
      </x:c>
      <x:c r="Q483" s="25">
        <x:v>1.345</x:v>
      </x:c>
    </x:row>
    <x:row r="484">
      <x:c r="A484" s="9">
        <x:v>44554</x:v>
      </x:c>
      <x:c r="B484" s="8">
        <x:v>89.011663597299005</x:v>
      </x:c>
      <x:c r="C484" s="8">
        <x:v>72.985244040862995</x:v>
      </x:c>
      <x:c r="D484" s="8">
        <x:v>77.769230769231001</x:v>
      </x:c>
      <x:c r="E484" s="8">
        <x:v>143.916015625</x:v>
      </x:c>
      <x:c r="F484" s="23">
        <x:v>1.9592053850809825</x:v>
      </x:c>
      <x:c r="G484" s="18">
        <x:v>0.47706202046035995</x:v>
      </x:c>
      <x:c r="H484" s="18">
        <x:v>0.40057336460777004</x:v>
      </x:c>
      <x:c r="I484" s="18">
        <x:v>0.72633596932662003</x:v>
      </x:c>
      <x:c r="J484" s="18">
        <x:v>0.8574419968487299</x:v>
      </x:c>
      <x:c r="K484" s="19">
        <x:v>0.42493525725462999</x:v>
      </x:c>
      <x:c r="L484" s="19">
        <x:v>0.42493525725462999</x:v>
      </x:c>
      <x:c r="M484" s="18">
        <x:v>0.43747794328436002</x:v>
      </x:c>
      <x:c r="N484" s="18">
        <x:v>0.43747794328436002</x:v>
      </x:c>
      <x:c r="O484" s="13">
        <x:v>1.5038898255573738</x:v>
      </x:c>
      <x:c r="P484" s="25">
        <x:v>1.5142</x:v>
      </x:c>
      <x:c r="Q484" s="25">
        <x:v>1.3481000000000001</x:v>
      </x:c>
    </x:row>
    <x:row r="485">
      <x:c r="A485" s="9">
        <x:v>44557</x:v>
      </x:c>
      <x:c r="B485" s="8">
        <x:v>89.195825659913993</x:v>
      </x:c>
      <x:c r="C485" s="8">
        <x:v>71.906923950057006</x:v>
      </x:c>
      <x:c r="D485" s="8">
        <x:v>78.230769230768999</x:v>
      </x:c>
      <x:c r="E485" s="8">
        <x:v>140.99609375</x:v>
      </x:c>
      <x:c r="F485" s="23">
        <x:v>1.9508240314768499</x:v>
      </x:c>
      <x:c r="G485" s="18">
        <x:v>0.47186700767262996</x:v>
      </x:c>
      <x:c r="H485" s="18">
        <x:v>0.39153852836417002</x:v>
      </x:c>
      <x:c r="I485" s="18">
        <x:v>0.71459381739756</x:v>
      </x:c>
      <x:c r="J485" s="18">
        <x:v>0.84504564879558997</x:v>
      </x:c>
      <x:c r="K485" s="19">
        <x:v>0.39690323373330005</x:v>
      </x:c>
      <x:c r="L485" s="19">
        <x:v>0.39690323373330005</x:v>
      </x:c>
      <x:c r="M485" s="18">
        <x:v>0.40713356738122003</x:v>
      </x:c>
      <x:c r="N485" s="18">
        <x:v>0.40713356738122003</x:v>
      </x:c>
      <x:c r="O485" s="13">
        <x:v>1.5048213304109086</x:v>
      </x:c>
      <x:c r="P485" s="25">
        <x:v>1.5152000000000001</x:v>
      </x:c>
      <x:c r="Q485" s="25">
        <x:v>1.3467</x:v>
      </x:c>
    </x:row>
    <x:row r="486">
      <x:c r="A486" s="9">
        <x:v>44558</x:v>
      </x:c>
      <x:c r="B486" s="8">
        <x:v>91.098833640270001</x:v>
      </x:c>
      <x:c r="C486" s="8">
        <x:v>72.758229284904004</x:v>
      </x:c>
      <x:c r="D486" s="8">
        <x:v>77.615384615384997</x:v>
      </x:c>
      <x:c r="E486" s="8">
        <x:v>144.296875</x:v>
      </x:c>
      <x:c r="F486" s="23">
        <x:v>1.9644233063513976</x:v>
      </x:c>
      <x:c r="G486" s="18">
        <x:v>0.4693094629156</x:v>
      </x:c>
      <x:c r="H486" s="18">
        <x:v>0.38745547736947006</x:v>
      </x:c>
      <x:c r="I486" s="18">
        <x:v>0.71591181404265991</x:v>
      </x:c>
      <x:c r="J486" s="18">
        <x:v>0.84010386137934001</x:v>
      </x:c>
      <x:c r="K486" s="19">
        <x:v>0.39687176275045999</x:v>
      </x:c>
      <x:c r="L486" s="19">
        <x:v>0.39687176275045999</x:v>
      </x:c>
      <x:c r="M486" s="18">
        <x:v>0.41602325103964</x:v>
      </x:c>
      <x:c r="N486" s="18">
        <x:v>0.41602325103964</x:v>
      </x:c>
      <x:c r="O486" s="13">
        <x:v>1.5152124574291312</x:v>
      </x:c>
      <x:c r="P486" s="25">
        <x:v>1.5161</x:v>
      </x:c>
      <x:c r="Q486" s="25">
        <x:v>1.351</x:v>
      </x:c>
    </x:row>
    <x:row r="487">
      <x:c r="A487" s="9">
        <x:v>44559</x:v>
      </x:c>
      <x:c r="B487" s="8">
        <x:v>90.669122160835002</x:v>
      </x:c>
      <x:c r="C487" s="8">
        <x:v>70.658342792281999</x:v>
      </x:c>
      <x:c r="D487" s="8">
        <x:v>76.153846153846004</x:v>
      </x:c>
      <x:c r="E487" s="8">
        <x:v>142.59765625</x:v>
      </x:c>
      <x:c r="F487" s="23">
        <x:v>1.9501974183924076</x:v>
      </x:c>
      <x:c r="G487" s="18">
        <x:v>0.46890984654730999</x:v>
      </x:c>
      <x:c r="H487" s="18">
        <x:v>0.40187646598904997</x:v>
      </x:c>
      <x:c r="I487" s="18">
        <x:v>0.7169901749341</x:v>
      </x:c>
      <x:c r="J487" s="18">
        <x:v>0.85074126820889007</x:v>
      </x:c>
      <x:c r="K487" s="19">
        <x:v>0.41251720620302001</x:v>
      </x:c>
      <x:c r="L487" s="19">
        <x:v>0.41251720620302001</x:v>
      </x:c>
      <x:c r="M487" s="18">
        <x:v>0.42907374567383</x:v>
      </x:c>
      <x:c r="N487" s="18">
        <x:v>0.42907374567383</x:v>
      </x:c>
      <x:c r="O487" s="13">
        <x:v>1.5085544996216025</x:v>
      </x:c>
      <x:c r="P487" s="25">
        <x:v>1.5173000000000001</x:v>
      </x:c>
      <x:c r="Q487" s="25">
        <x:v>1.3444</x:v>
      </x:c>
    </x:row>
    <x:row r="488">
      <x:c r="A488" s="9">
        <x:v>44560</x:v>
      </x:c>
      <x:c r="B488" s="8">
        <x:v>93.738489871086998</x:v>
      </x:c>
      <x:c r="C488" s="8">
        <x:v>73.950056753688997</x:v>
      </x:c>
      <x:c r="D488" s="8">
        <x:v>76.538461538462002</x:v>
      </x:c>
      <x:c r="E488" s="8">
        <x:v>145.322265625</x:v>
      </x:c>
      <x:c r="F488" s="23">
        <x:v>1.973873184470595</x:v>
      </x:c>
      <x:c r="G488" s="18">
        <x:v>0.44812979539642001</x:v>
      </x:c>
      <x:c r="H488" s="18">
        <x:v>0.38311180609850998</x:v>
      </x:c>
      <x:c r="I488" s="18">
        <x:v>0.71147855260005</x:v>
      </x:c>
      <x:c r="J488" s="18">
        <x:v>0.84261663459998004</x:v>
      </x:c>
      <x:c r="K488" s="19">
        <x:v>0.41106210435613</x:v>
      </x:c>
      <x:c r="L488" s="19">
        <x:v>0.41106210435613</x:v>
      </x:c>
      <x:c r="M488" s="18">
        <x:v>0.43048749978279999</x:v>
      </x:c>
      <x:c r="N488" s="18">
        <x:v>0.43048749978279999</x:v>
      </x:c>
      <x:c r="O488" s="13">
        <x:v>1.5215470422891599</x:v>
      </x:c>
      <x:c r="P488" s="25">
        <x:v>1.5186999999999999</x:v>
      </x:c>
      <x:c r="Q488" s="25">
        <x:v>1.3375999999999999</x:v>
      </x:c>
    </x:row>
    <x:row r="489">
      <x:c r="A489" s="9">
        <x:v>44561</x:v>
      </x:c>
      <x:c r="B489" s="8">
        <x:v>95.764272559852998</x:v>
      </x:c>
      <x:c r="C489" s="8">
        <x:v>74.574347332577005</x:v>
      </x:c>
      <x:c r="D489" s="8">
        <x:v>79</x:v>
      </x:c>
      <x:c r="E489" s="8">
        <x:v>146.0546875</x:v>
      </x:c>
      <x:c r="F489" s="23">
        <x:v>1.9884832684810752</x:v>
      </x:c>
      <x:c r="G489" s="18">
        <x:v>0.45947890025575</x:v>
      </x:c>
      <x:c r="H489" s="18">
        <x:v>0.39562157935886999</x:v>
      </x:c>
      <x:c r="I489" s="18">
        <x:v>0.72286125089863007</x:v>
      </x:c>
      <x:c r="J489" s="18">
        <x:v>0.85668816492882993</x:v>
      </x:c>
      <x:c r="K489" s="19">
        <x:v>0.42347413783966997</x:v>
      </x:c>
      <x:c r="L489" s="19">
        <x:v>0.42347413783966997</x:v>
      </x:c>
      <x:c r="M489" s="18">
        <x:v>0.44538908359592999</x:v>
      </x:c>
      <x:c r="N489" s="18">
        <x:v>0.44538908359592999</x:v>
      </x:c>
      <x:c r="O489" s="13">
        <x:v>1.5316405571403049</x:v>
      </x:c>
      <x:c r="P489" s="25">
        <x:v>1.5188999999999999</x:v>
      </x:c>
      <x:c r="Q489" s="25">
        <x:v>1.3521000000000001</x:v>
      </x:c>
    </x:row>
    <x:row r="490">
      <x:c r="A490" s="9">
        <x:v>44565</x:v>
      </x:c>
      <x:c r="B490" s="8">
        <x:v>91.958256599140995</x:v>
      </x:c>
      <x:c r="C490" s="8">
        <x:v>70.544835414302</x:v>
      </x:c>
      <x:c r="D490" s="8">
        <x:v>85.384615384615003</x:v>
      </x:c>
      <x:c r="E490" s="8">
        <x:v>142.685546875</x:v>
      </x:c>
      <x:c r="F490" s="23">
        <x:v>1.976433135682645</x:v>
      </x:c>
      <x:c r="G490" s="18">
        <x:v>0.46795076726342999</x:v>
      </x:c>
      <x:c r="H490" s="18">
        <x:v>0.39718530101642002</x:v>
      </x:c>
      <x:c r="I490" s="18">
        <x:v>0.73652048885693999</x:v>
      </x:c>
      <x:c r="J490" s="18">
        <x:v>0.86833068098490995</x:v>
      </x:c>
      <x:c r="K490" s="19">
        <x:v>0.43888557872748002</x:v>
      </x:c>
      <x:c r="L490" s="19">
        <x:v>0.43888557872748002</x:v>
      </x:c>
      <x:c r="M490" s="18">
        <x:v>0.45268303077288996</x:v>
      </x:c>
      <x:c r="N490" s="18">
        <x:v>0.45268303077288996</x:v>
      </x:c>
      <x:c r="O490" s="13">
        <x:v>1.5273603319819089</x:v>
      </x:c>
      <x:c r="P490" s="25">
        <x:v>1.5193000000000001</x:v>
      </x:c>
      <x:c r="Q490" s="25">
        <x:v>1.3428</x:v>
      </x:c>
    </x:row>
    <x:row r="491">
      <x:c r="A491" s="9">
        <x:v>44566</x:v>
      </x:c>
      <x:c r="B491" s="8">
        <x:v>87.906691221608</x:v>
      </x:c>
      <x:c r="C491" s="8">
        <x:v>65.096481271282997</x:v>
      </x:c>
      <x:c r="D491" s="8">
        <x:v>85.384615384615003</x:v>
      </x:c>
      <x:c r="E491" s="8">
        <x:v>132.041015625</x:v>
      </x:c>
      <x:c r="F491" s="23">
        <x:v>1.9260720087562651</x:v>
      </x:c>
      <x:c r="G491" s="18">
        <x:v>0.45460358056266004</x:v>
      </x:c>
      <x:c r="H491" s="18">
        <x:v>0.37981061593259002</x:v>
      </x:c>
      <x:c r="I491" s="18">
        <x:v>0.73148813803018997</x:v>
      </x:c>
      <x:c r="J491" s="18">
        <x:v>0.84613451720149002</x:v>
      </x:c>
      <x:c r="K491" s="19">
        <x:v>0.43398964942367002</x:v>
      </x:c>
      <x:c r="L491" s="19">
        <x:v>0.43398964942367002</x:v>
      </x:c>
      <x:c r="M491" s="18">
        <x:v>0.46943325264050001</x:v>
      </x:c>
      <x:c r="N491" s="18">
        <x:v>0.46943325264050001</x:v>
      </x:c>
      <x:c r="O491" s="13">
        <x:v>1.4990910223185412</x:v>
      </x:c>
      <x:c r="P491" s="25">
        <x:v>1.5186999999999999</x:v>
      </x:c>
      <x:c r="Q491" s="25">
        <x:v>1.3483000000000001</x:v>
      </x:c>
    </x:row>
    <x:row r="492">
      <x:c r="A492" s="9">
        <x:v>44567</x:v>
      </x:c>
      <x:c r="B492" s="8">
        <x:v>88.643339472069002</x:v>
      </x:c>
      <x:c r="C492" s="8">
        <x:v>64.926220204312997</x:v>
      </x:c>
      <x:c r="D492" s="8">
        <x:v>85.384615384615003</x:v>
      </x:c>
      <x:c r="E492" s="8">
        <x:v>131.66015625</x:v>
      </x:c>
      <x:c r="F492" s="23">
        <x:v>1.9265358282774925</x:v>
      </x:c>
      <x:c r="G492" s="18">
        <x:v>0.43558184143222001</x:v>
      </x:c>
      <x:c r="H492" s="18">
        <x:v>0.36087220919120999</x:v>
      </x:c>
      <x:c r="I492" s="18">
        <x:v>0.70584711238916997</x:v>
      </x:c>
      <x:c r="J492" s="18">
        <x:v>0.80902923198995003</x:v>
      </x:c>
      <x:c r="K492" s="19">
        <x:v>0.39781420372395998</x:v>
      </x:c>
      <x:c r="L492" s="19">
        <x:v>0.39781420372395998</x:v>
      </x:c>
      <x:c r="M492" s="18">
        <x:v>0.44288468804893</x:v>
      </x:c>
      <x:c r="N492" s="18">
        <x:v>0.44288468804893</x:v>
      </x:c>
      <x:c r="O492" s="13">
        <x:v>1.5024832953065976</x:v>
      </x:c>
      <x:c r="P492" s="25">
        <x:v>1.518</x:v>
      </x:c>
      <x:c r="Q492" s="25">
        <x:v>1.3413999999999999</x:v>
      </x:c>
    </x:row>
    <x:row r="493">
      <x:c r="A493" s="9">
        <x:v>44568</x:v>
      </x:c>
      <x:c r="B493" s="8">
        <x:v>86.003683241252006</x:v>
      </x:c>
      <x:c r="C493" s="8">
        <x:v>62.712826333712002</x:v>
      </x:c>
      <x:c r="D493" s="8">
        <x:v>82.153846153846004</x:v>
      </x:c>
      <x:c r="E493" s="8">
        <x:v>125.13671875</x:v>
      </x:c>
      <x:c r="F493" s="23">
        <x:v>1.890017686197025</x:v>
      </x:c>
      <x:c r="G493" s="18">
        <x:v>0.42295396419436998</x:v>
      </x:c>
      <x:c r="H493" s="18">
        <x:v>0.34653809399704999</x:v>
      </x:c>
      <x:c r="I493" s="18">
        <x:v>0.70980110232447002</x:v>
      </x:c>
      <x:c r="J493" s="18">
        <x:v>0.80559510849065008</x:v>
      </x:c>
      <x:c r="K493" s="19">
        <x:v>0.40910186808664001</x:v>
      </x:c>
      <x:c r="L493" s="19">
        <x:v>0.40910186808664001</x:v>
      </x:c>
      <x:c r="M493" s="18">
        <x:v>0.45838717863647999</x:v>
      </x:c>
      <x:c r="N493" s="18">
        <x:v>0.45838717863647999</x:v>
      </x:c>
      <x:c r="O493" s="13">
        <x:v>1.4824664935323688</x:v>
      </x:c>
      <x:c r="P493" s="25">
        <x:v>1.5182</x:v>
      </x:c>
      <x:c r="Q493" s="25">
        <x:v>1.3323</x:v>
      </x:c>
    </x:row>
    <x:row r="494">
      <x:c r="A494" s="9">
        <x:v>44571</x:v>
      </x:c>
      <x:c r="B494" s="8">
        <x:v>87.292817679557999</x:v>
      </x:c>
      <x:c r="C494" s="8">
        <x:v>63.223609534620003</x:v>
      </x:c>
      <x:c r="D494" s="8">
        <x:v>88.769230769231001</x:v>
      </x:c>
      <x:c r="E494" s="8">
        <x:v>125.751953125</x:v>
      </x:c>
      <x:c r="F494" s="23">
        <x:v>1.9125940277710225</x:v>
      </x:c>
      <x:c r="G494" s="18">
        <x:v>0.42031649616368</x:v>
      </x:c>
      <x:c r="H494" s="18">
        <x:v>0.34037008079228998</x:v>
      </x:c>
      <x:c r="I494" s="18">
        <x:v>0.70045530793194</x:v>
      </x:c>
      <x:c r="J494" s="18">
        <x:v>0.79093726452349999</x:v>
      </x:c>
      <x:c r="K494" s="19">
        <x:v>0.38003444563737998</x:v>
      </x:c>
      <x:c r="L494" s="19">
        <x:v>0.38003444563737998</x:v>
      </x:c>
      <x:c r="M494" s="18">
        <x:v>0.42379195378638995</x:v>
      </x:c>
      <x:c r="N494" s="18">
        <x:v>0.42379195378638995</x:v>
      </x:c>
      <x:c r="O494" s="13">
        <x:v>1.4911937674740037</x:v>
      </x:c>
      <x:c r="P494" s="25">
        <x:v>1.5194000000000001</x:v>
      </x:c>
      <x:c r="Q494" s="25">
        <x:v>1.3339000000000001</x:v>
      </x:c>
    </x:row>
    <x:row r="495">
      <x:c r="A495" s="9">
        <x:v>44572</x:v>
      </x:c>
      <x:c r="B495" s="8">
        <x:v>84.162062615100993</x:v>
      </x:c>
      <x:c r="C495" s="8">
        <x:v>59.591373439274001</x:v>
      </x:c>
      <x:c r="D495" s="8">
        <x:v>84.076923076922995</x:v>
      </x:c>
      <x:c r="E495" s="8">
        <x:v>121.865234375</x:v>
      </x:c>
      <x:c r="F495" s="23">
        <x:v>1.8742389837657449</x:v>
      </x:c>
      <x:c r="G495" s="18">
        <x:v>0.42567135549871998</x:v>
      </x:c>
      <x:c r="H495" s="18">
        <x:v>0.34549561289202002</x:v>
      </x:c>
      <x:c r="I495" s="18">
        <x:v>0.70512820512820995</x:v>
      </x:c>
      <x:c r="J495" s="18">
        <x:v>0.80283105796338006</x:v>
      </x:c>
      <x:c r="K495" s="19">
        <x:v>0.38928339386527999</x:v>
      </x:c>
      <x:c r="L495" s="19">
        <x:v>0.38928339386527999</x:v>
      </x:c>
      <x:c r="M495" s="18">
        <x:v>0.43592856028957</x:v>
      </x:c>
      <x:c r="N495" s="18">
        <x:v>0.43592856028957</x:v>
      </x:c>
      <x:c r="O495" s="13">
        <x:v>1.4797636862894101</x:v>
      </x:c>
      <x:c r="P495" s="25">
        <x:v>1.5202</x:v>
      </x:c>
      <x:c r="Q495" s="25">
        <x:v>1.3451</x:v>
      </x:c>
    </x:row>
    <x:row r="496">
      <x:c r="A496" s="9">
        <x:v>44573</x:v>
      </x:c>
      <x:c r="B496" s="8">
        <x:v>87.783916513197994</x:v>
      </x:c>
      <x:c r="C496" s="8">
        <x:v>62.599318955732002</x:v>
      </x:c>
      <x:c r="D496" s="8">
        <x:v>87.230769230768999</x:v>
      </x:c>
      <x:c r="E496" s="8">
        <x:v>128.02734375</x:v>
      </x:c>
      <x:c r="F496" s="23">
        <x:v>1.9141033711242474</x:v>
      </x:c>
      <x:c r="G496" s="18">
        <x:v>0.41160485933503999</x:v>
      </x:c>
      <x:c r="H496" s="18">
        <x:v>0.33463643471462001</x:v>
      </x:c>
      <x:c r="I496" s="18">
        <x:v>0.69446441409058002</x:v>
      </x:c>
      <x:c r="J496" s="18">
        <x:v>0.78993215514263992</x:v>
      </x:c>
      <x:c r="K496" s="19">
        <x:v>0.37356706884978003</x:v>
      </x:c>
      <x:c r="L496" s="19">
        <x:v>0.37356706884978003</x:v>
      </x:c>
      <x:c r="M496" s="18">
        <x:v>0.43016874466642002</x:v>
      </x:c>
      <x:c r="N496" s="18">
        <x:v>0.43016874466642002</x:v>
      </x:c>
      <x:c r="O496" s="13">
        <x:v>1.4992109594746936</x:v>
      </x:c>
      <x:c r="P496" s="25">
        <x:v>1.5206999999999999</x:v>
      </x:c>
      <x:c r="Q496" s="25">
        <x:v>1.35</x:v>
      </x:c>
    </x:row>
    <x:row r="497">
      <x:c r="A497" s="9">
        <x:v>44574</x:v>
      </x:c>
      <x:c r="B497" s="8">
        <x:v>85.267034990791998</x:v>
      </x:c>
      <x:c r="C497" s="8">
        <x:v>59.534619750284001</x:v>
      </x:c>
      <x:c r="D497" s="8">
        <x:v>81.384615384615003</x:v>
      </x:c>
      <x:c r="E497" s="8">
        <x:v>122.87109375</x:v>
      </x:c>
      <x:c r="F497" s="23">
        <x:v>1.8726434096892275</x:v>
      </x:c>
      <x:c r="G497" s="18">
        <x:v>0.42463235294118001</x:v>
      </x:c>
      <x:c r="H497" s="18">
        <x:v>0.34975241073756003</x:v>
      </x:c>
      <x:c r="I497" s="18">
        <x:v>0.70596693026599988</x:v>
      </x:c>
      <x:c r="J497" s="18">
        <x:v>0.80919675019436998</x:v>
      </x:c>
      <x:c r="K497" s="19">
        <x:v>0.39742726511591003</x:v>
      </x:c>
      <x:c r="L497" s="19">
        <x:v>0.39742726511591003</x:v>
      </x:c>
      <x:c r="M497" s="18">
        <x:v>0.45464235071330994</x:v>
      </x:c>
      <x:c r="N497" s="18">
        <x:v>0.45464235071330994</x:v>
      </x:c>
      <x:c r="O497" s="13">
        <x:v>1.4795209892804748</x:v>
      </x:c>
      <x:c r="P497" s="25">
        <x:v>1.5210999999999999</x:v>
      </x:c>
      <x:c r="Q497" s="25">
        <x:v>1.3535999999999999</x:v>
      </x:c>
    </x:row>
    <x:row r="498">
      <x:c r="A498" s="9">
        <x:v>44575</x:v>
      </x:c>
      <x:c r="B498" s="8">
        <x:v>87.231430325353003</x:v>
      </x:c>
      <x:c r="C498" s="8">
        <x:v>61.520998864926</x:v>
      </x:c>
      <x:c r="D498" s="8">
        <x:v>79.923076923077005</x:v>
      </x:c>
      <x:c r="E498" s="8">
        <x:v>128.251953125</x:v>
      </x:c>
      <x:c r="F498" s="23">
        <x:v>1.89231864809589</x:v>
      </x:c>
      <x:c r="G498" s="18">
        <x:v>0.40145460358056001</x:v>
      </x:c>
      <x:c r="H498" s="18">
        <x:v>0.33237772565371998</x:v>
      </x:c>
      <x:c r="I498" s="18">
        <x:v>0.68499880182122996</x:v>
      </x:c>
      <x:c r="J498" s="18">
        <x:v>0.78842449122568992</x:v>
      </x:c>
      <x:c r="K498" s="19">
        <x:v>0.37322471413408004</x:v>
      </x:c>
      <x:c r="L498" s="19">
        <x:v>0.37322471413408004</x:v>
      </x:c>
      <x:c r="M498" s="18">
        <x:v>0.44123143184721997</x:v>
      </x:c>
      <x:c r="N498" s="18">
        <x:v>0.44123143184721997</x:v>
      </x:c>
      <x:c r="O498" s="13">
        <x:v>1.4775650992849976</x:v>
      </x:c>
      <x:c r="P498" s="25">
        <x:v>1.5212000000000001</x:v>
      </x:c>
      <x:c r="Q498" s="25">
        <x:v>1.3531</x:v>
      </x:c>
    </x:row>
    <x:row r="499">
      <x:c r="A499" s="9">
        <x:v>44578</x:v>
      </x:c>
      <x:c r="B499" s="8">
        <x:v>91.651319828115007</x:v>
      </x:c>
      <x:c r="C499" s="8">
        <x:v>65.720771850169996</x:v>
      </x:c>
      <x:c r="D499" s="8">
        <x:v>81.615384615384997</x:v>
      </x:c>
      <x:c r="E499" s="8">
        <x:v>133.681640625</x:v>
      </x:c>
      <x:c r="F499" s="23">
        <x:v>1.931672792296675</x:v>
      </x:c>
      <x:c r="G499" s="18">
        <x:v>0.39282289002558002</x:v>
      </x:c>
      <x:c r="H499" s="18">
        <x:v>0.32334288941013001</x:v>
      </x:c>
      <x:c r="I499" s="18">
        <x:v>0.67780972921159999</x:v>
      </x:c>
      <x:c r="J499" s="18">
        <x:v>0.78574419972345</x:v>
      </x:c>
      <x:c r="K499" s="19">
        <x:v>0.37871837655714002</x:v>
      </x:c>
      <x:c r="L499" s="19">
        <x:v>0.37871837655714002</x:v>
      </x:c>
      <x:c r="M499" s="18">
        <x:v>0.44168216639746999</x:v>
      </x:c>
      <x:c r="N499" s="18">
        <x:v>0.44168216639746999</x:v>
      </x:c>
      <x:c r="O499" s="13">
        <x:v>1.4973535952643962</x:v>
      </x:c>
      <x:c r="P499" s="25">
        <x:v>1.522</x:v>
      </x:c>
      <x:c r="Q499" s="25">
        <x:v>1.3484</x:v>
      </x:c>
    </x:row>
    <x:row r="500">
      <x:c r="A500" s="9">
        <x:v>44579</x:v>
      </x:c>
      <x:c r="B500" s="8">
        <x:v>90.055248618785001</x:v>
      </x:c>
      <x:c r="C500" s="8">
        <x:v>66.061293984109</x:v>
      </x:c>
      <x:c r="D500" s="8">
        <x:v>81</x:v>
      </x:c>
      <x:c r="E500" s="8">
        <x:v>133.41796875</x:v>
      </x:c>
      <x:c r="F500" s="23">
        <x:v>1.9263362783822351</x:v>
      </x:c>
      <x:c r="G500" s="18">
        <x:v>0.40577046035805997</x:v>
      </x:c>
      <x:c r="H500" s="18">
        <x:v>0.33802449830596998</x:v>
      </x:c>
      <x:c r="I500" s="18">
        <x:v>0.68847352024922004</x:v>
      </x:c>
      <x:c r="J500" s="18">
        <x:v>0.80350113078106</x:v>
      </x:c>
      <x:c r="K500" s="19">
        <x:v>0.40255789753716004</x:v>
      </x:c>
      <x:c r="L500" s="19">
        <x:v>0.40255789753716004</x:v>
      </x:c>
      <x:c r="M500" s="18">
        <x:v>0.46897167867327</x:v>
      </x:c>
      <x:c r="N500" s="18">
        <x:v>0.46897167867327</x:v>
      </x:c>
      <x:c r="O500" s="13">
        <x:v>1.4927971344483737</x:v>
      </x:c>
      <x:c r="P500" s="25">
        <x:v>1.5245</x:v>
      </x:c>
      <x:c r="Q500" s="25">
        <x:v>1.3440000000000001</x:v>
      </x:c>
    </x:row>
    <x:row r="501">
      <x:c r="A501" s="9">
        <x:v>44580</x:v>
      </x:c>
      <x:c r="B501" s="8">
        <x:v>86.924493554327995</x:v>
      </x:c>
      <x:c r="C501" s="8">
        <x:v>63.450624290579</x:v>
      </x:c>
      <x:c r="D501" s="8">
        <x:v>80.076923076922995</x:v>
      </x:c>
      <x:c r="E501" s="8">
        <x:v>127.587890625</x:v>
      </x:c>
      <x:c r="F501" s="23">
        <x:v>1.8950998288670751</x:v>
      </x:c>
      <x:c r="G501" s="18">
        <x:v>0.41943734015345002</x:v>
      </x:c>
      <x:c r="H501" s="18">
        <x:v>0.34931804361045998</x:v>
      </x:c>
      <x:c r="I501" s="18">
        <x:v>0.69434459621375</x:v>
      </x:c>
      <x:c r="J501" s="18">
        <x:v>0.81103945059732996</x:v>
      </x:c>
      <x:c r="K501" s="19">
        <x:v>0.39366962617251</x:v>
      </x:c>
      <x:c r="L501" s="19">
        <x:v>0.39366962617251</x:v>
      </x:c>
      <x:c r="M501" s="18">
        <x:v>0.44044919633348995</x:v>
      </x:c>
      <x:c r="N501" s="18">
        <x:v>0.44044919633348995</x:v>
      </x:c>
      <x:c r="O501" s="13">
        <x:v>1.4820438093041812</x:v>
      </x:c>
      <x:c r="P501" s="25">
        <x:v>1.5261</x:v>
      </x:c>
      <x:c r="Q501" s="25">
        <x:v>1.3444</x:v>
      </x:c>
    </x:row>
    <x:row r="502">
      <x:c r="A502" s="9">
        <x:v>44581</x:v>
      </x:c>
      <x:c r="B502" s="8">
        <x:v>83.670963781460998</x:v>
      </x:c>
      <x:c r="C502" s="8">
        <x:v>62.429057888762998</x:v>
      </x:c>
      <x:c r="D502" s="8">
        <x:v>84.692307692308006</x:v>
      </x:c>
      <x:c r="E502" s="8">
        <x:v>125.390625</x:v>
      </x:c>
      <x:c r="F502" s="23">
        <x:v>1.8904573859063301</x:v>
      </x:c>
      <x:c r="G502" s="18">
        <x:v>0.40577046035805997</x:v>
      </x:c>
      <x:c r="H502" s="18">
        <x:v>0.33785075145512999</x:v>
      </x:c>
      <x:c r="I502" s="18">
        <x:v>0.68607716271268004</x:v>
      </x:c>
      <x:c r="J502" s="18">
        <x:v>0.79219365113382001</x:v>
      </x:c>
      <x:c r="K502" s="19">
        <x:v>0.37688869457034002</x:v>
      </x:c>
      <x:c r="L502" s="19">
        <x:v>0.37688869457034002</x:v>
      </x:c>
      <x:c r="M502" s="18">
        <x:v>0.44034052981653998</x:v>
      </x:c>
      <x:c r="N502" s="18">
        <x:v>0.44034052981653998</x:v>
      </x:c>
      <x:c r="O502" s="13">
        <x:v>1.4611885507727589</x:v>
      </x:c>
      <x:c r="P502" s="25">
        <x:v>1.5267999999999999</x:v>
      </x:c>
      <x:c r="Q502" s="25">
        <x:v>1.3608</x:v>
      </x:c>
    </x:row>
    <x:row r="503">
      <x:c r="A503" s="9">
        <x:v>44582</x:v>
      </x:c>
      <x:c r="B503" s="8">
        <x:v>81.092694904850006</x:v>
      </x:c>
      <x:c r="C503" s="8">
        <x:v>59.931895573212003</x:v>
      </x:c>
      <x:c r="D503" s="8">
        <x:v>81.615384615384997</x:v>
      </x:c>
      <x:c r="E503" s="8">
        <x:v>122.65625</x:v>
      </x:c>
      <x:c r="F503" s="23">
        <x:v>1.8632405627336175</x:v>
      </x:c>
      <x:c r="G503" s="18">
        <x:v>0.41264386189257996</x:v>
      </x:c>
      <x:c r="H503" s="18">
        <x:v>0.34384501780904997</x:v>
      </x:c>
      <x:c r="I503" s="18">
        <x:v>0.67157919961657997</x:v>
      </x:c>
      <x:c r="J503" s="18">
        <x:v>0.77770332529391994</x:v>
      </x:c>
      <x:c r="K503" s="19">
        <x:v>0.34588918369982996</x:v>
      </x:c>
      <x:c r="L503" s="19">
        <x:v>0.34588918369982996</x:v>
      </x:c>
      <x:c r="M503" s="18">
        <x:v>0.39597931708513995</x:v>
      </x:c>
      <x:c r="N503" s="18">
        <x:v>0.39597931708513995</x:v>
      </x:c>
      <x:c r="O503" s="13">
        <x:v>1.444640464479295</x:v>
      </x:c>
      <x:c r="P503" s="25">
        <x:v>1.5283</x:v>
      </x:c>
      <x:c r="Q503" s="25">
        <x:v>1.3619000000000001</x:v>
      </x:c>
    </x:row>
    <x:row r="504">
      <x:c r="A504" s="9">
        <x:v>44585</x:v>
      </x:c>
      <x:c r="B504" s="8">
        <x:v>82.074892572129997</x:v>
      </x:c>
      <x:c r="C504" s="8">
        <x:v>60.556186152099997</x:v>
      </x:c>
      <x:c r="D504" s="8">
        <x:v>81.615384615384997</x:v>
      </x:c>
      <x:c r="E504" s="8">
        <x:v>129.82421875</x:v>
      </x:c>
      <x:c r="F504" s="23">
        <x:v>1.8851767052240374</x:v>
      </x:c>
      <x:c r="G504" s="18">
        <x:v>0.3996962915601</x:v>
      </x:c>
      <x:c r="H504" s="18">
        <x:v>0.33298583963166001</x:v>
      </x:c>
      <x:c r="I504" s="18">
        <x:v>0.65276779295470999</x:v>
      </x:c>
      <x:c r="J504" s="18">
        <x:v>0.7620403719459099</x:v>
      </x:c>
      <x:c r="K504" s="19">
        <x:v>0.32723199233774997</x:v>
      </x:c>
      <x:c r="L504" s="19">
        <x:v>0.32723199233774997</x:v>
      </x:c>
      <x:c r="M504" s="18">
        <x:v>0.37758471753324002</x:v>
      </x:c>
      <x:c r="N504" s="18">
        <x:v>0.37758471753324002</x:v>
      </x:c>
      <x:c r="O504" s="13">
        <x:v>1.4478821090982037</x:v>
      </x:c>
      <x:c r="P504" s="25">
        <x:v>1.5306</x:v>
      </x:c>
      <x:c r="Q504" s="25">
        <x:v>1.3583000000000001</x:v>
      </x:c>
    </x:row>
    <x:row r="505">
      <x:c r="A505" s="9">
        <x:v>44586</x:v>
      </x:c>
      <x:c r="B505" s="8">
        <x:v>76.734192756292003</x:v>
      </x:c>
      <x:c r="C505" s="8">
        <x:v>56.242905788876001</x:v>
      </x:c>
      <x:c r="D505" s="8">
        <x:v>77.846153846153996</x:v>
      </x:c>
      <x:c r="E505" s="8">
        <x:v>123.984375</x:v>
      </x:c>
      <x:c r="F505" s="23">
        <x:v>1.837019068478305</x:v>
      </x:c>
      <x:c r="G505" s="18">
        <x:v>0.40089514066496001</x:v>
      </x:c>
      <x:c r="H505" s="18">
        <x:v>0.33672139692468001</x:v>
      </x:c>
      <x:c r="I505" s="18">
        <x:v>0.65432542535346006</x:v>
      </x:c>
      <x:c r="J505" s="18">
        <x:v>0.77033252368207006</x:v>
      </x:c>
      <x:c r="K505" s="19">
        <x:v>0.33381677457274</x:v>
      </x:c>
      <x:c r="L505" s="19">
        <x:v>0.33381677457274</x:v>
      </x:c>
      <x:c r="M505" s="18">
        <x:v>0.37657441850749002</x:v>
      </x:c>
      <x:c r="N505" s="18">
        <x:v>0.37657441850749002</x:v>
      </x:c>
      <x:c r="O505" s="13">
        <x:v>1.4006549078457988</x:v>
      </x:c>
      <x:c r="P505" s="25">
        <x:v>1.5299</x:v>
      </x:c>
      <x:c r="Q505" s="25">
        <x:v>1.3603000000000001</x:v>
      </x:c>
    </x:row>
    <x:row r="506">
      <x:c r="A506" s="9">
        <x:v>44587</x:v>
      </x:c>
      <x:c r="B506" s="8">
        <x:v>79.251074278698994</x:v>
      </x:c>
      <x:c r="C506" s="8">
        <x:v>58.115777525539002</x:v>
      </x:c>
      <x:c r="D506" s="8">
        <x:v>78</x:v>
      </x:c>
      <x:c r="E506" s="8">
        <x:v>126.23046875</x:v>
      </x:c>
      <x:c r="F506" s="23">
        <x:v>1.8539933013855949</x:v>
      </x:c>
      <x:c r="G506" s="18">
        <x:v>0.37124360613810997</x:v>
      </x:c>
      <x:c r="H506" s="18">
        <x:v>0.31100686300060998</x:v>
      </x:c>
      <x:c r="I506" s="18">
        <x:v>0.60352264557871993</x:v>
      </x:c>
      <x:c r="J506" s="18">
        <x:v>0.72711282354617002</x:v>
      </x:c>
      <x:c r="K506" s="19">
        <x:v>0.281304835089</x:v>
      </x:c>
      <x:c r="L506" s="19">
        <x:v>0.281304835089</x:v>
      </x:c>
      <x:c r="M506" s="18">
        <x:v>0.31487182716239004</x:v>
      </x:c>
      <x:c r="N506" s="18">
        <x:v>0.31487182716239004</x:v>
      </x:c>
      <x:c r="O506" s="13">
        <x:v>1.4084304267502701</x:v>
      </x:c>
      <x:c r="P506" s="25">
        <x:v>1.5287999999999999</x:v>
      </x:c>
      <x:c r="Q506" s="25">
        <x:v>1.3616999999999999</x:v>
      </x:c>
    </x:row>
    <x:row r="507">
      <x:c r="A507" s="9">
        <x:v>44588</x:v>
      </x:c>
      <x:c r="B507" s="8">
        <x:v>73.173726212399998</x:v>
      </x:c>
      <x:c r="C507" s="8">
        <x:v>54.143019296254003</x:v>
      </x:c>
      <x:c r="D507" s="8">
        <x:v>75.692307692308006</x:v>
      </x:c>
      <x:c r="E507" s="8">
        <x:v>121.171875</x:v>
      </x:c>
      <x:c r="F507" s="23">
        <x:v>1.810452320502405</x:v>
      </x:c>
      <x:c r="G507" s="18">
        <x:v>0.37955562659846998</x:v>
      </x:c>
      <x:c r="H507" s="18">
        <x:v>0.31882547128833</x:v>
      </x:c>
      <x:c r="I507" s="18">
        <x:v>0.61238916846392999</x:v>
      </x:c>
      <x:c r="J507" s="18">
        <x:v>0.73238964744843005</x:v>
      </x:c>
      <x:c r="K507" s="19">
        <x:v>0.28812401507230001</x:v>
      </x:c>
      <x:c r="L507" s="19">
        <x:v>0.28812401507230001</x:v>
      </x:c>
      <x:c r="M507" s="18">
        <x:v>0.3240177350292</x:v>
      </x:c>
      <x:c r="N507" s="18">
        <x:v>0.3240177350292</x:v>
      </x:c>
      <x:c r="O507" s="13">
        <x:v>1.3723534044457186</x:v>
      </x:c>
      <x:c r="P507" s="25">
        <x:v>1.5283</x:v>
      </x:c>
      <x:c r="Q507" s="25">
        <x:v>1.3387</x:v>
      </x:c>
    </x:row>
    <x:row r="508">
      <x:c r="A508" s="9">
        <x:v>44589</x:v>
      </x:c>
      <x:c r="B508" s="8">
        <x:v>72.437077961940005</x:v>
      </x:c>
      <x:c r="C508" s="8">
        <x:v>52.837684449488997</x:v>
      </x:c>
      <x:c r="D508" s="8">
        <x:v>79.461538461537998</x:v>
      </x:c>
      <x:c r="E508" s="8">
        <x:v>117.79296875</x:v>
      </x:c>
      <x:c r="F508" s="23">
        <x:v>1.8063231740574177</x:v>
      </x:c>
      <x:c r="G508" s="18">
        <x:v>0.35461956521738996</x:v>
      </x:c>
      <x:c r="H508" s="18">
        <x:v>0.29545651985058002</x:v>
      </x:c>
      <x:c r="I508" s="18">
        <x:v>0.57476635514019003</x:v>
      </x:c>
      <x:c r="J508" s="18">
        <x:v>0.69411173472876997</x:v>
      </x:c>
      <x:c r="K508" s="19">
        <x:v>0.25023681375698997</x:v>
      </x:c>
      <x:c r="L508" s="19">
        <x:v>0.25023681375698997</x:v>
      </x:c>
      <x:c r="M508" s="18">
        <x:v>0.27969971655741999</x:v>
      </x:c>
      <x:c r="N508" s="18">
        <x:v>0.27969971655741999</x:v>
      </x:c>
      <x:c r="O508" s="13">
        <x:v>1.3725666017605351</x:v>
      </x:c>
      <x:c r="P508" s="25">
        <x:v>1.5297000000000001</x:v>
      </x:c>
      <x:c r="Q508" s="25">
        <x:v>1.3337000000000001</x:v>
      </x:c>
    </x:row>
    <x:row r="509">
      <x:c r="A509" s="9">
        <x:v>44599</x:v>
      </x:c>
      <x:c r="B509" s="8">
        <x:v>72.375690607734995</x:v>
      </x:c>
      <x:c r="C509" s="8">
        <x:v>52.610669693529999</x:v>
      </x:c>
      <x:c r="D509" s="8">
        <x:v>80.769230769231001</x:v>
      </x:c>
      <x:c r="E509" s="8">
        <x:v>116.494140625</x:v>
      </x:c>
      <x:c r="F509" s="23">
        <x:v>1.8056243292387399</x:v>
      </x:c>
      <x:c r="G509" s="18">
        <x:v>0.33983375959078999</x:v>
      </x:c>
      <x:c r="H509" s="18">
        <x:v>0.28155677178350996</x:v>
      </x:c>
      <x:c r="I509" s="18">
        <x:v>0.56661873951594</x:v>
      </x:c>
      <x:c r="J509" s="18">
        <x:v>0.68506575091838007</x:v>
      </x:c>
      <x:c r="K509" s="19">
        <x:v>0.25255417023754001</x:v>
      </x:c>
      <x:c r="L509" s="19">
        <x:v>0.25255417023754001</x:v>
      </x:c>
      <x:c r="M509" s="18">
        <x:v>0.30117472590028999</x:v>
      </x:c>
      <x:c r="N509" s="18">
        <x:v>0.30117472590028999</x:v>
      </x:c>
      <x:c r="O509" s="13">
        <x:v>1.39032073105313</x:v>
      </x:c>
      <x:c r="P509" s="25">
        <x:v>1.5302</x:v>
      </x:c>
      <x:c r="Q509" s="25">
        <x:v>1.3413999999999999</x:v>
      </x:c>
    </x:row>
    <x:row r="510">
      <x:c r="A510" s="9">
        <x:v>44600</x:v>
      </x:c>
      <x:c r="B510" s="8">
        <x:v>68.753836709637994</x:v>
      </x:c>
      <x:c r="C510" s="8">
        <x:v>48.637911464245001</x:v>
      </x:c>
      <x:c r="D510" s="8">
        <x:v>84.615384615384997</x:v>
      </x:c>
      <x:c r="E510" s="8">
        <x:v>107.548828125</x:v>
      </x:c>
      <x:c r="F510" s="23">
        <x:v>1.77388990228567</x:v>
      </x:c>
      <x:c r="G510" s="18">
        <x:v>0.35805626598464996</x:v>
      </x:c>
      <x:c r="H510" s="18">
        <x:v>0.29623838067934999</x:v>
      </x:c>
      <x:c r="I510" s="18">
        <x:v>0.59561466570812005</x:v>
      </x:c>
      <x:c r="J510" s="18">
        <x:v>0.70332523666642</x:v>
      </x:c>
      <x:c r="K510" s="19">
        <x:v>0.26847108684284998</x:v>
      </x:c>
      <x:c r="L510" s="19">
        <x:v>0.26847108684284998</x:v>
      </x:c>
      <x:c r="M510" s="18">
        <x:v>0.31619456285039998</x:v>
      </x:c>
      <x:c r="N510" s="18">
        <x:v>0.31619456285039998</x:v>
      </x:c>
      <x:c r="O510" s="13">
        <x:v>1.3949590186773775</x:v>
      </x:c>
      <x:c r="P510" s="25">
        <x:v>1.5304</x:v>
      </x:c>
      <x:c r="Q510" s="25">
        <x:v>1.3476999999999999</x:v>
      </x:c>
    </x:row>
    <x:row r="511">
      <x:c r="A511" s="9">
        <x:v>44601</x:v>
      </x:c>
      <x:c r="B511" s="8">
        <x:v>71.270718232044004</x:v>
      </x:c>
      <x:c r="C511" s="8">
        <x:v>50.908059023836998</x:v>
      </x:c>
      <x:c r="D511" s="8">
        <x:v>92</x:v>
      </x:c>
      <x:c r="E511" s="8">
        <x:v>109.62890625</x:v>
      </x:c>
      <x:c r="F511" s="23">
        <x:v>1.8095192087647025</x:v>
      </x:c>
      <x:c r="G511" s="18">
        <x:v>0.35254156010229998</x:v>
      </x:c>
      <x:c r="H511" s="18">
        <x:v>0.28173051863435</x:v>
      </x:c>
      <x:c r="I511" s="18">
        <x:v>0.61155044332613995</x:v>
      </x:c>
      <x:c r="J511" s="18">
        <x:v>0.69788089463690994</x:v>
      </x:c>
      <x:c r="K511" s="19">
        <x:v>0.27188362274841998</x:v>
      </x:c>
      <x:c r="L511" s="19">
        <x:v>0.27188362274841998</x:v>
      </x:c>
      <x:c r="M511" s="18">
        <x:v>0.33610074361123998</x:v>
      </x:c>
      <x:c r="N511" s="18">
        <x:v>0.33610074361123998</x:v>
      </x:c>
      <x:c r="O511" s="13">
        <x:v>1.4146349368188562</x:v>
      </x:c>
      <x:c r="P511" s="25">
        <x:v>1.53</x:v>
      </x:c>
      <x:c r="Q511" s="25">
        <x:v>1.3540000000000001</x:v>
      </x:c>
    </x:row>
    <x:row r="512">
      <x:c r="A512" s="9">
        <x:v>44602</x:v>
      </x:c>
      <x:c r="B512" s="8">
        <x:v>69.244935543278004</x:v>
      </x:c>
      <x:c r="C512" s="8">
        <x:v>49.716231555051003</x:v>
      </x:c>
      <x:c r="D512" s="8">
        <x:v>99.153846153846004</x:v>
      </x:c>
      <x:c r="E512" s="8">
        <x:v>105.908203125</x:v>
      </x:c>
      <x:c r="F512" s="23">
        <x:v>1.8100580409429377</x:v>
      </x:c>
      <x:c r="G512" s="18">
        <x:v>0.36373081841431998</x:v>
      </x:c>
      <x:c r="H512" s="18">
        <x:v>0.29258969681175001</x:v>
      </x:c>
      <x:c r="I512" s="18">
        <x:v>0.63659237958303005</x:v>
      </x:c>
      <x:c r="J512" s="18">
        <x:v>0.71806683981294994</x:v>
      </x:c>
      <x:c r="K512" s="19">
        <x:v>0.29538120215920999</x:v>
      </x:c>
      <x:c r="L512" s="19">
        <x:v>0.29538120215920999</x:v>
      </x:c>
      <x:c r="M512" s="18">
        <x:v>0.35766867780519002</x:v>
      </x:c>
      <x:c r="N512" s="18">
        <x:v>0.35766867780519002</x:v>
      </x:c>
      <x:c r="O512" s="13">
        <x:v>1.4088691472688999</x:v>
      </x:c>
      <x:c r="P512" s="25">
        <x:v>1.5303</x:v>
      </x:c>
      <x:c r="Q512" s="25">
        <x:v>1.3572</x:v>
      </x:c>
    </x:row>
    <x:row r="513">
      <x:c r="A513" s="9">
        <x:v>44603</x:v>
      </x:c>
      <x:c r="B513" s="8">
        <x:v>63.167587476980003</x:v>
      </x:c>
      <x:c r="C513" s="8">
        <x:v>45.800227014755997</x:v>
      </x:c>
      <x:c r="D513" s="8">
        <x:v>96.153846153846004</x:v>
      </x:c>
      <x:c r="E513" s="8">
        <x:v>103.408203125</x:v>
      </x:c>
      <x:c r="F513" s="23">
        <x:v>1.7713246594264551</x:v>
      </x:c>
      <x:c r="G513" s="18">
        <x:v>0.36484974424552002</x:v>
      </x:c>
      <x:c r="H513" s="18">
        <x:v>0.28277299973937997</x:v>
      </x:c>
      <x:c r="I513" s="18">
        <x:v>0.63767074047448002</x:v>
      </x:c>
      <x:c r="J513" s="18">
        <x:v>0.70851830138929994</x:v>
      </x:c>
      <x:c r="K513" s="19">
        <x:v>0.28894818837969999</x:v>
      </x:c>
      <x:c r="L513" s="19">
        <x:v>0.28894818837969999</x:v>
      </x:c>
      <x:c r="M513" s="18">
        <x:v>0.34962250777156001</x:v>
      </x:c>
      <x:c r="N513" s="18">
        <x:v>0.34962250777156001</x:v>
      </x:c>
      <x:c r="O513" s="13">
        <x:v>1.3862042692258876</x:v>
      </x:c>
      <x:c r="P513" s="25">
        <x:v>1.5269999999999999</x:v>
      </x:c>
      <x:c r="Q513" s="25">
        <x:v>1.3506</x:v>
      </x:c>
    </x:row>
    <x:row r="514">
      <x:c r="A514" s="9">
        <x:v>44606</x:v>
      </x:c>
      <x:c r="B514" s="8">
        <x:v>62.246777163904</x:v>
      </x:c>
      <x:c r="C514" s="8">
        <x:v>44.551645856980997</x:v>
      </x:c>
      <x:c r="D514" s="8">
        <x:v>92.230769230768999</x:v>
      </x:c>
      <x:c r="E514" s="8">
        <x:v>105.419921875</x:v>
      </x:c>
      <x:c r="F514" s="23">
        <x:v>1.7611227853166349</x:v>
      </x:c>
      <x:c r="G514" s="18">
        <x:v>0.35725703324808</x:v>
      </x:c>
      <x:c r="H514" s="18">
        <x:v>0.27165320128573001</x:v>
      </x:c>
      <x:c r="I514" s="18">
        <x:v>0.61646297627606006</x:v>
      </x:c>
      <x:c r="J514" s="18">
        <x:v>0.68481447361174996</x:v>
      </x:c>
      <x:c r="K514" s="19">
        <x:v>0.26348297198885001</x:v>
      </x:c>
      <x:c r="L514" s="19">
        <x:v>0.26348297198885001</x:v>
      </x:c>
      <x:c r="M514" s="18">
        <x:v>0.31624026270389</x:v>
      </x:c>
      <x:c r="N514" s="18">
        <x:v>0.31624026270389</x:v>
      </x:c>
      <x:c r="O514" s="13">
        <x:v>1.3807342404538026</x:v>
      </x:c>
      <x:c r="P514" s="25">
        <x:v>1.5264</x:v>
      </x:c>
      <x:c r="Q514" s="25">
        <x:v>1.3723000000000001</x:v>
      </x:c>
    </x:row>
    <x:row r="515">
      <x:c r="A515" s="9">
        <x:v>44607</x:v>
      </x:c>
      <x:c r="B515" s="8">
        <x:v>66.359729895640996</x:v>
      </x:c>
      <x:c r="C515" s="8">
        <x:v>49.262202043133001</x:v>
      </x:c>
      <x:c r="D515" s="8">
        <x:v>91.384615384615003</x:v>
      </x:c>
      <x:c r="E515" s="8">
        <x:v>113.291015625</x:v>
      </x:c>
      <x:c r="F515" s="23">
        <x:v>1.8007439073709723</x:v>
      </x:c>
      <x:c r="G515" s="18">
        <x:v>0.33951406649615995</x:v>
      </x:c>
      <x:c r="H515" s="18">
        <x:v>0.26218399791503999</x:v>
      </x:c>
      <x:c r="I515" s="18">
        <x:v>0.60496046010064997</x:v>
      </x:c>
      <x:c r="J515" s="18">
        <x:v>0.68188290480288993</x:v>
      </x:c>
      <x:c r="K515" s="19">
        <x:v>0.25849356380679001</x:v>
      </x:c>
      <x:c r="L515" s="19">
        <x:v>0.25849356380679001</x:v>
      </x:c>
      <x:c r="M515" s="18">
        <x:v>0.32017268335105004</x:v>
      </x:c>
      <x:c r="N515" s="18">
        <x:v>0.32017268335105004</x:v>
      </x:c>
      <x:c r="O515" s="13">
        <x:v>1.3965478798892699</x:v>
      </x:c>
      <x:c r="P515" s="25">
        <x:v>1.5264</x:v>
      </x:c>
      <x:c r="Q515" s="25">
        <x:v>1.3875</x:v>
      </x:c>
    </x:row>
    <x:row r="516">
      <x:c r="A516" s="9">
        <x:v>44608</x:v>
      </x:c>
      <x:c r="B516" s="8">
        <x:v>66.973603437692006</x:v>
      </x:c>
      <x:c r="C516" s="8">
        <x:v>48.297389330305997</x:v>
      </x:c>
      <x:c r="D516" s="8">
        <x:v>86.692307692308006</x:v>
      </x:c>
      <x:c r="E516" s="8">
        <x:v>112.91015625</x:v>
      </x:c>
      <x:c r="F516" s="23">
        <x:v>1.7871836417757652</x:v>
      </x:c>
      <x:c r="G516" s="18">
        <x:v>0.34846547314577997</x:v>
      </x:c>
      <x:c r="H516" s="18">
        <x:v>0.28268612631396001</x:v>
      </x:c>
      <x:c r="I516" s="18">
        <x:v>0.61957824107356996</x:v>
      </x:c>
      <x:c r="J516" s="18">
        <x:v>0.70918837428415005</x:v>
      </x:c>
      <x:c r="K516" s="19">
        <x:v>0.27982875258688</x:v>
      </x:c>
      <x:c r="L516" s="19">
        <x:v>0.27982875258688</x:v>
      </x:c>
      <x:c r="M516" s="18">
        <x:v>0.32640365956146999</x:v>
      </x:c>
      <x:c r="N516" s="18">
        <x:v>0.32640365956146999</x:v>
      </x:c>
      <x:c r="O516" s="13">
        <x:v>1.4072268068092524</x:v>
      </x:c>
      <x:c r="P516" s="25">
        <x:v>1.5267999999999999</x:v>
      </x:c>
      <x:c r="Q516" s="25">
        <x:v>1.3688</x:v>
      </x:c>
    </x:row>
    <x:row r="517">
      <x:c r="A517" s="9">
        <x:v>44609</x:v>
      </x:c>
      <x:c r="B517" s="8">
        <x:v>67.587476979741993</x:v>
      </x:c>
      <x:c r="C517" s="8">
        <x:v>49.148694665153002</x:v>
      </x:c>
      <x:c r="D517" s="8">
        <x:v>89.230769230768999</x:v>
      </x:c>
      <x:c r="E517" s="8">
        <x:v>121.044921875</x:v>
      </x:c>
      <x:c r="F517" s="23">
        <x:v>1.8175296568766601</x:v>
      </x:c>
      <x:c r="G517" s="18">
        <x:v>0.35437979539642001</x:v>
      </x:c>
      <x:c r="H517" s="18">
        <x:v>0.29119972200504002</x:v>
      </x:c>
      <x:c r="I517" s="18">
        <x:v>0.62664749580637003</x:v>
      </x:c>
      <x:c r="J517" s="18">
        <x:v>0.71245497950184999</x:v>
      </x:c>
      <x:c r="K517" s="19">
        <x:v>0.29029337530422</x:v>
      </x:c>
      <x:c r="L517" s="19">
        <x:v>0.29029337530422</x:v>
      </x:c>
      <x:c r="M517" s="18">
        <x:v>0.34627285557794996</x:v>
      </x:c>
      <x:c r="N517" s="18">
        <x:v>0.34627285557794996</x:v>
      </x:c>
      <x:c r="O517" s="13">
        <x:v>1.4103336585236588</x:v>
      </x:c>
      <x:c r="P517" s="25">
        <x:v>1.5274000000000001</x:v>
      </x:c>
      <x:c r="Q517" s="25">
        <x:v>1.3808</x:v>
      </x:c>
    </x:row>
    <x:row r="518">
      <x:c r="A518" s="9">
        <x:v>44610</x:v>
      </x:c>
      <x:c r="B518" s="8">
        <x:v>67.096378146101998</x:v>
      </x:c>
      <x:c r="C518" s="8">
        <x:v>49.035187287173997</x:v>
      </x:c>
      <x:c r="D518" s="8">
        <x:v>92.615384615384997</x:v>
      </x:c>
      <x:c r="E518" s="8">
        <x:v>117.87109375</x:v>
      </x:c>
      <x:c r="F518" s="23">
        <x:v>1.8165451094966525</x:v>
      </x:c>
      <x:c r="G518" s="18">
        <x:v>0.35885549872123002</x:v>
      </x:c>
      <x:c r="H518" s="18">
        <x:v>0.29528277299973998</x:v>
      </x:c>
      <x:c r="I518" s="18">
        <x:v>0.62664749580637003</x:v>
      </x:c>
      <x:c r="J518" s="18">
        <x:v>0.71848563540116994</x:v>
      </x:c>
      <x:c r="K518" s="19">
        <x:v>0.29702960266268003</x:v>
      </x:c>
      <x:c r="L518" s="19">
        <x:v>0.29702960266268003</x:v>
      </x:c>
      <x:c r="M518" s="18">
        <x:v>0.3446693299677</x:v>
      </x:c>
      <x:c r="N518" s="18">
        <x:v>0.3446693299677</x:v>
      </x:c>
      <x:c r="O518" s="13">
        <x:v>1.4173511414473938</x:v>
      </x:c>
      <x:c r="P518" s="25">
        <x:v>1.5267999999999999</x:v>
      </x:c>
      <x:c r="Q518" s="25">
        <x:v>1.3926000000000001</x:v>
      </x:c>
    </x:row>
    <x:row r="519">
      <x:c r="A519" s="9">
        <x:v>44613</x:v>
      </x:c>
      <x:c r="B519" s="8">
        <x:v>67.587476979741993</x:v>
      </x:c>
      <x:c r="C519" s="8">
        <x:v>48.808172531215</x:v>
      </x:c>
      <x:c r="D519" s="8">
        <x:v>92.615384615384997</x:v>
      </x:c>
      <x:c r="E519" s="8">
        <x:v>117.01171875</x:v>
      </x:c>
      <x:c r="F519" s="23">
        <x:v>1.815056882190855</x:v>
      </x:c>
      <x:c r="G519" s="18">
        <x:v>0.36484974424552002</x:v>
      </x:c>
      <x:c r="H519" s="18">
        <x:v>0.30119016592823999</x:v>
      </x:c>
      <x:c r="I519" s="18">
        <x:v>0.63539420081476006</x:v>
      </x:c>
      <x:c r="J519" s="18">
        <x:v>0.72460005032552999</x:v>
      </x:c>
      <x:c r="K519" s="19">
        <x:v>0.30263145557068</x:v>
      </x:c>
      <x:c r="L519" s="19">
        <x:v>0.30263145557068</x:v>
      </x:c>
      <x:c r="M519" s="18">
        <x:v>0.35375602956187002</x:v>
      </x:c>
      <x:c r="N519" s="18">
        <x:v>0.35375602956187002</x:v>
      </x:c>
      <x:c r="O519" s="13">
        <x:v>1.4267264657652801</x:v>
      </x:c>
      <x:c r="P519" s="25">
        <x:v>1.5245</x:v>
      </x:c>
      <x:c r="Q519" s="25">
        <x:v>1.3919999999999999</x:v>
      </x:c>
    </x:row>
    <x:row r="520">
      <x:c r="A520" s="9">
        <x:v>44614</x:v>
      </x:c>
      <x:c r="B520" s="8">
        <x:v>65.254757519950999</x:v>
      </x:c>
      <x:c r="C520" s="8">
        <x:v>46.935300794551999</x:v>
      </x:c>
      <x:c r="D520" s="8">
        <x:v>90.615384615384997</x:v>
      </x:c>
      <x:c r="E520" s="8">
        <x:v>118.7890625</x:v>
      </x:c>
      <x:c r="F520" s="23">
        <x:v>1.8039862635747199</x:v>
      </x:c>
      <x:c r="G520" s="18">
        <x:v>0.36077365728899996</x:v>
      </x:c>
      <x:c r="H520" s="18">
        <x:v>0.29693336808269999</x:v>
      </x:c>
      <x:c r="I520" s="18">
        <x:v>0.64222381979391008</x:v>
      </x:c>
      <x:c r="J520" s="18">
        <x:v>0.72342742281741002</x:v>
      </x:c>
      <x:c r="K520" s="19">
        <x:v>0.31750453068987</x:v>
      </x:c>
      <x:c r="L520" s="19">
        <x:v>0.31750453068987</x:v>
      </x:c>
      <x:c r="M520" s="18">
        <x:v>0.37772219837973997</x:v>
      </x:c>
      <x:c r="N520" s="18">
        <x:v>0.37772219837973997</x:v>
      </x:c>
      <x:c r="O520" s="13">
        <x:v>1.4123973326275612</x:v>
      </x:c>
      <x:c r="P520" s="25">
        <x:v>1.5234000000000001</x:v>
      </x:c>
      <x:c r="Q520" s="25">
        <x:v>1.41</x:v>
      </x:c>
    </x:row>
    <x:row r="521">
      <x:c r="A521" s="9">
        <x:v>44615</x:v>
      </x:c>
      <x:c r="B521" s="8">
        <x:v>69.981583793737997</x:v>
      </x:c>
      <x:c r="C521" s="8">
        <x:v>51.872871736663001</x:v>
      </x:c>
      <x:c r="D521" s="8">
        <x:v>87.846153846153996</x:v>
      </x:c>
      <x:c r="E521" s="8">
        <x:v>127.724609375</x:v>
      </x:c>
      <x:c r="F521" s="23">
        <x:v>1.8435630468788875</x:v>
      </x:c>
      <x:c r="G521" s="18">
        <x:v>0.34790601023017997</x:v>
      </x:c>
      <x:c r="H521" s="18">
        <x:v>0.28398922769525003</x:v>
      </x:c>
      <x:c r="I521" s="18">
        <x:v>0.62089623771866997</x:v>
      </x:c>
      <x:c r="J521" s="18">
        <x:v>0.70324147756420996</x:v>
      </x:c>
      <x:c r="K521" s="19">
        <x:v>0.30756104732987999</x:v>
      </x:c>
      <x:c r="L521" s="19">
        <x:v>0.30756104732987999</x:v>
      </x:c>
      <x:c r="M521" s="18">
        <x:v>0.36401180657620996</x:v>
      </x:c>
      <x:c r="N521" s="18">
        <x:v>0.36401180657620996</x:v>
      </x:c>
      <x:c r="O521" s="13">
        <x:v>1.4387485424061088</x:v>
      </x:c>
      <x:c r="P521" s="25">
        <x:v>1.5242</x:v>
      </x:c>
      <x:c r="Q521" s="25">
        <x:v>1.3960999999999999</x:v>
      </x:c>
    </x:row>
    <x:row r="522">
      <x:c r="A522" s="9">
        <x:v>44616</x:v>
      </x:c>
      <x:c r="B522" s="8">
        <x:v>66.666666666666998</x:v>
      </x:c>
      <x:c r="C522" s="8">
        <x:v>48.921679909193998</x:v>
      </x:c>
      <x:c r="D522" s="8">
        <x:v>84.230769230768999</x:v>
      </x:c>
      <x:c r="E522" s="8">
        <x:v>124.2578125</x:v>
      </x:c>
      <x:c r="F522" s="23">
        <x:v>1.8101923207665749</x:v>
      </x:c>
      <x:c r="G522" s="18">
        <x:v>0.36053388746803</x:v>
      </x:c>
      <x:c r="H522" s="18">
        <x:v>0.30431760924332996</x:v>
      </x:c>
      <x:c r="I522" s="18">
        <x:v>0.64737598849748001</x:v>
      </x:c>
      <x:c r="J522" s="18">
        <x:v>0.74051428098017003</x:v>
      </x:c>
      <x:c r="K522" s="19">
        <x:v>0.33830710182605001</x:v>
      </x:c>
      <x:c r="L522" s="19">
        <x:v>0.33830710182605001</x:v>
      </x:c>
      <x:c r="M522" s="18">
        <x:v>0.39031618470387996</x:v>
      </x:c>
      <x:c r="N522" s="18">
        <x:v>0.39031618470387996</x:v>
      </x:c>
      <x:c r="O522" s="13">
        <x:v>1.4090454186345589</x:v>
      </x:c>
      <x:c r="P522" s="25">
        <x:v>1.5244</x:v>
      </x:c>
      <x:c r="Q522" s="25">
        <x:v>1.4266000000000001</x:v>
      </x:c>
    </x:row>
    <x:row r="523">
      <x:c r="A523" s="9">
        <x:v>44617</x:v>
      </x:c>
      <x:c r="B523" s="8">
        <x:v>68.385512584408005</x:v>
      </x:c>
      <x:c r="C523" s="8">
        <x:v>51.078320090806002</x:v>
      </x:c>
      <x:c r="D523" s="8">
        <x:v>84.846153846153996</x:v>
      </x:c>
      <x:c r="E523" s="8">
        <x:v>127.353515625</x:v>
      </x:c>
      <x:c r="F523" s="23">
        <x:v>1.8291587553659201</x:v>
      </x:c>
      <x:c r="G523" s="18">
        <x:v>0.33527813299233</x:v>
      </x:c>
      <x:c r="H523" s="18">
        <x:v>0.27955868299886999</x:v>
      </x:c>
      <x:c r="I523" s="18">
        <x:v>0.61706206566020005</x:v>
      </x:c>
      <x:c r="J523" s="18">
        <x:v>0.71488399369744993</x:v>
      </x:c>
      <x:c r="K523" s="19">
        <x:v>0.30861757061616002</x:v>
      </x:c>
      <x:c r="L523" s="19">
        <x:v>0.30861757061616002</x:v>
      </x:c>
      <x:c r="M523" s="18">
        <x:v>0.35417266624764998</x:v>
      </x:c>
      <x:c r="N523" s="18">
        <x:v>0.35417266624764998</x:v>
      </x:c>
      <x:c r="O523" s="13">
        <x:v>1.4238196517842174</x:v>
      </x:c>
      <x:c r="P523" s="25">
        <x:v>1.5250999999999999</x:v>
      </x:c>
      <x:c r="Q523" s="25">
        <x:v>1.4085000000000001</x:v>
      </x:c>
    </x:row>
    <x:row r="524">
      <x:c r="A524" s="9">
        <x:v>44620</x:v>
      </x:c>
      <x:c r="B524" s="8">
        <x:v>69.306322897483</x:v>
      </x:c>
      <x:c r="C524" s="8">
        <x:v>52.383654937571002</x:v>
      </x:c>
      <x:c r="D524" s="8">
        <x:v>85.615384615384997</x:v>
      </x:c>
      <x:c r="E524" s="8">
        <x:v>128.69140625</x:v>
      </x:c>
      <x:c r="F524" s="23">
        <x:v>1.8399919217510976</x:v>
      </x:c>
      <x:c r="G524" s="18">
        <x:v>0.34590792838874995</x:v>
      </x:c>
      <x:c r="H524" s="18">
        <x:v>0.29424029189471002</x:v>
      </x:c>
      <x:c r="I524" s="18">
        <x:v>0.63299784327822006</x:v>
      </x:c>
      <x:c r="J524" s="18">
        <x:v>0.73431610695360006</x:v>
      </x:c>
      <x:c r="K524" s="19">
        <x:v>0.32242027306106996</x:v>
      </x:c>
      <x:c r="L524" s="19">
        <x:v>0.32242027306106996</x:v>
      </x:c>
      <x:c r="M524" s="18">
        <x:v>0.36912724881815995</x:v>
      </x:c>
      <x:c r="N524" s="18">
        <x:v>0.36912724881815995</x:v>
      </x:c>
      <x:c r="O524" s="13">
        <x:v>1.4303120245093348</x:v>
      </x:c>
      <x:c r="P524" s="25">
        <x:v>1.5256000000000001</x:v>
      </x:c>
      <x:c r="Q524" s="25">
        <x:v>1.3976</x:v>
      </x:c>
    </x:row>
    <x:row r="525">
      <x:c r="A525" s="9">
        <x:v>44621</x:v>
      </x:c>
      <x:c r="B525" s="8">
        <x:v>69.613259668507993</x:v>
      </x:c>
      <x:c r="C525" s="8">
        <x:v>53.121452894438001</x:v>
      </x:c>
      <x:c r="D525" s="8">
        <x:v>94</x:v>
      </x:c>
      <x:c r="E525" s="8">
        <x:v>126.103515625</x:v>
      </x:c>
      <x:c r="F525" s="23">
        <x:v>1.8570955704698651</x:v>
      </x:c>
      <x:c r="G525" s="18">
        <x:v>0.3503037084399</x:v>
      </x:c>
      <x:c r="H525" s="18">
        <x:v>0.29736773520980003</x:v>
      </x:c>
      <x:c r="I525" s="18">
        <x:v>0.64006709801102002</x:v>
      </x:c>
      <x:c r="J525" s="18">
        <x:v>0.74620990039348001</x:v>
      </x:c>
      <x:c r="K525" s="19">
        <x:v>0.33281599013334001</x:v>
      </x:c>
      <x:c r="L525" s="19">
        <x:v>0.33281599013334001</x:v>
      </x:c>
      <x:c r="M525" s="18">
        <x:v>0.37145788687690001</x:v>
      </x:c>
      <x:c r="N525" s="18">
        <x:v>0.37145788687690001</x:v>
      </x:c>
      <x:c r="O525" s="13">
        <x:v>1.4371321844232887</x:v>
      </x:c>
      <x:c r="P525" s="25">
        <x:v>1.5243</x:v>
      </x:c>
      <x:c r="Q525" s="25">
        <x:v>1.4016999999999999</x:v>
      </x:c>
    </x:row>
    <x:row r="526">
      <x:c r="A526" s="9">
        <x:v>44622</x:v>
      </x:c>
      <x:c r="B526" s="8">
        <x:v>68.262737875997999</x:v>
      </x:c>
      <x:c r="C526" s="8">
        <x:v>51.191827468785</x:v>
      </x:c>
      <x:c r="D526" s="8">
        <x:v>92.769230769231001</x:v>
      </x:c>
      <x:c r="E526" s="8">
        <x:v>121.58203125</x:v>
      </x:c>
      <x:c r="F526" s="23">
        <x:v>1.834514568410035</x:v>
      </x:c>
      <x:c r="G526" s="18">
        <x:v>0.36125319693095004</x:v>
      </x:c>
      <x:c r="H526" s="18">
        <x:v>0.30440448266874998</x:v>
      </x:c>
      <x:c r="I526" s="18">
        <x:v>0.64605799185238</x:v>
      </x:c>
      <x:c r="J526" s="18">
        <x:v>0.74889019189571004</x:v>
      </x:c>
      <x:c r="K526" s="19">
        <x:v>0.33454269087321997</x:v>
      </x:c>
      <x:c r="L526" s="19">
        <x:v>0.33454269087321997</x:v>
      </x:c>
      <x:c r="M526" s="18">
        <x:v>0.38368311514604003</x:v>
      </x:c>
      <x:c r="N526" s="18">
        <x:v>0.38368311514604003</x:v>
      </x:c>
      <x:c r="O526" s="13">
        <x:v>1.4346156063261062</x:v>
      </x:c>
      <x:c r="P526" s="25">
        <x:v>1.5235000000000001</x:v>
      </x:c>
      <x:c r="Q526" s="25">
        <x:v>1.4249000000000001</x:v>
      </x:c>
    </x:row>
    <x:row r="527">
      <x:c r="A527" s="9">
        <x:v>44623</x:v>
      </x:c>
      <x:c r="B527" s="8">
        <x:v>65.316144874155995</x:v>
      </x:c>
      <x:c r="C527" s="8">
        <x:v>48.070374574346999</x:v>
      </x:c>
      <x:c r="D527" s="8">
        <x:v>91.076923076922995</x:v>
      </x:c>
      <x:c r="E527" s="8">
        <x:v>116.005859375</x:v>
      </x:c>
      <x:c r="F527" s="23">
        <x:v>1.801173254751065</x:v>
      </x:c>
      <x:c r="G527" s="18">
        <x:v>0.34990409207161</x:v>
      </x:c>
      <x:c r="H527" s="18">
        <x:v>0.29397967161845001</x:v>
      </x:c>
      <x:c r="I527" s="18">
        <x:v>0.64222381979391008</x:v>
      </x:c>
      <x:c r="J527" s="18">
        <x:v>0.74260825868975999</x:v>
      </x:c>
      <x:c r="K527" s="19">
        <x:v>0.33182409732437002</x:v>
      </x:c>
      <x:c r="L527" s="19">
        <x:v>0.33182409732437002</x:v>
      </x:c>
      <x:c r="M527" s="18">
        <x:v>0.39228040689318999</x:v>
      </x:c>
      <x:c r="N527" s="18">
        <x:v>0.39228040689318999</x:v>
      </x:c>
      <x:c r="O527" s="13">
        <x:v>1.426112957796605</x:v>
      </x:c>
      <x:c r="P527" s="25">
        <x:v>1.522</x:v>
      </x:c>
      <x:c r="Q527" s="25">
        <x:v>1.4157999999999999</x:v>
      </x:c>
    </x:row>
    <x:row r="528">
      <x:c r="A528" s="9">
        <x:v>44624</x:v>
      </x:c>
      <x:c r="B528" s="8">
        <x:v>62.860650705955003</x:v>
      </x:c>
      <x:c r="C528" s="8">
        <x:v>46.651532349603002</x:v>
      </x:c>
      <x:c r="D528" s="8">
        <x:v>92.538461538462002</x:v>
      </x:c>
      <x:c r="E528" s="8">
        <x:v>113.125</x:v>
      </x:c>
      <x:c r="F528" s="23">
        <x:v>1.78793911148505</x:v>
      </x:c>
      <x:c r="G528" s="18">
        <x:v>0.34263107416879995</x:v>
      </x:c>
      <x:c r="H528" s="18">
        <x:v>0.28477108852402</x:v>
      </x:c>
      <x:c r="I528" s="18">
        <x:v>0.64090582314881006</x:v>
      </x:c>
      <x:c r="J528" s="18">
        <x:v>0.73046318794325005</x:v>
      </x:c>
      <x:c r="K528" s="19">
        <x:v>0.31894556759407999</x:v>
      </x:c>
      <x:c r="L528" s="19">
        <x:v>0.31894556759407999</x:v>
      </x:c>
      <x:c r="M528" s="18">
        <x:v>0.38612067669989997</x:v>
      </x:c>
      <x:c r="N528" s="18">
        <x:v>0.38612067669989997</x:v>
      </x:c>
      <x:c r="O528" s="13">
        <x:v>1.4097350503712662</x:v>
      </x:c>
      <x:c r="P528" s="25">
        <x:v>1.5221</x:v>
      </x:c>
      <x:c r="Q528" s="25">
        <x:v>1.423</x:v>
      </x:c>
    </x:row>
    <x:row r="529">
      <x:c r="A529" s="9">
        <x:v>44627</x:v>
      </x:c>
      <x:c r="B529" s="8">
        <x:v>58.686310620012001</x:v>
      </x:c>
      <x:c r="C529" s="8">
        <x:v>41.940976163450998</x:v>
      </x:c>
      <x:c r="D529" s="8">
        <x:v>87.846153846153996</x:v>
      </x:c>
      <x:c r="E529" s="8">
        <x:v>104.462890625</x:v>
      </x:c>
      <x:c r="F529" s="23">
        <x:v>1.7323408281365427</x:v>
      </x:c>
      <x:c r="G529" s="18">
        <x:v>0.32888427109974006</x:v>
      </x:c>
      <x:c r="H529" s="18">
        <x:v>0.27156632786030999</x:v>
      </x:c>
      <x:c r="I529" s="18">
        <x:v>0.62437095614665994</x:v>
      </x:c>
      <x:c r="J529" s="18">
        <x:v>0.71856939450338009</x:v>
      </x:c>
      <x:c r="K529" s="19">
        <x:v>0.30079388787528</x:v>
      </x:c>
      <x:c r="L529" s="19">
        <x:v>0.30079388787528</x:v>
      </x:c>
      <x:c r="M529" s="18">
        <x:v>0.36645083880474</x:v>
      </x:c>
      <x:c r="N529" s="18">
        <x:v>0.36645083880474</x:v>
      </x:c>
      <x:c r="O529" s="13">
        <x:v>1.3797721968427501</x:v>
      </x:c>
      <x:c r="P529" s="25">
        <x:v>1.5223</x:v>
      </x:c>
      <x:c r="Q529" s="25">
        <x:v>1.45</x:v>
      </x:c>
    </x:row>
    <x:row r="530">
      <x:c r="A530" s="9">
        <x:v>44628</x:v>
      </x:c>
      <x:c r="B530" s="8">
        <x:v>56.537753222836002</x:v>
      </x:c>
      <x:c r="C530" s="8">
        <x:v>40.692395005675003</x:v>
      </x:c>
      <x:c r="D530" s="8">
        <x:v>81.461538461537998</x:v>
      </x:c>
      <x:c r="E530" s="8">
        <x:v>100.78125</x:v>
      </x:c>
      <x:c r="F530" s="23">
        <x:v>1.6986823417251224</x:v>
      </x:c>
      <x:c r="G530" s="18">
        <x:v>0.29435741687979999</x:v>
      </x:c>
      <x:c r="H530" s="18">
        <x:v>0.23342889410129</x:v>
      </x:c>
      <x:c r="I530" s="18">
        <x:v>0.58914450035944999</x:v>
      </x:c>
      <x:c r="J530" s="18">
        <x:v>0.67920261337781995</x:v>
      </x:c>
      <x:c r="K530" s="19">
        <x:v>0.27280215511565997</x:v>
      </x:c>
      <x:c r="L530" s="19">
        <x:v>0.27280215511565997</x:v>
      </x:c>
      <x:c r="M530" s="18">
        <x:v>0.34821991989616002</x:v>
      </x:c>
      <x:c r="N530" s="18">
        <x:v>0.34821991989616002</x:v>
      </x:c>
      <x:c r="O530" s="13">
        <x:v>1.3386595127260088</x:v>
      </x:c>
      <x:c r="P530" s="25">
        <x:v>1.5221</x:v>
      </x:c>
      <x:c r="Q530" s="25">
        <x:v>1.4789000000000001</x:v>
      </x:c>
    </x:row>
    <x:row r="531">
      <x:c r="A531" s="9">
        <x:v>44629</x:v>
      </x:c>
      <x:c r="B531" s="8">
        <x:v>57.028852056475998</x:v>
      </x:c>
      <x:c r="C531" s="8">
        <x:v>40.976163450624</x:v>
      </x:c>
      <x:c r="D531" s="8">
        <x:v>81.461538461537998</x:v>
      </x:c>
      <x:c r="E531" s="8">
        <x:v>103.603515625</x:v>
      </x:c>
      <x:c r="F531" s="23">
        <x:v>1.707675173984095</x:v>
      </x:c>
      <x:c r="G531" s="18">
        <x:v>0.26918158567774997</x:v>
      </x:c>
      <x:c r="H531" s="18">
        <x:v>0.2080618538789</x:v>
      </x:c>
      <x:c r="I531" s="18">
        <x:v>0.53450754852624005</x:v>
      </x:c>
      <x:c r="J531" s="18">
        <x:v>0.62333528772781999</x:v>
      </x:c>
      <x:c r="K531" s="19">
        <x:v>0.23426970883772</x:v>
      </x:c>
      <x:c r="L531" s="19">
        <x:v>0.23426970883772</x:v>
      </x:c>
      <x:c r="M531" s="18">
        <x:v>0.30282520416095998</x:v>
      </x:c>
      <x:c r="N531" s="18">
        <x:v>0.30282520416095998</x:v>
      </x:c>
      <x:c r="O531" s="13">
        <x:v>1.3234127251249075</x:v>
      </x:c>
      <x:c r="P531" s="25">
        <x:v>1.5208999999999999</x:v>
      </x:c>
      <x:c r="Q531" s="25">
        <x:v>1.4982</x:v>
      </x:c>
    </x:row>
    <x:row r="532">
      <x:c r="A532" s="9">
        <x:v>44630</x:v>
      </x:c>
      <x:c r="B532" s="8">
        <x:v>59.914057704112999</x:v>
      </x:c>
      <x:c r="C532" s="8">
        <x:v>42.395005675368999</x:v>
      </x:c>
      <x:c r="D532" s="8">
        <x:v>80.769230769231001</x:v>
      </x:c>
      <x:c r="E532" s="8">
        <x:v>109.296875</x:v>
      </x:c>
      <x:c r="F532" s="23">
        <x:v>1.7309379228717825</x:v>
      </x:c>
      <x:c r="G532" s="18">
        <x:v>0.25807225063938999</x:v>
      </x:c>
      <x:c r="H532" s="18">
        <x:v>0.19989575188949998</x:v>
      </x:c>
      <x:c r="I532" s="18">
        <x:v>0.50694943685597993</x:v>
      </x:c>
      <x:c r="J532" s="18">
        <x:v>0.60281430614292997</x:v>
      </x:c>
      <x:c r="K532" s="19">
        <x:v>0.2207650466595</x:v>
      </x:c>
      <x:c r="L532" s="19">
        <x:v>0.2207650466595</x:v>
      </x:c>
      <x:c r="M532" s="18">
        <x:v>0.28901998107623</x:v>
      </x:c>
      <x:c r="N532" s="18">
        <x:v>0.28901998107623</x:v>
      </x:c>
      <x:c r="O532" s="13">
        <x:v>1.3503781932899188</x:v>
      </x:c>
      <x:c r="P532" s="25">
        <x:v>1.5201</x:v>
      </x:c>
      <x:c r="Q532" s="25">
        <x:v>1.4528000000000001</x:v>
      </x:c>
    </x:row>
    <x:row r="533">
      <x:c r="A533" s="9">
        <x:v>44631</x:v>
      </x:c>
      <x:c r="B533" s="8">
        <x:v>58.870472682627003</x:v>
      </x:c>
      <x:c r="C533" s="8">
        <x:v>42.962542565267</x:v>
      </x:c>
      <x:c r="D533" s="8">
        <x:v>86.846153846153996</x:v>
      </x:c>
      <x:c r="E533" s="8">
        <x:v>107.734375</x:v>
      </x:c>
      <x:c r="F533" s="23">
        <x:v>1.7410338602351199</x:v>
      </x:c>
      <x:c r="G533" s="18">
        <x:v>0.27813299232736999</x:v>
      </x:c>
      <x:c r="H533" s="18">
        <x:v>0.22508904526105</x:v>
      </x:c>
      <x:c r="I533" s="18">
        <x:v>0.53654445243229998</x:v>
      </x:c>
      <x:c r="J533" s="18">
        <x:v>0.63749057715887003</x:v>
      </x:c>
      <x:c r="K533" s="19">
        <x:v>0.24887357412827002</x:v>
      </x:c>
      <x:c r="L533" s="19">
        <x:v>0.24887357412827002</x:v>
      </x:c>
      <x:c r="M533" s="18">
        <x:v>0.31401066544160999</x:v>
      </x:c>
      <x:c r="N533" s="18">
        <x:v>0.31401066544160999</x:v>
      </x:c>
      <x:c r="O533" s="13">
        <x:v>1.3571390887568675</x:v>
      </x:c>
      <x:c r="P533" s="25">
        <x:v>1.5217000000000001</x:v>
      </x:c>
      <x:c r="Q533" s="25">
        <x:v>1.458</x:v>
      </x:c>
    </x:row>
    <x:row r="534">
      <x:c r="A534" s="9">
        <x:v>44634</x:v>
      </x:c>
      <x:c r="B534" s="8">
        <x:v>54.75751995089</x:v>
      </x:c>
      <x:c r="C534" s="8">
        <x:v>37.911464245175999</x:v>
      </x:c>
      <x:c r="D534" s="8">
        <x:v>77.153846153846004</x:v>
      </x:c>
      <x:c r="E534" s="8">
        <x:v>102.44140625</x:v>
      </x:c>
      <x:c r="F534" s="23">
        <x:v>1.6806605914997799</x:v>
      </x:c>
      <x:c r="G534" s="18">
        <x:v>0.28132992327366002</x:v>
      </x:c>
      <x:c r="H534" s="18">
        <x:v>0.22517591868646999</x:v>
      </x:c>
      <x:c r="I534" s="18">
        <x:v>0.54900551162233002</x:v>
      </x:c>
      <x:c r="J534" s="18">
        <x:v>0.64444258318249992</x:v>
      </x:c>
      <x:c r="K534" s="19">
        <x:v>0.25574576259921999</x:v>
      </x:c>
      <x:c r="L534" s="19">
        <x:v>0.25574576259921999</x:v>
      </x:c>
      <x:c r="M534" s="18">
        <x:v>0.32283362404576998</x:v>
      </x:c>
      <x:c r="N534" s="18">
        <x:v>0.32283362404576998</x:v>
      </x:c>
      <x:c r="O534" s="13">
        <x:v>1.3211283988862275</x:v>
      </x:c>
      <x:c r="P534" s="25">
        <x:v>1.5243</x:v>
      </x:c>
      <x:c r="Q534" s="25">
        <x:v>1.4475</x:v>
      </x:c>
    </x:row>
    <x:row r="535">
      <x:c r="A535" s="9">
        <x:v>44635</x:v>
      </x:c>
      <x:c r="B535" s="8">
        <x:v>50.276243093923</x:v>
      </x:c>
      <x:c r="C535" s="8">
        <x:v>34.392735527809002</x:v>
      </x:c>
      <x:c r="D535" s="8">
        <x:v>71</x:v>
      </x:c>
      <x:c r="E535" s="8">
        <x:v>99.51171875</x:v>
      </x:c>
      <x:c r="F535" s="23">
        <x:v>1.63795174342933</x:v>
      </x:c>
      <x:c r="G535" s="18">
        <x:v>0.24760230179028</x:v>
      </x:c>
      <x:c r="H535" s="18">
        <x:v>0.18964468769004</x:v>
      </x:c>
      <x:c r="I535" s="18">
        <x:v>0.51413850946561002</x:v>
      </x:c>
      <x:c r="J535" s="18">
        <x:v>0.60398693365104994</x:v>
      </x:c>
      <x:c r="K535" s="19">
        <x:v>0.22158332813906001</x:v>
      </x:c>
      <x:c r="L535" s="19">
        <x:v>0.22158332813906001</x:v>
      </x:c>
      <x:c r="M535" s="18">
        <x:v>0.28524405110736001</x:v>
      </x:c>
      <x:c r="N535" s="18">
        <x:v>0.28524405110736001</x:v>
      </x:c>
      <x:c r="O535" s="13">
        <x:v>1.2585016804825488</x:v>
      </x:c>
      <x:c r="P535" s="25">
        <x:v>1.5219</x:v>
      </x:c>
      <x:c r="Q535" s="25">
        <x:v>1.4225000000000001</x:v>
      </x:c>
    </x:row>
    <x:row r="536">
      <x:c r="A536" s="9">
        <x:v>44636</x:v>
      </x:c>
      <x:c r="B536" s="8">
        <x:v>55.003069367709998</x:v>
      </x:c>
      <x:c r="C536" s="8">
        <x:v>40.408626560725999</x:v>
      </x:c>
      <x:c r="D536" s="8">
        <x:v>76.846153846153996</x:v>
      </x:c>
      <x:c r="E536" s="8">
        <x:v>111.015625</x:v>
      </x:c>
      <x:c r="F536" s="23">
        <x:v>1.708183686936475</x:v>
      </x:c>
      <x:c r="G536" s="18">
        <x:v>0.19541240409207</x:v>
      </x:c>
      <x:c r="H536" s="18">
        <x:v>0.14325427851620001</x:v>
      </x:c>
      <x:c r="I536" s="18">
        <x:v>0.42858854541097996</x:v>
      </x:c>
      <x:c r="J536" s="18">
        <x:v>0.52927380861469997</x:v>
      </x:c>
      <x:c r="K536" s="19">
        <x:v>0.16282420097024999</x:v>
      </x:c>
      <x:c r="L536" s="19">
        <x:v>0.16282420097024999</x:v>
      </x:c>
      <x:c r="M536" s="18">
        <x:v>0.22291800264296999</x:v>
      </x:c>
      <x:c r="N536" s="18">
        <x:v>0.22291800264296999</x:v>
      </x:c>
      <x:c r="O536" s="13">
        <x:v>1.3013067226305599</x:v>
      </x:c>
      <x:c r="P536" s="25">
        <x:v>1.5221</x:v>
      </x:c>
      <x:c r="Q536" s="25">
        <x:v>1.413</x:v>
      </x:c>
    </x:row>
    <x:row r="537">
      <x:c r="A537" s="9">
        <x:v>44637</x:v>
      </x:c>
      <x:c r="B537" s="8">
        <x:v>57.335788827502</x:v>
      </x:c>
      <x:c r="C537" s="8">
        <x:v>42.451759364358999</x:v>
      </x:c>
      <x:c r="D537" s="8">
        <x:v>82.769230769231001</x:v>
      </x:c>
      <x:c r="E537" s="8">
        <x:v>114.39453125</x:v>
      </x:c>
      <x:c r="F537" s="23">
        <x:v>1.7423782755277299</x:v>
      </x:c>
      <x:c r="G537" s="18">
        <x:v>0.24256713554987003</x:v>
      </x:c>
      <x:c r="H537" s="18">
        <x:v>0.19094778907131998</x:v>
      </x:c>
      <x:c r="I537" s="18">
        <x:v>0.47016534867002002</x:v>
      </x:c>
      <x:c r="J537" s="18">
        <x:v>0.57534131845725001</x:v>
      </x:c>
      <x:c r="K537" s="19">
        <x:v>0.20225017527289998</x:v>
      </x:c>
      <x:c r="L537" s="19">
        <x:v>0.20225017527289998</x:v>
      </x:c>
      <x:c r="M537" s="18">
        <x:v>0.26346591937510999</x:v>
      </x:c>
      <x:c r="N537" s="18">
        <x:v>0.26346591937510999</x:v>
      </x:c>
      <x:c r="O537" s="13">
        <x:v>1.3236921797465624</x:v>
      </x:c>
      <x:c r="P537" s="25">
        <x:v>1.5221</x:v>
      </x:c>
      <x:c r="Q537" s="25">
        <x:v>1.4227000000000001</x:v>
      </x:c>
    </x:row>
    <x:row r="538">
      <x:c r="A538" s="9">
        <x:v>44638</x:v>
      </x:c>
      <x:c r="B538" s="8">
        <x:v>55.494168201351002</x:v>
      </x:c>
      <x:c r="C538" s="8">
        <x:v>41.770715096480998</x:v>
      </x:c>
      <x:c r="D538" s="8">
        <x:v>89.384615384615003</x:v>
      </x:c>
      <x:c r="E538" s="8">
        <x:v>112.109375</x:v>
      </x:c>
      <x:c r="F538" s="23">
        <x:v>1.7468971842061176</x:v>
      </x:c>
      <x:c r="G538" s="18">
        <x:v>0.25911125319693001</x:v>
      </x:c>
      <x:c r="H538" s="18">
        <x:v>0.21136304404483</x:v>
      </x:c>
      <x:c r="I538" s="18">
        <x:v>0.49556673855738997</x:v>
      </x:c>
      <x:c r="J538" s="18">
        <x:v>0.60130664214881002</x:v>
      </x:c>
      <x:c r="K538" s="19">
        <x:v>0.22480768481163999</x:v>
      </x:c>
      <x:c r="L538" s="19">
        <x:v>0.22480768481163999</x:v>
      </x:c>
      <x:c r="M538" s="18">
        <x:v>0.28628719520063001</x:v>
      </x:c>
      <x:c r="N538" s="18">
        <x:v>0.28628719520063001</x:v>
      </x:c>
      <x:c r="O538" s="13">
        <x:v>1.3350456863955087</x:v>
      </x:c>
      <x:c r="P538" s="25">
        <x:v>1.5226</x:v>
      </x:c>
      <x:c r="Q538" s="25">
        <x:v>1.4285000000000001</x:v>
      </x:c>
    </x:row>
    <x:row r="539">
      <x:c r="A539" s="9">
        <x:v>44641</x:v>
      </x:c>
      <x:c r="B539" s="8">
        <x:v>57.458563535911999</x:v>
      </x:c>
      <x:c r="C539" s="8">
        <x:v>42.735527809308003</x:v>
      </x:c>
      <x:c r="D539" s="8">
        <x:v>94.538461538462002</x:v>
      </x:c>
      <x:c r="E539" s="8">
        <x:v>113.3203125</x:v>
      </x:c>
      <x:c r="F539" s="23">
        <x:v>1.7701321634592051</x:v>
      </x:c>
      <x:c r="G539" s="18">
        <x:v>0.26662404092072001</x:v>
      </x:c>
      <x:c r="H539" s="18">
        <x:v>0.21622795586830001</x:v>
      </x:c>
      <x:c r="I539" s="18">
        <x:v>0.51150251617540998</x:v>
      </x:c>
      <x:c r="J539" s="18">
        <x:v>0.61253036269383998</x:v>
      </x:c>
      <x:c r="K539" s="19">
        <x:v>0.23573291194789001</x:v>
      </x:c>
      <x:c r="L539" s="19">
        <x:v>0.23573291194789001</x:v>
      </x:c>
      <x:c r="M539" s="18">
        <x:v>0.30100739580501001</x:v>
      </x:c>
      <x:c r="N539" s="18">
        <x:v>0.30100739580501001</x:v>
      </x:c>
      <x:c r="O539" s="13">
        <x:v>1.345150297671595</x:v>
      </x:c>
      <x:c r="P539" s="25">
        <x:v>1.5224</x:v>
      </x:c>
      <x:c r="Q539" s="25">
        <x:v>1.4216</x:v>
      </x:c>
    </x:row>
    <x:row r="540">
      <x:c r="A540" s="9">
        <x:v>44642</x:v>
      </x:c>
      <x:c r="B540" s="8">
        <x:v>56.599140577040998</x:v>
      </x:c>
      <x:c r="C540" s="8">
        <x:v>40.862656072645002</x:v>
      </x:c>
      <x:c r="D540" s="8">
        <x:v>96.615384615384997</x:v>
      </x:c>
      <x:c r="E540" s="8">
        <x:v>112.275390625</x:v>
      </x:c>
      <x:c r="F540" s="23">
        <x:v>1.7658814297251775</x:v>
      </x:c>
      <x:c r="G540" s="18">
        <x:v>0.26574488491048998</x:v>
      </x:c>
      <x:c r="H540" s="18">
        <x:v>0.21744418382417</x:v>
      </x:c>
      <x:c r="I540" s="18">
        <x:v>0.51317996645098996</x:v>
      </x:c>
      <x:c r="J540" s="18">
        <x:v>0.62023620071453001</x:v>
      </x:c>
      <x:c r="K540" s="19">
        <x:v>0.24921221052579001</x:v>
      </x:c>
      <x:c r="L540" s="19">
        <x:v>0.24921221052579001</x:v>
      </x:c>
      <x:c r="M540" s="18">
        <x:v>0.32308636221050002</x:v>
      </x:c>
      <x:c r="N540" s="18">
        <x:v>0.32308636221050002</x:v>
      </x:c>
      <x:c r="O540" s="13">
        <x:v>1.34208664527833</x:v>
      </x:c>
      <x:c r="P540" s="25">
        <x:v>1.5216000000000001</x:v>
      </x:c>
      <x:c r="Q540" s="25">
        <x:v>1.4305000000000001</x:v>
      </x:c>
    </x:row>
    <x:row r="541">
      <x:c r="A541" s="9">
        <x:v>44643</x:v>
      </x:c>
      <x:c r="B541" s="8">
        <x:v>58.011049723756997</x:v>
      </x:c>
      <x:c r="C541" s="8">
        <x:v>41.657207718502001</x:v>
      </x:c>
      <x:c r="D541" s="8">
        <x:v>95</x:v>
      </x:c>
      <x:c r="E541" s="8">
        <x:v>111.005859375</x:v>
      </x:c>
      <x:c r="F541" s="23">
        <x:v>1.7641852920431476</x:v>
      </x:c>
      <x:c r="G541" s="18">
        <x:v>0.26358695652173997</x:v>
      </x:c>
      <x:c r="H541" s="18">
        <x:v>0.21700981669707001</x:v>
      </x:c>
      <x:c r="I541" s="18">
        <x:v>0.51317996645098996</x:v>
      </x:c>
      <x:c r="J541" s="18">
        <x:v>0.61613200439756</x:v>
      </x:c>
      <x:c r="K541" s="19">
        <x:v>0.24365037893614003</x:v>
      </x:c>
      <x:c r="L541" s="19">
        <x:v>0.24365037893614003</x:v>
      </x:c>
      <x:c r="M541" s="18">
        <x:v>0.31974183014349999</x:v>
      </x:c>
      <x:c r="N541" s="18">
        <x:v>0.31974183014349999</x:v>
      </x:c>
      <x:c r="O541" s="13">
        <x:v>1.3488339266187037</x:v>
      </x:c>
      <x:c r="P541" s="25">
        <x:v>1.5218</x:v>
      </x:c>
      <x:c r="Q541" s="25">
        <x:v>1.4218</x:v>
      </x:c>
    </x:row>
    <x:row r="542">
      <x:c r="A542" s="9">
        <x:v>44644</x:v>
      </x:c>
      <x:c r="B542" s="8">
        <x:v>56.721915285450997</x:v>
      </x:c>
      <x:c r="C542" s="8">
        <x:v>39.330306469920998</x:v>
      </x:c>
      <x:c r="D542" s="8">
        <x:v>94.384615384615003</x:v>
      </x:c>
      <x:c r="E542" s="8">
        <x:v>108.5546875</x:v>
      </x:c>
      <x:c r="F542" s="23">
        <x:v>1.7474788115999675</x:v>
      </x:c>
      <x:c r="G542" s="18">
        <x:v>0.26694373401534999</x:v>
      </x:c>
      <x:c r="H542" s="18">
        <x:v>0.22300408305099001</x:v>
      </x:c>
      <x:c r="I542" s="18">
        <x:v>0.52240594296669007</x:v>
      </x:c>
      <x:c r="J542" s="18">
        <x:v>0.62743948412195993</x:v>
      </x:c>
      <x:c r="K542" s="19">
        <x:v>0.25146601430241</x:v>
      </x:c>
      <x:c r="L542" s="19">
        <x:v>0.25146601430241</x:v>
      </x:c>
      <x:c r="M542" s="18">
        <x:v>0.32397307009491</x:v>
      </x:c>
      <x:c r="N542" s="18">
        <x:v>0.32397307009491</x:v>
      </x:c>
      <x:c r="O542" s="13">
        <x:v>1.3385513787017413</x:v>
      </x:c>
      <x:c r="P542" s="25">
        <x:v>1.5225</x:v>
      </x:c>
      <x:c r="Q542" s="25">
        <x:v>1.4365000000000001</x:v>
      </x:c>
    </x:row>
    <x:row r="543">
      <x:c r="A543" s="9">
        <x:v>44645</x:v>
      </x:c>
      <x:c r="B543" s="8">
        <x:v>54.75751995089</x:v>
      </x:c>
      <x:c r="C543" s="8">
        <x:v>36.662883087400999</x:v>
      </x:c>
      <x:c r="D543" s="8">
        <x:v>94.076923076922995</x:v>
      </x:c>
      <x:c r="E543" s="8">
        <x:v>104.541015625</x:v>
      </x:c>
      <x:c r="F543" s="23">
        <x:v>1.7250958543505348</x:v>
      </x:c>
      <x:c r="G543" s="18">
        <x:v>0.26182864450128002</x:v>
      </x:c>
      <x:c r="H543" s="18">
        <x:v>0.21831291807835998</x:v>
      </x:c>
      <x:c r="I543" s="18">
        <x:v>0.51365923795830004</x:v>
      </x:c>
      <x:c r="J543" s="18">
        <x:v>0.62006868251011005</x:v>
      </x:c>
      <x:c r="K543" s="19">
        <x:v>0.23958428124998998</x:v>
      </x:c>
      <x:c r="L543" s="19">
        <x:v>0.23958428124998998</x:v>
      </x:c>
      <x:c r="M543" s="18">
        <x:v>0.30768649203295001</x:v>
      </x:c>
      <x:c r="N543" s="18">
        <x:v>0.30768649203295001</x:v>
      </x:c>
      <x:c r="O543" s="13">
        <x:v>1.3236100563465687</x:v>
      </x:c>
      <x:c r="P543" s="25">
        <x:v>1.5230999999999999</x:v>
      </x:c>
      <x:c r="Q543" s="25">
        <x:v>1.444</x:v>
      </x:c>
    </x:row>
    <x:row r="544">
      <x:c r="A544" s="9">
        <x:v>44648</x:v>
      </x:c>
      <x:c r="B544" s="8">
        <x:v>52.854511970533999</x:v>
      </x:c>
      <x:c r="C544" s="8">
        <x:v>35.073779795687003</x:v>
      </x:c>
      <x:c r="D544" s="8">
        <x:v>93.307692307691994</x:v>
      </x:c>
      <x:c r="E544" s="8">
        <x:v>99.70703125</x:v>
      </x:c>
      <x:c r="F544" s="23">
        <x:v>1.7023575383097826</x:v>
      </x:c>
      <x:c r="G544" s="18">
        <x:v>0.23745204603581002</x:v>
      </x:c>
      <x:c r="H544" s="18">
        <x:v>0.19720267570149999</x:v>
      </x:c>
      <x:c r="I544" s="18">
        <x:v>0.50083872513779004</x:v>
      </x:c>
      <x:c r="J544" s="18">
        <x:v>0.59804003693110996</x:v>
      </x:c>
      <x:c r="K544" s="19">
        <x:v>0.22503543629075001</x:v>
      </x:c>
      <x:c r="L544" s="19">
        <x:v>0.22503543629075001</x:v>
      </x:c>
      <x:c r="M544" s="18">
        <x:v>0.30263804719241999</x:v>
      </x:c>
      <x:c r="N544" s="18">
        <x:v>0.30263804719241999</x:v>
      </x:c>
      <x:c r="O544" s="13">
        <x:v>1.3173004982294174</x:v>
      </x:c>
      <x:c r="P544" s="25">
        <x:v>1.5235000000000001</x:v>
      </x:c>
      <x:c r="Q544" s="25">
        <x:v>1.4317</x:v>
      </x:c>
    </x:row>
    <x:row r="545">
      <x:c r="A545" s="9">
        <x:v>44649</x:v>
      </x:c>
      <x:c r="B545" s="8">
        <x:v>52.363413136894003</x:v>
      </x:c>
      <x:c r="C545" s="8">
        <x:v>34.619750283767999</x:v>
      </x:c>
      <x:c r="D545" s="8">
        <x:v>99.538461538462002</x:v>
      </x:c>
      <x:c r="E545" s="8">
        <x:v>98.49609375</x:v>
      </x:c>
      <x:c r="F545" s="23">
        <x:v>1.7125442967728099</x:v>
      </x:c>
      <x:c r="G545" s="18">
        <x:v>0.23129795396418998</x:v>
      </x:c>
      <x:c r="H545" s="18">
        <x:v>0.18808096603248997</x:v>
      </x:c>
      <x:c r="I545" s="18">
        <x:v>0.49808291397075999</x:v>
      </x:c>
      <x:c r="J545" s="18">
        <x:v>0.59720244583184001</x:v>
      </x:c>
      <x:c r="K545" s="19">
        <x:v>0.21559388995898002</x:v>
      </x:c>
      <x:c r="L545" s="19">
        <x:v>0.21559388995898002</x:v>
      </x:c>
      <x:c r="M545" s="18">
        <x:v>0.29627596305905002</x:v>
      </x:c>
      <x:c r="N545" s="18">
        <x:v>0.29627596305905002</x:v>
      </x:c>
      <x:c r="O545" s="13">
        <x:v>1.3120298971462137</x:v>
      </x:c>
      <x:c r="P545" s="25">
        <x:v>1.5236000000000001</x:v>
      </x:c>
      <x:c r="Q545" s="25">
        <x:v>1.4225000000000001</x:v>
      </x:c>
    </x:row>
    <x:row r="546">
      <x:c r="A546" s="9">
        <x:v>44650</x:v>
      </x:c>
      <x:c r="B546" s="8">
        <x:v>55.923879680786001</x:v>
      </x:c>
      <x:c r="C546" s="8">
        <x:v>38.251986379115003</x:v>
      </x:c>
      <x:c r="D546" s="8">
        <x:v>100</x:v>
      </x:c>
      <x:c r="E546" s="8">
        <x:v>105.517578125</x:v>
      </x:c>
      <x:c r="F546" s="23">
        <x:v>1.7492336104622526</x:v>
      </x:c>
      <x:c r="G546" s="18">
        <x:v>0.23393542199487999</x:v>
      </x:c>
      <x:c r="H546" s="18">
        <x:v>0.18686473807662002</x:v>
      </x:c>
      <x:c r="I546" s="18">
        <x:v>0.49281092739037002</x:v>
      </x:c>
      <x:c r="J546" s="18">
        <x:v>0.59535974542888004</x:v>
      </x:c>
      <x:c r="K546" s="19">
        <x:v>0.20812594428665998</x:v>
      </x:c>
      <x:c r="L546" s="19">
        <x:v>0.20812594428665998</x:v>
      </x:c>
      <x:c r="M546" s="18">
        <x:v>0.28550822785282004</x:v>
      </x:c>
      <x:c r="N546" s="18">
        <x:v>0.28550822785282004</x:v>
      </x:c>
      <x:c r="O546" s="13">
        <x:v>1.3369303753830502</x:v>
      </x:c>
      <x:c r="P546" s="25">
        <x:v>1.5246999999999999</x:v>
      </x:c>
      <x:c r="Q546" s="25">
        <x:v>1.4211</x:v>
      </x:c>
    </x:row>
    <x:row r="547">
      <x:c r="A547" s="9">
        <x:v>44651</x:v>
      </x:c>
      <x:c r="B547" s="8">
        <x:v>53.529772866789003</x:v>
      </x:c>
      <x:c r="C547" s="8">
        <x:v>36.038592508512998</x:v>
      </x:c>
      <x:c r="D547" s="8">
        <x:v>96.153846153846004</x:v>
      </x:c>
      <x:c r="E547" s="8">
        <x:v>99.2578125</x:v>
      </x:c>
      <x:c r="F547" s="23">
        <x:v>1.71245006007287</x:v>
      </x:c>
      <x:c r="G547" s="18">
        <x:v>0.26190856777494004</x:v>
      </x:c>
      <x:c r="H547" s="18">
        <x:v>0.21709669012249003</x:v>
      </x:c>
      <x:c r="I547" s="18">
        <x:v>0.51581595974118999</x:v>
      </x:c>
      <x:c r="J547" s="18">
        <x:v>0.62408911972488001</x:v>
      </x:c>
      <x:c r="K547" s="19">
        <x:v>0.23310722246482002</x:v>
      </x:c>
      <x:c r="L547" s="19">
        <x:v>0.23310722246482002</x:v>
      </x:c>
      <x:c r="M547" s="18">
        <x:v>0.30515911038562998</x:v>
      </x:c>
      <x:c r="N547" s="18">
        <x:v>0.30515911038562998</x:v>
      </x:c>
      <x:c r="O547" s="13">
        <x:v>1.326819160627845</x:v>
      </x:c>
      <x:c r="P547" s="25">
        <x:v>1.5246999999999999</x:v>
      </x:c>
      <x:c r="Q547" s="25">
        <x:v>1.4226000000000001</x:v>
      </x:c>
    </x:row>
    <x:row r="548">
      <x:c r="A548" s="9">
        <x:v>44652</x:v>
      </x:c>
      <x:c r="B548" s="8">
        <x:v>54.818907305095003</x:v>
      </x:c>
      <x:c r="C548" s="8">
        <x:v>36.435868331442002</x:v>
      </x:c>
      <x:c r="D548" s="8">
        <x:v>101.38461538462001</x:v>
      </x:c>
      <x:c r="E548" s="8">
        <x:v>100.693359375</x:v>
      </x:c>
      <x:c r="F548" s="23">
        <x:v>1.7333318759903924</x:v>
      </x:c>
      <x:c r="G548" s="18">
        <x:v>0.25191815856777</x:v>
      </x:c>
      <x:c r="H548" s="18">
        <x:v>0.20866996785683001</x:v>
      </x:c>
      <x:c r="I548" s="18">
        <x:v>0.50575125808770993</x:v>
      </x:c>
      <x:c r="J548" s="18">
        <x:v>0.61026886677983005</x:v>
      </x:c>
      <x:c r="K548" s="19">
        <x:v>0.21645860550853999</x:v>
      </x:c>
      <x:c r="L548" s="19">
        <x:v>0.21645860550853999</x:v>
      </x:c>
      <x:c r="M548" s="18">
        <x:v>0.30251391135677003</x:v>
      </x:c>
      <x:c r="N548" s="18">
        <x:v>0.30251391135677003</x:v>
      </x:c>
      <x:c r="O548" s="13">
        <x:v>1.3311726740554588</x:v>
      </x:c>
      <x:c r="P548" s="25">
        <x:v>1.526</x:v>
      </x:c>
      <x:c r="Q548" s="25">
        <x:v>1.4265000000000001</x:v>
      </x:c>
    </x:row>
    <x:row r="549">
      <x:c r="A549" s="9">
        <x:v>44657</x:v>
      </x:c>
      <x:c r="B549" s="8">
        <x:v>52.793124616329003</x:v>
      </x:c>
      <x:c r="C549" s="8">
        <x:v>32.179341657207999</x:v>
      </x:c>
      <x:c r="D549" s="8">
        <x:v>100.15384615385</x:v>
      </x:c>
      <x:c r="E549" s="8">
        <x:v>94.375</x:v>
      </x:c>
      <x:c r="F549" s="23">
        <x:v>1.6987532810684676</x:v>
      </x:c>
      <x:c r="G549" s="18">
        <x:v>0.26598465473145999</x:v>
      </x:c>
      <x:c r="H549" s="18">
        <x:v>0.22352532360350999</x:v>
      </x:c>
      <x:c r="I549" s="18">
        <x:v>0.51545650611070992</x:v>
      </x:c>
      <x:c r="J549" s="18">
        <x:v>0.62266521491013005</x:v>
      </x:c>
      <x:c r="K549" s="19">
        <x:v>0.21655542548427001</x:v>
      </x:c>
      <x:c r="L549" s="19">
        <x:v>0.21655542548427001</x:v>
      </x:c>
      <x:c r="M549" s="18">
        <x:v>0.29431942105966002</x:v>
      </x:c>
      <x:c r="N549" s="18">
        <x:v>0.29431942105966002</x:v>
      </x:c>
      <x:c r="O549" s="13">
        <x:v>1.3296983913951324</x:v>
      </x:c>
      <x:c r="P549" s="25">
        <x:v>1.5277000000000001</x:v>
      </x:c>
      <x:c r="Q549" s="25">
        <x:v>1.4195</x:v>
      </x:c>
    </x:row>
    <x:row r="550">
      <x:c r="A550" s="9">
        <x:v>44658</x:v>
      </x:c>
      <x:c r="B550" s="8">
        <x:v>50.092081031307998</x:v>
      </x:c>
      <x:c r="C550" s="8">
        <x:v>29.738933030647001</x:v>
      </x:c>
      <x:c r="D550" s="8">
        <x:v>93.769230769231001</x:v>
      </x:c>
      <x:c r="E550" s="8">
        <x:v>92.03125</x:v>
      </x:c>
      <x:c r="F550" s="23">
        <x:v>1.6640787370779648</x:v>
      </x:c>
      <x:c r="G550" s="18">
        <x:v>0.26054987212275998</x:v>
      </x:c>
      <x:c r="H550" s="18">
        <x:v>0.21449048735992002</x:v>
      </x:c>
      <x:c r="I550" s="18">
        <x:v>0.51222142343638</x:v>
      </x:c>
      <x:c r="J550" s="18">
        <x:v>0.60624842956505998</x:v>
      </x:c>
      <x:c r="K550" s="19">
        <x:v>0.21506164953576001</x:v>
      </x:c>
      <x:c r="L550" s="19">
        <x:v>0.21506164953576001</x:v>
      </x:c>
      <x:c r="M550" s="18">
        <x:v>0.30697680980270997</x:v>
      </x:c>
      <x:c r="N550" s="18">
        <x:v>0.30697680980270997</x:v>
      </x:c>
      <x:c r="O550" s="13">
        <x:v>1.3040640775326313</x:v>
      </x:c>
      <x:c r="P550" s="25">
        <x:v>1.5291999999999999</x:v>
      </x:c>
      <x:c r="Q550" s="25">
        <x:v>1.4231</x:v>
      </x:c>
    </x:row>
    <x:row r="551">
      <x:c r="A551" s="9">
        <x:v>44659</x:v>
      </x:c>
      <x:c r="B551" s="8">
        <x:v>48.987108655617</x:v>
      </x:c>
      <x:c r="C551" s="8">
        <x:v>29.795686719637001</x:v>
      </x:c>
      <x:c r="D551" s="8">
        <x:v>93.076923076922995</x:v>
      </x:c>
      <x:c r="E551" s="8">
        <x:v>89.716796875</x:v>
      </x:c>
      <x:c r="F551" s="23">
        <x:v>1.6539412883179425</x:v>
      </x:c>
      <x:c r="G551" s="18">
        <x:v>0.24608375959079001</x:v>
      </x:c>
      <x:c r="H551" s="18">
        <x:v>0.20015637216575002</x:v>
      </x:c>
      <x:c r="I551" s="18">
        <x:v>0.48490294751976998</x:v>
      </x:c>
      <x:c r="J551" s="18">
        <x:v>0.58045062407792003</x:v>
      </x:c>
      <x:c r="K551" s="19">
        <x:v>0.18978739662580998</x:v>
      </x:c>
      <x:c r="L551" s="19">
        <x:v>0.18978739662580998</x:v>
      </x:c>
      <x:c r="M551" s="18">
        <x:v>0.27067206182760001</x:v>
      </x:c>
      <x:c r="N551" s="18">
        <x:v>0.27067206182760001</x:v>
      </x:c>
      <x:c r="O551" s="13">
        <x:v>1.3014782175648349</x:v>
      </x:c>
      <x:c r="P551" s="25">
        <x:v>1.5295000000000001</x:v>
      </x:c>
      <x:c r="Q551" s="25">
        <x:v>1.4260999999999999</x:v>
      </x:c>
    </x:row>
    <x:row r="552">
      <x:c r="A552" s="9">
        <x:v>44662</x:v>
      </x:c>
      <x:c r="B552" s="8">
        <x:v>43.769183548188998</x:v>
      </x:c>
      <x:c r="C552" s="8">
        <x:v>24.404086265606999</x:v>
      </x:c>
      <x:c r="D552" s="8">
        <x:v>92.153846153846004</x:v>
      </x:c>
      <x:c r="E552" s="8">
        <x:v>77.763671875</x:v>
      </x:c>
      <x:c r="F552" s="23">
        <x:v>1.595226969606605</x:v>
      </x:c>
      <x:c r="G552" s="18">
        <x:v>0.25407608695652001</x:v>
      </x:c>
      <x:c r="H552" s="18">
        <x:v>0.20250195465206999</x:v>
      </x:c>
      <x:c r="I552" s="18">
        <x:v>0.49149293074527001</x:v>
      </x:c>
      <x:c r="J552" s="18">
        <x:v>0.58271211999194006</x:v>
      </x:c>
      <x:c r="K552" s="19">
        <x:v>0.18111087180550001</x:v>
      </x:c>
      <x:c r="L552" s="19">
        <x:v>0.18111087180550001</x:v>
      </x:c>
      <x:c r="M552" s="18">
        <x:v>0.25941045228094001</x:v>
      </x:c>
      <x:c r="N552" s="18">
        <x:v>0.25941045228094001</x:v>
      </x:c>
      <x:c r="O552" s="13">
        <x:v>1.2611546531636488</x:v>
      </x:c>
      <x:c r="P552" s="25">
        <x:v>1.5295000000000001</x:v>
      </x:c>
      <x:c r="Q552" s="25">
        <x:v>1.4374</x:v>
      </x:c>
    </x:row>
    <x:row r="553">
      <x:c r="A553" s="9">
        <x:v>44663</x:v>
      </x:c>
      <x:c r="B553" s="8">
        <x:v>44.198895027623998</x:v>
      </x:c>
      <x:c r="C553" s="8">
        <x:v>26.049943246310999</x:v>
      </x:c>
      <x:c r="D553" s="8">
        <x:v>97.384615384615003</x:v>
      </x:c>
      <x:c r="E553" s="8">
        <x:v>79.62890625</x:v>
      </x:c>
      <x:c r="F553" s="23">
        <x:v>1.618155899771375</x:v>
      </x:c>
      <x:c r="G553" s="18">
        <x:v>0.22202685421995</x:v>
      </x:c>
      <x:c r="H553" s="18">
        <x:v>0.16262705238468</x:v>
      </x:c>
      <x:c r="I553" s="18">
        <x:v>0.44967649173257002</x:v>
      </x:c>
      <x:c r="J553" s="18">
        <x:v>0.53530446443684998</x:v>
      </x:c>
      <x:c r="K553" s="19">
        <x:v>0.13670337502939001</x:v>
      </x:c>
      <x:c r="L553" s="19">
        <x:v>0.13670337502939001</x:v>
      </x:c>
      <x:c r="M553" s="18">
        <x:v>0.22309780623817999</x:v>
      </x:c>
      <x:c r="N553" s="18">
        <x:v>0.22309780623817999</x:v>
      </x:c>
      <x:c r="O553" s="13">
        <x:v>1.2811210765400176</x:v>
      </x:c>
      <x:c r="P553" s="25">
        <x:v>1.5296000000000001</x:v>
      </x:c>
      <x:c r="Q553" s="25">
        <x:v>1.4442999999999999</x:v>
      </x:c>
    </x:row>
    <x:row r="554">
      <x:c r="A554" s="9">
        <x:v>44664</x:v>
      </x:c>
      <x:c r="B554" s="8">
        <x:v>40.515653775322001</x:v>
      </x:c>
      <x:c r="C554" s="8">
        <x:v>23.325766174801</x:v>
      </x:c>
      <x:c r="D554" s="8">
        <x:v>92.153846153846004</x:v>
      </x:c>
      <x:c r="E554" s="8">
        <x:v>77.01171875</x:v>
      </x:c>
      <x:c r="F554" s="23">
        <x:v>1.5825174621349225</x:v>
      </x:c>
      <x:c r="G554" s="18">
        <x:v>0.24168797953964</x:v>
      </x:c>
      <x:c r="H554" s="18">
        <x:v>0.18486664929197999</x:v>
      </x:c>
      <x:c r="I554" s="18">
        <x:v>0.47375988497484001</x:v>
      </x:c>
      <x:c r="J554" s="18">
        <x:v>0.55875701490775997</x:v>
      </x:c>
      <x:c r="K554" s="19">
        <x:v>0.15221494106465999</x:v>
      </x:c>
      <x:c r="L554" s="19">
        <x:v>0.15221494106465999</x:v>
      </x:c>
      <x:c r="M554" s="18">
        <x:v>0.24273360073829997</x:v>
      </x:c>
      <x:c r="N554" s="18">
        <x:v>0.24273360073829997</x:v>
      </x:c>
      <x:c r="O554" s="13">
        <x:v>1.2629432297923662</x:v>
      </x:c>
      <x:c r="P554" s="25">
        <x:v>1.5302</x:v>
      </x:c>
      <x:c r="Q554" s="25">
        <x:v>1.4501999999999999</x:v>
      </x:c>
    </x:row>
    <x:row r="555">
      <x:c r="A555" s="9">
        <x:v>44665</x:v>
      </x:c>
      <x:c r="B555" s="8">
        <x:v>41.866175567832997</x:v>
      </x:c>
      <x:c r="C555" s="8">
        <x:v>24.517593643586999</x:v>
      </x:c>
      <x:c r="D555" s="8">
        <x:v>97.230769230768999</x:v>
      </x:c>
      <x:c r="E555" s="8">
        <x:v>78.18359375</x:v>
      </x:c>
      <x:c r="F555" s="23">
        <x:v>1.6044953304804725</x:v>
      </x:c>
      <x:c r="G555" s="18">
        <x:v>0.23265664961637</x:v>
      </x:c>
      <x:c r="H555" s="18">
        <x:v>0.17322561028580999</x:v>
      </x:c>
      <x:c r="I555" s="18">
        <x:v>0.46249700455308002</x:v>
      </x:c>
      <x:c r="J555" s="18">
        <x:v>0.54510428016712997</x:v>
      </x:c>
      <x:c r="K555" s="19">
        <x:v>0.12919231842168</x:v>
      </x:c>
      <x:c r="L555" s="19">
        <x:v>0.12919231842168</x:v>
      </x:c>
      <x:c r="M555" s="18">
        <x:v>0.21583882843659002</x:v>
      </x:c>
      <x:c r="N555" s="18">
        <x:v>0.21583882843659002</x:v>
      </x:c>
      <x:c r="O555" s="13">
        <x:v>1.2765463067201626</x:v>
      </x:c>
      <x:c r="P555" s="25">
        <x:v>1.5310999999999999</x:v>
      </x:c>
      <x:c r="Q555" s="25">
        <x:v>1.4554</x:v>
      </x:c>
    </x:row>
    <x:row r="556">
      <x:c r="A556" s="9">
        <x:v>44666</x:v>
      </x:c>
      <x:c r="B556" s="8">
        <x:v>41.068139963168001</x:v>
      </x:c>
      <x:c r="C556" s="8">
        <x:v>23.552780930760001</x:v>
      </x:c>
      <x:c r="D556" s="8">
        <x:v>94.461538461537998</x:v>
      </x:c>
      <x:c r="E556" s="8">
        <x:v>78.388671875</x:v>
      </x:c>
      <x:c r="F556" s="23">
        <x:v>1.593677828076165</x:v>
      </x:c>
      <x:c r="G556" s="18">
        <x:v>0.24696291560102002</x:v>
      </x:c>
      <x:c r="H556" s="18">
        <x:v>0.18825471288332998</x:v>
      </x:c>
      <x:c r="I556" s="18">
        <x:v>0.47687514977234996</x:v>
      </x:c>
      <x:c r="J556" s="18">
        <x:v>0.56135354723062003</x:v>
      </x:c>
      <x:c r="K556" s="19">
        <x:v>0.14238739019509999</x:v>
      </x:c>
      <x:c r="L556" s="19">
        <x:v>0.14238739019509999</x:v>
      </x:c>
      <x:c r="M556" s="18">
        <x:v>0.22707467394188999</x:v>
      </x:c>
      <x:c r="N556" s="18">
        <x:v>0.22707467394188999</x:v>
      </x:c>
      <x:c r="O556" s="13">
        <x:v>1.2606426753778213</x:v>
      </x:c>
      <x:c r="P556" s="25">
        <x:v>1.5317000000000001</x:v>
      </x:c>
      <x:c r="Q556" s="25">
        <x:v>1.4590000000000001</x:v>
      </x:c>
    </x:row>
    <x:row r="557">
      <x:c r="A557" s="9">
        <x:v>44669</x:v>
      </x:c>
      <x:c r="B557" s="8">
        <x:v>43.400859422959002</x:v>
      </x:c>
      <x:c r="C557" s="8">
        <x:v>27.582292849034999</x:v>
      </x:c>
      <x:c r="D557" s="8">
        <x:v>103.07692307692</x:v>
      </x:c>
      <x:c r="E557" s="8">
        <x:v>83.544921875</x:v>
      </x:c>
      <x:c r="F557" s="23">
        <x:v>1.644012493059785</x:v>
      </x:c>
      <x:c r="G557" s="18">
        <x:v>0.24552429667518999</x:v>
      </x:c>
      <x:c r="H557" s="18">
        <x:v>0.18590913039701001</x:v>
      </x:c>
      <x:c r="I557" s="18">
        <x:v>0.45914210400191996</x:v>
      </x:c>
      <x:c r="J557" s="18">
        <x:v>0.54234022956269001</x:v>
      </x:c>
      <x:c r="K557" s="19">
        <x:v>0.12718435475414</x:v>
      </x:c>
      <x:c r="L557" s="19">
        <x:v>0.12718435475414</x:v>
      </x:c>
      <x:c r="M557" s="18">
        <x:v>0.19892846643874001</x:v>
      </x:c>
      <x:c r="N557" s="18">
        <x:v>0.19892846643874001</x:v>
      </x:c>
      <x:c r="O557" s="13">
        <x:v>1.2646420744436386</x:v>
      </x:c>
      <x:c r="P557" s="25">
        <x:v>1.5303</x:v>
      </x:c>
      <x:c r="Q557" s="25">
        <x:v>1.4673</x:v>
      </x:c>
    </x:row>
    <x:row r="558">
      <x:c r="A558" s="9">
        <x:v>44670</x:v>
      </x:c>
      <x:c r="B558" s="8">
        <x:v>42.173112338857997</x:v>
      </x:c>
      <x:c r="C558" s="8">
        <x:v>26.560726447219</x:v>
      </x:c>
      <x:c r="D558" s="8">
        <x:v>100.15384615385</x:v>
      </x:c>
      <x:c r="E558" s="8">
        <x:v>79.990234375</x:v>
      </x:c>
      <x:c r="F558" s="23">
        <x:v>1.6221947982873175</x:v>
      </x:c>
      <x:c r="G558" s="18">
        <x:v>0.23561381074168999</x:v>
      </x:c>
      <x:c r="H558" s="18">
        <x:v>0.18556163669532999</x:v>
      </x:c>
      <x:c r="I558" s="18">
        <x:v>0.46069973640066997</x:v>
      </x:c>
      <x:c r="J558" s="18">
        <x:v>0.54317782066196008</x:v>
      </x:c>
      <x:c r="K558" s="19">
        <x:v>0.1363368243012</x:v>
      </x:c>
      <x:c r="L558" s="19">
        <x:v>0.1363368243012</x:v>
      </x:c>
      <x:c r="M558" s="18">
        <x:v>0.20970497122352999</x:v>
      </x:c>
      <x:c r="N558" s="18">
        <x:v>0.20970497122352999</x:v>
      </x:c>
      <x:c r="O558" s="13">
        <x:v>1.2673827083814462</x:v>
      </x:c>
      <x:c r="P558" s="25">
        <x:v>1.53</x:v>
      </x:c>
      <x:c r="Q558" s="25">
        <x:v>1.4601999999999999</x:v>
      </x:c>
    </x:row>
    <x:row r="559">
      <x:c r="A559" s="9">
        <x:v>44671</x:v>
      </x:c>
      <x:c r="B559" s="8">
        <x:v>40.883977900551997</x:v>
      </x:c>
      <x:c r="C559" s="8">
        <x:v>24.687854710556</x:v>
      </x:c>
      <x:c r="D559" s="8">
        <x:v>95.461538461537998</x:v>
      </x:c>
      <x:c r="E559" s="8">
        <x:v>75.5078125</x:v>
      </x:c>
      <x:c r="F559" s="23">
        <x:v>1.5913529589316151</x:v>
      </x:c>
      <x:c r="G559" s="18">
        <x:v>0.22754156010229998</x:v>
      </x:c>
      <x:c r="H559" s="18">
        <x:v>0.17696116757883998</x:v>
      </x:c>
      <x:c r="I559" s="18">
        <x:v>0.46645099448838001</x:v>
      </x:c>
      <x:c r="J559" s="18">
        <x:v>0.54862216269147002</x:v>
      </x:c>
      <x:c r="K559" s="19">
        <x:v>0.13988656075867001</x:v>
      </x:c>
      <x:c r="L559" s="19">
        <x:v>0.13988656075867001</x:v>
      </x:c>
      <x:c r="M559" s="18">
        <x:v>0.21985633033662</x:v>
      </x:c>
      <x:c r="N559" s="18">
        <x:v>0.21985633033662</x:v>
      </x:c>
      <x:c r="O559" s="13">
        <x:v>1.2458406609660626</x:v>
      </x:c>
      <x:c r="P559" s="25">
        <x:v>1.5299</x:v>
      </x:c>
      <x:c r="Q559" s="25">
        <x:v>1.4426000000000001</x:v>
      </x:c>
    </x:row>
    <x:row r="560">
      <x:c r="A560" s="9">
        <x:v>44672</x:v>
      </x:c>
      <x:c r="B560" s="8">
        <x:v>38.121546961325997</x:v>
      </x:c>
      <x:c r="C560" s="8">
        <x:v>21.793416572077</x:v>
      </x:c>
      <x:c r="D560" s="8">
        <x:v>87.692307692308006</x:v>
      </x:c>
      <x:c r="E560" s="8">
        <x:v>71.787109375</x:v>
      </x:c>
      <x:c r="F560" s="23">
        <x:v>1.5484859515017775</x:v>
      </x:c>
      <x:c r="G560" s="18">
        <x:v>0.20899936061380997</x:v>
      </x:c>
      <x:c r="H560" s="18">
        <x:v>0.15819650768829999</x:v>
      </x:c>
      <x:c r="I560" s="18">
        <x:v>0.43481907500598999</x:v>
      </x:c>
      <x:c r="J560" s="18">
        <x:v>0.51235446857920008</x:v>
      </x:c>
      <x:c r="K560" s="19">
        <x:v>0.1198517055674</x:v>
      </x:c>
      <x:c r="L560" s="19">
        <x:v>0.1198517055674</x:v>
      </x:c>
      <x:c r="M560" s="18">
        <x:v>0.2063262323532</x:v>
      </x:c>
      <x:c r="N560" s="18">
        <x:v>0.2063262323532</x:v>
      </x:c>
      <x:c r="O560" s="13">
        <x:v>1.2047082136088125</x:v>
      </x:c>
      <x:c r="P560" s="25">
        <x:v>1.5304</x:v>
      </x:c>
      <x:c r="Q560" s="25">
        <x:v>1.4558</x:v>
      </x:c>
    </x:row>
    <x:row r="561">
      <x:c r="A561" s="9">
        <x:v>44673</x:v>
      </x:c>
      <x:c r="B561" s="8">
        <x:v>38.060159607121001</x:v>
      </x:c>
      <x:c r="C561" s="8">
        <x:v>20.034052213393998</x:v>
      </x:c>
      <x:c r="D561" s="8">
        <x:v>84.153846153846004</x:v>
      </x:c>
      <x:c r="E561" s="8">
        <x:v>68.5546875</x:v>
      </x:c>
      <x:c r="F561" s="23">
        <x:v>1.5270068636859024</x:v>
      </x:c>
      <x:c r="G561" s="18">
        <x:v>0.18917838874680001</x:v>
      </x:c>
      <x:c r="H561" s="18">
        <x:v>0.13630440448267001</x:v>
      </x:c>
      <x:c r="I561" s="18">
        <x:v>0.3868919242751</x:v>
      </x:c>
      <x:c r="J561" s="18">
        <x:v>0.46771086362855002</x:v>
      </x:c>
      <x:c r="K561" s="19">
        <x:v>7.4429467186560003E-2</x:v>
      </x:c>
      <x:c r="L561" s="19">
        <x:v>7.4429467186560003E-2</x:v>
      </x:c>
      <x:c r="M561" s="18">
        <x:v>0.15436059668213001</x:v>
      </x:c>
      <x:c r="N561" s="18">
        <x:v>0.15436059668213001</x:v>
      </x:c>
      <x:c r="O561" s="13">
        <x:v>1.1967643215698003</x:v>
      </x:c>
      <x:c r="P561" s="25">
        <x:v>1.5304</x:v>
      </x:c>
      <x:c r="Q561" s="25">
        <x:v>1.4631000000000001</x:v>
      </x:c>
    </x:row>
    <x:row r="562">
      <x:c r="A562" s="9">
        <x:v>44676</x:v>
      </x:c>
      <x:c r="B562" s="8">
        <x:v>31.246163290361999</x:v>
      </x:c>
      <x:c r="C562" s="8">
        <x:v>12.883087400680999</x:v>
      </x:c>
      <x:c r="D562" s="8">
        <x:v>73.615384615384997</x:v>
      </x:c>
      <x:c r="E562" s="8">
        <x:v>56.69921875</x:v>
      </x:c>
      <x:c r="F562" s="23">
        <x:v>1.43610963514107</x:v>
      </x:c>
      <x:c r="G562" s="18">
        <x:v>0.19781010230179</x:v>
      </x:c>
      <x:c r="H562" s="18">
        <x:v>0.13873686039441002</x:v>
      </x:c>
      <x:c r="I562" s="18">
        <x:v>0.37898394440451</x:v>
      </x:c>
      <x:c r="J562" s="18">
        <x:v>0.46720830893813003</x:v>
      </x:c>
      <x:c r="K562" s="19">
        <x:v>5.8339029066291001E-2</x:v>
      </x:c>
      <x:c r="L562" s="19">
        <x:v>5.8339029066291001E-2</x:v>
      </x:c>
      <x:c r="M562" s="18">
        <x:v>0.13734864919348999</x:v>
      </x:c>
      <x:c r="N562" s="18">
        <x:v>0.13734864919348999</x:v>
      </x:c>
      <x:c r="O562" s="13">
        <x:v>1.1179326391922253</x:v>
      </x:c>
      <x:c r="P562" s="25">
        <x:v>1.5318000000000001</x:v>
      </x:c>
      <x:c r="Q562" s="25">
        <x:v>1.4570000000000001</x:v>
      </x:c>
    </x:row>
    <x:row r="563">
      <x:c r="A563" s="9">
        <x:v>44677</x:v>
      </x:c>
      <x:c r="B563" s="8">
        <x:v>29.527317372620999</x:v>
      </x:c>
      <x:c r="C563" s="8">
        <x:v>10.61293984109</x:v>
      </x:c>
      <x:c r="D563" s="8">
        <x:v>67.615384615384997</x:v>
      </x:c>
      <x:c r="E563" s="8">
        <x:v>52.79296875</x:v>
      </x:c>
      <x:c r="F563" s="23">
        <x:v>1.40137152644774</x:v>
      </x:c>
      <x:c r="G563" s="18">
        <x:v>0.14362212276215</x:v>
      </x:c>
      <x:c r="H563" s="18">
        <x:v>8.4527842932847014E-2</x:v>
      </x:c>
      <x:c r="I563" s="18">
        <x:v>0.28983944404505002</x:v>
      </x:c>
      <x:c r="J563" s="18">
        <x:v>0.38110394507516998</x:v>
      </x:c>
      <x:c r="K563" s="19">
        <x:v>-2.4326261403516E-2</x:v>
      </x:c>
      <x:c r="L563" s="19">
        <x:v>-2.4326261403516E-2</x:v>
      </x:c>
      <x:c r="M563" s="18">
        <x:v>4.6510140764808999E-2</x:v>
      </x:c>
      <x:c r="N563" s="18">
        <x:v>4.6510140764808999E-2</x:v>
      </x:c>
      <x:c r="O563" s="13">
        <x:v>1.0896356657324979</x:v>
      </x:c>
      <x:c r="P563" s="25">
        <x:v>1.5319</x:v>
      </x:c>
      <x:c r="Q563" s="25">
        <x:v>1.4432</x:v>
      </x:c>
    </x:row>
    <x:row r="564">
      <x:c r="A564" s="9">
        <x:v>44678</x:v>
      </x:c>
      <x:c r="B564" s="8">
        <x:v>34.131368937999</x:v>
      </x:c>
      <x:c r="C564" s="8">
        <x:v>17.026106696934999</x:v>
      </x:c>
      <x:c r="D564" s="8">
        <x:v>75.153846153846004</x:v>
      </x:c>
      <x:c r="E564" s="8">
        <x:v>66.611328125</x:v>
      </x:c>
      <x:c r="F564" s="23">
        <x:v>1.4823066247844499</x:v>
      </x:c>
      <x:c r="G564" s="18">
        <x:v>0.13467071611252998</x:v>
      </x:c>
      <x:c r="H564" s="18">
        <x:v>7.3494917904613002E-2</x:v>
      </x:c>
      <x:c r="I564" s="18">
        <x:v>0.25653007428708002</x:v>
      </x:c>
      <x:c r="J564" s="18">
        <x:v>0.34944300197030004</x:v>
      </x:c>
      <x:c r="K564" s="19">
        <x:v>-5.3975160556799004E-2</x:v>
      </x:c>
      <x:c r="L564" s="19">
        <x:v>-5.3975160556799004E-2</x:v>
      </x:c>
      <x:c r="M564" s="18">
        <x:v>5.4484683495287997E-3</x:v>
      </x:c>
      <x:c r="N564" s="18">
        <x:v>5.4484683495287997E-3</x:v>
      </x:c>
      <x:c r="O564" s="13">
        <x:v>1.1316167051219042</x:v>
      </x:c>
      <x:c r="P564" s="25">
        <x:v>1.5317000000000001</x:v>
      </x:c>
      <x:c r="Q564" s="25">
        <x:v>1.4450000000000001</x:v>
      </x:c>
    </x:row>
    <x:row r="565">
      <x:c r="A565" s="9">
        <x:v>44679</x:v>
      </x:c>
      <x:c r="B565" s="8">
        <x:v>33.763044812769003</x:v>
      </x:c>
      <x:c r="C565" s="8">
        <x:v>16.628830874007001</x:v>
      </x:c>
      <x:c r="D565" s="8">
        <x:v>71.846153846153996</x:v>
      </x:c>
      <x:c r="E565" s="8">
        <x:v>68.837890625</x:v>
      </x:c>
      <x:c r="F565" s="23">
        <x:v>1.4776898003948249</x:v>
      </x:c>
      <x:c r="G565" s="18">
        <x:v>0.16328324808184</x:v>
      </x:c>
      <x:c r="H565" s="18">
        <x:v>0.11102423768569</x:v>
      </x:c>
      <x:c r="I565" s="18">
        <x:v>0.30733285406183003</x:v>
      </x:c>
      <x:c r="J565" s="18">
        <x:v>0.40296507252691</x:v>
      </x:c>
      <x:c r="K565" s="19">
        <x:v>-4.7270601772973E-3</x:v>
      </x:c>
      <x:c r="L565" s="19">
        <x:v>-4.7270601772973E-3</x:v>
      </x:c>
      <x:c r="M565" s="18">
        <x:v>3.8891174486779E-2</x:v>
      </x:c>
      <x:c r="N565" s="18">
        <x:v>3.8891174486779E-2</x:v>
      </x:c>
      <x:c r="O565" s="13">
        <x:v>1.1262822086890087</x:v>
      </x:c>
      <x:c r="P565" s="25">
        <x:v>1.5314000000000001</x:v>
      </x:c>
      <x:c r="Q565" s="25">
        <x:v>1.4422999999999999</x:v>
      </x:c>
    </x:row>
    <x:row r="566">
      <x:c r="A566" s="9">
        <x:v>44680</x:v>
      </x:c>
      <x:c r="B566" s="8">
        <x:v>39.410681399631997</x:v>
      </x:c>
      <x:c r="C566" s="8">
        <x:v>21.679909194097998</x:v>
      </x:c>
      <x:c r="D566" s="8">
        <x:v>70.307692307691994</x:v>
      </x:c>
      <x:c r="E566" s="8">
        <x:v>77.314453125</x:v>
      </x:c>
      <x:c r="F566" s="23">
        <x:v>1.521781840066055</x:v>
      </x:c>
      <x:c r="G566" s="18">
        <x:v>0.17239450127876998</x:v>
      </x:c>
      <x:c r="H566" s="18">
        <x:v>0.11780036486839</x:v>
      </x:c>
      <x:c r="I566" s="18">
        <x:v>0.30637431104720997</x:v>
      </x:c>
      <x:c r="J566" s="18">
        <x:v>0.40422145913724</x:v>
      </x:c>
      <x:c r="K566" s="19">
        <x:v>-1.3135452942348001E-2</x:v>
      </x:c>
      <x:c r="L566" s="19">
        <x:v>-1.3135452942348001E-2</x:v>
      </x:c>
      <x:c r="M566" s="18">
        <x:v>1.7868969532578001E-2</x:v>
      </x:c>
      <x:c r="N566" s="18">
        <x:v>1.7868969532578001E-2</x:v>
      </x:c>
      <x:c r="O566" s="13">
        <x:v>1.167769977210644</x:v>
      </x:c>
      <x:c r="P566" s="25">
        <x:v>1.5322</x:v>
      </x:c>
      <x:c r="Q566" s="25">
        <x:v>1.4614</x:v>
      </x:c>
    </x:row>
    <x:row r="567">
      <x:c r="A567" s="9">
        <x:v>44686</x:v>
      </x:c>
      <x:c r="B567" s="8">
        <x:v>40.638428483732</x:v>
      </x:c>
      <x:c r="C567" s="8">
        <x:v>22.871736662882999</x:v>
      </x:c>
      <x:c r="D567" s="8">
        <x:v>70.846153846153996</x:v>
      </x:c>
      <x:c r="E567" s="8">
        <x:v>76.337890625</x:v>
      </x:c>
      <x:c r="F567" s="23">
        <x:v>1.5267355240444225</x:v>
      </x:c>
      <x:c r="G567" s="18">
        <x:v>0.19820971867008003</x:v>
      </x:c>
      <x:c r="H567" s="18">
        <x:v>0.14229867083659001</x:v>
      </x:c>
      <x:c r="I567" s="18">
        <x:v>0.36232925952552003</x:v>
      </x:c>
      <x:c r="J567" s="18">
        <x:v>0.45146159648789996</x:v>
      </x:c>
      <x:c r="K567" s="19">
        <x:v>3.0080673134145003E-2</x:v>
      </x:c>
      <x:c r="L567" s="19">
        <x:v>3.0080673134145003E-2</x:v>
      </x:c>
      <x:c r="M567" s="18">
        <x:v>6.3849612948386009E-2</x:v>
      </x:c>
      <x:c r="N567" s="18">
        <x:v>6.3849612948386009E-2</x:v>
      </x:c>
      <x:c r="O567" s="13">
        <x:v>1.1810372131069564</x:v>
      </x:c>
      <x:c r="P567" s="25">
        <x:v>1.5330999999999999</x:v>
      </x:c>
      <x:c r="Q567" s="25">
        <x:v>1.4529000000000001</x:v>
      </x:c>
    </x:row>
    <x:row r="568">
      <x:c r="A568" s="9">
        <x:v>44687</x:v>
      </x:c>
      <x:c r="B568" s="8">
        <x:v>37.630448127686002</x:v>
      </x:c>
      <x:c r="C568" s="8">
        <x:v>20.828603859251</x:v>
      </x:c>
      <x:c r="D568" s="8">
        <x:v>66.538461538462002</x:v>
      </x:c>
      <x:c r="E568" s="8">
        <x:v>72.275390625</x:v>
      </x:c>
      <x:c r="F568" s="23">
        <x:v>1.4931822603759974</x:v>
      </x:c>
      <x:c r="G568" s="18">
        <x:v>0.1934942455243</x:v>
      </x:c>
      <x:c r="H568" s="18">
        <x:v>0.14064807575363</x:v>
      </x:c>
      <x:c r="I568" s="18">
        <x:v>0.38173975557153</x:v>
      </x:c>
      <x:c r="J568" s="18">
        <x:v>0.46352290813220004</x:v>
      </x:c>
      <x:c r="K568" s="19">
        <x:v>4.8480959247053E-2</x:v>
      </x:c>
      <x:c r="L568" s="19">
        <x:v>4.8480959247053E-2</x:v>
      </x:c>
      <x:c r="M568" s="18">
        <x:v>8.5965400689942989E-2</x:v>
      </x:c>
      <x:c r="N568" s="18">
        <x:v>8.5965400689942989E-2</x:v>
      </x:c>
      <x:c r="O568" s="13">
        <x:v>1.1623250776153342</x:v>
      </x:c>
      <x:c r="P568" s="25">
        <x:v>1.5333000000000001</x:v>
      </x:c>
      <x:c r="Q568" s="25">
        <x:v>1.4538</x:v>
      </x:c>
    </x:row>
    <x:row r="569">
      <x:c r="A569" s="9">
        <x:v>44690</x:v>
      </x:c>
      <x:c r="B569" s="8">
        <x:v>38.182934315531</x:v>
      </x:c>
      <x:c r="C569" s="8">
        <x:v>20.601589103292</x:v>
      </x:c>
      <x:c r="D569" s="8">
        <x:v>68</x:v>
      </x:c>
      <x:c r="E569" s="8">
        <x:v>69.58984375</x:v>
      </x:c>
      <x:c r="F569" s="23">
        <x:v>1.4909359179220574</x:v>
      </x:c>
      <x:c r="G569" s="18">
        <x:v>0.16520140664961999</x:v>
      </x:c>
      <x:c r="H569" s="18">
        <x:v>0.11762661801754999</x:v>
      </x:c>
      <x:c r="I569" s="18">
        <x:v>0.35693745506829999</x:v>
      </x:c>
      <x:c r="J569" s="18">
        <x:v>0.43479353383620001</x:v>
      </x:c>
      <x:c r="K569" s="19">
        <x:v>3.5505250283229997E-2</x:v>
      </x:c>
      <x:c r="L569" s="19">
        <x:v>3.5505250283229997E-2</x:v>
      </x:c>
      <x:c r="M569" s="18">
        <x:v>7.6515553392272007E-2</x:v>
      </x:c>
      <x:c r="N569" s="18">
        <x:v>7.6515553392272007E-2</x:v>
      </x:c>
      <x:c r="O569" s="13">
        <x:v>1.170159967412677</x:v>
      </x:c>
      <x:c r="P569" s="25">
        <x:v>1.5344</x:v>
      </x:c>
      <x:c r="Q569" s="25">
        <x:v>1.4568000000000001</x:v>
      </x:c>
    </x:row>
    <x:row r="570">
      <x:c r="A570" s="9">
        <x:v>44691</x:v>
      </x:c>
      <x:c r="B570" s="8">
        <x:v>40.024554941681998</x:v>
      </x:c>
      <x:c r="C570" s="8">
        <x:v>23.66628830874</x:v>
      </x:c>
      <x:c r="D570" s="8">
        <x:v>69.615384615384997</x:v>
      </x:c>
      <x:c r="E570" s="8">
        <x:v>76.279296875</x:v>
      </x:c>
      <x:c r="F570" s="23">
        <x:v>1.5239638118520173</x:v>
      </x:c>
      <x:c r="G570" s="18">
        <x:v>0.15497122762148</x:v>
      </x:c>
      <x:c r="H570" s="18">
        <x:v>0.10772304751976</x:v>
      </x:c>
      <x:c r="I570" s="18">
        <x:v>0.36736161035225995</x:v>
      </x:c>
      <x:c r="J570" s="18">
        <x:v>0.43839517553991003</x:v>
      </x:c>
      <x:c r="K570" s="19">
        <x:v>4.9192666901740997E-2</x:v>
      </x:c>
      <x:c r="L570" s="19">
        <x:v>4.9192666901740997E-2</x:v>
      </x:c>
      <x:c r="M570" s="18">
        <x:v>9.722167223226201E-2</x:v>
      </x:c>
      <x:c r="N570" s="18">
        <x:v>9.722167223226201E-2</x:v>
      </x:c>
      <x:c r="O570" s="13">
        <x:v>1.1877110576635497</x:v>
      </x:c>
      <x:c r="P570" s="25">
        <x:v>1.5353000000000001</x:v>
      </x:c>
      <x:c r="Q570" s="25">
        <x:v>1.4514</x:v>
      </x:c>
    </x:row>
    <x:row r="571">
      <x:c r="A571" s="9">
        <x:v>44692</x:v>
      </x:c>
      <x:c r="B571" s="8">
        <x:v>41.006752608962998</x:v>
      </x:c>
      <x:c r="C571" s="8">
        <x:v>25.425652667423002</x:v>
      </x:c>
      <x:c r="D571" s="8">
        <x:v>69</x:v>
      </x:c>
      <x:c r="E571" s="8">
        <x:v>83.9453125</x:v>
      </x:c>
      <x:c r="F571" s="23">
        <x:v>1.5484442944409649</x:v>
      </x:c>
      <x:c r="G571" s="18">
        <x:v>0.16695971867008003</x:v>
      </x:c>
      <x:c r="H571" s="18">
        <x:v>0.12040656763096001</x:v>
      </x:c>
      <x:c r="I571" s="18">
        <x:v>0.3829379343398</x:v>
      </x:c>
      <x:c r="J571" s="18">
        <x:v>0.45749225231004997</x:v>
      </x:c>
      <x:c r="K571" s="19">
        <x:v>6.8911824305694008E-2</x:v>
      </x:c>
      <x:c r="L571" s="19">
        <x:v>6.8911824305694008E-2</x:v>
      </x:c>
      <x:c r="M571" s="18">
        <x:v>0.11803416987306001</x:v>
      </x:c>
      <x:c r="N571" s="18">
        <x:v>0.11803416987306001</x:v>
      </x:c>
      <x:c r="O571" s="13">
        <x:v>1.1968267016474818</x:v>
      </x:c>
      <x:c r="P571" s="25">
        <x:v>1.5354000000000001</x:v>
      </x:c>
      <x:c r="Q571" s="25">
        <x:v>1.444</x:v>
      </x:c>
    </x:row>
    <x:row r="572">
      <x:c r="A572" s="9">
        <x:v>44693</x:v>
      </x:c>
      <x:c r="B572" s="8">
        <x:v>41.988950276243003</x:v>
      </x:c>
      <x:c r="C572" s="8">
        <x:v>25.822928490352002</x:v>
      </x:c>
      <x:c r="D572" s="8">
        <x:v>68.692307692308006</x:v>
      </x:c>
      <x:c r="E572" s="8">
        <x:v>82.275390625</x:v>
      </x:c>
      <x:c r="F572" s="23">
        <x:v>1.5469489427097574</x:v>
      </x:c>
      <x:c r="G572" s="18">
        <x:v>0.17950767263427</x:v>
      </x:c>
      <x:c r="H572" s="18">
        <x:v>0.13604378420641</x:v>
      </x:c>
      <x:c r="I572" s="18">
        <x:v>0.39060627845675</x:v>
      </x:c>
      <x:c r="J572" s="18">
        <x:v>0.46879973203446001</x:v>
      </x:c>
      <x:c r="K572" s="19">
        <x:v>7.8317337080632002E-2</x:v>
      </x:c>
      <x:c r="L572" s="19">
        <x:v>7.8317337080632002E-2</x:v>
      </x:c>
      <x:c r="M572" s="18">
        <x:v>0.12151073584335</x:v>
      </x:c>
      <x:c r="N572" s="18">
        <x:v>0.12151073584335</x:v>
      </x:c>
      <x:c r="O572" s="13">
        <x:v>1.2009304505638922</x:v>
      </x:c>
      <x:c r="P572" s="25">
        <x:v>1.5363</x:v>
      </x:c>
      <x:c r="Q572" s="25">
        <x:v>1.4524999999999999</x:v>
      </x:c>
    </x:row>
    <x:row r="573">
      <x:c r="A573" s="9">
        <x:v>44694</x:v>
      </x:c>
      <x:c r="B573" s="8">
        <x:v>42.848373235114003</x:v>
      </x:c>
      <x:c r="C573" s="8">
        <x:v>26.33371169126</x:v>
      </x:c>
      <x:c r="D573" s="8">
        <x:v>66.307692307691994</x:v>
      </x:c>
      <x:c r="E573" s="8">
        <x:v>84.072265625</x:v>
      </x:c>
      <x:c r="F573" s="23">
        <x:v>1.5489051071476649</x:v>
      </x:c>
      <x:c r="G573" s="18">
        <x:v>0.17679028132991997</x:v>
      </x:c>
      <x:c r="H573" s="18">
        <x:v>0.13387194857092999</x:v>
      </x:c>
      <x:c r="I573" s="18">
        <x:v>0.39635753654445</x:v>
      </x:c>
      <x:c r="J573" s="18">
        <x:v>0.47039115505362</x:v>
      </x:c>
      <x:c r="K573" s="19">
        <x:v>8.3983640837048998E-2</x:v>
      </x:c>
      <x:c r="L573" s="19">
        <x:v>8.3983640837048998E-2</x:v>
      </x:c>
      <x:c r="M573" s="18">
        <x:v>0.13103270066906</x:v>
      </x:c>
      <x:c r="N573" s="18">
        <x:v>0.13103270066906</x:v>
      </x:c>
      <x:c r="O573" s="13">
        <x:v>1.2096833131360265</x:v>
      </x:c>
      <x:c r="P573" s="25">
        <x:v>1.5367999999999999</x:v>
      </x:c>
      <x:c r="Q573" s="25">
        <x:v>1.4397</x:v>
      </x:c>
    </x:row>
    <x:row r="574">
      <x:c r="A574" s="9">
        <x:v>44697</x:v>
      </x:c>
      <x:c r="B574" s="8">
        <x:v>41.866175567832997</x:v>
      </x:c>
      <x:c r="C574" s="8">
        <x:v>25.368898978434</x:v>
      </x:c>
      <x:c r="D574" s="8">
        <x:v>69.769230769231001</x:v>
      </x:c>
      <x:c r="E574" s="8">
        <x:v>81.923828125</x:v>
      </x:c>
      <x:c r="F574" s="23">
        <x:v>1.5473203336012449</x:v>
      </x:c>
      <x:c r="G574" s="18">
        <x:v>0.18526214833760002</x:v>
      </x:c>
      <x:c r="H574" s="18">
        <x:v>0.14125618973155998</x:v>
      </x:c>
      <x:c r="I574" s="18">
        <x:v>0.41097531751737004</x:v>
      </x:c>
      <x:c r="J574" s="18">
        <x:v>0.48370885338541003</x:v>
      </x:c>
      <x:c r="K574" s="19">
        <x:v>9.0646902937345994E-2</x:v>
      </x:c>
      <x:c r="L574" s="19">
        <x:v>9.0646902937345994E-2</x:v>
      </x:c>
      <x:c r="M574" s="18">
        <x:v>0.13748509512078999</x:v>
      </x:c>
      <x:c r="N574" s="18">
        <x:v>0.13748509512078999</x:v>
      </x:c>
      <x:c r="O574" s="13">
        <x:v>1.209914004482745</x:v>
      </x:c>
      <x:c r="P574" s="25">
        <x:v>1.5374000000000001</x:v>
      </x:c>
      <x:c r="Q574" s="25">
        <x:v>1.4296</x:v>
      </x:c>
    </x:row>
    <x:row r="575">
      <x:c r="A575" s="9">
        <x:v>44698</x:v>
      </x:c>
      <x:c r="B575" s="8">
        <x:v>43.523634131369</x:v>
      </x:c>
      <x:c r="C575" s="8">
        <x:v>27.809307604994</x:v>
      </x:c>
      <x:c r="D575" s="8">
        <x:v>68.461538461537998</x:v>
      </x:c>
      <x:c r="E575" s="8">
        <x:v>89.853515625</x:v>
      </x:c>
      <x:c r="F575" s="23">
        <x:v>1.5741199895572526</x:v>
      </x:c>
      <x:c r="G575" s="18">
        <x:v>0.17535166240409</x:v>
      </x:c>
      <x:c r="H575" s="18">
        <x:v>0.13230822691339</x:v>
      </x:c>
      <x:c r="I575" s="18">
        <x:v>0.41816439012700996</x:v>
      </x:c>
      <x:c r="J575" s="18">
        <x:v>0.48731049508912</x:v>
      </x:c>
      <x:c r="K575" s="19">
        <x:v>9.2661369170974991E-2</x:v>
      </x:c>
      <x:c r="L575" s="19">
        <x:v>9.2661369170974991E-2</x:v>
      </x:c>
      <x:c r="M575" s="18">
        <x:v>0.14042726149320001</x:v>
      </x:c>
      <x:c r="N575" s="18">
        <x:v>0.14042726149320001</x:v>
      </x:c>
      <x:c r="O575" s="13">
        <x:v>1.215831167006683</x:v>
      </x:c>
      <x:c r="P575" s="25">
        <x:v>1.5384</x:v>
      </x:c>
      <x:c r="Q575" s="25">
        <x:v>1.4328000000000001</x:v>
      </x:c>
    </x:row>
    <x:row r="576">
      <x:c r="A576" s="9">
        <x:v>44699</x:v>
      </x:c>
      <x:c r="B576" s="8">
        <x:v>43.462246777163998</x:v>
      </x:c>
      <x:c r="C576" s="8">
        <x:v>27.695800227014999</x:v>
      </x:c>
      <x:c r="D576" s="8">
        <x:v>65.692307692308006</x:v>
      </x:c>
      <x:c r="E576" s="8">
        <x:v>90.185546875</x:v>
      </x:c>
      <x:c r="F576" s="23">
        <x:v>1.5675897539287176</x:v>
      </x:c>
      <x:c r="G576" s="18">
        <x:v>0.18558184143223</x:v>
      </x:c>
      <x:c r="H576" s="18">
        <x:v>0.14742420293632</x:v>
      </x:c>
      <x:c r="I576" s="18">
        <x:v>0.42391564821471001</x:v>
      </x:c>
      <x:c r="J576" s="18">
        <x:v>0.49501633310980997</x:v>
      </x:c>
      <x:c r="K576" s="19">
        <x:v>9.9051721087336994E-2</x:v>
      </x:c>
      <x:c r="L576" s="19">
        <x:v>9.9051721087336994E-2</x:v>
      </x:c>
      <x:c r="M576" s="18">
        <x:v>0.13830393409285999</x:v>
      </x:c>
      <x:c r="N576" s="18">
        <x:v>0.13830393409285999</x:v>
      </x:c>
      <x:c r="O576" s="13">
        <x:v>1.2167277797545575</x:v>
      </x:c>
      <x:c r="P576" s="25">
        <x:v>1.5392999999999999</x:v>
      </x:c>
      <x:c r="Q576" s="25">
        <x:v>1.4242999999999999</x:v>
      </x:c>
    </x:row>
    <x:row r="577">
      <x:c r="A577" s="9">
        <x:v>44700</x:v>
      </x:c>
      <x:c r="B577" s="8">
        <x:v>43.953345610804</x:v>
      </x:c>
      <x:c r="C577" s="8">
        <x:v>29.511918274688</x:v>
      </x:c>
      <x:c r="D577" s="8">
        <x:v>62.846153846154003</x:v>
      </x:c>
      <x:c r="E577" s="8">
        <x:v>93.798828125</x:v>
      </x:c>
      <x:c r="F577" s="23">
        <x:v>1.5752756146416149</x:v>
      </x:c>
      <x:c r="G577" s="18">
        <x:v>0.1809462915601</x:v>
      </x:c>
      <x:c r="H577" s="18">
        <x:v>0.14438363304665</x:v>
      </x:c>
      <x:c r="I577" s="18">
        <x:v>0.41864366163432004</x:v>
      </x:c>
      <x:c r="J577" s="18">
        <x:v>0.49040958210241004</x:v>
      </x:c>
      <x:c r="K577" s="19">
        <x:v>0.1007306046147</x:v>
      </x:c>
      <x:c r="L577" s="19">
        <x:v>0.1007306046147</x:v>
      </x:c>
      <x:c r="M577" s="18">
        <x:v>0.14898893023179</x:v>
      </x:c>
      <x:c r="N577" s="18">
        <x:v>0.14898893023179</x:v>
      </x:c>
      <x:c r="O577" s="13">
        <x:v>1.2251402836495699</x:v>
      </x:c>
      <x:c r="P577" s="25">
        <x:v>1.5398000000000001</x:v>
      </x:c>
      <x:c r="Q577" s="25">
        <x:v>1.4247000000000001</x:v>
      </x:c>
    </x:row>
    <x:row r="578">
      <x:c r="A578" s="9">
        <x:v>44701</x:v>
      </x:c>
      <x:c r="B578" s="8">
        <x:v>44.505831798648998</x:v>
      </x:c>
      <x:c r="C578" s="8">
        <x:v>29.909194097615998</x:v>
      </x:c>
      <x:c r="D578" s="8">
        <x:v>63.538461538462002</x:v>
      </x:c>
      <x:c r="E578" s="8">
        <x:v>94.423828125</x:v>
      </x:c>
      <x:c r="F578" s="23">
        <x:v>1.5809432888993173</x:v>
      </x:c>
      <x:c r="G578" s="18">
        <x:v>0.18654092071611</x:v>
      </x:c>
      <x:c r="H578" s="18">
        <x:v>0.14985665884805999</x:v>
      </x:c>
      <x:c r="I578" s="18">
        <x:v>0.42786963815001</x:v>
      </x:c>
      <x:c r="J578" s="18">
        <x:v>0.49995812052605998</x:v>
      </x:c>
      <x:c r="K578" s="19">
        <x:v>0.1101400332996</x:v>
      </x:c>
      <x:c r="L578" s="19">
        <x:v>0.1101400332996</x:v>
      </x:c>
      <x:c r="M578" s="18">
        <x:v>0.15830843217856</x:v>
      </x:c>
      <x:c r="N578" s="18">
        <x:v>0.15830843217856</x:v>
      </x:c>
      <x:c r="O578" s="13">
        <x:v>1.2419025987318237</x:v>
      </x:c>
      <x:c r="P578" s="25">
        <x:v>1.5397000000000001</x:v>
      </x:c>
      <x:c r="Q578" s="25">
        <x:v>1.4311</x:v>
      </x:c>
    </x:row>
    <x:row r="579">
      <x:c r="A579" s="9">
        <x:v>44704</x:v>
      </x:c>
      <x:c r="B579" s="8">
        <x:v>44.751381215469998</x:v>
      </x:c>
      <x:c r="C579" s="8">
        <x:v>30.874006810442999</x:v>
      </x:c>
      <x:c r="D579" s="8">
        <x:v>65.769230769231001</x:v>
      </x:c>
      <x:c r="E579" s="8">
        <x:v>97.998046875</x:v>
      </x:c>
      <x:c r="F579" s="23">
        <x:v>1.5984816641753601</x:v>
      </x:c>
      <x:c r="G579" s="18">
        <x:v>0.20644181585678001</x:v>
      </x:c>
      <x:c r="H579" s="18">
        <x:v>0.16792633133523999</x:v>
      </x:c>
      <x:c r="I579" s="18">
        <x:v>0.44716031631919001</x:v>
      </x:c>
      <x:c r="J579" s="18">
        <x:v>0.52240556169328001</x:v>
      </x:c>
      <x:c r="K579" s="19">
        <x:v>0.12509539641672998</x:v>
      </x:c>
      <x:c r="L579" s="19">
        <x:v>0.12509539641672998</x:v>
      </x:c>
      <x:c r="M579" s="18">
        <x:v>0.17054798590831999</x:v>
      </x:c>
      <x:c r="N579" s="18">
        <x:v>0.17054798590831999</x:v>
      </x:c>
      <x:c r="O579" s="13">
        <x:v>1.2519777768391549</x:v>
      </x:c>
      <x:c r="P579" s="25">
        <x:v>1.5409999999999999</x:v>
      </x:c>
      <x:c r="Q579" s="25">
        <x:v>1.4365000000000001</x:v>
      </x:c>
    </x:row>
    <x:row r="580">
      <x:c r="A580" s="9">
        <x:v>44705</x:v>
      </x:c>
      <x:c r="B580" s="8">
        <x:v>41.252302025783003</x:v>
      </x:c>
      <x:c r="C580" s="8">
        <x:v>26.560726447219</x:v>
      </x:c>
      <x:c r="D580" s="8">
        <x:v>61.538461538462002</x:v>
      </x:c>
      <x:c r="E580" s="8">
        <x:v>90.693359375</x:v>
      </x:c>
      <x:c r="F580" s="23">
        <x:v>1.5501121234661599</x:v>
      </x:c>
      <x:c r="G580" s="18">
        <x:v>0.20332480818413998</x:v>
      </x:c>
      <x:c r="H580" s="18">
        <x:v>0.16653635652853999</x:v>
      </x:c>
      <x:c r="I580" s="18">
        <x:v>0.45614665708124003</x:v>
      </x:c>
      <x:c r="J580" s="18">
        <x:v>0.52919004943532</x:v>
      </x:c>
      <x:c r="K580" s="19">
        <x:v>0.13947001930830999</x:v>
      </x:c>
      <x:c r="L580" s="19">
        <x:v>0.13947001930830999</x:v>
      </x:c>
      <x:c r="M580" s="18">
        <x:v>0.19084215243369002</x:v>
      </x:c>
      <x:c r="N580" s="18">
        <x:v>0.19084215243369002</x:v>
      </x:c>
      <x:c r="O580" s="13">
        <x:v>1.2072271156212959</x:v>
      </x:c>
      <x:c r="P580" s="25">
        <x:v>1.5415000000000001</x:v>
      </x:c>
      <x:c r="Q580" s="25">
        <x:v>1.4400999999999999</x:v>
      </x:c>
    </x:row>
    <x:row r="581">
      <x:c r="A581" s="9">
        <x:v>44706</x:v>
      </x:c>
      <x:c r="B581" s="8">
        <x:v>42.418661755678002</x:v>
      </x:c>
      <x:c r="C581" s="8">
        <x:v>27.355278093075999</x:v>
      </x:c>
      <x:c r="D581" s="8">
        <x:v>67</x:v>
      </x:c>
      <x:c r="E581" s="8">
        <x:v>89.86328125</x:v>
      </x:c>
      <x:c r="F581" s="23">
        <x:v>1.566593052746885</x:v>
      </x:c>
      <x:c r="G581" s="18">
        <x:v>0.17463235294118001</x:v>
      </x:c>
      <x:c r="H581" s="18">
        <x:v>0.13977934149943999</x:v>
      </x:c>
      <x:c r="I581" s="18">
        <x:v>0.40390606278456997</x:v>
      </x:c>
      <x:c r="J581" s="18">
        <x:v>0.47918586148020997</x:v>
      </x:c>
      <x:c r="K581" s="19">
        <x:v>9.2438701189664005E-2</x:v>
      </x:c>
      <x:c r="L581" s="19">
        <x:v>9.2438701189664005E-2</x:v>
      </x:c>
      <x:c r="M581" s="18">
        <x:v>0.13771795194281999</x:v>
      </x:c>
      <x:c r="N581" s="18">
        <x:v>0.13771795194281999</x:v>
      </x:c>
      <x:c r="O581" s="13">
        <x:v>1.2250993625191926</x:v>
      </x:c>
      <x:c r="P581" s="25">
        <x:v>1.5418000000000001</x:v>
      </x:c>
      <x:c r="Q581" s="25">
        <x:v>1.4406000000000001</x:v>
      </x:c>
    </x:row>
    <x:row r="582">
      <x:c r="A582" s="9">
        <x:v>44707</x:v>
      </x:c>
      <x:c r="B582" s="8">
        <x:v>44.628606507059999</x:v>
      </x:c>
      <x:c r="C582" s="8">
        <x:v>27.922814982974</x:v>
      </x:c>
      <x:c r="D582" s="8">
        <x:v>68.153846153846004</x:v>
      </x:c>
      <x:c r="E582" s="8">
        <x:v>89.12109375</x:v>
      </x:c>
      <x:c r="F582" s="23">
        <x:v>1.5745659034847002</x:v>
      </x:c>
      <x:c r="G582" s="18">
        <x:v>0.18118606138107002</x:v>
      </x:c>
      <x:c r="H582" s="18">
        <x:v>0.14577360785335999</x:v>
      </x:c>
      <x:c r="I582" s="18">
        <x:v>0.42487419122932996</x:v>
      </x:c>
      <x:c r="J582" s="18">
        <x:v>0.50196833913343997</x:v>
      </x:c>
      <x:c r="K582" s="19">
        <x:v>0.11159200960368</x:v>
      </x:c>
      <x:c r="L582" s="19">
        <x:v>0.11159200960368</x:v>
      </x:c>
      <x:c r="M582" s="18">
        <x:v>0.16190434067449</x:v>
      </x:c>
      <x:c r="N582" s="18">
        <x:v>0.16190434067449</x:v>
      </x:c>
      <x:c r="O582" s="13">
        <x:v>1.2317350217123113</x:v>
      </x:c>
      <x:c r="P582" s="25">
        <x:v>1.5438000000000001</x:v>
      </x:c>
      <x:c r="Q582" s="25">
        <x:v>1.4457</x:v>
      </x:c>
    </x:row>
    <x:row r="583">
      <x:c r="A583" s="9">
        <x:v>44708</x:v>
      </x:c>
      <x:c r="B583" s="8">
        <x:v>44.260282381829001</x:v>
      </x:c>
      <x:c r="C583" s="8">
        <x:v>27.525539160045</x:v>
      </x:c>
      <x:c r="D583" s="8">
        <x:v>67.615384615384997</x:v>
      </x:c>
      <x:c r="E583" s="8">
        <x:v>88.349609375</x:v>
      </x:c>
      <x:c r="F583" s="23">
        <x:v>1.5693770388306474</x:v>
      </x:c>
      <x:c r="G583" s="18">
        <x:v>0.18334398976982003</x:v>
      </x:c>
      <x:c r="H583" s="18">
        <x:v>0.14698983580923</x:v>
      </x:c>
      <x:c r="I583" s="18">
        <x:v>0.43745506829619002</x:v>
      </x:c>
      <x:c r="J583" s="18">
        <x:v>0.51712873779102997</x:v>
      </x:c>
      <x:c r="K583" s="19">
        <x:v>0.11856699969265</x:v>
      </x:c>
      <x:c r="L583" s="19">
        <x:v>0.11856699969265</x:v>
      </x:c>
      <x:c r="M583" s="18">
        <x:v>0.16591427132345998</x:v>
      </x:c>
      <x:c r="N583" s="18">
        <x:v>0.16591427132345998</x:v>
      </x:c>
      <x:c r="O583" s="13">
        <x:v>1.2306659767338137</x:v>
      </x:c>
      <x:c r="P583" s="25">
        <x:v>1.5442</x:v>
      </x:c>
      <x:c r="Q583" s="25">
        <x:v>1.4516</x:v>
      </x:c>
    </x:row>
    <x:row r="584">
      <x:c r="A584" s="9">
        <x:v>44711</x:v>
      </x:c>
      <x:c r="B584" s="8">
        <x:v>46.224677716389998</x:v>
      </x:c>
      <x:c r="C584" s="8">
        <x:v>29.341657207718001</x:v>
      </x:c>
      <x:c r="D584" s="8">
        <x:v>68.923076923077005</x:v>
      </x:c>
      <x:c r="E584" s="8">
        <x:v>93.0078125</x:v>
      </x:c>
      <x:c r="F584" s="23">
        <x:v>1.5937430608679626</x:v>
      </x:c>
      <x:c r="G584" s="18">
        <x:v>0.18214514066496001</x:v>
      </x:c>
      <x:c r="H584" s="18">
        <x:v>0.14933541829554001</x:v>
      </x:c>
      <x:c r="I584" s="18">
        <x:v>0.43134435657799997</x:v>
      </x:c>
      <x:c r="J584" s="18">
        <x:v>0.51536979649027004</x:v>
      </x:c>
      <x:c r="K584" s="19">
        <x:v>0.11551228455085999</x:v>
      </x:c>
      <x:c r="L584" s="19">
        <x:v>0.11551228455085999</x:v>
      </x:c>
      <x:c r="M584" s="18">
        <x:v>0.16805426637000997</x:v>
      </x:c>
      <x:c r="N584" s="18">
        <x:v>0.16805426637000997</x:v>
      </x:c>
      <x:c r="O584" s="13">
        <x:v>1.2412922569975062</x:v>
      </x:c>
      <x:c r="P584" s="25">
        <x:v>1.5432999999999999</x:v>
      </x:c>
      <x:c r="Q584" s="25">
        <x:v>1.4395</x:v>
      </x:c>
    </x:row>
    <x:row r="585">
      <x:c r="A585" s="9">
        <x:v>44712</x:v>
      </x:c>
      <x:c r="B585" s="8">
        <x:v>47.636586863105997</x:v>
      </x:c>
      <x:c r="C585" s="8">
        <x:v>31.044267877412</x:v>
      </x:c>
      <x:c r="D585" s="8">
        <x:v>71.384615384615003</x:v>
      </x:c>
      <x:c r="E585" s="8">
        <x:v>95.5078125</x:v>
      </x:c>
      <x:c r="F585" s="23">
        <x:v>1.6139332065628325</x:v>
      </x:c>
      <x:c r="G585" s="18">
        <x:v>0.19365409207161</x:v>
      </x:c>
      <x:c r="H585" s="18">
        <x:v>0.15784901398662002</x:v>
      </x:c>
      <x:c r="I585" s="18">
        <x:v>0.44092978672417998</x:v>
      </x:c>
      <x:c r="J585" s="18">
        <x:v>0.52592344421762005</x:v>
      </x:c>
      <x:c r="K585" s="19">
        <x:v>0.12849257405156</x:v>
      </x:c>
      <x:c r="L585" s="19">
        <x:v>0.12849257405156</x:v>
      </x:c>
      <x:c r="M585" s="18">
        <x:v>0.17749828543844998</x:v>
      </x:c>
      <x:c r="N585" s="18">
        <x:v>0.17749828543844998</x:v>
      </x:c>
      <x:c r="O585" s="13">
        <x:v>1.2557589523250399</x:v>
      </x:c>
      <x:c r="P585" s="25">
        <x:v>1.5419</x:v>
      </x:c>
      <x:c r="Q585" s="25">
        <x:v>1.4367000000000001</x:v>
      </x:c>
    </x:row>
    <x:row r="586">
      <x:c r="A586" s="9">
        <x:v>44713</x:v>
      </x:c>
      <x:c r="B586" s="8">
        <x:v>48.189073050951997</x:v>
      </x:c>
      <x:c r="C586" s="8">
        <x:v>31.555051078319998</x:v>
      </x:c>
      <x:c r="D586" s="8">
        <x:v>67.538461538462002</x:v>
      </x:c>
      <x:c r="E586" s="8">
        <x:v>95.78125</x:v>
      </x:c>
      <x:c r="F586" s="23">
        <x:v>1.607659589169335</x:v>
      </x:c>
      <x:c r="G586" s="18">
        <x:v>0.21283567774935999</x:v>
      </x:c>
      <x:c r="H586" s="18">
        <x:v>0.17261749630788001</x:v>
      </x:c>
      <x:c r="I586" s="18">
        <x:v>0.45698538221903001</x:v>
      </x:c>
      <x:c r="J586" s="18">
        <x:v>0.54326157976417</x:v>
      </x:c>
      <x:c r="K586" s="19">
        <x:v>0.14124468096380999</x:v>
      </x:c>
      <x:c r="L586" s="19">
        <x:v>0.14124468096380999</x:v>
      </x:c>
      <x:c r="M586" s="18">
        <x:v>0.18894106031613001</x:v>
      </x:c>
      <x:c r="N586" s="18">
        <x:v>0.18894106031613001</x:v>
      </x:c>
      <x:c r="O586" s="13">
        <x:v>1.2589298674323013</x:v>
      </x:c>
      <x:c r="P586" s="25">
        <x:v>1.5414000000000001</x:v>
      </x:c>
      <x:c r="Q586" s="25">
        <x:v>1.4272</x:v>
      </x:c>
    </x:row>
    <x:row r="587">
      <x:c r="A587" s="9">
        <x:v>44714</x:v>
      </x:c>
      <x:c r="B587" s="8">
        <x:v>49.785144260282003</x:v>
      </x:c>
      <x:c r="C587" s="8">
        <x:v>35.357548240636</x:v>
      </x:c>
      <x:c r="D587" s="8">
        <x:v>66</x:v>
      </x:c>
      <x:c r="E587" s="8">
        <x:v>99.697265625</x:v>
      </x:c>
      <x:c r="F587" s="23">
        <x:v>1.627099895314795</x:v>
      </x:c>
      <x:c r="G587" s="18">
        <x:v>0.21315537084399</x:v>
      </x:c>
      <x:c r="H587" s="18">
        <x:v>0.17157501520284998</x:v>
      </x:c>
      <x:c r="I587" s="18">
        <x:v>0.45902228612509</x:v>
      </x:c>
      <x:c r="J587" s="18">
        <x:v>0.54393165258186005</x:v>
      </x:c>
      <x:c r="K587" s="19">
        <x:v>0.14483212152685002</x:v>
      </x:c>
      <x:c r="L587" s="19">
        <x:v>0.14483212152685002</x:v>
      </x:c>
      <x:c r="M587" s="18">
        <x:v>0.19704518582546002</x:v>
      </x:c>
      <x:c r="N587" s="18">
        <x:v>0.19704518582546002</x:v>
      </x:c>
      <x:c r="O587" s="13">
        <x:v>1.267359485767845</x:v>
      </x:c>
      <x:c r="P587" s="25">
        <x:v>1.5406</x:v>
      </x:c>
      <x:c r="Q587" s="25">
        <x:v>1.4359999999999999</x:v>
      </x:c>
    </x:row>
    <x:row r="588">
      <x:c r="A588" s="9">
        <x:v>44718</x:v>
      </x:c>
      <x:c r="B588" s="8">
        <x:v>52.608962553714001</x:v>
      </x:c>
      <x:c r="C588" s="8">
        <x:v>39.273552780930999</x:v>
      </x:c>
      <x:c r="D588" s="8">
        <x:v>65.538461538462002</x:v>
      </x:c>
      <x:c r="E588" s="8">
        <x:v>110.458984375</x:v>
      </x:c>
      <x:c r="F588" s="23">
        <x:v>1.6696999031202675</x:v>
      </x:c>
      <x:c r="G588" s="18">
        <x:v>0.21579283887468001</x:v>
      </x:c>
      <x:c r="H588" s="18">
        <x:v>0.17496307879420001</x:v>
      </x:c>
      <x:c r="I588" s="18">
        <x:v>0.46489336208962001</x:v>
      </x:c>
      <x:c r="J588" s="18">
        <x:v>0.55096741778486003</x:v>
      </x:c>
      <x:c r="K588" s="19">
        <x:v>0.15733709500195001</x:v>
      </x:c>
      <x:c r="L588" s="19">
        <x:v>0.15733709500195001</x:v>
      </x:c>
      <x:c r="M588" s="18">
        <x:v>0.20879249929775001</x:v>
      </x:c>
      <x:c r="N588" s="18">
        <x:v>0.20879249929775001</x:v>
      </x:c>
      <x:c r="O588" s="13">
        <x:v>1.2942925977060789</x:v>
      </x:c>
      <x:c r="P588" s="25">
        <x:v>1.5392999999999999</x:v>
      </x:c>
      <x:c r="Q588" s="25">
        <x:v>1.4319</x:v>
      </x:c>
    </x:row>
    <x:row r="589">
      <x:c r="A589" s="9">
        <x:v>44719</x:v>
      </x:c>
      <x:c r="B589" s="8">
        <x:v>52.363413136894003</x:v>
      </x:c>
      <x:c r="C589" s="8">
        <x:v>38.138479001135003</x:v>
      </x:c>
      <x:c r="D589" s="8">
        <x:v>67.230769230768999</x:v>
      </x:c>
      <x:c r="E589" s="8">
        <x:v>107.59765625</x:v>
      </x:c>
      <x:c r="F589" s="23">
        <x:v>1.663325794046995</x:v>
      </x:c>
      <x:c r="G589" s="18">
        <x:v>0.24088874680307001</x:v>
      </x:c>
      <x:c r="H589" s="18">
        <x:v>0.19928763791156001</x:v>
      </x:c>
      <x:c r="I589" s="18">
        <x:v>0.50023963575365005</x:v>
      </x:c>
      <x:c r="J589" s="18">
        <x:v>0.58145573338161005</x:v>
      </x:c>
      <x:c r="K589" s="19">
        <x:v>0.18644453876957001</x:v>
      </x:c>
      <x:c r="L589" s="19">
        <x:v>0.18644453876957001</x:v>
      </x:c>
      <x:c r="M589" s="18">
        <x:v>0.22978997512980001</x:v>
      </x:c>
      <x:c r="N589" s="18">
        <x:v>0.22978997512980001</x:v>
      </x:c>
      <x:c r="O589" s="13">
        <x:v>1.2957329447888064</x:v>
      </x:c>
      <x:c r="P589" s="25">
        <x:v>1.5390999999999999</x:v>
      </x:c>
      <x:c r="Q589" s="25">
        <x:v>1.4292</x:v>
      </x:c>
    </x:row>
    <x:row r="590">
      <x:c r="A590" s="9">
        <x:v>44720</x:v>
      </x:c>
      <x:c r="B590" s="8">
        <x:v>52.793124616329003</x:v>
      </x:c>
      <x:c r="C590" s="8">
        <x:v>37.968217934165999</x:v>
      </x:c>
      <x:c r="D590" s="8">
        <x:v>69.153846153846004</x:v>
      </x:c>
      <x:c r="E590" s="8">
        <x:v>108.92578125</x:v>
      </x:c>
      <x:c r="F590" s="23">
        <x:v>1.6721024248858525</x:v>
      </x:c>
      <x:c r="G590" s="18">
        <x:v>0.24216751918159002</x:v>
      </x:c>
      <x:c r="H590" s="18">
        <x:v>0.20484753713839002</x:v>
      </x:c>
      <x:c r="I590" s="18">
        <x:v>0.51270069494368997</x:v>
      </x:c>
      <x:c r="J590" s="18">
        <x:v>0.59108803090747997</x:v>
      </x:c>
      <x:c r="K590" s="19">
        <x:v>0.1851618088127</x:v>
      </x:c>
      <x:c r="L590" s="19">
        <x:v>0.1851618088127</x:v>
      </x:c>
      <x:c r="M590" s="18">
        <x:v>0.22236807925695001</x:v>
      </x:c>
      <x:c r="N590" s="18">
        <x:v>0.22236807925695001</x:v>
      </x:c>
      <x:c r="O590" s="13">
        <x:v>1.3018803291713361</x:v>
      </x:c>
      <x:c r="P590" s="25">
        <x:v>1.5390999999999999</x:v>
      </x:c>
      <x:c r="Q590" s="25">
        <x:v>1.4319</x:v>
      </x:c>
    </x:row>
    <x:row r="591">
      <x:c r="A591" s="9">
        <x:v>44721</x:v>
      </x:c>
      <x:c r="B591" s="8">
        <x:v>50.705954573357999</x:v>
      </x:c>
      <x:c r="C591" s="8">
        <x:v>35.017026106697003</x:v>
      </x:c>
      <x:c r="D591" s="8">
        <x:v>71.769230769231001</x:v>
      </x:c>
      <x:c r="E591" s="8">
        <x:v>103.173828125</x:v>
      </x:c>
      <x:c r="F591" s="23">
        <x:v>1.6516650989357151</x:v>
      </x:c>
      <x:c r="G591" s="18">
        <x:v>0.25399616368285999</x:v>
      </x:c>
      <x:c r="H591" s="18">
        <x:v>0.22057162713926001</x:v>
      </x:c>
      <x:c r="I591" s="18">
        <x:v>0.52372393961178998</x:v>
      </x:c>
      <x:c r="J591" s="18">
        <x:v>0.60273054696355999</x:v>
      </x:c>
      <x:c r="K591" s="19">
        <x:v>0.18714801942076001</x:v>
      </x:c>
      <x:c r="L591" s="19">
        <x:v>0.18714801942076001</x:v>
      </x:c>
      <x:c r="M591" s="18">
        <x:v>0.21986215856585001</x:v>
      </x:c>
      <x:c r="N591" s="18">
        <x:v>0.21986215856585001</x:v>
      </x:c>
      <x:c r="O591" s="13">
        <x:v>1.2843282067628174</x:v>
      </x:c>
      <x:c r="P591" s="25">
        <x:v>1.5398000000000001</x:v>
      </x:c>
      <x:c r="Q591" s="25">
        <x:v>1.4366000000000001</x:v>
      </x:c>
    </x:row>
    <x:row r="592">
      <x:c r="A592" s="9">
        <x:v>44722</x:v>
      </x:c>
      <x:c r="B592" s="8">
        <x:v>54.573357888274998</x:v>
      </x:c>
      <x:c r="C592" s="8">
        <x:v>38.479001135074</x:v>
      </x:c>
      <x:c r="D592" s="8">
        <x:v>70.692307692308006</x:v>
      </x:c>
      <x:c r="E592" s="8">
        <x:v>107.578125</x:v>
      </x:c>
      <x:c r="F592" s="23">
        <x:v>1.6783069792891425</x:v>
      </x:c>
      <x:c r="G592" s="18">
        <x:v>0.23937020460357999</x:v>
      </x:c>
      <x:c r="H592" s="18">
        <x:v>0.21092867691773001</x:v>
      </x:c>
      <x:c r="I592" s="18">
        <x:v>0.50778816199376997</x:v>
      </x:c>
      <x:c r="J592" s="18">
        <x:v>0.59083675352367993</x:v>
      </x:c>
      <x:c r="K592" s="19">
        <x:v>0.16585895934153999</x:v>
      </x:c>
      <x:c r="L592" s="19">
        <x:v>0.16585895934153999</x:v>
      </x:c>
      <x:c r="M592" s="18">
        <x:v>0.19699196919035</x:v>
      </x:c>
      <x:c r="N592" s="18">
        <x:v>0.19699196919035</x:v>
      </x:c>
      <x:c r="O592" s="13">
        <x:v>1.3093907540057399</x:v>
      </x:c>
      <x:c r="P592" s="25">
        <x:v>1.5402</x:v>
      </x:c>
      <x:c r="Q592" s="25">
        <x:v>1.4325000000000001</x:v>
      </x:c>
    </x:row>
    <x:row r="593">
      <x:c r="A593" s="9">
        <x:v>44725</x:v>
      </x:c>
      <x:c r="B593" s="8">
        <x:v>56.599140577040998</x:v>
      </x:c>
      <x:c r="C593" s="8">
        <x:v>38.251986379115003</x:v>
      </x:c>
      <x:c r="D593" s="8">
        <x:v>73.153846153846004</x:v>
      </x:c>
      <x:c r="E593" s="8">
        <x:v>109.931640625</x:v>
      </x:c>
      <x:c r="F593" s="23">
        <x:v>1.6948415343375052</x:v>
      </x:c>
      <x:c r="G593" s="18">
        <x:v>0.25863171355498998</x:v>
      </x:c>
      <x:c r="H593" s="18">
        <x:v>0.23325514725045998</x:v>
      </x:c>
      <x:c r="I593" s="18">
        <x:v>0.53271028037382995</x:v>
      </x:c>
      <x:c r="J593" s="18">
        <x:v>0.62408911972488001</x:v>
      </x:c>
      <x:c r="K593" s="19">
        <x:v>0.19053501209711002</x:v>
      </x:c>
      <x:c r="L593" s="19">
        <x:v>0.19053501209711002</x:v>
      </x:c>
      <x:c r="M593" s="18">
        <x:v>0.22268487347377</x:v>
      </x:c>
      <x:c r="N593" s="18">
        <x:v>0.22268487347377</x:v>
      </x:c>
      <x:c r="O593" s="13">
        <x:v>1.3110236081129387</x:v>
      </x:c>
      <x:c r="P593" s="25">
        <x:v>1.5403</x:v>
      </x:c>
      <x:c r="Q593" s="25">
        <x:v>1.4529000000000001</x:v>
      </x:c>
    </x:row>
    <x:row r="594">
      <x:c r="A594" s="9">
        <x:v>44726</x:v>
      </x:c>
      <x:c r="B594" s="8">
        <x:v>55.432780847144997</x:v>
      </x:c>
      <x:c r="C594" s="8">
        <x:v>36.208853575482003</x:v>
      </x:c>
      <x:c r="D594" s="8">
        <x:v>78.307692307691994</x:v>
      </x:c>
      <x:c r="E594" s="8">
        <x:v>109.599609375</x:v>
      </x:c>
      <x:c r="F594" s="23">
        <x:v>1.6988723402632975</x:v>
      </x:c>
      <x:c r="G594" s="18">
        <x:v>0.24920076726343002</x:v>
      </x:c>
      <x:c r="H594" s="18">
        <x:v>0.22621839979149999</x:v>
      </x:c>
      <x:c r="I594" s="18">
        <x:v>0.53366882338845001</x:v>
      </x:c>
      <x:c r="J594" s="18">
        <x:v>0.61747215018724999</x:v>
      </x:c>
      <x:c r="K594" s="19">
        <x:v>0.19898761153382999</x:v>
      </x:c>
      <x:c r="L594" s="19">
        <x:v>0.19898761153382999</x:v>
      </x:c>
      <x:c r="M594" s="18">
        <x:v>0.23182675060261002</x:v>
      </x:c>
      <x:c r="N594" s="18">
        <x:v>0.23182675060261002</x:v>
      </x:c>
      <x:c r="O594" s="13">
        <x:v>1.3163063980731913</x:v>
      </x:c>
      <x:c r="P594" s="25">
        <x:v>1.5401</x:v>
      </x:c>
      <x:c r="Q594" s="25">
        <x:v>1.4291</x:v>
      </x:c>
    </x:row>
    <x:row r="595">
      <x:c r="A595" s="9">
        <x:v>44727</x:v>
      </x:c>
      <x:c r="B595" s="8">
        <x:v>53.100061387354003</x:v>
      </x:c>
      <x:c r="C595" s="8">
        <x:v>35.981838819522999</x:v>
      </x:c>
      <x:c r="D595" s="8">
        <x:v>77.923076923077005</x:v>
      </x:c>
      <x:c r="E595" s="8">
        <x:v>108.505859375</x:v>
      </x:c>
      <x:c r="F595" s="23">
        <x:v>1.688777091262385</x:v>
      </x:c>
      <x:c r="G595" s="18">
        <x:v>0.26007033248082001</x:v>
      </x:c>
      <x:c r="H595" s="18">
        <x:v>0.23568760316218998</x:v>
      </x:c>
      <x:c r="I595" s="18">
        <x:v>0.54469206805655002</x:v>
      </x:c>
      <x:c r="J595" s="18">
        <x:v>0.63045481203303</x:v>
      </x:c>
      <x:c r="K595" s="19">
        <x:v>0.19727204778560001</x:v>
      </x:c>
      <x:c r="L595" s="19">
        <x:v>0.19727204778560001</x:v>
      </x:c>
      <x:c r="M595" s="18">
        <x:v>0.23250113664086999</x:v>
      </x:c>
      <x:c r="N595" s="18">
        <x:v>0.23250113664086999</x:v>
      </x:c>
      <x:c r="O595" s="13">
        <x:v>1.3138300030821051</x:v>
      </x:c>
      <x:c r="P595" s="25">
        <x:v>1.5399</x:v>
      </x:c>
      <x:c r="Q595" s="25">
        <x:v>1.4214</x:v>
      </x:c>
    </x:row>
    <x:row r="596">
      <x:c r="A596" s="9">
        <x:v>44728</x:v>
      </x:c>
      <x:c r="B596" s="8">
        <x:v>54.02087170043</x:v>
      </x:c>
      <x:c r="C596" s="8">
        <x:v>37.514188422247003</x:v>
      </x:c>
      <x:c r="D596" s="8">
        <x:v>84.538461538462002</x:v>
      </x:c>
      <x:c r="E596" s="8">
        <x:v>108.828125</x:v>
      </x:c>
      <x:c r="F596" s="23">
        <x:v>1.7122541166528475</x:v>
      </x:c>
      <x:c r="G596" s="18">
        <x:v>0.26958120204604002</x:v>
      </x:c>
      <x:c r="H596" s="18">
        <x:v>0.23959690730605998</x:v>
      </x:c>
      <x:c r="I596" s="18">
        <x:v>0.54109753175174002</x:v>
      </x:c>
      <x:c r="J596" s="18">
        <x:v>0.62057123720053997</x:v>
      </x:c>
      <x:c r="K596" s="19">
        <x:v>0.19520787823603999</x:v>
      </x:c>
      <x:c r="L596" s="19">
        <x:v>0.19520787823603999</x:v>
      </x:c>
      <x:c r="M596" s="18">
        <x:v>0.22468869494019</x:v>
      </x:c>
      <x:c r="N596" s="18">
        <x:v>0.22468869494019</x:v>
      </x:c>
      <x:c r="O596" s="13">
        <x:v>1.3151925976358501</x:v>
      </x:c>
      <x:c r="P596" s="25">
        <x:v>1.5406</x:v>
      </x:c>
      <x:c r="Q596" s="25">
        <x:v>1.4244000000000001</x:v>
      </x:c>
    </x:row>
    <x:row r="597">
      <x:c r="A597" s="9">
        <x:v>44729</x:v>
      </x:c>
      <x:c r="B597" s="8">
        <x:v>56.537753222836002</x:v>
      </x:c>
      <x:c r="C597" s="8">
        <x:v>40.578887627695998</x:v>
      </x:c>
      <x:c r="D597" s="8">
        <x:v>84.153846153846004</x:v>
      </x:c>
      <x:c r="E597" s="8">
        <x:v>112.05078125</x:v>
      </x:c>
      <x:c r="F597" s="23">
        <x:v>1.7333031706359452</x:v>
      </x:c>
      <x:c r="G597" s="18">
        <x:v>0.25871163682864001</x:v>
      </x:c>
      <x:c r="H597" s="18">
        <x:v>0.23342889410129</x:v>
      </x:c>
      <x:c r="I597" s="18">
        <x:v>0.53570572729451005</x:v>
      </x:c>
      <x:c r="J597" s="18">
        <x:v>0.61403802668795993</x:v>
      </x:c>
      <x:c r="K597" s="19">
        <x:v>0.20293213638215998</x:v>
      </x:c>
      <x:c r="L597" s="19">
        <x:v>0.20293213638215998</x:v>
      </x:c>
      <x:c r="M597" s="18">
        <x:v>0.23689611170504002</x:v>
      </x:c>
      <x:c r="N597" s="18">
        <x:v>0.23689611170504002</x:v>
      </x:c>
      <x:c r="O597" s="13">
        <x:v>1.3287081311245261</x:v>
      </x:c>
      <x:c r="P597" s="25">
        <x:v>1.5409999999999999</x:v>
      </x:c>
      <x:c r="Q597" s="25">
        <x:v>1.4345000000000001</x:v>
      </x:c>
    </x:row>
    <x:row r="598">
      <x:c r="A598" s="9">
        <x:v>44732</x:v>
      </x:c>
      <x:c r="B598" s="8">
        <x:v>58.440761203191997</x:v>
      </x:c>
      <x:c r="C598" s="8">
        <x:v>40.522133938705998</x:v>
      </x:c>
      <x:c r="D598" s="8">
        <x:v>88.461538461537998</x:v>
      </x:c>
      <x:c r="E598" s="8">
        <x:v>115.849609375</x:v>
      </x:c>
      <x:c r="F598" s="23">
        <x:v>1.7581851074460899</x:v>
      </x:c>
      <x:c r="G598" s="18">
        <x:v>0.27661445012788</x:v>
      </x:c>
      <x:c r="H598" s="18">
        <x:v>0.25236730084267001</x:v>
      </x:c>
      <x:c r="I598" s="18">
        <x:v>0.54852624011503004</x:v>
      </x:c>
      <x:c r="J598" s="18">
        <x:v>0.62970098003596997</x:v>
      </x:c>
      <x:c r="K598" s="19">
        <x:v>0.21693862781126</x:v>
      </x:c>
      <x:c r="L598" s="19">
        <x:v>0.21693862781126</x:v>
      </x:c>
      <x:c r="M598" s="18">
        <x:v>0.24428941112607</x:v>
      </x:c>
      <x:c r="N598" s="18">
        <x:v>0.24428941112607</x:v>
      </x:c>
      <x:c r="O598" s="13">
        <x:v>1.3375997432463613</x:v>
      </x:c>
      <x:c r="P598" s="25">
        <x:v>1.5408999999999999</x:v>
      </x:c>
      <x:c r="Q598" s="25">
        <x:v>1.4298</x:v>
      </x:c>
    </x:row>
    <x:row r="599">
      <x:c r="A599" s="9">
        <x:v>44733</x:v>
      </x:c>
      <x:c r="B599" s="8">
        <x:v>56.476365868631</x:v>
      </x:c>
      <x:c r="C599" s="8">
        <x:v>38.706015891032997</x:v>
      </x:c>
      <x:c r="D599" s="8">
        <x:v>87</x:v>
      </x:c>
      <x:c r="E599" s="8">
        <x:v>111.533203125</x:v>
      </x:c>
      <x:c r="F599" s="23">
        <x:v>1.73428896221166</x:v>
      </x:c>
      <x:c r="G599" s="18">
        <x:v>0.28508631713554999</x:v>
      </x:c>
      <x:c r="H599" s="18">
        <x:v>0.25436538962730998</x:v>
      </x:c>
      <x:c r="I599" s="18">
        <x:v>0.55355859094176996</x:v>
      </x:c>
      <x:c r="J599" s="18">
        <x:v>0.62903090714111998</x:v>
      </x:c>
      <x:c r="K599" s="19">
        <x:v>0.23023427380438</x:v>
      </x:c>
      <x:c r="L599" s="19">
        <x:v>0.23023427380438</x:v>
      </x:c>
      <x:c r="M599" s="18">
        <x:v>0.25914409675819</x:v>
      </x:c>
      <x:c r="N599" s="18">
        <x:v>0.25914409675819</x:v>
      </x:c>
      <x:c r="O599" s="13">
        <x:v>1.3278531579315276</x:v>
      </x:c>
      <x:c r="P599" s="25">
        <x:v>1.5409999999999999</x:v>
      </x:c>
      <x:c r="Q599" s="25">
        <x:v>1.4255</x:v>
      </x:c>
    </x:row>
    <x:row r="600">
      <x:c r="A600" s="9">
        <x:v>44734</x:v>
      </x:c>
      <x:c r="B600" s="8">
        <x:v>56.476365868631</x:v>
      </x:c>
      <x:c r="C600" s="8">
        <x:v>37.741203178207002</x:v>
      </x:c>
      <x:c r="D600" s="8">
        <x:v>90.769230769231001</x:v>
      </x:c>
      <x:c r="E600" s="8">
        <x:v>107.880859375</x:v>
      </x:c>
      <x:c r="F600" s="23">
        <x:v>1.7321691479776726</x:v>
      </x:c>
      <x:c r="G600" s="18">
        <x:v>0.28204923273657001</x:v>
      </x:c>
      <x:c r="H600" s="18">
        <x:v>0.25002171835635001</x:v>
      </x:c>
      <x:c r="I600" s="18">
        <x:v>0.53846153846153999</x:v>
      </x:c>
      <x:c r="J600" s="18">
        <x:v>0.61328419469090001</x:v>
      </x:c>
      <x:c r="K600" s="19">
        <x:v>0.21773028828821001</x:v>
      </x:c>
      <x:c r="L600" s="19">
        <x:v>0.21773028828821001</x:v>
      </x:c>
      <x:c r="M600" s="18">
        <x:v>0.25177400131521999</x:v>
      </x:c>
      <x:c r="N600" s="18">
        <x:v>0.25177400131521999</x:v>
      </x:c>
      <x:c r="O600" s="13">
        <x:v>1.3136715964262713</x:v>
      </x:c>
      <x:c r="P600" s="25">
        <x:v>1.5414000000000001</x:v>
      </x:c>
      <x:c r="Q600" s="25">
        <x:v>1.4268000000000001</x:v>
      </x:c>
    </x:row>
    <x:row r="601">
      <x:c r="A601" s="9">
        <x:v>44735</x:v>
      </x:c>
      <x:c r="B601" s="8">
        <x:v>62.001227747084002</x:v>
      </x:c>
      <x:c r="C601" s="8">
        <x:v>43.473325766175002</x:v>
      </x:c>
      <x:c r="D601" s="8">
        <x:v>90.769230769231001</x:v>
      </x:c>
      <x:c r="E601" s="8">
        <x:v>113.994140625</x:v>
      </x:c>
      <x:c r="F601" s="23">
        <x:v>1.7755948122687251</x:v>
      </x:c>
      <x:c r="G601" s="18">
        <x:v>0.26886189258311999</x:v>
      </x:c>
      <x:c r="H601" s="18">
        <x:v>0.23933628702979998</x:v>
      </x:c>
      <x:c r="I601" s="18">
        <x:v>0.52336448598131002</x:v>
      </x:c>
      <x:c r="J601" s="18">
        <x:v>0.59360080412812</x:v>
      </x:c>
      <x:c r="K601" s="19">
        <x:v>0.20204277574787</x:v>
      </x:c>
      <x:c r="L601" s="19">
        <x:v>0.20204277574787</x:v>
      </x:c>
      <x:c r="M601" s="18">
        <x:v>0.24006187509604002</x:v>
      </x:c>
      <x:c r="N601" s="18">
        <x:v>0.24006187509604002</x:v>
      </x:c>
      <x:c r="O601" s="13">
        <x:v>1.3385220740834676</x:v>
      </x:c>
      <x:c r="P601" s="25">
        <x:v>1.5419</x:v>
      </x:c>
      <x:c r="Q601" s="25">
        <x:v>1.4277</x:v>
      </x:c>
    </x:row>
    <x:row r="602">
      <x:c r="A602" s="9">
        <x:v>44736</x:v>
      </x:c>
      <x:c r="B602" s="8">
        <x:v>63.597298956415003</x:v>
      </x:c>
      <x:c r="C602" s="8">
        <x:v>44.665153234960002</x:v>
      </x:c>
      <x:c r="D602" s="8">
        <x:v>91.461538461537998</x:v>
      </x:c>
      <x:c r="E602" s="8">
        <x:v>117.373046875</x:v>
      </x:c>
      <x:c r="F602" s="23">
        <x:v>1.7927425938197825</x:v>
      </x:c>
      <x:c r="G602" s="18">
        <x:v>0.28956202046036</x:v>
      </x:c>
      <x:c r="H602" s="18">
        <x:v>0.25888280774910999</x:v>
      </x:c>
      <x:c r="I602" s="18">
        <x:v>0.54804696860771995</x:v>
      </x:c>
      <x:c r="J602" s="18">
        <x:v>0.62140882829981003</x:v>
      </x:c>
      <x:c r="K602" s="19">
        <x:v>0.22964149844270998</x:v>
      </x:c>
      <x:c r="L602" s="19">
        <x:v>0.22964149844270998</x:v>
      </x:c>
      <x:c r="M602" s="18">
        <x:v>0.26549648533266001</x:v>
      </x:c>
      <x:c r="N602" s="18">
        <x:v>0.26549648533266001</x:v>
      </x:c>
      <x:c r="O602" s="13">
        <x:v>1.3526241046127989</x:v>
      </x:c>
      <x:c r="P602" s="25">
        <x:v>1.5417000000000001</x:v>
      </x:c>
      <x:c r="Q602" s="25">
        <x:v>1.4196</x:v>
      </x:c>
    </x:row>
    <x:row r="603">
      <x:c r="A603" s="9">
        <x:v>44739</x:v>
      </x:c>
      <x:c r="B603" s="8">
        <x:v>62.553713934929</x:v>
      </x:c>
      <x:c r="C603" s="8">
        <x:v>44.835414301930001</x:v>
      </x:c>
      <x:c r="D603" s="8">
        <x:v>96.461538461537998</x:v>
      </x:c>
      <x:c r="E603" s="8">
        <x:v>120.830078125</x:v>
      </x:c>
      <x:c r="F603" s="23">
        <x:v>1.8117018620584924</x:v>
      </x:c>
      <x:c r="G603" s="18">
        <x:v>0.30282928388746999</x:v>
      </x:c>
      <x:c r="H603" s="18">
        <x:v>0.26904699852315</x:v>
      </x:c>
      <x:c r="I603" s="18">
        <x:v>0.56098729930506008</x:v>
      </x:c>
      <x:c r="J603" s="18">
        <x:v>0.63849568646256993</x:v>
      </x:c>
      <x:c r="K603" s="19">
        <x:v>0.24512540162775998</x:v>
      </x:c>
      <x:c r="L603" s="19">
        <x:v>0.24512540162775998</x:v>
      </x:c>
      <x:c r="M603" s="18">
        <x:v>0.27969138273430999</x:v>
      </x:c>
      <x:c r="N603" s="18">
        <x:v>0.27969138273430999</x:v>
      </x:c>
      <x:c r="O603" s="13">
        <x:v>1.3672494240329287</x:v>
      </x:c>
      <x:c r="P603" s="25">
        <x:v>1.5403</x:v>
      </x:c>
      <x:c r="Q603" s="25">
        <x:v>1.427</x:v>
      </x:c>
    </x:row>
    <x:row r="604">
      <x:c r="A604" s="9">
        <x:v>44740</x:v>
      </x:c>
      <x:c r="B604" s="8">
        <x:v>63.720073664825001</x:v>
      </x:c>
      <x:c r="C604" s="8">
        <x:v>46.765039727582</x:v>
      </x:c>
      <x:c r="D604" s="8">
        <x:v>95.538461538462002</x:v>
      </x:c>
      <x:c r="E604" s="8">
        <x:v>126.171875</x:v>
      </x:c>
      <x:c r="F604" s="23">
        <x:v>1.8304886248271726</x:v>
      </x:c>
      <x:c r="G604" s="18">
        <x:v>0.32105179028133002</x:v>
      </x:c>
      <x:c r="H604" s="18">
        <x:v>0.28355486056814999</x:v>
      </x:c>
      <x:c r="I604" s="18">
        <x:v>0.57308890486461006</x:v>
      </x:c>
      <x:c r="J604" s="18">
        <x:v>0.65935170453346004</x:v>
      </x:c>
      <x:c r="K604" s="19">
        <x:v>0.25792931351404003</x:v>
      </x:c>
      <x:c r="L604" s="19">
        <x:v>0.25792931351404003</x:v>
      </x:c>
      <x:c r="M604" s="18">
        <x:v>0.2925447524939</x:v>
      </x:c>
      <x:c r="N604" s="18">
        <x:v>0.2925447524939</x:v>
      </x:c>
      <x:c r="O604" s="13">
        <x:v>1.3857103992200599</x:v>
      </x:c>
      <x:c r="P604" s="25">
        <x:v>1.5397000000000001</x:v>
      </x:c>
      <x:c r="Q604" s="25">
        <x:v>1.4193</x:v>
      </x:c>
    </x:row>
    <x:row r="605">
      <x:c r="A605" s="9">
        <x:v>44741</x:v>
      </x:c>
      <x:c r="B605" s="8">
        <x:v>58.502148557397</x:v>
      </x:c>
      <x:c r="C605" s="8">
        <x:v>42.054483541430002</x:v>
      </x:c>
      <x:c r="D605" s="8">
        <x:v>87.615384615384997</x:v>
      </x:c>
      <x:c r="E605" s="8">
        <x:v>121.845703125</x:v>
      </x:c>
      <x:c r="F605" s="23">
        <x:v>1.77504429959803</x:v>
      </x:c>
      <x:c r="G605" s="18">
        <x:v>0.33591751918158996</x:v>
      </x:c>
      <x:c r="H605" s="18">
        <x:v>0.30049517852488999</x:v>
      </x:c>
      <x:c r="I605" s="18">
        <x:v>0.59717229810688</x:v>
      </x:c>
      <x:c r="J605" s="18">
        <x:v>0.68473071450953993</x:v>
      </x:c>
      <x:c r="K605" s="19">
        <x:v>0.27172314229141004</x:v>
      </x:c>
      <x:c r="L605" s="19">
        <x:v>0.27172314229141004</x:v>
      </x:c>
      <x:c r="M605" s="18">
        <x:v>0.31196059942737997</x:v>
      </x:c>
      <x:c r="N605" s="18">
        <x:v>0.31196059942737997</x:v>
      </x:c>
      <x:c r="O605" s="13">
        <x:v>1.3552287043680176</x:v>
      </x:c>
      <x:c r="P605" s="25">
        <x:v>1.54</x:v>
      </x:c>
      <x:c r="Q605" s="25">
        <x:v>1.4152</x:v>
      </x:c>
    </x:row>
    <x:row r="606">
      <x:c r="A606" s="9">
        <x:v>44742</x:v>
      </x:c>
      <x:c r="B606" s="8">
        <x:v>63.044812768569997</x:v>
      </x:c>
      <x:c r="C606" s="8">
        <x:v>44.608399545970002</x:v>
      </x:c>
      <x:c r="D606" s="8">
        <x:v>89.692307692308006</x:v>
      </x:c>
      <x:c r="E606" s="8">
        <x:v>126.2890625</x:v>
      </x:c>
      <x:c r="F606" s="23">
        <x:v>1.8090864562671201</x:v>
      </x:c>
      <x:c r="G606" s="18">
        <x:v>0.31273976982097001</x:v>
      </x:c>
      <x:c r="H606" s="18">
        <x:v>0.27912431587177</x:v>
      </x:c>
      <x:c r="I606" s="18">
        <x:v>0.56350347471842999</x:v>
      </x:c>
      <x:c r="J606" s="18">
        <x:v>0.65273473491866996</x:v>
      </x:c>
      <x:c r="K606" s="19">
        <x:v>0.23961769222491999</x:v>
      </x:c>
      <x:c r="L606" s="19">
        <x:v>0.23961769222491999</x:v>
      </x:c>
      <x:c r="M606" s="18">
        <x:v>0.27724597758222996</x:v>
      </x:c>
      <x:c r="N606" s="18">
        <x:v>0.27724597758222996</x:v>
      </x:c>
      <x:c r="O606" s="13">
        <x:v>1.3718145793031589</x:v>
      </x:c>
      <x:c r="P606" s="25">
        <x:v>1.5409999999999999</x:v>
      </x:c>
      <x:c r="Q606" s="25">
        <x:v>1.4117999999999999</x:v>
      </x:c>
    </x:row>
    <x:row r="607">
      <x:c r="A607" s="9">
        <x:v>44743</x:v>
      </x:c>
      <x:c r="B607" s="8">
        <x:v>63.781461019029997</x:v>
      </x:c>
      <x:c r="C607" s="8">
        <x:v>43.984108967083003</x:v>
      </x:c>
      <x:c r="D607" s="8">
        <x:v>90.230769230768999</x:v>
      </x:c>
      <x:c r="E607" s="8">
        <x:v>127.578125</x:v>
      </x:c>
      <x:c r="F607" s="23">
        <x:v>1.8139361605422049</x:v>
      </x:c>
      <x:c r="G607" s="18">
        <x:v>0.33048273657289001</x:v>
      </x:c>
      <x:c r="H607" s="18">
        <x:v>0.29693336808269999</x:v>
      </x:c>
      <x:c r="I607" s="18">
        <x:v>0.58135633836568001</x:v>
      </x:c>
      <x:c r="J607" s="18">
        <x:v>0.67953764978665998</x:v>
      </x:c>
      <x:c r="K607" s="19">
        <x:v>0.25659928726845999</x:v>
      </x:c>
      <x:c r="L607" s="19">
        <x:v>0.25659928726845999</x:v>
      </x:c>
      <x:c r="M607" s="18">
        <x:v>0.28650398354021001</x:v>
      </x:c>
      <x:c r="N607" s="18">
        <x:v>0.28650398354021001</x:v>
      </x:c>
      <x:c r="O607" s="13">
        <x:v>1.3731361031834024</x:v>
      </x:c>
      <x:c r="P607" s="25">
        <x:v>1.5414000000000001</x:v>
      </x:c>
      <x:c r="Q607" s="25">
        <x:v>1.4003000000000001</x:v>
      </x:c>
    </x:row>
    <x:row r="608">
      <x:c r="A608" s="9">
        <x:v>44746</x:v>
      </x:c>
      <x:c r="B608" s="8">
        <x:v>65.500306936770997</x:v>
      </x:c>
      <x:c r="C608" s="8">
        <x:v>45.459704880817</x:v>
      </x:c>
      <x:c r="D608" s="8">
        <x:v>100.46153846154</x:v>
      </x:c>
      <x:c r="E608" s="8">
        <x:v>127.83203125</x:v>
      </x:c>
      <x:c r="F608" s="23">
        <x:v>1.8481339538228201</x:v>
      </x:c>
      <x:c r="G608" s="18">
        <x:v>0.32872442455242995</x:v>
      </x:c>
      <x:c r="H608" s="18">
        <x:v>0.29745460863522</x:v>
      </x:c>
      <x:c r="I608" s="18">
        <x:v>0.58614905343877</x:v>
      </x:c>
      <x:c r="J608" s="18">
        <x:v>0.68757852421620003</x:v>
      </x:c>
      <x:c r="K608" s="19">
        <x:v>0.25641448505873998</x:v>
      </x:c>
      <x:c r="L608" s="19">
        <x:v>0.25641448505873998</x:v>
      </x:c>
      <x:c r="M608" s="18">
        <x:v>0.28617662225356</x:v>
      </x:c>
      <x:c r="N608" s="18">
        <x:v>0.28617662225356</x:v>
      </x:c>
      <x:c r="O608" s="13">
        <x:v>1.3890289304883714</x:v>
      </x:c>
      <x:c r="P608" s="25">
        <x:v>1.5406</x:v>
      </x:c>
      <x:c r="Q608" s="25">
        <x:v>1.4071</x:v>
      </x:c>
    </x:row>
    <x:row r="609">
      <x:c r="A609" s="9">
        <x:v>44747</x:v>
      </x:c>
      <x:c r="B609" s="8">
        <x:v>64.518109269489997</x:v>
      </x:c>
      <x:c r="C609" s="8">
        <x:v>44.040862656073003</x:v>
      </x:c>
      <x:c r="D609" s="8">
        <x:v>102.69230769231</x:v>
      </x:c>
      <x:c r="E609" s="8">
        <x:v>125.9375</x:v>
      </x:c>
      <x:c r="F609" s="23">
        <x:v>1.8429719490446825</x:v>
      </x:c>
      <x:c r="G609" s="18">
        <x:v>0.34351023017903004</x:v>
      </x:c>
      <x:c r="H609" s="18">
        <x:v>0.31126748327686998</x:v>
      </x:c>
      <x:c r="I609" s="18">
        <x:v>0.60855499640545996</x:v>
      </x:c>
      <x:c r="J609" s="18">
        <x:v>0.71639165761441004</x:v>
      </x:c>
      <x:c r="K609" s="19">
        <x:v>0.27111190107908001</x:v>
      </x:c>
      <x:c r="L609" s="19">
        <x:v>0.27111190107908001</x:v>
      </x:c>
      <x:c r="M609" s="18">
        <x:v>0.29514163713651997</x:v>
      </x:c>
      <x:c r="N609" s="18">
        <x:v>0.29514163713651997</x:v>
      </x:c>
      <x:c r="O609" s="13">
        <x:v>1.3850518727913737</x:v>
      </x:c>
      <x:c r="P609" s="25">
        <x:v>1.5404</x:v>
      </x:c>
      <x:c r="Q609" s="25">
        <x:v>1.4054</x:v>
      </x:c>
    </x:row>
    <x:row r="610">
      <x:c r="A610" s="9">
        <x:v>44748</x:v>
      </x:c>
      <x:c r="B610" s="8">
        <x:v>63.904235727440003</x:v>
      </x:c>
      <x:c r="C610" s="8">
        <x:v>44.665153234960002</x:v>
      </x:c>
      <x:c r="D610" s="8">
        <x:v>98.230769230768999</x:v>
      </x:c>
      <x:c r="E610" s="8">
        <x:v>127.578125</x:v>
      </x:c>
      <x:c r="F610" s="23">
        <x:v>1.8359457079829227</x:v>
      </x:c>
      <x:c r="G610" s="18">
        <x:v>0.34638746803068998</x:v>
      </x:c>
      <x:c r="H610" s="18">
        <x:v>0.31343931891234</x:v>
      </x:c>
      <x:c r="I610" s="18">
        <x:v>0.60412173496286004</x:v>
      </x:c>
      <x:c r="J610" s="18">
        <x:v>0.72074713131517998</x:v>
      </x:c>
      <x:c r="K610" s="19">
        <x:v>0.26386928189575998</x:v>
      </x:c>
      <x:c r="L610" s="19">
        <x:v>0.26386928189575998</x:v>
      </x:c>
      <x:c r="M610" s="18">
        <x:v>0.28399038265920001</x:v>
      </x:c>
      <x:c r="N610" s="18">
        <x:v>0.28399038265920001</x:v>
      </x:c>
      <x:c r="O610" s="13">
        <x:v>1.3682694680761114</x:v>
      </x:c>
      <x:c r="P610" s="25">
        <x:v>1.5408999999999999</x:v>
      </x:c>
      <x:c r="Q610" s="25">
        <x:v>1.3793</x:v>
      </x:c>
    </x:row>
    <x:row r="611">
      <x:c r="A611" s="9">
        <x:v>44749</x:v>
      </x:c>
      <x:c r="B611" s="8">
        <x:v>68.139963167586998</x:v>
      </x:c>
      <x:c r="C611" s="8">
        <x:v>48.467650397276003</x:v>
      </x:c>
      <x:c r="D611" s="8">
        <x:v>103.84615384615</x:v>
      </x:c>
      <x:c r="E611" s="8">
        <x:v>130.9765625</x:v>
      </x:c>
      <x:c r="F611" s="23">
        <x:v>1.8785758247775326</x:v>
      </x:c>
      <x:c r="G611" s="18">
        <x:v>0.32680626598464996</x:v>
      </x:c>
      <x:c r="H611" s="18">
        <x:v>0.29641212753019003</x:v>
      </x:c>
      <x:c r="I611" s="18">
        <x:v>0.58159597411934005</x:v>
      </x:c>
      <x:c r="J611" s="18">
        <x:v>0.69243655253022995</x:v>
      </x:c>
      <x:c r="K611" s="19">
        <x:v>0.24913579639280001</x:v>
      </x:c>
      <x:c r="L611" s="19">
        <x:v>0.24913579639280001</x:v>
      </x:c>
      <x:c r="M611" s="18">
        <x:v>0.27531661582944</x:v>
      </x:c>
      <x:c r="N611" s="18">
        <x:v>0.27531661582944</x:v>
      </x:c>
      <x:c r="O611" s="13">
        <x:v>1.3788585351929663</x:v>
      </x:c>
      <x:c r="P611" s="25">
        <x:v>1.5412999999999999</x:v>
      </x:c>
      <x:c r="Q611" s="25">
        <x:v>1.3603000000000001</x:v>
      </x:c>
    </x:row>
    <x:row r="612">
      <x:c r="A612" s="9">
        <x:v>44750</x:v>
      </x:c>
      <x:c r="B612" s="8">
        <x:v>64.333947206874996</x:v>
      </x:c>
      <x:c r="C612" s="8">
        <x:v>46.765039727582</x:v>
      </x:c>
      <x:c r="D612" s="8">
        <x:v>106.76923076923001</x:v>
      </x:c>
      <x:c r="E612" s="8">
        <x:v>129.23828125</x:v>
      </x:c>
      <x:c r="F612" s="23">
        <x:v>1.8677662473842176</x:v>
      </x:c>
      <x:c r="G612" s="18">
        <x:v>0.33096227621483004</x:v>
      </x:c>
      <x:c r="H612" s="18">
        <x:v>0.30492572322126998</x:v>
      </x:c>
      <x:c r="I612" s="18">
        <x:v>0.59225976515695999</x:v>
      </x:c>
      <x:c r="J612" s="18">
        <x:v>0.69779713545752997</x:v>
      </x:c>
      <x:c r="K612" s="19">
        <x:v>0.26492273352790002</x:v>
      </x:c>
      <x:c r="L612" s="19">
        <x:v>0.26492273352790002</x:v>
      </x:c>
      <x:c r="M612" s="18">
        <x:v>0.28753895721867001</x:v>
      </x:c>
      <x:c r="N612" s="18">
        <x:v>0.28753895721867001</x:v>
      </x:c>
      <x:c r="O612" s="13">
        <x:v>1.37292935983898</x:v>
      </x:c>
      <x:c r="P612" s="25">
        <x:v>1.5416000000000001</x:v>
      </x:c>
      <x:c r="Q612" s="25">
        <x:v>1.3563000000000001</x:v>
      </x:c>
    </x:row>
    <x:row r="613">
      <x:c r="A613" s="9">
        <x:v>44753</x:v>
      </x:c>
      <x:c r="B613" s="8">
        <x:v>65.070595457335997</x:v>
      </x:c>
      <x:c r="C613" s="8">
        <x:v>44.892167990918999</x:v>
      </x:c>
      <x:c r="D613" s="8">
        <x:v>110.76923076923001</x:v>
      </x:c>
      <x:c r="E613" s="8">
        <x:v>121.591796875</x:v>
      </x:c>
      <x:c r="F613" s="23">
        <x:v>1.8558094777312126</x:v>
      </x:c>
      <x:c r="G613" s="18">
        <x:v>0.32632672634271004</x:v>
      </x:c>
      <x:c r="H613" s="18">
        <x:v>0.29936582399444001</x:v>
      </x:c>
      <x:c r="I613" s="18">
        <x:v>0.58315360651809001</x:v>
      </x:c>
      <x:c r="J613" s="18">
        <x:v>0.68313929149038</x:v>
      </x:c>
      <x:c r="K613" s="19">
        <x:v>0.25754329101335999</x:v>
      </x:c>
      <x:c r="L613" s="19">
        <x:v>0.25754329101335999</x:v>
      </x:c>
      <x:c r="M613" s="18">
        <x:v>0.28818142416975001</x:v>
      </x:c>
      <x:c r="N613" s="18">
        <x:v>0.28818142416975001</x:v>
      </x:c>
      <x:c r="O613" s="13">
        <x:v>1.353538366105105</x:v>
      </x:c>
      <x:c r="P613" s="25">
        <x:v>1.5427999999999999</x:v>
      </x:c>
      <x:c r="Q613" s="25">
        <x:v>1.3573</x:v>
      </x:c>
    </x:row>
    <x:row r="614">
      <x:c r="A614" s="9">
        <x:v>44754</x:v>
      </x:c>
      <x:c r="B614" s="8">
        <x:v>61.817065684469</x:v>
      </x:c>
      <x:c r="C614" s="8">
        <x:v>41.373439273552997</x:v>
      </x:c>
      <x:c r="D614" s="8">
        <x:v>105.53846153846</x:v>
      </x:c>
      <x:c r="E614" s="8">
        <x:v>116.25</x:v>
      </x:c>
      <x:c r="F614" s="23">
        <x:v>1.812447416241205</x:v>
      </x:c>
      <x:c r="G614" s="18">
        <x:v>0.30338874680306999</x:v>
      </x:c>
      <x:c r="H614" s="18">
        <x:v>0.2746937711754</x:v>
      </x:c>
      <x:c r="I614" s="18">
        <x:v>0.55775221663072005</x:v>
      </x:c>
      <x:c r="J614" s="18">
        <x:v>0.65407488070837005</x:v>
      </x:c>
      <x:c r="K614" s="19">
        <x:v>0.23829598279729999</x:v>
      </x:c>
      <x:c r="L614" s="19">
        <x:v>0.23829598279729999</x:v>
      </x:c>
      <x:c r="M614" s="18">
        <x:v>0.28090267396433999</x:v>
      </x:c>
      <x:c r="N614" s="18">
        <x:v>0.28090267396433999</x:v>
      </x:c>
      <x:c r="O614" s="13">
        <x:v>1.3346235280823338</x:v>
      </x:c>
      <x:c r="P614" s="25">
        <x:v>1.544</x:v>
      </x:c>
      <x:c r="Q614" s="25">
        <x:v>1.3596999999999999</x:v>
      </x:c>
    </x:row>
    <x:row r="615">
      <x:c r="A615" s="9">
        <x:v>44755</x:v>
      </x:c>
      <x:c r="B615" s="8">
        <x:v>63.290362185390002</x:v>
      </x:c>
      <x:c r="C615" s="8">
        <x:v>42.451759364358999</x:v>
      </x:c>
      <x:c r="D615" s="8">
        <x:v>107.53846153846</x:v>
      </x:c>
      <x:c r="E615" s="8">
        <x:v>116.123046875</x:v>
      </x:c>
      <x:c r="F615" s="23">
        <x:v>1.8235090749080225</x:v>
      </x:c>
      <x:c r="G615" s="18">
        <x:v>0.29235933503836004</x:v>
      </x:c>
      <x:c r="H615" s="18">
        <x:v>0.26235774476587997</x:v>
      </x:c>
      <x:c r="I615" s="18">
        <x:v>0.53977953510664001</x:v>
      </x:c>
      <x:c r="J615" s="18">
        <x:v>0.63028729382861004</x:v>
      </x:c>
      <x:c r="K615" s="19">
        <x:v>0.21780402595062998</x:v>
      </x:c>
      <x:c r="L615" s="19">
        <x:v>0.21780402595062998</x:v>
      </x:c>
      <x:c r="M615" s="18">
        <x:v>0.25829813200896001</x:v>
      </x:c>
      <x:c r="N615" s="18">
        <x:v>0.25829813200896001</x:v>
      </x:c>
      <x:c r="O615" s="13">
        <x:v>1.3438841765570237</x:v>
      </x:c>
      <x:c r="P615" s="25">
        <x:v>1.5448</x:v>
      </x:c>
      <x:c r="Q615" s="25">
        <x:v>1.351</x:v>
      </x:c>
    </x:row>
    <x:row r="616">
      <x:c r="A616" s="9">
        <x:v>44756</x:v>
      </x:c>
      <x:c r="B616" s="8">
        <x:v>67.833026396562005</x:v>
      </x:c>
      <x:c r="C616" s="8">
        <x:v>47.162315550511003</x:v>
      </x:c>
      <x:c r="D616" s="8">
        <x:v>107.38461538462001</x:v>
      </x:c>
      <x:c r="E616" s="8">
        <x:v>117.32421875</x:v>
      </x:c>
      <x:c r="F616" s="23">
        <x:v>1.8492604402042325</x:v>
      </x:c>
      <x:c r="G616" s="18">
        <x:v>0.29259910485932999</x:v>
      </x:c>
      <x:c r="H616" s="18">
        <x:v>0.26531144123013001</x:v>
      </x:c>
      <x:c r="I616" s="18">
        <x:v>0.54325425353462997</x:v>
      </x:c>
      <x:c r="J616" s="18">
        <x:v>0.63573163585811998</x:v>
      </x:c>
      <x:c r="K616" s="19">
        <x:v>0.22774598246499</x:v>
      </x:c>
      <x:c r="L616" s="19">
        <x:v>0.22774598246499</x:v>
      </x:c>
      <x:c r="M616" s="18">
        <x:v>0.279342506022</x:v>
      </x:c>
      <x:c r="N616" s="18">
        <x:v>0.279342506022</x:v>
      </x:c>
      <x:c r="O616" s="13">
        <x:v>1.3516922267836748</x:v>
      </x:c>
      <x:c r="P616" s="25">
        <x:v>1.5459000000000001</x:v>
      </x:c>
      <x:c r="Q616" s="25">
        <x:v>1.3496999999999999</x:v>
      </x:c>
    </x:row>
    <x:row r="617">
      <x:c r="A617" s="9">
        <x:v>44757</x:v>
      </x:c>
      <x:c r="B617" s="8">
        <x:v>70.288520564763999</x:v>
      </x:c>
      <x:c r="C617" s="8">
        <x:v>48.240635641316999</x:v>
      </x:c>
      <x:c r="D617" s="8">
        <x:v>104.61538461537999</x:v>
      </x:c>
      <x:c r="E617" s="8">
        <x:v>117.998046875</x:v>
      </x:c>
      <x:c r="F617" s="23">
        <x:v>1.8528564692411524</x:v>
      </x:c>
      <x:c r="G617" s="18">
        <x:v>0.28924232736573002</x:v>
      </x:c>
      <x:c r="H617" s="18">
        <x:v>0.26809139084354</x:v>
      </x:c>
      <x:c r="I617" s="18">
        <x:v>0.54684878983944007</x:v>
      </x:c>
      <x:c r="J617" s="18">
        <x:v>0.64511265607735002</x:v>
      </x:c>
      <x:c r="K617" s="19">
        <x:v>0.24318887637275</x:v>
      </x:c>
      <x:c r="L617" s="19">
        <x:v>0.24318887637275</x:v>
      </x:c>
      <x:c r="M617" s="18">
        <x:v>0.28893244869891999</x:v>
      </x:c>
      <x:c r="N617" s="18">
        <x:v>0.28893244869891999</x:v>
      </x:c>
      <x:c r="O617" s="13">
        <x:v>1.3335225057905675</x:v>
      </x:c>
      <x:c r="P617" s="25">
        <x:v>1.5465</x:v>
      </x:c>
      <x:c r="Q617" s="25">
        <x:v>1.341</x:v>
      </x:c>
    </x:row>
    <x:row r="618">
      <x:c r="A618" s="9">
        <x:v>44760</x:v>
      </x:c>
      <x:c r="B618" s="8">
        <x:v>71.516267648864002</x:v>
      </x:c>
      <x:c r="C618" s="8">
        <x:v>48.864926220203998</x:v>
      </x:c>
      <x:c r="D618" s="8">
        <x:v>105.23076923076999</x:v>
      </x:c>
      <x:c r="E618" s="8">
        <x:v>120.029296875</x:v>
      </x:c>
      <x:c r="F618" s="23">
        <x:v>1.864103149937095</x:v>
      </x:c>
      <x:c r="G618" s="18">
        <x:v>0.27501598465472998</x:v>
      </x:c>
      <x:c r="H618" s="18">
        <x:v>0.25566849100860001</x:v>
      </x:c>
      <x:c r="I618" s="18">
        <x:v>0.51869158878504995</x:v>
      </x:c>
      <x:c r="J618" s="18">
        <x:v>0.6235028060094</x:v>
      </x:c>
      <x:c r="K618" s="19">
        <x:v>0.23096383657147002</x:v>
      </x:c>
      <x:c r="L618" s="19">
        <x:v>0.23096383657147002</x:v>
      </x:c>
      <x:c r="M618" s="18">
        <x:v>0.26668675136191</x:v>
      </x:c>
      <x:c r="N618" s="18">
        <x:v>0.26668675136191</x:v>
      </x:c>
      <x:c r="O618" s="13">
        <x:v>1.3546971953645102</x:v>
      </x:c>
      <x:c r="P618" s="25">
        <x:v>1.5474000000000001</x:v>
      </x:c>
      <x:c r="Q618" s="25">
        <x:v>1.3481000000000001</x:v>
      </x:c>
    </x:row>
    <x:row r="619">
      <x:c r="A619" s="9">
        <x:v>44761</x:v>
      </x:c>
      <x:c r="B619" s="8">
        <x:v>70.227133210559003</x:v>
      </x:c>
      <x:c r="C619" s="8">
        <x:v>48.240635641316999</x:v>
      </x:c>
      <x:c r="D619" s="8">
        <x:v>105.46153846154</x:v>
      </x:c>
      <x:c r="E619" s="8">
        <x:v>119.74609375</x:v>
      </x:c>
      <x:c r="F619" s="23">
        <x:v>1.8591885026585402</x:v>
      </x:c>
      <x:c r="G619" s="18">
        <x:v>0.28093030690536996</x:v>
      </x:c>
      <x:c r="H619" s="18">
        <x:v>0.26001216227955998</x:v>
      </x:c>
      <x:c r="I619" s="18">
        <x:v>0.54397316079558999</x:v>
      </x:c>
      <x:c r="J619" s="18">
        <x:v>0.64896557508770003</x:v>
      </x:c>
      <x:c r="K619" s="19">
        <x:v>0.24912712031704998</x:v>
      </x:c>
      <x:c r="L619" s="19">
        <x:v>0.24912712031704998</x:v>
      </x:c>
      <x:c r="M619" s="18">
        <x:v>0.30272105860688003</x:v>
      </x:c>
      <x:c r="N619" s="18">
        <x:v>0.30272105860688003</x:v>
      </x:c>
      <x:c r="O619" s="13">
        <x:v>1.3625591971441937</x:v>
      </x:c>
      <x:c r="P619" s="25">
        <x:v>1.5479000000000001</x:v>
      </x:c>
      <x:c r="Q619" s="25">
        <x:v>1.3427</x:v>
      </x:c>
    </x:row>
    <x:row r="620">
      <x:c r="A620" s="9">
        <x:v>44762</x:v>
      </x:c>
      <x:c r="B620" s="8">
        <x:v>73.542050337630002</x:v>
      </x:c>
      <x:c r="C620" s="8">
        <x:v>49.035187287173997</x:v>
      </x:c>
      <x:c r="D620" s="8">
        <x:v>102.30769230769</x:v>
      </x:c>
      <x:c r="E620" s="8">
        <x:v>119.90234375</x:v>
      </x:c>
      <x:c r="F620" s="23">
        <x:v>1.861968184206235</x:v>
      </x:c>
      <x:c r="G620" s="18">
        <x:v>0.27453644501279001</x:v>
      </x:c>
      <x:c r="H620" s="18">
        <x:v>0.25705846581531</x:v>
      </x:c>
      <x:c r="I620" s="18">
        <x:v>0.55763239875388992</x:v>
      </x:c>
      <x:c r="J620" s="18">
        <x:v>0.65801155882092</x:v>
      </x:c>
      <x:c r="K620" s="19">
        <x:v>0.25907712420601997</x:v>
      </x:c>
      <x:c r="L620" s="19">
        <x:v>0.25907712420601997</x:v>
      </x:c>
      <x:c r="M620" s="18">
        <x:v>0.3175402301693</x:v>
      </x:c>
      <x:c r="N620" s="18">
        <x:v>0.3175402301693</x:v>
      </x:c>
      <x:c r="O620" s="13">
        <x:v>1.3752056020882875</x:v>
      </x:c>
      <x:c r="P620" s="25">
        <x:v>1.5488999999999999</x:v>
      </x:c>
      <x:c r="Q620" s="25">
        <x:v>1.3427</x:v>
      </x:c>
    </x:row>
    <x:row r="621">
      <x:c r="A621" s="9">
        <x:v>44763</x:v>
      </x:c>
      <x:c r="B621" s="8">
        <x:v>70.165745856353993</x:v>
      </x:c>
      <x:c r="C621" s="8">
        <x:v>48.808172531215</x:v>
      </x:c>
      <x:c r="D621" s="8">
        <x:v>101.30769230769</x:v>
      </x:c>
      <x:c r="E621" s="8">
        <x:v>118.59375</x:v>
      </x:c>
      <x:c r="F621" s="23">
        <x:v>1.8471884017381477</x:v>
      </x:c>
      <x:c r="G621" s="18">
        <x:v>0.27933184143222001</x:v>
      </x:c>
      <x:c r="H621" s="18">
        <x:v>0.26340022587091</x:v>
      </x:c>
      <x:c r="I621" s="18">
        <x:v>0.56925473280612993</x:v>
      </x:c>
      <x:c r="J621" s="18">
        <x:v>0.67660608097779995</x:v>
      </x:c>
      <x:c r="K621" s="19">
        <x:v>0.27718019634516</x:v>
      </x:c>
      <x:c r="L621" s="19">
        <x:v>0.27718019634516</x:v>
      </x:c>
      <x:c r="M621" s="18">
        <x:v>0.32934577146446004</x:v>
      </x:c>
      <x:c r="N621" s="18">
        <x:v>0.32934577146446004</x:v>
      </x:c>
      <x:c r="O621" s="13">
        <x:v>1.3645690847952638</x:v>
      </x:c>
      <x:c r="P621" s="25">
        <x:v>1.5501</x:v>
      </x:c>
      <x:c r="Q621" s="25">
        <x:v>1.3328</x:v>
      </x:c>
    </x:row>
    <x:row r="622">
      <x:c r="A622" s="9">
        <x:v>44764</x:v>
      </x:c>
      <x:c r="B622" s="8">
        <x:v>70.227133210559003</x:v>
      </x:c>
      <x:c r="C622" s="8">
        <x:v>48.240635641316999</x:v>
      </x:c>
      <x:c r="D622" s="8">
        <x:v>98.846153846153996</x:v>
      </x:c>
      <x:c r="E622" s="8">
        <x:v>117.451171875</x:v>
      </x:c>
      <x:c r="F622" s="23">
        <x:v>1.836912736432575</x:v>
      </x:c>
      <x:c r="G622" s="18">
        <x:v>0.26486572890026</x:v>
      </x:c>
      <x:c r="H622" s="18">
        <x:v>0.24906611067674</x:v>
      </x:c>
      <x:c r="I622" s="18">
        <x:v>0.55655403786245006</x:v>
      </x:c>
      <x:c r="J622" s="18">
        <x:v>0.65616885841796002</x:v>
      </x:c>
      <x:c r="K622" s="19">
        <x:v>0.27092731442404</x:v>
      </x:c>
      <x:c r="L622" s="19">
        <x:v>0.27092731442404</x:v>
      </x:c>
      <x:c r="M622" s="18">
        <x:v>0.32402165682830997</x:v>
      </x:c>
      <x:c r="N622" s="18">
        <x:v>0.32402165682830997</x:v>
      </x:c>
      <x:c r="O622" s="13">
        <x:v>1.359070184738415</x:v>
      </x:c>
      <x:c r="P622" s="25">
        <x:v>1.5498000000000001</x:v>
      </x:c>
      <x:c r="Q622" s="25">
        <x:v>1.3535999999999999</x:v>
      </x:c>
    </x:row>
    <x:row r="623">
      <x:c r="A623" s="9">
        <x:v>44767</x:v>
      </x:c>
      <x:c r="B623" s="8">
        <x:v>66.236955187231004</x:v>
      </x:c>
      <x:c r="C623" s="8">
        <x:v>45.913734392736004</x:v>
      </x:c>
      <x:c r="D623" s="8">
        <x:v>95</x:v>
      </x:c>
      <x:c r="E623" s="8">
        <x:v>113.76953125</x:v>
      </x:c>
      <x:c r="F623" s="23">
        <x:v>1.8023005520749176</x:v>
      </x:c>
      <x:c r="G623" s="18">
        <x:v>0.26614450127876998</x:v>
      </x:c>
      <x:c r="H623" s="18">
        <x:v>0.24923985752757999</x:v>
      </x:c>
      <x:c r="I623" s="18">
        <x:v>0.54445243230289997</x:v>
      </x:c>
      <x:c r="J623" s="18">
        <x:v>0.64084094147879</x:v>
      </x:c>
      <x:c r="K623" s="19">
        <x:v>0.26361699310926001</x:v>
      </x:c>
      <x:c r="L623" s="19">
        <x:v>0.26361699310926001</x:v>
      </x:c>
      <x:c r="M623" s="18">
        <x:v>0.32232487955038003</x:v>
      </x:c>
      <x:c r="N623" s="18">
        <x:v>0.32232487955038003</x:v>
      </x:c>
      <x:c r="O623" s="13">
        <x:v>1.3464625428822563</x:v>
      </x:c>
      <x:c r="P623" s="25">
        <x:v>1.5507</x:v>
      </x:c>
      <x:c r="Q623" s="25">
        <x:v>1.3589</x:v>
      </x:c>
    </x:row>
    <x:row r="624">
      <x:c r="A624" s="9">
        <x:v>44768</x:v>
      </x:c>
      <x:c r="B624" s="8">
        <x:v>68.324125230202995</x:v>
      </x:c>
      <x:c r="C624" s="8">
        <x:v>47.900113507378002</x:v>
      </x:c>
      <x:c r="D624" s="8">
        <x:v>98</x:v>
      </x:c>
      <x:c r="E624" s="8">
        <x:v>117.353515625</x:v>
      </x:c>
      <x:c r="F624" s="23">
        <x:v>1.8289443859064525</x:v>
      </x:c>
      <x:c r="G624" s="18">
        <x:v>0.25735294117647001</x:v>
      </x:c>
      <x:c r="H624" s="18">
        <x:v>0.24072626183650001</x:v>
      </x:c>
      <x:c r="I624" s="18">
        <x:v>0.52983465132997998</x:v>
      </x:c>
      <x:c r="J624" s="18">
        <x:v>0.63464276745222004</x:v>
      </x:c>
      <x:c r="K624" s="19">
        <x:v>0.24822482640214003</x:v>
      </x:c>
      <x:c r="L624" s="19">
        <x:v>0.24822482640214003</x:v>
      </x:c>
      <x:c r="M624" s="18">
        <x:v>0.30634703422929999</x:v>
      </x:c>
      <x:c r="N624" s="18">
        <x:v>0.30634703422929999</x:v>
      </x:c>
      <x:c r="O624" s="13">
        <x:v>1.3626917261523426</x:v>
      </x:c>
      <x:c r="P624" s="25">
        <x:v>1.5516000000000001</x:v>
      </x:c>
      <x:c r="Q624" s="25">
        <x:v>1.3591</x:v>
      </x:c>
    </x:row>
    <x:row r="625">
      <x:c r="A625" s="9">
        <x:v>44769</x:v>
      </x:c>
      <x:c r="B625" s="8">
        <x:v>72.621240024554993</x:v>
      </x:c>
      <x:c r="C625" s="8">
        <x:v>49.659477866061003</x:v>
      </x:c>
      <x:c r="D625" s="8">
        <x:v>98.307692307691994</x:v>
      </x:c>
      <x:c r="E625" s="8">
        <x:v>116.357421875</x:v>
      </x:c>
      <x:c r="F625" s="23">
        <x:v>1.84236458018327</x:v>
      </x:c>
      <x:c r="G625" s="18">
        <x:v>0.27085997442455001</x:v>
      </x:c>
      <x:c r="H625" s="18">
        <x:v>0.25514725045608999</x:v>
      </x:c>
      <x:c r="I625" s="18">
        <x:v>0.54660915408579003</x:v>
      </x:c>
      <x:c r="J625" s="18">
        <x:v>0.65851411343418997</x:v>
      </x:c>
      <x:c r="K625" s="19">
        <x:v>0.26232750910583996</x:v>
      </x:c>
      <x:c r="L625" s="19">
        <x:v>0.26232750910583996</x:v>
      </x:c>
      <x:c r="M625" s="18">
        <x:v>0.32287414930322</x:v>
      </x:c>
      <x:c r="N625" s="18">
        <x:v>0.32287414930322</x:v>
      </x:c>
      <x:c r="O625" s="13">
        <x:v>1.3693444667424912</x:v>
      </x:c>
      <x:c r="P625" s="25">
        <x:v>1.5519000000000001</x:v>
      </x:c>
      <x:c r="Q625" s="25">
        <x:v>1.3552999999999999</x:v>
      </x:c>
    </x:row>
    <x:row r="626">
      <x:c r="A626" s="9">
        <x:v>44770</x:v>
      </x:c>
      <x:c r="B626" s="8">
        <x:v>74.217311233885994</x:v>
      </x:c>
      <x:c r="C626" s="8">
        <x:v>50.170261066968997</x:v>
      </x:c>
      <x:c r="D626" s="8">
        <x:v>98.230769230768999</x:v>
      </x:c>
      <x:c r="E626" s="8">
        <x:v>115.625</x:v>
      </x:c>
      <x:c r="F626" s="23">
        <x:v>1.84560835382906</x:v>
      </x:c>
      <x:c r="G626" s="18">
        <x:v>0.26470588235294001</x:v>
      </x:c>
      <x:c r="H626" s="18">
        <x:v>0.25175918686473997</x:v>
      </x:c>
      <x:c r="I626" s="18">
        <x:v>0.54541097531752003</x:v>
      </x:c>
      <x:c r="J626" s="18">
        <x:v>0.66353966002981002</x:v>
      </x:c>
      <x:c r="K626" s="19">
        <x:v>0.27526341230598</x:v>
      </x:c>
      <x:c r="L626" s="19">
        <x:v>0.27526341230598</x:v>
      </x:c>
      <x:c r="M626" s="18">
        <x:v>0.33940660238147996</x:v>
      </x:c>
      <x:c r="N626" s="18">
        <x:v>0.33940660238147996</x:v>
      </x:c>
      <x:c r="O626" s="13">
        <x:v>1.3748393665728811</x:v>
      </x:c>
      <x:c r="P626" s="25">
        <x:v>1.5515000000000001</x:v>
      </x:c>
      <x:c r="Q626" s="25">
        <x:v>1.3672</x:v>
      </x:c>
    </x:row>
    <x:row r="627">
      <x:c r="A627" s="9">
        <x:v>44771</x:v>
      </x:c>
      <x:c r="B627" s="8">
        <x:v>74.217311233885994</x:v>
      </x:c>
      <x:c r="C627" s="8">
        <x:v>49.88649262202</x:v>
      </x:c>
      <x:c r="D627" s="8">
        <x:v>101.76923076923001</x:v>
      </x:c>
      <x:c r="E627" s="8">
        <x:v>114.1796875</x:v>
      </x:c>
      <x:c r="F627" s="23">
        <x:v>1.8501318053128402</x:v>
      </x:c>
      <x:c r="G627" s="18">
        <x:v>0.26406649616368</x:v>
      </x:c>
      <x:c r="H627" s="18">
        <x:v>0.24750238901919999</x:v>
      </x:c>
      <x:c r="I627" s="18">
        <x:v>0.55044332614425995</x:v>
      </x:c>
      <x:c r="J627" s="18">
        <x:v>0.66722506075857002</x:v>
      </x:c>
      <x:c r="K627" s="19">
        <x:v>0.28438218347187999</x:v>
      </x:c>
      <x:c r="L627" s="19">
        <x:v>0.28438218347187999</x:v>
      </x:c>
      <x:c r="M627" s="18">
        <x:v>0.35035664677679001</x:v>
      </x:c>
      <x:c r="N627" s="18">
        <x:v>0.35035664677679001</x:v>
      </x:c>
      <x:c r="O627" s="13">
        <x:v>1.36496577800881</x:v>
      </x:c>
      <x:c r="P627" s="25">
        <x:v>1.5531999999999999</x:v>
      </x:c>
      <x:c r="Q627" s="25">
        <x:v>1.3832</x:v>
      </x:c>
    </x:row>
    <x:row r="628">
      <x:c r="A628" s="9">
        <x:v>44774</x:v>
      </x:c>
      <x:c r="B628" s="8">
        <x:v>76.120319214242002</x:v>
      </x:c>
      <x:c r="C628" s="8">
        <x:v>52.270147559591003</x:v>
      </x:c>
      <x:c r="D628" s="8">
        <x:v>102.23076923076999</x:v>
      </x:c>
      <x:c r="E628" s="8">
        <x:v>117.763671875</x:v>
      </x:c>
      <x:c r="F628" s="23">
        <x:v>1.8709622696990076</x:v>
      </x:c>
      <x:c r="G628" s="18">
        <x:v>0.25039961636829</x:v>
      </x:c>
      <x:c r="H628" s="18">
        <x:v>0.23160455216748999</x:v>
      </x:c>
      <x:c r="I628" s="18">
        <x:v>0.53438773064941003</x:v>
      </x:c>
      <x:c r="J628" s="18">
        <x:v>0.65147834830834994</x:v>
      </x:c>
      <x:c r="K628" s="19">
        <x:v>0.27849684023788002</x:v>
      </x:c>
      <x:c r="L628" s="19">
        <x:v>0.27849684023788002</x:v>
      </x:c>
      <x:c r="M628" s="18">
        <x:v>0.34743114805059</x:v>
      </x:c>
      <x:c r="N628" s="18">
        <x:v>0.34743114805059</x:v>
      </x:c>
      <x:c r="O628" s="13">
        <x:v>1.3756853035677075</x:v>
      </x:c>
      <x:c r="P628" s="25">
        <x:v>1.5551999999999999</x:v>
      </x:c>
      <x:c r="Q628" s="25">
        <x:v>1.3875</x:v>
      </x:c>
    </x:row>
    <x:row r="629">
      <x:c r="A629" s="9">
        <x:v>44775</x:v>
      </x:c>
      <x:c r="B629" s="8">
        <x:v>76.120319214242002</x:v>
      </x:c>
      <x:c r="C629" s="8">
        <x:v>51.872871736663001</x:v>
      </x:c>
      <x:c r="D629" s="8">
        <x:v>100.07692307692</x:v>
      </x:c>
      <x:c r="E629" s="8">
        <x:v>112.822265625</x:v>
      </x:c>
      <x:c r="F629" s="23">
        <x:v>1.8522309491320625</x:v>
      </x:c>
      <x:c r="G629" s="18">
        <x:v>0.25959079283886999</x:v>
      </x:c>
      <x:c r="H629" s="18">
        <x:v>0.24463556598036998</x:v>
      </x:c>
      <x:c r="I629" s="18">
        <x:v>0.54541097531752003</x:v>
      </x:c>
      <x:c r="J629" s="18">
        <x:v>0.66580115594381994</x:v>
      </x:c>
      <x:c r="K629" s="19">
        <x:v>0.28981710724546</x:v>
      </x:c>
      <x:c r="L629" s="19">
        <x:v>0.28981710724546</x:v>
      </x:c>
      <x:c r="M629" s="18">
        <x:v>0.35520486198508006</x:v>
      </x:c>
      <x:c r="N629" s="18">
        <x:v>0.35520486198508006</x:v>
      </x:c>
      <x:c r="O629" s="13">
        <x:v>1.3340422933599951</x:v>
      </x:c>
      <x:c r="P629" s="25">
        <x:v>1.5558000000000001</x:v>
      </x:c>
      <x:c r="Q629" s="25">
        <x:v>1.3951</x:v>
      </x:c>
    </x:row>
    <x:row r="630">
      <x:c r="A630" s="9">
        <x:v>44776</x:v>
      </x:c>
      <x:c r="B630" s="8">
        <x:v>73.480662983425006</x:v>
      </x:c>
      <x:c r="C630" s="8">
        <x:v>50.283768444948997</x:v>
      </x:c>
      <x:c r="D630" s="8">
        <x:v>92.769230769231001</x:v>
      </x:c>
      <x:c r="E630" s="8">
        <x:v>112.28515625</x:v>
      </x:c>
      <x:c r="F630" s="23">
        <x:v>1.8220470461190126</x:v>
      </x:c>
      <x:c r="G630" s="18">
        <x:v>0.23745204603581002</x:v>
      </x:c>
      <x:c r="H630" s="18">
        <x:v>0.22196160194596001</x:v>
      </x:c>
      <x:c r="I630" s="18">
        <x:v>0.49700455307932001</x:v>
      </x:c>
      <x:c r="J630" s="18">
        <x:v>0.62249769670570998</x:v>
      </x:c>
      <x:c r="K630" s="19">
        <x:v>0.24985461735183001</x:v>
      </x:c>
      <x:c r="L630" s="19">
        <x:v>0.24985461735183001</x:v>
      </x:c>
      <x:c r="M630" s="18">
        <x:v>0.29685660720474999</x:v>
      </x:c>
      <x:c r="N630" s="18">
        <x:v>0.29685660720474999</x:v>
      </x:c>
      <x:c r="O630" s="13">
        <x:v>1.32366020147206</x:v>
      </x:c>
      <x:c r="P630" s="25">
        <x:v>1.5569999999999999</x:v>
      </x:c>
      <x:c r="Q630" s="25">
        <x:v>1.3895</x:v>
      </x:c>
    </x:row>
    <x:row r="631">
      <x:c r="A631" s="9">
        <x:v>44777</x:v>
      </x:c>
      <x:c r="B631" s="8">
        <x:v>73.419275629219996</x:v>
      </x:c>
      <x:c r="C631" s="8">
        <x:v>50.454029511918002</x:v>
      </x:c>
      <x:c r="D631" s="8">
        <x:v>94.923076923077005</x:v>
      </x:c>
      <x:c r="E631" s="8">
        <x:v>115.8203125</x:v>
      </x:c>
      <x:c r="F631" s="23">
        <x:v>1.8365417364105374</x:v>
      </x:c>
      <x:c r="G631" s="18">
        <x:v>0.22330562659847</x:v>
      </x:c>
      <x:c r="H631" s="18">
        <x:v>0.21231865172444001</x:v>
      </x:c>
      <x:c r="I631" s="18">
        <x:v>0.48861730170140999</x:v>
      </x:c>
      <x:c r="J631" s="18">
        <x:v>0.60608091136064002</x:v>
      </x:c>
      <x:c r="K631" s="19">
        <x:v>0.24243387815377002</x:v>
      </x:c>
      <x:c r="L631" s="19">
        <x:v>0.24243387815377002</x:v>
      </x:c>
      <x:c r="M631" s="18">
        <x:v>0.28704568204198999</x:v>
      </x:c>
      <x:c r="N631" s="18">
        <x:v>0.28704568204198999</x:v>
      </x:c>
      <x:c r="O631" s="13">
        <x:v>1.3349414084566038</x:v>
      </x:c>
      <x:c r="P631" s="25">
        <x:v>1.5579000000000001</x:v>
      </x:c>
      <x:c r="Q631" s="25">
        <x:v>1.3940999999999999</x:v>
      </x:c>
    </x:row>
    <x:row r="632">
      <x:c r="A632" s="9">
        <x:v>44778</x:v>
      </x:c>
      <x:c r="B632" s="8">
        <x:v>74.340085942296</x:v>
      </x:c>
      <x:c r="C632" s="8">
        <x:v>53.916004540294999</x:v>
      </x:c>
      <x:c r="D632" s="8">
        <x:v>94.307692307691994</x:v>
      </x:c>
      <x:c r="E632" s="8">
        <x:v>123.41796875</x:v>
      </x:c>
      <x:c r="F632" s="23">
        <x:v>1.8649543788507075</x:v>
      </x:c>
      <x:c r="G632" s="18">
        <x:v>0.23065856777494001</x:v>
      </x:c>
      <x:c r="H632" s="18">
        <x:v>0.22048475371384002</x:v>
      </x:c>
      <x:c r="I632" s="18">
        <x:v>0.49628564581836004</x:v>
      </x:c>
      <x:c r="J632" s="18">
        <x:v>0.61763966839166995</x:v>
      </x:c>
      <x:c r="K632" s="19">
        <x:v>0.25027313472006002</x:v>
      </x:c>
      <x:c r="L632" s="19">
        <x:v>0.25027313472006002</x:v>
      </x:c>
      <x:c r="M632" s="18">
        <x:v>0.30695818125694996</x:v>
      </x:c>
      <x:c r="N632" s="18">
        <x:v>0.30695818125694996</x:v>
      </x:c>
      <x:c r="O632" s="13">
        <x:v>1.3536652398639686</x:v>
      </x:c>
      <x:c r="P632" s="25">
        <x:v>1.5573999999999999</x:v>
      </x:c>
      <x:c r="Q632" s="25">
        <x:v>1.4055</x:v>
      </x:c>
    </x:row>
    <x:row r="633">
      <x:c r="A633" s="9">
        <x:v>44781</x:v>
      </x:c>
      <x:c r="B633" s="8">
        <x:v>77.286678944138004</x:v>
      </x:c>
      <x:c r="C633" s="8">
        <x:v>55.107832009081001</x:v>
      </x:c>
      <x:c r="D633" s="8">
        <x:v>94.461538461537998</x:v>
      </x:c>
      <x:c r="E633" s="8">
        <x:v>125.234375</x:v>
      </x:c>
      <x:c r="F633" s="23">
        <x:v>1.8802260610368924</x:v>
      </x:c>
      <x:c r="G633" s="18">
        <x:v>0.24632352941175997</x:v>
      </x:c>
      <x:c r="H633" s="18">
        <x:v>0.23577447658761</x:v>
      </x:c>
      <x:c r="I633" s="18">
        <x:v>0.52827701893121992</x:v>
      </x:c>
      <x:c r="J633" s="18">
        <x:v>0.63983583217509998</x:v>
      </x:c>
      <x:c r="K633" s="19">
        <x:v>0.27356936809966997</x:v>
      </x:c>
      <x:c r="L633" s="19">
        <x:v>0.27356936809966997</x:v>
      </x:c>
      <x:c r="M633" s="18">
        <x:v>0.31598616280336</x:v>
      </x:c>
      <x:c r="N633" s="18">
        <x:v>0.31598616280336</x:v>
      </x:c>
      <x:c r="O633" s="13">
        <x:v>1.3686200902225025</x:v>
      </x:c>
      <x:c r="P633" s="25">
        <x:v>1.5570999999999999</x:v>
      </x:c>
      <x:c r="Q633" s="25">
        <x:v>1.3976999999999999</x:v>
      </x:c>
    </x:row>
    <x:row r="634">
      <x:c r="A634" s="9">
        <x:v>44782</x:v>
      </x:c>
      <x:c r="B634" s="8">
        <x:v>78.637200736647998</x:v>
      </x:c>
      <x:c r="C634" s="8">
        <x:v>56.640181611804998</x:v>
      </x:c>
      <x:c r="D634" s="8">
        <x:v>90.923076923077005</x:v>
      </x:c>
      <x:c r="E634" s="8">
        <x:v>126.357421875</x:v>
      </x:c>
      <x:c r="F634" s="23">
        <x:v>1.8813947028663249</x:v>
      </x:c>
      <x:c r="G634" s="18">
        <x:v>0.24728260869565</x:v>
      </x:c>
      <x:c r="H634" s="18">
        <x:v>0.23838067935019003</x:v>
      </x:c>
      <x:c r="I634" s="18">
        <x:v>0.53965971722980999</x:v>
      </x:c>
      <x:c r="J634" s="18">
        <x:v>0.65717396772165004</x:v>
      </x:c>
      <x:c r="K634" s="19">
        <x:v>0.28903582931877997</x:v>
      </x:c>
      <x:c r="L634" s="19">
        <x:v>0.28903582931877997</x:v>
      </x:c>
      <x:c r="M634" s="18">
        <x:v>0.34419604507258</x:v>
      </x:c>
      <x:c r="N634" s="18">
        <x:v>0.34419604507258</x:v>
      </x:c>
      <x:c r="O634" s="13">
        <x:v>1.3757659863984575</x:v>
      </x:c>
      <x:c r="P634" s="25">
        <x:v>1.5565</x:v>
      </x:c>
      <x:c r="Q634" s="25">
        <x:v>1.4025000000000001</x:v>
      </x:c>
    </x:row>
    <x:row r="635">
      <x:c r="A635" s="9">
        <x:v>44783</x:v>
      </x:c>
      <x:c r="B635" s="8">
        <x:v>79.803560466543999</x:v>
      </x:c>
      <x:c r="C635" s="8">
        <x:v>56.299659477866001</x:v>
      </x:c>
      <x:c r="D635" s="8">
        <x:v>90.307692307691994</x:v>
      </x:c>
      <x:c r="E635" s="8">
        <x:v>120.29296875</x:v>
      </x:c>
      <x:c r="F635" s="23">
        <x:v>1.8667597025052549</x:v>
      </x:c>
      <x:c r="G635" s="18">
        <x:v>0.25351662404092001</x:v>
      </x:c>
      <x:c r="H635" s="18">
        <x:v>0.24437494570411</x:v>
      </x:c>
      <x:c r="I635" s="18">
        <x:v>0.54840642223820002</x:v>
      </x:c>
      <x:c r="J635" s="18">
        <x:v>0.67057542515565005</x:v>
      </x:c>
      <x:c r="K635" s="19">
        <x:v>0.29465661511257002</x:v>
      </x:c>
      <x:c r="L635" s="19">
        <x:v>0.29465661511257002</x:v>
      </x:c>
      <x:c r="M635" s="18">
        <x:v>0.34997062191182005</x:v>
      </x:c>
      <x:c r="N635" s="18">
        <x:v>0.34997062191182005</x:v>
      </x:c>
      <x:c r="O635" s="13">
        <x:v>1.3739079369432037</x:v>
      </x:c>
      <x:c r="P635" s="25">
        <x:v>1.5563</x:v>
      </x:c>
      <x:c r="Q635" s="25">
        <x:v>1.4058999999999999</x:v>
      </x:c>
    </x:row>
    <x:row r="636">
      <x:c r="A636" s="9">
        <x:v>44784</x:v>
      </x:c>
      <x:c r="B636" s="8">
        <x:v>78.453038674032996</x:v>
      </x:c>
      <x:c r="C636" s="8">
        <x:v>56.980703745743</x:v>
      </x:c>
      <x:c r="D636" s="8">
        <x:v>93.615384615384997</x:v>
      </x:c>
      <x:c r="E636" s="8">
        <x:v>123.095703125</x:v>
      </x:c>
      <x:c r="F636" s="23">
        <x:v>1.8803620754004027</x:v>
      </x:c>
      <x:c r="G636" s="18">
        <x:v>0.24184782608696001</x:v>
      </x:c>
      <x:c r="H636" s="18">
        <x:v>0.23403700807922997</x:v>
      </x:c>
      <x:c r="I636" s="18">
        <x:v>0.53834172058470997</x:v>
      </x:c>
      <x:c r="J636" s="18">
        <x:v>0.66219951424011003</x:v>
      </x:c>
      <x:c r="K636" s="19">
        <x:v>0.29549711668674999</x:v>
      </x:c>
      <x:c r="L636" s="19">
        <x:v>0.29549711668674999</x:v>
      </x:c>
      <x:c r="M636" s="18">
        <x:v>0.36192159659056</x:v>
      </x:c>
      <x:c r="N636" s="18">
        <x:v>0.36192159659056</x:v>
      </x:c>
      <x:c r="O636" s="13">
        <x:v>1.3919202074313</x:v>
      </x:c>
      <x:c r="P636" s="25">
        <x:v>1.5563</x:v>
      </x:c>
      <x:c r="Q636" s="25">
        <x:v>1.4004000000000001</x:v>
      </x:c>
    </x:row>
    <x:row r="637">
      <x:c r="A637" s="9">
        <x:v>44785</x:v>
      </x:c>
      <x:c r="B637" s="8">
        <x:v>74.033149171271006</x:v>
      </x:c>
      <x:c r="C637" s="8">
        <x:v>52.497162315551002</x:v>
      </x:c>
      <x:c r="D637" s="8">
        <x:v>90.461538461537998</x:v>
      </x:c>
      <x:c r="E637" s="8">
        <x:v>119.267578125</x:v>
      </x:c>
      <x:c r="F637" s="23">
        <x:v>1.8406485701834001</x:v>
      </x:c>
      <x:c r="G637" s="18">
        <x:v>0.26086956521739002</x:v>
      </x:c>
      <x:c r="H637" s="18">
        <x:v>0.24993484493094001</x:v>
      </x:c>
      <x:c r="I637" s="18">
        <x:v>0.56877546129883005</x:v>
      </x:c>
      <x:c r="J637" s="18">
        <x:v>0.68581958291543998</x:v>
      </x:c>
      <x:c r="K637" s="19">
        <x:v>0.31030053171950001</x:v>
      </x:c>
      <x:c r="L637" s="19">
        <x:v>0.31030053171950001</x:v>
      </x:c>
      <x:c r="M637" s="18">
        <x:v>0.37468057082439998</x:v>
      </x:c>
      <x:c r="N637" s="18">
        <x:v>0.37468057082439998</x:v>
      </x:c>
      <x:c r="O637" s="13">
        <x:v>1.3851172742735338</x:v>
      </x:c>
      <x:c r="P637" s="25">
        <x:v>1.5565</x:v>
      </x:c>
      <x:c r="Q637" s="25">
        <x:v>1.4052</x:v>
      </x:c>
    </x:row>
    <x:row r="638">
      <x:c r="A638" s="9">
        <x:v>44788</x:v>
      </x:c>
      <x:c r="B638" s="8">
        <x:v>77.470841006753005</x:v>
      </x:c>
      <x:c r="C638" s="8">
        <x:v>55.164585698069999</x:v>
      </x:c>
      <x:c r="D638" s="8">
        <x:v>93</x:v>
      </x:c>
      <x:c r="E638" s="8">
        <x:v>119.70703125</x:v>
      </x:c>
      <x:c r="F638" s="23">
        <x:v>1.8633561448870575</x:v>
      </x:c>
      <x:c r="G638" s="18">
        <x:v>0.25687340153452998</x:v>
      </x:c>
      <x:c r="H638" s="18">
        <x:v>0.24758926244461998</x:v>
      </x:c>
      <x:c r="I638" s="18">
        <x:v>0.56530074287083998</x:v>
      </x:c>
      <x:c r="J638" s="18">
        <x:v>0.68163162749625994</x:v>
      </x:c>
      <x:c r="K638" s="19">
        <x:v>0.29850757126821004</x:v>
      </x:c>
      <x:c r="L638" s="19">
        <x:v>0.29850757126821004</x:v>
      </x:c>
      <x:c r="M638" s="18">
        <x:v>0.36626400865279996</x:v>
      </x:c>
      <x:c r="N638" s="18">
        <x:v>0.36626400865279996</x:v>
      </x:c>
      <x:c r="O638" s="13">
        <x:v>1.3931960050965737</x:v>
      </x:c>
      <x:c r="P638" s="25">
        <x:v>1.5609</x:v>
      </x:c>
      <x:c r="Q638" s="25">
        <x:v>1.407</x:v>
      </x:c>
    </x:row>
    <x:row r="639">
      <x:c r="A639" s="9">
        <x:v>44789</x:v>
      </x:c>
      <x:c r="B639" s="8">
        <x:v>78.575813382443002</x:v>
      </x:c>
      <x:c r="C639" s="8">
        <x:v>55.675368898978</x:v>
      </x:c>
      <x:c r="D639" s="8">
        <x:v>97.923076923077005</x:v>
      </x:c>
      <x:c r="E639" s="8">
        <x:v>119.55078125</x:v>
      </x:c>
      <x:c r="F639" s="23">
        <x:v>1.8793126011362449</x:v>
      </x:c>
      <x:c r="G639" s="18">
        <x:v>0.25727301790280999</x:v>
      </x:c>
      <x:c r="H639" s="18">
        <x:v>0.25245417426808997</x:v>
      </x:c>
      <x:c r="I639" s="18">
        <x:v>0.56973400431344001</x:v>
      </x:c>
      <x:c r="J639" s="18">
        <x:v>0.69134768412433001</x:v>
      </x:c>
      <x:c r="K639" s="19">
        <x:v>0.30832707476316001</x:v>
      </x:c>
      <x:c r="L639" s="19">
        <x:v>0.30832707476316001</x:v>
      </x:c>
      <x:c r="M639" s="18">
        <x:v>0.37905250531880003</x:v>
      </x:c>
      <x:c r="N639" s="18">
        <x:v>0.37905250531880003</x:v>
      </x:c>
      <x:c r="O639" s="13">
        <x:v>1.4006004904484837</x:v>
      </x:c>
      <x:c r="P639" s="25">
        <x:v>1.5625</x:v>
      </x:c>
      <x:c r="Q639" s="25">
        <x:v>1.4054</x:v>
      </x:c>
    </x:row>
    <x:row r="640">
      <x:c r="A640" s="9">
        <x:v>44790</x:v>
      </x:c>
      <x:c r="B640" s="8">
        <x:v>80.847145488029</x:v>
      </x:c>
      <x:c r="C640" s="8">
        <x:v>55.788876276958</x:v>
      </x:c>
      <x:c r="D640" s="8">
        <x:v>98.538461538462002</x:v>
      </x:c>
      <x:c r="E640" s="8">
        <x:v>119.453125</x:v>
      </x:c>
      <x:c r="F640" s="23">
        <x:v>1.8865690207586225</x:v>
      </x:c>
      <x:c r="G640" s="18">
        <x:v>0.25511508951406997</x:v>
      </x:c>
      <x:c r="H640" s="18">
        <x:v>0.25210668056641</x:v>
      </x:c>
      <x:c r="I640" s="18">
        <x:v>0.57512580877066999</x:v>
      </x:c>
      <x:c r="J640" s="18">
        <x:v>0.69905352214502003</x:v>
      </x:c>
      <x:c r="K640" s="19">
        <x:v>0.31571337910157998</x:v>
      </x:c>
      <x:c r="L640" s="19">
        <x:v>0.31571337910157998</x:v>
      </x:c>
      <x:c r="M640" s="18">
        <x:v>0.39598803219426998</x:v>
      </x:c>
      <x:c r="N640" s="18">
        <x:v>0.39598803219426998</x:v>
      </x:c>
      <x:c r="O640" s="13">
        <x:v>1.4029762728278752</x:v>
      </x:c>
      <x:c r="P640" s="25">
        <x:v>1.5628</x:v>
      </x:c>
      <x:c r="Q640" s="25">
        <x:v>1.4</x:v>
      </x:c>
    </x:row>
    <x:row r="641">
      <x:c r="A641" s="9">
        <x:v>44791</x:v>
      </x:c>
      <x:c r="B641" s="8">
        <x:v>84.653161448741997</x:v>
      </x:c>
      <x:c r="C641" s="8">
        <x:v>59.818388195232998</x:v>
      </x:c>
      <x:c r="D641" s="8">
        <x:v>95.230769230768999</x:v>
      </x:c>
      <x:c r="E641" s="8">
        <x:v>119.58984375</x:v>
      </x:c>
      <x:c r="F641" s="23">
        <x:v>1.89823040656186</x:v>
      </x:c>
      <x:c r="G641" s="18">
        <x:v>0.26254795396419001</x:v>
      </x:c>
      <x:c r="H641" s="18">
        <x:v>0.25957779515245999</x:v>
      </x:c>
      <x:c r="I641" s="18">
        <x:v>0.57848070932183004</x:v>
      </x:c>
      <x:c r="J641" s="18">
        <x:v>0.6970433035376401</x:v>
      </x:c>
      <x:c r="K641" s="19">
        <x:v>0.31644154076328002</x:v>
      </x:c>
      <x:c r="L641" s="19">
        <x:v>0.31644154076328002</x:v>
      </x:c>
      <x:c r="M641" s="18">
        <x:v>0.39663866956016003</x:v>
      </x:c>
      <x:c r="N641" s="18">
        <x:v>0.39663866956016003</x:v>
      </x:c>
      <x:c r="O641" s="13">
        <x:v>1.4022584175987576</x:v>
      </x:c>
      <x:c r="P641" s="25">
        <x:v>1.5640000000000001</x:v>
      </x:c>
      <x:c r="Q641" s="25">
        <x:v>1.3944000000000001</x:v>
      </x:c>
    </x:row>
    <x:row r="642">
      <x:c r="A642" s="9">
        <x:v>44792</x:v>
      </x:c>
      <x:c r="B642" s="8">
        <x:v>77.286678944138004</x:v>
      </x:c>
      <x:c r="C642" s="8">
        <x:v>54.937570942111002</x:v>
      </x:c>
      <x:c r="D642" s="8">
        <x:v>92.846153846153996</x:v>
      </x:c>
      <x:c r="E642" s="8">
        <x:v>112.333984375</x:v>
      </x:c>
      <x:c r="F642" s="23">
        <x:v>1.8435109702685075</x:v>
      </x:c>
      <x:c r="G642" s="18">
        <x:v>0.25135869565217001</x:v>
      </x:c>
      <x:c r="H642" s="18">
        <x:v>0.25314916167143997</x:v>
      </x:c>
      <x:c r="I642" s="18">
        <x:v>0.56865564342200003</x:v>
      </x:c>
      <x:c r="J642" s="18">
        <x:v>0.69025881571843006</x:v>
      </x:c>
      <x:c r="K642" s="19">
        <x:v>0.32053057705963001</x:v>
      </x:c>
      <x:c r="L642" s="19">
        <x:v>0.32053057705963001</x:v>
      </x:c>
      <x:c r="M642" s="18">
        <x:v>0.40679193510338002</x:v>
      </x:c>
      <x:c r="N642" s="18">
        <x:v>0.40679193510338002</x:v>
      </x:c>
      <x:c r="O642" s="13">
        <x:v>1.3847464298311887</x:v>
      </x:c>
      <x:c r="P642" s="25">
        <x:v>1.5646</x:v>
      </x:c>
      <x:c r="Q642" s="25">
        <x:v>1.3908</x:v>
      </x:c>
    </x:row>
    <x:row r="643">
      <x:c r="A643" s="9">
        <x:v>44795</x:v>
      </x:c>
      <x:c r="B643" s="8">
        <x:v>78.944137507673005</x:v>
      </x:c>
      <x:c r="C643" s="8">
        <x:v>55.959137343926997</x:v>
      </x:c>
      <x:c r="D643" s="8">
        <x:v>93.846153846153996</x:v>
      </x:c>
      <x:c r="E643" s="8">
        <x:v>119.443359375</x:v>
      </x:c>
      <x:c r="F643" s="23">
        <x:v>1.8704819701818849</x:v>
      </x:c>
      <x:c r="G643" s="18">
        <x:v>0.24488491048593</x:v>
      </x:c>
      <x:c r="H643" s="18">
        <x:v>0.24350621144992002</x:v>
      </x:c>
      <x:c r="I643" s="18">
        <x:v>0.55295950155763007</x:v>
      </x:c>
      <x:c r="J643" s="18">
        <x:v>0.67317195747851</x:v>
      </x:c>
      <x:c r="K643" s="19">
        <x:v>0.29950822996738002</x:v>
      </x:c>
      <x:c r="L643" s="19">
        <x:v>0.29950822996738002</x:v>
      </x:c>
      <x:c r="M643" s="18">
        <x:v>0.38221619887137998</x:v>
      </x:c>
      <x:c r="N643" s="18">
        <x:v>0.38221619887137998</x:v>
      </x:c>
      <x:c r="O643" s="13">
        <x:v>1.3980655382242837</x:v>
      </x:c>
      <x:c r="P643" s="25">
        <x:v>1.5647</x:v>
      </x:c>
      <x:c r="Q643" s="25">
        <x:v>1.3871</x:v>
      </x:c>
    </x:row>
    <x:row r="644">
      <x:c r="A644" s="9">
        <x:v>44796</x:v>
      </x:c>
      <x:c r="B644" s="8">
        <x:v>81.952117863720005</x:v>
      </x:c>
      <x:c r="C644" s="8">
        <x:v>57.207718501702999</x:v>
      </x:c>
      <x:c r="D644" s="8">
        <x:v>96.692307692308006</x:v>
      </x:c>
      <x:c r="E644" s="8">
        <x:v>118.173828125</x:v>
      </x:c>
      <x:c r="F644" s="23">
        <x:v>1.8850649304568274</x:v>
      </x:c>
      <x:c r="G644" s="18">
        <x:v>0.25519501278772</x:v>
      </x:c>
      <x:c r="H644" s="18">
        <x:v>0.25436538962730998</x:v>
      </x:c>
      <x:c r="I644" s="18">
        <x:v>0.57656362329260002</x:v>
      </x:c>
      <x:c r="J644" s="18">
        <x:v>0.70315771846199993</x:v>
      </x:c>
      <x:c r="K644" s="19">
        <x:v>0.30923897882409002</x:v>
      </x:c>
      <x:c r="L644" s="19">
        <x:v>0.30923897882409002</x:v>
      </x:c>
      <x:c r="M644" s="18">
        <x:v>0.38838230198822998</x:v>
      </x:c>
      <x:c r="N644" s="18">
        <x:v>0.38838230198822998</x:v>
      </x:c>
      <x:c r="O644" s="13">
        <x:v>1.4009981777476574</x:v>
      </x:c>
      <x:c r="P644" s="25">
        <x:v>1.5643</x:v>
      </x:c>
      <x:c r="Q644" s="25">
        <x:v>1.3945000000000001</x:v>
      </x:c>
    </x:row>
    <x:row r="645">
      <x:c r="A645" s="9">
        <x:v>44797</x:v>
      </x:c>
      <x:c r="B645" s="8">
        <x:v>73.910374462861</x:v>
      </x:c>
      <x:c r="C645" s="8">
        <x:v>50.964812712826003</x:v>
      </x:c>
      <x:c r="D645" s="8">
        <x:v>93.538461538462002</x:v>
      </x:c>
      <x:c r="E645" s="8">
        <x:v>110.341796875</x:v>
      </x:c>
      <x:c r="F645" s="23">
        <x:v>1.8218886139728725</x:v>
      </x:c>
      <x:c r="G645" s="18">
        <x:v>0.25191815856777</x:v>
      </x:c>
      <x:c r="H645" s="18">
        <x:v>0.25080357918512997</x:v>
      </x:c>
      <x:c r="I645" s="18">
        <x:v>0.57644380541577001</x:v>
      </x:c>
      <x:c r="J645" s="18">
        <x:v>0.70265516377157</x:v>
      </x:c>
      <x:c r="K645" s="19">
        <x:v>0.31237247920032002</x:v>
      </x:c>
      <x:c r="L645" s="19">
        <x:v>0.31237247920032002</x:v>
      </x:c>
      <x:c r="M645" s="18">
        <x:v>0.40070987832019</x:v>
      </x:c>
      <x:c r="N645" s="18">
        <x:v>0.40070987832019</x:v>
      </x:c>
      <x:c r="O645" s="13">
        <x:v>1.3599508411528076</x:v>
      </x:c>
      <x:c r="P645" s="25">
        <x:v>1.5642</x:v>
      </x:c>
      <x:c r="Q645" s="25">
        <x:v>1.4000999999999999</x:v>
      </x:c>
    </x:row>
    <x:row r="646">
      <x:c r="A646" s="9">
        <x:v>44798</x:v>
      </x:c>
      <x:c r="B646" s="8">
        <x:v>70.104358502148997</x:v>
      </x:c>
      <x:c r="C646" s="8">
        <x:v>48.524404086266003</x:v>
      </x:c>
      <x:c r="D646" s="8">
        <x:v>94.307692307691994</x:v>
      </x:c>
      <x:c r="E646" s="8">
        <x:v>104.970703125</x:v>
      </x:c>
      <x:c r="F646" s="23">
        <x:v>1.7947678950527675</x:v>
      </x:c>
      <x:c r="G646" s="18">
        <x:v>0.22674232736573</x:v>
      </x:c>
      <x:c r="H646" s="18">
        <x:v>0.22613152636608</x:v>
      </x:c>
      <x:c r="I646" s="18">
        <x:v>0.53450754852624005</x:v>
      </x:c>
      <x:c r="J646" s="18">
        <x:v>0.65717396772165004</x:v>
      </x:c>
      <x:c r="K646" s="19">
        <x:v>0.26448151106703</x:v>
      </x:c>
      <x:c r="L646" s="19">
        <x:v>0.26448151106703</x:v>
      </x:c>
      <x:c r="M646" s="18">
        <x:v>0.35304416855435</x:v>
      </x:c>
      <x:c r="N646" s="18">
        <x:v>0.35304416855435</x:v>
      </x:c>
      <x:c r="O646" s="13">
        <x:v>1.3604204643148123</x:v>
      </x:c>
      <x:c r="P646" s="25">
        <x:v>1.5627</x:v>
      </x:c>
      <x:c r="Q646" s="25">
        <x:v>1.4041999999999999</x:v>
      </x:c>
    </x:row>
    <x:row r="647">
      <x:c r="A647" s="9">
        <x:v>44799</x:v>
      </x:c>
      <x:c r="B647" s="8">
        <x:v>69.244935543278004</x:v>
      </x:c>
      <x:c r="C647" s="8">
        <x:v>46.935300794551999</x:v>
      </x:c>
      <x:c r="D647" s="8">
        <x:v>93.692307692308006</x:v>
      </x:c>
      <x:c r="E647" s="8">
        <x:v>107.587890625</x:v>
      </x:c>
      <x:c r="F647" s="23">
        <x:v>1.793651086637845</x:v>
      </x:c>
      <x:c r="G647" s="18">
        <x:v>0.23665281329923002</x:v>
      </x:c>
      <x:c r="H647" s="18">
        <x:v>0.23438450178091</x:v>
      </x:c>
      <x:c r="I647" s="18">
        <x:v>0.54493170381021006</x:v>
      </x:c>
      <x:c r="J647" s="18">
        <x:v>0.66797889275562994</x:v>
      </x:c>
      <x:c r="K647" s="19">
        <x:v>0.26033125724241002</x:v>
      </x:c>
      <x:c r="L647" s="19">
        <x:v>0.26033125724241002</x:v>
      </x:c>
      <x:c r="M647" s="18">
        <x:v>0.33937664419385</x:v>
      </x:c>
      <x:c r="N647" s="18">
        <x:v>0.33937664419385</x:v>
      </x:c>
      <x:c r="O647" s="13">
        <x:v>1.3543074807831412</x:v>
      </x:c>
      <x:c r="P647" s="25">
        <x:v>1.5623</x:v>
      </x:c>
      <x:c r="Q647" s="25">
        <x:v>1.4057999999999999</x:v>
      </x:c>
    </x:row>
    <x:row r="648">
      <x:c r="A648" s="9">
        <x:v>44802</x:v>
      </x:c>
      <x:c r="B648" s="8">
        <x:v>72.805402087169995</x:v>
      </x:c>
      <x:c r="C648" s="8">
        <x:v>49.489216799091999</x:v>
      </x:c>
      <x:c r="D648" s="8">
        <x:v>95.307692307691994</x:v>
      </x:c>
      <x:c r="E648" s="8">
        <x:v>106.8359375</x:v>
      </x:c>
      <x:c r="F648" s="23">
        <x:v>1.811095621734885</x:v>
      </x:c>
      <x:c r="G648" s="18">
        <x:v>0.23161764705881999</x:v>
      </x:c>
      <x:c r="H648" s="18">
        <x:v>0.23221266614543001</x:v>
      </x:c>
      <x:c r="I648" s="18">
        <x:v>0.54457225017972999</x:v>
      </x:c>
      <x:c r="J648" s="18">
        <x:v>0.65759276323270999</x:v>
      </x:c>
      <x:c r="K648" s="19">
        <x:v>0.25384209146955</x:v>
      </x:c>
      <x:c r="L648" s="19">
        <x:v>0.25384209146955</x:v>
      </x:c>
      <x:c r="M648" s="18">
        <x:v>0.33039016835467</x:v>
      </x:c>
      <x:c r="N648" s="18">
        <x:v>0.33039016835467</x:v>
      </x:c>
      <x:c r="O648" s="13">
        <x:v>1.3596173963217688</x:v>
      </x:c>
      <x:c r="P648" s="25">
        <x:v>1.5636000000000001</x:v>
      </x:c>
      <x:c r="Q648" s="25">
        <x:v>1.3953</x:v>
      </x:c>
    </x:row>
    <x:row r="649">
      <x:c r="A649" s="9">
        <x:v>44803</x:v>
      </x:c>
      <x:c r="B649" s="8">
        <x:v>72.621240024554993</x:v>
      </x:c>
      <x:c r="C649" s="8">
        <x:v>49.545970488081998</x:v>
      </x:c>
      <x:c r="D649" s="8">
        <x:v>95.461538461537998</x:v>
      </x:c>
      <x:c r="E649" s="8">
        <x:v>106.005859375</x:v>
      </x:c>
      <x:c r="F649" s="23">
        <x:v>1.8090865208729374</x:v>
      </x:c>
      <x:c r="G649" s="18">
        <x:v>0.22890025575448</x:v>
      </x:c>
      <x:c r="H649" s="18">
        <x:v>0.23082269133871999</x:v>
      </x:c>
      <x:c r="I649" s="18">
        <x:v>0.54181643901270005</x:v>
      </x:c>
      <x:c r="J649" s="18">
        <x:v>0.66219951424011003</x:v>
      </x:c>
      <x:c r="K649" s="19">
        <x:v>0.26123103635276002</x:v>
      </x:c>
      <x:c r="L649" s="19">
        <x:v>0.26123103635276002</x:v>
      </x:c>
      <x:c r="M649" s="18">
        <x:v>0.34536909876131</x:v>
      </x:c>
      <x:c r="N649" s="18">
        <x:v>0.34536909876131</x:v>
      </x:c>
      <x:c r="O649" s="13">
        <x:v>1.35073415034646</x:v>
      </x:c>
      <x:c r="P649" s="25">
        <x:v>1.5643</x:v>
      </x:c>
      <x:c r="Q649" s="25">
        <x:v>1.4003000000000001</x:v>
      </x:c>
    </x:row>
    <x:row r="650">
      <x:c r="A650" s="9">
        <x:v>44804</x:v>
      </x:c>
      <x:c r="B650" s="8">
        <x:v>63.413136893800001</x:v>
      </x:c>
      <x:c r="C650" s="8">
        <x:v>43.927355278093003</x:v>
      </x:c>
      <x:c r="D650" s="8">
        <x:v>89.230769230768999</x:v>
      </x:c>
      <x:c r="E650" s="8">
        <x:v>101.357421875</x:v>
      </x:c>
      <x:c r="F650" s="23">
        <x:v>1.7448217081941551</x:v>
      </x:c>
      <x:c r="G650" s="18">
        <x:v>0.22442455242966999</x:v>
      </x:c>
      <x:c r="H650" s="18">
        <x:v>0.22508904526105</x:v>
      </x:c>
      <x:c r="I650" s="18">
        <x:v>0.53858135633837001</x:v>
      </x:c>
      <x:c r="J650" s="18">
        <x:v>0.64511265607735002</x:v>
      </x:c>
      <x:c r="K650" s="19">
        <x:v>0.25322084492763003</x:v>
      </x:c>
      <x:c r="L650" s="19">
        <x:v>0.25322084492763003</x:v>
      </x:c>
      <x:c r="M650" s="18">
        <x:v>0.33311195140499</x:v>
      </x:c>
      <x:c r="N650" s="18">
        <x:v>0.33311195140499</x:v>
      </x:c>
      <x:c r="O650" s="13">
        <x:v>1.3181852625065538</x:v>
      </x:c>
      <x:c r="P650" s="25">
        <x:v>1.5645</x:v>
      </x:c>
      <x:c r="Q650" s="25">
        <x:v>1.3929</x:v>
      </x:c>
    </x:row>
    <x:row r="651">
      <x:c r="A651" s="9">
        <x:v>44805</x:v>
      </x:c>
      <x:c r="B651" s="8">
        <x:v>63.474524248004997</x:v>
      </x:c>
      <x:c r="C651" s="8">
        <x:v>43.359818388195002</x:v>
      </x:c>
      <x:c r="D651" s="8">
        <x:v>88.230769230768999</x:v>
      </x:c>
      <x:c r="E651" s="8">
        <x:v>96.42578125</x:v>
      </x:c>
      <x:c r="F651" s="23">
        <x:v>1.7287272327924224</x:v>
      </x:c>
      <x:c r="G651" s="18">
        <x:v>0.22018861892583</x:v>
      </x:c>
      <x:c r="H651" s="18">
        <x:v>0.21327425940405001</x:v>
      </x:c>
      <x:c r="I651" s="18">
        <x:v>0.51162233405224</x:v>
      </x:c>
      <x:c r="J651" s="18">
        <x:v>0.60649970687168997</x:v>
      </x:c>
      <x:c r="K651" s="19">
        <x:v>0.21262850426789001</x:v>
      </x:c>
      <x:c r="L651" s="19">
        <x:v>0.21262850426789001</x:v>
      </x:c>
      <x:c r="M651" s="18">
        <x:v>0.28432008613142001</x:v>
      </x:c>
      <x:c r="N651" s="18">
        <x:v>0.28432008613142001</x:v>
      </x:c>
      <x:c r="O651" s="13">
        <x:v>1.3119933663621013</x:v>
      </x:c>
      <x:c r="P651" s="25">
        <x:v>1.5653999999999999</x:v>
      </x:c>
      <x:c r="Q651" s="25">
        <x:v>1.3836999999999999</x:v>
      </x:c>
    </x:row>
    <x:row r="652">
      <x:c r="A652" s="9">
        <x:v>44806</x:v>
      </x:c>
      <x:c r="B652" s="8">
        <x:v>64.518109269489997</x:v>
      </x:c>
      <x:c r="C652" s="8">
        <x:v>45.346197502838002</x:v>
      </x:c>
      <x:c r="D652" s="8">
        <x:v>90.384615384615003</x:v>
      </x:c>
      <x:c r="E652" s="8">
        <x:v>96.77734375</x:v>
      </x:c>
      <x:c r="F652" s="23">
        <x:v>1.7425656647673575</x:v>
      </x:c>
      <x:c r="G652" s="18">
        <x:v>0.21371483375958999</x:v>
      </x:c>
      <x:c r="H652" s="18">
        <x:v>0.20623751194509998</x:v>
      </x:c>
      <x:c r="I652" s="18">
        <x:v>0.50203690390606004</x:v>
      </x:c>
      <x:c r="J652" s="18">
        <x:v>0.60139040125101995</x:v>
      </x:c>
      <x:c r="K652" s="19">
        <x:v>0.2065852851959</x:v>
      </x:c>
      <x:c r="L652" s="19">
        <x:v>0.2065852851959</x:v>
      </x:c>
      <x:c r="M652" s="18">
        <x:v>0.27969835482162003</x:v>
      </x:c>
      <x:c r="N652" s="18">
        <x:v>0.27969835482162003</x:v>
      </x:c>
      <x:c r="O652" s="13">
        <x:v>1.320356475351945</x:v>
      </x:c>
      <x:c r="P652" s="25">
        <x:v>1.5653999999999999</x:v>
      </x:c>
      <x:c r="Q652" s="25">
        <x:v>1.3835</x:v>
      </x:c>
    </x:row>
    <x:row r="653">
      <x:c r="A653" s="9">
        <x:v>44809</x:v>
      </x:c>
      <x:c r="B653" s="8">
        <x:v>66.973603437692006</x:v>
      </x:c>
      <x:c r="C653" s="8">
        <x:v>46.935300794551999</x:v>
      </x:c>
      <x:c r="D653" s="8">
        <x:v>88.769230769231001</x:v>
      </x:c>
      <x:c r="E653" s="8">
        <x:v>95.625</x:v>
      </x:c>
      <x:c r="F653" s="23">
        <x:v>1.7457578375036875</x:v>
      </x:c>
      <x:c r="G653" s="18">
        <x:v>0.20644181585678001</x:v>
      </x:c>
      <x:c r="H653" s="18">
        <x:v>0.20206758752498</x:v>
      </x:c>
      <x:c r="I653" s="18">
        <x:v>0.50658998322549997</x:v>
      </x:c>
      <x:c r="J653" s="18">
        <x:v>0.60716977976653996</x:v>
      </x:c>
      <x:c r="K653" s="19">
        <x:v>0.21731392646675998</x:v>
      </x:c>
      <x:c r="L653" s="19">
        <x:v>0.21731392646675998</x:v>
      </x:c>
      <x:c r="M653" s="18">
        <x:v>0.30297739175412003</x:v>
      </x:c>
      <x:c r="N653" s="18">
        <x:v>0.30297739175412003</x:v>
      </x:c>
      <x:c r="O653" s="13">
        <x:v>1.3246767647019999</x:v>
      </x:c>
      <x:c r="P653" s="25">
        <x:v>1.5666</x:v>
      </x:c>
      <x:c r="Q653" s="25">
        <x:v>1.3935</x:v>
      </x:c>
    </x:row>
    <x:row r="654">
      <x:c r="A654" s="9">
        <x:v>44810</x:v>
      </x:c>
      <x:c r="B654" s="8">
        <x:v>71.270718232044004</x:v>
      </x:c>
      <x:c r="C654" s="8">
        <x:v>50.11350737798</x:v>
      </x:c>
      <x:c r="D654" s="8">
        <x:v>91.076923076922995</x:v>
      </x:c>
      <x:c r="E654" s="8">
        <x:v>100.01953125</x:v>
      </x:c>
      <x:c r="F654" s="23">
        <x:v>1.7812016998423674</x:v>
      </x:c>
      <x:c r="G654" s="18">
        <x:v>0.20875959079284001</x:v>
      </x:c>
      <x:c r="H654" s="18">
        <x:v>0.20189384067414001</x:v>
      </x:c>
      <x:c r="I654" s="18">
        <x:v>0.51282051282051</x:v>
      </x:c>
      <x:c r="J654" s="18">
        <x:v>0.61546193150271</x:v>
      </x:c>
      <x:c r="K654" s="19">
        <x:v>0.21987638657790998</x:v>
      </x:c>
      <x:c r="L654" s="19">
        <x:v>0.21987638657790998</x:v>
      </x:c>
      <x:c r="M654" s="18">
        <x:v>0.30936273433499001</x:v>
      </x:c>
      <x:c r="N654" s="18">
        <x:v>0.30936273433499001</x:v>
      </x:c>
      <x:c r="O654" s="13">
        <x:v>1.3468593620275489</x:v>
      </x:c>
      <x:c r="P654" s="25">
        <x:v>1.5671999999999999</x:v>
      </x:c>
      <x:c r="Q654" s="25">
        <x:v>1.3994</x:v>
      </x:c>
    </x:row>
    <x:row r="655">
      <x:c r="A655" s="9">
        <x:v>44811</x:v>
      </x:c>
      <x:c r="B655" s="8">
        <x:v>74.462860650706006</x:v>
      </x:c>
      <x:c r="C655" s="8">
        <x:v>54.313280363224003</x:v>
      </x:c>
      <x:c r="D655" s="8">
        <x:v>91.692307692308006</x:v>
      </x:c>
      <x:c r="E655" s="8">
        <x:v>102.880859375</x:v>
      </x:c>
      <x:c r="F655" s="23">
        <x:v>1.808373270203095</x:v>
      </x:c>
      <x:c r="G655" s="18">
        <x:v>0.22666240409207</x:v>
      </x:c>
      <x:c r="H655" s="18">
        <x:v>0.21518547476327002</x:v>
      </x:c>
      <x:c r="I655" s="18">
        <x:v>0.53570572729451005</x:v>
      </x:c>
      <x:c r="J655" s="18">
        <x:v>0.6469553564803201</x:v>
      </x:c>
      <x:c r="K655" s="19">
        <x:v>0.24296845375265</x:v>
      </x:c>
      <x:c r="L655" s="19">
        <x:v>0.24296845375265</x:v>
      </x:c>
      <x:c r="M655" s="18">
        <x:v>0.33221451304246002</x:v>
      </x:c>
      <x:c r="N655" s="18">
        <x:v>0.33221451304246002</x:v>
      </x:c>
      <x:c r="O655" s="13">
        <x:v>1.3524978403915311</x:v>
      </x:c>
      <x:c r="P655" s="25">
        <x:v>1.5672999999999999</x:v>
      </x:c>
      <x:c r="Q655" s="25">
        <x:v>1.3944000000000001</x:v>
      </x:c>
    </x:row>
    <x:row r="656">
      <x:c r="A656" s="9">
        <x:v>44812</x:v>
      </x:c>
      <x:c r="B656" s="8">
        <x:v>73.603437691834998</x:v>
      </x:c>
      <x:c r="C656" s="8">
        <x:v>53.745743473326002</x:v>
      </x:c>
      <x:c r="D656" s="8">
        <x:v>87.307692307691994</x:v>
      </x:c>
      <x:c r="E656" s="8">
        <x:v>100.048828125</x:v>
      </x:c>
      <x:c r="F656" s="23">
        <x:v>1.7867642539946327</x:v>
      </x:c>
      <x:c r="G656" s="18">
        <x:v>0.22754156010229998</x:v>
      </x:c>
      <x:c r="H656" s="18">
        <x:v>0.22005038658674</x:v>
      </x:c>
      <x:c r="I656" s="18">
        <x:v>0.53354900551161999</x:v>
      </x:c>
      <x:c r="J656" s="18">
        <x:v>0.65315353050688996</x:v>
      </x:c>
      <x:c r="K656" s="19">
        <x:v>0.25084934829737998</x:v>
      </x:c>
      <x:c r="L656" s="19">
        <x:v>0.25084934829737998</x:v>
      </x:c>
      <x:c r="M656" s="18">
        <x:v>0.34199477191497002</x:v>
      </x:c>
      <x:c r="N656" s="18">
        <x:v>0.34199477191497002</x:v>
      </x:c>
      <x:c r="O656" s="13">
        <x:v>1.3419302645001876</x:v>
      </x:c>
      <x:c r="P656" s="25">
        <x:v>1.5672999999999999</x:v>
      </x:c>
      <x:c r="Q656" s="25">
        <x:v>1.4028</x:v>
      </x:c>
    </x:row>
    <x:row r="657">
      <x:c r="A657" s="9">
        <x:v>44813</x:v>
      </x:c>
      <x:c r="B657" s="8">
        <x:v>71.577655003068998</x:v>
      </x:c>
      <x:c r="C657" s="8">
        <x:v>51.418842224744999</x:v>
      </x:c>
      <x:c r="D657" s="8">
        <x:v>85.461538461537998</x:v>
      </x:c>
      <x:c r="E657" s="8">
        <x:v>101.376953125</x:v>
      </x:c>
      <x:c r="F657" s="23">
        <x:v>1.7745874720358799</x:v>
      </x:c>
      <x:c r="G657" s="18">
        <x:v>0.22282608695652001</x:v>
      </x:c>
      <x:c r="H657" s="18">
        <x:v>0.21379549995656</x:v>
      </x:c>
      <x:c r="I657" s="18">
        <x:v>0.52456266474958002</x:v>
      </x:c>
      <x:c r="J657" s="18">
        <x:v>0.64519641517956006</x:v>
      </x:c>
      <x:c r="K657" s="19">
        <x:v>0.23891839692704997</x:v>
      </x:c>
      <x:c r="L657" s="19">
        <x:v>0.23891839692704997</x:v>
      </x:c>
      <x:c r="M657" s="18">
        <x:v>0.32561232765259002</x:v>
      </x:c>
      <x:c r="N657" s="18">
        <x:v>0.32561232765259002</x:v>
      </x:c>
      <x:c r="O657" s="13">
        <x:v>1.3461385197791174</x:v>
      </x:c>
      <x:c r="P657" s="25">
        <x:v>1.5669</x:v>
      </x:c>
      <x:c r="Q657" s="25">
        <x:v>1.4040999999999999</x:v>
      </x:c>
    </x:row>
    <x:row r="658">
      <x:c r="A658" s="9">
        <x:v>44817</x:v>
      </x:c>
      <x:c r="B658" s="8">
        <x:v>71.639042357273993</x:v>
      </x:c>
      <x:c r="C658" s="8">
        <x:v>51.589103291713997</x:v>
      </x:c>
      <x:c r="D658" s="8">
        <x:v>88.076923076922995</x:v>
      </x:c>
      <x:c r="E658" s="8">
        <x:v>101.8359375</x:v>
      </x:c>
      <x:c r="F658" s="23">
        <x:v>1.7828525155647774</x:v>
      </x:c>
      <x:c r="G658" s="18">
        <x:v>0.23537404092071998</x:v>
      </x:c>
      <x:c r="H658" s="18">
        <x:v>0.22422031100685999</x:v>
      </x:c>
      <x:c r="I658" s="18">
        <x:v>0.53630481667864993</x:v>
      </x:c>
      <x:c r="J658" s="18">
        <x:v>0.65424239891279001</x:v>
      </x:c>
      <x:c r="K658" s="19">
        <x:v>0.24187857338010998</x:v>
      </x:c>
      <x:c r="L658" s="19">
        <x:v>0.24187857338010998</x:v>
      </x:c>
      <x:c r="M658" s="18">
        <x:v>0.31760472197685002</x:v>
      </x:c>
      <x:c r="N658" s="18">
        <x:v>0.31760472197685002</x:v>
      </x:c>
      <x:c r="O658" s="13">
        <x:v>1.3467631342224688</x:v>
      </x:c>
      <x:c r="P658" s="25">
        <x:v>1.5670999999999999</x:v>
      </x:c>
      <x:c r="Q658" s="25">
        <x:v>1.4016</x:v>
      </x:c>
    </x:row>
    <x:row r="659">
      <x:c r="A659" s="9">
        <x:v>44818</x:v>
      </x:c>
      <x:c r="B659" s="8">
        <x:v>71.393492940453996</x:v>
      </x:c>
      <x:c r="C659" s="8">
        <x:v>52.55391600454</x:v>
      </x:c>
      <x:c r="D659" s="8">
        <x:v>84.384615384615003</x:v>
      </x:c>
      <x:c r="E659" s="8">
        <x:v>99.31640625</x:v>
      </x:c>
      <x:c r="F659" s="23">
        <x:v>1.7691210764490224</x:v>
      </x:c>
      <x:c r="G659" s="18">
        <x:v>0.23793158567775</x:v>
      </x:c>
      <x:c r="H659" s="18">
        <x:v>0.22804274172531</x:v>
      </x:c>
      <x:c r="I659" s="18">
        <x:v>0.53582554517133996</x:v>
      </x:c>
      <x:c r="J659" s="18">
        <x:v>0.65198090299876998</x:v>
      </x:c>
      <x:c r="K659" s="19">
        <x:v>0.24017182941074999</x:v>
      </x:c>
      <x:c r="L659" s="19">
        <x:v>0.24017182941074999</x:v>
      </x:c>
      <x:c r="M659" s="18">
        <x:v>0.31999031969253999</x:v>
      </x:c>
      <x:c r="N659" s="18">
        <x:v>0.31999031969253999</x:v>
      </x:c>
      <x:c r="O659" s="13">
        <x:v>1.3340372310898776</x:v>
      </x:c>
      <x:c r="P659" s="25">
        <x:v>1.5666</x:v>
      </x:c>
      <x:c r="Q659" s="25">
        <x:v>1.3919999999999999</x:v>
      </x:c>
    </x:row>
    <x:row r="660">
      <x:c r="A660" s="9">
        <x:v>44819</x:v>
      </x:c>
      <x:c r="B660" s="8">
        <x:v>65.561694290976007</x:v>
      </x:c>
      <x:c r="C660" s="8">
        <x:v>46.538024971623003</x:v>
      </x:c>
      <x:c r="D660" s="8">
        <x:v>79.615384615384997</x:v>
      </x:c>
      <x:c r="E660" s="8">
        <x:v>90.634765625</x:v>
      </x:c>
      <x:c r="F660" s="23">
        <x:v>1.7058746737574602</x:v>
      </x:c>
      <x:c r="G660" s="18">
        <x:v>0.22722186700767</x:v>
      </x:c>
      <x:c r="H660" s="18">
        <x:v>0.21379549995656</x:v>
      </x:c>
      <x:c r="I660" s="18">
        <x:v>0.52659956865563995</x:v>
      </x:c>
      <x:c r="J660" s="18">
        <x:v>0.63866320466699</x:v>
      </x:c>
      <x:c r="K660" s="19">
        <x:v>0.22678595582243</x:v>
      </x:c>
      <x:c r="L660" s="19">
        <x:v>0.22678595582243</x:v>
      </x:c>
      <x:c r="M660" s="18">
        <x:v>0.30622289839364997</x:v>
      </x:c>
      <x:c r="N660" s="18">
        <x:v>0.30622289839364997</x:v>
      </x:c>
      <x:c r="O660" s="13">
        <x:v>1.3014490824021037</x:v>
      </x:c>
      <x:c r="P660" s="25">
        <x:v>1.5667</x:v>
      </x:c>
      <x:c r="Q660" s="25">
        <x:v>1.3874</x:v>
      </x:c>
    </x:row>
    <x:row r="661">
      <x:c r="A661" s="9">
        <x:v>44820</x:v>
      </x:c>
      <x:c r="B661" s="8">
        <x:v>64.886433394720996</x:v>
      </x:c>
      <x:c r="C661" s="8">
        <x:v>46.821793416572</x:v>
      </x:c>
      <x:c r="D661" s="8">
        <x:v>77.153846153846004</x:v>
      </x:c>
      <x:c r="E661" s="8">
        <x:v>86.81640625</x:v>
      </x:c>
      <x:c r="F661" s="23">
        <x:v>1.6891961980378476</x:v>
      </x:c>
      <x:c r="G661" s="18">
        <x:v>0.21299552429668001</x:v>
      </x:c>
      <x:c r="H661" s="18">
        <x:v>0.19563895404396001</x:v>
      </x:c>
      <x:c r="I661" s="18">
        <x:v>0.49329019889768</x:v>
      </x:c>
      <x:c r="J661" s="18">
        <x:v>0.59745372313847001</x:v>
      </x:c>
      <x:c r="K661" s="19">
        <x:v>0.18899758632649999</x:v>
      </x:c>
      <x:c r="L661" s="19">
        <x:v>0.18899758632649999</x:v>
      </x:c>
      <x:c r="M661" s="18">
        <x:v>0.26710954309352003</x:v>
      </x:c>
      <x:c r="N661" s="18">
        <x:v>0.26710954309352003</x:v>
      </x:c>
      <x:c r="O661" s="13">
        <x:v>1.2730082679062475</x:v>
      </x:c>
      <x:c r="P661" s="25">
        <x:v>1.5664</x:v>
      </x:c>
      <x:c r="Q661" s="25">
        <x:v>1.3845000000000001</x:v>
      </x:c>
    </x:row>
    <x:row r="662">
      <x:c r="A662" s="9">
        <x:v>44823</x:v>
      </x:c>
      <x:c r="B662" s="8">
        <x:v>62.922038060159998</x:v>
      </x:c>
      <x:c r="C662" s="8">
        <x:v>45.005675368898999</x:v>
      </x:c>
      <x:c r="D662" s="8">
        <x:v>78.769230769231001</x:v>
      </x:c>
      <x:c r="E662" s="8">
        <x:v>87.55859375</x:v>
      </x:c>
      <x:c r="F662" s="23">
        <x:v>1.6856388448707249</x:v>
      </x:c>
      <x:c r="G662" s="18">
        <x:v>0.18654092071611</x:v>
      </x:c>
      <x:c r="H662" s="18">
        <x:v>0.1727043697333</x:v>
      </x:c>
      <x:c r="I662" s="18">
        <x:v>0.45662592858855</x:v>
      </x:c>
      <x:c r="J662" s="18">
        <x:v>0.56411759783505999</x:v>
      </x:c>
      <x:c r="K662" s="19">
        <x:v>0.16421874991580002</x:v>
      </x:c>
      <x:c r="L662" s="19">
        <x:v>0.16421874991580002</x:v>
      </x:c>
      <x:c r="M662" s="18">
        <x:v>0.23781991327267998</x:v>
      </x:c>
      <x:c r="N662" s="18">
        <x:v>0.23781991327267998</x:v>
      </x:c>
      <x:c r="O662" s="13">
        <x:v>1.2644725937654151</x:v>
      </x:c>
      <x:c r="P662" s="25">
        <x:v>1.5666</x:v>
      </x:c>
      <x:c r="Q662" s="25">
        <x:v>1.3834</x:v>
      </x:c>
    </x:row>
    <x:row r="663">
      <x:c r="A663" s="9">
        <x:v>44824</x:v>
      </x:c>
      <x:c r="B663" s="8">
        <x:v>63.842848373235</x:v>
      </x:c>
      <x:c r="C663" s="8">
        <x:v>45.289443813848003</x:v>
      </x:c>
      <x:c r="D663" s="8">
        <x:v>78.692307692308006</x:v>
      </x:c>
      <x:c r="E663" s="8">
        <x:v>92.265625</x:v>
      </x:c>
      <x:c r="F663" s="23">
        <x:v>1.7002255621984776</x:v>
      </x:c>
      <x:c r="G663" s="18">
        <x:v>0.18646099744246</x:v>
      </x:c>
      <x:c r="H663" s="18">
        <x:v>0.17279124315871999</x:v>
      </x:c>
      <x:c r="I663" s="18">
        <x:v>0.45099448837766998</x:v>
      </x:c>
      <x:c r="J663" s="18">
        <x:v>0.56093475171957008</x:v>
      </x:c>
      <x:c r="K663" s="19">
        <x:v>0.14958926954447999</x:v>
      </x:c>
      <x:c r="L663" s="19">
        <x:v>0.14958926954447999</x:v>
      </x:c>
      <x:c r="M663" s="18">
        <x:v>0.22271036516796999</x:v>
      </x:c>
      <x:c r="N663" s="18">
        <x:v>0.22271036516796999</x:v>
      </x:c>
      <x:c r="O663" s="13">
        <x:v>1.2790289716175025</x:v>
      </x:c>
      <x:c r="P663" s="25">
        <x:v>1.5671999999999999</x:v>
      </x:c>
      <x:c r="Q663" s="25">
        <x:v>1.3878999999999999</x:v>
      </x:c>
    </x:row>
    <x:row r="664">
      <x:c r="A664" s="9">
        <x:v>44825</x:v>
      </x:c>
      <x:c r="B664" s="8">
        <x:v>62.369551872313998</x:v>
      </x:c>
      <x:c r="C664" s="8">
        <x:v>42.849035187287001</x:v>
      </x:c>
      <x:c r="D664" s="8">
        <x:v>77.307692307691994</x:v>
      </x:c>
      <x:c r="E664" s="8">
        <x:v>91.376953125</x:v>
      </x:c>
      <x:c r="F664" s="23">
        <x:v>1.6847580812307323</x:v>
      </x:c>
      <x:c r="G664" s="18">
        <x:v>0.18686061381074001</x:v>
      </x:c>
      <x:c r="H664" s="18">
        <x:v>0.17843801581096</x:v>
      </x:c>
      <x:c r="I664" s="18">
        <x:v>0.46321591181404004</x:v>
      </x:c>
      <x:c r="J664" s="18">
        <x:v>0.57936175567201997</x:v>
      </x:c>
      <x:c r="K664" s="19">
        <x:v>0.16437809871075001</x:v>
      </x:c>
      <x:c r="L664" s="19">
        <x:v>0.16437809871075001</x:v>
      </x:c>
      <x:c r="M664" s="18">
        <x:v>0.24779963920537998</x:v>
      </x:c>
      <x:c r="N664" s="18">
        <x:v>0.24779963920537998</x:v>
      </x:c>
      <x:c r="O664" s="13">
        <x:v>1.2796631458620913</x:v>
      </x:c>
      <x:c r="P664" s="25">
        <x:v>1.5677000000000001</x:v>
      </x:c>
      <x:c r="Q664" s="25">
        <x:v>1.3916999999999999</x:v>
      </x:c>
    </x:row>
    <x:row r="665">
      <x:c r="A665" s="9">
        <x:v>44826</x:v>
      </x:c>
      <x:c r="B665" s="8">
        <x:v>63.167587476980003</x:v>
      </x:c>
      <x:c r="C665" s="8">
        <x:v>44.324631101022</x:v>
      </x:c>
      <x:c r="D665" s="8">
        <x:v>76.076923076922995</x:v>
      </x:c>
      <x:c r="E665" s="8">
        <x:v>89.794921875</x:v>
      </x:c>
      <x:c r="F665" s="23">
        <x:v>1.6834101588248125</x:v>
      </x:c>
      <x:c r="G665" s="18">
        <x:v>0.1809462915601</x:v>
      </x:c>
      <x:c r="H665" s="18">
        <x:v>0.17096690122492</x:v>
      </x:c>
      <x:c r="I665" s="18">
        <x:v>0.47172298106878002</x:v>
      </x:c>
      <x:c r="J665" s="18">
        <x:v>0.58296339729857005</x:v>
      </x:c>
      <x:c r="K665" s="19">
        <x:v>0.16410344612650998</x:v>
      </x:c>
      <x:c r="L665" s="19">
        <x:v>0.16410344612650998</x:v>
      </x:c>
      <x:c r="M665" s="18">
        <x:v>0.25124935174566998</x:v>
      </x:c>
      <x:c r="N665" s="18">
        <x:v>0.25124935174566998</x:v>
      </x:c>
      <x:c r="O665" s="13">
        <x:v>1.2766707201931224</x:v>
      </x:c>
      <x:c r="P665" s="25">
        <x:v>1.5678000000000001</x:v>
      </x:c>
      <x:c r="Q665" s="25">
        <x:v>1.3883000000000001</x:v>
      </x:c>
    </x:row>
    <x:row r="666">
      <x:c r="A666" s="9">
        <x:v>44827</x:v>
      </x:c>
      <x:c r="B666" s="8">
        <x:v>60.773480662982998</x:v>
      </x:c>
      <x:c r="C666" s="8">
        <x:v>41.089670828604</x:v>
      </x:c>
      <x:c r="D666" s="8">
        <x:v>71.307692307691994</x:v>
      </x:c>
      <x:c r="E666" s="8">
        <x:v>85.3125</x:v>
      </x:c>
      <x:c r="F666" s="23">
        <x:v>1.6462083594981975</x:v>
      </x:c>
      <x:c r="G666" s="18">
        <x:v>0.17383312020460001</x:v>
      </x:c>
      <x:c r="H666" s="18">
        <x:v>0.16419077404222002</x:v>
      </x:c>
      <x:c r="I666" s="18">
        <x:v>0.46633117661154999</x:v>
      </x:c>
      <x:c r="J666" s="18">
        <x:v>0.58187452889267</x:v>
      </x:c>
      <x:c r="K666" s="19">
        <x:v>0.16530201994491001</x:v>
      </x:c>
      <x:c r="L666" s="19">
        <x:v>0.16530201994491001</x:v>
      </x:c>
      <x:c r="M666" s="18">
        <x:v>0.24826606095206</x:v>
      </x:c>
      <x:c r="N666" s="18">
        <x:v>0.24826606095206</x:v>
      </x:c>
      <x:c r="O666" s="13">
        <x:v>1.2568759904236675</x:v>
      </x:c>
      <x:c r="P666" s="25">
        <x:v>1.5673999999999999</x:v>
      </x:c>
      <x:c r="Q666" s="25">
        <x:v>1.3960999999999999</x:v>
      </x:c>
    </x:row>
    <x:row r="667">
      <x:c r="A667" s="9">
        <x:v>44830</x:v>
      </x:c>
      <x:c r="B667" s="8">
        <x:v>61.571516267649002</x:v>
      </x:c>
      <x:c r="C667" s="8">
        <x:v>42.451759364358999</x:v>
      </x:c>
      <x:c r="D667" s="8">
        <x:v>68.615384615384997</x:v>
      </x:c>
      <x:c r="E667" s="8">
        <x:v>87.12890625</x:v>
      </x:c>
      <x:c r="F667" s="23">
        <x:v>1.6494189162434825</x:v>
      </x:c>
      <x:c r="G667" s="18">
        <x:v>0.16823849104859001</x:v>
      </x:c>
      <x:c r="H667" s="18">
        <x:v>0.15645903917991</x:v>
      </x:c>
      <x:c r="I667" s="18">
        <x:v>0.44943685597890998</x:v>
      </x:c>
      <x:c r="J667" s="18">
        <x:v>0.56068347441292998</x:v>
      </x:c>
      <x:c r="K667" s="19">
        <x:v>0.14310145098835</x:v>
      </x:c>
      <x:c r="L667" s="19">
        <x:v>0.14310145098835</x:v>
      </x:c>
      <x:c r="M667" s="18">
        <x:v>0.21699358039614999</x:v>
      </x:c>
      <x:c r="N667" s="18">
        <x:v>0.21699358039614999</x:v>
      </x:c>
      <x:c r="O667" s="13">
        <x:v>1.2423637968488712</x:v>
      </x:c>
      <x:c r="P667" s="25">
        <x:v>1.5663</x:v>
      </x:c>
      <x:c r="Q667" s="25">
        <x:v>1.3883000000000001</x:v>
      </x:c>
    </x:row>
    <x:row r="668">
      <x:c r="A668" s="9">
        <x:v>44831</x:v>
      </x:c>
      <x:c r="B668" s="8">
        <x:v>63.720073664825001</x:v>
      </x:c>
      <x:c r="C668" s="8">
        <x:v>45.516458569807</x:v>
      </x:c>
      <x:c r="D668" s="8">
        <x:v>72.230769230768999</x:v>
      </x:c>
      <x:c r="E668" s="8">
        <x:v>86.54296875</x:v>
      </x:c>
      <x:c r="F668" s="23">
        <x:v>1.6700256755385023</x:v>
      </x:c>
      <x:c r="G668" s="18">
        <x:v>0.16304347826086998</x:v>
      </x:c>
      <x:c r="H668" s="18">
        <x:v>0.15298410216315</x:v>
      </x:c>
      <x:c r="I668" s="18">
        <x:v>0.42667145938174</x:v>
      </x:c>
      <x:c r="J668" s="18">
        <x:v>0.54401541176122992</x:v>
      </x:c>
      <x:c r="K668" s="19">
        <x:v>0.12871479296063001</x:v>
      </x:c>
      <x:c r="L668" s="19">
        <x:v>0.12871479296063001</x:v>
      </x:c>
      <x:c r="M668" s="18">
        <x:v>0.19738316865135999</x:v>
      </x:c>
      <x:c r="N668" s="18">
        <x:v>0.19738316865135999</x:v>
      </x:c>
      <x:c r="O668" s="13">
        <x:v>1.2648879833075837</x:v>
      </x:c>
      <x:c r="P668" s="25">
        <x:v>1.5662</x:v>
      </x:c>
      <x:c r="Q668" s="25">
        <x:v>1.3888</x:v>
      </x:c>
    </x:row>
    <x:row r="669">
      <x:c r="A669" s="9">
        <x:v>44832</x:v>
      </x:c>
      <x:c r="B669" s="8">
        <x:v>60.098219766728</x:v>
      </x:c>
      <x:c r="C669" s="8">
        <x:v>41.657207718502001</x:v>
      </x:c>
      <x:c r="D669" s="8">
        <x:v>68</x:v>
      </x:c>
      <x:c r="E669" s="8">
        <x:v>79.47265625</x:v>
      </x:c>
      <x:c r="F669" s="23">
        <x:v>1.6230702093380751</x:v>
      </x:c>
      <x:c r="G669" s="18">
        <x:v>0.17886828644501002</x:v>
      </x:c>
      <x:c r="H669" s="18">
        <x:v>0.16740509078273</x:v>
      </x:c>
      <x:c r="I669" s="18">
        <x:v>0.44979630960938999</x:v>
      </x:c>
      <x:c r="J669" s="18">
        <x:v>0.56654661203066004</x:v>
      </x:c>
      <x:c r="K669" s="19">
        <x:v>0.15138099594524002</x:v>
      </x:c>
      <x:c r="L669" s="19">
        <x:v>0.15138099594524002</x:v>
      </x:c>
      <x:c r="M669" s="18">
        <x:v>0.22686278785119998</x:v>
      </x:c>
      <x:c r="N669" s="18">
        <x:v>0.22686278785119998</x:v>
      </x:c>
      <x:c r="O669" s="13">
        <x:v>1.2317971477674412</x:v>
      </x:c>
      <x:c r="P669" s="25">
        <x:v>1.5651999999999999</x:v>
      </x:c>
      <x:c r="Q669" s="25">
        <x:v>1.3885000000000001</x:v>
      </x:c>
    </x:row>
    <x:row r="670">
      <x:c r="A670" s="9">
        <x:v>44833</x:v>
      </x:c>
      <x:c r="B670" s="8">
        <x:v>61.264579496624002</x:v>
      </x:c>
      <x:c r="C670" s="8">
        <x:v>43.019296254257</x:v>
      </x:c>
      <x:c r="D670" s="8">
        <x:v>67.923076923077005</x:v>
      </x:c>
      <x:c r="E670" s="8">
        <x:v>81.25</x:v>
      </x:c>
      <x:c r="F670" s="23">
        <x:v>1.6336423816848951</x:v>
      </x:c>
      <x:c r="G670" s="18">
        <x:v>0.15704923273657001</x:v>
      </x:c>
      <x:c r="H670" s="18">
        <x:v>0.14794544348883998</x:v>
      </x:c>
      <x:c r="I670" s="18">
        <x:v>0.4150491253295</x:v>
      </x:c>
      <x:c r="J670" s="18">
        <x:v>0.52868749482206001</x:v>
      </x:c>
      <x:c r="K670" s="19">
        <x:v>0.11569467973335</x:v>
      </x:c>
      <x:c r="L670" s="19">
        <x:v>0.11569467973335</x:v>
      </x:c>
      <x:c r="M670" s="18">
        <x:v>0.18712826314792999</x:v>
      </x:c>
      <x:c r="N670" s="18">
        <x:v>0.18712826314792999</x:v>
      </x:c>
      <x:c r="O670" s="13">
        <x:v>1.2333630370358901</x:v>
      </x:c>
      <x:c r="P670" s="25">
        <x:v>1.5645</x:v>
      </x:c>
      <x:c r="Q670" s="25">
        <x:v>1.3996999999999999</x:v>
      </x:c>
    </x:row>
    <x:row r="671">
      <x:c r="A671" s="9">
        <x:v>44834</x:v>
      </x:c>
      <x:c r="B671" s="8">
        <x:v>57.151626764885997</x:v>
      </x:c>
      <x:c r="C671" s="8">
        <x:v>38.933030646992002</x:v>
      </x:c>
      <x:c r="D671" s="8">
        <x:v>66.307692307691994</x:v>
      </x:c>
      <x:c r="E671" s="8">
        <x:v>74.970703125</x:v>
      </x:c>
      <x:c r="F671" s="23">
        <x:v>1.593407632111425</x:v>
      </x:c>
      <x:c r="G671" s="18">
        <x:v>0.15824808184142999</x:v>
      </x:c>
      <x:c r="H671" s="18">
        <x:v>0.15089913995309001</x:v>
      </x:c>
      <x:c r="I671" s="18">
        <x:v>0.41840402588066</x:v>
      </x:c>
      <x:c r="J671" s="18">
        <x:v>0.53982745626487993</x:v>
      </x:c>
      <x:c r="K671" s="19">
        <x:v>0.11886866846307999</x:v>
      </x:c>
      <x:c r="L671" s="19">
        <x:v>0.11886866846307999</x:v>
      </x:c>
      <x:c r="M671" s="18">
        <x:v>0.18089412771045002</x:v>
      </x:c>
      <x:c r="N671" s="18">
        <x:v>0.18089412771045002</x:v>
      </x:c>
      <x:c r="O671" s="13">
        <x:v>1.2186544191816764</x:v>
      </x:c>
      <x:c r="P671" s="25">
        <x:v>1.5634999999999999</x:v>
      </x:c>
      <x:c r="Q671" s="25">
        <x:v>1.4032</x:v>
      </x:c>
    </x:row>
    <x:row r="672">
      <x:c r="A672" s="9">
        <x:v>44844</x:v>
      </x:c>
      <x:c r="B672" s="8">
        <x:v>52.117863720073998</x:v>
      </x:c>
      <x:c r="C672" s="8">
        <x:v>32.292849035186997</x:v>
      </x:c>
      <x:c r="D672" s="8">
        <x:v>70.769230769231001</x:v>
      </x:c>
      <x:c r="E672" s="8">
        <x:v>66.396484375</x:v>
      </x:c>
      <x:c r="F672" s="23">
        <x:v>1.5539410697487299</x:v>
      </x:c>
      <x:c r="G672" s="18">
        <x:v>0.15217391304347999</x:v>
      </x:c>
      <x:c r="H672" s="18">
        <x:v>0.13995308835027001</x:v>
      </x:c>
      <x:c r="I672" s="18">
        <x:v>0.40570333093697997</x:v>
      </x:c>
      <x:c r="J672" s="18">
        <x:v>0.52366194830360002</x:v>
      </x:c>
      <x:c r="K672" s="19">
        <x:v>0.10020254954479001</x:v>
      </x:c>
      <x:c r="L672" s="19">
        <x:v>0.10020254954479001</x:v>
      </x:c>
      <x:c r="M672" s="18">
        <x:v>0.16366898686475001</x:v>
      </x:c>
      <x:c r="N672" s="18">
        <x:v>0.16366898686475001</x:v>
      </x:c>
      <x:c r="O672" s="13">
        <x:v>1.1974634072759733</x:v>
      </x:c>
      <x:c r="P672" s="25">
        <x:v>1.5659000000000001</x:v>
      </x:c>
      <x:c r="Q672" s="25">
        <x:v>1.4127000000000001</x:v>
      </x:c>
    </x:row>
    <x:row r="673">
      <x:c r="A673" s="9">
        <x:v>44845</x:v>
      </x:c>
      <x:c r="B673" s="8">
        <x:v>50.767341927563002</x:v>
      </x:c>
      <x:c r="C673" s="8">
        <x:v>31.782065834278999</x:v>
      </x:c>
      <x:c r="D673" s="8">
        <x:v>74.923076923077005</x:v>
      </x:c>
      <x:c r="E673" s="8">
        <x:v>68.80859375</x:v>
      </x:c>
      <x:c r="F673" s="23">
        <x:v>1.5657026960872975</x:v>
      </x:c>
      <x:c r="G673" s="18">
        <x:v>0.13123401534526999</x:v>
      </x:c>
      <x:c r="H673" s="18">
        <x:v>0.11788723829381001</x:v>
      </x:c>
      <x:c r="I673" s="18">
        <x:v>0.38797028516654997</x:v>
      </x:c>
      <x:c r="J673" s="18">
        <x:v>0.50691012654969003</x:v>
      </x:c>
      <x:c r="K673" s="19">
        <x:v>7.4989280645542999E-2</x:v>
      </x:c>
      <x:c r="L673" s="19">
        <x:v>7.4989280645542999E-2</x:v>
      </x:c>
      <x:c r="M673" s="18">
        <x:v>0.14286351578069001</x:v>
      </x:c>
      <x:c r="N673" s="18">
        <x:v>0.14286351578069001</x:v>
      </x:c>
      <x:c r="O673" s="13">
        <x:v>1.2051086291290698</x:v>
      </x:c>
      <x:c r="P673" s="25">
        <x:v>1.5661</x:v>
      </x:c>
      <x:c r="Q673" s="25">
        <x:v>1.4105000000000001</x:v>
      </x:c>
    </x:row>
    <x:row r="674">
      <x:c r="A674" s="9">
        <x:v>44846</x:v>
      </x:c>
      <x:c r="B674" s="8">
        <x:v>54.634745242480001</x:v>
      </x:c>
      <x:c r="C674" s="8">
        <x:v>36.889897843360004</x:v>
      </x:c>
      <x:c r="D674" s="8">
        <x:v>78</x:v>
      </x:c>
      <x:c r="E674" s="8">
        <x:v>73.3984375</x:v>
      </x:c>
      <x:c r="F674" s="23">
        <x:v>1.6073077014646</x:v>
      </x:c>
      <x:c r="G674" s="18">
        <x:v>0.12971547314578</x:v>
      </x:c>
      <x:c r="H674" s="18">
        <x:v>0.12075406133263999</x:v>
      </x:c>
      <x:c r="I674" s="18">
        <x:v>0.39719626168224004</x:v>
      </x:c>
      <x:c r="J674" s="18">
        <x:v>0.51913895639841001</x:v>
      </x:c>
      <x:c r="K674" s="19">
        <x:v>8.0956301139224002E-2</x:v>
      </x:c>
      <x:c r="L674" s="19">
        <x:v>8.0956301139224002E-2</x:v>
      </x:c>
      <x:c r="M674" s="18">
        <x:v>0.15607583909751999</x:v>
      </x:c>
      <x:c r="N674" s="18">
        <x:v>0.15607583909751999</x:v>
      </x:c>
      <x:c r="O674" s="13">
        <x:v>1.23438418000216</x:v>
      </x:c>
      <x:c r="P674" s="25">
        <x:v>1.5665</x:v>
      </x:c>
      <x:c r="Q674" s="25">
        <x:v>1.4123000000000001</x:v>
      </x:c>
    </x:row>
    <x:row r="675">
      <x:c r="A675" s="9">
        <x:v>44847</x:v>
      </x:c>
      <x:c r="B675" s="8">
        <x:v>56.967464702271002</x:v>
      </x:c>
      <x:c r="C675" s="8">
        <x:v>38.024971623155999</x:v>
      </x:c>
      <x:c r="D675" s="8">
        <x:v>83.384615384615003</x:v>
      </x:c>
      <x:c r="E675" s="8">
        <x:v>72.32421875</x:v>
      </x:c>
      <x:c r="F675" s="23">
        <x:v>1.6267531761501051</x:v>
      </x:c>
      <x:c r="G675" s="18">
        <x:v>0.14785805626598</x:v>
      </x:c>
      <x:c r="H675" s="18">
        <x:v>0.13647815133350999</x:v>
      </x:c>
      <x:c r="I675" s="18">
        <x:v>0.42894799904145997</x:v>
      </x:c>
      <x:c r="J675" s="18">
        <x:v>0.55138621329590998</x:v>
      </x:c>
      <x:c r="K675" s="19">
        <x:v>0.11237950269021001</x:v>
      </x:c>
      <x:c r="L675" s="19">
        <x:v>0.11237950269021001</x:v>
      </x:c>
      <x:c r="M675" s="18">
        <x:v>0.19282200734999999</x:v>
      </x:c>
      <x:c r="N675" s="18">
        <x:v>0.19282200734999999</x:v>
      </x:c>
      <x:c r="O675" s="13">
        <x:v>1.2382014334586575</x:v>
      </x:c>
      <x:c r="P675" s="25">
        <x:v>1.5672999999999999</x:v>
      </x:c>
      <x:c r="Q675" s="25">
        <x:v>1.4133</x:v>
      </x:c>
    </x:row>
    <x:row r="676">
      <x:c r="A676" s="9">
        <x:v>44848</x:v>
      </x:c>
      <x:c r="B676" s="8">
        <x:v>58.747697974216997</x:v>
      </x:c>
      <x:c r="C676" s="8">
        <x:v>38.649262202042998</x:v>
      </x:c>
      <x:c r="D676" s="8">
        <x:v>82.846153846153996</x:v>
      </x:c>
      <x:c r="E676" s="8">
        <x:v>76.552734375</x:v>
      </x:c>
      <x:c r="F676" s="23">
        <x:v>1.641989620993535</x:v>
      </x:c>
      <x:c r="G676" s="18">
        <x:v>0.13690856777494001</x:v>
      </x:c>
      <x:c r="H676" s="18">
        <x:v>0.12761706194075001</x:v>
      </x:c>
      <x:c r="I676" s="18">
        <x:v>0.43421998562185005</x:v>
      </x:c>
      <x:c r="J676" s="18">
        <x:v>0.55230756349739996</x:v>
      </x:c>
      <x:c r="K676" s="19">
        <x:v>0.12307983444682</x:v>
      </x:c>
      <x:c r="L676" s="19">
        <x:v>0.12307983444682</x:v>
      </x:c>
      <x:c r="M676" s="18">
        <x:v>0.20419930997034</x:v>
      </x:c>
      <x:c r="N676" s="18">
        <x:v>0.20419930997034</x:v>
      </x:c>
      <x:c r="O676" s="13">
        <x:v>1.2665558239278374</x:v>
      </x:c>
      <x:c r="P676" s="25">
        <x:v>1.5688</x:v>
      </x:c>
      <x:c r="Q676" s="25">
        <x:v>1.4117</x:v>
      </x:c>
    </x:row>
    <x:row r="677">
      <x:c r="A677" s="9">
        <x:v>44851</x:v>
      </x:c>
      <x:c r="B677" s="8">
        <x:v>61.203192142418999</x:v>
      </x:c>
      <x:c r="C677" s="8">
        <x:v>40.295119182747001</x:v>
      </x:c>
      <x:c r="D677" s="8">
        <x:v>81.846153846153996</x:v>
      </x:c>
      <x:c r="E677" s="8">
        <x:v>75.4296875</x:v>
      </x:c>
      <x:c r="F677" s="23">
        <x:v>1.6469353816783001</x:v>
      </x:c>
      <x:c r="G677" s="18">
        <x:v>0.16048593350383999</x:v>
      </x:c>
      <x:c r="H677" s="18">
        <x:v>0.15176787420728</x:v>
      </x:c>
      <x:c r="I677" s="18">
        <x:v>0.47160316319194995</x:v>
      </x:c>
      <x:c r="J677" s="18">
        <x:v>0.58522489328975003</x:v>
      </x:c>
      <x:c r="K677" s="19">
        <x:v>0.15078486152317999</x:v>
      </x:c>
      <x:c r="L677" s="19">
        <x:v>0.15078486152317999</x:v>
      </x:c>
      <x:c r="M677" s="18">
        <x:v>0.23089750209175999</x:v>
      </x:c>
      <x:c r="N677" s="18">
        <x:v>0.23089750209175999</x:v>
      </x:c>
      <x:c r="O677" s="13">
        <x:v>1.275050965328925</x:v>
      </x:c>
      <x:c r="P677" s="25">
        <x:v>1.5692999999999999</x:v>
      </x:c>
      <x:c r="Q677" s="25">
        <x:v>1.4064000000000001</x:v>
      </x:c>
    </x:row>
    <x:row r="678">
      <x:c r="A678" s="9">
        <x:v>44852</x:v>
      </x:c>
      <x:c r="B678" s="8">
        <x:v>61.510128913443999</x:v>
      </x:c>
      <x:c r="C678" s="8">
        <x:v>41.089670828604</x:v>
      </x:c>
      <x:c r="D678" s="8">
        <x:v>83</x:v>
      </x:c>
      <x:c r="E678" s="8">
        <x:v>74.775390625</x:v>
      </x:c>
      <x:c r="F678" s="23">
        <x:v>1.6509379759176199</x:v>
      </x:c>
      <x:c r="G678" s="18">
        <x:v>0.15960677749360999</x:v>
      </x:c>
      <x:c r="H678" s="18">
        <x:v>0.15020415254974001</x:v>
      </x:c>
      <x:c r="I678" s="18">
        <x:v>0.47723460340282997</x:v>
      </x:c>
      <x:c r="J678" s="18">
        <x:v>0.58623000259344005</x:v>
      </x:c>
      <x:c r="K678" s="19">
        <x:v>0.16263925505741</x:v>
      </x:c>
      <x:c r="L678" s="19">
        <x:v>0.16263925505741</x:v>
      </x:c>
      <x:c r="M678" s="18">
        <x:v>0.25092683823848</x:v>
      </x:c>
      <x:c r="N678" s="18">
        <x:v>0.25092683823848</x:v>
      </x:c>
      <x:c r="O678" s="13">
        <x:v>1.2783915936825225</x:v>
      </x:c>
      <x:c r="P678" s="25">
        <x:v>1.5694999999999999</x:v>
      </x:c>
      <x:c r="Q678" s="25">
        <x:v>1.4059999999999999</x:v>
      </x:c>
    </x:row>
    <x:row r="679">
      <x:c r="A679" s="9">
        <x:v>44853</x:v>
      </x:c>
      <x:c r="B679" s="8">
        <x:v>61.510128913443999</x:v>
      </x:c>
      <x:c r="C679" s="8">
        <x:v>41.203178206582997</x:v>
      </x:c>
      <x:c r="D679" s="8">
        <x:v>77</x:v>
      </x:c>
      <x:c r="E679" s="8">
        <x:v>73.623046875</x:v>
      </x:c>
      <x:c r="F679" s="23">
        <x:v>1.6333408849875675</x:v>
      </x:c>
      <x:c r="G679" s="18">
        <x:v>0.15704923273657001</x:v>
      </x:c>
      <x:c r="H679" s="18">
        <x:v>0.14959603857179998</x:v>
      </x:c>
      <x:c r="I679" s="18">
        <x:v>0.47783369278695997</x:v>
      </x:c>
      <x:c r="J679" s="18">
        <x:v>0.59008292160378994</x:v>
      </x:c>
      <x:c r="K679" s="19">
        <x:v>0.16911536180942</x:v>
      </x:c>
      <x:c r="L679" s="19">
        <x:v>0.16911536180942</x:v>
      </x:c>
      <x:c r="M679" s="18">
        <x:v>0.25717007007110998</x:v>
      </x:c>
      <x:c r="N679" s="18">
        <x:v>0.25717007007110998</x:v>
      </x:c>
      <x:c r="O679" s="13">
        <x:v>1.2665917221339913</x:v>
      </x:c>
      <x:c r="P679" s="25">
        <x:v>1.5699000000000001</x:v>
      </x:c>
      <x:c r="Q679" s="25">
        <x:v>1.4032</x:v>
      </x:c>
    </x:row>
    <x:row r="680">
      <x:c r="A680" s="9">
        <x:v>44854</x:v>
      </x:c>
      <x:c r="B680" s="8">
        <x:v>63.965623081644999</x:v>
      </x:c>
      <x:c r="C680" s="8">
        <x:v>42.338251986378999</x:v>
      </x:c>
      <x:c r="D680" s="8">
        <x:v>74.153846153846004</x:v>
      </x:c>
      <x:c r="E680" s="8">
        <x:v>71.689453125</x:v>
      </x:c>
      <x:c r="F680" s="23">
        <x:v>1.630367935867175</x:v>
      </x:c>
      <x:c r="G680" s="18">
        <x:v>0.14290281329922999</x:v>
      </x:c>
      <x:c r="H680" s="18">
        <x:v>0.13222135348797001</x:v>
      </x:c>
      <x:c r="I680" s="18">
        <x:v>0.46561226935058997</x:v>
      </x:c>
      <x:c r="J680" s="18">
        <x:v>0.57492252286904</x:v>
      </x:c>
      <x:c r="K680" s="19">
        <x:v>0.16060856833433998</x:v>
      </x:c>
      <x:c r="L680" s="19">
        <x:v>0.16060856833433998</x:v>
      </x:c>
      <x:c r="M680" s="18">
        <x:v>0.24792884069821</x:v>
      </x:c>
      <x:c r="N680" s="18">
        <x:v>0.24792884069821</x:v>
      </x:c>
      <x:c r="O680" s="13">
        <x:v>1.2593029830851463</x:v>
      </x:c>
      <x:c r="P680" s="25">
        <x:v>1.5694999999999999</x:v>
      </x:c>
      <x:c r="Q680" s="25">
        <x:v>1.3979999999999999</x:v>
      </x:c>
    </x:row>
    <x:row r="681">
      <x:c r="A681" s="9">
        <x:v>44855</x:v>
      </x:c>
      <x:c r="B681" s="8">
        <x:v>64.886433394720996</x:v>
      </x:c>
      <x:c r="C681" s="8">
        <x:v>43.700340522133999</x:v>
      </x:c>
      <x:c r="D681" s="8">
        <x:v>75.846153846153996</x:v>
      </x:c>
      <x:c r="E681" s="8">
        <x:v>68.564453125</x:v>
      </x:c>
      <x:c r="F681" s="23">
        <x:v>1.6324934522200225</x:v>
      </x:c>
      <x:c r="G681" s="18">
        <x:v>0.13826726342710999</x:v>
      </x:c>
      <x:c r="H681" s="18">
        <x:v>0.12362088437146999</x:v>
      </x:c>
      <x:c r="I681" s="18">
        <x:v>0.45782410735682</x:v>
      </x:c>
      <x:c r="J681" s="18">
        <x:v>0.56369880232401004</x:v>
      </x:c>
      <x:c r="K681" s="19">
        <x:v>0.15496067653991</x:v>
      </x:c>
      <x:c r="L681" s="19">
        <x:v>0.15496067653991</x:v>
      </x:c>
      <x:c r="M681" s="18">
        <x:v>0.24054572706097002</x:v>
      </x:c>
      <x:c r="N681" s="18">
        <x:v>0.24054572706097002</x:v>
      </x:c>
      <x:c r="O681" s="13">
        <x:v>1.2589906187456825</x:v>
      </x:c>
      <x:c r="P681" s="25">
        <x:v>1.5693999999999999</x:v>
      </x:c>
      <x:c r="Q681" s="25">
        <x:v>1.3991</x:v>
      </x:c>
    </x:row>
    <x:row r="682">
      <x:c r="A682" s="9">
        <x:v>44858</x:v>
      </x:c>
      <x:c r="B682" s="8">
        <x:v>66.052793124616002</x:v>
      </x:c>
      <x:c r="C682" s="8">
        <x:v>45.119182746878998</x:v>
      </x:c>
      <x:c r="D682" s="8">
        <x:v>68.384615384615003</x:v>
      </x:c>
      <x:c r="E682" s="8">
        <x:v>67.40234375</x:v>
      </x:c>
      <x:c r="F682" s="23">
        <x:v>1.6173973375152748</x:v>
      </x:c>
      <x:c r="G682" s="18">
        <x:v>0.13570971867008</x:v>
      </x:c>
      <x:c r="H682" s="18">
        <x:v>0.12014594735470001</x:v>
      </x:c>
      <x:c r="I682" s="18">
        <x:v>0.45722501797268</x:v>
      </x:c>
      <x:c r="J682" s="18">
        <x:v>0.56059971523356</x:v>
      </x:c>
      <x:c r="K682" s="19">
        <x:v>0.15543153776885998</x:v>
      </x:c>
      <x:c r="L682" s="19">
        <x:v>0.15543153776885998</x:v>
      </x:c>
      <x:c r="M682" s="18">
        <x:v>0.24369073759835999</x:v>
      </x:c>
      <x:c r="N682" s="18">
        <x:v>0.24369073759835999</x:v>
      </x:c>
      <x:c r="O682" s="13">
        <x:v>1.2425459675302104</x:v>
      </x:c>
      <x:c r="P682" s="25">
        <x:v>1.5702</x:v>
      </x:c>
      <x:c r="Q682" s="25">
        <x:v>1.4144000000000001</x:v>
      </x:c>
    </x:row>
    <x:row r="683">
      <x:c r="A683" s="9">
        <x:v>44859</x:v>
      </x:c>
      <x:c r="B683" s="8">
        <x:v>65.991405770411006</x:v>
      </x:c>
      <x:c r="C683" s="8">
        <x:v>44.778660612940001</x:v>
      </x:c>
      <x:c r="D683" s="8">
        <x:v>66.923076923077005</x:v>
      </x:c>
      <x:c r="E683" s="8">
        <x:v>67.98828125</x:v>
      </x:c>
      <x:c r="F683" s="23">
        <x:v>1.6142035613910699</x:v>
      </x:c>
      <x:c r="G683" s="18">
        <x:v>0.11173273657289</x:v>
      </x:c>
      <x:c r="H683" s="18">
        <x:v>9.3215185474762999E-2</x:v>
      </x:c>
      <x:c r="I683" s="18">
        <x:v>0.43853342918763</x:v>
      </x:c>
      <x:c r="J683" s="18">
        <x:v>0.54543931657597999</x:v>
      </x:c>
      <x:c r="K683" s="19">
        <x:v>0.14575076167143</x:v>
      </x:c>
      <x:c r="L683" s="19">
        <x:v>0.14575076167143</x:v>
      </x:c>
      <x:c r="M683" s="18">
        <x:v>0.22997277454378001</x:v>
      </x:c>
      <x:c r="N683" s="18">
        <x:v>0.22997277454378001</x:v>
      </x:c>
      <x:c r="O683" s="13">
        <x:v>1.2395697686647051</x:v>
      </x:c>
      <x:c r="P683" s="25">
        <x:v>1.5697000000000001</x:v>
      </x:c>
      <x:c r="Q683" s="25">
        <x:v>1.4160999999999999</x:v>
      </x:c>
    </x:row>
    <x:row r="684">
      <x:c r="A684" s="9">
        <x:v>44860</x:v>
      </x:c>
      <x:c r="B684" s="8">
        <x:v>68.631062001228003</x:v>
      </x:c>
      <x:c r="C684" s="8">
        <x:v>47.843359818388002</x:v>
      </x:c>
      <x:c r="D684" s="8">
        <x:v>67.230769230768999</x:v>
      </x:c>
      <x:c r="E684" s="8">
        <x:v>68.076171875</x:v>
      </x:c>
      <x:c r="F684" s="23">
        <x:v>1.6294534073134623</x:v>
      </x:c>
      <x:c r="G684" s="18">
        <x:v>0.1074168797954</x:v>
      </x:c>
      <x:c r="H684" s="18">
        <x:v>9.1477716966379991E-2</x:v>
      </x:c>
      <x:c r="I684" s="18">
        <x:v>0.43170381020847998</x:v>
      </x:c>
      <x:c r="J684" s="18">
        <x:v>0.54167015666784002</x:v>
      </x:c>
      <x:c r="K684" s="19">
        <x:v>0.14168146659090999</x:v>
      </x:c>
      <x:c r="L684" s="19">
        <x:v>0.14168146659090999</x:v>
      </x:c>
      <x:c r="M684" s="18">
        <x:v>0.23046332624885998</x:v>
      </x:c>
      <x:c r="N684" s="18">
        <x:v>0.23046332624885998</x:v>
      </x:c>
      <x:c r="O684" s="13">
        <x:v>1.2593881854352715</x:v>
      </x:c>
      <x:c r="P684" s="25">
        <x:v>1.5706</x:v>
      </x:c>
      <x:c r="Q684" s="25">
        <x:v>1.417</x:v>
      </x:c>
    </x:row>
    <x:row r="685">
      <x:c r="A685" s="9">
        <x:v>44861</x:v>
      </x:c>
      <x:c r="B685" s="8">
        <x:v>65.745856353590995</x:v>
      </x:c>
      <x:c r="C685" s="8">
        <x:v>45.005675368898999</x:v>
      </x:c>
      <x:c r="D685" s="8">
        <x:v>61.769230769231001</x:v>
      </x:c>
      <x:c r="E685" s="8">
        <x:v>68.896484375</x:v>
      </x:c>
      <x:c r="F685" s="23">
        <x:v>1.6035431171668026</x:v>
      </x:c>
      <x:c r="G685" s="18">
        <x:v>0.11980498721228</x:v>
      </x:c>
      <x:c r="H685" s="18">
        <x:v>9.8427590999912995E-2</x:v>
      </x:c>
      <x:c r="I685" s="18">
        <x:v>0.45566738557392999</x:v>
      </x:c>
      <x:c r="J685" s="18">
        <x:v>0.56160482461440997</x:v>
      </x:c>
      <x:c r="K685" s="19">
        <x:v>0.16609540485928001</x:v>
      </x:c>
      <x:c r="L685" s="19">
        <x:v>0.16609540485928001</x:v>
      </x:c>
      <x:c r="M685" s="18">
        <x:v>0.25370494268154004</x:v>
      </x:c>
      <x:c r="N685" s="18">
        <x:v>0.25370494268154004</x:v>
      </x:c>
      <x:c r="O685" s="13">
        <x:v>1.2530476854176253</x:v>
      </x:c>
      <x:c r="P685" s="25">
        <x:v>1.5711999999999999</x:v>
      </x:c>
      <x:c r="Q685" s="25">
        <x:v>1.4138999999999999</x:v>
      </x:c>
    </x:row>
    <x:row r="686">
      <x:c r="A686" s="9">
        <x:v>44862</x:v>
      </x:c>
      <x:c r="B686" s="8">
        <x:v>62.308164518109002</x:v>
      </x:c>
      <x:c r="C686" s="8">
        <x:v>44.324631101022</x:v>
      </x:c>
      <x:c r="D686" s="8">
        <x:v>56.461538461537998</x:v>
      </x:c>
      <x:c r="E686" s="8">
        <x:v>63.4375</x:v>
      </x:c>
      <x:c r="F686" s="23">
        <x:v>1.5663295852016725</x:v>
      </x:c>
      <x:c r="G686" s="18">
        <x:v>0.11365089514066</x:v>
      </x:c>
      <x:c r="H686" s="18">
        <x:v>8.9219007905481998E-2</x:v>
      </x:c>
      <x:c r="I686" s="18">
        <x:v>0.45375029954468998</x:v>
      </x:c>
      <x:c r="J686" s="18">
        <x:v>0.55456905941140999</x:v>
      </x:c>
      <x:c r="K686" s="19">
        <x:v>0.16069184429120001</x:v>
      </x:c>
      <x:c r="L686" s="19">
        <x:v>0.16069184429120001</x:v>
      </x:c>
      <x:c r="M686" s="18">
        <x:v>0.24590426637817997</x:v>
      </x:c>
      <x:c r="N686" s="18">
        <x:v>0.24590426637817997</x:v>
      </x:c>
      <x:c r="O686" s="13">
        <x:v>1.2114696015341877</x:v>
      </x:c>
      <x:c r="P686" s="25">
        <x:v>1.5721000000000001</x:v>
      </x:c>
      <x:c r="Q686" s="25">
        <x:v>1.4120999999999999</x:v>
      </x:c>
    </x:row>
    <x:row r="687">
      <x:c r="A687" s="9">
        <x:v>44865</x:v>
      </x:c>
      <x:c r="B687" s="8">
        <x:v>64.088397790054998</x:v>
      </x:c>
      <x:c r="C687" s="8">
        <x:v>47.275822928490001</x:v>
      </x:c>
      <x:c r="D687" s="8">
        <x:v>55.846153846154003</x:v>
      </x:c>
      <x:c r="E687" s="8">
        <x:v>68.544921875</x:v>
      </x:c>
      <x:c r="F687" s="23">
        <x:v>1.5893882410992475</x:v>
      </x:c>
      <x:c r="G687" s="18">
        <x:v>8.9913682864450006E-2</x:v>
      </x:c>
      <x:c r="H687" s="18">
        <x:v>6.3330727130571002E-2</x:v>
      </x:c>
      <x:c r="I687" s="18">
        <x:v>0.40366642703091005</x:v>
      </x:c>
      <x:c r="J687" s="18">
        <x:v>0.49819917922530998</x:v>
      </x:c>
      <x:c r="K687" s="19">
        <x:v>0.12087203363084001</x:v>
      </x:c>
      <x:c r="L687" s="19">
        <x:v>0.12087203363084001</x:v>
      </x:c>
      <x:c r="M687" s="18">
        <x:v>0.19745136438029001</x:v>
      </x:c>
      <x:c r="N687" s="18">
        <x:v>0.19745136438029001</x:v>
      </x:c>
      <x:c r="O687" s="13">
        <x:v>1.2134512878725585</x:v>
      </x:c>
      <x:c r="P687" s="25">
        <x:v>1.5730999999999999</x:v>
      </x:c>
      <x:c r="Q687" s="25">
        <x:v>1.4089</x:v>
      </x:c>
    </x:row>
    <x:row r="688">
      <x:c r="A688" s="9">
        <x:v>44866</x:v>
      </x:c>
      <x:c r="B688" s="8">
        <x:v>64.333947206874996</x:v>
      </x:c>
      <x:c r="C688" s="8">
        <x:v>47.559591373438998</x:v>
      </x:c>
      <x:c r="D688" s="8">
        <x:v>57.923076923076998</x:v>
      </x:c>
      <x:c r="E688" s="8">
        <x:v>74.267578125</x:v>
      </x:c>
      <x:c r="F688" s="23">
        <x:v>1.6102104840709774</x:v>
      </x:c>
      <x:c r="G688" s="18">
        <x:v>7.6806265984655009E-2</x:v>
      </x:c>
      <x:c r="H688" s="18">
        <x:v>5.0647207019372996E-2</x:v>
      </x:c>
      <x:c r="I688" s="18">
        <x:v>0.40043134435657995</x:v>
      </x:c>
      <x:c r="J688" s="18">
        <x:v>0.49375994642232002</x:v>
      </x:c>
      <x:c r="K688" s="19">
        <x:v>0.13033623116658</x:v>
      </x:c>
      <x:c r="L688" s="19">
        <x:v>0.13033623116658</x:v>
      </x:c>
      <x:c r="M688" s="18">
        <x:v>0.21264653843219</x:v>
      </x:c>
      <x:c r="N688" s="18">
        <x:v>0.21264653843219</x:v>
      </x:c>
      <x:c r="O688" s="13">
        <x:v>1.2435031233980849</x:v>
      </x:c>
      <x:c r="P688" s="25">
        <x:v>1.5722</x:v>
      </x:c>
      <x:c r="Q688" s="25">
        <x:v>1.4097999999999999</x:v>
      </x:c>
    </x:row>
    <x:row r="689">
      <x:c r="A689" s="9">
        <x:v>44867</x:v>
      </x:c>
      <x:c r="B689" s="8">
        <x:v>63.228974831184999</x:v>
      </x:c>
      <x:c r="C689" s="8">
        <x:v>47.275822928490001</x:v>
      </x:c>
      <x:c r="D689" s="8">
        <x:v>58.153846153845997</x:v>
      </x:c>
      <x:c r="E689" s="8">
        <x:v>76.9921875</x:v>
      </x:c>
      <x:c r="F689" s="23">
        <x:v>1.6141270785338024</x:v>
      </x:c>
      <x:c r="G689" s="18">
        <x:v>9.9904092071611009E-2</x:v>
      </x:c>
      <x:c r="H689" s="18">
        <x:v>8.3398488402397997E-2</x:v>
      </x:c>
      <x:c r="I689" s="18">
        <x:v>0.43374071411455001</x:v>
      </x:c>
      <x:c r="J689" s="18">
        <x:v>0.52826869923384001</x:v>
      </x:c>
      <x:c r="K689" s="19">
        <x:v>0.15677817968746</x:v>
      </x:c>
      <x:c r="L689" s="19">
        <x:v>0.15677817968746</x:v>
      </x:c>
      <x:c r="M689" s="18">
        <x:v>0.24457831699368002</x:v>
      </x:c>
      <x:c r="N689" s="18">
        <x:v>0.24457831699368002</x:v>
      </x:c>
      <x:c r="O689" s="13">
        <x:v>1.2585014817444855</x:v>
      </x:c>
      <x:c r="P689" s="25">
        <x:v>1.5716000000000001</x:v>
      </x:c>
      <x:c r="Q689" s="25">
        <x:v>1.4119999999999999</x:v>
      </x:c>
    </x:row>
    <x:row r="690">
      <x:c r="A690" s="9">
        <x:v>44868</x:v>
      </x:c>
      <x:c r="B690" s="8">
        <x:v>65.500306936770997</x:v>
      </x:c>
      <x:c r="C690" s="8">
        <x:v>49.205448354143002</x:v>
      </x:c>
      <x:c r="D690" s="8">
        <x:v>57.461538461537998</x:v>
      </x:c>
      <x:c r="E690" s="8">
        <x:v>74.12109375</x:v>
      </x:c>
      <x:c r="F690" s="23">
        <x:v>1.61572096875613</x:v>
      </x:c>
      <x:c r="G690" s="18">
        <x:v>0.11205242966751999</x:v>
      </x:c>
      <x:c r="H690" s="18">
        <x:v>9.5213274259404013E-2</x:v>
      </x:c>
      <x:c r="I690" s="18">
        <x:v>0.44763958782649999</x:v>
      </x:c>
      <x:c r="J690" s="18">
        <x:v>0.54443420727227998</x:v>
      </x:c>
      <x:c r="K690" s="19">
        <x:v>0.17199118453223</x:v>
      </x:c>
      <x:c r="L690" s="19">
        <x:v>0.17199118453223</x:v>
      </x:c>
      <x:c r="M690" s="18">
        <x:v>0.26234499293286001</x:v>
      </x:c>
      <x:c r="N690" s="18">
        <x:v>0.26234499293286001</x:v>
      </x:c>
      <x:c r="O690" s="13">
        <x:v>1.2626500033835053</x:v>
      </x:c>
      <x:c r="P690" s="25">
        <x:v>1.5719000000000001</x:v>
      </x:c>
      <x:c r="Q690" s="25">
        <x:v>1.4097999999999999</x:v>
      </x:c>
    </x:row>
    <x:row r="691">
      <x:c r="A691" s="9">
        <x:v>44869</x:v>
      </x:c>
      <x:c r="B691" s="8">
        <x:v>65.930018416205996</x:v>
      </x:c>
      <x:c r="C691" s="8">
        <x:v>49.602724177071998</x:v>
      </x:c>
      <x:c r="D691" s="8">
        <x:v>61.461538461537998</x:v>
      </x:c>
      <x:c r="E691" s="8">
        <x:v>80.46875</x:v>
      </x:c>
      <x:c r="F691" s="23">
        <x:v>1.6436575776370401</x:v>
      </x:c>
      <x:c r="G691" s="18">
        <x:v>0.10653772378517001</x:v>
      </x:c>
      <x:c r="H691" s="18">
        <x:v>8.9132134480062991E-2</x:v>
      </x:c>
      <x:c r="I691" s="18">
        <x:v>0.45003594536305003</x:v>
      </x:c>
      <x:c r="J691" s="18">
        <x:v>0.55616048250773997</x:v>
      </x:c>
      <x:c r="K691" s="19">
        <x:v>0.17959446261589998</x:v>
      </x:c>
      <x:c r="L691" s="19">
        <x:v>0.17959446261589998</x:v>
      </x:c>
      <x:c r="M691" s="18">
        <x:v>0.27007240785011</x:v>
      </x:c>
      <x:c r="N691" s="18">
        <x:v>0.27007240785011</x:v>
      </x:c>
      <x:c r="O691" s="13">
        <x:v>1.2907772919993499</x:v>
      </x:c>
      <x:c r="P691" s="25">
        <x:v>1.5709</x:v>
      </x:c>
      <x:c r="Q691" s="25">
        <x:v>1.4118999999999999</x:v>
      </x:c>
    </x:row>
    <x:row r="692">
      <x:c r="A692" s="9">
        <x:v>44872</x:v>
      </x:c>
      <x:c r="B692" s="8">
        <x:v>65.316144874155995</x:v>
      </x:c>
      <x:c r="C692" s="8">
        <x:v>47.219069239501003</x:v>
      </x:c>
      <x:c r="D692" s="8">
        <x:v>61.076923076923002</x:v>
      </x:c>
      <x:c r="E692" s="8">
        <x:v>79.82421875</x:v>
      </x:c>
      <x:c r="F692" s="23">
        <x:v>1.63359088985145</x:v>
      </x:c>
      <x:c r="G692" s="18">
        <x:v>0.14482097186701001</x:v>
      </x:c>
      <x:c r="H692" s="18">
        <x:v>0.12205716271393</x:v>
      </x:c>
      <x:c r="I692" s="18">
        <x:v>0.47891205367841005</x:v>
      </x:c>
      <x:c r="J692" s="18">
        <x:v>0.58539241149416998</x:v>
      </x:c>
      <x:c r="K692" s="19">
        <x:v>0.20524606195077</x:v>
      </x:c>
      <x:c r="L692" s="19">
        <x:v>0.20524606195077</x:v>
      </x:c>
      <x:c r="M692" s="18">
        <x:v>0.29227180616986997</x:v>
      </x:c>
      <x:c r="N692" s="18">
        <x:v>0.29227180616986997</x:v>
      </x:c>
      <x:c r="O692" s="13">
        <x:v>1.2946005160466525</x:v>
      </x:c>
      <x:c r="P692" s="25">
        <x:v>1.5710999999999999</x:v>
      </x:c>
      <x:c r="Q692" s="25">
        <x:v>1.4184000000000001</x:v>
      </x:c>
    </x:row>
    <x:row r="693">
      <x:c r="A693" s="9">
        <x:v>44873</x:v>
      </x:c>
      <x:c r="B693" s="8">
        <x:v>65.070595457335997</x:v>
      </x:c>
      <x:c r="C693" s="8">
        <x:v>46.651532349603002</x:v>
      </x:c>
      <x:c r="D693" s="8">
        <x:v>59.307692307692001</x:v>
      </x:c>
      <x:c r="E693" s="8">
        <x:v>80.322265625</x:v>
      </x:c>
      <x:c r="F693" s="23">
        <x:v>1.6283802143490775</x:v>
      </x:c>
      <x:c r="G693" s="18">
        <x:v>0.14737851662404</x:v>
      </x:c>
      <x:c r="H693" s="18">
        <x:v>0.12344713752063001</x:v>
      </x:c>
      <x:c r="I693" s="18">
        <x:v>0.48166786484543</x:v>
      </x:c>
      <x:c r="J693" s="18">
        <x:v>0.58824022120081998</x:v>
      </x:c>
      <x:c r="K693" s="19">
        <x:v>0.20596330217550002</x:v>
      </x:c>
      <x:c r="L693" s="19">
        <x:v>0.20596330217550002</x:v>
      </x:c>
      <x:c r="M693" s="18">
        <x:v>0.30207189191564998</x:v>
      </x:c>
      <x:c r="N693" s="18">
        <x:v>0.30207189191564998</x:v>
      </x:c>
      <x:c r="O693" s="13">
        <x:v>1.2912705983089023</x:v>
      </x:c>
      <x:c r="P693" s="25">
        <x:v>1.5706</x:v>
      </x:c>
      <x:c r="Q693" s="25">
        <x:v>1.4211</x:v>
      </x:c>
    </x:row>
    <x:row r="694">
      <x:c r="A694" s="9">
        <x:v>44874</x:v>
      </x:c>
      <x:c r="B694" s="8">
        <x:v>63.965623081644999</x:v>
      </x:c>
      <x:c r="C694" s="8">
        <x:v>45.629965947786999</x:v>
      </x:c>
      <x:c r="D694" s="8">
        <x:v>60.076923076923002</x:v>
      </x:c>
      <x:c r="E694" s="8">
        <x:v>78.45703125</x:v>
      </x:c>
      <x:c r="F694" s="23">
        <x:v>1.6203238583908877</x:v>
      </x:c>
      <x:c r="G694" s="18">
        <x:v>0.14010549872123002</x:v>
      </x:c>
      <x:c r="H694" s="18">
        <x:v>0.11502041525497</x:v>
      </x:c>
      <x:c r="I694" s="18">
        <x:v>0.47975077881620004</x:v>
      </x:c>
      <x:c r="J694" s="18">
        <x:v>0.58748638920376006</x:v>
      </x:c>
      <x:c r="K694" s="19">
        <x:v>0.20260760085308999</x:v>
      </x:c>
      <x:c r="L694" s="19">
        <x:v>0.20260760085308999</x:v>
      </x:c>
      <x:c r="M694" s="18">
        <x:v>0.30129325138443996</x:v>
      </x:c>
      <x:c r="N694" s="18">
        <x:v>0.30129325138443996</x:v>
      </x:c>
      <x:c r="O694" s="13">
        <x:v>1.2863948701983712</x:v>
      </x:c>
      <x:c r="P694" s="25">
        <x:v>1.5703</x:v>
      </x:c>
      <x:c r="Q694" s="25">
        <x:v>1.4503999999999999</x:v>
      </x:c>
    </x:row>
    <x:row r="695">
      <x:c r="A695" s="9">
        <x:v>44875</x:v>
      </x:c>
      <x:c r="B695" s="8">
        <x:v>60.405156537753001</x:v>
      </x:c>
      <x:c r="C695" s="8">
        <x:v>43.303064699205002</x:v>
      </x:c>
      <x:c r="D695" s="8">
        <x:v>59.615384615384997</x:v>
      </x:c>
      <x:c r="E695" s="8">
        <x:v>73.7109375</x:v>
      </x:c>
      <x:c r="F695" s="23">
        <x:v>1.5925863583808575</x:v>
      </x:c>
      <x:c r="G695" s="18">
        <x:v>0.12699808184142999</x:v>
      </x:c>
      <x:c r="H695" s="18">
        <x:v>0.10355312309964</x:v>
      </x:c>
      <x:c r="I695" s="18">
        <x:v>0.47435897435896995</x:v>
      </x:c>
      <x:c r="J695" s="18">
        <x:v>0.57978055118306993</x:v>
      </x:c>
      <x:c r="K695" s="19">
        <x:v>0.19920393861506</x:v>
      </x:c>
      <x:c r="L695" s="19">
        <x:v>0.19920393861506</x:v>
      </x:c>
      <x:c r="M695" s="18">
        <x:v>0.30403017693687001</x:v>
      </x:c>
      <x:c r="N695" s="18">
        <x:v>0.30403017693687001</x:v>
      </x:c>
      <x:c r="O695" s="13">
        <x:v>1.2764992692556409</x:v>
      </x:c>
      <x:c r="P695" s="25">
        <x:v>1.5698000000000001</x:v>
      </x:c>
      <x:c r="Q695" s="25">
        <x:v>1.4478</x:v>
      </x:c>
    </x:row>
    <x:row r="696">
      <x:c r="A696" s="9">
        <x:v>44876</x:v>
      </x:c>
      <x:c r="B696" s="8">
        <x:v>61.325966850828998</x:v>
      </x:c>
      <x:c r="C696" s="8">
        <x:v>42.962542565267</x:v>
      </x:c>
      <x:c r="D696" s="8">
        <x:v>59</x:v>
      </x:c>
      <x:c r="E696" s="8">
        <x:v>75.01953125</x:v>
      </x:c>
      <x:c r="F696" s="23">
        <x:v>1.5957701016652401</x:v>
      </x:c>
      <x:c r="G696" s="18">
        <x:v>0.11524936061381</x:v>
      </x:c>
      <x:c r="H696" s="18">
        <x:v>9.4952653983147006E-2</x:v>
      </x:c>
      <x:c r="I696" s="18">
        <x:v>0.46561226935058997</x:v>
      </x:c>
      <x:c r="J696" s="18">
        <x:v>0.56713292574614005</x:v>
      </x:c>
      <x:c r="K696" s="19">
        <x:v>0.18614504350881</x:v>
      </x:c>
      <x:c r="L696" s="19">
        <x:v>0.18614504350881</x:v>
      </x:c>
      <x:c r="M696" s="18">
        <x:v>0.29837842866691</x:v>
      </x:c>
      <x:c r="N696" s="18">
        <x:v>0.29837842866691</x:v>
      </x:c>
      <x:c r="O696" s="13">
        <x:v>1.2873212741284861</x:v>
      </x:c>
      <x:c r="P696" s="25">
        <x:v>1.5683</x:v>
      </x:c>
      <x:c r="Q696" s="25">
        <x:v>1.4645999999999999</x:v>
      </x:c>
    </x:row>
    <x:row r="697">
      <x:c r="A697" s="9">
        <x:v>44879</x:v>
      </x:c>
      <x:c r="B697" s="8">
        <x:v>59.729895641497997</x:v>
      </x:c>
      <x:c r="C697" s="8">
        <x:v>40.919409761635002</x:v>
      </x:c>
      <x:c r="D697" s="8">
        <x:v>57.230769230768999</x:v>
      </x:c>
      <x:c r="E697" s="8">
        <x:v>74.658203125</x:v>
      </x:c>
      <x:c r="F697" s="23">
        <x:v>1.581345694397255</x:v>
      </x:c>
      <x:c r="G697" s="18">
        <x:v>0.14202365728900002</x:v>
      </x:c>
      <x:c r="H697" s="18">
        <x:v>0.11866909912258</x:v>
      </x:c>
      <x:c r="I697" s="18">
        <x:v>0.47843278217109997</x:v>
      </x:c>
      <x:c r="J697" s="18">
        <x:v>0.57718401878305003</x:v>
      </x:c>
      <x:c r="K697" s="19">
        <x:v>0.19336129316998998</x:v>
      </x:c>
      <x:c r="L697" s="19">
        <x:v>0.19336129316998998</x:v>
      </x:c>
      <x:c r="M697" s="18">
        <x:v>0.29776902466109001</x:v>
      </x:c>
      <x:c r="N697" s="18">
        <x:v>0.29776902466109001</x:v>
      </x:c>
      <x:c r="O697" s="13">
        <x:v>1.2817212328683376</x:v>
      </x:c>
      <x:c r="P697" s="25">
        <x:v>1.5615000000000001</x:v>
      </x:c>
      <x:c r="Q697" s="25">
        <x:v>1.4481999999999999</x:v>
      </x:c>
    </x:row>
    <x:row r="698">
      <x:c r="A698" s="9">
        <x:v>44880</x:v>
      </x:c>
      <x:c r="B698" s="8">
        <x:v>62.79926335175</x:v>
      </x:c>
      <x:c r="C698" s="8">
        <x:v>45.005675368898999</x:v>
      </x:c>
      <x:c r="D698" s="8">
        <x:v>58.538461538462002</x:v>
      </x:c>
      <x:c r="E698" s="8">
        <x:v>84.658203125</x:v>
      </x:c>
      <x:c r="F698" s="23">
        <x:v>1.6275040084602774</x:v>
      </x:c>
      <x:c r="G698" s="18">
        <x:v>0.14274296675192</x:v>
      </x:c>
      <x:c r="H698" s="18">
        <x:v>0.11328294674659001</x:v>
      </x:c>
      <x:c r="I698" s="18">
        <x:v>0.47136352743829002</x:v>
      </x:c>
      <x:c r="J698" s="18">
        <x:v>0.56864058974025999</x:v>
      </x:c>
      <x:c r="K698" s="19">
        <x:v>0.18549063747241998</x:v>
      </x:c>
      <x:c r="L698" s="19">
        <x:v>0.18549063747241998</x:v>
      </x:c>
      <x:c r="M698" s="18">
        <x:v>0.29337927866239999</x:v>
      </x:c>
      <x:c r="N698" s="18">
        <x:v>0.29337927866239999</x:v>
      </x:c>
      <x:c r="O698" s="13">
        <x:v>1.3061712467083437</x:v>
      </x:c>
      <x:c r="P698" s="25">
        <x:v>1.5607</x:v>
      </x:c>
      <x:c r="Q698" s="25">
        <x:v>1.4562999999999999</x:v>
      </x:c>
    </x:row>
    <x:row r="699">
      <x:c r="A699" s="9">
        <x:v>44881</x:v>
      </x:c>
      <x:c r="B699" s="8">
        <x:v>62.185389809698997</x:v>
      </x:c>
      <x:c r="C699" s="8">
        <x:v>43.076049943245998</x:v>
      </x:c>
      <x:c r="D699" s="8">
        <x:v>58.461538461537998</x:v>
      </x:c>
      <x:c r="E699" s="8">
        <x:v>83.466796875</x:v>
      </x:c>
      <x:c r="F699" s="23">
        <x:v>1.6179744377237075</x:v>
      </x:c>
      <x:c r="G699" s="18">
        <x:v>0.16504156010229998</x:v>
      </x:c>
      <x:c r="H699" s="18">
        <x:v>0.13074450525584</x:v>
      </x:c>
      <x:c r="I699" s="18">
        <x:v>0.49364965252816001</x:v>
      </x:c>
      <x:c r="J699" s="18">
        <x:v>0.59393584053697002</x:v>
      </x:c>
      <x:c r="K699" s="19">
        <x:v>0.21294641149063998</x:v>
      </x:c>
      <x:c r="L699" s="19">
        <x:v>0.21294641149063998</x:v>
      </x:c>
      <x:c r="M699" s="18">
        <x:v>0.32005279613109999</x:v>
      </x:c>
      <x:c r="N699" s="18">
        <x:v>0.32005279613109999</x:v>
      </x:c>
      <x:c r="O699" s="13">
        <x:v>1.2978627650255898</x:v>
      </x:c>
      <x:c r="P699" s="25">
        <x:v>1.5586</x:v>
      </x:c>
      <x:c r="Q699" s="25">
        <x:v>1.4624999999999999</x:v>
      </x:c>
    </x:row>
    <x:row r="700">
      <x:c r="A700" s="9">
        <x:v>44882</x:v>
      </x:c>
      <x:c r="B700" s="8">
        <x:v>62.185389809698997</x:v>
      </x:c>
      <x:c r="C700" s="8">
        <x:v>45.459704880817</x:v>
      </x:c>
      <x:c r="D700" s="8">
        <x:v>57.615384615384997</x:v>
      </x:c>
      <x:c r="E700" s="8">
        <x:v>89.51171875</x:v>
      </x:c>
      <x:c r="F700" s="23">
        <x:v>1.6369304951397525</x:v>
      </x:c>
      <x:c r="G700" s="18">
        <x:v>0.15329283887468001</x:v>
      </x:c>
      <x:c r="H700" s="18">
        <x:v>0.1210146816089</x:v>
      </x:c>
      <x:c r="I700" s="18">
        <x:v>0.48634076204170001</x:v>
      </x:c>
      <x:c r="J700" s="18">
        <x:v>0.58455482039490003</x:v>
      </x:c>
      <x:c r="K700" s="19">
        <x:v>0.20388023566593</x:v>
      </x:c>
      <x:c r="L700" s="19">
        <x:v>0.20388023566593</x:v>
      </x:c>
      <x:c r="M700" s="18">
        <x:v>0.31496927297633998</x:v>
      </x:c>
      <x:c r="N700" s="18">
        <x:v>0.31496927297633998</x:v>
      </x:c>
      <x:c r="O700" s="13">
        <x:v>1.2986504634701237</x:v>
      </x:c>
      <x:c r="P700" s="25">
        <x:v>1.5588</x:v>
      </x:c>
      <x:c r="Q700" s="25">
        <x:v>1.4644999999999999</x:v>
      </x:c>
    </x:row>
    <x:row r="701">
      <x:c r="A701" s="9">
        <x:v>44883</x:v>
      </x:c>
      <x:c r="B701" s="8">
        <x:v>61.141804788214003</x:v>
      </x:c>
      <x:c r="C701" s="8">
        <x:v>43.246311010215997</x:v>
      </x:c>
      <x:c r="D701" s="8">
        <x:v>57.769230769231001</x:v>
      </x:c>
      <x:c r="E701" s="8">
        <x:v>83.798828125</x:v>
      </x:c>
      <x:c r="F701" s="23">
        <x:v>1.6148904367316526</x:v>
      </x:c>
      <x:c r="G701" s="18">
        <x:v>0.15065537084399</x:v>
      </x:c>
      <x:c r="H701" s="18">
        <x:v>0.11502041525497</x:v>
      </x:c>
      <x:c r="I701" s="18">
        <x:v>0.48562185478073</x:v>
      </x:c>
      <x:c r="J701" s="18">
        <x:v>0.58254460178751999</x:v>
      </x:c>
      <x:c r="K701" s="19">
        <x:v>0.20611886080072001</x:v>
      </x:c>
      <x:c r="L701" s="19">
        <x:v>0.20611886080072001</x:v>
      </x:c>
      <x:c r="M701" s="18">
        <x:v>0.32156187174617001</x:v>
      </x:c>
      <x:c r="N701" s="18">
        <x:v>0.32156187174617001</x:v>
      </x:c>
      <x:c r="O701" s="13">
        <x:v>1.29079161748898</x:v>
      </x:c>
      <x:c r="P701" s="25">
        <x:v>1.5583</x:v>
      </x:c>
      <x:c r="Q701" s="25">
        <x:v>1.4621</x:v>
      </x:c>
    </x:row>
    <x:row r="702">
      <x:c r="A702" s="9">
        <x:v>44886</x:v>
      </x:c>
      <x:c r="B702" s="8">
        <x:v>60.159607120933003</x:v>
      </x:c>
      <x:c r="C702" s="8">
        <x:v>43.984108967083003</x:v>
      </x:c>
      <x:c r="D702" s="8">
        <x:v>58.384615384615003</x:v>
      </x:c>
      <x:c r="E702" s="8">
        <x:v>81.171875</x:v>
      </x:c>
      <x:c r="F702" s="23">
        <x:v>1.6092505161815776</x:v>
      </x:c>
      <x:c r="G702" s="18">
        <x:v>0.14330242966751999</x:v>
      </x:c>
      <x:c r="H702" s="18">
        <x:v>0.11085049083485</x:v>
      </x:c>
      <x:c r="I702" s="18">
        <x:v>0.47987059669303</x:v>
      </x:c>
      <x:c r="J702" s="18">
        <x:v>0.57550883666167996</x:v>
      </x:c>
      <x:c r="K702" s="19">
        <x:v>0.19604114076565002</x:v>
      </x:c>
      <x:c r="L702" s="19">
        <x:v>0.19604114076565002</x:v>
      </x:c>
      <x:c r="M702" s="18">
        <x:v>0.31235915226173</x:v>
      </x:c>
      <x:c r="N702" s="18">
        <x:v>0.31235915226173</x:v>
      </x:c>
      <x:c r="O702" s="13">
        <x:v>1.2928537546894812</x:v>
      </x:c>
      <x:c r="P702" s="25">
        <x:v>1.5602</x:v>
      </x:c>
      <x:c r="Q702" s="25">
        <x:v>1.4551000000000001</x:v>
      </x:c>
    </x:row>
    <x:row r="703">
      <x:c r="A703" s="9">
        <x:v>44887</x:v>
      </x:c>
      <x:c r="B703" s="8">
        <x:v>57.765500306937</x:v>
      </x:c>
      <x:c r="C703" s="8">
        <x:v>41.713961407490999</x:v>
      </x:c>
      <x:c r="D703" s="8">
        <x:v>56.615384615384997</x:v>
      </x:c>
      <x:c r="E703" s="8">
        <x:v>79.08203125</x:v>
      </x:c>
      <x:c r="F703" s="23">
        <x:v>1.5879421939495324</x:v>
      </x:c>
      <x:c r="G703" s="18">
        <x:v>0.13475063938619</x:v>
      </x:c>
      <x:c r="H703" s="18">
        <x:v>0.10485622448093</x:v>
      </x:c>
      <x:c r="I703" s="18">
        <x:v>0.47951114306254</x:v>
      </x:c>
      <x:c r="J703" s="18">
        <x:v>0.57668146416978994</x:v>
      </x:c>
      <x:c r="K703" s="19">
        <x:v>0.20159614645718998</x:v>
      </x:c>
      <x:c r="L703" s="19">
        <x:v>0.20159614645718998</x:v>
      </x:c>
      <x:c r="M703" s="18">
        <x:v>0.32191913675100997</x:v>
      </x:c>
      <x:c r="N703" s="18">
        <x:v>0.32191913675100997</x:v>
      </x:c>
      <x:c r="O703" s="13">
        <x:v>1.278311250212085</x:v>
      </x:c>
      <x:c r="P703" s="25">
        <x:v>1.56</x:v>
      </x:c>
      <x:c r="Q703" s="25">
        <x:v>1.4558</x:v>
      </x:c>
    </x:row>
    <x:row r="704">
      <x:c r="A704" s="9">
        <x:v>44888</x:v>
      </x:c>
      <x:c r="B704" s="8">
        <x:v>57.028852056475998</x:v>
      </x:c>
      <x:c r="C704" s="8">
        <x:v>41.657207718502001</x:v>
      </x:c>
      <x:c r="D704" s="8">
        <x:v>57.538461538462002</x:v>
      </x:c>
      <x:c r="E704" s="8">
        <x:v>77.900390625</x:v>
      </x:c>
      <x:c r="F704" s="23">
        <x:v>1.5853122798461001</x:v>
      </x:c>
      <x:c r="G704" s="18">
        <x:v>0.13642902813298999</x:v>
      </x:c>
      <x:c r="H704" s="18">
        <x:v>0.10120754061333001</x:v>
      </x:c>
      <x:c r="I704" s="18">
        <x:v>0.46369518332135001</x:v>
      </x:c>
      <x:c r="J704" s="18">
        <x:v>0.55733311001585006</x:v>
      </x:c>
      <x:c r="K704" s="19">
        <x:v>0.18253892154043</x:v>
      </x:c>
      <x:c r="L704" s="19">
        <x:v>0.18253892154043</x:v>
      </x:c>
      <x:c r="M704" s="18">
        <x:v>0.30137364826614998</x:v>
      </x:c>
      <x:c r="N704" s="18">
        <x:v>0.30137364826614998</x:v>
      </x:c>
      <x:c r="O704" s="13">
        <x:v>1.2761286994809125</x:v>
      </x:c>
      <x:c r="P704" s="25">
        <x:v>1.5615000000000001</x:v>
      </x:c>
      <x:c r="Q704" s="25">
        <x:v>1.4538</x:v>
      </x:c>
    </x:row>
    <x:row r="705">
      <x:c r="A705" s="9">
        <x:v>44889</x:v>
      </x:c>
      <x:c r="B705" s="8">
        <x:v>57.826887661142003</x:v>
      </x:c>
      <x:c r="C705" s="8">
        <x:v>40.749148694665003</x:v>
      </x:c>
      <x:c r="D705" s="8">
        <x:v>58.769230769231001</x:v>
      </x:c>
      <x:c r="E705" s="8">
        <x:v>74.873046875</x:v>
      </x:c>
      <x:c r="F705" s="23">
        <x:v>1.580545785000095</x:v>
      </x:c>
      <x:c r="G705" s="18">
        <x:v>0.13994565217391</x:v>
      </x:c>
      <x:c r="H705" s="18">
        <x:v>0.10303188254713</x:v>
      </x:c>
      <x:c r="I705" s="18">
        <x:v>0.46441409058231004</x:v>
      </x:c>
      <x:c r="J705" s="18">
        <x:v>0.55657927801878992</x:v>
      </x:c>
      <x:c r="K705" s="19">
        <x:v>0.17980141306868</x:v>
      </x:c>
      <x:c r="L705" s="19">
        <x:v>0.17980141306868</x:v>
      </x:c>
      <x:c r="M705" s="18">
        <x:v>0.2927279331939</x:v>
      </x:c>
      <x:c r="N705" s="18">
        <x:v>0.2927279331939</x:v>
      </x:c>
      <x:c r="O705" s="13">
        <x:v>1.2789211168428676</x:v>
      </x:c>
      <x:c r="P705" s="25">
        <x:v>1.5630999999999999</x:v>
      </x:c>
      <x:c r="Q705" s="25">
        <x:v>1.4592000000000001</x:v>
      </x:c>
    </x:row>
    <x:row r="706">
      <x:c r="A706" s="9">
        <x:v>44890</x:v>
      </x:c>
      <x:c r="B706" s="8">
        <x:v>55.739717618170999</x:v>
      </x:c>
      <x:c r="C706" s="8">
        <x:v>38.308740068104001</x:v>
      </x:c>
      <x:c r="D706" s="8">
        <x:v>59.076923076923002</x:v>
      </x:c>
      <x:c r="E706" s="8">
        <x:v>74.04296875</x:v>
      </x:c>
      <x:c r="F706" s="23">
        <x:v>1.5679208737829948</x:v>
      </x:c>
      <x:c r="G706" s="18">
        <x:v>0.13554987212276001</x:v>
      </x:c>
      <x:c r="H706" s="18">
        <x:v>9.9730692381200997E-2</x:v>
      </x:c>
      <x:c r="I706" s="18">
        <x:v>0.46872753414808999</x:v>
      </x:c>
      <x:c r="J706" s="18">
        <x:v>0.56160482461440997</x:v>
      </x:c>
      <x:c r="K706" s="19">
        <x:v>0.18318996851643998</x:v>
      </x:c>
      <x:c r="L706" s="19">
        <x:v>0.18318996851643998</x:v>
      </x:c>
      <x:c r="M706" s="18">
        <x:v>0.29968803722179999</x:v>
      </x:c>
      <x:c r="N706" s="18">
        <x:v>0.29968803722179999</x:v>
      </x:c>
      <x:c r="O706" s="13">
        <x:v>1.2692425894618551</x:v>
      </x:c>
      <x:c r="P706" s="25">
        <x:v>1.5621</x:v>
      </x:c>
      <x:c r="Q706" s="25">
        <x:v>1.4609000000000001</x:v>
      </x:c>
    </x:row>
    <x:row r="707">
      <x:c r="A707" s="9">
        <x:v>44893</x:v>
      </x:c>
      <x:c r="B707" s="8">
        <x:v>55.125844076120003</x:v>
      </x:c>
      <x:c r="C707" s="8">
        <x:v>38.195232690125003</x:v>
      </x:c>
      <x:c r="D707" s="8">
        <x:v>63.153846153845997</x:v>
      </x:c>
      <x:c r="E707" s="8">
        <x:v>72.060546875</x:v>
      </x:c>
      <x:c r="F707" s="23">
        <x:v>1.5713386744877273</x:v>
      </x:c>
      <x:c r="G707" s="18">
        <x:v>0.14226342710997</x:v>
      </x:c>
      <x:c r="H707" s="18">
        <x:v>9.7732603596559997E-2</x:v>
      </x:c>
      <x:c r="I707" s="18">
        <x:v>0.46057991852384</x:v>
      </x:c>
      <x:c r="J707" s="18">
        <x:v>0.54937599468853004</x:v>
      </x:c>
      <x:c r="K707" s="19">
        <x:v>0.16977246227928</x:v>
      </x:c>
      <x:c r="L707" s="19">
        <x:v>0.16977246227928</x:v>
      </x:c>
      <x:c r="M707" s="18">
        <x:v>0.28222192360868997</x:v>
      </x:c>
      <x:c r="N707" s="18">
        <x:v>0.28222192360868997</x:v>
      </x:c>
      <x:c r="O707" s="13">
        <x:v>1.2609480143802823</x:v>
      </x:c>
      <x:c r="P707" s="25">
        <x:v>1.5610999999999999</x:v>
      </x:c>
      <x:c r="Q707" s="25">
        <x:v>1.4629000000000001</x:v>
      </x:c>
    </x:row>
    <x:row r="708">
      <x:c r="A708" s="9">
        <x:v>44894</x:v>
      </x:c>
      <x:c r="B708" s="8">
        <x:v>56.783302639656</x:v>
      </x:c>
      <x:c r="C708" s="8">
        <x:v>37.400681044267998</x:v>
      </x:c>
      <x:c r="D708" s="8">
        <x:v>62.923076923076998</x:v>
      </x:c>
      <x:c r="E708" s="8">
        <x:v>74.921875</x:v>
      </x:c>
      <x:c r="F708" s="23">
        <x:v>1.5800723390175024</x:v>
      </x:c>
      <x:c r="G708" s="18">
        <x:v>0.12907608695652001</x:v>
      </x:c>
      <x:c r="H708" s="18">
        <x:v>8.5570324037876996E-2</x:v>
      </x:c>
      <x:c r="I708" s="18">
        <x:v>0.44668104481188997</x:v>
      </x:c>
      <x:c r="J708" s="18">
        <x:v>0.53714716483980995</x:v>
      </x:c>
      <x:c r="K708" s="19">
        <x:v>0.16627869818627</x:v>
      </x:c>
      <x:c r="L708" s="19">
        <x:v>0.16627869818627</x:v>
      </x:c>
      <x:c r="M708" s="18">
        <x:v>0.27827604901181002</x:v>
      </x:c>
      <x:c r="N708" s="18">
        <x:v>0.27827604901181002</x:v>
      </x:c>
      <x:c r="O708" s="13">
        <x:v>1.283235622457185</x:v>
      </x:c>
      <x:c r="P708" s="25">
        <x:v>1.5586</x:v>
      </x:c>
      <x:c r="Q708" s="25">
        <x:v>1.462</x:v>
      </x:c>
    </x:row>
    <x:row r="709">
      <x:c r="A709" s="9">
        <x:v>44895</x:v>
      </x:c>
      <x:c r="B709" s="8">
        <x:v>56.660527931246001</x:v>
      </x:c>
      <x:c r="C709" s="8">
        <x:v>36.662883087400999</x:v>
      </x:c>
      <x:c r="D709" s="8">
        <x:v>63.307692307692001</x:v>
      </x:c>
      <x:c r="E709" s="8">
        <x:v>74.541015625</x:v>
      </x:c>
      <x:c r="F709" s="23">
        <x:v>1.5779302973783476</x:v>
      </x:c>
      <x:c r="G709" s="18">
        <x:v>0.16104539641944002</x:v>
      </x:c>
      <x:c r="H709" s="18">
        <x:v>0.11058987055859999</x:v>
      </x:c>
      <x:c r="I709" s="18">
        <x:v>0.46705008387251001</x:v>
      </x:c>
      <x:c r="J709" s="18">
        <x:v>0.55699807360701004</x:v>
      </x:c>
      <x:c r="K709" s="19">
        <x:v>0.18453088027321002</x:v>
      </x:c>
      <x:c r="L709" s="19">
        <x:v>0.18453088027321002</x:v>
      </x:c>
      <x:c r="M709" s="18">
        <x:v>0.30056989732674999</x:v>
      </x:c>
      <x:c r="N709" s="18">
        <x:v>0.30056989732674999</x:v>
      </x:c>
      <x:c r="O709" s="13">
        <x:v>1.2833537602215674</x:v>
      </x:c>
      <x:c r="P709" s="25">
        <x:v>1.5580000000000001</x:v>
      </x:c>
      <x:c r="Q709" s="25">
        <x:v>1.4587000000000001</x:v>
      </x:c>
    </x:row>
    <x:row r="710">
      <x:c r="A710" s="9">
        <x:v>44896</x:v>
      </x:c>
      <x:c r="B710" s="8">
        <x:v>58.993247391037002</x:v>
      </x:c>
      <x:c r="C710" s="8">
        <x:v>39.160045402950999</x:v>
      </x:c>
      <x:c r="D710" s="8">
        <x:v>61.230769230768999</x:v>
      </x:c>
      <x:c r="E710" s="8">
        <x:v>77.8125</x:v>
      </x:c>
      <x:c r="F710" s="23">
        <x:v>1.5929914050618925</x:v>
      </x:c>
      <x:c r="G710" s="18">
        <x:v>0.16144501278772</x:v>
      </x:c>
      <x:c r="H710" s="18">
        <x:v>0.11310919989575</x:v>
      </x:c>
      <x:c r="I710" s="18">
        <x:v>0.46393481907501</x:v>
      </x:c>
      <x:c r="J710" s="18">
        <x:v>0.55766814642469997</x:v>
      </x:c>
      <x:c r="K710" s="19">
        <x:v>0.18380952654673</x:v>
      </x:c>
      <x:c r="L710" s="19">
        <x:v>0.18380952654673</x:v>
      </x:c>
      <x:c r="M710" s="18">
        <x:v>0.30152692524795</x:v>
      </x:c>
      <x:c r="N710" s="18">
        <x:v>0.30152692524795</x:v>
      </x:c>
      <x:c r="O710" s="13">
        <x:v>1.2937791869347524</x:v>
      </x:c>
      <x:c r="P710" s="25">
        <x:v>1.5585</x:v>
      </x:c>
      <x:c r="Q710" s="25">
        <x:v>1.4642999999999999</x:v>
      </x:c>
    </x:row>
    <x:row r="711">
      <x:c r="A711" s="9">
        <x:v>44897</x:v>
      </x:c>
      <x:c r="B711" s="8">
        <x:v>60.343769183547998</x:v>
      </x:c>
      <x:c r="C711" s="8">
        <x:v>39.160045402950999</x:v>
      </x:c>
      <x:c r="D711" s="8">
        <x:v>60.461538461537998</x:v>
      </x:c>
      <x:c r="E711" s="8">
        <x:v>74.873046875</x:v>
      </x:c>
      <x:c r="F711" s="23">
        <x:v>1.5870959998075924</x:v>
      </x:c>
      <x:c r="G711" s="18">
        <x:v>0.17287404092071998</x:v>
      </x:c>
      <x:c r="H711" s="18">
        <x:v>0.12379463122230999</x:v>
      </x:c>
      <x:c r="I711" s="18">
        <x:v>0.47244188832973999</x:v>
      </x:c>
      <x:c r="J711" s="18">
        <x:v>0.56855683063805007</x:v>
      </x:c>
      <x:c r="K711" s="19">
        <x:v>0.19604581111698</x:v>
      </x:c>
      <x:c r="L711" s="19">
        <x:v>0.19604581111698</x:v>
      </x:c>
      <x:c r="M711" s="18">
        <x:v>0.31023724106662004</x:v>
      </x:c>
      <x:c r="N711" s="18">
        <x:v>0.31023724106662004</x:v>
      </x:c>
      <x:c r="O711" s="13">
        <x:v>1.2952064560740875</x:v>
      </x:c>
      <x:c r="P711" s="25">
        <x:v>1.5583</x:v>
      </x:c>
      <x:c r="Q711" s="25">
        <x:v>1.4735</x:v>
      </x:c>
    </x:row>
    <x:row r="712">
      <x:c r="A712" s="9">
        <x:v>44900</x:v>
      </x:c>
      <x:c r="B712" s="8">
        <x:v>59.422958870473003</x:v>
      </x:c>
      <x:c r="C712" s="8">
        <x:v>37.968217934165999</x:v>
      </x:c>
      <x:c r="D712" s="8">
        <x:v>60.230769230768999</x:v>
      </x:c>
      <x:c r="E712" s="8">
        <x:v>75.498046875</x:v>
      </x:c>
      <x:c r="F712" s="23">
        <x:v>1.5827999822760201</x:v>
      </x:c>
      <x:c r="G712" s="18">
        <x:v>0.16584079283886999</x:v>
      </x:c>
      <x:c r="H712" s="18">
        <x:v>0.11814785857005999</x:v>
      </x:c>
      <x:c r="I712" s="18">
        <x:v>0.46513299784327999</x:v>
      </x:c>
      <x:c r="J712" s="18">
        <x:v>0.57148839944690999</x:v>
      </x:c>
      <x:c r="K712" s="19">
        <x:v>0.20001830418465003</x:v>
      </x:c>
      <x:c r="L712" s="19">
        <x:v>0.20001830418465003</x:v>
      </x:c>
      <x:c r="M712" s="18">
        <x:v>0.32050249576214002</x:v>
      </x:c>
      <x:c r="N712" s="18">
        <x:v>0.32050249576214002</x:v>
      </x:c>
      <x:c r="O712" s="13">
        <x:v>1.3046085089161399</x:v>
      </x:c>
      <x:c r="P712" s="25">
        <x:v>1.5577000000000001</x:v>
      </x:c>
      <x:c r="Q712" s="25">
        <x:v>1.4603999999999999</x:v>
      </x:c>
    </x:row>
    <x:row r="713">
      <x:c r="A713" s="9">
        <x:v>44901</x:v>
      </x:c>
      <x:c r="B713" s="8">
        <x:v>58.870472682627003</x:v>
      </x:c>
      <x:c r="C713" s="8">
        <x:v>38.138479001135003</x:v>
      </x:c>
      <x:c r="D713" s="8">
        <x:v>60.153846153845997</x:v>
      </x:c>
      <x:c r="E713" s="8">
        <x:v>77.71484375</x:v>
      </x:c>
      <x:c r="F713" s="23">
        <x:v>1.5871941039690198</x:v>
      </x:c>
      <x:c r="G713" s="18">
        <x:v>0.18598145780050998</x:v>
      </x:c>
      <x:c r="H713" s="18">
        <x:v>0.13430631569803</x:v>
      </x:c>
      <x:c r="I713" s="18">
        <x:v>0.47280134196021995</x:v>
      </x:c>
      <x:c r="J713" s="18">
        <x:v>0.57818912808673995</x:v>
      </x:c>
      <x:c r="K713" s="19">
        <x:v>0.20609434145621003</x:v>
      </x:c>
      <x:c r="L713" s="19">
        <x:v>0.20609434145621003</x:v>
      </x:c>
      <x:c r="M713" s="18">
        <x:v>0.32670057243560002</x:v>
      </x:c>
      <x:c r="N713" s="18">
        <x:v>0.32670057243560002</x:v>
      </x:c>
      <x:c r="O713" s="13">
        <x:v>1.302668379503555</x:v>
      </x:c>
      <x:c r="P713" s="25">
        <x:v>1.5563</x:v>
      </x:c>
      <x:c r="Q713" s="25">
        <x:v>1.4504999999999999</x:v>
      </x:c>
    </x:row>
    <x:row r="714">
      <x:c r="A714" s="9">
        <x:v>44902</x:v>
      </x:c>
      <x:c r="B714" s="8">
        <x:v>58.502148557397</x:v>
      </x:c>
      <x:c r="C714" s="8">
        <x:v>37.343927355277998</x:v>
      </x:c>
      <x:c r="D714" s="8">
        <x:v>61.538461538462002</x:v>
      </x:c>
      <x:c r="E714" s="8">
        <x:v>75</x:v>
      </x:c>
      <x:c r="F714" s="23">
        <x:v>1.5809613436278425</x:v>
      </x:c>
      <x:c r="G714" s="18">
        <x:v>0.19253516624041001</x:v>
      </x:c>
      <x:c r="H714" s="18">
        <x:v>0.13726001216227998</x:v>
      </x:c>
      <x:c r="I714" s="18">
        <x:v>0.47184279894559999</x:v>
      </x:c>
      <x:c r="J714" s="18">
        <x:v>0.57718401878305003</x:v>
      </x:c>
      <x:c r="K714" s="19">
        <x:v>0.20415172678156998</x:v>
      </x:c>
      <x:c r="L714" s="19">
        <x:v>0.20415172678156998</x:v>
      </x:c>
      <x:c r="M714" s="18">
        <x:v>0.31711079316697999</x:v>
      </x:c>
      <x:c r="N714" s="18">
        <x:v>0.31711079316697999</x:v>
      </x:c>
      <x:c r="O714" s="13">
        <x:v>1.3023959464942962</x:v>
      </x:c>
      <x:c r="P714" s="25">
        <x:v>1.5559000000000001</x:v>
      </x:c>
      <x:c r="Q714" s="25">
        <x:v>1.4467000000000001</x:v>
      </x:c>
    </x:row>
    <x:row r="715">
      <x:c r="A715" s="9">
        <x:v>44903</x:v>
      </x:c>
      <x:c r="B715" s="8">
        <x:v>57.458563535911999</x:v>
      </x:c>
      <x:c r="C715" s="8">
        <x:v>35.868331441544001</x:v>
      </x:c>
      <x:c r="D715" s="8">
        <x:v>61.307692307692001</x:v>
      </x:c>
      <x:c r="E715" s="8">
        <x:v>72.59765625</x:v>
      </x:c>
      <x:c r="F715" s="23">
        <x:v>1.56808060883787</x:v>
      </x:c>
      <x:c r="G715" s="18">
        <x:v>0.19141624040920999</x:v>
      </x:c>
      <x:c r="H715" s="18">
        <x:v>0.13526192337764001</x:v>
      </x:c>
      <x:c r="I715" s="18">
        <x:v>0.47064462017733</x:v>
      </x:c>
      <x:c r="J715" s="18">
        <x:v>0.57626266858157005</x:v>
      </x:c>
      <x:c r="K715" s="19">
        <x:v>0.20446336495579998</x:v>
      </x:c>
      <x:c r="L715" s="19">
        <x:v>0.20446336495579998</x:v>
      </x:c>
      <x:c r="M715" s="18">
        <x:v>0.31832769474850997</x:v>
      </x:c>
      <x:c r="N715" s="18">
        <x:v>0.31832769474850997</x:v>
      </x:c>
      <x:c r="O715" s="13">
        <x:v>1.2971217294984088</x:v>
      </x:c>
      <x:c r="P715" s="25">
        <x:v>1.5558000000000001</x:v>
      </x:c>
      <x:c r="Q715" s="25">
        <x:v>1.4501999999999999</x:v>
      </x:c>
    </x:row>
    <x:row r="716">
      <x:c r="A716" s="9">
        <x:v>44904</x:v>
      </x:c>
      <x:c r="B716" s="8">
        <x:v>56.967464702271002</x:v>
      </x:c>
      <x:c r="C716" s="8">
        <x:v>35.130533484676</x:v>
      </x:c>
      <x:c r="D716" s="8">
        <x:v>58.692307692307999</x:v>
      </x:c>
      <x:c r="E716" s="8">
        <x:v>73.125</x:v>
      </x:c>
      <x:c r="F716" s="23">
        <x:v>1.5597882646981374</x:v>
      </x:c>
      <x:c r="G716" s="18">
        <x:v>0.19133631713555002</x:v>
      </x:c>
      <x:c r="H716" s="18">
        <x:v>0.13456693597429001</x:v>
      </x:c>
      <x:c r="I716" s="18">
        <x:v>0.46129882578481002</x:v>
      </x:c>
      <x:c r="J716" s="18">
        <x:v>0.56972945814615994</x:v>
      </x:c>
      <x:c r="K716" s="19">
        <x:v>0.19674952528573</x:v>
      </x:c>
      <x:c r="L716" s="19">
        <x:v>0.19674952528573</x:v>
      </x:c>
      <x:c r="M716" s="18">
        <x:v>0.31327162418749999</x:v>
      </x:c>
      <x:c r="N716" s="18">
        <x:v>0.31327162418749999</x:v>
      </x:c>
      <x:c r="O716" s="13">
        <x:v>1.2995698455451326</x:v>
      </x:c>
      <x:c r="P716" s="25">
        <x:v>1.5551999999999999</x:v>
      </x:c>
      <x:c r="Q716" s="25">
        <x:v>1.4549000000000001</x:v>
      </x:c>
    </x:row>
    <x:row r="717">
      <x:c r="A717" s="9">
        <x:v>44907</x:v>
      </x:c>
      <x:c r="B717" s="8">
        <x:v>57.519950890117002</x:v>
      </x:c>
      <x:c r="C717" s="8">
        <x:v>37.173666288309001</x:v>
      </x:c>
      <x:c r="D717" s="8">
        <x:v>57.846153846154003</x:v>
      </x:c>
      <x:c r="E717" s="8">
        <x:v>77.587890625</x:v>
      </x:c>
      <x:c r="F717" s="23">
        <x:v>1.57531915412395</x:v>
      </x:c>
      <x:c r="G717" s="18">
        <x:v>0.20044757033248001</x:v>
      </x:c>
      <x:c r="H717" s="18">
        <x:v>0.14403613934497</x:v>
      </x:c>
      <x:c r="I717" s="18">
        <x:v>0.46381500119817998</x:v>
      </x:c>
      <x:c r="J717" s="18">
        <x:v>0.56939442166014997</x:v>
      </x:c>
      <x:c r="K717" s="19">
        <x:v>0.19998843189900001</x:v>
      </x:c>
      <x:c r="L717" s="19">
        <x:v>0.19998843189900001</x:v>
      </x:c>
      <x:c r="M717" s="18">
        <x:v>0.30944438401363999</x:v>
      </x:c>
      <x:c r="N717" s="18">
        <x:v>0.30944438401363999</x:v>
      </x:c>
      <x:c r="O717" s="13">
        <x:v>1.2921659737910538</x:v>
      </x:c>
      <x:c r="P717" s="25">
        <x:v>1.5546</x:v>
      </x:c>
      <x:c r="Q717" s="25">
        <x:v>1.4516</x:v>
      </x:c>
    </x:row>
    <x:row r="718">
      <x:c r="A718" s="9">
        <x:v>44908</x:v>
      </x:c>
      <x:c r="B718" s="8">
        <x:v>54.696132596684997</x:v>
      </x:c>
      <x:c r="C718" s="8">
        <x:v>34.222474460839997</x:v>
      </x:c>
      <x:c r="D718" s="8">
        <x:v>58.692307692307999</x:v>
      </x:c>
      <x:c r="E718" s="8">
        <x:v>74.521484375</x:v>
      </x:c>
      <x:c r="F718" s="23">
        <x:v>1.5553309978120824</x:v>
      </x:c>
      <x:c r="G718" s="18">
        <x:v>0.18462276214833998</x:v>
      </x:c>
      <x:c r="H718" s="18">
        <x:v>0.13057075840499999</x:v>
      </x:c>
      <x:c r="I718" s="18">
        <x:v>0.45566738557392999</x:v>
      </x:c>
      <x:c r="J718" s="18">
        <x:v>0.55842197842176</x:v>
      </x:c>
      <x:c r="K718" s="19">
        <x:v>0.19555132868801001</x:v>
      </x:c>
      <x:c r="L718" s="19">
        <x:v>0.19555132868801001</x:v>
      </x:c>
      <x:c r="M718" s="18">
        <x:v>0.30847112420168998</x:v>
      </x:c>
      <x:c r="N718" s="18">
        <x:v>0.30847112420168998</x:v>
      </x:c>
      <x:c r="O718" s="13">
        <x:v>1.2861689322018</x:v>
      </x:c>
      <x:c r="P718" s="25">
        <x:v>1.5524</x:v>
      </x:c>
      <x:c r="Q718" s="25">
        <x:v>1.4557</x:v>
      </x:c>
    </x:row>
    <x:row r="719">
      <x:c r="A719" s="9">
        <x:v>44909</x:v>
      </x:c>
      <x:c r="B719" s="8">
        <x:v>55.003069367709998</x:v>
      </x:c>
      <x:c r="C719" s="8">
        <x:v>33.541430192962999</x:v>
      </x:c>
      <x:c r="D719" s="8">
        <x:v>60.153846153845997</x:v>
      </x:c>
      <x:c r="E719" s="8">
        <x:v>74.169921875</x:v>
      </x:c>
      <x:c r="F719" s="23">
        <x:v>1.5571706689737974</x:v>
      </x:c>
      <x:c r="G719" s="18">
        <x:v>0.18118606138107002</x:v>
      </x:c>
      <x:c r="H719" s="18">
        <x:v>0.12779080879158999</x:v>
      </x:c>
      <x:c r="I719" s="18">
        <x:v>0.45135394200814999</x:v>
      </x:c>
      <x:c r="J719" s="18">
        <x:v>0.55515537320405006</x:v>
      </x:c>
      <x:c r="K719" s="19">
        <x:v>0.18441322334536001</x:v>
      </x:c>
      <x:c r="L719" s="19">
        <x:v>0.18441322334536001</x:v>
      </x:c>
      <x:c r="M719" s="18">
        <x:v>0.30251941276941002</x:v>
      </x:c>
      <x:c r="N719" s="18">
        <x:v>0.30251941276941002</x:v>
      </x:c>
      <x:c r="O719" s="13">
        <x:v>1.2828180386551011</x:v>
      </x:c>
      <x:c r="P719" s="25">
        <x:v>1.5531999999999999</x:v>
      </x:c>
      <x:c r="Q719" s="25">
        <x:v>1.4698</x:v>
      </x:c>
    </x:row>
    <x:row r="720">
      <x:c r="A720" s="9">
        <x:v>44910</x:v>
      </x:c>
      <x:c r="B720" s="8">
        <x:v>55.678330263965996</x:v>
      </x:c>
      <x:c r="C720" s="8">
        <x:v>34.165720771849998</x:v>
      </x:c>
      <x:c r="D720" s="8">
        <x:v>58.538461538462002</x:v>
      </x:c>
      <x:c r="E720" s="8">
        <x:v>77.1484375</x:v>
      </x:c>
      <x:c r="F720" s="23">
        <x:v>1.563827375185695</x:v>
      </x:c>
      <x:c r="G720" s="18">
        <x:v>0.18526214833760002</x:v>
      </x:c>
      <x:c r="H720" s="18">
        <x:v>0.12987577100164999</x:v>
      </x:c>
      <x:c r="I720" s="18">
        <x:v>0.44428468727534004</x:v>
      </x:c>
      <x:c r="J720" s="18">
        <x:v>0.54728201697893997</x:v>
      </x:c>
      <x:c r="K720" s="19">
        <x:v>0.18016514362317998</x:v>
      </x:c>
      <x:c r="L720" s="19">
        <x:v>0.18016514362317998</x:v>
      </x:c>
      <x:c r="M720" s="18">
        <x:v>0.29775469920045999</x:v>
      </x:c>
      <x:c r="N720" s="18">
        <x:v>0.29775469920045999</x:v>
      </x:c>
      <x:c r="O720" s="13">
        <x:v>1.2870227570433501</x:v>
      </x:c>
      <x:c r="P720" s="25">
        <x:v>1.5532999999999999</x:v>
      </x:c>
      <x:c r="Q720" s="25">
        <x:v>1.454</x:v>
      </x:c>
    </x:row>
    <x:row r="721">
      <x:c r="A721" s="9">
        <x:v>44911</x:v>
      </x:c>
      <x:c r="B721" s="8">
        <x:v>53.898096992020001</x:v>
      </x:c>
      <x:c r="C721" s="8">
        <x:v>31.214528944381001</x:v>
      </x:c>
      <x:c r="D721" s="8">
        <x:v>58.076923076923002</x:v>
      </x:c>
      <x:c r="E721" s="8">
        <x:v>72.4609375</x:v>
      </x:c>
      <x:c r="F721" s="23">
        <x:v>1.5391262162833099</x:v>
      </x:c>
      <x:c r="G721" s="18">
        <x:v>0.18422314578005</x:v>
      </x:c>
      <x:c r="H721" s="18">
        <x:v>0.13187385978629002</x:v>
      </x:c>
      <x:c r="I721" s="18">
        <x:v>0.44704049844236998</x:v>
      </x:c>
      <x:c r="J721" s="18">
        <x:v>0.55088365868264999</x:v>
      </x:c>
      <x:c r="K721" s="19">
        <x:v>0.18511072235425999</x:v>
      </x:c>
      <x:c r="L721" s="19">
        <x:v>0.18511072235425999</x:v>
      </x:c>
      <x:c r="M721" s="18">
        <x:v>0.30596972447345999</x:v>
      </x:c>
      <x:c r="N721" s="18">
        <x:v>0.30596972447345999</x:v>
      </x:c>
      <x:c r="O721" s="13">
        <x:v>1.2759890081579237</x:v>
      </x:c>
      <x:c r="P721" s="25">
        <x:v>1.5537000000000001</x:v>
      </x:c>
      <x:c r="Q721" s="25">
        <x:v>1.4510000000000001</x:v>
      </x:c>
    </x:row>
    <x:row r="722">
      <x:c r="A722" s="9">
        <x:v>44914</x:v>
      </x:c>
      <x:c r="B722" s="8">
        <x:v>51.503990178023002</x:v>
      </x:c>
      <x:c r="C722" s="8">
        <x:v>29.511918274688</x:v>
      </x:c>
      <x:c r="D722" s="8">
        <x:v>54.846153846154003</x:v>
      </x:c>
      <x:c r="E722" s="8">
        <x:v>67.919921875</x:v>
      </x:c>
      <x:c r="F722" s="23">
        <x:v>1.5094549604346625</x:v>
      </x:c>
      <x:c r="G722" s="18">
        <x:v>0.18470268542199</x:v>
      </x:c>
      <x:c r="H722" s="18">
        <x:v>0.12796455564243001</x:v>
      </x:c>
      <x:c r="I722" s="18">
        <x:v>0.43637670740473999</x:v>
      </x:c>
      <x:c r="J722" s="18">
        <x:v>0.53773347855529008</x:v>
      </x:c>
      <x:c r="K722" s="19">
        <x:v>0.1710791188053</x:v>
      </x:c>
      <x:c r="L722" s="19">
        <x:v>0.1710791188053</x:v>
      </x:c>
      <x:c r="M722" s="18">
        <x:v>0.28948820031417</x:v>
      </x:c>
      <x:c r="N722" s="18">
        <x:v>0.28948820031417</x:v>
      </x:c>
      <x:c r="O722" s="13">
        <x:v>1.2515309056373436</x:v>
      </x:c>
      <x:c r="P722" s="25">
        <x:v>1.5548</x:v>
      </x:c>
      <x:c r="Q722" s="25">
        <x:v>1.4584999999999999</x:v>
      </x:c>
    </x:row>
    <x:row r="723">
      <x:c r="A723" s="9">
        <x:v>44915</x:v>
      </x:c>
      <x:c r="B723" s="8">
        <x:v>49.232658072436998</x:v>
      </x:c>
      <x:c r="C723" s="8">
        <x:v>28.887627695799999</x:v>
      </x:c>
      <x:c r="D723" s="8">
        <x:v>52.692307692307999</x:v>
      </x:c>
      <x:c r="E723" s="8">
        <x:v>67.412109375</x:v>
      </x:c>
      <x:c r="F723" s="23">
        <x:v>1.4955617570888626</x:v>
      </x:c>
      <x:c r="G723" s="18">
        <x:v>0.16839833759591</x:v>
      </x:c>
      <x:c r="H723" s="18">
        <x:v>0.11128485796194999</x:v>
      </x:c>
      <x:c r="I723" s="18">
        <x:v>0.40390606278456997</x:v>
      </x:c>
      <x:c r="J723" s="18">
        <x:v>0.51051176817624</x:v>
      </x:c>
      <x:c r="K723" s="19">
        <x:v>0.14796696911981999</x:v>
      </x:c>
      <x:c r="L723" s="19">
        <x:v>0.14796696911981999</x:v>
      </x:c>
      <x:c r="M723" s="18">
        <x:v>0.26110614017021999</x:v>
      </x:c>
      <x:c r="N723" s="18">
        <x:v>0.26110614017021999</x:v>
      </x:c>
      <x:c r="O723" s="13">
        <x:v>1.2409045152525313</x:v>
      </x:c>
      <x:c r="P723" s="25">
        <x:v>1.5551999999999999</x:v>
      </x:c>
      <x:c r="Q723" s="25">
        <x:v>1.4584999999999999</x:v>
      </x:c>
    </x:row>
    <x:row r="724">
      <x:c r="A724" s="9">
        <x:v>44916</x:v>
      </x:c>
      <x:c r="B724" s="8">
        <x:v>48.802946593001998</x:v>
      </x:c>
      <x:c r="C724" s="8">
        <x:v>27.752553916004999</x:v>
      </x:c>
      <x:c r="D724" s="8">
        <x:v>53.538461538462002</x:v>
      </x:c>
      <x:c r="E724" s="8">
        <x:v>65.4296875</x:v>
      </x:c>
      <x:c r="F724" s="23">
        <x:v>1.4888091238686725</x:v>
      </x:c>
      <x:c r="G724" s="18">
        <x:v>0.14881713554987</x:v>
      </x:c>
      <x:c r="H724" s="18">
        <x:v>9.7645730171141004E-2</x:v>
      </x:c>
      <x:c r="I724" s="18">
        <x:v>0.38940809968847001</x:v>
      </x:c>
      <x:c r="J724" s="18">
        <x:v>0.49979060224446997</x:v>
      </x:c>
      <x:c r="K724" s="19">
        <x:v>0.13913161642836</x:v>
      </x:c>
      <x:c r="L724" s="19">
        <x:v>0.13913161642836</x:v>
      </x:c>
      <x:c r="M724" s="18">
        <x:v>0.25665566075479002</x:v>
      </x:c>
      <x:c r="N724" s="18">
        <x:v>0.25665566075479002</x:v>
      </x:c>
      <x:c r="O724" s="13">
        <x:v>1.2332899139976312</x:v>
      </x:c>
      <x:c r="P724" s="25">
        <x:v>1.5549999999999999</x:v>
      </x:c>
      <x:c r="Q724" s="25">
        <x:v>1.4731000000000001</x:v>
      </x:c>
    </x:row>
    <x:row r="725">
      <x:c r="A725" s="9">
        <x:v>44917</x:v>
      </x:c>
      <x:c r="B725" s="8">
        <x:v>48.434622467772002</x:v>
      </x:c>
      <x:c r="C725" s="8">
        <x:v>26.730987514188001</x:v>
      </x:c>
      <x:c r="D725" s="8">
        <x:v>51.153846153845997</x:v>
      </x:c>
      <x:c r="E725" s="8">
        <x:v>63.49609375</x:v>
      </x:c>
      <x:c r="F725" s="23">
        <x:v>1.4745388747145149</x:v>
      </x:c>
      <x:c r="G725" s="18">
        <x:v>0.14961636828644001</x:v>
      </x:c>
      <x:c r="H725" s="18">
        <x:v>9.4605160281469994E-2</x:v>
      </x:c>
      <x:c r="I725" s="18">
        <x:v>0.38161993769470004</x:v>
      </x:c>
      <x:c r="J725" s="18">
        <x:v>0.48940447279871996</x:v>
      </x:c>
      <x:c r="K725" s="19">
        <x:v>0.12971058371668001</x:v>
      </x:c>
      <x:c r="L725" s="19">
        <x:v>0.12971058371668001</x:v>
      </x:c>
      <x:c r="M725" s="18">
        <x:v>0.24582610274318001</x:v>
      </x:c>
      <x:c r="N725" s="18">
        <x:v>0.24582610274318001</x:v>
      </x:c>
      <x:c r="O725" s="13">
        <x:v>1.2198023937429177</x:v>
      </x:c>
      <x:c r="P725" s="25">
        <x:v>1.5561</x:v>
      </x:c>
      <x:c r="Q725" s="25">
        <x:v>1.4733000000000001</x:v>
      </x:c>
    </x:row>
    <x:row r="726">
      <x:c r="A726" s="9">
        <x:v>44918</x:v>
      </x:c>
      <x:c r="B726" s="8">
        <x:v>49.539594843461998</x:v>
      </x:c>
      <x:c r="C726" s="8">
        <x:v>25.766174801361998</x:v>
      </x:c>
      <x:c r="D726" s="8">
        <x:v>52.538461538462002</x:v>
      </x:c>
      <x:c r="E726" s="8">
        <x:v>59.90234375</x:v>
      </x:c>
      <x:c r="F726" s="23">
        <x:v>1.4693664373332149</x:v>
      </x:c>
      <x:c r="G726" s="18">
        <x:v>0.15153452685422</x:v>
      </x:c>
      <x:c r="H726" s="18">
        <x:v>9.1303970115541991E-2</x:v>
      </x:c>
      <x:c r="I726" s="18">
        <x:v>0.36820033549005998</x:v>
      </x:c>
      <x:c r="J726" s="18">
        <x:v>0.47466286965218002</x:v>
      </x:c>
      <x:c r="K726" s="19">
        <x:v>0.11135100151194001</x:v>
      </x:c>
      <x:c r="L726" s="19">
        <x:v>0.11135100151194001</x:v>
      </x:c>
      <x:c r="M726" s="18">
        <x:v>0.22500772240372999</x:v>
      </x:c>
      <x:c r="N726" s="18">
        <x:v>0.22500772240372999</x:v>
      </x:c>
      <x:c r="O726" s="13">
        <x:v>1.2154514166189365</x:v>
      </x:c>
      <x:c r="P726" s="25">
        <x:v>1.5578000000000001</x:v>
      </x:c>
      <x:c r="Q726" s="25">
        <x:v>1.4693000000000001</x:v>
      </x:c>
    </x:row>
    <x:row r="727">
      <x:c r="A727" s="9">
        <x:v>44921</x:v>
      </x:c>
      <x:c r="B727" s="8">
        <x:v>51.197053406998002</x:v>
      </x:c>
      <x:c r="C727" s="8">
        <x:v>30.022701475596001</x:v>
      </x:c>
      <x:c r="D727" s="8">
        <x:v>57.384615384615003</x:v>
      </x:c>
      <x:c r="E727" s="8">
        <x:v>65.2734375</x:v>
      </x:c>
      <x:c r="F727" s="23">
        <x:v>1.5096945194180225</x:v>
      </x:c>
      <x:c r="G727" s="18">
        <x:v>0.14761828644500999</x:v>
      </x:c>
      <x:c r="H727" s="18">
        <x:v>8.9132134480062991E-2</x:v>
      </x:c>
      <x:c r="I727" s="18">
        <x:v>0.36460579918524</x:v>
      </x:c>
      <x:c r="J727" s="18">
        <x:v>0.47039115505362</x:v>
      </x:c>
      <x:c r="K727" s="19">
        <x:v>0.10664784994089001</x:v>
      </x:c>
      <x:c r="L727" s="19">
        <x:v>0.10664784994089001</x:v>
      </x:c>
      <x:c r="M727" s="18">
        <x:v>0.21928412895289001</x:v>
      </x:c>
      <x:c r="N727" s="18">
        <x:v>0.21928412895289001</x:v>
      </x:c>
      <x:c r="O727" s="13">
        <x:v>1.2332532744891447</x:v>
      </x:c>
      <x:c r="P727" s="25">
        <x:v>1.5581</x:v>
      </x:c>
      <x:c r="Q727" s="25">
        <x:v>1.4643999999999999</x:v>
      </x:c>
    </x:row>
    <x:row r="728">
      <x:c r="A728" s="9">
        <x:v>44922</x:v>
      </x:c>
      <x:c r="B728" s="8">
        <x:v>51.995089011664</x:v>
      </x:c>
      <x:c r="C728" s="8">
        <x:v>32.065834279228</x:v>
      </x:c>
      <x:c r="D728" s="8">
        <x:v>57.076923076923002</x:v>
      </x:c>
      <x:c r="E728" s="8">
        <x:v>66.533203125</x:v>
      </x:c>
      <x:c r="F728" s="23">
        <x:v>1.5191776237320376</x:v>
      </x:c>
      <x:c r="G728" s="18">
        <x:v>0.15033567774935999</x:v>
      </x:c>
      <x:c r="H728" s="18">
        <x:v>9.7993223872817004E-2</x:v>
      </x:c>
      <x:c r="I728" s="18">
        <x:v>0.38197939132518999</x:v>
      </x:c>
      <x:c r="J728" s="18">
        <x:v>0.49133093230389002</x:v>
      </x:c>
      <x:c r="K728" s="19">
        <x:v>0.12726552905291</x:v>
      </x:c>
      <x:c r="L728" s="19">
        <x:v>0.12726552905291</x:v>
      </x:c>
      <x:c r="M728" s="18">
        <x:v>0.24492795627804001</x:v>
      </x:c>
      <x:c r="N728" s="18">
        <x:v>0.24492795627804001</x:v>
      </x:c>
      <x:c r="O728" s="13">
        <x:v>1.2430749631838187</x:v>
      </x:c>
      <x:c r="P728" s="25">
        <x:v>1.5578000000000001</x:v>
      </x:c>
      <x:c r="Q728" s="25">
        <x:v>1.466</x:v>
      </x:c>
    </x:row>
    <x:row r="729">
      <x:c r="A729" s="9">
        <x:v>44923</x:v>
      </x:c>
      <x:c r="B729" s="8">
        <x:v>50.644567219152997</x:v>
      </x:c>
      <x:c r="C729" s="8">
        <x:v>30.987514188422001</x:v>
      </x:c>
      <x:c r="D729" s="8">
        <x:v>60.692307692307999</x:v>
      </x:c>
      <x:c r="E729" s="8">
        <x:v>63.388671875</x:v>
      </x:c>
      <x:c r="F729" s="23">
        <x:v>1.5142826524372075</x:v>
      </x:c>
      <x:c r="G729" s="18">
        <x:v>0.16456202046036</x:v>
      </x:c>
      <x:c r="H729" s="18">
        <x:v>0.10963426287899</x:v>
      </x:c>
      <x:c r="I729" s="18">
        <x:v>0.39144500359453999</x:v>
      </x:c>
      <x:c r="J729" s="18">
        <x:v>0.50565373986220008</x:v>
      </x:c>
      <x:c r="K729" s="19">
        <x:v>0.13626556551756999</x:v>
      </x:c>
      <x:c r="L729" s="19">
        <x:v>0.13626556551756999</x:v>
      </x:c>
      <x:c r="M729" s="18">
        <x:v>0.25038677381966001</x:v>
      </x:c>
      <x:c r="N729" s="18">
        <x:v>0.25038677381966001</x:v>
      </x:c>
      <x:c r="O729" s="13">
        <x:v>1.2339184388778912</x:v>
      </x:c>
      <x:c r="P729" s="25">
        <x:v>1.5581</x:v>
      </x:c>
      <x:c r="Q729" s="25">
        <x:v>1.4697</x:v>
      </x:c>
    </x:row>
    <x:row r="730">
      <x:c r="A730" s="9">
        <x:v>44924</x:v>
      </x:c>
      <x:c r="B730" s="8">
        <x:v>52.240638428483997</x:v>
      </x:c>
      <x:c r="C730" s="8">
        <x:v>31.668558456300001</x:v>
      </x:c>
      <x:c r="D730" s="8">
        <x:v>59.615384615384997</x:v>
      </x:c>
      <x:c r="E730" s="8">
        <x:v>64.00390625</x:v>
      </x:c>
      <x:c r="F730" s="23">
        <x:v>1.5188212193754225</x:v>
      </x:c>
      <x:c r="G730" s="18">
        <x:v>0.16080562659847</x:v>
      </x:c>
      <x:c r="H730" s="18">
        <x:v>0.10485622448093</x:v>
      </x:c>
      <x:c r="I730" s="18">
        <x:v>0.38868919242750999</x:v>
      </x:c>
      <x:c r="J730" s="18">
        <x:v>0.49677527433340002</x:v>
      </x:c>
      <x:c r="K730" s="19">
        <x:v>0.12599760051719</x:v>
      </x:c>
      <x:c r="L730" s="19">
        <x:v>0.12599760051719</x:v>
      </x:c>
      <x:c r="M730" s="18">
        <x:v>0.23411299607421998</x:v>
      </x:c>
      <x:c r="N730" s="18">
        <x:v>0.23411299607421998</x:v>
      </x:c>
      <x:c r="O730" s="13">
        <x:v>1.2308426526840812</x:v>
      </x:c>
      <x:c r="P730" s="25">
        <x:v>1.5595000000000001</x:v>
      </x:c>
      <x:c r="Q730" s="25">
        <x:v>1.4636</x:v>
      </x:c>
    </x:row>
    <x:row r="731">
      <x:c r="A731" s="9">
        <x:v>44925</x:v>
      </x:c>
      <x:c r="B731" s="8">
        <x:v>52.854511970533999</x:v>
      </x:c>
      <x:c r="C731" s="8">
        <x:v>32.463110102157003</x:v>
      </x:c>
      <x:c r="D731" s="8">
        <x:v>60.692307692307999</x:v>
      </x:c>
      <x:c r="E731" s="8">
        <x:v>62.91015625</x:v>
      </x:c>
      <x:c r="F731" s="23">
        <x:v>1.5223002150374976</x:v>
      </x:c>
      <x:c r="G731" s="18">
        <x:v>0.15625</x:v>
      </x:c>
      <x:c r="H731" s="18">
        <x:v>0.10146816088957999</x:v>
      </x:c>
      <x:c r="I731" s="18">
        <x:v>0.38868919242750999</x:v>
      </x:c>
      <x:c r="J731" s="18">
        <x:v>0.49526761041644002</x:v>
      </x:c>
      <x:c r="K731" s="19">
        <x:v>0.1248054753762</x:v>
      </x:c>
      <x:c r="L731" s="19">
        <x:v>0.1248054753762</x:v>
      </x:c>
      <x:c r="M731" s="18">
        <x:v>0.22772765349336002</x:v>
      </x:c>
      <x:c r="N731" s="18">
        <x:v>0.22772765349336002</x:v>
      </x:c>
      <x:c r="O731" s="13">
        <x:v>1.236057634005195</x:v>
      </x:c>
      <x:c r="P731" s="25">
        <x:v>1.5603</x:v>
      </x:c>
      <x:c r="Q731" s="25">
        <x:v>1.4748000000000001</x:v>
      </x:c>
    </x:row>
    <x:row r="732">
      <x:c r="A732" s="9">
        <x:v>44929</x:v>
      </x:c>
      <x:c r="B732" s="8">
        <x:v>57.151626764885997</x:v>
      </x:c>
      <x:c r="C732" s="8">
        <x:v>36.719636776389997</x:v>
      </x:c>
      <x:c r="D732" s="8">
        <x:v>63.153846153845997</x:v>
      </x:c>
      <x:c r="E732" s="8">
        <x:v>68.26171875</x:v>
      </x:c>
      <x:c r="F732" s="23">
        <x:v>1.5632170711128048</x:v>
      </x:c>
      <x:c r="G732" s="18">
        <x:v>0.15928708439897998</x:v>
      </x:c>
      <x:c r="H732" s="18">
        <x:v>0.10581183216054001</x:v>
      </x:c>
      <x:c r="I732" s="18">
        <x:v>0.39108554996404998</x:v>
      </x:c>
      <x:c r="J732" s="18">
        <x:v>0.49945556583562994</x:v>
      </x:c>
      <x:c r="K732" s="19">
        <x:v>0.12836063662637001</x:v>
      </x:c>
      <x:c r="L732" s="19">
        <x:v>0.12836063662637001</x:v>
      </x:c>
      <x:c r="M732" s="18">
        <x:v>0.23804988321481002</x:v>
      </x:c>
      <x:c r="N732" s="18">
        <x:v>0.23804988321481002</x:v>
      </x:c>
      <x:c r="O732" s="13">
        <x:v>1.2573539592370837</x:v>
      </x:c>
      <x:c r="P732" s="25">
        <x:v>1.5623</x:v>
      </x:c>
      <x:c r="Q732" s="25">
        <x:v>1.4807999999999999</x:v>
      </x:c>
    </x:row>
    <x:row r="733">
      <x:c r="A733" s="9">
        <x:v>44930</x:v>
      </x:c>
      <x:c r="B733" s="8">
        <x:v>57.949662369552001</x:v>
      </x:c>
      <x:c r="C733" s="8">
        <x:v>36.152099886492998</x:v>
      </x:c>
      <x:c r="D733" s="8">
        <x:v>63</x:v>
      </x:c>
      <x:c r="E733" s="8">
        <x:v>66.728515625</x:v>
      </x:c>
      <x:c r="F733" s="23">
        <x:v>1.5595756947026125</x:v>
      </x:c>
      <x:c r="G733" s="18">
        <x:v>0.16264386189258001</x:v>
      </x:c>
      <x:c r="H733" s="18">
        <x:v>0.11415168100078001</x:v>
      </x:c>
      <x:c r="I733" s="18">
        <x:v>0.41085549964054996</x:v>
      </x:c>
      <x:c r="J733" s="18">
        <x:v>0.52257307989769997</x:v>
      </x:c>
      <x:c r="K733" s="19">
        <x:v>0.15388238223125</x:v>
      </x:c>
      <x:c r="L733" s="19">
        <x:v>0.15388238223125</x:v>
      </x:c>
      <x:c r="M733" s="18">
        <x:v>0.27042139350128003</x:v>
      </x:c>
      <x:c r="N733" s="18">
        <x:v>0.27042139350128003</x:v>
      </x:c>
      <x:c r="O733" s="13">
        <x:v>1.2580197586979338</x:v>
      </x:c>
      <x:c r="P733" s="25">
        <x:v>1.5638000000000001</x:v>
      </x:c>
      <x:c r="Q733" s="25">
        <x:v>1.4863</x:v>
      </x:c>
    </x:row>
    <x:row r="734">
      <x:c r="A734" s="9">
        <x:v>44931</x:v>
      </x:c>
      <x:c r="B734" s="8">
        <x:v>59.607120933087998</x:v>
      </x:c>
      <x:c r="C734" s="8">
        <x:v>37.343927355277998</x:v>
      </x:c>
      <x:c r="D734" s="8">
        <x:v>64.230769230768999</x:v>
      </x:c>
      <x:c r="E734" s="8">
        <x:v>69.16015625</x:v>
      </x:c>
      <x:c r="F734" s="23">
        <x:v>1.5758549344228374</x:v>
      </x:c>
      <x:c r="G734" s="18">
        <x:v>0.16384271099744002</x:v>
      </x:c>
      <x:c r="H734" s="18">
        <x:v>0.11267483276866001</x:v>
      </x:c>
      <x:c r="I734" s="18">
        <x:v>0.40893841361131</x:v>
      </x:c>
      <x:c r="J734" s="18">
        <x:v>0.51830136529913995</x:v>
      </x:c>
      <x:c r="K734" s="19">
        <x:v>0.15344685400642999</x:v>
      </x:c>
      <x:c r="L734" s="19">
        <x:v>0.15344685400642999</x:v>
      </x:c>
      <x:c r="M734" s="18">
        <x:v>0.27675351944702997</x:v>
      </x:c>
      <x:c r="N734" s="18">
        <x:v>0.27675351944702997</x:v>
      </x:c>
      <x:c r="O734" s="13">
        <x:v>1.2712669397332101</x:v>
      </x:c>
      <x:c r="P734" s="25">
        <x:v>1.5646</x:v>
      </x:c>
      <x:c r="Q734" s="25">
        <x:v>1.4830000000000001</x:v>
      </x:c>
    </x:row>
    <x:row r="735">
      <x:c r="A735" s="9">
        <x:v>44932</x:v>
      </x:c>
      <x:c r="B735" s="8">
        <x:v>59.545733578883002</x:v>
      </x:c>
      <x:c r="C735" s="8">
        <x:v>36.776390465379997</x:v>
      </x:c>
      <x:c r="D735" s="8">
        <x:v>62.769230769231001</x:v>
      </x:c>
      <x:c r="E735" s="8">
        <x:v>69.931640625</x:v>
      </x:c>
      <x:c r="F735" s="23">
        <x:v>1.572557488596235</x:v>
      </x:c>
      <x:c r="G735" s="18">
        <x:v>0.18406329923274001</x:v>
      </x:c>
      <x:c r="H735" s="18">
        <x:v>0.13178698636087</x:v>
      </x:c>
      <x:c r="I735" s="18">
        <x:v>0.42163910855499998</x:v>
      </x:c>
      <x:c r="J735" s="18">
        <x:v>0.53689588745601002</x:v>
      </x:c>
      <x:c r="K735" s="19">
        <x:v>0.16497761015607001</x:v>
      </x:c>
      <x:c r="L735" s="19">
        <x:v>0.16497761015607001</x:v>
      </x:c>
      <x:c r="M735" s="18">
        <x:v>0.28289750797446001</x:v>
      </x:c>
      <x:c r="N735" s="18">
        <x:v>0.28289750797446001</x:v>
      </x:c>
      <x:c r="O735" s="13">
        <x:v>1.2734511494984826</x:v>
      </x:c>
      <x:c r="P735" s="25">
        <x:v>1.5645</x:v>
      </x:c>
      <x:c r="Q735" s="25">
        <x:v>1.4708000000000001</x:v>
      </x:c>
    </x:row>
    <x:row r="736">
      <x:c r="A736" s="9">
        <x:v>44935</x:v>
      </x:c>
      <x:c r="B736" s="8">
        <x:v>61.203192142418999</x:v>
      </x:c>
      <x:c r="C736" s="8">
        <x:v>37.457434733257998</x:v>
      </x:c>
      <x:c r="D736" s="8">
        <x:v>62.461538461537998</x:v>
      </x:c>
      <x:c r="E736" s="8">
        <x:v>70.322265625</x:v>
      </x:c>
      <x:c r="F736" s="23">
        <x:v>1.5786110774055375</x:v>
      </x:c>
      <x:c r="G736" s="18">
        <x:v>0.18694053708439998</x:v>
      </x:c>
      <x:c r="H736" s="18">
        <x:v>0.13951872122317999</x:v>
      </x:c>
      <x:c r="I736" s="18">
        <x:v>0.42247783369278996</x:v>
      </x:c>
      <x:c r="J736" s="18">
        <x:v>0.54175391577005005</x:v>
      </x:c>
      <x:c r="K736" s="19">
        <x:v>0.16764536872693001</x:v>
      </x:c>
      <x:c r="L736" s="19">
        <x:v>0.16764536872693001</x:v>
      </x:c>
      <x:c r="M736" s="18">
        <x:v>0.28081372538179</x:v>
      </x:c>
      <x:c r="N736" s="18">
        <x:v>0.28081372538179</x:v>
      </x:c>
      <x:c r="O736" s="13">
        <x:v>1.2808383145189475</x:v>
      </x:c>
      <x:c r="P736" s="25">
        <x:v>1.5642</x:v>
      </x:c>
      <x:c r="Q736" s="25">
        <x:v>1.4850000000000001</x:v>
      </x:c>
    </x:row>
    <x:row r="737">
      <x:c r="A737" s="9">
        <x:v>44936</x:v>
      </x:c>
      <x:c r="B737" s="8">
        <x:v>61.203192142418999</x:v>
      </x:c>
      <x:c r="C737" s="8">
        <x:v>38.251986379115003</x:v>
      </x:c>
      <x:c r="D737" s="8">
        <x:v>61.384615384615003</x:v>
      </x:c>
      <x:c r="E737" s="8">
        <x:v>72.451171875</x:v>
      </x:c>
      <x:c r="F737" s="23">
        <x:v>1.5832274144528724</x:v>
      </x:c>
      <x:c r="G737" s="18">
        <x:v>0.19397378516623998</x:v>
      </x:c>
      <x:c r="H737" s="18">
        <x:v>0.14690296238381001</x:v>
      </x:c>
      <x:c r="I737" s="18">
        <x:v>0.43014617780972997</x:v>
      </x:c>
      <x:c r="J737" s="18">
        <x:v>0.54912471738190005</x:v>
      </x:c>
      <x:c r="K737" s="19">
        <x:v>0.17400944093559001</x:v>
      </x:c>
      <x:c r="L737" s="19">
        <x:v>0.17400944093559001</x:v>
      </x:c>
      <x:c r="M737" s="18">
        <x:v>0.28926999576936002</x:v>
      </x:c>
      <x:c r="N737" s="18">
        <x:v>0.28926999576936002</x:v>
      </x:c>
      <x:c r="O737" s="13">
        <x:v>1.2815253565267037</x:v>
      </x:c>
      <x:c r="P737" s="25">
        <x:v>1.5627</x:v>
      </x:c>
      <x:c r="Q737" s="25">
        <x:v>1.4874000000000001</x:v>
      </x:c>
    </x:row>
    <x:row r="738">
      <x:c r="A738" s="9">
        <x:v>44937</x:v>
      </x:c>
      <x:c r="B738" s="8">
        <x:v>59.545733578883002</x:v>
      </x:c>
      <x:c r="C738" s="8">
        <x:v>36.606129398410999</x:v>
      </x:c>
      <x:c r="D738" s="8">
        <x:v>59</x:v>
      </x:c>
      <x:c r="E738" s="8">
        <x:v>70.068359375</x:v>
      </x:c>
      <x:c r="F738" s="23">
        <x:v>1.563050555880735</x:v>
      </x:c>
      <x:c r="G738" s="18">
        <x:v>0.19533248081840998</x:v>
      </x:c>
      <x:c r="H738" s="18">
        <x:v>0.15029102597514998</x:v>
      </x:c>
      <x:c r="I738" s="18">
        <x:v>0.43194344596214002</x:v>
      </x:c>
      <x:c r="J738" s="18">
        <x:v>0.54996230848117</x:v>
      </x:c>
      <x:c r="K738" s="19">
        <x:v>0.17480905897271001</x:v>
      </x:c>
      <x:c r="L738" s="19">
        <x:v>0.17480905897271001</x:v>
      </x:c>
      <x:c r="M738" s="18">
        <x:v>0.28752773651566998</x:v>
      </x:c>
      <x:c r="N738" s="18">
        <x:v>0.28752773651566998</x:v>
      </x:c>
      <x:c r="O738" s="13">
        <x:v>1.2739382341253187</x:v>
      </x:c>
      <x:c r="P738" s="25">
        <x:v>1.5624</x:v>
      </x:c>
      <x:c r="Q738" s="25">
        <x:v>1.4904999999999999</x:v>
      </x:c>
    </x:row>
    <x:row r="739">
      <x:c r="A739" s="9">
        <x:v>44938</x:v>
      </x:c>
      <x:c r="B739" s="8">
        <x:v>59.422958870473003</x:v>
      </x:c>
      <x:c r="C739" s="8">
        <x:v>36.889897843360004</x:v>
      </x:c>
      <x:c r="D739" s="8">
        <x:v>58.076923076923002</x:v>
      </x:c>
      <x:c r="E739" s="8">
        <x:v>70.830078125</x:v>
      </x:c>
      <x:c r="F739" s="23">
        <x:v>1.56304964478939</x:v>
      </x:c>
      <x:c r="G739" s="18">
        <x:v>0.19333439897697999</x:v>
      </x:c>
      <x:c r="H739" s="18">
        <x:v>0.14916167144471001</x:v>
      </x:c>
      <x:c r="I739" s="18">
        <x:v>0.42487419122932996</x:v>
      </x:c>
      <x:c r="J739" s="18">
        <x:v>0.54049752915973004</x:v>
      </x:c>
      <x:c r="K739" s="19">
        <x:v>0.16523557521573998</x:v>
      </x:c>
      <x:c r="L739" s="19">
        <x:v>0.16523557521573998</x:v>
      </x:c>
      <x:c r="M739" s="18">
        <x:v>0.27658346588015997</x:v>
      </x:c>
      <x:c r="N739" s="18">
        <x:v>0.27658346588015997</x:v>
      </x:c>
      <x:c r="O739" s="13">
        <x:v>1.2746355368265614</x:v>
      </x:c>
      <x:c r="P739" s="25">
        <x:v>1.5626</x:v>
      </x:c>
      <x:c r="Q739" s="25">
        <x:v>1.4883</x:v>
      </x:c>
    </x:row>
    <x:row r="740">
      <x:c r="A740" s="9">
        <x:v>44939</x:v>
      </x:c>
      <x:c r="B740" s="8">
        <x:v>59.607120933087998</x:v>
      </x:c>
      <x:c r="C740" s="8">
        <x:v>36.152099886492998</x:v>
      </x:c>
      <x:c r="D740" s="8">
        <x:v>59.846153846154003</x:v>
      </x:c>
      <x:c r="E740" s="8">
        <x:v>70.693359375</x:v>
      </x:c>
      <x:c r="F740" s="23">
        <x:v>1.5657468351018375</x:v>
      </x:c>
      <x:c r="G740" s="18">
        <x:v>0.19493286445012997</x:v>
      </x:c>
      <x:c r="H740" s="18">
        <x:v>0.15107288680393</x:v>
      </x:c>
      <x:c r="I740" s="18">
        <x:v>0.42451473759885</x:v>
      </x:c>
      <x:c r="J740" s="18">
        <x:v>0.54116760205458003</x:v>
      </x:c>
      <x:c r="K740" s="19">
        <x:v>0.16571434011618</x:v>
      </x:c>
      <x:c r="L740" s="19">
        <x:v>0.16571434011618</x:v>
      </x:c>
      <x:c r="M740" s="18">
        <x:v>0.27698376173632</x:v>
      </x:c>
      <x:c r="N740" s="18">
        <x:v>0.27698376173632</x:v>
      </x:c>
      <x:c r="O740" s="13">
        <x:v>1.2814184897914274</x:v>
      </x:c>
      <x:c r="P740" s="25">
        <x:v>1.5623</x:v>
      </x:c>
      <x:c r="Q740" s="25">
        <x:v>1.4887999999999999</x:v>
      </x:c>
    </x:row>
    <x:row r="741">
      <x:c r="A741" s="9">
        <x:v>44942</x:v>
      </x:c>
      <x:c r="B741" s="8">
        <x:v>62.492326580723997</x:v>
      </x:c>
      <x:c r="C741" s="8">
        <x:v>37.627695800227002</x:v>
      </x:c>
      <x:c r="D741" s="8">
        <x:v>58.692307692307999</x:v>
      </x:c>
      <x:c r="E741" s="8">
        <x:v>78.232421875</x:v>
      </x:c>
      <x:c r="F741" s="23">
        <x:v>1.5926118798706477</x:v>
      </x:c>
      <x:c r="G741" s="18">
        <x:v>0.2093989769821</x:v>
      </x:c>
      <x:c r="H741" s="18">
        <x:v>0.16184519155589999</x:v>
      </x:c>
      <x:c r="I741" s="18">
        <x:v>0.43541816439012998</x:v>
      </x:c>
      <x:c r="J741" s="18">
        <x:v>0.54795208987378996</x:v>
      </x:c>
      <x:c r="K741" s="19">
        <x:v>0.17073371039834001</x:v>
      </x:c>
      <x:c r="L741" s="19">
        <x:v>0.17073371039834001</x:v>
      </x:c>
      <x:c r="M741" s="18">
        <x:v>0.27763303736640998</x:v>
      </x:c>
      <x:c r="N741" s="18">
        <x:v>0.27763303736640998</x:v>
      </x:c>
      <x:c r="O741" s="13">
        <x:v>1.2935704797752039</x:v>
      </x:c>
      <x:c r="P741" s="25">
        <x:v>1.5611999999999999</x:v>
      </x:c>
      <x:c r="Q741" s="25">
        <x:v>1.4984999999999999</x:v>
      </x:c>
    </x:row>
    <x:row r="742">
      <x:c r="A742" s="9">
        <x:v>44943</x:v>
      </x:c>
      <x:c r="B742" s="8">
        <x:v>62.308164518109002</x:v>
      </x:c>
      <x:c r="C742" s="8">
        <x:v>38.649262202042998</x:v>
      </x:c>
      <x:c r="D742" s="8">
        <x:v>58</x:v>
      </x:c>
      <x:c r="E742" s="8">
        <x:v>81.1328125</x:v>
      </x:c>
      <x:c r="F742" s="23">
        <x:v>1.6002255980503799</x:v>
      </x:c>
      <x:c r="G742" s="18">
        <x:v>0.22498401534527002</x:v>
      </x:c>
      <x:c r="H742" s="18">
        <x:v>0.17209625575535997</x:v>
      </x:c>
      <x:c r="I742" s="18">
        <x:v>0.44967649173257002</x:v>
      </x:c>
      <x:c r="J742" s="18">
        <x:v>0.55683055540258997</x:v>
      </x:c>
      <x:c r="K742" s="19">
        <x:v>0.18407877230115002</x:v>
      </x:c>
      <x:c r="L742" s="19">
        <x:v>0.18407877230115002</x:v>
      </x:c>
      <x:c r="M742" s="18">
        <x:v>0.28840948768176999</x:v>
      </x:c>
      <x:c r="N742" s="18">
        <x:v>0.28840948768176999</x:v>
      </x:c>
      <x:c r="O742" s="13">
        <x:v>1.2931995495651001</x:v>
      </x:c>
      <x:c r="P742" s="25">
        <x:v>1.5611999999999999</x:v>
      </x:c>
      <x:c r="Q742" s="25">
        <x:v>1.5021</x:v>
      </x:c>
    </x:row>
    <x:row r="743">
      <x:c r="A743" s="9">
        <x:v>44944</x:v>
      </x:c>
      <x:c r="B743" s="8">
        <x:v>62.676488643338999</x:v>
      </x:c>
      <x:c r="C743" s="8">
        <x:v>39.443813847900003</x:v>
      </x:c>
      <x:c r="D743" s="8">
        <x:v>56.230769230768999</x:v>
      </x:c>
      <x:c r="E743" s="8">
        <x:v>81.669921875</x:v>
      </x:c>
      <x:c r="F743" s="23">
        <x:v>1.6000524839925201</x:v>
      </x:c>
      <x:c r="G743" s="18">
        <x:v>0.22298593350383999</x:v>
      </x:c>
      <x:c r="H743" s="18">
        <x:v>0.17131439492658998</x:v>
      </x:c>
      <x:c r="I743" s="18">
        <x:v>0.44991612748622001</x:v>
      </x:c>
      <x:c r="J743" s="18">
        <x:v>0.56051595613134997</x:v>
      </x:c>
      <x:c r="K743" s="19">
        <x:v>0.18510068109889002</x:v>
      </x:c>
      <x:c r="L743" s="19">
        <x:v>0.18510068109889002</x:v>
      </x:c>
      <x:c r="M743" s="18">
        <x:v>0.28533131113750998</x:v>
      </x:c>
      <x:c r="N743" s="18">
        <x:v>0.28533131113750998</x:v>
      </x:c>
      <x:c r="O743" s="13">
        <x:v>1.2961066131299812</x:v>
      </x:c>
      <x:c r="P743" s="25">
        <x:v>1.5607</x:v>
      </x:c>
      <x:c r="Q743" s="25">
        <x:v>1.502</x:v>
      </x:c>
    </x:row>
    <x:row r="744">
      <x:c r="A744" s="9">
        <x:v>44945</x:v>
      </x:c>
      <x:c r="B744" s="8">
        <x:v>64.947820748926006</x:v>
      </x:c>
      <x:c r="C744" s="8">
        <x:v>42.338251986378999</x:v>
      </x:c>
      <x:c r="D744" s="8">
        <x:v>56.461538461537998</x:v>
      </x:c>
      <x:c r="E744" s="8">
        <x:v>86.748046875</x:v>
      </x:c>
      <x:c r="F744" s="23">
        <x:v>1.6262391451796074</x:v>
      </x:c>
      <x:c r="G744" s="18">
        <x:v>0.22042838874680001</x:v>
      </x:c>
      <x:c r="H744" s="18">
        <x:v>0.17218312918077999</x:v>
      </x:c>
      <x:c r="I744" s="18">
        <x:v>0.45458902468247997</x:v>
      </x:c>
      <x:c r="J744" s="18">
        <x:v>0.56369880232401004</x:v>
      </x:c>
      <x:c r="K744" s="19">
        <x:v>0.18788679715029999</x:v>
      </x:c>
      <x:c r="L744" s="19">
        <x:v>0.18788679715029999</x:v>
      </x:c>
      <x:c r="M744" s="18">
        <x:v>0.29108998290258997</x:v>
      </x:c>
      <x:c r="N744" s="18">
        <x:v>0.29108998290258997</x:v>
      </x:c>
      <x:c r="O744" s="13">
        <x:v>1.3036770568950362</x:v>
      </x:c>
      <x:c r="P744" s="25">
        <x:v>1.5609999999999999</x:v>
      </x:c>
      <x:c r="Q744" s="25">
        <x:v>1.5054000000000001</x:v>
      </x:c>
    </x:row>
    <x:row r="745">
      <x:c r="A745" s="9">
        <x:v>44946</x:v>
      </x:c>
      <x:c r="B745" s="8">
        <x:v>65.438919582566001</x:v>
      </x:c>
      <x:c r="C745" s="8">
        <x:v>42.905788876277001</x:v>
      </x:c>
      <x:c r="D745" s="8">
        <x:v>58.384615384615003</x:v>
      </x:c>
      <x:c r="E745" s="8">
        <x:v>88.310546875</x:v>
      </x:c>
      <x:c r="F745" s="23">
        <x:v>1.6375996767961452</x:v>
      </x:c>
      <x:c r="G745" s="18">
        <x:v>0.22754156010229998</x:v>
      </x:c>
      <x:c r="H745" s="18">
        <x:v>0.17583181304839002</x:v>
      </x:c>
      <x:c r="I745" s="18">
        <x:v>0.46369518332135001</x:v>
      </x:c>
      <x:c r="J745" s="18">
        <x:v>0.57056704924543</x:v>
      </x:c>
      <x:c r="K745" s="19">
        <x:v>0.19921694374723001</x:v>
      </x:c>
      <x:c r="L745" s="19">
        <x:v>0.19921694374723001</x:v>
      </x:c>
      <x:c r="M745" s="18">
        <x:v>0.29667348097418</x:v>
      </x:c>
      <x:c r="N745" s="18">
        <x:v>0.29667348097418</x:v>
      </x:c>
      <x:c r="O745" s="13">
        <x:v>1.313996871350815</x:v>
      </x:c>
      <x:c r="P745" s="25">
        <x:v>1.5607</x:v>
      </x:c>
      <x:c r="Q745" s="25">
        <x:v>1.5169999999999999</x:v>
      </x:c>
    </x:row>
    <x:row r="746">
      <x:c r="A746" s="9">
        <x:v>44956</x:v>
      </x:c>
      <x:c r="B746" s="8">
        <x:v>67.034990791897002</x:v>
      </x:c>
      <x:c r="C746" s="8">
        <x:v>42.905788876277001</x:v>
      </x:c>
      <x:c r="D746" s="8">
        <x:v>57.769230769231001</x:v>
      </x:c>
      <x:c r="E746" s="8">
        <x:v>89.677734375</x:v>
      </x:c>
      <x:c r="F746" s="23">
        <x:v>1.6434693620310123</x:v>
      </x:c>
      <x:c r="G746" s="18">
        <x:v>0.23449488491049</x:v>
      </x:c>
      <x:c r="H746" s="18">
        <x:v>0.18182607940231002</x:v>
      </x:c>
      <x:c r="I746" s="18">
        <x:v>0.47579678888089999</x:v>
      </x:c>
      <x:c r="J746" s="18">
        <x:v>0.58179076979046007</x:v>
      </x:c>
      <x:c r="K746" s="19">
        <x:v>0.21013320740149999</x:v>
      </x:c>
      <x:c r="L746" s="19">
        <x:v>0.21013320740149999</x:v>
      </x:c>
      <x:c r="M746" s="18">
        <x:v>0.30890001650968002</x:v>
      </x:c>
      <x:c r="N746" s="18">
        <x:v>0.30890001650968002</x:v>
      </x:c>
      <x:c r="O746" s="13">
        <x:v>1.3260252491524449</x:v>
      </x:c>
      <x:c r="P746" s="25">
        <x:v>1.5627</x:v>
      </x:c>
      <x:c r="Q746" s="25">
        <x:v>1.5175000000000001</x:v>
      </x:c>
    </x:row>
    <x:row r="747">
      <x:c r="A747" s="9">
        <x:v>44957</x:v>
      </x:c>
      <x:c r="B747" s="8">
        <x:v>65.070595457335997</x:v>
      </x:c>
      <x:c r="C747" s="8">
        <x:v>40.692395005675003</x:v>
      </x:c>
      <x:c r="D747" s="8">
        <x:v>56.615384615384997</x:v>
      </x:c>
      <x:c r="E747" s="8">
        <x:v>84.267578125</x:v>
      </x:c>
      <x:c r="F747" s="23">
        <x:v>1.6166148830084901</x:v>
      </x:c>
      <x:c r="G747" s="18">
        <x:v>0.24040920716113001</x:v>
      </x:c>
      <x:c r="H747" s="18">
        <x:v>0.18929719398835998</x:v>
      </x:c>
      <x:c r="I747" s="18">
        <x:v>0.48298586149053002</x:v>
      </x:c>
      <x:c r="J747" s="18">
        <x:v>0.59418711792076007</x:v>
      </x:c>
      <x:c r="K747" s="19">
        <x:v>0.21904307015962998</x:v>
      </x:c>
      <x:c r="L747" s="19">
        <x:v>0.21904307015962998</x:v>
      </x:c>
      <x:c r="M747" s="18">
        <x:v>0.33161823616975999</x:v>
      </x:c>
      <x:c r="N747" s="18">
        <x:v>0.33161823616975999</x:v>
      </x:c>
      <x:c r="O747" s="13">
        <x:v>1.3265243012779362</x:v>
      </x:c>
      <x:c r="P747" s="25">
        <x:v>1.5633999999999999</x:v>
      </x:c>
      <x:c r="Q747" s="25">
        <x:v>1.5028999999999999</x:v>
      </x:c>
    </x:row>
    <x:row r="748">
      <x:c r="A748" s="9">
        <x:v>44958</x:v>
      </x:c>
      <x:c r="B748" s="8">
        <x:v>67.771639042356995</x:v>
      </x:c>
      <x:c r="C748" s="8">
        <x:v>42.508513053347997</x:v>
      </x:c>
      <x:c r="D748" s="8">
        <x:v>57.769230769231001</x:v>
      </x:c>
      <x:c r="E748" s="8">
        <x:v>87.03125</x:v>
      </x:c>
      <x:c r="F748" s="23">
        <x:v>1.63770158216234</x:v>
      </x:c>
      <x:c r="G748" s="18">
        <x:v>0.22898017902812998</x:v>
      </x:c>
      <x:c r="H748" s="18">
        <x:v>0.17939362349057</x:v>
      </x:c>
      <x:c r="I748" s="18">
        <x:v>0.48418404025881001</x:v>
      </x:c>
      <x:c r="J748" s="18">
        <x:v>0.59644861383477998</x:v>
      </x:c>
      <x:c r="K748" s="19">
        <x:v>0.22242415304525998</x:v>
      </x:c>
      <x:c r="L748" s="19">
        <x:v>0.22242415304525998</x:v>
      </x:c>
      <x:c r="M748" s="18">
        <x:v>0.33916982376033999</x:v>
      </x:c>
      <x:c r="N748" s="18">
        <x:v>0.33916982376033999</x:v>
      </x:c>
      <x:c r="O748" s="13">
        <x:v>1.3430901643817914</x:v>
      </x:c>
      <x:c r="P748" s="25">
        <x:v>1.5631999999999999</x:v>
      </x:c>
      <x:c r="Q748" s="25">
        <x:v>1.5138</x:v>
      </x:c>
    </x:row>
    <x:row r="749">
      <x:c r="A749" s="9">
        <x:v>44959</x:v>
      </x:c>
      <x:c r="B749" s="8">
        <x:v>68.569674647023007</x:v>
      </x:c>
      <x:c r="C749" s="8">
        <x:v>43.246311010215997</x:v>
      </x:c>
      <x:c r="D749" s="8">
        <x:v>59.461538461537998</x:v>
      </x:c>
      <x:c r="E749" s="8">
        <x:v>89.0234375</x:v>
      </x:c>
      <x:c r="F749" s="23">
        <x:v>1.6507524040469426</x:v>
      </x:c>
      <x:c r="G749" s="18">
        <x:v>0.24096867007673001</x:v>
      </x:c>
      <x:c r="H749" s="18">
        <x:v>0.18686473807662002</x:v>
      </x:c>
      <x:c r="I749" s="18">
        <x:v>0.49808291397075999</x:v>
      </x:c>
      <x:c r="J749" s="18">
        <x:v>0.60700226156212</x:v>
      </x:c>
      <x:c r="K749" s="19">
        <x:v>0.24244285959864001</x:v>
      </x:c>
      <x:c r="L749" s="19">
        <x:v>0.24244285959864001</x:v>
      </x:c>
      <x:c r="M749" s="18">
        <x:v>0.36345850608540997</x:v>
      </x:c>
      <x:c r="N749" s="18">
        <x:v>0.36345850608540997</x:v>
      </x:c>
      <x:c r="O749" s="13">
        <x:v>1.3438825993776875</x:v>
      </x:c>
      <x:c r="P749" s="25">
        <x:v>1.5638000000000001</x:v>
      </x:c>
      <x:c r="Q749" s="25">
        <x:v>1.5285</x:v>
      </x:c>
    </x:row>
    <x:row r="750">
      <x:c r="A750" s="9">
        <x:v>44960</x:v>
      </x:c>
      <x:c r="B750" s="8">
        <x:v>69.981583793737997</x:v>
      </x:c>
      <x:c r="C750" s="8">
        <x:v>44.494892167990997</x:v>
      </x:c>
      <x:c r="D750" s="8">
        <x:v>58.461538461537998</x:v>
      </x:c>
      <x:c r="E750" s="8">
        <x:v>90.625</x:v>
      </x:c>
      <x:c r="F750" s="23">
        <x:v>1.6589075360581673</x:v>
      </x:c>
      <x:c r="G750" s="18">
        <x:v>0.23737212276215</x:v>
      </x:c>
      <x:c r="H750" s="18">
        <x:v>0.18226044652940998</x:v>
      </x:c>
      <x:c r="I750" s="18">
        <x:v>0.49640546369518002</x:v>
      </x:c>
      <x:c r="J750" s="18">
        <x:v>0.60926375747614003</x:v>
      </x:c>
      <x:c r="K750" s="19">
        <x:v>0.24540768844013999</x:v>
      </x:c>
      <x:c r="L750" s="19">
        <x:v>0.24540768844013999</x:v>
      </x:c>
      <x:c r="M750" s="18">
        <x:v>0.36747181383917005</x:v>
      </x:c>
      <x:c r="N750" s="18">
        <x:v>0.36747181383917005</x:v>
      </x:c>
      <x:c r="O750" s="13">
        <x:v>1.339864796948665</x:v>
      </x:c>
      <x:c r="P750" s="25">
        <x:v>1.5648</x:v>
      </x:c>
      <x:c r="Q750" s="25">
        <x:v>1.5065999999999999</x:v>
      </x:c>
    </x:row>
    <x:row r="751">
      <x:c r="A751" s="9">
        <x:v>44963</x:v>
      </x:c>
      <x:c r="B751" s="8">
        <x:v>68.569674647023007</x:v>
      </x:c>
      <x:c r="C751" s="8">
        <x:v>44.097616345062001</x:v>
      </x:c>
      <x:c r="D751" s="8">
        <x:v>58.461538461537998</x:v>
      </x:c>
      <x:c r="E751" s="8">
        <x:v>88.818359375</x:v>
      </x:c>
      <x:c r="F751" s="23">
        <x:v>1.6498679720715574</x:v>
      </x:c>
      <x:c r="G751" s="18">
        <x:v>0.22682225063939002</x:v>
      </x:c>
      <x:c r="H751" s="18">
        <x:v>0.17365997741291</x:v>
      </x:c>
      <x:c r="I751" s="18">
        <x:v>0.49233165588305999</x:v>
      </x:c>
      <x:c r="J751" s="18">
        <x:v>0.60122288304659999</x:v>
      </x:c>
      <x:c r="K751" s="19">
        <x:v>0.24394376681438998</x:v>
      </x:c>
      <x:c r="L751" s="19">
        <x:v>0.24394376681438998</x:v>
      </x:c>
      <x:c r="M751" s="18">
        <x:v>0.36849703748929002</x:v>
      </x:c>
      <x:c r="N751" s="18">
        <x:v>0.36849703748929002</x:v>
      </x:c>
      <x:c r="O751" s="13">
        <x:v>1.3335611969829599</x:v>
      </x:c>
      <x:c r="P751" s="25">
        <x:v>1.5649999999999999</x:v>
      </x:c>
      <x:c r="Q751" s="25">
        <x:v>1.4873000000000001</x:v>
      </x:c>
    </x:row>
    <x:row r="752">
      <x:c r="A752" s="9">
        <x:v>44964</x:v>
      </x:c>
      <x:c r="B752" s="8">
        <x:v>67.341927562921995</x:v>
      </x:c>
      <x:c r="C752" s="8">
        <x:v>42.622020431327996</x:v>
      </x:c>
      <x:c r="D752" s="8">
        <x:v>58.538461538462002</x:v>
      </x:c>
      <x:c r="E752" s="8">
        <x:v>87.822265625</x:v>
      </x:c>
      <x:c r="F752" s="23">
        <x:v>1.64081168789428</x:v>
      </x:c>
      <x:c r="G752" s="18">
        <x:v>0.21251598465472998</x:v>
      </x:c>
      <x:c r="H752" s="18">
        <x:v>0.16271392581009</x:v>
      </x:c>
      <x:c r="I752" s="18">
        <x:v>0.48670021567218003</x:v>
      </x:c>
      <x:c r="J752" s="18">
        <x:v>0.59284697213105997</x:v>
      </x:c>
      <x:c r="K752" s="19">
        <x:v>0.23789691923867001</x:v>
      </x:c>
      <x:c r="L752" s="19">
        <x:v>0.23789691923867001</x:v>
      </x:c>
      <x:c r="M752" s="18">
        <x:v>0.36895931955914002</x:v>
      </x:c>
      <x:c r="N752" s="18">
        <x:v>0.36895931955914002</x:v>
      </x:c>
      <x:c r="O752" s="13">
        <x:v>1.3394066422977176</x:v>
      </x:c>
      <x:c r="P752" s="25">
        <x:v>1.5653999999999999</x:v>
      </x:c>
      <x:c r="Q752" s="25">
        <x:v>1.4835</x:v>
      </x:c>
    </x:row>
    <x:row r="753">
      <x:c r="A753" s="9">
        <x:v>44965</x:v>
      </x:c>
      <x:c r="B753" s="8">
        <x:v>66.912216083486996</x:v>
      </x:c>
      <x:c r="C753" s="8">
        <x:v>41.316685584562997</x:v>
      </x:c>
      <x:c r="D753" s="8">
        <x:v>58.076923076923002</x:v>
      </x:c>
      <x:c r="E753" s="8">
        <x:v>86.533203125</x:v>
      </x:c>
      <x:c r="F753" s="23">
        <x:v>1.6320975696749325</x:v>
      </x:c>
      <x:c r="G753" s="18">
        <x:v>0.21315537084399</x:v>
      </x:c>
      <x:c r="H753" s="18">
        <x:v>0.16757883763357001</x:v>
      </x:c>
      <x:c r="I753" s="18">
        <x:v>0.49005511622333997</x:v>
      </x:c>
      <x:c r="J753" s="18">
        <x:v>0.59477343163623997</x:v>
      </x:c>
      <x:c r="K753" s="19">
        <x:v>0.24380820088545999</x:v>
      </x:c>
      <x:c r="L753" s="19">
        <x:v>0.24380820088545999</x:v>
      </x:c>
      <x:c r="M753" s="18">
        <x:v>0.38103699013684</x:v>
      </x:c>
      <x:c r="N753" s="18">
        <x:v>0.38103699013684</x:v>
      </x:c>
      <x:c r="O753" s="13">
        <x:v>1.3316956368657387</x:v>
      </x:c>
      <x:c r="P753" s="25">
        <x:v>1.5654999999999999</x:v>
      </x:c>
      <x:c r="Q753" s="25">
        <x:v>1.4849000000000001</x:v>
      </x:c>
    </x:row>
    <x:row r="754">
      <x:c r="A754" s="9">
        <x:v>44966</x:v>
      </x:c>
      <x:c r="B754" s="8">
        <x:v>70.227133210559003</x:v>
      </x:c>
      <x:c r="C754" s="8">
        <x:v>43.984108967083003</x:v>
      </x:c>
      <x:c r="D754" s="8">
        <x:v>59.307692307692001</x:v>
      </x:c>
      <x:c r="E754" s="8">
        <x:v>92.48046875</x:v>
      </x:c>
      <x:c r="F754" s="23">
        <x:v>1.6649985080883352</x:v>
      </x:c>
      <x:c r="G754" s="18">
        <x:v>0.20668158567775</x:v>
      </x:c>
      <x:c r="H754" s="18">
        <x:v>0.16132395100339</x:v>
      </x:c>
      <x:c r="I754" s="18">
        <x:v>0.47843278217109997</x:v>
      </x:c>
      <x:c r="J754" s="18">
        <x:v>0.58614624349123001</x:v>
      </x:c>
      <x:c r="K754" s="19">
        <x:v>0.23543810500134998</x:v>
      </x:c>
      <x:c r="L754" s="19">
        <x:v>0.23543810500134998</x:v>
      </x:c>
      <x:c r="M754" s="18">
        <x:v>0.37505216128987001</x:v>
      </x:c>
      <x:c r="N754" s="18">
        <x:v>0.37505216128987001</x:v>
      </x:c>
      <x:c r="O754" s="13">
        <x:v>1.3504034126314488</x:v>
      </x:c>
      <x:c r="P754" s="25">
        <x:v>1.5661</x:v>
      </x:c>
      <x:c r="Q754" s="25">
        <x:v>1.4885999999999999</x:v>
      </x:c>
    </x:row>
    <x:row r="755">
      <x:c r="A755" s="9">
        <x:v>44967</x:v>
      </x:c>
      <x:c r="B755" s="8">
        <x:v>69.183548189072994</x:v>
      </x:c>
      <x:c r="C755" s="8">
        <x:v>42.167990919410002</x:v>
      </x:c>
      <x:c r="D755" s="8">
        <x:v>62.076923076923002</x:v>
      </x:c>
      <x:c r="E755" s="8">
        <x:v>90.361328125</x:v>
      </x:c>
      <x:c r="F755" s="23">
        <x:v>1.6594744757760149</x:v>
      </x:c>
      <x:c r="G755" s="18">
        <x:v>0.22362531969308999</x:v>
      </x:c>
      <x:c r="H755" s="18">
        <x:v>0.17809052210928999</x:v>
      </x:c>
      <x:c r="I755" s="18">
        <x:v>0.49880182123173</x:v>
      </x:c>
      <x:c r="J755" s="18">
        <x:v>0.60407069275325997</x:v>
      </x:c>
      <x:c r="K755" s="19">
        <x:v>0.25725536385360004</x:v>
      </x:c>
      <x:c r="L755" s="19">
        <x:v>0.25725536385360004</x:v>
      </x:c>
      <x:c r="M755" s="18">
        <x:v>0.39206410877851</x:v>
      </x:c>
      <x:c r="N755" s="18">
        <x:v>0.39206410877851</x:v>
      </x:c>
      <x:c r="O755" s="13">
        <x:v>1.3457968327157388</x:v>
      </x:c>
      <x:c r="P755" s="25">
        <x:v>1.5665</x:v>
      </x:c>
      <x:c r="Q755" s="25">
        <x:v>1.482</x:v>
      </x:c>
    </x:row>
    <x:row r="756">
      <x:c r="A756" s="9">
        <x:v>44970</x:v>
      </x:c>
      <x:c r="B756" s="8">
        <x:v>70.963781461018996</x:v>
      </x:c>
      <x:c r="C756" s="8">
        <x:v>43.416572077185002</x:v>
      </x:c>
      <x:c r="D756" s="8">
        <x:v>62.923076923076998</x:v>
      </x:c>
      <x:c r="E756" s="8">
        <x:v>92.67578125</x:v>
      </x:c>
      <x:c r="F756" s="23">
        <x:v>1.6749480292782024</x:v>
      </x:c>
      <x:c r="G756" s="18">
        <x:v>0.21603260869565</x:v>
      </x:c>
      <x:c r="H756" s="18">
        <x:v>0.17426809139083999</x:v>
      </x:c>
      <x:c r="I756" s="18">
        <x:v>0.49592619218786999</x:v>
      </x:c>
      <x:c r="J756" s="18">
        <x:v>0.59561102273551003</x:v>
      </x:c>
      <x:c r="K756" s="19">
        <x:v>0.25298242349201</x:v>
      </x:c>
      <x:c r="L756" s="19">
        <x:v>0.25298242349201</x:v>
      </x:c>
      <x:c r="M756" s="18">
        <x:v>0.38928594986601001</x:v>
      </x:c>
      <x:c r="N756" s="18">
        <x:v>0.38928594986601001</x:v>
      </x:c>
      <x:c r="O756" s="13">
        <x:v>1.3574668874582925</x:v>
      </x:c>
      <x:c r="P756" s="25">
        <x:v>1.5672999999999999</x:v>
      </x:c>
      <x:c r="Q756" s="25">
        <x:v>1.4862</x:v>
      </x:c>
    </x:row>
    <x:row r="757">
      <x:c r="A757" s="9">
        <x:v>44971</x:v>
      </x:c>
      <x:c r="B757" s="8">
        <x:v>70.534069981583997</x:v>
      </x:c>
      <x:c r="C757" s="8">
        <x:v>43.076049943245998</x:v>
      </x:c>
      <x:c r="D757" s="8">
        <x:v>62.384615384615003</x:v>
      </x:c>
      <x:c r="E757" s="8">
        <x:v>91.083984375</x:v>
      </x:c>
      <x:c r="F757" s="23">
        <x:v>1.6676967992111125</x:v>
      </x:c>
      <x:c r="G757" s="18">
        <x:v>0.22762148337596</x:v>
      </x:c>
      <x:c r="H757" s="18">
        <x:v>0.18356354791068999</x:v>
      </x:c>
      <x:c r="I757" s="18">
        <x:v>0.50407380781212996</x:v>
      </x:c>
      <x:c r="J757" s="18">
        <x:v>0.60273054696355999</x:v>
      </x:c>
      <x:c r="K757" s="19">
        <x:v>0.26677470746087001</x:v>
      </x:c>
      <x:c r="L757" s="19">
        <x:v>0.26677470746087001</x:v>
      </x:c>
      <x:c r="M757" s="18">
        <x:v>0.40409814934113003</x:v>
      </x:c>
      <x:c r="N757" s="18">
        <x:v>0.40409814934113003</x:v>
      </x:c>
      <x:c r="O757" s="13">
        <x:v>1.3584798346096862</x:v>
      </x:c>
      <x:c r="P757" s="25">
        <x:v>1.5676000000000001</x:v>
      </x:c>
      <x:c r="Q757" s="25">
        <x:v>1.4836</x:v>
      </x:c>
    </x:row>
    <x:row r="758">
      <x:c r="A758" s="9">
        <x:v>44972</x:v>
      </x:c>
      <x:c r="B758" s="8">
        <x:v>71.209330877838994</x:v>
      </x:c>
      <x:c r="C758" s="8">
        <x:v>45.062429057888998</x:v>
      </x:c>
      <x:c r="D758" s="8">
        <x:v>61</x:v>
      </x:c>
      <x:c r="E758" s="8">
        <x:v>94.833984375</x:v>
      </x:c>
      <x:c r="F758" s="23">
        <x:v>1.6802643607768202</x:v>
      </x:c>
      <x:c r="G758" s="18">
        <x:v>0.22826086956522001</x:v>
      </x:c>
      <x:c r="H758" s="18">
        <x:v>0.18286856050733999</x:v>
      </x:c>
      <x:c r="I758" s="18">
        <x:v>0.50874670500839003</x:v>
      </x:c>
      <x:c r="J758" s="18">
        <x:v>0.60289806524514</x:v>
      </x:c>
      <x:c r="K758" s="19">
        <x:v>0.26844029844981998</x:v>
      </x:c>
      <x:c r="L758" s="19">
        <x:v>0.26844029844981998</x:v>
      </x:c>
      <x:c r="M758" s="18">
        <x:v>0.40409193982587999</x:v>
      </x:c>
      <x:c r="N758" s="18">
        <x:v>0.40409193982587999</x:v>
      </x:c>
      <x:c r="O758" s="13">
        <x:v>1.3580954756367625</x:v>
      </x:c>
      <x:c r="P758" s="25">
        <x:v>1.5679000000000001</x:v>
      </x:c>
      <x:c r="Q758" s="25">
        <x:v>1.4815</x:v>
      </x:c>
    </x:row>
    <x:row r="759">
      <x:c r="A759" s="9">
        <x:v>44973</x:v>
      </x:c>
      <x:c r="B759" s="8">
        <x:v>69.613259668507993</x:v>
      </x:c>
      <x:c r="C759" s="8">
        <x:v>43.530079455165001</x:v>
      </x:c>
      <x:c r="D759" s="8">
        <x:v>60.230769230768999</x:v>
      </x:c>
      <x:c r="E759" s="8">
        <x:v>89.9609375</x:v>
      </x:c>
      <x:c r="F759" s="23">
        <x:v>1.6583376146361051</x:v>
      </x:c>
      <x:c r="G759" s="18">
        <x:v>0.22450447570331999</x:v>
      </x:c>
      <x:c r="H759" s="18">
        <x:v>0.17652680045174002</x:v>
      </x:c>
      <x:c r="I759" s="18">
        <x:v>0.50814761562424993</x:v>
      </x:c>
      <x:c r="J759" s="18">
        <x:v>0.59745372313847001</x:v>
      </x:c>
      <x:c r="K759" s="19">
        <x:v>0.26882754242699997</x:v>
      </x:c>
      <x:c r="L759" s="19">
        <x:v>0.26882754242699997</x:v>
      </x:c>
      <x:c r="M759" s="18">
        <x:v>0.41023805266115998</x:v>
      </x:c>
      <x:c r="N759" s="18">
        <x:v>0.41023805266115998</x:v>
      </x:c>
      <x:c r="O759" s="13">
        <x:v>1.3336085247950462</x:v>
      </x:c>
      <x:c r="P759" s="25">
        <x:v>1.5682</x:v>
      </x:c>
      <x:c r="Q759" s="25">
        <x:v>1.4799</x:v>
      </x:c>
    </x:row>
    <x:row r="760">
      <x:c r="A760" s="9">
        <x:v>44974</x:v>
      </x:c>
      <x:c r="B760" s="8">
        <x:v>66.359729895640996</x:v>
      </x:c>
      <x:c r="C760" s="8">
        <x:v>39.387060158910003</x:v>
      </x:c>
      <x:c r="D760" s="8">
        <x:v>59.076923076923002</x:v>
      </x:c>
      <x:c r="E760" s="8">
        <x:v>82.0703125</x:v>
      </x:c>
      <x:c r="F760" s="23">
        <x:v>1.617235064078685</x:v>
      </x:c>
      <x:c r="G760" s="18">
        <x:v>0.21091751918159002</x:v>
      </x:c>
      <x:c r="H760" s="18">
        <x:v>0.16505950829641003</x:v>
      </x:c>
      <x:c r="I760" s="18">
        <x:v>0.48430385813562998</x:v>
      </x:c>
      <x:c r="J760" s="18">
        <x:v>0.57509004107346007</x:v>
      </x:c>
      <x:c r="K760" s="19">
        <x:v>0.24396665153592997</x:v>
      </x:c>
      <x:c r="L760" s="19">
        <x:v>0.24396665153592997</x:v>
      </x:c>
      <x:c r="M760" s="18">
        <x:v>0.37278198430071002</x:v>
      </x:c>
      <x:c r="N760" s="18">
        <x:v>0.37278198430071002</x:v>
      </x:c>
      <x:c r="O760" s="13">
        <x:v>1.3226514546773114</x:v>
      </x:c>
      <x:c r="P760" s="25">
        <x:v>1.5683</x:v>
      </x:c>
      <x:c r="Q760" s="25">
        <x:v>1.4777</x:v>
      </x:c>
    </x:row>
    <x:row r="761">
      <x:c r="A761" s="9">
        <x:v>44977</x:v>
      </x:c>
      <x:c r="B761" s="8">
        <x:v>69.429097605893006</x:v>
      </x:c>
      <x:c r="C761" s="8">
        <x:v>42.678774120318003</x:v>
      </x:c>
      <x:c r="D761" s="8">
        <x:v>59.923076923076998</x:v>
      </x:c>
      <x:c r="E761" s="8">
        <x:v>86.328125</x:v>
      </x:c>
      <x:c r="F761" s="23">
        <x:v>1.64589768412322</x:v>
      </x:c>
      <x:c r="G761" s="18">
        <x:v>0.19357416879795</x:v>
      </x:c>
      <x:c r="H761" s="18">
        <x:v>0.15176787420728</x:v>
      </x:c>
      <x:c r="I761" s="18">
        <x:v>0.47232207045290997</x:v>
      </x:c>
      <x:c r="J761" s="18">
        <x:v>0.56663037113286996</x:v>
      </x:c>
      <x:c r="K761" s="19">
        <x:v>0.23378965060922</x:v>
      </x:c>
      <x:c r="L761" s="19">
        <x:v>0.23378965060922</x:v>
      </x:c>
      <x:c r="M761" s="18">
        <x:v>0.36466892580451998</x:v>
      </x:c>
      <x:c r="N761" s="18">
        <x:v>0.36466892580451998</x:v>
      </x:c>
      <x:c r="O761" s="13">
        <x:v>1.3422467644954774</x:v>
      </x:c>
      <x:c r="P761" s="25">
        <x:v>1.5678000000000001</x:v>
      </x:c>
      <x:c r="Q761" s="25">
        <x:v>1.484</x:v>
      </x:c>
    </x:row>
    <x:row r="762">
      <x:c r="A762" s="9">
        <x:v>44978</x:v>
      </x:c>
      <x:c r="B762" s="8">
        <x:v>68.631062001228003</x:v>
      </x:c>
      <x:c r="C762" s="8">
        <x:v>41.543700340522001</x:v>
      </x:c>
      <x:c r="D762" s="8">
        <x:v>60.923076923076998</x:v>
      </x:c>
      <x:c r="E762" s="8">
        <x:v>84.55078125</x:v>
      </x:c>
      <x:c r="F762" s="23">
        <x:v>1.6391215512870674</x:v>
      </x:c>
      <x:c r="G762" s="18">
        <x:v>0.21882992327366002</x:v>
      </x:c>
      <x:c r="H762" s="18">
        <x:v>0.17209625575535997</x:v>
      </x:c>
      <x:c r="I762" s="18">
        <x:v>0.49520728492691002</x:v>
      </x:c>
      <x:c r="J762" s="18">
        <x:v>0.58983164421999001</x:v>
      </x:c>
      <x:c r="K762" s="19">
        <x:v>0.25010232560145002</x:v>
      </x:c>
      <x:c r="L762" s="19">
        <x:v>0.25010232560145002</x:v>
      </x:c>
      <x:c r="M762" s="18">
        <x:v>0.3809021782925</x:v>
      </x:c>
      <x:c r="N762" s="18">
        <x:v>0.3809021782925</x:v>
      </x:c>
      <x:c r="O762" s="13">
        <x:v>1.3491214468557751</x:v>
      </x:c>
      <x:c r="P762" s="25">
        <x:v>1.5676000000000001</x:v>
      </x:c>
      <x:c r="Q762" s="25">
        <x:v>1.4796</x:v>
      </x:c>
    </x:row>
    <x:row r="763">
      <x:c r="A763" s="9">
        <x:v>44979</x:v>
      </x:c>
      <x:c r="B763" s="8">
        <x:v>68.937998772252996</x:v>
      </x:c>
      <x:c r="C763" s="8">
        <x:v>41.770715096480998</x:v>
      </x:c>
      <x:c r="D763" s="8">
        <x:v>60.769230769231001</x:v>
      </x:c>
      <x:c r="E763" s="8">
        <x:v>85.48828125</x:v>
      </x:c>
      <x:c r="F763" s="23">
        <x:v>1.6424155647199123</x:v>
      </x:c>
      <x:c r="G763" s="18">
        <x:v>0.22258631713555002</x:v>
      </x:c>
      <x:c r="H763" s="18">
        <x:v>0.17652680045174002</x:v>
      </x:c>
      <x:c r="I763" s="18">
        <x:v>0.50754852624011004</x:v>
      </x:c>
      <x:c r="J763" s="18">
        <x:v>0.60013401464070004</x:v>
      </x:c>
      <x:c r="K763" s="19">
        <x:v>0.25569133504328001</x:v>
      </x:c>
      <x:c r="L763" s="19">
        <x:v>0.25569133504328001</x:v>
      </x:c>
      <x:c r="M763" s="18">
        <x:v>0.38739662314576995</x:v>
      </x:c>
      <x:c r="N763" s="18">
        <x:v>0.38739662314576995</x:v>
      </x:c>
      <x:c r="O763" s="13">
        <x:v>1.3468957788737688</x:v>
      </x:c>
      <x:c r="P763" s="25">
        <x:v>1.5678000000000001</x:v>
      </x:c>
      <x:c r="Q763" s="25">
        <x:v>1.4870000000000001</x:v>
      </x:c>
    </x:row>
    <x:row r="764">
      <x:c r="A764" s="9">
        <x:v>44980</x:v>
      </x:c>
      <x:c r="B764" s="8">
        <x:v>67.648864333947003</x:v>
      </x:c>
      <x:c r="C764" s="8">
        <x:v>40.522133938705998</x:v>
      </x:c>
      <x:c r="D764" s="8">
        <x:v>59.846153846154003</x:v>
      </x:c>
      <x:c r="E764" s="8">
        <x:v>83.154296875</x:v>
      </x:c>
      <x:c r="F764" s="23">
        <x:v>1.6279286224845175</x:v>
      </x:c>
      <x:c r="G764" s="18">
        <x:v>0.21283567774935999</x:v>
      </x:c>
      <x:c r="H764" s="18">
        <x:v>0.17157501520284998</x:v>
      </x:c>
      <x:c r="I764" s="18">
        <x:v>0.50191708602924001</x:v>
      </x:c>
      <x:c r="J764" s="18">
        <x:v>0.59736996403625997</x:v>
      </x:c>
      <x:c r="K764" s="19">
        <x:v>0.25712022903402998</x:v>
      </x:c>
      <x:c r="L764" s="19">
        <x:v>0.25712022903402998</x:v>
      </x:c>
      <x:c r="M764" s="18">
        <x:v>0.38861401495219</x:v>
      </x:c>
      <x:c r="N764" s="18">
        <x:v>0.38861401495219</x:v>
      </x:c>
      <x:c r="O764" s="13">
        <x:v>1.34491671939531</x:v>
      </x:c>
      <x:c r="P764" s="25">
        <x:v>1.5674999999999999</x:v>
      </x:c>
      <x:c r="Q764" s="25">
        <x:v>1.4827999999999999</x:v>
      </x:c>
    </x:row>
    <x:row r="765">
      <x:c r="A765" s="9">
        <x:v>44981</x:v>
      </x:c>
      <x:c r="B765" s="8">
        <x:v>68.017188459177007</x:v>
      </x:c>
      <x:c r="C765" s="8">
        <x:v>40.976163450624</x:v>
      </x:c>
      <x:c r="D765" s="8">
        <x:v>59</x:v>
      </x:c>
      <x:c r="E765" s="8">
        <x:v>84.306640625</x:v>
      </x:c>
      <x:c r="F765" s="23">
        <x:v>1.6307499813370026</x:v>
      </x:c>
      <x:c r="G765" s="18">
        <x:v>0.21171675191816</x:v>
      </x:c>
      <x:c r="H765" s="18">
        <x:v>0.17157501520284998</x:v>
      </x:c>
      <x:c r="I765" s="18">
        <x:v>0.50251617541337001</x:v>
      </x:c>
      <x:c r="J765" s="18">
        <x:v>0.60046905104953996</x:v>
      </x:c>
      <x:c r="K765" s="19">
        <x:v>0.25143619590542998</x:v>
      </x:c>
      <x:c r="L765" s="19">
        <x:v>0.25143619590542998</x:v>
      </x:c>
      <x:c r="M765" s="18">
        <x:v>0.38509218488385</x:v>
      </x:c>
      <x:c r="N765" s="18">
        <x:v>0.38509218488385</x:v>
      </x:c>
      <x:c r="O765" s="13">
        <x:v>1.3395007458744626</x:v>
      </x:c>
      <x:c r="P765" s="25">
        <x:v>1.5678000000000001</x:v>
      </x:c>
      <x:c r="Q765" s="25">
        <x:v>1.4869000000000001</x:v>
      </x:c>
    </x:row>
    <x:row r="766">
      <x:c r="A766" s="9">
        <x:v>44984</x:v>
      </x:c>
      <x:c r="B766" s="8">
        <x:v>68.078575813382002</x:v>
      </x:c>
      <x:c r="C766" s="8">
        <x:v>40.295119182747001</x:v>
      </x:c>
      <x:c r="D766" s="8">
        <x:v>59.538461538462002</x:v>
      </x:c>
      <x:c r="E766" s="8">
        <x:v>81.220703125</x:v>
      </x:c>
      <x:c r="F766" s="23">
        <x:v>1.6228321491489774</x:v>
      </x:c>
      <x:c r="G766" s="18">
        <x:v>0.19964833759591</x:v>
      </x:c>
      <x:c r="H766" s="18">
        <x:v>0.16366953348970997</x:v>
      </x:c>
      <x:c r="I766" s="18">
        <x:v>0.4960460100647</x:v>
      </x:c>
      <x:c r="J766" s="18">
        <x:v>0.59703492762742005</x:v>
      </x:c>
      <x:c r="K766" s="19">
        <x:v>0.24749107828173</x:v>
      </x:c>
      <x:c r="L766" s="19">
        <x:v>0.24749107828173</x:v>
      </x:c>
      <x:c r="M766" s="18">
        <x:v>0.38231250082724999</x:v>
      </x:c>
      <x:c r="N766" s="18">
        <x:v>0.38231250082724999</x:v>
      </x:c>
      <x:c r="O766" s="13">
        <x:v>1.3316387709800401</x:v>
      </x:c>
      <x:c r="P766" s="25">
        <x:v>1.5679000000000001</x:v>
      </x:c>
      <x:c r="Q766" s="25">
        <x:v>1.4836</x:v>
      </x:c>
    </x:row>
    <x:row r="767">
      <x:c r="A767" s="9">
        <x:v>44985</x:v>
      </x:c>
      <x:c r="B767" s="8">
        <x:v>69.244935543278004</x:v>
      </x:c>
      <x:c r="C767" s="8">
        <x:v>41.259931895572997</x:v>
      </x:c>
      <x:c r="D767" s="8">
        <x:v>62.230769230768999</x:v>
      </x:c>
      <x:c r="E767" s="8">
        <x:v>83.6328125</x:v>
      </x:c>
      <x:c r="F767" s="23">
        <x:v>1.6409211229240501</x:v>
      </x:c>
      <x:c r="G767" s="18">
        <x:v>0.19573209718670001</x:v>
      </x:c>
      <x:c r="H767" s="18">
        <x:v>0.16097645730170998</x:v>
      </x:c>
      <x:c r="I767" s="18">
        <x:v>0.48610112628804003</x:v>
      </x:c>
      <x:c r="J767" s="18">
        <x:v>0.59376832233255006</x:v>
      </x:c>
      <x:c r="K767" s="19">
        <x:v>0.23841477138719999</x:v>
      </x:c>
      <x:c r="L767" s="19">
        <x:v>0.23841477138719999</x:v>
      </x:c>
      <x:c r="M767" s="18">
        <x:v>0.36985131097846002</x:v>
      </x:c>
      <x:c r="N767" s="18">
        <x:v>0.36985131097846002</x:v>
      </x:c>
      <x:c r="O767" s="13">
        <x:v>1.3424194872507851</x:v>
      </x:c>
      <x:c r="P767" s="25">
        <x:v>1.5683</x:v>
      </x:c>
      <x:c r="Q767" s="25">
        <x:v>1.4825999999999999</x:v>
      </x:c>
    </x:row>
    <x:row r="768">
      <x:c r="A768" s="9">
        <x:v>44986</x:v>
      </x:c>
      <x:c r="B768" s="8">
        <x:v>70.595457335789007</x:v>
      </x:c>
      <x:c r="C768" s="8">
        <x:v>44.097616345062001</x:v>
      </x:c>
      <x:c r="D768" s="8">
        <x:v>61.538461538462002</x:v>
      </x:c>
      <x:c r="E768" s="8">
        <x:v>87.470703125</x:v>
      </x:c>
      <x:c r="F768" s="23">
        <x:v>1.6592555958607824</x:v>
      </x:c>
      <x:c r="G768" s="18">
        <x:v>0.20300511508951</x:v>
      </x:c>
      <x:c r="H768" s="18">
        <x:v>0.16558074884892998</x:v>
      </x:c>
      <x:c r="I768" s="18">
        <x:v>0.49976036424634995</x:v>
      </x:c>
      <x:c r="J768" s="18">
        <x:v>0.60599715225842998</x:v>
      </x:c>
      <x:c r="K768" s="19">
        <x:v>0.24942203504093002</x:v>
      </x:c>
      <x:c r="L768" s="19">
        <x:v>0.24942203504093002</x:v>
      </x:c>
      <x:c r="M768" s="18">
        <x:v>0.38308422374060003</x:v>
      </x:c>
      <x:c r="N768" s="18">
        <x:v>0.38308422374060003</x:v>
      </x:c>
      <x:c r="O768" s="13">
        <x:v>1.3518494563593613</x:v>
      </x:c>
      <x:c r="P768" s="25">
        <x:v>1.5683</x:v>
      </x:c>
      <x:c r="Q768" s="25">
        <x:v>1.4896</x:v>
      </x:c>
    </x:row>
    <x:row r="769">
      <x:c r="A769" s="9">
        <x:v>44987</x:v>
      </x:c>
      <x:c r="B769" s="8">
        <x:v>70.165745856353993</x:v>
      </x:c>
      <x:c r="C769" s="8">
        <x:v>43.132803632235998</x:v>
      </x:c>
      <x:c r="D769" s="8">
        <x:v>59.769230769231001</x:v>
      </x:c>
      <x:c r="E769" s="8">
        <x:v>87.1875</x:v>
      </x:c>
      <x:c r="F769" s="23">
        <x:v>1.6506382006445526</x:v>
      </x:c>
      <x:c r="G769" s="18">
        <x:v>0.21675191815857001</x:v>
      </x:c>
      <x:c r="H769" s="18">
        <x:v>0.17504995221962003</x:v>
      </x:c>
      <x:c r="I769" s="18">
        <x:v>0.50766834411693995</x:v>
      </x:c>
      <x:c r="J769" s="18">
        <x:v>0.60809112996801995</x:v>
      </x:c>
      <x:c r="K769" s="19">
        <x:v>0.25790005196664001</x:v>
      </x:c>
      <x:c r="L769" s="19">
        <x:v>0.25790005196664001</x:v>
      </x:c>
      <x:c r="M769" s="18">
        <x:v>0.39571710123922998</x:v>
      </x:c>
      <x:c r="N769" s="18">
        <x:v>0.39571710123922998</x:v>
      </x:c>
      <x:c r="O769" s="13">
        <x:v>1.3456646572183864</x:v>
      </x:c>
      <x:c r="P769" s="25">
        <x:v>1.5685</x:v>
      </x:c>
      <x:c r="Q769" s="25">
        <x:v>1.488</x:v>
      </x:c>
    </x:row>
    <x:row r="770">
      <x:c r="A770" s="9">
        <x:v>44988</x:v>
      </x:c>
      <x:c r="B770" s="8">
        <x:v>68.385512584408005</x:v>
      </x:c>
      <x:c r="C770" s="8">
        <x:v>42.451759364358999</x:v>
      </x:c>
      <x:c r="D770" s="8">
        <x:v>60.923076923076998</x:v>
      </x:c>
      <x:c r="E770" s="8">
        <x:v>86.826171875</x:v>
      </x:c>
      <x:c r="F770" s="23">
        <x:v>1.6464663018671102</x:v>
      </x:c>
      <x:c r="G770" s="18">
        <x:v>0.21371483375958999</x:v>
      </x:c>
      <x:c r="H770" s="18">
        <x:v>0.16888193901486001</x:v>
      </x:c>
      <x:c r="I770" s="18">
        <x:v>0.50047927150730998</x:v>
      </x:c>
      <x:c r="J770" s="18">
        <x:v>0.60097160573996999</x:v>
      </x:c>
      <x:c r="K770" s="19">
        <x:v>0.25242767556793999</x:v>
      </x:c>
      <x:c r="L770" s="19">
        <x:v>0.25242767556793999</x:v>
      </x:c>
      <x:c r="M770" s="18">
        <x:v>0.38820712829473997</x:v>
      </x:c>
      <x:c r="N770" s="18">
        <x:v>0.38820712829473997</x:v>
      </x:c>
      <x:c r="O770" s="13">
        <x:v>1.345180463285385</x:v>
      </x:c>
      <x:c r="P770" s="25">
        <x:v>1.5686</x:v>
      </x:c>
      <x:c r="Q770" s="25">
        <x:v>1.4947999999999999</x:v>
      </x:c>
    </x:row>
    <x:row r="771">
      <x:c r="A771" s="9">
        <x:v>44991</x:v>
      </x:c>
      <x:c r="B771" s="8">
        <x:v>69.183548189072994</x:v>
      </x:c>
      <x:c r="C771" s="8">
        <x:v>43.927355278093003</x:v>
      </x:c>
      <x:c r="D771" s="8">
        <x:v>63.538461538462002</x:v>
      </x:c>
      <x:c r="E771" s="8">
        <x:v>84.43359375</x:v>
      </x:c>
      <x:c r="F771" s="23">
        <x:v>1.65270739688907</x:v>
      </x:c>
      <x:c r="G771" s="18">
        <x:v>0.21699168797954002</x:v>
      </x:c>
      <x:c r="H771" s="18">
        <x:v>0.17140126835200997</x:v>
      </x:c>
      <x:c r="I771" s="18">
        <x:v>0.49928109273903998</x:v>
      </x:c>
      <x:c r="J771" s="18">
        <x:v>0.59820755513553003</x:v>
      </x:c>
      <x:c r="K771" s="19">
        <x:v>0.25164337987578</x:v>
      </x:c>
      <x:c r="L771" s="19">
        <x:v>0.25164337987578</x:v>
      </x:c>
      <x:c r="M771" s="18">
        <x:v>0.38613767116269998</x:v>
      </x:c>
      <x:c r="N771" s="18">
        <x:v>0.38613767116269998</x:v>
      </x:c>
      <x:c r="O771" s="13">
        <x:v>1.3474621470452788</x:v>
      </x:c>
      <x:c r="P771" s="25">
        <x:v>1.5705</x:v>
      </x:c>
      <x:c r="Q771" s="25">
        <x:v>1.5086999999999999</x:v>
      </x:c>
    </x:row>
    <x:row r="772">
      <x:c r="A772" s="9">
        <x:v>44992</x:v>
      </x:c>
      <x:c r="B772" s="8">
        <x:v>64.947820748926006</x:v>
      </x:c>
      <x:c r="C772" s="8">
        <x:v>39.897843359817998</x:v>
      </x:c>
      <x:c r="D772" s="8">
        <x:v>60.461538461537998</x:v>
      </x:c>
      <x:c r="E772" s="8">
        <x:v>77.451171875</x:v>
      </x:c>
      <x:c r="F772" s="23">
        <x:v>1.6068959361132049</x:v>
      </x:c>
      <x:c r="G772" s="18">
        <x:v>0.21147698209718999</x:v>
      </x:c>
      <x:c r="H772" s="18">
        <x:v>0.17140126835200997</x:v>
      </x:c>
      <x:c r="I772" s="18">
        <x:v>0.50119817876827</x:v>
      </x:c>
      <x:c r="J772" s="18">
        <x:v>0.60499204295473996</x:v>
      </x:c>
      <x:c r="K772" s="19">
        <x:v>0.25687137115947001</x:v>
      </x:c>
      <x:c r="L772" s="19">
        <x:v>0.25687137115947001</x:v>
      </x:c>
      <x:c r="M772" s="18">
        <x:v>0.38844298093554003</x:v>
      </x:c>
      <x:c r="N772" s="18">
        <x:v>0.38844298093554003</x:v>
      </x:c>
      <x:c r="O772" s="13">
        <x:v>1.32426253084368</x:v>
      </x:c>
      <x:c r="P772" s="25">
        <x:v>1.571</x:v>
      </x:c>
      <x:c r="Q772" s="25">
        <x:v>1.5074000000000001</x:v>
      </x:c>
    </x:row>
    <x:row r="773">
      <x:c r="A773" s="9">
        <x:v>44993</x:v>
      </x:c>
      <x:c r="B773" s="8">
        <x:v>67.710251688151999</x:v>
      </x:c>
      <x:c r="C773" s="8">
        <x:v>42.054483541430002</x:v>
      </x:c>
      <x:c r="D773" s="8">
        <x:v>59.307692307692001</x:v>
      </x:c>
      <x:c r="E773" s="8">
        <x:v>81.982421875</x:v>
      </x:c>
      <x:c r="F773" s="23">
        <x:v>1.627637123530685</x:v>
      </x:c>
      <x:c r="G773" s="18">
        <x:v>0.19613171355498998</x:v>
      </x:c>
      <x:c r="H773" s="18">
        <x:v>0.1563721657545</x:v>
      </x:c>
      <x:c r="I773" s="18">
        <x:v>0.4810687754613</x:v>
      </x:c>
      <x:c r="J773" s="18">
        <x:v>0.58296339729857005</x:v>
      </x:c>
      <x:c r="K773" s="19">
        <x:v>0.23141779472117002</x:v>
      </x:c>
      <x:c r="L773" s="19">
        <x:v>0.23141779472117002</x:v>
      </x:c>
      <x:c r="M773" s="18">
        <x:v>0.35736430261887003</x:v>
      </x:c>
      <x:c r="N773" s="18">
        <x:v>0.35736430261887003</x:v>
      </x:c>
      <x:c r="O773" s="13">
        <x:v>1.3291659950391113</x:v>
      </x:c>
      <x:c r="P773" s="25">
        <x:v>1.5711999999999999</x:v>
      </x:c>
      <x:c r="Q773" s="25">
        <x:v>1.4914000000000001</x:v>
      </x:c>
    </x:row>
    <x:row r="774">
      <x:c r="A774" s="9">
        <x:v>44994</x:v>
      </x:c>
      <x:c r="B774" s="8">
        <x:v>68.324125230202995</x:v>
      </x:c>
      <x:c r="C774" s="8">
        <x:v>43.019296254257</x:v>
      </x:c>
      <x:c r="D774" s="8">
        <x:v>57.461538461537998</x:v>
      </x:c>
      <x:c r="E774" s="8">
        <x:v>82.05078125</x:v>
      </x:c>
      <x:c r="F774" s="23">
        <x:v>1.6271393529899951</x:v>
      </x:c>
      <x:c r="G774" s="18">
        <x:v>0.19245524296675001</x:v>
      </x:c>
      <x:c r="H774" s="18">
        <x:v>0.15376596299192</x:v>
      </x:c>
      <x:c r="I774" s="18">
        <x:v>0.4850227653966</x:v>
      </x:c>
      <x:c r="J774" s="18">
        <x:v>0.58597872520964001</x:v>
      </x:c>
      <x:c r="K774" s="19">
        <x:v>0.23790457142969998</x:v>
      </x:c>
      <x:c r="L774" s="19">
        <x:v>0.23790457142969998</x:v>
      </x:c>
      <x:c r="M774" s="18">
        <x:v>0.37014806044428999</x:v>
      </x:c>
      <x:c r="N774" s="18">
        <x:v>0.37014806044428999</x:v>
      </x:c>
      <x:c r="O774" s="13">
        <x:v>1.328986109716455</x:v>
      </x:c>
      <x:c r="P774" s="25">
        <x:v>1.5718000000000001</x:v>
      </x:c>
      <x:c r="Q774" s="25">
        <x:v>1.492</x:v>
      </x:c>
    </x:row>
    <x:row r="775">
      <x:c r="A775" s="9">
        <x:v>44995</x:v>
      </x:c>
      <x:c r="B775" s="8">
        <x:v>67.403314917127005</x:v>
      </x:c>
      <x:c r="C775" s="8">
        <x:v>41.600454029512001</x:v>
      </x:c>
      <x:c r="D775" s="8">
        <x:v>54</x:v>
      </x:c>
      <x:c r="E775" s="8">
        <x:v>79.033203125</x:v>
      </x:c>
      <x:c r="F775" s="23">
        <x:v>1.6050924301790976</x:v>
      </x:c>
      <x:c r="G775" s="18">
        <x:v>0.19061700767263001</x:v>
      </x:c>
      <x:c r="H775" s="18">
        <x:v>0.15532968464947</x:v>
      </x:c>
      <x:c r="I775" s="18">
        <x:v>0.47987059669303</x:v>
      </x:c>
      <x:c r="J775" s="18">
        <x:v>0.58589496610742997</x:v>
      </x:c>
      <x:c r="K775" s="19">
        <x:v>0.23815621355217001</x:v>
      </x:c>
      <x:c r="L775" s="19">
        <x:v>0.23815621355217001</x:v>
      </x:c>
      <x:c r="M775" s="18">
        <x:v>0.37193209775237002</x:v>
      </x:c>
      <x:c r="N775" s="18">
        <x:v>0.37193209775237002</x:v>
      </x:c>
      <x:c r="O775" s="13">
        <x:v>1.3111399072734824</x:v>
      </x:c>
      <x:c r="P775" s="25">
        <x:v>1.5724</x:v>
      </x:c>
      <x:c r="Q775" s="25">
        <x:v>1.5</x:v>
      </x:c>
    </x:row>
    <x:row r="776">
      <x:c r="A776" s="9">
        <x:v>44998</x:v>
      </x:c>
      <x:c r="B776" s="8">
        <x:v>70.718232044198999</x:v>
      </x:c>
      <x:c r="C776" s="8">
        <x:v>45.062429057888998</x:v>
      </x:c>
      <x:c r="D776" s="8">
        <x:v>55.692307692307999</x:v>
      </x:c>
      <x:c r="E776" s="8">
        <x:v>84.6484375</x:v>
      </x:c>
      <x:c r="F776" s="23">
        <x:v>1.6403035157359902</x:v>
      </x:c>
      <x:c r="G776" s="18">
        <x:v>0.17447250639386</x:v>
      </x:c>
      <x:c r="H776" s="18">
        <x:v>0.14134306315698</x:v>
      </x:c>
      <x:c r="I776" s="18">
        <x:v>0.46549245147376</x:v>
      </x:c>
      <x:c r="J776" s="18">
        <x:v>0.56319624763358</x:v>
      </x:c>
      <x:c r="K776" s="19">
        <x:v>0.22117090019045998</x:v>
      </x:c>
      <x:c r="L776" s="19">
        <x:v>0.22117090019045998</x:v>
      </x:c>
      <x:c r="M776" s="18">
        <x:v>0.35113659457437996</x:v>
      </x:c>
      <x:c r="N776" s="18">
        <x:v>0.35113659457437996</x:v>
      </x:c>
      <x:c r="O776" s="13">
        <x:v>1.3176449206190362</x:v>
      </x:c>
      <x:c r="P776" s="25">
        <x:v>1.5727</x:v>
      </x:c>
      <x:c r="Q776" s="25">
        <x:v>1.5132000000000001</x:v>
      </x:c>
    </x:row>
    <x:row r="777">
      <x:c r="A777" s="9">
        <x:v>44999</x:v>
      </x:c>
      <x:c r="B777" s="8">
        <x:v>69.367710251687996</x:v>
      </x:c>
      <x:c r="C777" s="8">
        <x:v>44.267877412032</x:v>
      </x:c>
      <x:c r="D777" s="8">
        <x:v>56.538461538462002</x:v>
      </x:c>
      <x:c r="E777" s="8">
        <x:v>86.42578125</x:v>
      </x:c>
      <x:c r="F777" s="23">
        <x:v>1.6414995761304549</x:v>
      </x:c>
      <x:c r="G777" s="18">
        <x:v>0.18670076726343002</x:v>
      </x:c>
      <x:c r="H777" s="18">
        <x:v>0.14933541829554001</x:v>
      </x:c>
      <x:c r="I777" s="18">
        <x:v>0.47256170620657001</x:v>
      </x:c>
      <x:c r="J777" s="18">
        <x:v>0.57056704924543</x:v>
      </x:c>
      <x:c r="K777" s="19">
        <x:v>0.22733617709829002</x:v>
      </x:c>
      <x:c r="L777" s="19">
        <x:v>0.22733617709829002</x:v>
      </x:c>
      <x:c r="M777" s="18">
        <x:v>0.35366103487236999</x:v>
      </x:c>
      <x:c r="N777" s="18">
        <x:v>0.35366103487236999</x:v>
      </x:c>
      <x:c r="O777" s="13">
        <x:v>1.303978334145055</x:v>
      </x:c>
      <x:c r="P777" s="25">
        <x:v>1.5730999999999999</x:v>
      </x:c>
      <x:c r="Q777" s="25">
        <x:v>1.5327</x:v>
      </x:c>
    </x:row>
    <x:row r="778">
      <x:c r="A778" s="9">
        <x:v>45000</x:v>
      </x:c>
      <x:c r="B778" s="8">
        <x:v>67.157765500306994</x:v>
      </x:c>
      <x:c r="C778" s="8">
        <x:v>42.111237230420002</x:v>
      </x:c>
      <x:c r="D778" s="8">
        <x:v>57.307692307692001</x:v>
      </x:c>
      <x:c r="E778" s="8">
        <x:v>85.283203125</x:v>
      </x:c>
      <x:c r="F778" s="23">
        <x:v>1.6296497454085475</x:v>
      </x:c>
      <x:c r="G778" s="18">
        <x:v>0.17790920716113001</x:v>
      </x:c>
      <x:c r="H778" s="18">
        <x:v>0.14021370862653001</x:v>
      </x:c>
      <x:c r="I778" s="18">
        <x:v>0.46141864366162999</x:v>
      </x:c>
      <x:c r="J778" s="18">
        <x:v>0.55214004529297001</x:v>
      </x:c>
      <x:c r="K778" s="19">
        <x:v>0.21606052990883998</x:v>
      </x:c>
      <x:c r="L778" s="19">
        <x:v>0.21606052990883998</x:v>
      </x:c>
      <x:c r="M778" s="18">
        <x:v>0.33401200430025002</x:v>
      </x:c>
      <x:c r="N778" s="18">
        <x:v>0.33401200430025002</x:v>
      </x:c>
      <x:c r="O778" s="13">
        <x:v>1.3113575942782414</x:v>
      </x:c>
      <x:c r="P778" s="25">
        <x:v>1.5732999999999999</x:v>
      </x:c>
      <x:c r="Q778" s="25">
        <x:v>1.5314000000000001</x:v>
      </x:c>
    </x:row>
    <x:row r="779">
      <x:c r="A779" s="9">
        <x:v>45001</x:v>
      </x:c>
      <x:c r="B779" s="8">
        <x:v>65.623081645181003</x:v>
      </x:c>
      <x:c r="C779" s="8">
        <x:v>40.635641316685998</x:v>
      </x:c>
      <x:c r="D779" s="8">
        <x:v>55.538461538462002</x:v>
      </x:c>
      <x:c r="E779" s="8">
        <x:v>82.83203125</x:v>
      </x:c>
      <x:c r="F779" s="23">
        <x:v>1.6115730393758225</x:v>
      </x:c>
      <x:c r="G779" s="18">
        <x:v>0.18086636828644001</x:v>
      </x:c>
      <x:c r="H779" s="18">
        <x:v>0.14195117713490998</x:v>
      </x:c>
      <x:c r="I779" s="18">
        <x:v>0.47076443805415996</x:v>
      </x:c>
      <x:c r="J779" s="18">
        <x:v>0.56059971523356</x:v>
      </x:c>
      <x:c r="K779" s="19">
        <x:v>0.22210049769779</x:v>
      </x:c>
      <x:c r="L779" s="19">
        <x:v>0.22210049769779</x:v>
      </x:c>
      <x:c r="M779" s="18">
        <x:v>0.34623903006064</x:v>
      </x:c>
      <x:c r="N779" s="18">
        <x:v>0.34623903006064</x:v>
      </x:c>
      <x:c r="O779" s="13">
        <x:v>1.2914462079001487</x:v>
      </x:c>
      <x:c r="P779" s="25">
        <x:v>1.5744</x:v>
      </x:c>
      <x:c r="Q779" s="25">
        <x:v>1.5454000000000001</x:v>
      </x:c>
    </x:row>
    <x:row r="780">
      <x:c r="A780" s="9">
        <x:v>45002</x:v>
      </x:c>
      <x:c r="B780" s="8">
        <x:v>70.841006752609005</x:v>
      </x:c>
      <x:c r="C780" s="8">
        <x:v>44.097616345062001</x:v>
      </x:c>
      <x:c r="D780" s="8">
        <x:v>54.307692307692001</x:v>
      </x:c>
      <x:c r="E780" s="8">
        <x:v>91.787109375</x:v>
      </x:c>
      <x:c r="F780" s="23">
        <x:v>1.6525835619509075</x:v>
      </x:c>
      <x:c r="G780" s="18">
        <x:v>0.16695971867008003</x:v>
      </x:c>
      <x:c r="H780" s="18">
        <x:v>0.12518460602901998</x:v>
      </x:c>
      <x:c r="I780" s="18">
        <x:v>0.4529115744069</x:v>
      </x:c>
      <x:c r="J780" s="18">
        <x:v>0.53790099675971004</x:v>
      </x:c>
      <x:c r="K780" s="19">
        <x:v>0.20167827278910999</x:v>
      </x:c>
      <x:c r="L780" s="19">
        <x:v>0.20167827278910999</x:v>
      </x:c>
      <x:c r="M780" s="18">
        <x:v>0.32262811087862997</x:v>
      </x:c>
      <x:c r="N780" s="18">
        <x:v>0.32262811087862997</x:v>
      </x:c>
      <x:c r="O780" s="13">
        <x:v>1.29863656313783</x:v>
      </x:c>
      <x:c r="P780" s="25">
        <x:v>1.5749</x:v>
      </x:c>
      <x:c r="Q780" s="25">
        <x:v>1.5525</x:v>
      </x:c>
    </x:row>
    <x:row r="781">
      <x:c r="A781" s="9">
        <x:v>45005</x:v>
      </x:c>
      <x:c r="B781" s="8">
        <x:v>70.534069981583997</x:v>
      </x:c>
      <x:c r="C781" s="8">
        <x:v>42.792281498297001</x:v>
      </x:c>
      <x:c r="D781" s="8">
        <x:v>53.923076923076998</x:v>
      </x:c>
      <x:c r="E781" s="8">
        <x:v>94.47265625</x:v>
      </x:c>
      <x:c r="F781" s="23">
        <x:v>1.6543052116323949</x:v>
      </x:c>
      <x:c r="G781" s="18">
        <x:v>0.17327365728899999</x:v>
      </x:c>
      <x:c r="H781" s="18">
        <x:v>0.12527147945442998</x:v>
      </x:c>
      <x:c r="I781" s="18">
        <x:v>0.46333572969087</x:v>
      </x:c>
      <x:c r="J781" s="18">
        <x:v>0.54024625185310005</x:v>
      </x:c>
      <x:c r="K781" s="19">
        <x:v>0.21004621312645</x:v>
      </x:c>
      <x:c r="L781" s="19">
        <x:v>0.21004621312645</x:v>
      </x:c>
      <x:c r="M781" s="18">
        <x:v>0.33343648028117001</x:v>
      </x:c>
      <x:c r="N781" s="18">
        <x:v>0.33343648028117001</x:v>
      </x:c>
      <x:c r="O781" s="13">
        <x:v>1.2945050288604638</x:v>
      </x:c>
      <x:c r="P781" s="25">
        <x:v>1.5765</x:v>
      </x:c>
      <x:c r="Q781" s="25">
        <x:v>1.6099000000000001</x:v>
      </x:c>
    </x:row>
    <x:row r="782">
      <x:c r="A782" s="9">
        <x:v>45006</x:v>
      </x:c>
      <x:c r="B782" s="8">
        <x:v>72.559852670349997</x:v>
      </x:c>
      <x:c r="C782" s="8">
        <x:v>43.813847900112997</x:v>
      </x:c>
      <x:c r="D782" s="8">
        <x:v>57.230769230768999</x:v>
      </x:c>
      <x:c r="E782" s="8">
        <x:v>95.126953125</x:v>
      </x:c>
      <x:c r="F782" s="23">
        <x:v>1.67182855731558</x:v>
      </x:c>
      <x:c r="G782" s="18">
        <x:v>0.16703964194373</x:v>
      </x:c>
      <x:c r="H782" s="18">
        <x:v>0.12283902354269999</x:v>
      </x:c>
      <x:c r="I782" s="18">
        <x:v>0.45638629283489002</x:v>
      </x:c>
      <x:c r="J782" s="18">
        <x:v>0.53438311423536999</x:v>
      </x:c>
      <x:c r="K782" s="19">
        <x:v>0.20736746126707001</x:v>
      </x:c>
      <x:c r="L782" s="19">
        <x:v>0.20736746126707001</x:v>
      </x:c>
      <x:c r="M782" s="18">
        <x:v>0.33032861789644002</x:v>
      </x:c>
      <x:c r="N782" s="18">
        <x:v>0.33032861789644002</x:v>
      </x:c>
      <x:c r="O782" s="13">
        <x:v>1.3114664930976125</x:v>
      </x:c>
      <x:c r="P782" s="25">
        <x:v>1.5762</x:v>
      </x:c>
      <x:c r="Q782" s="25">
        <x:v>1.585</x:v>
      </x:c>
    </x:row>
    <x:row r="783">
      <x:c r="A783" s="9">
        <x:v>45007</x:v>
      </x:c>
      <x:c r="B783" s="8">
        <x:v>74.278698588091004</x:v>
      </x:c>
      <x:c r="C783" s="8">
        <x:v>44.948921679908999</x:v>
      </x:c>
      <x:c r="D783" s="8">
        <x:v>55.846153846154003</x:v>
      </x:c>
      <x:c r="E783" s="8">
        <x:v>105.21484375</x:v>
      </x:c>
      <x:c r="F783" s="23">
        <x:v>1.7007215446603852</x:v>
      </x:c>
      <x:c r="G783" s="18">
        <x:v>0.17671035805627</x:v>
      </x:c>
      <x:c r="H783" s="18">
        <x:v>0.13682564503517999</x:v>
      </x:c>
      <x:c r="I783" s="18">
        <x:v>0.47196261682242996</x:v>
      </x:c>
      <x:c r="J783" s="18">
        <x:v>0.55490409589741996</x:v>
      </x:c>
      <x:c r="K783" s="19">
        <x:v>0.2231634516986</x:v>
      </x:c>
      <x:c r="L783" s="19">
        <x:v>0.2231634516986</x:v>
      </x:c>
      <x:c r="M783" s="18">
        <x:v>0.35250116278619997</x:v>
      </x:c>
      <x:c r="N783" s="18">
        <x:v>0.35250116278619997</x:v>
      </x:c>
      <x:c r="O783" s="13">
        <x:v>1.3184042073371638</x:v>
      </x:c>
      <x:c r="P783" s="25">
        <x:v>1.5763</x:v>
      </x:c>
      <x:c r="Q783" s="25">
        <x:v>1.5590999999999999</x:v>
      </x:c>
    </x:row>
    <x:row r="784">
      <x:c r="A784" s="9">
        <x:v>45008</x:v>
      </x:c>
      <x:c r="B784" s="8">
        <x:v>76.795580110496999</x:v>
      </x:c>
      <x:c r="C784" s="8">
        <x:v>47.673098751418998</x:v>
      </x:c>
      <x:c r="D784" s="8">
        <x:v>55.307692307692001</x:v>
      </x:c>
      <x:c r="E784" s="8">
        <x:v>115.9375</x:v>
      </x:c>
      <x:c r="F784" s="23">
        <x:v>1.7392846779240201</x:v>
      </x:c>
      <x:c r="G784" s="18">
        <x:v>0.18126598465472998</x:v>
      </x:c>
      <x:c r="H784" s="18">
        <x:v>0.14108244288072</x:v>
      </x:c>
      <x:c r="I784" s="18">
        <x:v>0.47843278217109997</x:v>
      </x:c>
      <x:c r="J784" s="18">
        <x:v>0.56596029823801997</x:v>
      </x:c>
      <x:c r="K784" s="19">
        <x:v>0.22872025367911</x:v>
      </x:c>
      <x:c r="L784" s="19">
        <x:v>0.22872025367911</x:v>
      </x:c>
      <x:c r="M784" s="18">
        <x:v>0.36152582169726005</x:v>
      </x:c>
      <x:c r="N784" s="18">
        <x:v>0.36152582169726005</x:v>
      </x:c>
      <x:c r="O784" s="13">
        <x:v>1.3230768431290687</x:v>
      </x:c>
      <x:c r="P784" s="25">
        <x:v>1.5761000000000001</x:v>
      </x:c>
      <x:c r="Q784" s="25">
        <x:v>1.5732999999999999</x:v>
      </x:c>
    </x:row>
    <x:row r="785">
      <x:c r="A785" s="9">
        <x:v>45009</x:v>
      </x:c>
      <x:c r="B785" s="8">
        <x:v>79.803560466543999</x:v>
      </x:c>
      <x:c r="C785" s="8">
        <x:v>48.297389330305997</x:v>
      </x:c>
      <x:c r="D785" s="8">
        <x:v>55.384615384615003</x:v>
      </x:c>
      <x:c r="E785" s="8">
        <x:v>119.53125</x:v>
      </x:c>
      <x:c r="F785" s="23">
        <x:v>1.7575420379536624</x:v>
      </x:c>
      <x:c r="G785" s="18">
        <x:v>0.19453324808184</x:v>
      </x:c>
      <x:c r="H785" s="18">
        <x:v>0.14603422812962</x:v>
      </x:c>
      <x:c r="I785" s="18">
        <x:v>0.48993529834651001</x:v>
      </x:c>
      <x:c r="J785" s="18">
        <x:v>0.56914314435351998</x:v>
      </x:c>
      <x:c r="K785" s="19">
        <x:v>0.23384116817702</x:v>
      </x:c>
      <x:c r="L785" s="19">
        <x:v>0.23384116817702</x:v>
      </x:c>
      <x:c r="M785" s="18">
        <x:v>0.35864324488351002</x:v>
      </x:c>
      <x:c r="N785" s="18">
        <x:v>0.35864324488351002</x:v>
      </x:c>
      <x:c r="O785" s="13">
        <x:v>1.3235570853650001</x:v>
      </x:c>
      <x:c r="P785" s="25">
        <x:v>1.5760000000000001</x:v>
      </x:c>
      <x:c r="Q785" s="25">
        <x:v>1.5786</x:v>
      </x:c>
    </x:row>
    <x:row r="786">
      <x:c r="A786" s="9">
        <x:v>45012</x:v>
      </x:c>
      <x:c r="B786" s="8">
        <x:v>80.171884591774003</x:v>
      </x:c>
      <x:c r="C786" s="8">
        <x:v>48.864926220203998</x:v>
      </x:c>
      <x:c r="D786" s="8">
        <x:v>56.307692307692001</x:v>
      </x:c>
      <x:c r="E786" s="8">
        <x:v>120.009765625</x:v>
      </x:c>
      <x:c r="F786" s="23">
        <x:v>1.7633856718616749</x:v>
      </x:c>
      <x:c r="G786" s="18">
        <x:v>0.19029731457801</x:v>
      </x:c>
      <x:c r="H786" s="18">
        <x:v>0.14551298757710002</x:v>
      </x:c>
      <x:c r="I786" s="18">
        <x:v>0.48969566259285996</x:v>
      </x:c>
      <x:c r="J786" s="18">
        <x:v>0.56981321724836997</x:v>
      </x:c>
      <x:c r="K786" s="19">
        <x:v>0.23368266363787998</x:v>
      </x:c>
      <x:c r="L786" s="19">
        <x:v>0.23368266363787998</x:v>
      </x:c>
      <x:c r="M786" s="18">
        <x:v>0.36288608682395002</x:v>
      </x:c>
      <x:c r="N786" s="18">
        <x:v>0.36288608682395002</x:v>
      </x:c>
      <x:c r="O786" s="13">
        <x:v>1.3237858484458838</x:v>
      </x:c>
      <x:c r="P786" s="25">
        <x:v>1.5769</x:v>
      </x:c>
      <x:c r="Q786" s="25">
        <x:v>1.5707</x:v>
      </x:c>
    </x:row>
    <x:row r="787">
      <x:c r="A787" s="9">
        <x:v>45013</x:v>
      </x:c>
      <x:c r="B787" s="8">
        <x:v>77.777777777777999</x:v>
      </x:c>
      <x:c r="C787" s="8">
        <x:v>46.027241770715001</x:v>
      </x:c>
      <x:c r="D787" s="8">
        <x:v>56.769230769231001</x:v>
      </x:c>
      <x:c r="E787" s="8">
        <x:v>114.0234375</x:v>
      </x:c>
      <x:c r="F787" s="23">
        <x:v>1.73649421954431</x:v>
      </x:c>
      <x:c r="G787" s="18">
        <x:v>0.18622122762148</x:v>
      </x:c>
      <x:c r="H787" s="18">
        <x:v>0.14212492398575</x:v>
      </x:c>
      <x:c r="I787" s="18">
        <x:v>0.48789839444045002</x:v>
      </x:c>
      <x:c r="J787" s="18">
        <x:v>0.56830555325425003</x:v>
      </x:c>
      <x:c r="K787" s="19">
        <x:v>0.23704837028987999</x:v>
      </x:c>
      <x:c r="L787" s="19">
        <x:v>0.23704837028987999</x:v>
      </x:c>
      <x:c r="M787" s="18">
        <x:v>0.36581997384268999</x:v>
      </x:c>
      <x:c r="N787" s="18">
        <x:v>0.36581997384268999</x:v>
      </x:c>
      <x:c r="O787" s="13">
        <x:v>1.3144076850680939</x:v>
      </x:c>
      <x:c r="P787" s="25">
        <x:v>1.577</x:v>
      </x:c>
      <x:c r="Q787" s="25">
        <x:v>1.5647</x:v>
      </x:c>
    </x:row>
    <x:row r="788">
      <x:c r="A788" s="9">
        <x:v>45014</x:v>
      </x:c>
      <x:c r="B788" s="8">
        <x:v>79.803560466543999</x:v>
      </x:c>
      <x:c r="C788" s="8">
        <x:v>46.651532349603002</x:v>
      </x:c>
      <x:c r="D788" s="8">
        <x:v>57.307692307692001</x:v>
      </x:c>
      <x:c r="E788" s="8">
        <x:v>120.361328125</x:v>
      </x:c>
      <x:c r="F788" s="23">
        <x:v>1.7603102831220974</x:v>
      </x:c>
      <x:c r="G788" s="18">
        <x:v>0.18014705882352999</x:v>
      </x:c>
      <x:c r="H788" s="18">
        <x:v>0.14047432890278999</x:v>
      </x:c>
      <x:c r="I788" s="18">
        <x:v>0.47891205367841005</x:v>
      </x:c>
      <x:c r="J788" s="18">
        <x:v>0.56059971523356</x:v>
      </x:c>
      <x:c r="K788" s="19">
        <x:v>0.22603604110125</x:v>
      </x:c>
      <x:c r="L788" s="19">
        <x:v>0.22603604110125</x:v>
      </x:c>
      <x:c r="M788" s="18">
        <x:v>0.35152812085197999</x:v>
      </x:c>
      <x:c r="N788" s="18">
        <x:v>0.35152812085197999</x:v>
      </x:c>
      <x:c r="O788" s="13">
        <x:v>1.3121855183820612</x:v>
      </x:c>
      <x:c r="P788" s="25">
        <x:v>1.5772999999999999</x:v>
      </x:c>
      <x:c r="Q788" s="25">
        <x:v>1.5691999999999999</x:v>
      </x:c>
    </x:row>
    <x:row r="789">
      <x:c r="A789" s="9">
        <x:v>45015</x:v>
      </x:c>
      <x:c r="B789" s="8">
        <x:v>78.698588090852994</x:v>
      </x:c>
      <x:c r="C789" s="8">
        <x:v>45.970488081725001</x:v>
      </x:c>
      <x:c r="D789" s="8">
        <x:v>57.230769230768999</x:v>
      </x:c>
      <x:c r="E789" s="8">
        <x:v>120.72265625</x:v>
      </x:c>
      <x:c r="F789" s="23">
        <x:v>1.7565562541333675</x:v>
      </x:c>
      <x:c r="G789" s="18">
        <x:v>0.17934782608696001</x:v>
      </x:c>
      <x:c r="H789" s="18">
        <x:v>0.14429675962123001</x:v>
      </x:c>
      <x:c r="I789" s="18">
        <x:v>0.47711478552600001</x:v>
      </x:c>
      <x:c r="J789" s="18">
        <x:v>0.55892453311217993</x:v>
      </x:c>
      <x:c r="K789" s="19">
        <x:v>0.22260476990167</x:v>
      </x:c>
      <x:c r="L789" s="19">
        <x:v>0.22260476990167</x:v>
      </x:c>
      <x:c r="M789" s="18">
        <x:v>0.34629535145338997</x:v>
      </x:c>
      <x:c r="N789" s="18">
        <x:v>0.34629535145338997</x:v>
      </x:c>
      <x:c r="O789" s="13">
        <x:v>1.3135826674507463</x:v>
      </x:c>
      <x:c r="P789" s="25">
        <x:v>1.5772999999999999</x:v>
      </x:c>
      <x:c r="Q789" s="25">
        <x:v>1.5698000000000001</x:v>
      </x:c>
    </x:row>
    <x:row r="790">
      <x:c r="A790" s="9">
        <x:v>45016</x:v>
      </x:c>
      <x:c r="B790" s="8">
        <x:v>84.162062615100993</x:v>
      </x:c>
      <x:c r="C790" s="8">
        <x:v>50.11350737798</x:v>
      </x:c>
      <x:c r="D790" s="8">
        <x:v>60.153846153845997</x:v>
      </x:c>
      <x:c r="E790" s="8">
        <x:v>127.94921875</x:v>
      </x:c>
      <x:c r="F790" s="23">
        <x:v>1.8059465872423175</x:v>
      </x:c>
      <x:c r="G790" s="18">
        <x:v>0.18734015345269001</x:v>
      </x:c>
      <x:c r="H790" s="18">
        <x:v>0.14959603857179998</x:v>
      </x:c>
      <x:c r="I790" s="18">
        <x:v>0.48046968607716001</x:v>
      </x:c>
      <x:c r="J790" s="18">
        <x:v>0.57173967675353998</x:v>
      </x:c>
      <x:c r="K790" s="19">
        <x:v>0.22284969390338</x:v>
      </x:c>
      <x:c r="L790" s="19">
        <x:v>0.22284969390338</x:v>
      </x:c>
      <x:c r="M790" s="18">
        <x:v>0.33690819847200998</x:v>
      </x:c>
      <x:c r="N790" s="18">
        <x:v>0.33690819847200998</x:v>
      </x:c>
      <x:c r="O790" s="13">
        <x:v>1.3246495212118601</x:v>
      </x:c>
      <x:c r="P790" s="25">
        <x:v>1.5779000000000001</x:v>
      </x:c>
      <x:c r="Q790" s="25">
        <x:v>1.5820000000000001</x:v>
      </x:c>
    </x:row>
    <x:row r="791">
      <x:c r="A791" s="9">
        <x:v>45019</x:v>
      </x:c>
      <x:c r="B791" s="8">
        <x:v>91.160220994474997</x:v>
      </x:c>
      <x:c r="C791" s="8">
        <x:v>55.448354143019003</x:v>
      </x:c>
      <x:c r="D791" s="8">
        <x:v>62.923076923076998</x:v>
      </x:c>
      <x:c r="E791" s="8">
        <x:v>146.58203125</x:v>
      </x:c>
      <x:c r="F791" s="23">
        <x:v>1.8902842082764275</x:v>
      </x:c>
      <x:c r="G791" s="18">
        <x:v>0.19373401534527002</x:v>
      </x:c>
      <x:c r="H791" s="18">
        <x:v>0.15411345669359999</x:v>
      </x:c>
      <x:c r="I791" s="18">
        <x:v>0.49029475197699002</x:v>
      </x:c>
      <x:c r="J791" s="18">
        <x:v>0.57986431028528007</x:v>
      </x:c>
      <x:c r="K791" s="19">
        <x:v>0.23509386418222999</x:v>
      </x:c>
      <x:c r="L791" s="19">
        <x:v>0.23509386418222999</x:v>
      </x:c>
      <x:c r="M791" s="18">
        <x:v>0.35450095351464</x:v>
      </x:c>
      <x:c r="N791" s="18">
        <x:v>0.35450095351464</x:v>
      </x:c>
      <x:c r="O791" s="13">
        <x:v>1.3376556710496175</x:v>
      </x:c>
      <x:c r="P791" s="25">
        <x:v>1.5782</x:v>
      </x:c>
      <x:c r="Q791" s="25">
        <x:v>1.5640000000000001</x:v>
      </x:c>
    </x:row>
    <x:row r="792">
      <x:c r="A792" s="9">
        <x:v>45020</x:v>
      </x:c>
      <x:c r="B792" s="8">
        <x:v>91.098833640270001</x:v>
      </x:c>
      <x:c r="C792" s="8">
        <x:v>54.937570942111002</x:v>
      </x:c>
      <x:c r="D792" s="8">
        <x:v>60.076923076923002</x:v>
      </x:c>
      <x:c r="E792" s="8">
        <x:v>147.4609375</x:v>
      </x:c>
      <x:c r="F792" s="23">
        <x:v>1.88393566289826</x:v>
      </x:c>
      <x:c r="G792" s="18">
        <x:v>0.2028452685422</x:v>
      </x:c>
      <x:c r="H792" s="18">
        <x:v>0.15958648249499999</x:v>
      </x:c>
      <x:c r="I792" s="18">
        <x:v>0.50563144021088002</x:v>
      </x:c>
      <x:c r="J792" s="18">
        <x:v>0.59309824951486001</x:v>
      </x:c>
      <x:c r="K792" s="19">
        <x:v>0.25061317222298002</x:v>
      </x:c>
      <x:c r="L792" s="19">
        <x:v>0.25061317222298002</x:v>
      </x:c>
      <x:c r="M792" s="18">
        <x:v>0.36942879159401998</x:v>
      </x:c>
      <x:c r="N792" s="18">
        <x:v>0.36942879159401998</x:v>
      </x:c>
      <x:c r="O792" s="13">
        <x:v>1.3323686434947413</x:v>
      </x:c>
      <x:c r="P792" s="25">
        <x:v>1.5782</x:v>
      </x:c>
      <x:c r="Q792" s="25">
        <x:v>1.5777000000000001</x:v>
      </x:c>
    </x:row>
    <x:row r="793">
      <x:c r="A793" s="9">
        <x:v>45022</x:v>
      </x:c>
      <x:c r="B793" s="8">
        <x:v>89.625537139349007</x:v>
      </x:c>
      <x:c r="C793" s="8">
        <x:v>55.959137343926997</x:v>
      </x:c>
      <x:c r="D793" s="8">
        <x:v>57.615384615384997</x:v>
      </x:c>
      <x:c r="E793" s="8">
        <x:v>149.51171875</x:v>
      </x:c>
      <x:c r="F793" s="23">
        <x:v>1.8817794446216525</x:v>
      </x:c>
      <x:c r="G793" s="18">
        <x:v>0.20604219948849001</x:v>
      </x:c>
      <x:c r="H793" s="18">
        <x:v>0.15923898879333001</x:v>
      </x:c>
      <x:c r="I793" s="18">
        <x:v>0.50682961897915002</x:v>
      </x:c>
      <x:c r="J793" s="18">
        <x:v>0.58472233859931999</x:v>
      </x:c>
      <x:c r="K793" s="19">
        <x:v>0.24902483962283001</x:v>
      </x:c>
      <x:c r="L793" s="19">
        <x:v>0.24902483962283001</x:v>
      </x:c>
      <x:c r="M793" s="18">
        <x:v>0.35203316142599</x:v>
      </x:c>
      <x:c r="N793" s="18">
        <x:v>0.35203316142599</x:v>
      </x:c>
      <x:c r="O793" s="13">
        <x:v>1.3325221633669262</x:v>
      </x:c>
      <x:c r="P793" s="25">
        <x:v>1.5788</x:v>
      </x:c>
      <x:c r="Q793" s="25">
        <x:v>1.6032999999999999</x:v>
      </x:c>
    </x:row>
    <x:row r="794">
      <x:c r="A794" s="9">
        <x:v>45023</x:v>
      </x:c>
      <x:c r="B794" s="8">
        <x:v>92.572130141190996</x:v>
      </x:c>
      <x:c r="C794" s="8">
        <x:v>59.023836549376</x:v>
      </x:c>
      <x:c r="D794" s="8">
        <x:v>59.538461538462002</x:v>
      </x:c>
      <x:c r="E794" s="8">
        <x:v>152.236328125</x:v>
      </x:c>
      <x:c r="F794" s="23">
        <x:v>1.9084268908850726</x:v>
      </x:c>
      <x:c r="G794" s="18">
        <x:v>0.20780051150895001</x:v>
      </x:c>
      <x:c r="H794" s="18">
        <x:v>0.15628529232908001</x:v>
      </x:c>
      <x:c r="I794" s="18">
        <x:v>0.50838725137790997</x:v>
      </x:c>
      <x:c r="J794" s="18">
        <x:v>0.58112069689560997</x:v>
      </x:c>
      <x:c r="K794" s="19">
        <x:v>0.25435335123753999</x:v>
      </x:c>
      <x:c r="L794" s="19">
        <x:v>0.25435335123753999</x:v>
      </x:c>
      <x:c r="M794" s="18">
        <x:v>0.34893842617438997</x:v>
      </x:c>
      <x:c r="N794" s="18">
        <x:v>0.34893842617438997</x:v>
      </x:c>
      <x:c r="O794" s="13">
        <x:v>1.3433240226288188</x:v>
      </x:c>
      <x:c r="P794" s="25">
        <x:v>1.579</x:v>
      </x:c>
      <x:c r="Q794" s="25">
        <x:v>1.6004</x:v>
      </x:c>
    </x:row>
    <x:row r="795">
      <x:c r="A795" s="9">
        <x:v>45026</x:v>
      </x:c>
      <x:c r="B795" s="8">
        <x:v>87.108655616942997</x:v>
      </x:c>
      <x:c r="C795" s="8">
        <x:v>53.745743473326002</x:v>
      </x:c>
      <x:c r="D795" s="8">
        <x:v>55.846153846154003</x:v>
      </x:c>
      <x:c r="E795" s="8">
        <x:v>143.837890625</x:v>
      </x:c>
      <x:c r="F795" s="23">
        <x:v>1.8513461089035577</x:v>
      </x:c>
      <x:c r="G795" s="18">
        <x:v>0.21187659846547</x:v>
      </x:c>
      <x:c r="H795" s="18">
        <x:v>0.15845712796456002</x:v>
      </x:c>
      <x:c r="I795" s="18">
        <x:v>0.52624011502515999</x:v>
      </x:c>
      <x:c r="J795" s="18">
        <x:v>0.59217689931338002</x:v>
      </x:c>
      <x:c r="K795" s="19">
        <x:v>0.26510663759313002</x:v>
      </x:c>
      <x:c r="L795" s="19">
        <x:v>0.26510663759313002</x:v>
      </x:c>
      <x:c r="M795" s="18">
        <x:v>0.36381408253785996</x:v>
      </x:c>
      <x:c r="N795" s="18">
        <x:v>0.36381408253785996</x:v>
      </x:c>
      <x:c r="O795" s="13">
        <x:v>1.3324843932539849</x:v>
      </x:c>
      <x:c r="P795" s="25">
        <x:v>1.5799000000000001</x:v>
      </x:c>
      <x:c r="Q795" s="25">
        <x:v>1.5875999999999999</x:v>
      </x:c>
    </x:row>
    <x:row r="796">
      <x:c r="A796" s="9">
        <x:v>45027</x:v>
      </x:c>
      <x:c r="B796" s="8">
        <x:v>88.397790055249004</x:v>
      </x:c>
      <x:c r="C796" s="8">
        <x:v>54.313280363224003</x:v>
      </x:c>
      <x:c r="D796" s="8">
        <x:v>58.461538461537998</x:v>
      </x:c>
      <x:c r="E796" s="8">
        <x:v>144.970703125</x:v>
      </x:c>
      <x:c r="F796" s="23">
        <x:v>1.8653582800125275</x:v>
      </x:c>
      <x:c r="G796" s="18">
        <x:v>0.20660166240409</x:v>
      </x:c>
      <x:c r="H796" s="18">
        <x:v>0.15784901398662002</x:v>
      </x:c>
      <x:c r="I796" s="18">
        <x:v>0.51929067816917995</x:v>
      </x:c>
      <x:c r="J796" s="18">
        <x:v>0.58681631630890996</x:v>
      </x:c>
      <x:c r="K796" s="19">
        <x:v>0.25175699515342997</x:v>
      </x:c>
      <x:c r="L796" s="19">
        <x:v>0.25175699515342997</x:v>
      </x:c>
      <x:c r="M796" s="18">
        <x:v>0.34290174242811</x:v>
      </x:c>
      <x:c r="N796" s="18">
        <x:v>0.34290174242811</x:v>
      </x:c>
      <x:c r="O796" s="13">
        <x:v>1.3340128021839426</x:v>
      </x:c>
      <x:c r="P796" s="25">
        <x:v>1.5809</x:v>
      </x:c>
      <x:c r="Q796" s="25">
        <x:v>1.5936999999999999</x:v>
      </x:c>
    </x:row>
    <x:row r="797">
      <x:c r="A797" s="9">
        <x:v>45028</x:v>
      </x:c>
      <x:c r="B797" s="8">
        <x:v>89.564149785143996</x:v>
      </x:c>
      <x:c r="C797" s="8">
        <x:v>57.888762769579998</x:v>
      </x:c>
      <x:c r="D797" s="8">
        <x:v>61</x:v>
      </x:c>
      <x:c r="E797" s="8">
        <x:v>148.57421875</x:v>
      </x:c>
      <x:c r="F797" s="23">
        <x:v>1.8925678282618099</x:v>
      </x:c>
      <x:c r="G797" s="18">
        <x:v>0.20468350383632</x:v>
      </x:c>
      <x:c r="H797" s="18">
        <x:v>0.15698027973243001</x:v>
      </x:c>
      <x:c r="I797" s="18">
        <x:v>0.52048885693744995</x:v>
      </x:c>
      <x:c r="J797" s="18">
        <x:v>0.58581120700522005</x:v>
      </x:c>
      <x:c r="K797" s="19">
        <x:v>0.25455370930978999</x:v>
      </x:c>
      <x:c r="L797" s="19">
        <x:v>0.25455370930978999</x:v>
      </x:c>
      <x:c r="M797" s="18">
        <x:v>0.34751557567026997</x:v>
      </x:c>
      <x:c r="N797" s="18">
        <x:v>0.34751557567026997</x:v>
      </x:c>
      <x:c r="O797" s="13">
        <x:v>1.33923371088847</x:v>
      </x:c>
      <x:c r="P797" s="25">
        <x:v>1.5812999999999999</x:v>
      </x:c>
      <x:c r="Q797" s="25">
        <x:v>1.6052999999999999</x:v>
      </x:c>
    </x:row>
    <x:row r="798">
      <x:c r="A798" s="9">
        <x:v>45029</x:v>
      </x:c>
      <x:c r="B798" s="8">
        <x:v>87.538367096377996</x:v>
      </x:c>
      <x:c r="C798" s="8">
        <x:v>53.405221339386998</x:v>
      </x:c>
      <x:c r="D798" s="8">
        <x:v>56.615384615384997</x:v>
      </x:c>
      <x:c r="E798" s="8">
        <x:v>135.95703125</x:v>
      </x:c>
      <x:c r="F798" s="23">
        <x:v>1.8337900107528751</x:v>
      </x:c>
      <x:c r="G798" s="18">
        <x:v>0.20204603580562999</x:v>
      </x:c>
      <x:c r="H798" s="18">
        <x:v>0.15220224133438001</x:v>
      </x:c>
      <x:c r="I798" s="18">
        <x:v>0.52588066139467993</x:v>
      </x:c>
      <x:c r="J798" s="18">
        <x:v>0.58497361590594998</x:v>
      </x:c>
      <x:c r="K798" s="19">
        <x:v>0.26117741712685999</x:v>
      </x:c>
      <x:c r="L798" s="19">
        <x:v>0.26117741712685999</x:v>
      </x:c>
      <x:c r="M798" s="18">
        <x:v>0.36320614920670002</x:v>
      </x:c>
      <x:c r="N798" s="18">
        <x:v>0.36320614920670002</x:v>
      </x:c>
      <x:c r="O798" s="13">
        <x:v>1.3312729002432551</x:v>
      </x:c>
      <x:c r="P798" s="25">
        <x:v>1.5815999999999999</x:v>
      </x:c>
      <x:c r="Q798" s="25">
        <x:v>1.6069</x:v>
      </x:c>
    </x:row>
    <x:row r="799">
      <x:c r="A799" s="9">
        <x:v>45030</x:v>
      </x:c>
      <x:c r="B799" s="8">
        <x:v>87.047268262738001</x:v>
      </x:c>
      <x:c r="C799" s="8">
        <x:v>55.732122587968</x:v>
      </x:c>
      <x:c r="D799" s="8">
        <x:v>56.307692307692001</x:v>
      </x:c>
      <x:c r="E799" s="8">
        <x:v>142.451171875</x:v>
      </x:c>
      <x:c r="F799" s="23">
        <x:v>1.8538456375834951</x:v>
      </x:c>
      <x:c r="G799" s="18">
        <x:v>0.19453324808184</x:v>
      </x:c>
      <x:c r="H799" s="18">
        <x:v>0.14707670923464999</x:v>
      </x:c>
      <x:c r="I799" s="18">
        <x:v>0.51821231727773998</x:v>
      </x:c>
      <x:c r="J799" s="18">
        <x:v>0.57777033257568999</x:v>
      </x:c>
      <x:c r="K799" s="19">
        <x:v>0.25144187217858999</x:v>
      </x:c>
      <x:c r="L799" s="19">
        <x:v>0.25144187217858999</x:v>
      </x:c>
      <x:c r="M799" s="18">
        <x:v>0.35485342520947</x:v>
      </x:c>
      <x:c r="N799" s="18">
        <x:v>0.35485342520947</x:v>
      </x:c>
      <x:c r="O799" s="13">
        <x:v>1.3372322722643237</x:v>
      </x:c>
      <x:c r="P799" s="25">
        <x:v>1.5819000000000001</x:v>
      </x:c>
      <x:c r="Q799" s="25">
        <x:v>1.6128</x:v>
      </x:c>
    </x:row>
    <x:row r="800">
      <x:c r="A800" s="9">
        <x:v>45033</x:v>
      </x:c>
      <x:c r="B800" s="8">
        <x:v>86.126457949661997</x:v>
      </x:c>
      <x:c r="C800" s="8">
        <x:v>54.029511918274999</x:v>
      </x:c>
      <x:c r="D800" s="8">
        <x:v>53.538461538462002</x:v>
      </x:c>
      <x:c r="E800" s="8">
        <x:v>142.5</x:v>
      </x:c>
      <x:c r="F800" s="23">
        <x:v>1.8404860785159975</x:v>
      </x:c>
      <x:c r="G800" s="18">
        <x:v>0.20004795396418998</x:v>
      </x:c>
      <x:c r="H800" s="18">
        <x:v>0.15350534271565999</x:v>
      </x:c>
      <x:c r="I800" s="18">
        <x:v>0.52348430385813993</x:v>
      </x:c>
      <x:c r="J800" s="18">
        <x:v>0.58413602480667992</x:v>
      </x:c>
      <x:c r="K800" s="19">
        <x:v>0.26101179928339002</x:v>
      </x:c>
      <x:c r="L800" s="19">
        <x:v>0.26101179928339002</x:v>
      </x:c>
      <x:c r="M800" s="18">
        <x:v>0.35733047710157001</x:v>
      </x:c>
      <x:c r="N800" s="18">
        <x:v>0.35733047710157001</x:v>
      </x:c>
      <x:c r="O800" s="13">
        <x:v>1.3405926627382188</x:v>
      </x:c>
      <x:c r="P800" s="25">
        <x:v>1.5821000000000001</x:v>
      </x:c>
      <x:c r="Q800" s="25">
        <x:v>1.5982000000000001</x:v>
      </x:c>
    </x:row>
    <x:row r="801">
      <x:c r="A801" s="9">
        <x:v>45034</x:v>
      </x:c>
      <x:c r="B801" s="8">
        <x:v>85.573971761817006</x:v>
      </x:c>
      <x:c r="C801" s="8">
        <x:v>53.859250851304999</x:v>
      </x:c>
      <x:c r="D801" s="8">
        <x:v>54.153846153845997</x:v>
      </x:c>
      <x:c r="E801" s="8">
        <x:v>149.78515625</x:v>
      </x:c>
      <x:c r="F801" s="23">
        <x:v>1.85843056254242</x:v>
      </x:c>
      <x:c r="G801" s="18">
        <x:v>0.21499360613811</x:v>
      </x:c>
      <x:c r="H801" s="18">
        <x:v>0.16584136912518002</x:v>
      </x:c>
      <x:c r="I801" s="18">
        <x:v>0.52408339324227005</x:v>
      </x:c>
      <x:c r="J801" s="18">
        <x:v>0.59376832233255006</x:v>
      </x:c>
      <x:c r="K801" s="19">
        <x:v>0.25969668223629999</x:v>
      </x:c>
      <x:c r="L801" s="19">
        <x:v>0.25969668223629999</x:v>
      </x:c>
      <x:c r="M801" s="18">
        <x:v>0.35333062329752002</x:v>
      </x:c>
      <x:c r="N801" s="18">
        <x:v>0.35333062329752002</x:v>
      </x:c>
      <x:c r="O801" s="13">
        <x:v>1.3398577613091525</x:v>
      </x:c>
      <x:c r="P801" s="25">
        <x:v>1.5829</x:v>
      </x:c>
      <x:c r="Q801" s="25">
        <x:v>1.5921000000000001</x:v>
      </x:c>
    </x:row>
    <x:row r="802">
      <x:c r="A802" s="9">
        <x:v>45035</x:v>
      </x:c>
      <x:c r="B802" s="8">
        <x:v>86.249232658072003</x:v>
      </x:c>
      <x:c r="C802" s="8">
        <x:v>54.653802497161998</x:v>
      </x:c>
      <x:c r="D802" s="8">
        <x:v>54.846153846154003</x:v>
      </x:c>
      <x:c r="E802" s="8">
        <x:v>153.4765625</x:v>
      </x:c>
      <x:c r="F802" s="23">
        <x:v>1.87306437875347</x:v>
      </x:c>
      <x:c r="G802" s="18">
        <x:v>0.21875</x:v>
      </x:c>
      <x:c r="H802" s="18">
        <x:v>0.17253062288245999</x:v>
      </x:c>
      <x:c r="I802" s="18">
        <x:v>0.52432302899592997</x:v>
      </x:c>
      <x:c r="J802" s="18">
        <x:v>0.59979897815468997</x:v>
      </x:c>
      <x:c r="K802" s="19">
        <x:v>0.25687623910259</x:v>
      </x:c>
      <x:c r="L802" s="19">
        <x:v>0.25687623910259</x:v>
      </x:c>
      <x:c r="M802" s="18">
        <x:v>0.34485349111747998</x:v>
      </x:c>
      <x:c r="N802" s="18">
        <x:v>0.34485349111747998</x:v>
      </x:c>
      <x:c r="O802" s="13">
        <x:v>1.3343255178200399</x:v>
      </x:c>
      <x:c r="P802" s="25">
        <x:v>1.5835999999999999</x:v>
      </x:c>
      <x:c r="Q802" s="25">
        <x:v>1.5918000000000001</x:v>
      </x:c>
    </x:row>
    <x:row r="803">
      <x:c r="A803" s="9">
        <x:v>45036</x:v>
      </x:c>
      <x:c r="B803" s="8">
        <x:v>91.221608348679993</x:v>
      </x:c>
      <x:c r="C803" s="8">
        <x:v>59.988649262202003</x:v>
      </x:c>
      <x:c r="D803" s="8">
        <x:v>62.153846153845997</x:v>
      </x:c>
      <x:c r="E803" s="8">
        <x:v>169.296875</x:v>
      </x:c>
      <x:c r="F803" s="23">
        <x:v>1.9566524469118201</x:v>
      </x:c>
      <x:c r="G803" s="18">
        <x:v>0.20931905370844001</x:v>
      </x:c>
      <x:c r="H803" s="18">
        <x:v>0.16532012857266998</x:v>
      </x:c>
      <x:c r="I803" s="18">
        <x:v>0.52192667145937999</x:v>
      </x:c>
      <x:c r="J803" s="18">
        <x:v>0.58983164421999001</x:v>
      </x:c>
      <x:c r="K803" s="19">
        <x:v>0.25121868327348001</x:v>
      </x:c>
      <x:c r="L803" s="19">
        <x:v>0.25121868327348001</x:v>
      </x:c>
      <x:c r="M803" s="18">
        <x:v>0.34288463902643995</x:v>
      </x:c>
      <x:c r="N803" s="18">
        <x:v>0.34288463902643995</x:v>
      </x:c>
      <x:c r="O803" s="13">
        <x:v>1.3323893652745649</x:v>
      </x:c>
      <x:c r="P803" s="25">
        <x:v>1.5841000000000001</x:v>
      </x:c>
      <x:c r="Q803" s="25">
        <x:v>1.5934999999999999</x:v>
      </x:c>
    </x:row>
    <x:row r="804">
      <x:c r="A804" s="9">
        <x:v>45037</x:v>
      </x:c>
      <x:c r="B804" s="8">
        <x:v>83.179864947821002</x:v>
      </x:c>
      <x:c r="C804" s="8">
        <x:v>52.55391600454</x:v>
      </x:c>
      <x:c r="D804" s="8">
        <x:v>54.769230769231001</x:v>
      </x:c>
      <x:c r="E804" s="8">
        <x:v>152.5</x:v>
      </x:c>
      <x:c r="F804" s="23">
        <x:v>1.8575075293039798</x:v>
      </x:c>
      <x:c r="G804" s="18">
        <x:v>0.21155690537083999</x:v>
      </x:c>
      <x:c r="H804" s="18">
        <x:v>0.16471201459474</x:v>
      </x:c>
      <x:c r="I804" s="18">
        <x:v>0.51737359213995004</x:v>
      </x:c>
      <x:c r="J804" s="18">
        <x:v>0.58447106129269</x:v>
      </x:c>
      <x:c r="K804" s="19">
        <x:v>0.25091742764951996</x:v>
      </x:c>
      <x:c r="L804" s="19">
        <x:v>0.25091742764951996</x:v>
      </x:c>
      <x:c r="M804" s="18">
        <x:v>0.33958324674963003</x:v>
      </x:c>
      <x:c r="N804" s="18">
        <x:v>0.33958324674963003</x:v>
      </x:c>
      <x:c r="O804" s="13">
        <x:v>1.3006336524246014</x:v>
      </x:c>
      <x:c r="P804" s="25">
        <x:v>1.5844</x:v>
      </x:c>
      <x:c r="Q804" s="25">
        <x:v>1.5881000000000001</x:v>
      </x:c>
    </x:row>
    <x:row r="805">
      <x:c r="A805" s="9">
        <x:v>45040</x:v>
      </x:c>
      <x:c r="B805" s="8">
        <x:v>81.522406384285006</x:v>
      </x:c>
      <x:c r="C805" s="8">
        <x:v>52.383654937571002</x:v>
      </x:c>
      <x:c r="D805" s="8">
        <x:v>55.846153846154003</x:v>
      </x:c>
      <x:c r="E805" s="8">
        <x:v>151.865234375</x:v>
      </x:c>
      <x:c r="F805" s="23">
        <x:v>1.8540436238575251</x:v>
      </x:c>
      <x:c r="G805" s="18">
        <x:v>0.19253516624041001</x:v>
      </x:c>
      <x:c r="H805" s="18">
        <x:v>0.14507862045</x:v>
      </x:c>
      <x:c r="I805" s="18">
        <x:v>0.48118859333812997</x:v>
      </x:c>
      <x:c r="J805" s="18">
        <x:v>0.55272635900845002</x:v>
      </x:c>
      <x:c r="K805" s="19">
        <x:v>0.21671851056028998</x:v>
      </x:c>
      <x:c r="L805" s="19">
        <x:v>0.21671851056028998</x:v>
      </x:c>
      <x:c r="M805" s="18">
        <x:v>0.30005172961962001</x:v>
      </x:c>
      <x:c r="N805" s="18">
        <x:v>0.30005172961962001</x:v>
      </x:c>
      <x:c r="O805" s="13">
        <x:v>1.2937111835557951</x:v>
      </x:c>
      <x:c r="P805" s="25">
        <x:v>1.5859000000000001</x:v>
      </x:c>
      <x:c r="Q805" s="25">
        <x:v>1.5848</x:v>
      </x:c>
    </x:row>
    <x:row r="806">
      <x:c r="A806" s="9">
        <x:v>45041</x:v>
      </x:c>
      <x:c r="B806" s="8">
        <x:v>81.829343155309999</x:v>
      </x:c>
      <x:c r="C806" s="8">
        <x:v>51.872871736663001</x:v>
      </x:c>
      <x:c r="D806" s="8">
        <x:v>56.692307692307999</x:v>
      </x:c>
      <x:c r="E806" s="8">
        <x:v>153.3984375</x:v>
      </x:c>
      <x:c r="F806" s="23">
        <x:v>1.8594824002107024</x:v>
      </x:c>
      <x:c r="G806" s="18">
        <x:v>0.18454283887468001</x:v>
      </x:c>
      <x:c r="H806" s="18">
        <x:v>0.13439318912345</x:v>
      </x:c>
      <x:c r="I806" s="18">
        <x:v>0.46980589503954001</x:v>
      </x:c>
      <x:c r="J806" s="18">
        <x:v>0.54904095827969002</x:v>
      </x:c>
      <x:c r="K806" s="19">
        <x:v>0.20805294310272998</x:v>
      </x:c>
      <x:c r="L806" s="19">
        <x:v>0.20805294310272998</x:v>
      </x:c>
      <x:c r="M806" s="18">
        <x:v>0.29790035046176999</x:v>
      </x:c>
      <x:c r="N806" s="18">
        <x:v>0.29790035046176999</x:v>
      </x:c>
      <x:c r="O806" s="13">
        <x:v>1.2746707951509637</x:v>
      </x:c>
      <x:c r="P806" s="25">
        <x:v>1.5862000000000001</x:v>
      </x:c>
      <x:c r="Q806" s="25">
        <x:v>1.5979000000000001</x:v>
      </x:c>
    </x:row>
    <x:row r="807">
      <x:c r="A807" s="9">
        <x:v>45042</x:v>
      </x:c>
      <x:c r="B807" s="8">
        <x:v>77.470841006753005</x:v>
      </x:c>
      <x:c r="C807" s="8">
        <x:v>47.502837684448998</x:v>
      </x:c>
      <x:c r="D807" s="8">
        <x:v>54.923076923076998</x:v>
      </x:c>
      <x:c r="E807" s="8">
        <x:v>144.306640625</x:v>
      </x:c>
      <x:c r="F807" s="23">
        <x:v>1.8105084905981974</x:v>
      </x:c>
      <x:c r="G807" s="18">
        <x:v>0.18054667519181999</x:v>
      </x:c>
      <x:c r="H807" s="18">
        <x:v>0.12631396055946001</x:v>
      </x:c>
      <x:c r="I807" s="18">
        <x:v>0.44811885933381002</x:v>
      </x:c>
      <x:c r="J807" s="18">
        <x:v>0.53053019522501998</x:v>
      </x:c>
      <x:c r="K807" s="19">
        <x:v>0.18613252337466002</x:v>
      </x:c>
      <x:c r="L807" s="19">
        <x:v>0.18613252337466002</x:v>
      </x:c>
      <x:c r="M807" s="18">
        <x:v>0.26979581207414</x:v>
      </x:c>
      <x:c r="N807" s="18">
        <x:v>0.26979581207414</x:v>
      </x:c>
      <x:c r="O807" s="13">
        <x:v>1.2826129352861688</x:v>
      </x:c>
      <x:c r="P807" s="25">
        <x:v>1.5866</x:v>
      </x:c>
      <x:c r="Q807" s="25">
        <x:v>1.6</x:v>
      </x:c>
    </x:row>
    <x:row r="808">
      <x:c r="A808" s="9">
        <x:v>45043</x:v>
      </x:c>
      <x:c r="B808" s="8">
        <x:v>73.971761817065996</x:v>
      </x:c>
      <x:c r="C808" s="8">
        <x:v>44.381384790010998</x:v>
      </x:c>
      <x:c r="D808" s="8">
        <x:v>47.846153846154003</x:v>
      </x:c>
      <x:c r="E808" s="8">
        <x:v>134.66796875</x:v>
      </x:c>
      <x:c r="F808" s="23">
        <x:v>1.7521681730080774</x:v>
      </x:c>
      <x:c r="G808" s="18">
        <x:v>0.17463235294118001</x:v>
      </x:c>
      <x:c r="H808" s="18">
        <x:v>0.13109199895752</x:v>
      </x:c>
      <x:c r="I808" s="18">
        <x:v>0.46022046489335999</x:v>
      </x:c>
      <x:c r="J808" s="18">
        <x:v>0.54309406155974993</x:v>
      </x:c>
      <x:c r="K808" s="19">
        <x:v>0.18993374028859</x:v>
      </x:c>
      <x:c r="L808" s="19">
        <x:v>0.18993374028859</x:v>
      </x:c>
      <x:c r="M808" s="18">
        <x:v>0.28599856168018001</x:v>
      </x:c>
      <x:c r="N808" s="18">
        <x:v>0.28599856168018001</x:v>
      </x:c>
      <x:c r="O808" s="13">
        <x:v>1.2848905900728937</x:v>
      </x:c>
      <x:c r="P808" s="25">
        <x:v>1.5884</x:v>
      </x:c>
      <x:c r="Q808" s="25">
        <x:v>1.6029</x:v>
      </x:c>
    </x:row>
    <x:row r="809">
      <x:c r="A809" s="9">
        <x:v>45044</x:v>
      </x:c>
      <x:c r="B809" s="8">
        <x:v>80.417434008594</x:v>
      </x:c>
      <x:c r="C809" s="8">
        <x:v>49.489216799091999</x:v>
      </x:c>
      <x:c r="D809" s="8">
        <x:v>56</x:v>
      </x:c>
      <x:c r="E809" s="8">
        <x:v>147.5</x:v>
      </x:c>
      <x:c r="F809" s="23">
        <x:v>1.8335166270192151</x:v>
      </x:c>
      <x:c r="G809" s="18">
        <x:v>0.18350383631713998</x:v>
      </x:c>
      <x:c r="H809" s="18">
        <x:v>0.14186430370949998</x:v>
      </x:c>
      <x:c r="I809" s="18">
        <x:v>0.46573208722741</x:v>
      </x:c>
      <x:c r="J809" s="18">
        <x:v>0.54870592179368005</x:v>
      </x:c>
      <x:c r="K809" s="19">
        <x:v>0.19156696215021998</x:v>
      </x:c>
      <x:c r="L809" s="19">
        <x:v>0.19156696215021998</x:v>
      </x:c>
      <x:c r="M809" s="18">
        <x:v>0.27809232361748998</x:v>
      </x:c>
      <x:c r="N809" s="18">
        <x:v>0.27809232361748998</x:v>
      </x:c>
      <x:c r="O809" s="13">
        <x:v>1.3008490052247075</x:v>
      </x:c>
      <x:c r="P809" s="25">
        <x:v>1.5885</x:v>
      </x:c>
      <x:c r="Q809" s="25">
        <x:v>1.5908</x:v>
      </x:c>
    </x:row>
    <x:row r="810">
      <x:c r="A810" s="9">
        <x:v>45050</x:v>
      </x:c>
      <x:c r="B810" s="8">
        <x:v>80.049109883363997</x:v>
      </x:c>
      <x:c r="C810" s="8">
        <x:v>48.410896708286003</x:v>
      </x:c>
      <x:c r="D810" s="8">
        <x:v>60.230769230768999</x:v>
      </x:c>
      <x:c r="E810" s="8">
        <x:v>141.19140625</x:v>
      </x:c>
      <x:c r="F810" s="23">
        <x:v>1.8247054551810475</x:v>
      </x:c>
      <x:c r="G810" s="18">
        <x:v>0.19429347826086998</x:v>
      </x:c>
      <x:c r="H810" s="18">
        <x:v>0.14794544348883998</x:v>
      </x:c>
      <x:c r="I810" s="18">
        <x:v>0.47735442127966005</x:v>
      </x:c>
      <x:c r="J810" s="18">
        <x:v>0.55381522749151002</x:v>
      </x:c>
      <x:c r="K810" s="19">
        <x:v>0.20769977472739998</x:v>
      </x:c>
      <x:c r="L810" s="19">
        <x:v>0.20769977472739998</x:v>
      </x:c>
      <x:c r="M810" s="18">
        <x:v>0.30899196091099002</x:v>
      </x:c>
      <x:c r="N810" s="18">
        <x:v>0.30899196091099002</x:v>
      </x:c>
      <x:c r="O810" s="13">
        <x:v>1.3049568449294251</x:v>
      </x:c>
      <x:c r="P810" s="25">
        <x:v>1.5904</x:v>
      </x:c>
      <x:c r="Q810" s="25">
        <x:v>1.6246</x:v>
      </x:c>
    </x:row>
    <x:row r="811">
      <x:c r="A811" s="9">
        <x:v>45051</x:v>
      </x:c>
      <x:c r="B811" s="8">
        <x:v>78.821362799262999</x:v>
      </x:c>
      <x:c r="C811" s="8">
        <x:v>46.538024971623003</x:v>
      </x:c>
      <x:c r="D811" s="8">
        <x:v>56.384615384615003</x:v>
      </x:c>
      <x:c r="E811" s="8">
        <x:v>133.798828125</x:v>
      </x:c>
      <x:c r="F811" s="23">
        <x:v>1.7888570782012525</x:v>
      </x:c>
      <x:c r="G811" s="18">
        <x:v>0.19900895140665001</x:v>
      </x:c>
      <x:c r="H811" s="18">
        <x:v>0.14473112674833</x:v>
      </x:c>
      <x:c r="I811" s="18">
        <x:v>0.48274622573687997</x:v>
      </x:c>
      <x:c r="J811" s="18">
        <x:v>0.55398274569593997</x:v>
      </x:c>
      <x:c r="K811" s="19">
        <x:v>0.20961549895609</x:v>
      </x:c>
      <x:c r="L811" s="19">
        <x:v>0.20961549895609</x:v>
      </x:c>
      <x:c r="M811" s="18">
        <x:v>0.31997735596770999</x:v>
      </x:c>
      <x:c r="N811" s="18">
        <x:v>0.31997735596770999</x:v>
      </x:c>
      <x:c r="O811" s="13">
        <x:v>1.2925557733487913</x:v>
      </x:c>
      <x:c r="P811" s="25">
        <x:v>1.5920000000000001</x:v>
      </x:c>
      <x:c r="Q811" s="25">
        <x:v>1.6321000000000001</x:v>
      </x:c>
    </x:row>
    <x:row r="812">
      <x:c r="A812" s="9">
        <x:v>45054</x:v>
      </x:c>
      <x:c r="B812" s="8">
        <x:v>80.110497237569007</x:v>
      </x:c>
      <x:c r="C812" s="8">
        <x:v>47.786606129398002</x:v>
      </x:c>
      <x:c r="D812" s="8">
        <x:v>57.538461538462002</x:v>
      </x:c>
      <x:c r="E812" s="8">
        <x:v>136.81640625</x:v>
      </x:c>
      <x:c r="F812" s="23">
        <x:v>1.8056299278885726</x:v>
      </x:c>
      <x:c r="G812" s="18">
        <x:v>0.19421355498720999</x:v>
      </x:c>
      <x:c r="H812" s="18">
        <x:v>0.13760750586396001</x:v>
      </x:c>
      <x:c r="I812" s="18">
        <x:v>0.46932662353223004</x:v>
      </x:c>
      <x:c r="J812" s="18">
        <x:v>0.53505318705305005</x:v>
      </x:c>
      <x:c r="K812" s="19">
        <x:v>0.19518838850066</x:v>
      </x:c>
      <x:c r="L812" s="19">
        <x:v>0.19518838850066</x:v>
      </x:c>
      <x:c r="M812" s="18">
        <x:v>0.30693426917627997</x:v>
      </x:c>
      <x:c r="N812" s="18">
        <x:v>0.30693426917627997</x:v>
      </x:c>
      <x:c r="O812" s="13">
        <x:v>1.3014647954370338</x:v>
      </x:c>
      <x:c r="P812" s="25">
        <x:v>1.5926</x:v>
      </x:c>
      <x:c r="Q812" s="25">
        <x:v>1.6148</x:v>
      </x:c>
    </x:row>
    <x:row r="813">
      <x:c r="A813" s="9">
        <x:v>45055</x:v>
      </x:c>
      <x:c r="B813" s="8">
        <x:v>78.330263965623004</x:v>
      </x:c>
      <x:c r="C813" s="8">
        <x:v>45.232690124858003</x:v>
      </x:c>
      <x:c r="D813" s="8">
        <x:v>54.230769230768999</x:v>
      </x:c>
      <x:c r="E813" s="8">
        <x:v>138.212890625</x:v>
      </x:c>
      <x:c r="F813" s="23">
        <x:v>1.7900165348656252</x:v>
      </x:c>
      <x:c r="G813" s="18">
        <x:v>0.20851982097187002</x:v>
      </x:c>
      <x:c r="H813" s="18">
        <x:v>0.14273303796369</x:v>
      </x:c>
      <x:c r="I813" s="18">
        <x:v>0.47675533189552</x:v>
      </x:c>
      <x:c r="J813" s="18">
        <x:v>0.54677946228851004</x:v>
      </x:c>
      <x:c r="K813" s="19">
        <x:v>0.20396266736697999</x:v>
      </x:c>
      <x:c r="L813" s="19">
        <x:v>0.20396266736697999</x:v>
      </x:c>
      <x:c r="M813" s="18">
        <x:v>0.31450268782135998</x:v>
      </x:c>
      <x:c r="N813" s="18">
        <x:v>0.31450268782135998</x:v>
      </x:c>
      <x:c r="O813" s="13">
        <x:v>1.2846415103633451</x:v>
      </x:c>
      <x:c r="P813" s="25">
        <x:v>1.5929</x:v>
      </x:c>
      <x:c r="Q813" s="25">
        <x:v>1.6181000000000001</x:v>
      </x:c>
    </x:row>
    <x:row r="814">
      <x:c r="A814" s="9">
        <x:v>45056</x:v>
      </x:c>
      <x:c r="B814" s="8">
        <x:v>76.856967464701995</x:v>
      </x:c>
      <x:c r="C814" s="8">
        <x:v>43.586833144153999</x:v>
      </x:c>
      <x:c r="D814" s="8">
        <x:v>54.076923076923002</x:v>
      </x:c>
      <x:c r="E814" s="8">
        <x:v>129.4140625</x:v>
      </x:c>
      <x:c r="F814" s="23">
        <x:v>1.7598369654644475</x:v>
      </x:c>
      <x:c r="G814" s="18">
        <x:v>0.19621163682864001</x:v>
      </x:c>
      <x:c r="H814" s="18">
        <x:v>0.12892016332203998</x:v>
      </x:c>
      <x:c r="I814" s="18">
        <x:v>0.46321591181404004</x:v>
      </x:c>
      <x:c r="J814" s="18">
        <x:v>0.53245665473019999</x:v>
      </x:c>
      <x:c r="K814" s="19">
        <x:v>0.18764101092988</x:v>
      </x:c>
      <x:c r="L814" s="19">
        <x:v>0.18764101092988</x:v>
      </x:c>
      <x:c r="M814" s="18">
        <x:v>0.29052284717603999</x:v>
      </x:c>
      <x:c r="N814" s="18">
        <x:v>0.29052284717603999</x:v>
      </x:c>
      <x:c r="O814" s="13">
        <x:v>1.2841754382231012</x:v>
      </x:c>
      <x:c r="P814" s="25">
        <x:v>1.5941000000000001</x:v>
      </x:c>
      <x:c r="Q814" s="25">
        <x:v>1.6233</x:v>
      </x:c>
    </x:row>
    <x:row r="815">
      <x:c r="A815" s="9">
        <x:v>45057</x:v>
      </x:c>
      <x:c r="B815" s="8">
        <x:v>76.488643339472006</x:v>
      </x:c>
      <x:c r="C815" s="8">
        <x:v>43.473325766175002</x:v>
      </x:c>
      <x:c r="D815" s="8">
        <x:v>54.846153846154003</x:v>
      </x:c>
      <x:c r="E815" s="8">
        <x:v>126.494140625</x:v>
      </x:c>
      <x:c r="F815" s="23">
        <x:v>1.7532556589420025</x:v>
      </x:c>
      <x:c r="G815" s="18">
        <x:v>0.18334398976982003</x:v>
      </x:c>
      <x:c r="H815" s="18">
        <x:v>0.12214403613935</x:v>
      </x:c>
      <x:c r="I815" s="18">
        <x:v>0.45746465372633999</x:v>
      </x:c>
      <x:c r="J815" s="18">
        <x:v>0.53094899073607993</x:v>
      </x:c>
      <x:c r="K815" s="19">
        <x:v>0.19045664000914</x:v>
      </x:c>
      <x:c r="L815" s="19">
        <x:v>0.19045664000914</x:v>
      </x:c>
      <x:c r="M815" s="18">
        <x:v>0.29929427769747002</x:v>
      </x:c>
      <x:c r="N815" s="18">
        <x:v>0.29929427769747002</x:v>
      </x:c>
      <x:c r="O815" s="13">
        <x:v>1.28536350196694</x:v>
      </x:c>
      <x:c r="P815" s="25">
        <x:v>1.5962000000000001</x:v>
      </x:c>
      <x:c r="Q815" s="25">
        <x:v>1.6244000000000001</x:v>
      </x:c>
    </x:row>
    <x:row r="816">
      <x:c r="A816" s="9">
        <x:v>45058</x:v>
      </x:c>
      <x:c r="B816" s="8">
        <x:v>74.647022713320993</x:v>
      </x:c>
      <x:c r="C816" s="8">
        <x:v>41.032917139614</x:v>
      </x:c>
      <x:c r="D816" s="8">
        <x:v>50.230769230768999</x:v>
      </x:c>
      <x:c r="E816" s="8">
        <x:v>126.71875</x:v>
      </x:c>
      <x:c r="F816" s="23">
        <x:v>1.73157364770926</x:v>
      </x:c>
      <x:c r="G816" s="18">
        <x:v>0.17998721227621001</x:v>
      </x:c>
      <x:c r="H816" s="18">
        <x:v>0.12214403613935</x:v>
      </x:c>
      <x:c r="I816" s="18">
        <x:v>0.45554756769710003</x:v>
      </x:c>
      <x:c r="J816" s="18">
        <x:v>0.52977636322796007</x:v>
      </x:c>
      <x:c r="K816" s="19">
        <x:v>0.18959616370155999</x:v>
      </x:c>
      <x:c r="L816" s="19">
        <x:v>0.18959616370155999</x:v>
      </x:c>
      <x:c r="M816" s="18">
        <x:v>0.30813025449588999</x:v>
      </x:c>
      <x:c r="N816" s="18">
        <x:v>0.30813025449588999</x:v>
      </x:c>
      <x:c r="O816" s="13">
        <x:v>1.2701006088801261</x:v>
      </x:c>
      <x:c r="P816" s="25">
        <x:v>1.5961000000000001</x:v>
      </x:c>
      <x:c r="Q816" s="25">
        <x:v>1.6155999999999999</x:v>
      </x:c>
    </x:row>
    <x:row r="817">
      <x:c r="A817" s="9">
        <x:v>45061</x:v>
      </x:c>
      <x:c r="B817" s="8">
        <x:v>74.217311233885994</x:v>
      </x:c>
      <x:c r="C817" s="8">
        <x:v>41.146424517593999</x:v>
      </x:c>
      <x:c r="D817" s="8">
        <x:v>47.769230769231001</x:v>
      </x:c>
      <x:c r="E817" s="8">
        <x:v>127.958984375</x:v>
      </x:c>
      <x:c r="F817" s="23">
        <x:v>1.7277298772392773</x:v>
      </x:c>
      <x:c r="G817" s="18">
        <x:v>0.16640025575448</x:v>
      </x:c>
      <x:c r="H817" s="18">
        <x:v>0.1083311614977</x:v>
      </x:c>
      <x:c r="I817" s="18">
        <x:v>0.43733525041936</x:v>
      </x:c>
      <x:c r="J817" s="18">
        <x:v>0.51469972367258998</x:v>
      </x:c>
      <x:c r="K817" s="19">
        <x:v>0.17404439671904001</x:v>
      </x:c>
      <x:c r="L817" s="19">
        <x:v>0.17404439671904001</x:v>
      </x:c>
      <x:c r="M817" s="18">
        <x:v>0.29297484312939998</x:v>
      </x:c>
      <x:c r="N817" s="18">
        <x:v>0.29297484312939998</x:v>
      </x:c>
      <x:c r="O817" s="13">
        <x:v>1.2817588325406861</x:v>
      </x:c>
      <x:c r="P817" s="25">
        <x:v>1.5961000000000001</x:v>
      </x:c>
      <x:c r="Q817" s="25">
        <x:v>1.6213</x:v>
      </x:c>
    </x:row>
    <x:row r="818">
      <x:c r="A818" s="9">
        <x:v>45062</x:v>
      </x:c>
      <x:c r="B818" s="8">
        <x:v>72.437077961940005</x:v>
      </x:c>
      <x:c r="C818" s="8">
        <x:v>39.046538024972001</x:v>
      </x:c>
      <x:c r="D818" s="8">
        <x:v>41.538461538462002</x:v>
      </x:c>
      <x:c r="E818" s="8">
        <x:v>123.49609375</x:v>
      </x:c>
      <x:c r="F818" s="23">
        <x:v>1.6912954281884351</x:v>
      </x:c>
      <x:c r="G818" s="18">
        <x:v>0.18190537084399</x:v>
      </x:c>
      <x:c r="H818" s="18">
        <x:v>0.12379463122230999</x:v>
      </x:c>
      <x:c r="I818" s="18">
        <x:v>0.44847831296428997</x:v>
      </x:c>
      <x:c r="J818" s="18">
        <x:v>0.52701231262352</x:v>
      </x:c>
      <x:c r="K818" s="19">
        <x:v>0.18301978809897002</x:v>
      </x:c>
      <x:c r="L818" s="19">
        <x:v>0.18301978809897002</x:v>
      </x:c>
      <x:c r="M818" s="18">
        <x:v>0.30342022823671999</x:v>
      </x:c>
      <x:c r="N818" s="18">
        <x:v>0.30342022823671999</x:v>
      </x:c>
      <x:c r="O818" s="13">
        <x:v>1.2722486335192187</x:v>
      </x:c>
      <x:c r="P818" s="25">
        <x:v>1.5960000000000001</x:v>
      </x:c>
      <x:c r="Q818" s="25">
        <x:v>1.6172</x:v>
      </x:c>
    </x:row>
    <x:row r="819">
      <x:c r="A819" s="9">
        <x:v>45063</x:v>
      </x:c>
      <x:c r="B819" s="8">
        <x:v>72.928176795580001</x:v>
      </x:c>
      <x:c r="C819" s="8">
        <x:v>39.557321225880003</x:v>
      </x:c>
      <x:c r="D819" s="8">
        <x:v>41.384615384615003</x:v>
      </x:c>
      <x:c r="E819" s="8">
        <x:v>126.650390625</x:v>
      </x:c>
      <x:c r="F819" s="23">
        <x:v>1.7013012600776876</x:v>
      </x:c>
      <x:c r="G819" s="18">
        <x:v>0.17742966751918002</x:v>
      </x:c>
      <x:c r="H819" s="18">
        <x:v>0.1164972634871</x:v>
      </x:c>
      <x:c r="I819" s="18">
        <x:v>0.44045051521687001</x:v>
      </x:c>
      <x:c r="J819" s="18">
        <x:v>0.51846888350356002</x:v>
      </x:c>
      <x:c r="K819" s="19">
        <x:v>0.17051373685049001</x:v>
      </x:c>
      <x:c r="L819" s="19">
        <x:v>0.17051373685049001</x:v>
      </x:c>
      <x:c r="M819" s="18">
        <x:v>0.29205763236303001</x:v>
      </x:c>
      <x:c r="N819" s="18">
        <x:v>0.29205763236303001</x:v>
      </x:c>
      <x:c r="O819" s="13">
        <x:v>1.2773121186767837</x:v>
      </x:c>
      <x:c r="P819" s="25">
        <x:v>1.5958000000000001</x:v>
      </x:c>
      <x:c r="Q819" s="25">
        <x:v>1.6106</x:v>
      </x:c>
    </x:row>
    <x:row r="820">
      <x:c r="A820" s="9">
        <x:v>45064</x:v>
      </x:c>
      <x:c r="B820" s="8">
        <x:v>77.409453652547995</x:v>
      </x:c>
      <x:c r="C820" s="8">
        <x:v>43.246311010215997</x:v>
      </x:c>
      <x:c r="D820" s="8">
        <x:v>46.615384615384997</x:v>
      </x:c>
      <x:c r="E820" s="8">
        <x:v>141.142578125</x:v>
      </x:c>
      <x:c r="F820" s="23">
        <x:v>1.7710343185078723</x:v>
      </x:c>
      <x:c r="G820" s="18">
        <x:v>0.17471227621482999</x:v>
      </x:c>
      <x:c r="H820" s="18">
        <x:v>0.11449917470246</x:v>
      </x:c>
      <x:c r="I820" s="18">
        <x:v>0.44224778336927995</x:v>
      </x:c>
      <x:c r="J820" s="18">
        <x:v>0.51771505158365994</x:v>
      </x:c>
      <x:c r="K820" s="19">
        <x:v>0.17746386630006</x:v>
      </x:c>
      <x:c r="L820" s="19">
        <x:v>0.17746386630006</x:v>
      </x:c>
      <x:c r="M820" s="18">
        <x:v>0.30719746547195997</x:v>
      </x:c>
      <x:c r="N820" s="18">
        <x:v>0.30719746547195997</x:v>
      </x:c>
      <x:c r="O820" s="13">
        <x:v>1.2818285849364361</x:v>
      </x:c>
      <x:c r="P820" s="25">
        <x:v>1.5955999999999999</x:v>
      </x:c>
      <x:c r="Q820" s="25">
        <x:v>1.6079000000000001</x:v>
      </x:c>
    </x:row>
    <x:row r="821">
      <x:c r="A821" s="9">
        <x:v>45065</x:v>
      </x:c>
      <x:c r="B821" s="8">
        <x:v>77.532228360958001</x:v>
      </x:c>
      <x:c r="C821" s="8">
        <x:v>43.019296254257</x:v>
      </x:c>
      <x:c r="D821" s="8">
        <x:v>42.615384615384997</x:v>
      </x:c>
      <x:c r="E821" s="8">
        <x:v>139.19921875</x:v>
      </x:c>
      <x:c r="F821" s="23">
        <x:v>1.7559153199515001</x:v>
      </x:c>
      <x:c r="G821" s="18">
        <x:v>0.17479219948849001</x:v>
      </x:c>
      <x:c r="H821" s="18">
        <x:v>0.11832160542089999</x:v>
      </x:c>
      <x:c r="I821" s="18">
        <x:v>0.44224778336927995</x:v>
      </x:c>
      <x:c r="J821" s="18">
        <x:v>0.51872016088735995</x:v>
      </x:c>
      <x:c r="K821" s="19">
        <x:v>0.18262963413365998</x:v>
      </x:c>
      <x:c r="L821" s="19">
        <x:v>0.18262963413365998</x:v>
      </x:c>
      <x:c r="M821" s="18">
        <x:v>0.31764383102907001</x:v>
      </x:c>
      <x:c r="N821" s="18">
        <x:v>0.31764383102907001</x:v>
      </x:c>
      <x:c r="O821" s="13">
        <x:v>1.2818362229310614</x:v>
      </x:c>
      <x:c r="P821" s="25">
        <x:v>1.5961000000000001</x:v>
      </x:c>
      <x:c r="Q821" s="25">
        <x:v>1.6016999999999999</x:v>
      </x:c>
    </x:row>
    <x:row r="822">
      <x:c r="A822" s="9">
        <x:v>45068</x:v>
      </x:c>
      <x:c r="B822" s="8">
        <x:v>74.953959484346001</x:v>
      </x:c>
      <x:c r="C822" s="8">
        <x:v>41.203178206582997</x:v>
      </x:c>
      <x:c r="D822" s="8">
        <x:v>41.538461538462002</x:v>
      </x:c>
      <x:c r="E822" s="8">
        <x:v>133.095703125</x:v>
      </x:c>
      <x:c r="F822" s="23">
        <x:v>1.7269782558859776</x:v>
      </x:c>
      <x:c r="G822" s="18">
        <x:v>0.17287404092071998</x:v>
      </x:c>
      <x:c r="H822" s="18">
        <x:v>0.11519416210580999</x:v>
      </x:c>
      <x:c r="I822" s="18">
        <x:v>0.44164869398514001</x:v>
      </x:c>
      <x:c r="J822" s="18">
        <x:v>0.51947399288441998</x:v>
      </x:c>
      <x:c r="K822" s="19">
        <x:v>0.18596699534563998</x:v>
      </x:c>
      <x:c r="L822" s="19">
        <x:v>0.18596699534563998</x:v>
      </x:c>
      <x:c r="M822" s="18">
        <x:v>0.31678245143056</x:v>
      </x:c>
      <x:c r="N822" s="18">
        <x:v>0.31678245143056</x:v>
      </x:c>
      <x:c r="O822" s="13">
        <x:v>1.2849374105198075</x:v>
      </x:c>
      <x:c r="P822" s="25">
        <x:v>1.597</x:v>
      </x:c>
      <x:c r="Q822" s="25">
        <x:v>1.6075999999999999</x:v>
      </x:c>
    </x:row>
    <x:row r="823">
      <x:c r="A823" s="9">
        <x:v>45069</x:v>
      </x:c>
      <x:c r="B823" s="8">
        <x:v>72.498465316145001</x:v>
      </x:c>
      <x:c r="C823" s="8">
        <x:v>38.762769580022997</x:v>
      </x:c>
      <x:c r="D823" s="8">
        <x:v>37.153846153845997</x:v>
      </x:c>
      <x:c r="E823" s="8">
        <x:v>128.603515625</x:v>
      </x:c>
      <x:c r="F823" s="23">
        <x:v>1.692546491687535</x:v>
      </x:c>
      <x:c r="G823" s="18">
        <x:v>0.17766943734015</x:v>
      </x:c>
      <x:c r="H823" s="18">
        <x:v>0.12283902354269999</x:v>
      </x:c>
      <x:c r="I823" s="18">
        <x:v>0.44104960460100995</x:v>
      </x:c>
      <x:c r="J823" s="18">
        <x:v>0.52424826201907992</x:v>
      </x:c>
      <x:c r="K823" s="19">
        <x:v>0.18482940553792002</x:v>
      </x:c>
      <x:c r="L823" s="19">
        <x:v>0.18482940553792002</x:v>
      </x:c>
      <x:c r="M823" s="18">
        <x:v>0.32201707278984004</x:v>
      </x:c>
      <x:c r="N823" s="18">
        <x:v>0.32201707278984004</x:v>
      </x:c>
      <x:c r="O823" s="13">
        <x:v>1.2712335292727976</x:v>
      </x:c>
      <x:c r="P823" s="25">
        <x:v>1.5980000000000001</x:v>
      </x:c>
      <x:c r="Q823" s="25">
        <x:v>1.5993999999999999</x:v>
      </x:c>
    </x:row>
    <x:row r="824">
      <x:c r="A824" s="9">
        <x:v>45070</x:v>
      </x:c>
      <x:c r="B824" s="8">
        <x:v>71.516267648864002</x:v>
      </x:c>
      <x:c r="C824" s="8">
        <x:v>39.330306469920998</x:v>
      </x:c>
      <x:c r="D824" s="8">
        <x:v>37.846153846154003</x:v>
      </x:c>
      <x:c r="E824" s="8">
        <x:v>129.62890625</x:v>
      </x:c>
      <x:c r="F824" s="23">
        <x:v>1.6958040855373473</x:v>
      </x:c>
      <x:c r="G824" s="18">
        <x:v>0.16160485933503999</x:v>
      </x:c>
      <x:c r="H824" s="18">
        <x:v>0.10963426287899</x:v>
      </x:c>
      <x:c r="I824" s="18">
        <x:v>0.42858854541097996</x:v>
      </x:c>
      <x:c r="J824" s="18">
        <x:v>0.51000921356297002</x:v>
      </x:c>
      <x:c r="K824" s="19">
        <x:v>0.17269886849961</x:v>
      </x:c>
      <x:c r="L824" s="19">
        <x:v>0.17269886849961</x:v>
      </x:c>
      <x:c r="M824" s="18">
        <x:v>0.30731680799759004</x:v>
      </x:c>
      <x:c r="N824" s="18">
        <x:v>0.30731680799759004</x:v>
      </x:c>
      <x:c r="O824" s="13">
        <x:v>1.2663391954635141</x:v>
      </x:c>
      <x:c r="P824" s="25">
        <x:v>1.5983000000000001</x:v>
      </x:c>
      <x:c r="Q824" s="25">
        <x:v>1.6093999999999999</x:v>
      </x:c>
    </x:row>
    <x:row r="825">
      <x:c r="A825" s="9">
        <x:v>45071</x:v>
      </x:c>
      <x:c r="B825" s="8">
        <x:v>70.104358502148997</x:v>
      </x:c>
      <x:c r="C825" s="8">
        <x:v>38.989784335982002</x:v>
      </x:c>
      <x:c r="D825" s="8">
        <x:v>34.538461538462002</x:v>
      </x:c>
      <x:c r="E825" s="8">
        <x:v>136.708984375</x:v>
      </x:c>
      <x:c r="F825" s="23">
        <x:v>1.7008539718789826</x:v>
      </x:c>
      <x:c r="G825" s="18">
        <x:v>0.14873721227620998</x:v>
      </x:c>
      <x:c r="H825" s="18">
        <x:v>9.8340717574494002E-2</x:v>
      </x:c>
      <x:c r="I825" s="18">
        <x:v>0.42115983704769</x:v>
      </x:c>
      <x:c r="J825" s="18">
        <x:v>0.50138202534080001</x:v>
      </x:c>
      <x:c r="K825" s="19">
        <x:v>0.16995564782892</x:v>
      </x:c>
      <x:c r="L825" s="19">
        <x:v>0.16995564782892</x:v>
      </x:c>
      <x:c r="M825" s="18">
        <x:v>0.31059123790554</x:v>
      </x:c>
      <x:c r="N825" s="18">
        <x:v>0.31059123790554</x:v>
      </x:c>
      <x:c r="O825" s="13">
        <x:v>1.2650323832113151</x:v>
      </x:c>
      <x:c r="P825" s="25">
        <x:v>1.5982000000000001</x:v>
      </x:c>
      <x:c r="Q825" s="25">
        <x:v>1.6047</x:v>
      </x:c>
    </x:row>
    <x:row r="826">
      <x:c r="A826" s="9">
        <x:v>45072</x:v>
      </x:c>
      <x:c r="B826" s="8">
        <x:v>73.357888275015</x:v>
      </x:c>
      <x:c r="C826" s="8">
        <x:v>42.054483541430002</x:v>
      </x:c>
      <x:c r="D826" s="8">
        <x:v>41.692307692307999</x:v>
      </x:c>
      <x:c r="E826" s="8">
        <x:v>141.904296875</x:v>
      </x:c>
      <x:c r="F826" s="23">
        <x:v>1.7475224409593824</x:v>
      </x:c>
      <x:c r="G826" s="18">
        <x:v>0.14681905370844001</x:v>
      </x:c>
      <x:c r="H826" s="18">
        <x:v>9.8775084701590007E-2</x:v>
      </x:c>
      <x:c r="I826" s="18">
        <x:v>0.42008147615623997</x:v>
      </x:c>
      <x:c r="J826" s="18">
        <x:v>0.49836669742973</x:v>
      </x:c>
      <x:c r="K826" s="19">
        <x:v>0.16776748045143999</x:v>
      </x:c>
      <x:c r="L826" s="19">
        <x:v>0.16776748045143999</x:v>
      </x:c>
      <x:c r="M826" s="18">
        <x:v>0.31034089639582002</x:v>
      </x:c>
      <x:c r="N826" s="18">
        <x:v>0.31034089639582002</x:v>
      </x:c>
      <x:c r="O826" s="13">
        <x:v>1.27333716769312</x:v>
      </x:c>
      <x:c r="P826" s="25">
        <x:v>1.5979000000000001</x:v>
      </x:c>
      <x:c r="Q826" s="25">
        <x:v>1.5963000000000001</x:v>
      </x:c>
    </x:row>
    <x:row r="827">
      <x:c r="A827" s="9">
        <x:v>45075</x:v>
      </x:c>
      <x:c r="B827" s="8">
        <x:v>74.831184775935995</x:v>
      </x:c>
      <x:c r="C827" s="8">
        <x:v>42.792281498297001</x:v>
      </x:c>
      <x:c r="D827" s="8">
        <x:v>43.153846153845997</x:v>
      </x:c>
      <x:c r="E827" s="8">
        <x:v>143.408203125</x:v>
      </x:c>
      <x:c r="F827" s="23">
        <x:v>1.7604637888826975</x:v>
      </x:c>
      <x:c r="G827" s="18">
        <x:v>0.14833759590793</x:v>
      </x:c>
      <x:c r="H827" s="18">
        <x:v>0.10277126227087001</x:v>
      </x:c>
      <x:c r="I827" s="18">
        <x:v>0.43350107836089002</x:v>
      </x:c>
      <x:c r="J827" s="18">
        <x:v>0.50950665887254998</x:v>
      </x:c>
      <x:c r="K827" s="19">
        <x:v>0.17592410535378999</x:v>
      </x:c>
      <x:c r="L827" s="19">
        <x:v>0.17592410535378999</x:v>
      </x:c>
      <x:c r="M827" s="18">
        <x:v>0.32036626771256999</x:v>
      </x:c>
      <x:c r="N827" s="18">
        <x:v>0.32036626771256999</x:v>
      </x:c>
      <x:c r="O827" s="13">
        <x:v>1.2703420761050013</x:v>
      </x:c>
      <x:c r="P827" s="25">
        <x:v>1.5984</x:v>
      </x:c>
      <x:c r="Q827" s="25">
        <x:v>1.5938000000000001</x:v>
      </x:c>
    </x:row>
    <x:row r="828">
      <x:c r="A828" s="9">
        <x:v>45076</x:v>
      </x:c>
      <x:c r="B828" s="8">
        <x:v>78.514426028238006</x:v>
      </x:c>
      <x:c r="C828" s="8">
        <x:v>46.765039727582</x:v>
      </x:c>
      <x:c r="D828" s="8">
        <x:v>50.692307692307999</x:v>
      </x:c>
      <x:c r="E828" s="8">
        <x:v>152.001953125</x:v>
      </x:c>
      <x:c r="F828" s="23">
        <x:v>1.8199343164328201</x:v>
      </x:c>
      <x:c r="G828" s="18">
        <x:v>0.1463395140665</x:v>
      </x:c>
      <x:c r="H828" s="18">
        <x:v>9.5473894535660991E-2</x:v>
      </x:c>
      <x:c r="I828" s="18">
        <x:v>0.43110472082435003</x:v>
      </x:c>
      <x:c r="J828" s="18">
        <x:v>0.51051176817624</x:v>
      </x:c>
      <x:c r="K828" s="19">
        <x:v>0.17371616083468999</x:v>
      </x:c>
      <x:c r="L828" s="19">
        <x:v>0.17371616083468999</x:v>
      </x:c>
      <x:c r="M828" s="18">
        <x:v>0.31593719478394</x:v>
      </x:c>
      <x:c r="N828" s="18">
        <x:v>0.31593719478394</x:v>
      </x:c>
      <x:c r="O828" s="13">
        <x:v>1.276183459484924</x:v>
      </x:c>
      <x:c r="P828" s="25">
        <x:v>1.5988</x:v>
      </x:c>
      <x:c r="Q828" s="25">
        <x:v>1.5911999999999999</x:v>
      </x:c>
    </x:row>
    <x:row r="829">
      <x:c r="A829" s="9">
        <x:v>45077</x:v>
      </x:c>
      <x:c r="B829" s="8">
        <x:v>78.759975445058004</x:v>
      </x:c>
      <x:c r="C829" s="8">
        <x:v>48.013620885358002</x:v>
      </x:c>
      <x:c r="D829" s="8">
        <x:v>52.384615384615003</x:v>
      </x:c>
      <x:c r="E829" s="8">
        <x:v>155.966796875</x:v>
      </x:c>
      <x:c r="F829" s="23">
        <x:v>1.8378125214750776</x:v>
      </x:c>
      <x:c r="G829" s="18">
        <x:v>0.14761828644500999</x:v>
      </x:c>
      <x:c r="H829" s="18">
        <x:v>9.7645730171141004E-2</x:v>
      </x:c>
      <x:c r="I829" s="18">
        <x:v>0.44009106158639</x:v>
      </x:c>
      <x:c r="J829" s="18">
        <x:v>0.51486724187701005</x:v>
      </x:c>
      <x:c r="K829" s="19">
        <x:v>0.17916825713085999</x:v>
      </x:c>
      <x:c r="L829" s="19">
        <x:v>0.17916825713085999</x:v>
      </x:c>
      <x:c r="M829" s="18">
        <x:v>0.32545442076906</x:v>
      </x:c>
      <x:c r="N829" s="18">
        <x:v>0.32545442076906</x:v>
      </x:c>
      <x:c r="O829" s="13">
        <x:v>1.2731691233435716</x:v>
      </x:c>
      <x:c r="P829" s="25">
        <x:v>1.5992</x:v>
      </x:c>
      <x:c r="Q829" s="25">
        <x:v>1.6115999999999999</x:v>
      </x:c>
    </x:row>
    <x:row r="830">
      <x:c r="A830" s="9">
        <x:v>45078</x:v>
      </x:c>
      <x:c r="B830" s="8">
        <x:v>80.847145488029</x:v>
      </x:c>
      <x:c r="C830" s="8">
        <x:v>48.240635641316999</x:v>
      </x:c>
      <x:c r="D830" s="8">
        <x:v>58.076923076923002</x:v>
      </x:c>
      <x:c r="E830" s="8">
        <x:v>156.201171875</x:v>
      </x:c>
      <x:c r="F830" s="23">
        <x:v>1.8584146902031726</x:v>
      </x:c>
      <x:c r="G830" s="18">
        <x:v>0.13746803069054001</x:v>
      </x:c>
      <x:c r="H830" s="18">
        <x:v>9.1217096690121999E-2</x:v>
      </x:c>
      <x:c r="I830" s="18">
        <x:v>0.44152887610832003</x:v>
      </x:c>
      <x:c r="J830" s="18">
        <x:v>0.51210319127256998</x:v>
      </x:c>
      <x:c r="K830" s="20">
        <x:v>0.17866172160287</x:v>
      </x:c>
      <x:c r="L830" s="20">
        <x:v>0.17866172160287</x:v>
      </x:c>
      <x:c r="M830" s="18">
        <x:v>0.32285617439063996</x:v>
      </x:c>
      <x:c r="N830" s="18">
        <x:v>0.32285617439063996</x:v>
      </x:c>
      <x:c r="O830" s="13">
        <x:v>1.2754481766009285</x:v>
      </x:c>
      <x:c r="P830" s="25">
        <x:v>1.5999000000000001</x:v>
      </x:c>
      <x:c r="Q830" s="25">
        <x:v>1.6108</x:v>
      </x:c>
    </x:row>
    <x:row r="831">
      <x:c r="A831" s="9">
        <x:v>45079</x:v>
      </x:c>
      <x:c r="B831" s="8">
        <x:v>80.478821362798996</x:v>
      </x:c>
      <x:c r="C831" s="8">
        <x:v>47.44608399546</x:v>
      </x:c>
      <x:c r="D831" s="8">
        <x:v>56.076923076923002</x:v>
      </x:c>
      <x:c r="E831" s="8">
        <x:v>152.333984375</x:v>
      </x:c>
      <x:c r="F831" s="23">
        <x:v>1.8408395320254551</x:v>
      </x:c>
      <x:c r="G831" s="18">
        <x:v>0.13954603580563002</x:v>
      </x:c>
      <x:c r="H831" s="18">
        <x:v>9.5647641386500004E-2</x:v>
      </x:c>
      <x:c r="I831" s="18">
        <x:v>0.43913251857177005</x:v>
      </x:c>
      <x:c r="J831" s="18">
        <x:v>0.50967417715412999</x:v>
      </x:c>
      <x:c r="K831" s="21">
        <x:v>0.17866172160287008</x:v>
      </x:c>
      <x:c r="L831" s="21">
        <x:v>0.18417676983740705</x:v>
      </x:c>
      <x:c r="M831" s="18">
        <x:v>0.32837327422455997</x:v>
      </x:c>
      <x:c r="N831" s="18">
        <x:v>0.32837327422455997</x:v>
      </x:c>
      <x:c r="O831" s="13">
        <x:v>1.2841955980855158</x:v>
      </x:c>
      <x:c r="P831" s="25">
        <x:v>1.5995999999999999</x:v>
      </x:c>
      <x:c r="Q831" s="25">
        <x:v>1.6173</x:v>
      </x:c>
    </x:row>
    <x:row r="832">
      <x:c r="A832" s="9">
        <x:v>45082</x:v>
      </x:c>
      <x:c r="B832" s="8">
        <x:v>81.952117863720005</x:v>
      </x:c>
      <x:c r="C832" s="8">
        <x:v>48.808172531215</x:v>
      </x:c>
      <x:c r="D832" s="8">
        <x:v>57.615384615384997</x:v>
      </x:c>
      <x:c r="E832" s="8">
        <x:v>154.130859375</x:v>
      </x:c>
      <x:c r="F832" s="23">
        <x:v>1.8562663359633</x:v>
      </x:c>
      <x:c r="G832" s="18">
        <x:v>0.15329283887468001</x:v>
      </x:c>
      <x:c r="H832" s="18">
        <x:v>0.11050299713317999</x:v>
      </x:c>
      <x:c r="I832" s="18">
        <x:v>0.44739995207284999</x:v>
      </x:c>
      <x:c r="J832" s="18">
        <x:v>0.51805008799250996</x:v>
      </x:c>
      <x:c r="K832" s="21">
        <x:v>0.17889745394719059</x:v>
      </x:c>
      <x:c r="L832" s="21">
        <x:v>0.19352837336553486</x:v>
      </x:c>
      <x:c r="M832" s="18">
        <x:v>0.33594654064909002</x:v>
      </x:c>
      <x:c r="N832" s="18">
        <x:v>0.33594654064909002</x:v>
      </x:c>
      <x:c r="O832" s="13">
        <x:v>1.2846936187860996</x:v>
      </x:c>
      <x:c r="P832" s="25">
        <x:v>1.6002000000000001</x:v>
      </x:c>
      <x:c r="Q832" s="25">
        <x:v>1.6001000000000001</x:v>
      </x:c>
    </x:row>
    <x:row r="833">
      <x:c r="A833" s="9">
        <x:v>45083</x:v>
      </x:c>
      <x:c r="B833" s="8">
        <x:v>78.882750153467995</x:v>
      </x:c>
      <x:c r="C833" s="8">
        <x:v>45.573212258797</x:v>
      </x:c>
      <x:c r="D833" s="8">
        <x:v>54.384615384615003</x:v>
      </x:c>
      <x:c r="E833" s="8">
        <x:v>146.298828125</x:v>
      </x:c>
      <x:c r="F833" s="23">
        <x:v>1.8128485148047</x:v>
      </x:c>
      <x:c r="G833" s="18">
        <x:v>0.14785805626598</x:v>
      </x:c>
      <x:c r="H833" s="18">
        <x:v>0.10685431326556999</x:v>
      </x:c>
      <x:c r="I833" s="18">
        <x:v>0.44200814761562002</x:v>
      </x:c>
      <x:c r="J833" s="18">
        <x:v>0.51930647460282997</x:v>
      </x:c>
      <x:c r="K833" s="21">
        <x:v>0.17889745394719059</x:v>
      </x:c>
      <x:c r="L833" s="21">
        <x:v>0.1928090192479861</x:v>
      </x:c>
      <x:c r="M833" s="18">
        <x:v>0.34490774267181001</x:v>
      </x:c>
      <x:c r="N833" s="18">
        <x:v>0.34490774267181001</x:v>
      </x:c>
      <x:c r="O833" s="13">
        <x:v>1.2650585065436362</x:v>
      </x:c>
      <x:c r="P833" s="25">
        <x:v>1.6008</x:v>
      </x:c>
      <x:c r="Q833" s="25">
        <x:v>1.6092</x:v>
      </x:c>
    </x:row>
    <x:row r="834">
      <x:c r="A834" s="9">
        <x:v>45084</x:v>
      </x:c>
      <x:c r="B834" s="8">
        <x:v>78.698588090852994</x:v>
      </x:c>
      <x:c r="C834" s="8">
        <x:v>45.743473325765997</x:v>
      </x:c>
      <x:c r="D834" s="8">
        <x:v>58.769230769231001</x:v>
      </x:c>
      <x:c r="E834" s="8">
        <x:v>146.962890625</x:v>
      </x:c>
      <x:c r="F834" s="23">
        <x:v>1.825435457027125</x:v>
      </x:c>
      <x:c r="G834" s="18">
        <x:v>0.13650895140665001</x:v>
      </x:c>
      <x:c r="H834" s="18">
        <x:v>9.7037616193206E-2</x:v>
      </x:c>
      <x:c r="I834" s="18">
        <x:v>0.41361131080756997</x:v>
      </x:c>
      <x:c r="J834" s="18">
        <x:v>0.49535136951865</x:v>
      </x:c>
      <x:c r="K834" s="21">
        <x:v>0.17877958777503045</x:v>
      </x:c>
      <x:c r="L834" s="21">
        <x:v>0.16679237866332342</x:v>
      </x:c>
      <x:c r="M834" s="18">
        <x:v>0.31619341899233</x:v>
      </x:c>
      <x:c r="N834" s="18">
        <x:v>0.31619341899233</x:v>
      </x:c>
      <x:c r="O834" s="13">
        <x:v>1.2678733749371709</x:v>
      </x:c>
      <x:c r="P834" s="25">
        <x:v>1.6013999999999999</x:v>
      </x:c>
      <x:c r="Q834" s="25">
        <x:v>1.6105</x:v>
      </x:c>
    </x:row>
    <x:row r="835">
      <x:c r="A835" s="9">
        <x:v>45085</x:v>
      </x:c>
      <x:c r="B835" s="8">
        <x:v>76.856967464701995</x:v>
      </x:c>
      <x:c r="C835" s="8">
        <x:v>43.643586833143999</x:v>
      </x:c>
      <x:c r="D835" s="8">
        <x:v>53.461538461537998</x:v>
      </x:c>
      <x:c r="E835" s="8">
        <x:v>142.98828125</x:v>
      </x:c>
      <x:c r="F835" s="23">
        <x:v>1.79237593502346</x:v>
      </x:c>
      <x:c r="G835" s="18">
        <x:v>0.13251278772379002</x:v>
      </x:c>
      <x:c r="H835" s="18">
        <x:v>9.4257666579793009E-2</x:v>
      </x:c>
      <x:c r="I835" s="18">
        <x:v>0.41780493649653005</x:v>
      </x:c>
      <x:c r="J835" s="18">
        <x:v>0.49786414273930002</x:v>
      </x:c>
      <x:c r="K835" s="21">
        <x:v>0.17807239074206871</x:v>
      </x:c>
      <x:c r="L835" s="21">
        <x:v>0.17038914925106474</x:v>
      </x:c>
      <x:c r="M835" s="18">
        <x:v>0.32604296298241003</x:v>
      </x:c>
      <x:c r="N835" s="18">
        <x:v>0.32604296298241003</x:v>
      </x:c>
      <x:c r="O835" s="13">
        <x:v>1.2653391791521373</x:v>
      </x:c>
      <x:c r="P835" s="25">
        <x:v>1.6014999999999999</x:v>
      </x:c>
      <x:c r="Q835" s="25">
        <x:v>1.6044</x:v>
      </x:c>
    </x:row>
    <x:row r="836">
      <x:c r="A836" s="9">
        <x:v>45086</x:v>
      </x:c>
      <x:c r="B836" s="8">
        <x:v>80.417434008594</x:v>
      </x:c>
      <x:c r="C836" s="8">
        <x:v>47.616345062428998</x:v>
      </x:c>
      <x:c r="D836" s="8">
        <x:v>56.461538461537998</x:v>
      </x:c>
      <x:c r="E836" s="8">
        <x:v>154.150390625</x:v>
      </x:c>
      <x:c r="F836" s="23">
        <x:v>1.8466142703939026</x:v>
      </x:c>
      <x:c r="G836" s="18">
        <x:v>0.14098465473145999</x:v>
      </x:c>
      <x:c r="H836" s="18">
        <x:v>0.10094692033707001</x:v>
      </x:c>
      <x:c r="I836" s="18">
        <x:v>0.41301222142344002</x:v>
      </x:c>
      <x:c r="J836" s="18">
        <x:v>0.49551888772307995</x:v>
      </x:c>
      <x:c r="K836" s="21">
        <x:v>0.17323987768349691</x:v>
      </x:c>
      <x:c r="L836" s="21">
        <x:v>0.1634353927814316</x:v>
      </x:c>
      <x:c r="M836" s="18">
        <x:v>0.31778773926856002</x:v>
      </x:c>
      <x:c r="N836" s="18">
        <x:v>0.31778773926856002</x:v>
      </x:c>
      <x:c r="O836" s="13">
        <x:v>1.272815403394665</x:v>
      </x:c>
      <x:c r="P836" s="25">
        <x:v>1.6025</x:v>
      </x:c>
      <x:c r="Q836" s="25">
        <x:v>1.6156999999999999</x:v>
      </x:c>
    </x:row>
    <x:row r="837">
      <x:c r="A837" s="9">
        <x:v>45089</x:v>
      </x:c>
      <x:c r="B837" s="8">
        <x:v>80.049109883363997</x:v>
      </x:c>
      <x:c r="C837" s="8">
        <x:v>48.127128263336999</x:v>
      </x:c>
      <x:c r="D837" s="8">
        <x:v>54.615384615384997</x:v>
      </x:c>
      <x:c r="E837" s="8">
        <x:v>158.65234375</x:v>
      </x:c>
      <x:c r="F837" s="23">
        <x:v>1.8536099162802149</x:v>
      </x:c>
      <x:c r="G837" s="18">
        <x:v>0.14673913043478001</x:v>
      </x:c>
      <x:c r="H837" s="18">
        <x:v>0.10572495873512</x:v>
      </x:c>
      <x:c r="I837" s="18">
        <x:v>0.42331655883058</x:v>
      </x:c>
      <x:c r="J837" s="18">
        <x:v>0.50188458003123004</x:v>
      </x:c>
      <x:c r="K837" s="21">
        <x:v>0.17936891863583182</x:v>
      </x:c>
      <x:c r="L837" s="21">
        <x:v>0.17278699630955896</x:v>
      </x:c>
      <x:c r="M837" s="18">
        <x:v>0.32635104209010996</x:v>
      </x:c>
      <x:c r="N837" s="18">
        <x:v>0.32635104209010996</x:v>
      </x:c>
      <x:c r="O837" s="13">
        <x:v>1.2808351140960785</x:v>
      </x:c>
      <x:c r="P837" s="25">
        <x:v>1.6034999999999999</x:v>
      </x:c>
      <x:c r="Q837" s="25">
        <x:v>1.6175999999999999</x:v>
      </x:c>
    </x:row>
    <x:row r="838">
      <x:c r="A838" s="9">
        <x:v>45090</x:v>
      </x:c>
      <x:c r="B838" s="8">
        <x:v>82.259054634744999</x:v>
      </x:c>
      <x:c r="C838" s="8">
        <x:v>51.191827468785</x:v>
      </x:c>
      <x:c r="D838" s="8">
        <x:v>58</x:v>
      </x:c>
      <x:c r="E838" s="8">
        <x:v>166.552734375</x:v>
      </x:c>
      <x:c r="F838" s="23">
        <x:v>1.895009041196325</x:v>
      </x:c>
      <x:c r="G838" s="18">
        <x:v>0.14857736572889998</x:v>
      </x:c>
      <x:c r="H838" s="18">
        <x:v>0.11171922508905001</x:v>
      </x:c>
      <x:c r="I838" s="18">
        <x:v>0.42930745267193998</x:v>
      </x:c>
      <x:c r="J838" s="18">
        <x:v>0.51151687747993002</x:v>
      </x:c>
      <x:c r="K838" s="21">
        <x:v>0.18974114178593715</x:v>
      </x:c>
      <x:c r="L838" s="21">
        <x:v>0.18022032219089135</x:v>
      </x:c>
      <x:c r="M838" s="18">
        <x:v>0.33779926391099002</x:v>
      </x:c>
      <x:c r="N838" s="18">
        <x:v>0.33779926391099002</x:v>
      </x:c>
      <x:c r="O838" s="13">
        <x:v>1.2861282358911663</x:v>
      </x:c>
      <x:c r="P838" s="25">
        <x:v>1.6052</x:v>
      </x:c>
      <x:c r="Q838" s="25">
        <x:v>1.6235999999999999</x:v>
      </x:c>
    </x:row>
    <x:row r="839">
      <x:c r="A839" s="9">
        <x:v>45091</x:v>
      </x:c>
      <x:c r="B839" s="8">
        <x:v>83.916513198280995</x:v>
      </x:c>
      <x:c r="C839" s="8">
        <x:v>53.688989784336002</x:v>
      </x:c>
      <x:c r="D839" s="8">
        <x:v>61.384615384615003</x:v>
      </x:c>
      <x:c r="E839" s="8">
        <x:v>173.92578125</x:v>
      </x:c>
      <x:c r="F839" s="23">
        <x:v>1.9322897490430799</x:v>
      </x:c>
      <x:c r="G839" s="18">
        <x:v>0.15265345268541999</x:v>
      </x:c>
      <x:c r="H839" s="18">
        <x:v>0.11823473199548</x:v>
      </x:c>
      <x:c r="I839" s="18">
        <x:v>0.43469925712916002</x:v>
      </x:c>
      <x:c r="J839" s="18">
        <x:v>0.51545355559249006</x:v>
      </x:c>
      <x:c r="K839" s="21">
        <x:v>0.19457365484450895</x:v>
      </x:c>
      <x:c r="L839" s="21">
        <x:v>0.18429666219033192</x:v>
      </x:c>
      <x:c r="M839" s="18">
        <x:v>0.34455728634596999</x:v>
      </x:c>
      <x:c r="N839" s="18">
        <x:v>0.34455728634596999</x:v>
      </x:c>
      <x:c r="O839" s="13">
        <x:v>1.2884620177312871</x:v>
      </x:c>
      <x:c r="P839" s="25">
        <x:v>1.6062000000000001</x:v>
      </x:c>
      <x:c r="Q839" s="25">
        <x:v>1.6133</x:v>
      </x:c>
    </x:row>
    <x:row r="840">
      <x:c r="A840" s="9">
        <x:v>45092</x:v>
      </x:c>
      <x:c r="B840" s="8">
        <x:v>81.952117863720005</x:v>
      </x:c>
      <x:c r="C840" s="8">
        <x:v>52.440408626561002</x:v>
      </x:c>
      <x:c r="D840" s="8">
        <x:v>56.923076923076998</x:v>
      </x:c>
      <x:c r="E840" s="8">
        <x:v>169.775390625</x:v>
      </x:c>
      <x:c r="F840" s="23">
        <x:v>1.9027274850958951</x:v>
      </x:c>
      <x:c r="G840" s="18">
        <x:v>0.15393222506394</x:v>
      </x:c>
      <x:c r="H840" s="18">
        <x:v>0.12214403613935</x:v>
      </x:c>
      <x:c r="I840" s="18">
        <x:v>0.43266235322310004</x:v>
      </x:c>
      <x:c r="J840" s="18">
        <x:v>0.51570483297628</x:v>
      </x:c>
      <x:c r="K840" s="21">
        <x:v>0.19917043555876002</x:v>
      </x:c>
      <x:c r="L840" s="21">
        <x:v>0.18873267924854642</x:v>
      </x:c>
      <x:c r="M840" s="18">
        <x:v>0.34767478982016004</x:v>
      </x:c>
      <x:c r="N840" s="18">
        <x:v>0.34767478982016004</x:v>
      </x:c>
      <x:c r="O840" s="13">
        <x:v>1.297831611800577</x:v>
      </x:c>
      <x:c r="P840" s="25">
        <x:v>1.6056999999999999</x:v>
      </x:c>
      <x:c r="Q840" s="25">
        <x:v>1.5998000000000001</x:v>
      </x:c>
    </x:row>
    <x:row r="841">
      <x:c r="A841" s="9">
        <x:v>45093</x:v>
      </x:c>
      <x:c r="B841" s="8">
        <x:v>85.635359116022002</x:v>
      </x:c>
      <x:c r="C841" s="8">
        <x:v>56.242905788876001</x:v>
      </x:c>
      <x:c r="D841" s="8">
        <x:v>61.461538461537998</x:v>
      </x:c>
      <x:c r="E841" s="8">
        <x:v>182.275390625</x:v>
      </x:c>
      <x:c r="F841" s="23">
        <x:v>1.9640379849785901</x:v>
      </x:c>
      <x:c r="G841" s="18">
        <x:v>0.17047634271100001</x:v>
      </x:c>
      <x:c r="H841" s="18">
        <x:v>0.13465380939970001</x:v>
      </x:c>
      <x:c r="I841" s="18">
        <x:v>0.44224778336927995</x:v>
      </x:c>
      <x:c r="J841" s="18">
        <x:v>0.52692855352130996</x:v>
      </x:c>
      <x:c r="K841" s="21">
        <x:v>0.21048558808614737</x:v>
      </x:c>
      <x:c r="L841" s="21">
        <x:v>0.19568643571817979</x:v>
      </x:c>
      <x:c r="M841" s="18">
        <x:v>0.35108719079950002</x:v>
      </x:c>
      <x:c r="N841" s="18">
        <x:v>0.35108719079950002</x:v>
      </x:c>
      <x:c r="O841" s="13">
        <x:v>1.3078626237271636</x:v>
      </x:c>
      <x:c r="P841" s="25">
        <x:v>1.6044</x:v>
      </x:c>
      <x:c r="Q841" s="25">
        <x:v>1.6122000000000001</x:v>
      </x:c>
    </x:row>
    <x:row r="842">
      <x:c r="A842" s="9">
        <x:v>45096</x:v>
      </x:c>
      <x:c r="B842" s="8">
        <x:v>89.686924493554002</x:v>
      </x:c>
      <x:c r="C842" s="8">
        <x:v>60.783200908059001</x:v>
      </x:c>
      <x:c r="D842" s="8">
        <x:v>64.461538461537998</x:v>
      </x:c>
      <x:c r="E842" s="8">
        <x:v>196.572265625</x:v>
      </x:c>
      <x:c r="F842" s="23">
        <x:v>2.0287598237203772</x:v>
      </x:c>
      <x:c r="G842" s="18">
        <x:v>0.18222506393862001</x:v>
      </x:c>
      <x:c r="H842" s="18">
        <x:v>0.14542611415168</x:v>
      </x:c>
      <x:c r="I842" s="18">
        <x:v>0.45075485262401005</x:v>
      </x:c>
      <x:c r="J842" s="18">
        <x:v>0.53212161824419002</x:v>
      </x:c>
      <x:c r="K842" s="21">
        <x:v>0.21967914951464995</x:v>
      </x:c>
      <x:c r="L842" s="21">
        <x:v>0.20479825454045808</x:v>
      </x:c>
      <x:c r="M842" s="18">
        <x:v>0.36394796840185001</x:v>
      </x:c>
      <x:c r="N842" s="18">
        <x:v>0.36394796840185001</x:v>
      </x:c>
      <x:c r="O842" s="13">
        <x:v>1.3079267668343981</x:v>
      </x:c>
      <x:c r="P842" s="25">
        <x:v>1.6028</x:v>
      </x:c>
      <x:c r="Q842" s="25">
        <x:v>1.6133</x:v>
      </x:c>
    </x:row>
    <x:row r="843">
      <x:c r="A843" s="9">
        <x:v>45097</x:v>
      </x:c>
      <x:c r="B843" s="8">
        <x:v>93.554327808471001</x:v>
      </x:c>
      <x:c r="C843" s="8">
        <x:v>62.826333711690999</x:v>
      </x:c>
      <x:c r="D843" s="8">
        <x:v>67.692307692308006</x:v>
      </x:c>
      <x:c r="E843" s="8">
        <x:v>202.275390625</x:v>
      </x:c>
      <x:c r="F843" s="23">
        <x:v>2.065870899593675</x:v>
      </x:c>
      <x:c r="G843" s="18">
        <x:v>0.17607097186701001</x:v>
      </x:c>
      <x:c r="H843" s="18">
        <x:v>0.13847624011814999</x:v>
      </x:c>
      <x:c r="I843" s="18">
        <x:v>0.45111430625449001</x:v>
      </x:c>
      <x:c r="J843" s="18">
        <x:v>0.53019515873902001</x:v>
      </x:c>
      <x:c r="K843" s="21">
        <x:v>0.21873622013736771</x:v>
      </x:c>
      <x:c r="L843" s="21">
        <x:v>0.20755577865772645</x:v>
      </x:c>
      <x:c r="M843" s="18">
        <x:v>0.37063272945070996</x:v>
      </x:c>
      <x:c r="N843" s="18">
        <x:v>0.37063272945070996</x:v>
      </x:c>
      <x:c r="O843" s="13">
        <x:v>1.3059041849329316</x:v>
      </x:c>
      <x:c r="P843" s="25">
        <x:v>1.6029</x:v>
      </x:c>
      <x:c r="Q843" s="25">
        <x:v>1.6158999999999999</x:v>
      </x:c>
    </x:row>
    <x:row r="844">
      <x:c r="A844" s="9">
        <x:v>45098</x:v>
      </x:c>
      <x:c r="B844" s="8">
        <x:v>87.538367096377996</x:v>
      </x:c>
      <x:c r="C844" s="8">
        <x:v>55.221339387059999</x:v>
      </x:c>
      <x:c r="D844" s="8">
        <x:v>54.923076923076998</x:v>
      </x:c>
      <x:c r="E844" s="8">
        <x:v>188.49609375</x:v>
      </x:c>
      <x:c r="F844" s="23">
        <x:v>1.9654471928912876</x:v>
      </x:c>
      <x:c r="G844" s="18">
        <x:v>0.17742966751918002</x:v>
      </x:c>
      <x:c r="H844" s="18">
        <x:v>0.13621753105725001</x:v>
      </x:c>
      <x:c r="I844" s="18">
        <x:v>0.45039539899353004</x:v>
      </x:c>
      <x:c r="J844" s="18">
        <x:v>0.52885501302647997</x:v>
      </x:c>
      <x:c r="K844" s="21">
        <x:v>0.21732182607144424</x:v>
      </x:c>
      <x:c r="L844" s="21">
        <x:v>0.20455846983460835</x:v>
      </x:c>
      <x:c r="M844" s="18">
        <x:v>0.36622778648047999</x:v>
      </x:c>
      <x:c r="N844" s="18">
        <x:v>0.36622778648047999</x:v>
      </x:c>
      <x:c r="O844" s="13">
        <x:v>1.2839026301002132</x:v>
      </x:c>
      <x:c r="P844" s="25">
        <x:v>1.6032</x:v>
      </x:c>
      <x:c r="Q844" s="25">
        <x:v>1.6113999999999999</x:v>
      </x:c>
    </x:row>
    <x:row r="845">
      <x:c r="A845" s="9">
        <x:v>45103</x:v>
      </x:c>
      <x:c r="B845" s="8">
        <x:v>80.785758133824004</x:v>
      </x:c>
      <x:c r="C845" s="8">
        <x:v>48.978433598183997</x:v>
      </x:c>
      <x:c r="D845" s="8">
        <x:v>43.846153846154003</x:v>
      </x:c>
      <x:c r="E845" s="8">
        <x:v>177.587890625</x:v>
      </x:c>
      <x:c r="F845" s="23">
        <x:v>1.8779955905079049</x:v>
      </x:c>
      <x:c r="G845" s="18">
        <x:v>0.16024616368286002</x:v>
      </x:c>
      <x:c r="H845" s="18">
        <x:v>0.12170966901225</x:v>
      </x:c>
      <x:c r="I845" s="18">
        <x:v>0.42199856218547999</x:v>
      </x:c>
      <x:c r="J845" s="18">
        <x:v>0.50758019936736998</x:v>
      </x:c>
      <x:c r="K845" s="21">
        <x:v>0.19539871804963083</x:v>
      </x:c>
      <x:c r="L845" s="21">
        <x:v>0.18081978395551501</x:v>
      </x:c>
      <x:c r="M845" s="18">
        <x:v>0.34173397227430002</x:v>
      </x:c>
      <x:c r="N845" s="18">
        <x:v>0.34173397227430002</x:v>
      </x:c>
      <x:c r="O845" s="13">
        <x:v>1.2615565534420345</x:v>
      </x:c>
      <x:c r="P845" s="25">
        <x:v>1.6039000000000001</x:v>
      </x:c>
      <x:c r="Q845" s="25">
        <x:v>1.609</x:v>
      </x:c>
    </x:row>
    <x:row r="846">
      <x:c r="A846" s="9">
        <x:v>45104</x:v>
      </x:c>
      <x:c r="B846" s="8">
        <x:v>82.013505217925001</x:v>
      </x:c>
      <x:c r="C846" s="8">
        <x:v>49.148694665153002</x:v>
      </x:c>
      <x:c r="D846" s="8">
        <x:v>44</x:v>
      </x:c>
      <x:c r="E846" s="8">
        <x:v>178.10546875</x:v>
      </x:c>
      <x:c r="F846" s="23">
        <x:v>1.883169171582695</x:v>
      </x:c>
      <x:c r="G846" s="18">
        <x:v>0.14362212276215</x:v>
      </x:c>
      <x:c r="H846" s="18">
        <x:v>0.10598557901137999</x:v>
      </x:c>
      <x:c r="I846" s="18">
        <x:v>0.39887371195782001</x:v>
      </x:c>
      <x:c r="J846" s="18">
        <x:v>0.48563531289057998</x:v>
      </x:c>
      <x:c r="K846" s="21">
        <x:v>0.17689372902046574</x:v>
      </x:c>
      <x:c r="L846" s="21">
        <x:v>0.16211657689925962</x:v>
      </x:c>
      <x:c r="M846" s="18">
        <x:v>0.30966269749731001</x:v>
      </x:c>
      <x:c r="N846" s="18">
        <x:v>0.30966269749731001</x:v>
      </x:c>
      <x:c r="O846" s="13">
        <x:v>1.2800552754077708</x:v>
      </x:c>
      <x:c r="P846" s="25">
        <x:v>1.6034999999999999</x:v>
      </x:c>
      <x:c r="Q846" s="25">
        <x:v>1.609</x:v>
      </x:c>
    </x:row>
    <x:row r="847">
      <x:c r="A847" s="9">
        <x:v>45105</x:v>
      </x:c>
      <x:c r="B847" s="8">
        <x:v>78.146101903008002</x:v>
      </x:c>
      <x:c r="C847" s="8">
        <x:v>47.162315550511003</x:v>
      </x:c>
      <x:c r="D847" s="8">
        <x:v>40.230769230768999</x:v>
      </x:c>
      <x:c r="E847" s="8">
        <x:v>170.068359375</x:v>
      </x:c>
      <x:c r="F847" s="23">
        <x:v>1.83901886514822</x:v>
      </x:c>
      <x:c r="G847" s="18">
        <x:v>0.15632992327366002</x:v>
      </x:c>
      <x:c r="H847" s="18">
        <x:v>0.11971158022761</x:v>
      </x:c>
      <x:c r="I847" s="18">
        <x:v>0.41301222142344002</x:v>
      </x:c>
      <x:c r="J847" s="18">
        <x:v>0.50595711113732</x:v>
      </x:c>
      <x:c r="K847" s="21">
        <x:v>0.19504511953314996</x:v>
      </x:c>
      <x:c r="L847" s="21">
        <x:v>0.1805799992496655</x:v>
      </x:c>
      <x:c r="M847" s="18">
        <x:v>0.33490312420865997</x:v>
      </x:c>
      <x:c r="N847" s="18">
        <x:v>0.33490312420865997</x:v>
      </x:c>
      <x:c r="O847" s="13">
        <x:v>1.2766002227282118</x:v>
      </x:c>
      <x:c r="P847" s="25">
        <x:v>1.6037999999999999</x:v>
      </x:c>
      <x:c r="Q847" s="25">
        <x:v>1.6004</x:v>
      </x:c>
    </x:row>
    <x:row r="848">
      <x:c r="A848" s="9">
        <x:v>45106</x:v>
      </x:c>
      <x:c r="B848" s="8">
        <x:v>79.987722529159001</x:v>
      </x:c>
      <x:c r="C848" s="8">
        <x:v>49.94324631101</x:v>
      </x:c>
      <x:c r="D848" s="8">
        <x:v>42.846153846154003</x:v>
      </x:c>
      <x:c r="E848" s="8">
        <x:v>174.8828125</x:v>
      </x:c>
      <x:c r="F848" s="23">
        <x:v>1.8691498379658076</x:v>
      </x:c>
      <x:c r="G848" s="18">
        <x:v>0.15553069053708002</x:v>
      </x:c>
      <x:c r="H848" s="18">
        <x:v>0.11806098514464</x:v>
      </x:c>
      <x:c r="I848" s="18">
        <x:v>0.41109513539420001</x:v>
      </x:c>
      <x:c r="J848" s="18">
        <x:v>0.50707574220091001</x:v>
      </x:c>
      <x:c r="K848" s="21">
        <x:v>0.19068407116321939</x:v>
      </x:c>
      <x:c r="L848" s="21">
        <x:v>0.17650365925022515</x:v>
      </x:c>
      <x:c r="M848" s="18">
        <x:v>0.32692574906770999</x:v>
      </x:c>
      <x:c r="N848" s="18">
        <x:v>0.32692574906770999</x:v>
      </x:c>
      <x:c r="O848" s="13">
        <x:v>1.2852311591356056</x:v>
      </x:c>
      <x:c r="P848" s="25">
        <x:v>1.6043000000000001</x:v>
      </x:c>
      <x:c r="Q848" s="25">
        <x:v>1.6013999999999999</x:v>
      </x:c>
    </x:row>
    <x:row r="849">
      <x:c r="A849" s="9">
        <x:v>45107</x:v>
      </x:c>
      <x:c r="B849" s="8">
        <x:v>80.294659300183994</x:v>
      </x:c>
      <x:c r="C849" s="8">
        <x:v>51.135073779796002</x:v>
      </x:c>
      <x:c r="D849" s="8">
        <x:v>39.692307692307999</x:v>
      </x:c>
      <x:c r="E849" s="8">
        <x:v>179.599609375</x:v>
      </x:c>
      <x:c r="F849" s="23">
        <x:v>1.8768041253682199</x:v>
      </x:c>
      <x:c r="G849" s="18">
        <x:v>0.15401214833759999</x:v>
      </x:c>
      <x:c r="H849" s="18">
        <x:v>0.11727912431587001</x:v>
      </x:c>
      <x:c r="I849" s="18">
        <x:v>0.41516894320633002</x:v>
      </x:c>
      <x:c r="J849" s="18">
        <x:v>0.51639766798801001</x:v>
      </x:c>
      <x:c r="K849" s="21">
        <x:v>0.20529947651109492</x:v>
      </x:c>
      <x:c r="L849" s="21">
        <x:v>0.1854955857195788</x:v>
      </x:c>
      <x:c r="M849" s="18">
        <x:v>0.34409816350318001</x:v>
      </x:c>
      <x:c r="N849" s="18">
        <x:v>0.34409816350318001</x:v>
      </x:c>
      <x:c r="O849" s="13">
        <x:v>1.2970523650457031</x:v>
      </x:c>
      <x:c r="P849" s="25">
        <x:v>1.6051</x:v>
      </x:c>
      <x:c r="Q849" s="25">
        <x:v>1.6061000000000001</x:v>
      </x:c>
    </x:row>
    <x:row r="850">
      <x:c r="A850" s="9">
        <x:v>45110</x:v>
      </x:c>
      <x:c r="B850" s="8">
        <x:v>75.813382443216994</x:v>
      </x:c>
      <x:c r="C850" s="8">
        <x:v>47.729852440408997</x:v>
      </x:c>
      <x:c r="D850" s="8">
        <x:v>34.769230769231001</x:v>
      </x:c>
      <x:c r="E850" s="8">
        <x:v>177.1875</x:v>
      </x:c>
      <x:c r="F850" s="23">
        <x:v>1.8387499141321424</x:v>
      </x:c>
      <x:c r="G850" s="18">
        <x:v>0.16192455242966999</x:v>
      </x:c>
      <x:c r="H850" s="18">
        <x:v>0.12344713752063001</x:v>
      </x:c>
      <x:c r="I850" s="18">
        <x:v>0.42463455547568002</x:v>
      </x:c>
      <x:c r="J850" s="18">
        <x:v>0.52590603225998001</x:v>
      </x:c>
      <x:c r="K850" s="21">
        <x:v>0.22109354358057343</x:v>
      </x:c>
      <x:c r="L850" s="21">
        <x:v>0.19904342160007138</x:v>
      </x:c>
      <x:c r="M850" s="18">
        <x:v>0.36018483874951002</x:v>
      </x:c>
      <x:c r="N850" s="18">
        <x:v>0.36018483874951002</x:v>
      </x:c>
      <x:c r="O850" s="13">
        <x:v>1.303418959912956</x:v>
      </x:c>
      <x:c r="P850" s="25">
        <x:v>1.6053999999999999</x:v>
      </x:c>
      <x:c r="Q850" s="25">
        <x:v>1.6097999999999999</x:v>
      </x:c>
    </x:row>
    <x:row r="851">
      <x:c r="A851" s="9">
        <x:v>45111</x:v>
      </x:c>
      <x:c r="B851" s="8">
        <x:v>76.611418047881997</x:v>
      </x:c>
      <x:c r="C851" s="8">
        <x:v>49.148694665153002</x:v>
      </x:c>
      <x:c r="D851" s="8">
        <x:v>34.307692307692001</x:v>
      </x:c>
      <x:c r="E851" s="8">
        <x:v>185.732421875</x:v>
      </x:c>
      <x:c r="F851" s="23">
        <x:v>1.8645005672393176</x:v>
      </x:c>
      <x:c r="G851" s="18">
        <x:v>0.17199488491049</x:v>
      </x:c>
      <x:c r="H851" s="18">
        <x:v>0.13917122752149999</x:v>
      </x:c>
      <x:c r="I851" s="18">
        <x:v>0.43086508507068999</x:v>
      </x:c>
      <x:c r="J851" s="18">
        <x:v>0.53243138031095005</x:v>
      </x:c>
      <x:c r="K851" s="21">
        <x:v>0.22439379640106139</x:v>
      </x:c>
      <x:c r="L851" s="21">
        <x:v>0.20731599395187672</x:v>
      </x:c>
      <x:c r="M851" s="18">
        <x:v>0.36058965556854</x:v>
      </x:c>
      <x:c r="N851" s="18">
        <x:v>0.36058965556854</x:v>
      </x:c>
      <x:c r="O851" s="13">
        <x:v>1.3074741460236479</x:v>
      </x:c>
      <x:c r="P851" s="25">
        <x:v>1.6056999999999999</x:v>
      </x:c>
      <x:c r="Q851" s="25">
        <x:v>1.6114999999999999</x:v>
      </x:c>
    </x:row>
    <x:row r="852">
      <x:c r="A852" s="9">
        <x:v>45112</x:v>
      </x:c>
      <x:c r="B852" s="8">
        <x:v>74.340085942296</x:v>
      </x:c>
      <x:c r="C852" s="8">
        <x:v>46.083995459705001</x:v>
      </x:c>
      <x:c r="D852" s="8">
        <x:v>31.615384615385</x:v>
      </x:c>
      <x:c r="E852" s="8">
        <x:v>179.296875</x:v>
      </x:c>
      <x:c r="F852" s="23">
        <x:v>1.828340852543465</x:v>
      </x:c>
      <x:c r="G852" s="18">
        <x:v>0.17471227621482999</x:v>
      </x:c>
      <x:c r="H852" s="18">
        <x:v>0.13977934149943999</x:v>
      </x:c>
      <x:c r="I852" s="18">
        <x:v>0.43421998562185005</x:v>
      </x:c>
      <x:c r="J852" s="18">
        <x:v>0.53149918773224003</x:v>
      </x:c>
      <x:c r="K852" s="21">
        <x:v>0.22993350649259514</x:v>
      </x:c>
      <x:c r="L852" s="21">
        <x:v>0.21067297983376854</x:v>
      </x:c>
      <x:c r="M852" s="18">
        <x:v>0.36948794539723001</x:v>
      </x:c>
      <x:c r="N852" s="18">
        <x:v>0.36948794539723001</x:v>
      </x:c>
      <x:c r="O852" s="13">
        <x:v>1.2982288679380964</x:v>
      </x:c>
      <x:c r="P852" s="25">
        <x:v>1.6062000000000001</x:v>
      </x:c>
      <x:c r="Q852" s="25">
        <x:v>1.6140000000000001</x:v>
      </x:c>
    </x:row>
    <x:row r="853">
      <x:c r="A853" s="9">
        <x:v>45113</x:v>
      </x:c>
      <x:c r="B853" s="8">
        <x:v>74.401473296500996</x:v>
      </x:c>
      <x:c r="C853" s="8">
        <x:v>47.219069239501003</x:v>
      </x:c>
      <x:c r="D853" s="8">
        <x:v>32.538461538462002</x:v>
      </x:c>
      <x:c r="E853" s="8">
        <x:v>181.11328125</x:v>
      </x:c>
      <x:c r="F853" s="23">
        <x:v>1.8381807133111601</x:v>
      </x:c>
      <x:c r="G853" s="18">
        <x:v>0.16592071611253001</x:v>
      </x:c>
      <x:c r="H853" s="18">
        <x:v>0.13204760663713</x:v>
      </x:c>
      <x:c r="I853" s="18">
        <x:v>0.42295710520009999</x:v>
      </x:c>
      <x:c r="J853" s="18">
        <x:v>0.52245691974962005</x:v>
      </x:c>
      <x:c r="K853" s="21">
        <x:v>0.22427593022890102</x:v>
      </x:c>
      <x:c r="L853" s="21">
        <x:v>0.20156116101149046</x:v>
      </x:c>
      <x:c r="M853" s="18">
        <x:v>0.3583057522825</x:v>
      </x:c>
      <x:c r="N853" s="18">
        <x:v>0.3583057522825</x:v>
      </x:c>
      <x:c r="O853" s="13">
        <x:v>1.2947313728406544</x:v>
      </x:c>
      <x:c r="P853" s="25">
        <x:v>1.6065</x:v>
      </x:c>
      <x:c r="Q853" s="25">
        <x:v>1.6129</x:v>
      </x:c>
    </x:row>
    <x:row r="854">
      <x:c r="A854" s="9">
        <x:v>45114</x:v>
      </x:c>
      <x:c r="B854" s="8">
        <x:v>74.094536525476002</x:v>
      </x:c>
      <x:c r="C854" s="8">
        <x:v>45.402951191827</x:v>
      </x:c>
      <x:c r="D854" s="8">
        <x:v>31.230769230768999</x:v>
      </x:c>
      <x:c r="E854" s="8">
        <x:v>177.236328125</x:v>
      </x:c>
      <x:c r="F854" s="23">
        <x:v>1.81991146268268</x:v>
      </x:c>
      <x:c r="G854" s="18">
        <x:v>0.159047314578</x:v>
      </x:c>
      <x:c r="H854" s="18">
        <x:v>0.12631396055946001</x:v>
      </x:c>
      <x:c r="I854" s="18">
        <x:v>0.41804457225017999</x:v>
      </x:c>
      <x:c r="J854" s="18">
        <x:v>0.51686376427736003</x:v>
      </x:c>
      <x:c r="K854" s="21">
        <x:v>0.22156500826921444</x:v>
      </x:c>
      <x:c r="L854" s="21">
        <x:v>0.19724503630620127</x:v>
      </x:c>
      <x:c r="M854" s="18">
        <x:v>0.35938566324241</x:v>
      </x:c>
      <x:c r="N854" s="18">
        <x:v>0.35938566324241</x:v>
      </x:c>
      <x:c r="O854" s="13">
        <x:v>1.288753491347127</x:v>
      </x:c>
      <x:c r="P854" s="25">
        <x:v>1.6067</x:v>
      </x:c>
      <x:c r="Q854" s="25">
        <x:v>1.6106</x:v>
      </x:c>
    </x:row>
    <x:row r="855">
      <x:c r="A855" s="9">
        <x:v>45117</x:v>
      </x:c>
      <x:c r="B855" s="8">
        <x:v>72.989564149784997</x:v>
      </x:c>
      <x:c r="C855" s="8">
        <x:v>44.381384790010998</x:v>
      </x:c>
      <x:c r="D855" s="8">
        <x:v>31.692307692307999</x:v>
      </x:c>
      <x:c r="E855" s="8">
        <x:v>177.63671875</x:v>
      </x:c>
      <x:c r="F855" s="23">
        <x:v>1.8167499384552599</x:v>
      </x:c>
      <x:c r="G855" s="18">
        <x:v>0.15385230179028</x:v>
      </x:c>
      <x:c r="H855" s="18">
        <x:v>0.12379463122230999</x:v>
      </x:c>
      <x:c r="I855" s="18">
        <x:v>0.41157440690150998</x:v>
      </x:c>
      <x:c r="J855" s="18">
        <x:v>0.51537225616686</x:v>
      </x:c>
      <x:c r="K855" s="21">
        <x:v>0.21461090411175765</x:v>
      </x:c>
      <x:c r="L855" s="21">
        <x:v>0.19208966513043846</x:v>
      </x:c>
      <x:c r="M855" s="18">
        <x:v>0.34936688272692995</x:v>
      </x:c>
      <x:c r="N855" s="18">
        <x:v>0.34936688272692995</x:v>
      </x:c>
      <x:c r="O855" s="13">
        <x:v>1.2904114963224642</x:v>
      </x:c>
      <x:c r="P855" s="25">
        <x:v>1.6073</x:v>
      </x:c>
      <x:c r="Q855" s="25">
        <x:v>1.6157999999999999</x:v>
      </x:c>
    </x:row>
    <x:row r="856">
      <x:c r="A856" s="9">
        <x:v>45118</x:v>
      </x:c>
      <x:c r="B856" s="8">
        <x:v>73.050951503990007</x:v>
      </x:c>
      <x:c r="C856" s="8">
        <x:v>47.502837684448998</x:v>
      </x:c>
      <x:c r="D856" s="8">
        <x:v>30.230769230768999</x:v>
      </x:c>
      <x:c r="E856" s="8">
        <x:v>186.591796875</x:v>
      </x:c>
      <x:c r="F856" s="23">
        <x:v>1.84344088823552</x:v>
      </x:c>
      <x:c r="G856" s="18">
        <x:v>0.15960677749360999</x:v>
      </x:c>
      <x:c r="H856" s="18">
        <x:v>0.12666145426114001</x:v>
      </x:c>
      <x:c r="I856" s="18">
        <x:v>0.41684639348190999</x:v>
      </x:c>
      <x:c r="J856" s="18">
        <x:v>0.51686376427736003</x:v>
      </x:c>
      <x:c r="K856" s="21">
        <x:v>0.21472877028391779</x:v>
      </x:c>
      <x:c r="L856" s="21">
        <x:v>0.19508697395355656</x:v>
      </x:c>
      <x:c r="M856" s="18">
        <x:v>0.34674891841410999</x:v>
      </x:c>
      <x:c r="N856" s="18">
        <x:v>0.34674891841410999</x:v>
      </x:c>
      <x:c r="O856" s="13">
        <x:v>1.2991841859121633</x:v>
      </x:c>
      <x:c r="P856" s="25">
        <x:v>1.6076999999999999</x:v>
      </x:c>
      <x:c r="Q856" s="25">
        <x:v>1.6120000000000001</x:v>
      </x:c>
    </x:row>
    <x:row r="857">
      <x:c r="A857" s="9">
        <x:v>45119</x:v>
      </x:c>
      <x:c r="B857" s="8">
        <x:v>69.490484960098001</x:v>
      </x:c>
      <x:c r="C857" s="8">
        <x:v>42.792281498297001</x:v>
      </x:c>
      <x:c r="D857" s="8">
        <x:v>26.076923076922998</x:v>
      </x:c>
      <x:c r="E857" s="8">
        <x:v>176.46484375</x:v>
      </x:c>
      <x:c r="F857" s="23">
        <x:v>1.7870613332132952</x:v>
      </x:c>
      <x:c r="G857" s="18">
        <x:v>0.16648017902812998</x:v>
      </x:c>
      <x:c r="H857" s="18">
        <x:v>0.13282946746589999</x:v>
      </x:c>
      <x:c r="I857" s="18">
        <x:v>0.42739036664270003</x:v>
      </x:c>
      <x:c r="J857" s="18">
        <x:v>0.52599925157957994</x:v>
      </x:c>
      <x:c r="K857" s="21">
        <x:v>0.22297940233513813</x:v>
      </x:c>
      <x:c r="L857" s="21">
        <x:v>0.20431868512875861</x:v>
      </x:c>
      <x:c r="M857" s="18">
        <x:v>0.35673806755854998</x:v>
      </x:c>
      <x:c r="N857" s="18">
        <x:v>0.35673806755854998</x:v>
      </x:c>
      <x:c r="O857" s="13">
        <x:v>1.2851657628319715</x:v>
      </x:c>
      <x:c r="P857" s="25">
        <x:v>1.6083000000000001</x:v>
      </x:c>
      <x:c r="Q857" s="25">
        <x:v>1.6154999999999999</x:v>
      </x:c>
    </x:row>
    <x:row r="858">
      <x:c r="A858" s="9">
        <x:v>45120</x:v>
      </x:c>
      <x:c r="B858" s="8">
        <x:v>71.700429711479003</x:v>
      </x:c>
      <x:c r="C858" s="8">
        <x:v>46.708286038593002</x:v>
      </x:c>
      <x:c r="D858" s="8">
        <x:v>27.692307692307999</x:v>
      </x:c>
      <x:c r="E858" s="8">
        <x:v>184.5703125</x:v>
      </x:c>
      <x:c r="F858" s="23">
        <x:v>1.8266783398559499</x:v>
      </x:c>
      <x:c r="G858" s="18">
        <x:v>0.16208439897697999</x:v>
      </x:c>
      <x:c r="H858" s="18">
        <x:v>0.12683520111197999</x:v>
      </x:c>
      <x:c r="I858" s="18">
        <x:v>0.41109513539420001</x:v>
      </x:c>
      <x:c r="J858" s="18">
        <x:v>0.51248245918828994</x:v>
      </x:c>
      <x:c r="K858" s="21">
        <x:v>0.20482801182245369</x:v>
      </x:c>
      <x:c r="L858" s="21">
        <x:v>0.18981171042486844</x:v>
      </x:c>
      <x:c r="M858" s="18">
        <x:v>0.33709459286849996</x:v>
      </x:c>
      <x:c r="N858" s="18">
        <x:v>0.33709459286849996</x:v>
      </x:c>
      <x:c r="O858" s="13">
        <x:v>1.3005054945294618</x:v>
      </x:c>
      <x:c r="P858" s="25">
        <x:v>1.6084000000000001</x:v>
      </x:c>
      <x:c r="Q858" s="25">
        <x:v>1.6281000000000001</x:v>
      </x:c>
    </x:row>
    <x:row r="859">
      <x:c r="A859" s="9">
        <x:v>45121</x:v>
      </x:c>
      <x:c r="B859" s="8">
        <x:v>73.787599754450994</x:v>
      </x:c>
      <x:c r="C859" s="8">
        <x:v>48.808172531215</x:v>
      </x:c>
      <x:c r="D859" s="8">
        <x:v>32.923076923076998</x:v>
      </x:c>
      <x:c r="E859" s="8">
        <x:v>184.4140625</x:v>
      </x:c>
      <x:c r="F859" s="23">
        <x:v>1.8498322792718573</x:v>
      </x:c>
      <x:c r="G859" s="18">
        <x:v>0.18030690537083999</x:v>
      </x:c>
      <x:c r="H859" s="18">
        <x:v>0.14334115194162</x:v>
      </x:c>
      <x:c r="I859" s="18">
        <x:v>0.42727054876588</x:v>
      </x:c>
      <x:c r="J859" s="18">
        <x:v>0.52954158333237999</x:v>
      </x:c>
      <x:c r="K859" s="21">
        <x:v>0.21908981865384858</x:v>
      </x:c>
      <x:c r="L859" s="21">
        <x:v>0.20347943865828588</x:v>
      </x:c>
      <x:c r="M859" s="18">
        <x:v>0.35050725475641997</x:v>
      </x:c>
      <x:c r="N859" s="18">
        <x:v>0.35050725475641997</x:v>
      </x:c>
      <x:c r="O859" s="13">
        <x:v>1.2992738431280209</x:v>
      </x:c>
      <x:c r="P859" s="25">
        <x:v>1.6086</x:v>
      </x:c>
      <x:c r="Q859" s="25">
        <x:v>1.6202000000000001</x:v>
      </x:c>
    </x:row>
    <x:row r="860">
      <x:c r="A860" s="9">
        <x:v>45124</x:v>
      </x:c>
      <x:c r="B860" s="8">
        <x:v>72.621240024554993</x:v>
      </x:c>
      <x:c r="C860" s="8">
        <x:v>47.900113507378002</x:v>
      </x:c>
      <x:c r="D860" s="8">
        <x:v>30.076923076922998</x:v>
      </x:c>
      <x:c r="E860" s="8">
        <x:v>183.45703125</x:v>
      </x:c>
      <x:c r="F860" s="23">
        <x:v>1.8351382696471399</x:v>
      </x:c>
      <x:c r="G860" s="18">
        <x:v>0.17854859335038001</x:v>
      </x:c>
      <x:c r="H860" s="18">
        <x:v>0.14160368343324001</x:v>
      </x:c>
      <x:c r="I860" s="18">
        <x:v>0.41924275101844999</x:v>
      </x:c>
      <x:c r="J860" s="18">
        <x:v>0.52618569006446003</x:v>
      </x:c>
      <x:c r="K860" s="21">
        <x:v>0.22156500826921444</x:v>
      </x:c>
      <x:c r="L860" s="21">
        <x:v>0.20335954630536168</x:v>
      </x:c>
      <x:c r="M860" s="18">
        <x:v>0.35184273629152996</x:v>
      </x:c>
      <x:c r="N860" s="18">
        <x:v>0.35184273629152996</x:v>
      </x:c>
      <x:c r="O860" s="13">
        <x:v>1.2952706038916135</x:v>
      </x:c>
      <x:c r="P860" s="25">
        <x:v>1.6092</x:v>
      </x:c>
      <x:c r="Q860" s="25">
        <x:v>1.6255999999999999</x:v>
      </x:c>
    </x:row>
    <x:row r="861">
      <x:c r="A861" s="9">
        <x:v>45125</x:v>
      </x:c>
      <x:c r="B861" s="8">
        <x:v>70.841006752609005</x:v>
      </x:c>
      <x:c r="C861" s="8">
        <x:v>46.538024971623003</x:v>
      </x:c>
      <x:c r="D861" s="8">
        <x:v>28.384615384615</x:v>
      </x:c>
      <x:c r="E861" s="8">
        <x:v>180.9375</x:v>
      </x:c>
      <x:c r="F861" s="23">
        <x:v>1.8167528677721174</x:v>
      </x:c>
      <x:c r="G861" s="18">
        <x:v>0.17191496163682998</x:v>
      </x:c>
      <x:c r="H861" s="18">
        <x:v>0.13578316393015</x:v>
      </x:c>
      <x:c r="I861" s="18">
        <x:v>0.41445003594535995</x:v>
      </x:c>
      <x:c r="J861" s="18">
        <x:v>0.52525349748575001</x:v>
      </x:c>
      <x:c r="K861" s="21">
        <x:v>0.2166146290384825</x:v>
      </x:c>
      <x:c r="L861" s="21">
        <x:v>0.20120148395271653</x:v>
      </x:c>
      <x:c r="M861" s="18">
        <x:v>0.34847352957180999</x:v>
      </x:c>
      <x:c r="N861" s="18">
        <x:v>0.34847352957180999</x:v>
      </x:c>
      <x:c r="O861" s="13">
        <x:v>1.2925121854126043</x:v>
      </x:c>
      <x:c r="P861" s="25">
        <x:v>1.6097999999999999</x:v>
      </x:c>
      <x:c r="Q861" s="25">
        <x:v>1.6331</x:v>
      </x:c>
    </x:row>
    <x:row r="862">
      <x:c r="A862" s="9">
        <x:v>45126</x:v>
      </x:c>
      <x:c r="B862" s="8">
        <x:v>71.700429711479003</x:v>
      </x:c>
      <x:c r="C862" s="8">
        <x:v>46.538024971623003</x:v>
      </x:c>
      <x:c r="D862" s="8">
        <x:v>32.769230769231001</x:v>
      </x:c>
      <x:c r="E862" s="8">
        <x:v>179.78515625</x:v>
      </x:c>
      <x:c r="F862" s="23">
        <x:v>1.8269821042558325</x:v>
      </x:c>
      <x:c r="G862" s="18">
        <x:v>0.16775895140665001</x:v>
      </x:c>
      <x:c r="H862" s="18">
        <x:v>0.13091825210668001</x:v>
      </x:c>
      <x:c r="I862" s="18">
        <x:v>0.41145458902468002</x:v>
      </x:c>
      <x:c r="J862" s="18">
        <x:v>0.52161794641335002</x:v>
      </x:c>
      <x:c r="K862" s="21">
        <x:v>0.21472877028391779</x:v>
      </x:c>
      <x:c r="L862" s="21">
        <x:v>0.20120148395271653</x:v>
      </x:c>
      <x:c r="M862" s="18">
        <x:v>0.34620874505642002</x:v>
      </x:c>
      <x:c r="N862" s="18">
        <x:v>0.34620874505642002</x:v>
      </x:c>
      <x:c r="O862" s="13">
        <x:v>1.2911746153159274</x:v>
      </x:c>
      <x:c r="P862" s="25">
        <x:v>1.6102000000000001</x:v>
      </x:c>
      <x:c r="Q862" s="25">
        <x:v>1.6536</x:v>
      </x:c>
    </x:row>
    <x:row r="863">
      <x:c r="A863" s="9">
        <x:v>45127</x:v>
      </x:c>
      <x:c r="B863" s="8">
        <x:v>66.850828729282</x:v>
      </x:c>
      <x:c r="C863" s="8">
        <x:v>40.749148694665003</x:v>
      </x:c>
      <x:c r="D863" s="8">
        <x:v>27.076923076922998</x:v>
      </x:c>
      <x:c r="E863" s="8">
        <x:v>167.24609375</x:v>
      </x:c>
      <x:c r="F863" s="23">
        <x:v>1.7548074856271749</x:v>
      </x:c>
      <x:c r="G863" s="18">
        <x:v>0.16656010230179</x:v>
      </x:c>
      <x:c r="H863" s="18">
        <x:v>0.13039701155416999</x:v>
      </x:c>
      <x:c r="I863" s="18">
        <x:v>0.40989695662593001</x:v>
      </x:c>
      <x:c r="J863" s="18">
        <x:v>0.52199082346026993</x:v>
      </x:c>
      <x:c r="K863" s="21">
        <x:v>0.21390370707879591</x:v>
      </x:c>
      <x:c r="L863" s="21">
        <x:v>0.2003622374822438</x:v>
      </x:c>
      <x:c r="M863" s="18">
        <x:v>0.34314304201210999</x:v>
      </x:c>
      <x:c r="N863" s="18">
        <x:v>0.34314304201210999</x:v>
      </x:c>
      <x:c r="O863" s="13">
        <x:v>1.276252109712632</x:v>
      </x:c>
      <x:c r="P863" s="25">
        <x:v>1.6107</x:v>
      </x:c>
      <x:c r="Q863" s="25">
        <x:v>1.6497999999999999</x:v>
      </x:c>
    </x:row>
    <x:row r="864">
      <x:c r="A864" s="9">
        <x:v>45128</x:v>
      </x:c>
      <x:c r="B864" s="8">
        <x:v>66.298342541436</x:v>
      </x:c>
      <x:c r="C864" s="8">
        <x:v>39.273552780930999</x:v>
      </x:c>
      <x:c r="D864" s="8">
        <x:v>26.076923076922998</x:v>
      </x:c>
      <x:c r="E864" s="8">
        <x:v>165.380859375</x:v>
      </x:c>
      <x:c r="F864" s="23">
        <x:v>1.7425741944357251</x:v>
      </x:c>
      <x:c r="G864" s="18">
        <x:v>0.15648976982097001</x:v>
      </x:c>
      <x:c r="H864" s="18">
        <x:v>0.12188341586309001</x:v>
      </x:c>
      <x:c r="I864" s="18">
        <x:v>0.39216391085550001</x:v>
      </x:c>
      <x:c r="J864" s="18">
        <x:v>0.50474526075413007</x:v>
      </x:c>
      <x:c r="K864" s="21">
        <x:v>0.20058482962468349</x:v>
      </x:c>
      <x:c r="L864" s="21">
        <x:v>0.18609504748420247</x:v>
      </x:c>
      <x:c r="M864" s="18">
        <x:v>0.32402732164923997</x:v>
      </x:c>
      <x:c r="N864" s="18">
        <x:v>0.32402732164923997</x:v>
      </x:c>
      <x:c r="O864" s="13">
        <x:v>1.2739831152136225</x:v>
      </x:c>
      <x:c r="P864" s="25">
        <x:v>1.6115999999999999</x:v>
      </x:c>
      <x:c r="Q864" s="25">
        <x:v>1.6404000000000001</x:v>
      </x:c>
    </x:row>
    <x:row r="865">
      <x:c r="A865" s="9">
        <x:v>45131</x:v>
      </x:c>
      <x:c r="B865" s="8">
        <x:v>66.543891958257007</x:v>
      </x:c>
      <x:c r="C865" s="8">
        <x:v>39.841089670829</x:v>
      </x:c>
      <x:c r="D865" s="8">
        <x:v>27.692307692307999</x:v>
      </x:c>
      <x:c r="E865" s="8">
        <x:v>165.830078125</x:v>
      </x:c>
      <x:c r="F865" s="23">
        <x:v>1.749768418615985</x:v>
      </x:c>
      <x:c r="G865" s="18">
        <x:v>0.15625</x:v>
      </x:c>
      <x:c r="H865" s="18">
        <x:v>0.12257840326644001</x:v>
      </x:c>
      <x:c r="I865" s="18">
        <x:v>0.39192427510184996</x:v>
      </x:c>
      <x:c r="J865" s="18">
        <x:v>0.50325375264362993</x:v>
      </x:c>
      <x:c r="K865" s="21">
        <x:v>0.20058482962468349</x:v>
      </x:c>
      <x:c r="L865" s="21">
        <x:v>0.18393698513155754</x:v>
      </x:c>
      <x:c r="M865" s="18">
        <x:v>0.31666833797041</x:v>
      </x:c>
      <x:c r="N865" s="18">
        <x:v>0.31666833797041</x:v>
      </x:c>
      <x:c r="O865" s="13">
        <x:v>1.2746852677491347</x:v>
      </x:c>
      <x:c r="P865" s="25">
        <x:v>1.6124000000000001</x:v>
      </x:c>
      <x:c r="Q865" s="25">
        <x:v>1.6411</x:v>
      </x:c>
    </x:row>
    <x:row r="866">
      <x:c r="A866" s="9">
        <x:v>45132</x:v>
      </x:c>
      <x:c r="B866" s="8">
        <x:v>68.876611418048</x:v>
      </x:c>
      <x:c r="C866" s="8">
        <x:v>40.805902383655003</x:v>
      </x:c>
      <x:c r="D866" s="8">
        <x:v>29.615384615385</x:v>
      </x:c>
      <x:c r="E866" s="8">
        <x:v>170.01953125</x:v>
      </x:c>
      <x:c r="F866" s="23">
        <x:v>1.7732935741677203</x:v>
      </x:c>
      <x:c r="G866" s="18">
        <x:v>0.15209398976982</x:v>
      </x:c>
      <x:c r="H866" s="18">
        <x:v>0.11953783337677</x:v>
      </x:c>
      <x:c r="I866" s="18">
        <x:v>0.39252336448598002</x:v>
      </x:c>
      <x:c r="J866" s="18">
        <x:v>0.50623676886463997</x:v>
      </x:c>
      <x:c r="K866" s="21">
        <x:v>0.20400294861733181</x:v>
      </x:c>
      <x:c r="L866" s="21">
        <x:v>0.18645472454297662</x:v>
      </x:c>
      <x:c r="M866" s="18">
        <x:v>0.31831625616777998</x:v>
      </x:c>
      <x:c r="N866" s="18">
        <x:v>0.31831625616777998</x:v>
      </x:c>
      <x:c r="O866" s="13">
        <x:v>1.2964864452699381</x:v>
      </x:c>
      <x:c r="P866" s="25">
        <x:v>1.6102000000000001</x:v>
      </x:c>
      <x:c r="Q866" s="25">
        <x:v>1.6307</x:v>
      </x:c>
    </x:row>
    <x:row r="867">
      <x:c r="A867" s="9">
        <x:v>45133</x:v>
      </x:c>
      <x:c r="B867" s="8">
        <x:v>65.623081645181003</x:v>
      </x:c>
      <x:c r="C867" s="8">
        <x:v>37.741203178207002</x:v>
      </x:c>
      <x:c r="D867" s="8">
        <x:v>24.923076923077002</x:v>
      </x:c>
      <x:c r="E867" s="8">
        <x:v>164.990234375</x:v>
      </x:c>
      <x:c r="F867" s="23">
        <x:v>1.7331939903036624</x:v>
      </x:c>
      <x:c r="G867" s="18">
        <x:v>0.18262468030691001</x:v>
      </x:c>
      <x:c r="H867" s="18">
        <x:v>0.14968291199722</x:v>
      </x:c>
      <x:c r="I867" s="18">
        <x:v>0.41205367840881996</x:v>
      </x:c>
      <x:c r="J867" s="18">
        <x:v>0.52497383968126998</x:v>
      </x:c>
      <x:c r="K867" s="21">
        <x:v>0.21932555099816908</x:v>
      </x:c>
      <x:c r="L867" s="21">
        <x:v>0.20779556336357574</x:v>
      </x:c>
      <x:c r="M867" s="18">
        <x:v>0.33771766870176995</x:v>
      </x:c>
      <x:c r="N867" s="18">
        <x:v>0.33771766870176995</x:v>
      </x:c>
      <x:c r="O867" s="13">
        <x:v>1.2877920165139134</x:v>
      </x:c>
      <x:c r="P867" s="25">
        <x:v>1.6102000000000001</x:v>
      </x:c>
      <x:c r="Q867" s="25">
        <x:v>1.6385000000000001</x:v>
      </x:c>
    </x:row>
    <x:row r="868">
      <x:c r="A868" s="9">
        <x:v>45134</x:v>
      </x:c>
      <x:c r="B868" s="8">
        <x:v>63.720073664825001</x:v>
      </x:c>
      <x:c r="C868" s="8">
        <x:v>36.208853575482003</x:v>
      </x:c>
      <x:c r="D868" s="8">
        <x:v>22.923076923077002</x:v>
      </x:c>
      <x:c r="E868" s="8">
        <x:v>162.890625</x:v>
      </x:c>
      <x:c r="F868" s="23">
        <x:v>1.71435657290846</x:v>
      </x:c>
      <x:c r="G868" s="18">
        <x:v>0.17974744245523999</x:v>
      </x:c>
      <x:c r="H868" s="18">
        <x:v>0.14386239249414001</x:v>
      </x:c>
      <x:c r="I868" s="18">
        <x:v>0.40618260244428001</x:v>
      </x:c>
      <x:c r="J868" s="18">
        <x:v>0.51583835245621001</x:v>
      </x:c>
      <x:c r="K868" s="21">
        <x:v>0.20789253229862115</x:v>
      </x:c>
      <x:c r="L868" s="21">
        <x:v>0.1976047133649752</x:v>
      </x:c>
      <x:c r="M868" s="18">
        <x:v>0.32560404829891998</x:v>
      </x:c>
      <x:c r="N868" s="18">
        <x:v>0.32560404829891998</x:v>
      </x:c>
      <x:c r="O868" s="13">
        <x:v>1.2799375001749489</x:v>
      </x:c>
      <x:c r="P868" s="25">
        <x:v>1.6111</x:v>
      </x:c>
      <x:c r="Q868" s="25">
        <x:v>1.6417999999999999</x:v>
      </x:c>
    </x:row>
    <x:row r="869">
      <x:c r="A869" s="9">
        <x:v>45135</x:v>
      </x:c>
      <x:c r="B869" s="8">
        <x:v>65.377532228361005</x:v>
      </x:c>
      <x:c r="C869" s="8">
        <x:v>35.981838819522999</x:v>
      </x:c>
      <x:c r="D869" s="8">
        <x:v>20.923076923077002</x:v>
      </x:c>
      <x:c r="E869" s="8">
        <x:v>163.876953125</x:v>
      </x:c>
      <x:c r="F869" s="23">
        <x:v>1.7153985027399026</x:v>
      </x:c>
      <x:c r="G869" s="18">
        <x:v>0.17695012787723999</x:v>
      </x:c>
      <x:c r="H869" s="18">
        <x:v>0.14047432890278999</x:v>
      </x:c>
      <x:c r="I869" s="18">
        <x:v>0.39551881140665995</x:v>
      </x:c>
      <x:c r="J869" s="18">
        <x:v>0.50828759258410006</x:v>
      </x:c>
      <x:c r="K869" s="21">
        <x:v>0.19810964000931741</x:v>
      </x:c>
      <x:c r="L869" s="21">
        <x:v>0.1901713874836426</x:v>
      </x:c>
      <x:c r="M869" s="18">
        <x:v>0.31499405656792001</x:v>
      </x:c>
      <x:c r="N869" s="18">
        <x:v>0.31499405656792001</x:v>
      </x:c>
      <x:c r="O869" s="13">
        <x:v>1.2939168455352754</x:v>
      </x:c>
      <x:c r="P869" s="25">
        <x:v>1.6111</x:v>
      </x:c>
      <x:c r="Q869" s="25">
        <x:v>1.6306</x:v>
      </x:c>
    </x:row>
    <x:row r="870">
      <x:c r="A870" s="9">
        <x:v>45138</x:v>
      </x:c>
      <x:c r="B870" s="8">
        <x:v>65.807243707796005</x:v>
      </x:c>
      <x:c r="C870" s="8">
        <x:v>36.435868331442002</x:v>
      </x:c>
      <x:c r="D870" s="8">
        <x:v>22.230769230768999</x:v>
      </x:c>
      <x:c r="E870" s="8">
        <x:v>163.701171875</x:v>
      </x:c>
      <x:c r="F870" s="23">
        <x:v>1.7204376328625175</x:v>
      </x:c>
      <x:c r="G870" s="18">
        <x:v>0.20188618925831001</x:v>
      </x:c>
      <x:c r="H870" s="18">
        <x:v>0.16349578663887002</x:v>
      </x:c>
      <x:c r="I870" s="18">
        <x:v>0.41265276779295001</x:v>
      </x:c>
      <x:c r="J870" s="18">
        <x:v>0.52609247082202004</x:v>
      </x:c>
      <x:c r="K870" s="21">
        <x:v>0.20871759550374347</x:v>
      </x:c>
      <x:c r="L870" s="21">
        <x:v>0.19952299101177062</x:v>
      </x:c>
      <x:c r="M870" s="18">
        <x:v>0.31948348162727003</x:v>
      </x:c>
      <x:c r="N870" s="18">
        <x:v>0.31948348162727003</x:v>
      </x:c>
      <x:c r="O870" s="13">
        <x:v>1.3029399041453453</x:v>
      </x:c>
      <x:c r="P870" s="25">
        <x:v>1.6104000000000001</x:v>
      </x:c>
      <x:c r="Q870" s="25">
        <x:v>1.6294999999999999</x:v>
      </x:c>
    </x:row>
    <x:row r="871">
      <x:c r="A871" s="9">
        <x:v>45139</x:v>
      </x:c>
      <x:c r="B871" s="8">
        <x:v>66.482504604051996</x:v>
      </x:c>
      <x:c r="C871" s="8">
        <x:v>37.230419977299</x:v>
      </x:c>
      <x:c r="D871" s="8">
        <x:v>22</x:v>
      </x:c>
      <x:c r="E871" s="8">
        <x:v>167.607421875</x:v>
      </x:c>
      <x:c r="F871" s="23">
        <x:v>1.7333008661408775</x:v>
      </x:c>
      <x:c r="G871" s="18">
        <x:v>0.20804028132991997</x:v>
      </x:c>
      <x:c r="H871" s="18">
        <x:v>0.17148814177742999</x:v>
      </x:c>
      <x:c r="I871" s="18">
        <x:v>0.42163910855499998</x:v>
      </x:c>
      <x:c r="J871" s="18">
        <x:v>0.53215172258363996</x:v>
      </x:c>
      <x:c r="K871" s="21">
        <x:v>0.21637889669416199</x:v>
      </x:c>
      <x:c r="L871" s="21">
        <x:v>0.21019341042207063</x:v>
      </x:c>
      <x:c r="M871" s="18">
        <x:v>0.33181383590027003</x:v>
      </x:c>
      <x:c r="N871" s="18">
        <x:v>0.33181383590027003</x:v>
      </x:c>
      <x:c r="O871" s="13">
        <x:v>1.300251034265949</x:v>
      </x:c>
      <x:c r="P871" s="25">
        <x:v>1.6108</x:v>
      </x:c>
      <x:c r="Q871" s="25">
        <x:v>1.6335</x:v>
      </x:c>
    </x:row>
    <x:row r="872">
      <x:c r="A872" s="9">
        <x:v>45140</x:v>
      </x:c>
      <x:c r="B872" s="8">
        <x:v>66.482504604051996</x:v>
      </x:c>
      <x:c r="C872" s="8">
        <x:v>37.514188422247003</x:v>
      </x:c>
      <x:c r="D872" s="8">
        <x:v>21.769230769231001</x:v>
      </x:c>
      <x:c r="E872" s="8">
        <x:v>167.75390625</x:v>
      </x:c>
      <x:c r="F872" s="23">
        <x:v>1.7337995751138249</x:v>
      </x:c>
      <x:c r="G872" s="18">
        <x:v>0.20292519181586002</x:v>
      </x:c>
      <x:c r="H872" s="18">
        <x:v>0.16618886282685999</x:v>
      </x:c>
      <x:c r="I872" s="18">
        <x:v>0.42104001917086004</x:v>
      </x:c>
      <x:c r="J872" s="18">
        <x:v>0.53243138031095005</x:v>
      </x:c>
      <x:c r="K872" s="21">
        <x:v>0.21402157325095628</x:v>
      </x:c>
      <x:c r="L872" s="21">
        <x:v>0.21007351806914532</x:v>
      </x:c>
      <x:c r="M872" s="18">
        <x:v>0.32766386434147998</x:v>
      </x:c>
      <x:c r="N872" s="18">
        <x:v>0.32766386434147998</x:v>
      </x:c>
      <x:c r="O872" s="13">
        <x:v>1.2972417640682794</x:v>
      </x:c>
      <x:c r="P872" s="25">
        <x:v>1.6113999999999999</x:v>
      </x:c>
      <x:c r="Q872" s="25">
        <x:v>1.6343000000000001</x:v>
      </x:c>
    </x:row>
    <x:row r="873">
      <x:c r="A873" s="9">
        <x:v>45141</x:v>
      </x:c>
      <x:c r="B873" s="8">
        <x:v>66.482504604051996</x:v>
      </x:c>
      <x:c r="C873" s="8">
        <x:v>36.833144154369997</x:v>
      </x:c>
      <x:c r="D873" s="8">
        <x:v>20.538461538461998</x:v>
      </x:c>
      <x:c r="E873" s="8">
        <x:v>167.34375</x:v>
      </x:c>
      <x:c r="F873" s="23">
        <x:v>1.7279946507422099</x:v>
      </x:c>
      <x:c r="G873" s="18">
        <x:v>0.19293478260870001</x:v>
      </x:c>
      <x:c r="H873" s="18">
        <x:v>0.16123707757797001</x:v>
      </x:c>
      <x:c r="I873" s="18">
        <x:v>0.41756530074287002</x:v>
      </x:c>
      <x:c r="J873" s="18">
        <x:v>0.53010089886417999</x:v>
      </x:c>
      <x:c r="K873" s="21">
        <x:v>0.21437517176743714</x:v>
      </x:c>
      <x:c r="L873" s="21">
        <x:v>0.2068364245401777</x:v>
      </x:c>
      <x:c r="M873" s="18">
        <x:v>0.32744222822245</x:v>
      </x:c>
      <x:c r="N873" s="18">
        <x:v>0.32744222822245</x:v>
      </x:c>
      <x:c r="O873" s="13">
        <x:v>1.2996001180001251</x:v>
      </x:c>
      <x:c r="P873" s="25">
        <x:v>1.6121000000000001</x:v>
      </x:c>
      <x:c r="Q873" s="25">
        <x:v>1.6271</x:v>
      </x:c>
    </x:row>
    <x:row r="874">
      <x:c r="A874" s="9">
        <x:v>45142</x:v>
      </x:c>
      <x:c r="B874" s="8">
        <x:v>68.753836709637994</x:v>
      </x:c>
      <x:c r="C874" s="8">
        <x:v>39.897843359817998</x:v>
      </x:c>
      <x:c r="D874" s="8">
        <x:v>23.692307692307999</x:v>
      </x:c>
      <x:c r="E874" s="8">
        <x:v>171.455078125</x:v>
      </x:c>
      <x:c r="F874" s="23">
        <x:v>1.75949766471691</x:v>
      </x:c>
      <x:c r="G874" s="18">
        <x:v>0.20196611253196997</x:v>
      </x:c>
      <x:c r="H874" s="18">
        <x:v>0.16810007818608</x:v>
      </x:c>
      <x:c r="I874" s="18">
        <x:v>0.42163910855499998</x:v>
      </x:c>
      <x:c r="J874" s="18">
        <x:v>0.53448220403041002</x:v>
      </x:c>
      <x:c r="K874" s="21">
        <x:v>0.21472877028391779</x:v>
      </x:c>
      <x:c r="L874" s="21">
        <x:v>0.20743588630480203</x:v>
      </x:c>
      <x:c r="M874" s="18">
        <x:v>0.32422439205441</x:v>
      </x:c>
      <x:c r="N874" s="18">
        <x:v>0.32422439205441</x:v>
      </x:c>
      <x:c r="O874" s="13">
        <x:v>1.3050078097270104</x:v>
      </x:c>
      <x:c r="P874" s="25">
        <x:v>1.6123000000000001</x:v>
      </x:c>
      <x:c r="Q874" s="25">
        <x:v>1.6246</x:v>
      </x:c>
    </x:row>
    <x:row r="875">
      <x:c r="A875" s="9">
        <x:v>45145</x:v>
      </x:c>
      <x:c r="B875" s="8">
        <x:v>69.858809085328005</x:v>
      </x:c>
      <x:c r="C875" s="8">
        <x:v>40.522133938705998</x:v>
      </x:c>
      <x:c r="D875" s="8">
        <x:v>26.230769230768999</x:v>
      </x:c>
      <x:c r="E875" s="8">
        <x:v>172.978515625</x:v>
      </x:c>
      <x:c r="F875" s="23">
        <x:v>1.7739755696995076</x:v>
      </x:c>
      <x:c r="G875" s="18">
        <x:v>0.20835997442455001</x:v>
      </x:c>
      <x:c r="H875" s="18">
        <x:v>0.17331248371122998</x:v>
      </x:c>
      <x:c r="I875" s="18">
        <x:v>0.42966690630241999</x:v>
      </x:c>
      <x:c r="J875" s="18">
        <x:v>0.53867707063461001</x:v>
      </x:c>
      <x:c r="K875" s="21">
        <x:v>0.22250793764649668</x:v>
      </x:c>
      <x:c r="L875" s="21">
        <x:v>0.21187190336301631</x:v>
      </x:c>
      <x:c r="M875" s="18">
        <x:v>0.32783310086688</x:v>
      </x:c>
      <x:c r="N875" s="18">
        <x:v>0.32783310086688</x:v>
      </x:c>
      <x:c r="O875" s="13">
        <x:v>1.2975601290155563</x:v>
      </x:c>
      <x:c r="P875" s="25">
        <x:v>1.6133</x:v>
      </x:c>
      <x:c r="Q875" s="25">
        <x:v>1.6276999999999999</x:v>
      </x:c>
    </x:row>
    <x:row r="876">
      <x:c r="A876" s="9">
        <x:v>45146</x:v>
      </x:c>
      <x:c r="B876" s="8">
        <x:v>68.815224063843004</x:v>
      </x:c>
      <x:c r="C876" s="8">
        <x:v>39.443813847900003</x:v>
      </x:c>
      <x:c r="D876" s="8">
        <x:v>25.461538461538002</x:v>
      </x:c>
      <x:c r="E876" s="8">
        <x:v>169.365234375</x:v>
      </x:c>
      <x:c r="F876" s="23">
        <x:v>1.7577145268707026</x:v>
      </x:c>
      <x:c r="G876" s="18">
        <x:v>0.19916879795396</x:v>
      </x:c>
      <x:c r="H876" s="18">
        <x:v>0.16662322995396001</x:v>
      </x:c>
      <x:c r="I876" s="18">
        <x:v>0.41852384375748997</x:v>
      </x:c>
      <x:c r="J876" s="18">
        <x:v>0.52916870628546997</x:v>
      </x:c>
      <x:c r="K876" s="21">
        <x:v>0.21708609372712351</x:v>
      </x:c>
      <x:c r="L876" s="21">
        <x:v>0.20503803924630759</x:v>
      </x:c>
      <x:c r="M876" s="18">
        <x:v>0.32243616060007002</x:v>
      </x:c>
      <x:c r="N876" s="18">
        <x:v>0.32243616060007002</x:v>
      </x:c>
      <x:c r="O876" s="13">
        <x:v>1.2947389124824953</x:v>
      </x:c>
      <x:c r="P876" s="25">
        <x:v>1.6134999999999999</x:v>
      </x:c>
      <x:c r="Q876" s="25">
        <x:v>1.6274999999999999</x:v>
      </x:c>
    </x:row>
    <x:row r="877">
      <x:c r="A877" s="9">
        <x:v>45147</x:v>
      </x:c>
      <x:c r="B877" s="8">
        <x:v>65.991405770411006</x:v>
      </x:c>
      <x:c r="C877" s="8">
        <x:v>36.095346197502998</x:v>
      </x:c>
      <x:c r="D877" s="8">
        <x:v>21.307692307692001</x:v>
      </x:c>
      <x:c r="E877" s="8">
        <x:v>161.630859375</x:v>
      </x:c>
      <x:c r="F877" s="23">
        <x:v>1.7125632591265152</x:v>
      </x:c>
      <x:c r="G877" s="18">
        <x:v>0.19653132992326999</x:v>
      </x:c>
      <x:c r="H877" s="18">
        <x:v>0.16410390061680002</x:v>
      </x:c>
      <x:c r="I877" s="18">
        <x:v>0.41468967169901999</x:v>
      </x:c>
      <x:c r="J877" s="18">
        <x:v>0.52916870628546997</x:v>
      </x:c>
      <x:c r="K877" s="21">
        <x:v>0.21307864387367381</x:v>
      </x:c>
      <x:c r="L877" s="21">
        <x:v>0.20252029983488851</x:v>
      </x:c>
      <x:c r="M877" s="18">
        <x:v>0.31890937381341999</x:v>
      </x:c>
      <x:c r="N877" s="18">
        <x:v>0.31890937381341999</x:v>
      </x:c>
      <x:c r="O877" s="13">
        <x:v>1.2844317186335763</x:v>
      </x:c>
      <x:c r="P877" s="25">
        <x:v>1.6138999999999999</x:v>
      </x:c>
      <x:c r="Q877" s="25">
        <x:v>1.6279999999999999</x:v>
      </x:c>
    </x:row>
    <x:row r="878">
      <x:c r="A878" s="9">
        <x:v>45148</x:v>
      </x:c>
      <x:c r="B878" s="8">
        <x:v>65.623081645181003</x:v>
      </x:c>
      <x:c r="C878" s="8">
        <x:v>36.265607264472003</x:v>
      </x:c>
      <x:c r="D878" s="8">
        <x:v>21.692307692307999</x:v>
      </x:c>
      <x:c r="E878" s="8">
        <x:v>160.615234375</x:v>
      </x:c>
      <x:c r="F878" s="23">
        <x:v>1.7104905774424026</x:v>
      </x:c>
      <x:c r="G878" s="18">
        <x:v>0.19173593350383999</x:v>
      </x:c>
      <x:c r="H878" s="18">
        <x:v>0.16280079923551</x:v>
      </x:c>
      <x:c r="I878" s="18">
        <x:v>0.40246824826264005</x:v>
      </x:c>
      <x:c r="J878" s="18">
        <x:v>0.51583835245621001</x:v>
      </x:c>
      <x:c r="K878" s="21">
        <x:v>0.20294215306788921</x:v>
      </x:c>
      <x:c r="L878" s="21">
        <x:v>0.19268912689506168</x:v>
      </x:c>
      <x:c r="M878" s="18">
        <x:v>0.30348956782372999</x:v>
      </x:c>
      <x:c r="N878" s="18">
        <x:v>0.30348956782372999</x:v>
      </x:c>
      <x:c r="O878" s="13">
        <x:v>1.286586428041564</x:v>
      </x:c>
      <x:c r="P878" s="25">
        <x:v>1.6140000000000001</x:v>
      </x:c>
      <x:c r="Q878" s="25">
        <x:v>1.623</x:v>
      </x:c>
    </x:row>
    <x:row r="879">
      <x:c r="A879" s="9">
        <x:v>45149</x:v>
      </x:c>
      <x:c r="B879" s="8">
        <x:v>63.106200122775</x:v>
      </x:c>
      <x:c r="C879" s="8">
        <x:v>33.598183881951996</x:v>
      </x:c>
      <x:c r="D879" s="8">
        <x:v>19.230769230768999</x:v>
      </x:c>
      <x:c r="E879" s="8">
        <x:v>155.68359375</x:v>
      </x:c>
      <x:c r="F879" s="23">
        <x:v>1.67904686746374</x:v>
      </x:c>
      <x:c r="G879" s="18">
        <x:v>0.19469309462916001</x:v>
      </x:c>
      <x:c r="H879" s="18">
        <x:v>0.16549387542350999</x:v>
      </x:c>
      <x:c r="I879" s="18">
        <x:v>0.40618260244428001</x:v>
      </x:c>
      <x:c r="J879" s="18">
        <x:v>0.51854171094990997</x:v>
      </x:c>
      <x:c r="K879" s="21">
        <x:v>0.20211708986276733</x:v>
      </x:c>
      <x:c r="L879" s="21">
        <x:v>0.19376815807138414</x:v>
      </x:c>
      <x:c r="M879" s="18">
        <x:v>0.30594744647575001</x:v>
      </x:c>
      <x:c r="N879" s="18">
        <x:v>0.30594744647575001</x:v>
      </x:c>
      <x:c r="O879" s="13">
        <x:v>1.2644164818696331</x:v>
      </x:c>
      <x:c r="P879" s="25">
        <x:v>1.6147</x:v>
      </x:c>
      <x:c r="Q879" s="25">
        <x:v>1.6286</x:v>
      </x:c>
    </x:row>
    <x:row r="880">
      <x:c r="A880" s="9">
        <x:v>45152</x:v>
      </x:c>
      <x:c r="B880" s="8">
        <x:v>64.579496623696002</x:v>
      </x:c>
      <x:c r="C880" s="8">
        <x:v>34.449489216799002</x:v>
      </x:c>
      <x:c r="D880" s="8">
        <x:v>23.230769230768999</x:v>
      </x:c>
      <x:c r="E880" s="8">
        <x:v>155.41015625</x:v>
      </x:c>
      <x:c r="F880" s="23">
        <x:v>1.69417477830316</x:v>
      </x:c>
      <x:c r="G880" s="18">
        <x:v>0.17087595907928002</x:v>
      </x:c>
      <x:c r="H880" s="18">
        <x:v>0.14255929111285001</x:v>
      </x:c>
      <x:c r="I880" s="18">
        <x:v>0.38090103043374002</x:v>
      </x:c>
      <x:c r="J880" s="18">
        <x:v>0.49355894980960996</x:v>
      </x:c>
      <x:c r="K880" s="21">
        <x:v>0.18490862872736535</x:v>
      </x:c>
      <x:c r="L880" s="21">
        <x:v>0.17278699630955896</x:v>
      </x:c>
      <x:c r="M880" s="18">
        <x:v>0.28487049974232997</x:v>
      </x:c>
      <x:c r="N880" s="18">
        <x:v>0.28487049974232997</x:v>
      </x:c>
      <x:c r="O880" s="13">
        <x:v>1.2671428315516073</x:v>
      </x:c>
      <x:c r="P880" s="25">
        <x:v>1.6160000000000001</x:v>
      </x:c>
      <x:c r="Q880" s="25">
        <x:v>1.6313</x:v>
      </x:c>
    </x:row>
    <x:row r="881">
      <x:c r="A881" s="9">
        <x:v>45153</x:v>
      </x:c>
      <x:c r="B881" s="8">
        <x:v>63.351749539594998</x:v>
      </x:c>
      <x:c r="C881" s="8">
        <x:v>32.973893303064997</x:v>
      </x:c>
      <x:c r="D881" s="8">
        <x:v>20.153846153846001</x:v>
      </x:c>
      <x:c r="E881" s="8">
        <x:v>152.1875</x:v>
      </x:c>
      <x:c r="F881" s="23">
        <x:v>1.671667472491265</x:v>
      </x:c>
      <x:c r="G881" s="18">
        <x:v>0.16464194373402002</x:v>
      </x:c>
      <x:c r="H881" s="18">
        <x:v>0.13830249326731001</x:v>
      </x:c>
      <x:c r="I881" s="18">
        <x:v>0.38245866283249003</x:v>
      </x:c>
      <x:c r="J881" s="18">
        <x:v>0.49644874678817996</x:v>
      </x:c>
      <x:c r="K881" s="21">
        <x:v>0.18938754326945628</x:v>
      </x:c>
      <x:c r="L881" s="21">
        <x:v>0.17746279807362275</x:v>
      </x:c>
      <x:c r="M881" s="18">
        <x:v>0.29422023222388999</x:v>
      </x:c>
      <x:c r="N881" s="18">
        <x:v>0.29422023222388999</x:v>
      </x:c>
      <x:c r="O881" s="13">
        <x:v>1.2608143590584178</x:v>
      </x:c>
      <x:c r="P881" s="25">
        <x:v>1.6186</x:v>
      </x:c>
      <x:c r="Q881" s="25">
        <x:v>1.6314</x:v>
      </x:c>
    </x:row>
    <x:row r="882">
      <x:c r="A882" s="9">
        <x:v>45154</x:v>
      </x:c>
      <x:c r="B882" s="8">
        <x:v>60.220994475137999</x:v>
      </x:c>
      <x:c r="C882" s="8">
        <x:v>30.022701475596001</x:v>
      </x:c>
      <x:c r="D882" s="8">
        <x:v>17</x:v>
      </x:c>
      <x:c r="E882" s="8">
        <x:v>145.869140625</x:v>
      </x:c>
      <x:c r="F882" s="23">
        <x:v>1.6327820914393349</x:v>
      </x:c>
      <x:c r="G882" s="18">
        <x:v>0.16072570332481001</x:v>
      </x:c>
      <x:c r="H882" s="18">
        <x:v>0.13812874641646999</x:v>
      </x:c>
      <x:c r="I882" s="18">
        <x:v>0.37634795111431002</x:v>
      </x:c>
      <x:c r="J882" s="18">
        <x:v>0.49225388018399002</x:v>
      </x:c>
      <x:c r="K882" s="21">
        <x:v>0.18255130528415964</x:v>
      </x:c>
      <x:c r="L882" s="21">
        <x:v>0.16931011807474228</x:v>
      </x:c>
      <x:c r="M882" s="18">
        <x:v>0.28359858403443</x:v>
      </x:c>
      <x:c r="N882" s="18">
        <x:v>0.28359858403443</x:v>
      </x:c>
      <x:c r="O882" s="13">
        <x:v>1.2493499516988225</x:v>
      </x:c>
      <x:c r="P882" s="25">
        <x:v>1.6196999999999999</x:v>
      </x:c>
      <x:c r="Q882" s="25">
        <x:v>1.6343000000000001</x:v>
      </x:c>
    </x:row>
    <x:row r="883">
      <x:c r="A883" s="9">
        <x:v>45155</x:v>
      </x:c>
      <x:c r="B883" s="8">
        <x:v>61.264579496624002</x:v>
      </x:c>
      <x:c r="C883" s="8">
        <x:v>31.044267877412</x:v>
      </x:c>
      <x:c r="D883" s="8">
        <x:v>18.230769230768999</x:v>
      </x:c>
      <x:c r="E883" s="8">
        <x:v>145.60546875</x:v>
      </x:c>
      <x:c r="F883" s="23">
        <x:v>1.6403627133870127</x:v>
      </x:c>
      <x:c r="G883" s="18">
        <x:v>0.15273337595907999</x:v>
      </x:c>
      <x:c r="H883" s="18">
        <x:v>0.13065763183042001</x:v>
      </x:c>
      <x:c r="I883" s="18">
        <x:v>0.36364725617061999</x:v>
      </x:c>
      <x:c r="J883" s="18">
        <x:v>0.48078791151216005</x:v>
      </x:c>
      <x:c r="K883" s="21">
        <x:v>0.17288627916701604</x:v>
      </x:c>
      <x:c r="L883" s="21">
        <x:v>0.15816012925274436</x:v>
      </x:c>
      <x:c r="M883" s="18">
        <x:v>0.26796351484927</x:v>
      </x:c>
      <x:c r="N883" s="18">
        <x:v>0.26796351484927</x:v>
      </x:c>
      <x:c r="O883" s="13">
        <x:v>1.2607785539079304</x:v>
      </x:c>
      <x:c r="P883" s="25">
        <x:v>1.6202000000000001</x:v>
      </x:c>
      <x:c r="Q883" s="25">
        <x:v>1.6339999999999999</x:v>
      </x:c>
    </x:row>
    <x:row r="884">
      <x:c r="A884" s="9">
        <x:v>45156</x:v>
      </x:c>
      <x:c r="B884" s="8">
        <x:v>57.581338244321998</x:v>
      </x:c>
      <x:c r="C884" s="8">
        <x:v>27.809307604994</x:v>
      </x:c>
      <x:c r="D884" s="8">
        <x:v>13.769230769230999</x:v>
      </x:c>
      <x:c r="E884" s="8">
        <x:v>138.046875</x:v>
      </x:c>
      <x:c r="F884" s="23">
        <x:v>1.5930168790463675</x:v>
      </x:c>
      <x:c r="G884" s="18">
        <x:v>0.15872762148337999</x:v>
      </x:c>
      <x:c r="H884" s="18">
        <x:v>0.13587003735556999</x:v>
      </x:c>
      <x:c r="I884" s="18">
        <x:v>0.37023723939611997</x:v>
      </x:c>
      <x:c r="J884" s="18">
        <x:v>0.49122846836283995</x:v>
      </x:c>
      <x:c r="K884" s="21">
        <x:v>0.18549795958816673</x:v>
      </x:c>
      <x:c r="L884" s="21">
        <x:v>0.16990957983936594</x:v>
      </x:c>
      <x:c r="M884" s="18">
        <x:v>0.28737876261899997</x:v>
      </x:c>
      <x:c r="N884" s="18">
        <x:v>0.28737876261899997</x:v>
      </x:c>
      <x:c r="O884" s="13">
        <x:v>1.2420474055242436</x:v>
      </x:c>
      <x:c r="P884" s="25">
        <x:v>1.6207</x:v>
      </x:c>
      <x:c r="Q884" s="25">
        <x:v>1.6317999999999999</x:v>
      </x:c>
    </x:row>
    <x:row r="885">
      <x:c r="A885" s="9">
        <x:v>45159</x:v>
      </x:c>
      <x:c r="B885" s="8">
        <x:v>56.537753222836002</x:v>
      </x:c>
      <x:c r="C885" s="8">
        <x:v>26.958002270148</x:v>
      </x:c>
      <x:c r="D885" s="8">
        <x:v>12.923076923077</x:v>
      </x:c>
      <x:c r="E885" s="8">
        <x:v>136.728515625</x:v>
      </x:c>
      <x:c r="F885" s="23">
        <x:v>1.5828683701026525</x:v>
      </x:c>
      <x:c r="G885" s="18">
        <x:v>0.14641943734015</x:v>
      </x:c>
      <x:c r="H885" s="18">
        <x:v>0.1242289983494</x:v>
      </x:c>
      <x:c r="I885" s="18">
        <x:v>0.34962856458184</x:v>
      </x:c>
      <x:c r="J885" s="18">
        <x:v>0.47118632792058002</x:v>
      </x:c>
      <x:c r="K885" s="21">
        <x:v>0.16675723821468114</x:v>
      </x:c>
      <x:c r="L885" s="21">
        <x:v>0.14832895631291754</x:v>
      </x:c>
      <x:c r="M885" s="18">
        <x:v>0.26491486073719001</x:v>
      </x:c>
      <x:c r="N885" s="18">
        <x:v>0.26491486073719001</x:v>
      </x:c>
      <x:c r="O885" s="13">
        <x:v>1.2313311900001576</x:v>
      </x:c>
      <x:c r="P885" s="25">
        <x:v>1.6220000000000001</x:v>
      </x:c>
      <x:c r="Q885" s="25">
        <x:v>1.6380999999999999</x:v>
      </x:c>
    </x:row>
    <x:row r="886">
      <x:c r="A886" s="9">
        <x:v>45160</x:v>
      </x:c>
      <x:c r="B886" s="8">
        <x:v>59.607120933087998</x:v>
      </x:c>
      <x:c r="C886" s="8">
        <x:v>30.703745743473</x:v>
      </x:c>
      <x:c r="D886" s="8">
        <x:v>17.538461538461998</x:v>
      </x:c>
      <x:c r="E886" s="8">
        <x:v>146.083984375</x:v>
      </x:c>
      <x:c r="F886" s="23">
        <x:v>1.6348332814750575</x:v>
      </x:c>
      <x:c r="G886" s="18">
        <x:v>0.13395140664961999</x:v>
      </x:c>
      <x:c r="H886" s="18">
        <x:v>0.11058987055859999</x:v>
      </x:c>
      <x:c r="I886" s="18">
        <x:v>0.33285406182602001</x:v>
      </x:c>
      <x:c r="J886" s="18">
        <x:v>0.45841528962311995</x:v>
      </x:c>
      <x:c r="K886" s="21">
        <x:v>0.15791727530265964</x:v>
      </x:c>
      <x:c r="L886" s="21">
        <x:v>0.13873756807894022</x:v>
      </x:c>
      <x:c r="M886" s="18">
        <x:v>0.25909202398115</x:v>
      </x:c>
      <x:c r="N886" s="18">
        <x:v>0.25909202398115</x:v>
      </x:c>
      <x:c r="O886" s="13">
        <x:v>1.23924053663818</x:v>
      </x:c>
      <x:c r="P886" s="25">
        <x:v>1.6222000000000001</x:v>
      </x:c>
      <x:c r="Q886" s="25">
        <x:v>1.6375999999999999</x:v>
      </x:c>
    </x:row>
    <x:row r="887">
      <x:c r="A887" s="9">
        <x:v>45161</x:v>
      </x:c>
      <x:c r="B887" s="8">
        <x:v>55.616942909761001</x:v>
      </x:c>
      <x:c r="C887" s="8">
        <x:v>27.525539160045</x:v>
      </x:c>
      <x:c r="D887" s="8">
        <x:v>14.384615384615</x:v>
      </x:c>
      <x:c r="E887" s="8">
        <x:v>137.958984375</x:v>
      </x:c>
      <x:c r="F887" s="23">
        <x:v>1.5887152045735524</x:v>
      </x:c>
      <x:c r="G887" s="18">
        <x:v>0.14186381074168999</x:v>
      </x:c>
      <x:c r="H887" s="18">
        <x:v>0.11597602293457999</x:v>
      </x:c>
      <x:c r="I887" s="18">
        <x:v>0.34112149532710001</x:v>
      </x:c>
      <x:c r="J887" s="18">
        <x:v>0.46605926873766995</x:v>
      </x:c>
      <x:c r="K887" s="21">
        <x:v>0.16581430883739867</x:v>
      </x:c>
      <x:c r="L887" s="21">
        <x:v>0.14641067866612212</x:v>
      </x:c>
      <x:c r="M887" s="18">
        <x:v>0.26833935393044001</x:v>
      </x:c>
      <x:c r="N887" s="18">
        <x:v>0.26833935393044001</x:v>
      </x:c>
      <x:c r="O887" s="13">
        <x:v>1.219856491239895</x:v>
      </x:c>
      <x:c r="P887" s="25">
        <x:v>1.6224000000000001</x:v>
      </x:c>
      <x:c r="Q887" s="25">
        <x:v>1.6395</x:v>
      </x:c>
    </x:row>
    <x:row r="888">
      <x:c r="A888" s="9">
        <x:v>45162</x:v>
      </x:c>
      <x:c r="B888" s="8">
        <x:v>56.783302639656</x:v>
      </x:c>
      <x:c r="C888" s="8">
        <x:v>28.887627695799999</x:v>
      </x:c>
      <x:c r="D888" s="8">
        <x:v>16.384615384615</x:v>
      </x:c>
      <x:c r="E888" s="8">
        <x:v>140.48828125</x:v>
      </x:c>
      <x:c r="F888" s="23">
        <x:v>1.6063595674251774</x:v>
      </x:c>
      <x:c r="G888" s="18">
        <x:v>0.1255594629156</x:v>
      </x:c>
      <x:c r="H888" s="18">
        <x:v>9.7732603596559997E-2</x:v>
      </x:c>
      <x:c r="I888" s="18">
        <x:v>0.32015336688234003</x:v>
      </x:c>
      <x:c r="J888" s="18">
        <x:v>0.44573747049092999</x:v>
      </x:c>
      <x:c r="K888" s="21">
        <x:v>0.14848798152983655</x:v>
      </x:c>
      <x:c r="L888" s="21">
        <x:v>0.12686822513939355</x:v>
      </x:c>
      <x:c r="M888" s="18">
        <x:v>0.24715640968225</x:v>
      </x:c>
      <x:c r="N888" s="18">
        <x:v>0.24715640968225</x:v>
      </x:c>
      <x:c r="O888" s="13">
        <x:v>1.2238793065397635</x:v>
      </x:c>
      <x:c r="P888" s="25">
        <x:v>1.6225000000000001</x:v>
      </x:c>
      <x:c r="Q888" s="25">
        <x:v>1.6445000000000001</x:v>
      </x:c>
    </x:row>
    <x:row r="889">
      <x:c r="A889" s="9">
        <x:v>45163</x:v>
      </x:c>
      <x:c r="B889" s="8">
        <x:v>52.486187845304002</x:v>
      </x:c>
      <x:c r="C889" s="8">
        <x:v>24.574347332576998</x:v>
      </x:c>
      <x:c r="D889" s="8">
        <x:v>10.538461538462</x:v>
      </x:c>
      <x:c r="E889" s="8">
        <x:v>129.55078125</x:v>
      </x:c>
      <x:c r="F889" s="23">
        <x:v>1.5428744449158576</x:v>
      </x:c>
      <x:c r="G889" s="18">
        <x:v>0.13235294117647001</x:v>
      </x:c>
      <x:c r="H889" s="18">
        <x:v>0.10372686995048</x:v>
      </x:c>
      <x:c r="I889" s="18">
        <x:v>0.33117661155043998</x:v>
      </x:c>
      <x:c r="J889" s="18">
        <x:v>0.45142384528279</x:v>
      </x:c>
      <x:c r="K889" s="21">
        <x:v>0.14907731239063793</x:v>
      </x:c>
      <x:c r="L889" s="21">
        <x:v>0.12830693337448995</x:v>
      </x:c>
      <x:c r="M889" s="18">
        <x:v>0.24748496929640001</x:v>
      </x:c>
      <x:c r="N889" s="18">
        <x:v>0.24748496929640001</x:v>
      </x:c>
      <x:c r="O889" s="13">
        <x:v>1.2067173400901705</x:v>
      </x:c>
      <x:c r="P889" s="25">
        <x:v>1.6220000000000001</x:v>
      </x:c>
      <x:c r="Q889" s="25">
        <x:v>1.6419999999999999</x:v>
      </x:c>
    </x:row>
    <x:row r="890">
      <x:c r="A890" s="9">
        <x:v>45166</x:v>
      </x:c>
      <x:c r="B890" s="8">
        <x:v>53.529772866789003</x:v>
      </x:c>
      <x:c r="C890" s="8">
        <x:v>24.971623155505</x:v>
      </x:c>
      <x:c r="D890" s="8">
        <x:v>11.230769230769001</x:v>
      </x:c>
      <x:c r="E890" s="8">
        <x:v>132.67578125</x:v>
      </x:c>
      <x:c r="F890" s="23">
        <x:v>1.5560198662576574</x:v>
      </x:c>
      <x:c r="G890" s="18">
        <x:v>0.12835677749360999</x:v>
      </x:c>
      <x:c r="H890" s="18">
        <x:v>9.6863869342368E-2</x:v>
      </x:c>
      <x:c r="I890" s="18">
        <x:v>0.31452192667146001</x:v>
      </x:c>
      <x:c r="J890" s="18">
        <x:v>0.43688164099319005</x:v>
      </x:c>
      <x:c r="K890" s="21">
        <x:v>0.13010085867283183</x:v>
      </x:c>
      <x:c r="L890" s="21">
        <x:v>0.10984351102408385</x:v>
      </x:c>
      <x:c r="M890" s="18">
        <x:v>0.21858506826191001</x:v>
      </x:c>
      <x:c r="N890" s="18">
        <x:v>0.21858506826191001</x:v>
      </x:c>
      <x:c r="O890" s="13">
        <x:v>1.2186992036621198</x:v>
      </x:c>
      <x:c r="P890" s="25">
        <x:v>1.6213</x:v>
      </x:c>
      <x:c r="Q890" s="25">
        <x:v>1.6423000000000001</x:v>
      </x:c>
    </x:row>
    <x:row r="891">
      <x:c r="A891" s="9">
        <x:v>45167</x:v>
      </x:c>
      <x:c r="B891" s="8">
        <x:v>58.502148557397</x:v>
      </x:c>
      <x:c r="C891" s="8">
        <x:v>29.795686719637001</x:v>
      </x:c>
      <x:c r="D891" s="8">
        <x:v>17.384615384615</x:v>
      </x:c>
      <x:c r="E891" s="8">
        <x:v>141.89453125</x:v>
      </x:c>
      <x:c r="F891" s="23">
        <x:v>1.6189424547791225</x:v>
      </x:c>
      <x:c r="G891" s="18">
        <x:v>0.14050511508951</x:v>
      </x:c>
      <x:c r="H891" s="18">
        <x:v>0.10763617409434</x:v>
      </x:c>
      <x:c r="I891" s="18">
        <x:v>0.33057752216631003</x:v>
      </x:c>
      <x:c r="J891" s="18">
        <x:v>0.45188994157215001</x:v>
      </x:c>
      <x:c r="K891" s="21">
        <x:v>0.14000161713429593</x:v>
      </x:c>
      <x:c r="L891" s="21">
        <x:v>0.12075371514023336</x:v>
      </x:c>
      <x:c r="M891" s="18">
        <x:v>0.22911477205006001</x:v>
      </x:c>
      <x:c r="N891" s="18">
        <x:v>0.22911477205006001</x:v>
      </x:c>
      <x:c r="O891" s="13">
        <x:v>1.2495762775658001</x:v>
      </x:c>
      <x:c r="P891" s="25">
        <x:v>1.6207</x:v>
      </x:c>
      <x:c r="Q891" s="25">
        <x:v>1.6467000000000001</x:v>
      </x:c>
    </x:row>
    <x:row r="892">
      <x:c r="A892" s="9">
        <x:v>45168</x:v>
      </x:c>
      <x:c r="B892" s="8">
        <x:v>61.019030079803997</x:v>
      </x:c>
      <x:c r="C892" s="8">
        <x:v>32.122587968217999</x:v>
      </x:c>
      <x:c r="D892" s="8">
        <x:v>21.923076923077002</x:v>
      </x:c>
      <x:c r="E892" s="8">
        <x:v>144.6875</x:v>
      </x:c>
      <x:c r="F892" s="23">
        <x:v>1.6493804874277476</x:v>
      </x:c>
      <x:c r="G892" s="18">
        <x:v>0.15121483375958999</x:v>
      </x:c>
      <x:c r="H892" s="18">
        <x:v>0.12144904873599</x:v>
      </x:c>
      <x:c r="I892" s="18">
        <x:v>0.35981308411214996</x:v>
      </x:c>
      <x:c r="J892" s="18">
        <x:v>0.48526243584366002</x:v>
      </x:c>
      <x:c r="K892" s="21">
        <x:v>0.17583293347102313</x:v>
      </x:c>
      <x:c r="L892" s="21">
        <x:v>0.15264508101820762</x:v>
      </x:c>
      <x:c r="M892" s="18">
        <x:v>0.27519640179289001</x:v>
      </x:c>
      <x:c r="N892" s="18">
        <x:v>0.27519640179289001</x:v>
      </x:c>
      <x:c r="O892" s="13">
        <x:v>1.2544614466568844</x:v>
      </x:c>
      <x:c r="P892" s="25">
        <x:v>1.6207</x:v>
      </x:c>
      <x:c r="Q892" s="25">
        <x:v>1.6523000000000001</x:v>
      </x:c>
    </x:row>
    <x:row r="893">
      <x:c r="A893" s="9">
        <x:v>45169</x:v>
      </x:c>
      <x:c r="B893" s="8">
        <x:v>59.914057704112999</x:v>
      </x:c>
      <x:c r="C893" s="8">
        <x:v>31.838819523268999</x:v>
      </x:c>
      <x:c r="D893" s="8">
        <x:v>21.230769230768999</x:v>
      </x:c>
      <x:c r="E893" s="8">
        <x:v>145</x:v>
      </x:c>
      <x:c r="F893" s="23">
        <x:v>1.6449591161453774</x:v>
      </x:c>
      <x:c r="G893" s="18">
        <x:v>0.14865728900256001</x:v>
      </x:c>
      <x:c r="H893" s="18">
        <x:v>0.12283902354269999</x:v>
      </x:c>
      <x:c r="I893" s="18">
        <x:v>0.36053199137310998</x:v>
      </x:c>
      <x:c r="J893" s="18">
        <x:v>0.48516921660123002</x:v>
      </x:c>
      <x:c r="K893" s="21">
        <x:v>0.18467289638304485</x:v>
      </x:c>
      <x:c r="L893" s="21">
        <x:v>0.15983862219369027</x:v>
      </x:c>
      <x:c r="M893" s="18">
        <x:v>0.28699126707937</x:v>
      </x:c>
      <x:c r="N893" s="18">
        <x:v>0.28699126707937</x:v>
      </x:c>
      <x:c r="O893" s="13">
        <x:v>1.2470317102712249</x:v>
      </x:c>
      <x:c r="P893" s="25">
        <x:v>1.621</x:v>
      </x:c>
      <x:c r="Q893" s="25">
        <x:v>1.6598999999999999</x:v>
      </x:c>
    </x:row>
    <x:row r="894">
      <x:c r="A894" s="9">
        <x:v>45170</x:v>
      </x:c>
      <x:c r="B894" s="8">
        <x:v>59.054634745241998</x:v>
      </x:c>
      <x:c r="C894" s="8">
        <x:v>30.874006810442999</x:v>
      </x:c>
      <x:c r="D894" s="8">
        <x:v>18.923076923077002</x:v>
      </x:c>
      <x:c r="E894" s="8">
        <x:v>140.732421875</x:v>
      </x:c>
      <x:c r="F894" s="23">
        <x:v>1.6239603508844049</x:v>
      </x:c>
      <x:c r="G894" s="18">
        <x:v>0.14290281329922999</x:v>
      </x:c>
      <x:c r="H894" s="18">
        <x:v>0.11710537746503</x:v>
      </x:c>
      <x:c r="I894" s="18">
        <x:v>0.35106637910376004</x:v>
      </x:c>
      <x:c r="J894" s="18">
        <x:v>0.47472865975054002</x:v>
      </x:c>
      <x:c r="K894" s="21">
        <x:v>0.17795452456990835</x:v>
      </x:c>
      <x:c r="L894" s="21">
        <x:v>0.15324454278283106</x:v>
      </x:c>
      <x:c r="M894" s="18">
        <x:v>0.27962569259925002</x:v>
      </x:c>
      <x:c r="N894" s="18">
        <x:v>0.27962569259925002</x:v>
      </x:c>
      <x:c r="O894" s="13">
        <x:v>1.2493416279635654</x:v>
      </x:c>
      <x:c r="P894" s="25">
        <x:v>1.6198999999999999</x:v>
      </x:c>
      <x:c r="Q894" s="25">
        <x:v>1.6586000000000001</x:v>
      </x:c>
    </x:row>
    <x:row r="895">
      <x:c r="A895" s="9">
        <x:v>45173</x:v>
      </x:c>
      <x:c r="B895" s="8">
        <x:v>58.993247391037002</x:v>
      </x:c>
      <x:c r="C895" s="8">
        <x:v>31.101021566402</x:v>
      </x:c>
      <x:c r="D895" s="8">
        <x:v>17.615384615385</x:v>
      </x:c>
      <x:c r="E895" s="8">
        <x:v>143.6328125</x:v>
      </x:c>
      <x:c r="F895" s="23">
        <x:v>1.6283561651820599</x:v>
      </x:c>
      <x:c r="G895" s="18">
        <x:v>0.15105498721228</x:v>
      </x:c>
      <x:c r="H895" s="18">
        <x:v>0.1246633654765</x:v>
      </x:c>
      <x:c r="I895" s="18">
        <x:v>0.35310328300982002</x:v>
      </x:c>
      <x:c r="J895" s="18">
        <x:v>0.47705914119732001</x:v>
      </x:c>
      <x:c r="K895" s="21">
        <x:v>0.17583293347102313</x:v>
      </x:c>
      <x:c r="L895" s="21">
        <x:v>0.15552249748840019</x:v>
      </x:c>
      <x:c r="M895" s="18">
        <x:v>0.27874840792659</x:v>
      </x:c>
      <x:c r="N895" s="18">
        <x:v>0.27874840792659</x:v>
      </x:c>
      <x:c r="O895" s="13">
        <x:v>1.2655937535078459</x:v>
      </x:c>
      <x:c r="P895" s="25">
        <x:v>1.6176999999999999</x:v>
      </x:c>
      <x:c r="Q895" s="25">
        <x:v>1.6647000000000001</x:v>
      </x:c>
    </x:row>
    <x:row r="896">
      <x:c r="A896" s="9">
        <x:v>45174</x:v>
      </x:c>
      <x:c r="B896" s="8">
        <x:v>57.519950890117002</x:v>
      </x:c>
      <x:c r="C896" s="8">
        <x:v>29.568671963678</x:v>
      </x:c>
      <x:c r="D896" s="8">
        <x:v>15.076923076923</x:v>
      </x:c>
      <x:c r="E896" s="8">
        <x:v>138.45703125</x:v>
      </x:c>
      <x:c r="F896" s="23">
        <x:v>1.601556442951795</x:v>
      </x:c>
      <x:c r="G896" s="18">
        <x:v>0.16496163682864001</x:v>
      </x:c>
      <x:c r="H896" s="18">
        <x:v>0.1373468855877</x:v>
      </x:c>
      <x:c r="I896" s="18">
        <x:v>0.37071651090343005</x:v>
      </x:c>
      <x:c r="J896" s="18">
        <x:v>0.49560977345190999</x:v>
      </x:c>
      <x:c r="K896" s="21">
        <x:v>0.19256992991778388</x:v>
      </x:c>
      <x:c r="L896" s="21">
        <x:v>0.17134828807446234</x:v>
      </x:c>
      <x:c r="M896" s="18">
        <x:v>0.29609850164941998</x:v>
      </x:c>
      <x:c r="N896" s="18">
        <x:v>0.29609850164941998</x:v>
      </x:c>
      <x:c r="O896" s="13">
        <x:v>1.2592482697114371</x:v>
      </x:c>
      <x:c r="P896" s="25">
        <x:v>1.6172</x:v>
      </x:c>
      <x:c r="Q896" s="25">
        <x:v>1.6658999999999999</x:v>
      </x:c>
    </x:row>
    <x:row r="897">
      <x:c r="A897" s="9">
        <x:v>45175</x:v>
      </x:c>
      <x:c r="B897" s="8">
        <x:v>57.397176181707003</x:v>
      </x:c>
      <x:c r="C897" s="8">
        <x:v>30.476730987513999</x:v>
      </x:c>
      <x:c r="D897" s="8">
        <x:v>13.076923076923</x:v>
      </x:c>
      <x:c r="E897" s="8">
        <x:v>139.150390625</x:v>
      </x:c>
      <x:c r="F897" s="23">
        <x:v>1.60025305217786</x:v>
      </x:c>
      <x:c r="G897" s="18">
        <x:v>0.15808823529412</x:v>
      </x:c>
      <x:c r="H897" s="18">
        <x:v>0.13196073321170998</x:v>
      </x:c>
      <x:c r="I897" s="18">
        <x:v>0.36173017014138997</x:v>
      </x:c>
      <x:c r="J897" s="18">
        <x:v>0.48843189062671</x:v>
      </x:c>
      <x:c r="K897" s="21">
        <x:v>0.18703021982625057</x:v>
      </x:c>
      <x:c r="L897" s="21">
        <x:v>0.16511388572237751</x:v>
      </x:c>
      <x:c r="M897" s="18">
        <x:v>0.29081551143446999</x:v>
      </x:c>
      <x:c r="N897" s="18">
        <x:v>0.29081551143446999</x:v>
      </x:c>
      <x:c r="O897" s="13">
        <x:v>1.2609991166468564</x:v>
      </x:c>
      <x:c r="P897" s="25">
        <x:v>1.6153999999999999</x:v>
      </x:c>
      <x:c r="Q897" s="25">
        <x:v>1.6601999999999999</x:v>
      </x:c>
    </x:row>
    <x:row r="898">
      <x:c r="A898" s="9">
        <x:v>45176</x:v>
      </x:c>
      <x:c r="B898" s="8">
        <x:v>55.616942909761001</x:v>
      </x:c>
      <x:c r="C898" s="8">
        <x:v>27.695800227014999</x:v>
      </x:c>
      <x:c r="D898" s="8">
        <x:v>10.846153846153999</x:v>
      </x:c>
      <x:c r="E898" s="8">
        <x:v>132.724609375</x:v>
      </x:c>
      <x:c r="F898" s="23">
        <x:v>1.5672087658948251</x:v>
      </x:c>
      <x:c r="G898" s="18">
        <x:v>0.15561061381073998</x:v>
      </x:c>
      <x:c r="H898" s="18">
        <x:v>0.12918078359829999</x:v>
      </x:c>
      <x:c r="I898" s="18">
        <x:v>0.35885454109753001</x:v>
      </x:c>
      <x:c r="J898" s="18">
        <x:v>0.48610140917994005</x:v>
      </x:c>
      <x:c r="K898" s="21">
        <x:v>0.19374859163938662</x:v>
      </x:c>
      <x:c r="L898" s="21">
        <x:v>0.1665525939574739</x:v>
      </x:c>
      <x:c r="M898" s="18">
        <x:v>0.29897219994574004</x:v>
      </x:c>
      <x:c r="N898" s="18">
        <x:v>0.29897219994574004</x:v>
      </x:c>
      <x:c r="O898" s="13">
        <x:v>1.2420434526337232</x:v>
      </x:c>
      <x:c r="P898" s="25">
        <x:v>1.6140000000000001</x:v>
      </x:c>
      <x:c r="Q898" s="25">
        <x:v>1.661</x:v>
      </x:c>
    </x:row>
    <x:row r="899">
      <x:c r="A899" s="9">
        <x:v>45177</x:v>
      </x:c>
      <x:c r="B899" s="8">
        <x:v>55.064456721915001</x:v>
      </x:c>
      <x:c r="C899" s="8">
        <x:v>28.036322360953001</x:v>
      </x:c>
      <x:c r="D899" s="8">
        <x:v>8</x:v>
      </x:c>
      <x:c r="E899" s="8">
        <x:v>131.767578125</x:v>
      </x:c>
      <x:c r="F899" s="23">
        <x:v>1.5571708930196699</x:v>
      </x:c>
      <x:c r="G899" s="18">
        <x:v>0.13946611253197</x:v>
      </x:c>
      <x:c r="H899" s="18">
        <x:v>0.11449917470246</x:v>
      </x:c>
      <x:c r="I899" s="18">
        <x:v>0.33968368080517997</x:v>
      </x:c>
      <x:c r="J899" s="18">
        <x:v>0.4667118035119</x:v>
      </x:c>
      <x:c r="K899" s="21">
        <x:v>0.17547933495454227</x:v>
      </x:c>
      <x:c r="L899" s="21">
        <x:v>0.14772949454829409</x:v>
      </x:c>
      <x:c r="M899" s="18">
        <x:v>0.27638901000772004</x:v>
      </x:c>
      <x:c r="N899" s="18">
        <x:v>0.27638901000772004</x:v>
      </x:c>
      <x:c r="O899" s="13">
        <x:v>1.2424863508313519</x:v>
      </x:c>
      <x:c r="P899" s="25">
        <x:v>1.613</x:v>
      </x:c>
      <x:c r="Q899" s="25">
        <x:v>1.6725000000000001</x:v>
      </x:c>
    </x:row>
    <x:row r="900">
      <x:c r="A900" s="9">
        <x:v>45180</x:v>
      </x:c>
      <x:c r="B900" s="8">
        <x:v>56.292203806015998</x:v>
      </x:c>
      <x:c r="C900" s="8">
        <x:v>28.433598183882001</x:v>
      </x:c>
      <x:c r="D900" s="8">
        <x:v>10.230769230769001</x:v>
      </x:c>
      <x:c r="E900" s="8">
        <x:v>137.197265625</x:v>
      </x:c>
      <x:c r="F900" s="23">
        <x:v>1.5803845921141675</x:v>
      </x:c>
      <x:c r="G900" s="18">
        <x:v>0.13594948849105001</x:v>
      </x:c>
      <x:c r="H900" s="18">
        <x:v>0.11050299713317999</x:v>
      </x:c>
      <x:c r="I900" s="18">
        <x:v>0.34100167745028004</x:v>
      </x:c>
      <x:c r="J900" s="18">
        <x:v>0.46624570722254999</x:v>
      </x:c>
      <x:c r="K900" s="21">
        <x:v>0.17630439815966437</x:v>
      </x:c>
      <x:c r="L900" s="21">
        <x:v>0.14868863337169125</x:v>
      </x:c>
      <x:c r="M900" s="18">
        <x:v>0.28059895241119998</x:v>
      </x:c>
      <x:c r="N900" s="18">
        <x:v>0.28059895241119998</x:v>
      </x:c>
      <x:c r="O900" s="13">
        <x:v>1.2564003919460844</x:v>
      </x:c>
      <x:c r="P900" s="25">
        <x:v>1.6125</x:v>
      </x:c>
      <x:c r="Q900" s="25">
        <x:v>1.6740999999999999</x:v>
      </x:c>
    </x:row>
    <x:row r="901">
      <x:c r="A901" s="9">
        <x:v>45181</x:v>
      </x:c>
      <x:c r="B901" s="8">
        <x:v>55.923879680786001</x:v>
      </x:c>
      <x:c r="C901" s="8">
        <x:v>28.149829738933001</x:v>
      </x:c>
      <x:c r="D901" s="8">
        <x:v>8.8461538461538005</x:v>
      </x:c>
      <x:c r="E901" s="8">
        <x:v>138.49609375</x:v>
      </x:c>
      <x:c r="F901" s="23">
        <x:v>1.5785398925396819</x:v>
      </x:c>
      <x:c r="G901" s="18">
        <x:v>0.14450127877238</x:v>
      </x:c>
      <x:c r="H901" s="18">
        <x:v>0.12005907392928</x:v>
      </x:c>
      <x:c r="I901" s="18">
        <x:v>0.35705727294512002</x:v>
      </x:c>
      <x:c r="J901" s="18">
        <x:v>0.48349126992868002</x:v>
      </x:c>
      <x:c r="K901" s="21">
        <x:v>0.19363072546722648</x:v>
      </x:c>
      <x:c r="L901" s="21">
        <x:v>0.16439453160482898</x:v>
      </x:c>
      <x:c r="M901" s="18">
        <x:v>0.29403449146058003</x:v>
      </x:c>
      <x:c r="N901" s="18">
        <x:v>0.29403449146058003</x:v>
      </x:c>
      <x:c r="O901" s="13">
        <x:v>1.2558216069734915</x:v>
      </x:c>
      <x:c r="P901" s="25">
        <x:v>1.6126</x:v>
      </x:c>
      <x:c r="Q901" s="25">
        <x:v>1.6783999999999999</x:v>
      </x:c>
    </x:row>
    <x:row r="902">
      <x:c r="A902" s="9">
        <x:v>45182</x:v>
      </x:c>
      <x:c r="B902" s="8">
        <x:v>54.02087170043</x:v>
      </x:c>
      <x:c r="C902" s="8">
        <x:v>25.709421112371999</x:v>
      </x:c>
      <x:c r="D902" s="8">
        <x:v>6.7692307692308002</x:v>
      </x:c>
      <x:c r="E902" s="8">
        <x:v>131.923828125</x:v>
      </x:c>
      <x:c r="F902" s="23">
        <x:v>1.5460583792675819</x:v>
      </x:c>
      <x:c r="G902" s="18">
        <x:v>0.14330242966751999</x:v>
      </x:c>
      <x:c r="H902" s="18">
        <x:v>0.11797411171923</x:v>
      </x:c>
      <x:c r="I902" s="18">
        <x:v>0.35561945842319997</x:v>
      </x:c>
      <x:c r="J902" s="18">
        <x:v>0.48060147295011002</x:v>
      </x:c>
      <x:c r="K902" s="21">
        <x:v>0.19469152101666909</x:v>
      </x:c>
      <x:c r="L902" s="21">
        <x:v>0.16631280925162439</x:v>
      </x:c>
      <x:c r="M902" s="18">
        <x:v>0.29403552637979002</x:v>
      </x:c>
      <x:c r="N902" s="18">
        <x:v>0.29403552637979002</x:v>
      </x:c>
      <x:c r="O902" s="13">
        <x:v>1.2427304289038874</x:v>
      </x:c>
      <x:c r="P902" s="25">
        <x:v>1.6136999999999999</x:v>
      </x:c>
      <x:c r="Q902" s="25">
        <x:v>1.6814</x:v>
      </x:c>
    </x:row>
    <x:row r="903">
      <x:c r="A903" s="9">
        <x:v>45183</x:v>
      </x:c>
      <x:c r="B903" s="8">
        <x:v>52.608962553714001</x:v>
      </x:c>
      <x:c r="C903" s="8">
        <x:v>24.460839954596999</x:v>
      </x:c>
      <x:c r="D903" s="8">
        <x:v>5.6153846153845999</x:v>
      </x:c>
      <x:c r="E903" s="8">
        <x:v>127.724609375</x:v>
      </x:c>
      <x:c r="F903" s="23">
        <x:v>1.5260244912467389</x:v>
      </x:c>
      <x:c r="G903" s="18">
        <x:v>0.13562979539642001</x:v>
      </x:c>
      <x:c r="H903" s="18">
        <x:v>0.10980800972981999</x:v>
      </x:c>
      <x:c r="I903" s="18">
        <x:v>0.34327821710998996</x:v>
      </x:c>
      <x:c r="J903" s="18">
        <x:v>0.46829653094201001</x:v>
      </x:c>
      <x:c r="K903" s="21">
        <x:v>0.17936891863583182</x:v>
      </x:c>
      <x:c r="L903" s="21">
        <x:v>0.15060691101848667</x:v>
      </x:c>
      <x:c r="M903" s="18">
        <x:v>0.27742752419927003</x:v>
      </x:c>
      <x:c r="N903" s="18">
        <x:v>0.27742752419927003</x:v>
      </x:c>
      <x:c r="O903" s="13">
        <x:v>1.2372528439258645</x:v>
      </x:c>
      <x:c r="P903" s="25">
        <x:v>1.6145</x:v>
      </x:c>
      <x:c r="Q903" s="25">
        <x:v>1.6968000000000001</x:v>
      </x:c>
    </x:row>
    <x:row r="904">
      <x:c r="A904" s="9">
        <x:v>45184</x:v>
      </x:c>
      <x:c r="B904" s="8">
        <x:v>51.381215469612997</x:v>
      </x:c>
      <x:c r="C904" s="8">
        <x:v>23.836549375709001</x:v>
      </x:c>
      <x:c r="D904" s="8">
        <x:v>4.3846153846154001</x:v>
      </x:c>
      <x:c r="E904" s="8">
        <x:v>124.990234375</x:v>
      </x:c>
      <x:c r="F904" s="23">
        <x:v>1.5114815365123435</x:v>
      </x:c>
      <x:c r="G904" s="18">
        <x:v>0.1349104859335</x:v>
      </x:c>
      <x:c r="H904" s="18">
        <x:v>0.10763617409434</x:v>
      </x:c>
      <x:c r="I904" s="18">
        <x:v>0.34136113108076005</x:v>
      </x:c>
      <x:c r="J904" s="18">
        <x:v>0.46400844509537997</x:v>
      </x:c>
      <x:c r="K904" s="21">
        <x:v>0.17206121596189394</x:v>
      </x:c>
      <x:c r="L904" s="21">
        <x:v>0.14641067866612212</x:v>
      </x:c>
      <x:c r="M904" s="18">
        <x:v>0.26581731028745997</x:v>
      </x:c>
      <x:c r="N904" s="18">
        <x:v>0.26581731028745997</x:v>
      </x:c>
      <x:c r="O904" s="13">
        <x:v>1.2365403054963231</x:v>
      </x:c>
      <x:c r="P904" s="25">
        <x:v>1.6135999999999999</x:v>
      </x:c>
      <x:c r="Q904" s="25">
        <x:v>1.6802999999999999</x:v>
      </x:c>
    </x:row>
    <x:row r="905">
      <x:c r="A905" s="9">
        <x:v>45187</x:v>
      </x:c>
      <x:c r="B905" s="8">
        <x:v>51.258440761202998</x:v>
      </x:c>
      <x:c r="C905" s="8">
        <x:v>23.041997729852</x:v>
      </x:c>
      <x:c r="D905" s="8">
        <x:v>4.0769230769230997</x:v>
      </x:c>
      <x:c r="E905" s="8">
        <x:v>124.2578125</x:v>
      </x:c>
      <x:c r="F905" s="23">
        <x:v>1.5065879351699452</x:v>
      </x:c>
      <x:c r="G905" s="18">
        <x:v>0.12787723785166</x:v>
      </x:c>
      <x:c r="H905" s="18">
        <x:v>0.10138128746415999</x:v>
      </x:c>
      <x:c r="I905" s="18">
        <x:v>0.34339803498682003</x:v>
      </x:c>
      <x:c r="J905" s="18">
        <x:v>0.46223727918039997</x:v>
      </x:c>
      <x:c r="K905" s="21">
        <x:v>0.17453640557726002</x:v>
      </x:c>
      <x:c r="L905" s="21">
        <x:v>0.14748970984244458</x:v>
      </x:c>
      <x:c r="M905" s="18">
        <x:v>0.26770124453392002</x:v>
      </x:c>
      <x:c r="N905" s="18">
        <x:v>0.26770124453392002</x:v>
      </x:c>
      <x:c r="O905" s="13">
        <x:v>1.2416985489054793</x:v>
      </x:c>
      <x:c r="P905" s="25">
        <x:v>1.6128</x:v>
      </x:c>
      <x:c r="Q905" s="25">
        <x:v>1.6775</x:v>
      </x:c>
    </x:row>
    <x:row r="906">
      <x:c r="A906" s="9">
        <x:v>45188</x:v>
      </x:c>
      <x:c r="B906" s="8">
        <x:v>51.074278698588003</x:v>
      </x:c>
      <x:c r="C906" s="8">
        <x:v>22.020431328036</x:v>
      </x:c>
      <x:c r="D906" s="8">
        <x:v>2.2307692307692002</x:v>
      </x:c>
      <x:c r="E906" s="8">
        <x:v>125.44921875</x:v>
      </x:c>
      <x:c r="F906" s="23">
        <x:v>1.5019367450184831</x:v>
      </x:c>
      <x:c r="G906" s="18">
        <x:v>0.13163363171355</x:v>
      </x:c>
      <x:c r="H906" s="18">
        <x:v>0.10746242724350999</x:v>
      </x:c>
      <x:c r="I906" s="18">
        <x:v>0.34471603163191999</x:v>
      </x:c>
      <x:c r="J906" s="18">
        <x:v>0.46727111912086</x:v>
      </x:c>
      <x:c r="K906" s="21">
        <x:v>0.18042971418527443</x:v>
      </x:c>
      <x:c r="L906" s="21">
        <x:v>0.15144615748895962</x:v>
      </x:c>
      <x:c r="M906" s="18">
        <x:v>0.27531465492988</x:v>
      </x:c>
      <x:c r="N906" s="18">
        <x:v>0.27531465492988</x:v>
      </x:c>
      <x:c r="O906" s="13">
        <x:v>1.2325482383020123</x:v>
      </x:c>
      <x:c r="P906" s="25">
        <x:v>1.6123000000000001</x:v>
      </x:c>
      <x:c r="Q906" s="25">
        <x:v>1.6845000000000001</x:v>
      </x:c>
    </x:row>
    <x:row r="907">
      <x:c r="A907" s="9">
        <x:v>45189</x:v>
      </x:c>
      <x:c r="B907" s="8">
        <x:v>50.276243093923</x:v>
      </x:c>
      <x:c r="C907" s="8">
        <x:v>20.828603859251</x:v>
      </x:c>
      <x:c r="D907" s="8">
        <x:v>1.4615384615385001</x:v>
      </x:c>
      <x:c r="E907" s="8">
        <x:v>124.248046875</x:v>
      </x:c>
      <x:c r="F907" s="23">
        <x:v>1.4920360807242812</x:v>
      </x:c>
      <x:c r="G907" s="18">
        <x:v>0.12771739130435</x:v>
      </x:c>
      <x:c r="H907" s="18">
        <x:v>0.10390061680132</x:v>
      </x:c>
      <x:c r="I907" s="18">
        <x:v>0.33788641265277003</x:v>
      </x:c>
      <x:c r="J907" s="18">
        <x:v>0.46158474432899999</x:v>
      </x:c>
      <x:c r="K907" s="21">
        <x:v>0.16935029400220736</x:v>
      </x:c>
      <x:c r="L907" s="21">
        <x:v>0.14209455396083182</x:v>
      </x:c>
      <x:c r="M907" s="18">
        <x:v>0.25892594668280999</x:v>
      </x:c>
      <x:c r="N907" s="18">
        <x:v>0.25892594668280999</x:v>
      </x:c>
      <x:c r="O907" s="13">
        <x:v>1.2251670583798751</x:v>
      </x:c>
      <x:c r="P907" s="25">
        <x:v>1.6125</x:v>
      </x:c>
      <x:c r="Q907" s="25">
        <x:v>1.6876</x:v>
      </x:c>
    </x:row>
    <x:row r="908">
      <x:c r="A908" s="9">
        <x:v>45190</x:v>
      </x:c>
      <x:c r="B908" s="8">
        <x:v>49.600982197667001</x:v>
      </x:c>
      <x:c r="C908" s="8">
        <x:v>20.147559591373</x:v>
      </x:c>
      <x:c r="D908" s="8">
        <x:v>1.3076923076922999</x:v>
      </x:c>
      <x:c r="E908" s="8">
        <x:v>123.30078125</x:v>
      </x:c>
      <x:c r="F908" s="23">
        <x:v>1.4858925383668309</x:v>
      </x:c>
      <x:c r="G908" s="18">
        <x:v>0.12340153452685</x:v>
      </x:c>
      <x:c r="H908" s="18">
        <x:v>0.10172878116584</x:v>
      </x:c>
      <x:c r="I908" s="18">
        <x:v>0.33117661155043998</x:v>
      </x:c>
      <x:c r="J908" s="18">
        <x:v>0.45356788816753002</x:v>
      </x:c>
      <x:c r="K908" s="21">
        <x:v>0.16145326046746833</x:v>
      </x:c>
      <x:c r="L908" s="21">
        <x:v>0.13394187396195201</x:v>
      </x:c>
      <x:c r="M908" s="18">
        <x:v>0.24803325859945999</x:v>
      </x:c>
      <x:c r="N908" s="18">
        <x:v>0.24803325859945999</x:v>
      </x:c>
      <x:c r="O908" s="13">
        <x:v>1.2168495749472468</x:v>
      </x:c>
      <x:c r="P908" s="25">
        <x:v>1.613</x:v>
      </x:c>
      <x:c r="Q908" s="25">
        <x:v>1.6903999999999999</x:v>
      </x:c>
    </x:row>
    <x:row r="909">
      <x:c r="A909" s="9">
        <x:v>45191</x:v>
      </x:c>
      <x:c r="B909" s="8">
        <x:v>53.284223449968998</x:v>
      </x:c>
      <x:c r="C909" s="8">
        <x:v>23.382519863791</x:v>
      </x:c>
      <x:c r="D909" s="8">
        <x:v>6.7692307692308002</x:v>
      </x:c>
      <x:c r="E909" s="8">
        <x:v>138.96484375</x:v>
      </x:c>
      <x:c r="F909" s="23">
        <x:v>1.5560020445824772</x:v>
      </x:c>
      <x:c r="G909" s="18">
        <x:v>0.11365089514066</x:v>
      </x:c>
      <x:c r="H909" s="18">
        <x:v>9.4605160281469994E-2</x:v>
      </x:c>
      <x:c r="I909" s="18">
        <x:v>0.32302899592619</x:v>
      </x:c>
      <x:c r="J909" s="18">
        <x:v>0.44433918162287001</x:v>
      </x:c>
      <x:c r="K909" s="21">
        <x:v>0.15367409310488922</x:v>
      </x:c>
      <x:c r="L909" s="21">
        <x:v>0.12590908631599529</x:v>
      </x:c>
      <x:c r="M909" s="18">
        <x:v>0.23979459359294999</x:v>
      </x:c>
      <x:c r="N909" s="18">
        <x:v>0.23979459359294999</x:v>
      </x:c>
      <x:c r="O909" s="13">
        <x:v>1.2388110434476247</x:v>
      </x:c>
      <x:c r="P909" s="25">
        <x:v>1.6127</x:v>
      </x:c>
      <x:c r="Q909" s="25">
        <x:v>1.6862999999999999</x:v>
      </x:c>
    </x:row>
    <x:row r="910">
      <x:c r="A910" s="9">
        <x:v>45194</x:v>
      </x:c>
      <x:c r="B910" s="8">
        <x:v>52.670349907918997</x:v>
      </x:c>
      <x:c r="C910" s="8">
        <x:v>22.985244040863002</x:v>
      </x:c>
      <x:c r="D910" s="8">
        <x:v>5.2307692307691998</x:v>
      </x:c>
      <x:c r="E910" s="8">
        <x:v>136.357421875</x:v>
      </x:c>
      <x:c r="F910" s="23">
        <x:v>1.5431094626363779</x:v>
      </x:c>
      <x:c r="G910" s="18">
        <x:v>0.1309942455243</x:v>
      </x:c>
      <x:c r="H910" s="18">
        <x:v>0.1124142124924</x:v>
      </x:c>
      <x:c r="I910" s="18">
        <x:v>0.34100167745028004</x:v>
      </x:c>
      <x:c r="J910" s="18">
        <x:v>0.46885584647380002</x:v>
      </x:c>
      <x:c r="K910" s="21">
        <x:v>0.17771879222558784</x:v>
      </x:c>
      <x:c r="L910" s="21">
        <x:v>0.14557143219564894</x:v>
      </x:c>
      <x:c r="M910" s="18">
        <x:v>0.26696607060949001</x:v>
      </x:c>
      <x:c r="N910" s="18">
        <x:v>0.26696607060949001</x:v>
      </x:c>
      <x:c r="O910" s="13">
        <x:v>1.2330116569949567</x:v>
      </x:c>
      <x:c r="P910" s="25">
        <x:v>1.6121000000000001</x:v>
      </x:c>
      <x:c r="Q910" s="25">
        <x:v>1.6997</x:v>
      </x:c>
    </x:row>
    <x:row r="911">
      <x:c r="A911" s="9">
        <x:v>45195</x:v>
      </x:c>
      <x:c r="B911" s="8">
        <x:v>53.898096992020001</x:v>
      </x:c>
      <x:c r="C911" s="8">
        <x:v>23.439273552781</x:v>
      </x:c>
      <x:c r="D911" s="8">
        <x:v>8.0769230769230997</x:v>
      </x:c>
      <x:c r="E911" s="8">
        <x:v>138.330078125</x:v>
      </x:c>
      <x:c r="F911" s="23">
        <x:v>1.5593609293668103</x:v>
      </x:c>
      <x:c r="G911" s="18">
        <x:v>0.12539961636829</x:v>
      </x:c>
      <x:c r="H911" s="18">
        <x:v>0.10546433845887</x:v>
      </x:c>
      <x:c r="I911" s="18">
        <x:v>0.33333333333333004</x:v>
      </x:c>
      <x:c r="J911" s="18">
        <x:v>0.46372878729089995</x:v>
      </x:c>
      <x:c r="K911" s="21">
        <x:v>0.16982175869084859</x:v>
      </x:c>
      <x:c r="L911" s="21">
        <x:v>0.13861767572601602</x:v>
      </x:c>
      <x:c r="M911" s="18">
        <x:v>0.26386387304570003</x:v>
      </x:c>
      <x:c r="N911" s="18">
        <x:v>0.26386387304570003</x:v>
      </x:c>
      <x:c r="O911" s="13">
        <x:v>1.2291425626403112</x:v>
      </x:c>
      <x:c r="P911" s="25">
        <x:v>1.6113</x:v>
      </x:c>
      <x:c r="Q911" s="25">
        <x:v>1.6940999999999999</x:v>
      </x:c>
    </x:row>
    <x:row r="912">
      <x:c r="A912" s="9">
        <x:v>45196</x:v>
      </x:c>
      <x:c r="B912" s="8">
        <x:v>54.818907305095003</x:v>
      </x:c>
      <x:c r="C912" s="8">
        <x:v>23.212258796821999</x:v>
      </x:c>
      <x:c r="D912" s="8">
        <x:v>8.6153846153846008</x:v>
      </x:c>
      <x:c r="E912" s="8">
        <x:v>139.248046875</x:v>
      </x:c>
      <x:c r="F912" s="23">
        <x:v>1.564736493980754</x:v>
      </x:c>
      <x:c r="G912" s="18">
        <x:v>0.12028452685422</x:v>
      </x:c>
      <x:c r="H912" s="18">
        <x:v>0.10320562939797</x:v>
      </x:c>
      <x:c r="I912" s="18">
        <x:v>0.32830098250659001</x:v>
      </x:c>
      <x:c r="J912" s="18">
        <x:v>0.46233049842283003</x:v>
      </x:c>
      <x:c r="K912" s="21">
        <x:v>0.16498924563227679</x:v>
      </x:c>
      <x:c r="L912" s="21">
        <x:v>0.1337020892561025</x:v>
      </x:c>
      <x:c r="M912" s="18">
        <x:v>0.26016376452625001</x:v>
      </x:c>
      <x:c r="N912" s="18">
        <x:v>0.26016376452625001</x:v>
      </x:c>
      <x:c r="O912" s="13">
        <x:v>1.2356261722102899</x:v>
      </x:c>
      <x:c r="P912" s="25">
        <x:v>1.6113</x:v>
      </x:c>
      <x:c r="Q912" s="25">
        <x:v>1.6556</x:v>
      </x:c>
    </x:row>
    <x:row r="913">
      <x:c r="A913" s="9">
        <x:v>45197</x:v>
      </x:c>
      <x:c r="B913" s="8">
        <x:v>54.082259054635003</x:v>
      </x:c>
      <x:c r="C913" s="8">
        <x:v>23.77979568672</x:v>
      </x:c>
      <x:c r="D913" s="8">
        <x:v>9.5384615384614992</x:v>
      </x:c>
      <x:c r="E913" s="8">
        <x:v>140.283203125</x:v>
      </x:c>
      <x:c r="F913" s="23">
        <x:v>1.5692092985120412</x:v>
      </x:c>
      <x:c r="G913" s="18">
        <x:v>0.125</x:v>
      </x:c>
      <x:c r="H913" s="18">
        <x:v>0.10650681956390001</x:v>
      </x:c>
      <x:c r="I913" s="18">
        <x:v>0.33572969086988003</x:v>
      </x:c>
      <x:c r="J913" s="18">
        <x:v>0.47109310867814003</x:v>
      </x:c>
      <x:c r="K913" s="21">
        <x:v>0.17489000409374089</x:v>
      </x:c>
      <x:c r="L913" s="21">
        <x:v>0.14125530749035886</x:v>
      </x:c>
      <x:c r="M913" s="18">
        <x:v>0.26526722349315002</x:v>
      </x:c>
      <x:c r="N913" s="18">
        <x:v>0.26526722349315002</x:v>
      </x:c>
      <x:c r="O913" s="13">
        <x:v>1.2429772512417694</x:v>
      </x:c>
      <x:c r="P913" s="25">
        <x:v>1.6125</x:v>
      </x:c>
      <x:c r="Q913" s="25">
        <x:v>1.6009</x:v>
      </x:c>
    </x:row>
    <x:row r="914">
      <x:c r="A914" s="9">
        <x:v>45208</x:v>
      </x:c>
      <x:c r="B914" s="8">
        <x:v>53.652547575200003</x:v>
      </x:c>
      <x:c r="C914" s="8">
        <x:v>24.631101021566</x:v>
      </x:c>
      <x:c r="D914" s="8">
        <x:v>8.6923076923077005</x:v>
      </x:c>
      <x:c r="E914" s="8">
        <x:v>140.478515625</x:v>
      </x:c>
      <x:c r="F914" s="23">
        <x:v>1.5686361797851842</x:v>
      </x:c>
      <x:c r="G914" s="18">
        <x:v>0.12316176470587999</x:v>
      </x:c>
      <x:c r="H914" s="18">
        <x:v>0.10668056641472999</x:v>
      </x:c>
      <x:c r="I914" s="18">
        <x:v>0.33884495566738998</x:v>
      </x:c>
      <x:c r="J914" s="18">
        <x:v>0.47761845672911002</x:v>
      </x:c>
      <x:c r="K914" s="21">
        <x:v>0.18337636848928152</x:v>
      </x:c>
      <x:c r="L914" s="21">
        <x:v>0.1495278798421642</x:v>
      </x:c>
      <x:c r="M914" s="18">
        <x:v>0.28230400904280001</x:v>
      </x:c>
      <x:c r="N914" s="18">
        <x:v>0.28230400904280001</x:v>
      </x:c>
      <x:c r="O914" s="13">
        <x:v>1.2384989588065232</x:v>
      </x:c>
      <x:c r="P914" s="25">
        <x:v>1.6136999999999999</x:v>
      </x:c>
      <x:c r="Q914" s="25">
        <x:v>1.5697000000000001</x:v>
      </x:c>
    </x:row>
    <x:row r="915">
      <x:c r="A915" s="9">
        <x:v>45209</x:v>
      </x:c>
      <x:c r="B915" s="8">
        <x:v>53.222836095764002</x:v>
      </x:c>
      <x:c r="C915" s="8">
        <x:v>24.006810442679001</x:v>
      </x:c>
      <x:c r="D915" s="8">
        <x:v>9.5384615384614992</x:v>
      </x:c>
      <x:c r="E915" s="8">
        <x:v>138.330078125</x:v>
      </x:c>
      <x:c r="F915" s="23">
        <x:v>1.5627454655047615</x:v>
      </x:c>
      <x:c r="G915" s="18">
        <x:v>0.12148337595908</x:v>
      </x:c>
      <x:c r="H915" s="18">
        <x:v>0.10468247763009</x:v>
      </x:c>
      <x:c r="I915" s="18">
        <x:v>0.33225497244189001</x:v>
      </x:c>
      <x:c r="J915" s="18">
        <x:v>0.46997447753739002</x:v>
      </x:c>
      <x:c r="K915" s="21">
        <x:v>0.17712946136478647</x:v>
      </x:c>
      <x:c r="L915" s="21">
        <x:v>0.14557143219564894</x:v>
      </x:c>
      <x:c r="M915" s="18">
        <x:v>0.27844773666165001</x:v>
      </x:c>
      <x:c r="N915" s="18">
        <x:v>0.27844773666165001</x:v>
      </x:c>
      <x:c r="O915" s="13">
        <x:v>1.2312661284056292</x:v>
      </x:c>
      <x:c r="P915" s="25">
        <x:v>1.6132</x:v>
      </x:c>
      <x:c r="Q915" s="25">
        <x:v>1.6089</x:v>
      </x:c>
    </x:row>
    <x:row r="916">
      <x:c r="A916" s="9">
        <x:v>45210</x:v>
      </x:c>
      <x:c r="B916" s="8">
        <x:v>55.678330263965996</x:v>
      </x:c>
      <x:c r="C916" s="8">
        <x:v>24.744608399545999</x:v>
      </x:c>
      <x:c r="D916" s="8">
        <x:v>13.692307692308001</x:v>
      </x:c>
      <x:c r="E916" s="8">
        <x:v>141.71875</x:v>
      </x:c>
      <x:c r="F916" s="23">
        <x:v>1.5895849908895499</x:v>
      </x:c>
      <x:c r="G916" s="18">
        <x:v>0.10997442455243001</x:v>
      </x:c>
      <x:c r="H916" s="18">
        <x:v>9.3910172878116996E-2</x:v>
      </x:c>
      <x:c r="I916" s="18">
        <x:v>0.32302899592619</x:v>
      </x:c>
      <x:c r="J916" s="18">
        <x:v>0.45589836961430003</x:v>
      </x:c>
      <x:c r="K916" s="21">
        <x:v>0.17217908213405431</x:v>
      </x:c>
      <x:c r="L916" s="21">
        <x:v>0.13777842925554173</x:v>
      </x:c>
      <x:c r="M916" s="18">
        <x:v>0.27867977644219999</x:v>
      </x:c>
      <x:c r="N916" s="18">
        <x:v>0.27867977644219999</x:v>
      </x:c>
      <x:c r="O916" s="13">
        <x:v>1.2336498570126269</x:v>
      </x:c>
      <x:c r="P916" s="25">
        <x:v>1.6115999999999999</x:v>
      </x:c>
      <x:c r="Q916" s="25">
        <x:v>1.6108</x:v>
      </x:c>
    </x:row>
    <x:row r="917">
      <x:c r="A917" s="9">
        <x:v>45211</x:v>
      </x:c>
      <x:c r="B917" s="8">
        <x:v>55.678330263965996</x:v>
      </x:c>
      <x:c r="C917" s="8">
        <x:v>24.517593643586999</x:v>
      </x:c>
      <x:c r="D917" s="8">
        <x:v>10.538461538462</x:v>
      </x:c>
      <x:c r="E917" s="8">
        <x:v>139.453125</x:v>
      </x:c>
      <x:c r="F917" s="23">
        <x:v>1.5754687761150374</x:v>
      </x:c>
      <x:c r="G917" s="18">
        <x:v>0.10941496163683001</x:v>
      </x:c>
      <x:c r="H917" s="18">
        <x:v>9.6690122491530014E-2</x:v>
      </x:c>
      <x:c r="I917" s="18">
        <x:v>0.32422717469446</x:v>
      </x:c>
      <x:c r="J917" s="18">
        <x:v>0.45319501112061</x:v>
      </x:c>
      <x:c r="K917" s="21">
        <x:v>0.17830812308638921</x:v>
      </x:c>
      <x:c r="L917" s="21">
        <x:v>0.14113541513743488</x:v>
      </x:c>
      <x:c r="M917" s="18">
        <x:v>0.28311402396688001</x:v>
      </x:c>
      <x:c r="N917" s="18">
        <x:v>0.28311402396688001</x:v>
      </x:c>
      <x:c r="O917" s="13">
        <x:v>1.2412790814688117</x:v>
      </x:c>
      <x:c r="P917" s="25">
        <x:v>1.6111</x:v>
      </x:c>
      <x:c r="Q917" s="25">
        <x:v>1.6134999999999999</x:v>
      </x:c>
    </x:row>
    <x:row r="918">
      <x:c r="A918" s="9">
        <x:v>45212</x:v>
      </x:c>
      <x:c r="B918" s="8">
        <x:v>54.02087170043</x:v>
      </x:c>
      <x:c r="C918" s="8">
        <x:v>23.950056753689001</x:v>
      </x:c>
      <x:c r="D918" s="8">
        <x:v>8.3076923076922995</x:v>
      </x:c>
      <x:c r="E918" s="8">
        <x:v>136.650390625</x:v>
      </x:c>
      <x:c r="F918" s="23">
        <x:v>1.5573225284670282</x:v>
      </x:c>
      <x:c r="G918" s="18">
        <x:v>0.11932544757032999</x:v>
      </x:c>
      <x:c r="H918" s="18">
        <x:v>0.10277126227087001</x:v>
      </x:c>
      <x:c r="I918" s="18">
        <x:v>0.33309369757967999</x:v>
      </x:c>
      <x:c r="J918" s="18">
        <x:v>0.46018645546094</x:v>
      </x:c>
      <x:c r="K918" s="21">
        <x:v>0.18809101537569295</x:v>
      </x:c>
      <x:c r="L918" s="21">
        <x:v>0.14892841807754076</x:v>
      </x:c>
      <x:c r="M918" s="18">
        <x:v>0.28891817770771999</x:v>
      </x:c>
      <x:c r="N918" s="18">
        <x:v>0.28891817770771999</x:v>
      </x:c>
      <x:c r="O918" s="13">
        <x:v>1.2342385892010934</x:v>
      </x:c>
      <x:c r="P918" s="25">
        <x:v>1.6115999999999999</x:v>
      </x:c>
      <x:c r="Q918" s="25">
        <x:v>1.6228</x:v>
      </x:c>
    </x:row>
    <x:row r="919">
      <x:c r="A919" s="9">
        <x:v>45215</x:v>
      </x:c>
      <x:c r="B919" s="8">
        <x:v>52.486187845304002</x:v>
      </x:c>
      <x:c r="C919" s="8">
        <x:v>23.041997729852</x:v>
      </x:c>
      <x:c r="D919" s="8">
        <x:v>6.0769230769230997</x:v>
      </x:c>
      <x:c r="E919" s="8">
        <x:v>133.0859375</x:v>
      </x:c>
      <x:c r="F919" s="23">
        <x:v>1.5367276153801979</x:v>
      </x:c>
      <x:c r="G919" s="18">
        <x:v>0.10829603580563001</x:v>
      </x:c>
      <x:c r="H919" s="18">
        <x:v>9.2780818347667007E-2</x:v>
      </x:c>
      <x:c r="I919" s="18">
        <x:v>0.32866043613706997</x:v>
      </x:c>
      <x:c r="J919" s="18">
        <x:v>0.45235603786150003</x:v>
      </x:c>
      <x:c r="K919" s="21">
        <x:v>0.18302276997280065</x:v>
      </x:c>
      <x:c r="L919" s="21">
        <x:v>0.14329347749007981</x:v>
      </x:c>
      <x:c r="M919" s="18">
        <x:v>0.28274956899699999</x:v>
      </x:c>
      <x:c r="N919" s="18">
        <x:v>0.28274956899699999</x:v>
      </x:c>
      <x:c r="O919" s="13">
        <x:v>1.2255885725640381</x:v>
      </x:c>
      <x:c r="P919" s="25">
        <x:v>1.6117999999999999</x:v>
      </x:c>
      <x:c r="Q919" s="25">
        <x:v>1.645</x:v>
      </x:c>
    </x:row>
    <x:row r="920">
      <x:c r="A920" s="9">
        <x:v>45216</x:v>
      </x:c>
      <x:c r="B920" s="8">
        <x:v>52.608962553714001</x:v>
      </x:c>
      <x:c r="C920" s="8">
        <x:v>23.382519863791</x:v>
      </x:c>
      <x:c r="D920" s="8">
        <x:v>5.6153846153845999</x:v>
      </x:c>
      <x:c r="E920" s="8">
        <x:v>132.8125</x:v>
      </x:c>
      <x:c r="F920" s="23">
        <x:v>1.536048417582224</x:v>
      </x:c>
      <x:c r="G920" s="18">
        <x:v>9.9904092071611009E-2</x:v>
      </x:c>
      <x:c r="H920" s="18">
        <x:v>8.7134045695422005E-2</x:v>
      </x:c>
      <x:c r="I920" s="18">
        <x:v>0.31811646297627999</x:v>
      </x:c>
      <x:c r="J920" s="18">
        <x:v>0.44629678609988999</x:v>
      </x:c>
      <x:c r="K920" s="21">
        <x:v>0.17041108955164996</x:v>
      </x:c>
      <x:c r="L920" s="21">
        <x:v>0.13190370396223128</x:v>
      </x:c>
      <x:c r="M920" s="18">
        <x:v>0.27547120007761</x:v>
      </x:c>
      <x:c r="N920" s="18">
        <x:v>0.27547120007761</x:v>
      </x:c>
      <x:c r="O920" s="13">
        <x:v>1.2251807693786503</x:v>
      </x:c>
      <x:c r="P920" s="25">
        <x:v>1.6113999999999999</x:v>
      </x:c>
      <x:c r="Q920" s="25">
        <x:v>1.6529</x:v>
      </x:c>
    </x:row>
    <x:row r="921">
      <x:c r="A921" s="9">
        <x:v>45217</x:v>
      </x:c>
      <x:c r="B921" s="8">
        <x:v>49.785144260282003</x:v>
      </x:c>
      <x:c r="C921" s="8">
        <x:v>21.906923950056999</x:v>
      </x:c>
      <x:c r="D921" s="8">
        <x:v>2</x:v>
      </x:c>
      <x:c r="E921" s="8">
        <x:v>128.41796875</x:v>
      </x:c>
      <x:c r="F921" s="23">
        <x:v>1.5052750924008476</x:v>
      </x:c>
      <x:c r="G921" s="18">
        <x:v>0.10334079283887</x:v>
      </x:c>
      <x:c r="H921" s="18">
        <x:v>9.0522109286769001E-2</x:v>
      </x:c>
      <x:c r="I921" s="18">
        <x:v>0.31775700934578999</x:v>
      </x:c>
      <x:c r="J921" s="18">
        <x:v>0.45011877565717001</x:v>
      </x:c>
      <x:c r="K921" s="21">
        <x:v>0.16781803376412374</x:v>
      </x:c>
      <x:c r="L921" s="21">
        <x:v>0.12854671808033946</x:v>
      </x:c>
      <x:c r="M921" s="18">
        <x:v>0.27167135802807002</x:v>
      </x:c>
      <x:c r="N921" s="18">
        <x:v>0.27167135802807002</x:v>
      </x:c>
      <x:c r="O921" s="13">
        <x:v>1.2064961430732377</x:v>
      </x:c>
      <x:c r="P921" s="25">
        <x:v>1.6109</x:v>
      </x:c>
      <x:c r="Q921" s="25">
        <x:v>1.665</x:v>
      </x:c>
    </x:row>
    <x:row r="922">
      <x:c r="A922" s="9">
        <x:v>45218</x:v>
      </x:c>
      <x:c r="B922" s="8">
        <x:v>47.943523634130997</x:v>
      </x:c>
      <x:c r="C922" s="8">
        <x:v>20.544835414302</x:v>
      </x:c>
      <x:c r="D922" s="8">
        <x:v>1.6153846153846001</x:v>
      </x:c>
      <x:c r="E922" s="8">
        <x:v>125.37109375</x:v>
      </x:c>
      <x:c r="F922" s="23">
        <x:v>1.488687093534544</x:v>
      </x:c>
      <x:c r="G922" s="18">
        <x:v>9.1592071611253004E-2</x:v>
      </x:c>
      <x:c r="H922" s="18">
        <x:v>7.8533576578924999E-2</x:v>
      </x:c>
      <x:c r="I922" s="18">
        <x:v>0.29966450994487998</x:v>
      </x:c>
      <x:c r="J922" s="18">
        <x:v>0.43277999363143005</x:v>
      </x:c>
      <x:c r="K922" s="21">
        <x:v>0.14660212277527207</x:v>
      </x:c>
      <x:c r="L922" s="21">
        <x:v>0.10828491043606214</x:v>
      </x:c>
      <x:c r="M922" s="18">
        <x:v>0.24725597980404002</x:v>
      </x:c>
      <x:c r="N922" s="18">
        <x:v>0.24725597980404002</x:v>
      </x:c>
      <x:c r="O922" s="13">
        <x:v>1.1927610315487356</x:v>
      </x:c>
      <x:c r="P922" s="25">
        <x:v>1.6091</x:v>
      </x:c>
      <x:c r="Q922" s="25">
        <x:v>1.6755</x:v>
      </x:c>
    </x:row>
    <x:row r="923">
      <x:c r="A923" s="9">
        <x:v>45219</x:v>
      </x:c>
      <x:c r="B923" s="8">
        <x:v>45.24248004911</x:v>
      </x:c>
      <x:c r="C923" s="8">
        <x:v>17.707150964813</x:v>
      </x:c>
      <x:c r="D923" s="8">
        <x:v>-1.6923076923077001</x:v>
      </x:c>
      <x:c r="E923" s="8">
        <x:v>120.595703125</x:v>
      </x:c>
      <x:c r="F923" s="23">
        <x:v>1.4546325661165382</x:v>
      </x:c>
      <x:c r="G923" s="18">
        <x:v>7.1291560102302004E-2</x:v>
      </x:c>
      <x:c r="H923" s="18">
        <x:v>6.1158891495091995E-2</x:v>
      </x:c>
      <x:c r="I923" s="18">
        <x:v>0.28744308650851003</x:v>
      </x:c>
      <x:c r="J923" s="18">
        <x:v>0.41534799244041998</x:v>
      </x:c>
      <x:c r="K923" s="21">
        <x:v>0.13941228627349456</x:v>
      </x:c>
      <x:c r="L923" s="21">
        <x:v>9.6655352202365208E-2</x:v>
      </x:c>
      <x:c r="M923" s="18">
        <x:v>0.23538954168385001</x:v>
      </x:c>
      <x:c r="N923" s="18">
        <x:v>0.23538954168385001</x:v>
      </x:c>
      <x:c r="O923" s="13">
        <x:v>1.181369054736648</x:v>
      </x:c>
      <x:c r="P923" s="25">
        <x:v>1.6091</x:v>
      </x:c>
      <x:c r="Q923" s="25">
        <x:v>1.6961999999999999</x:v>
      </x:c>
    </x:row>
    <x:row r="924">
      <x:c r="A924" s="9">
        <x:v>45222</x:v>
      </x:c>
      <x:c r="B924" s="8">
        <x:v>43.830570902394001</x:v>
      </x:c>
      <x:c r="C924" s="8">
        <x:v>16.231555051078001</x:v>
      </x:c>
      <x:c r="D924" s="8">
        <x:v>-5.0769230769230997</x:v>
      </x:c>
      <x:c r="E924" s="8">
        <x:v>117.568359375</x:v>
      </x:c>
      <x:c r="F924" s="23">
        <x:v>1.4313839056288722</x:v>
      </x:c>
      <x:c r="G924" s="18">
        <x:v>6.3698849104858998E-2</x:v>
      </x:c>
      <x:c r="H924" s="18">
        <x:v>5.3427156632786001E-2</x:v>
      </x:c>
      <x:c r="I924" s="18">
        <x:v>0.27737838485501998</x:v>
      </x:c>
      <x:c r="J924" s="18">
        <x:v>0.40537353187908998</x:v>
      </x:c>
      <x:c r="K924" s="21">
        <x:v>0.12904006312338923</x:v>
      </x:c>
      <x:c r="L924" s="21">
        <x:v>8.4306439851119519E-2</x:v>
      </x:c>
      <x:c r="M924" s="18">
        <x:v>0.21886400622346</x:v>
      </x:c>
      <x:c r="N924" s="18">
        <x:v>0.21886400622346</x:v>
      </x:c>
      <x:c r="O924" s="13">
        <x:v>1.1567096907272667</x:v>
      </x:c>
      <x:c r="P924" s="25">
        <x:v>1.6097999999999999</x:v>
      </x:c>
      <x:c r="Q924" s="25">
        <x:v>1.6879999999999999</x:v>
      </x:c>
    </x:row>
    <x:row r="925">
      <x:c r="A925" s="9">
        <x:v>45223</x:v>
      </x:c>
      <x:c r="B925" s="8">
        <x:v>45.672191528545</x:v>
      </x:c>
      <x:c r="C925" s="8">
        <x:v>17.253121452894</x:v>
      </x:c>
      <x:c r="D925" s="8">
        <x:v>-0.84615384615386002</x:v>
      </x:c>
      <x:c r="E925" s="8">
        <x:v>117.880859375</x:v>
      </x:c>
      <x:c r="F925" s="23">
        <x:v>1.4499000462757128</x:v>
      </x:c>
      <x:c r="G925" s="18">
        <x:v>4.7953964194373006E-2</x:v>
      </x:c>
      <x:c r="H925" s="18">
        <x:v>4.0656763096169002E-2</x:v>
      </x:c>
      <x:c r="I925" s="18">
        <x:v>0.2491013659238</x:v>
      </x:c>
      <x:c r="J925" s="18">
        <x:v>0.37684843890883996</x:v>
      </x:c>
      <x:c r="K925" s="21">
        <x:v>0.1007521818049204</x:v>
      </x:c>
      <x:c r="L925" s="21">
        <x:v>5.9728507501550787E-2</x:v>
      </x:c>
      <x:c r="M925" s="18">
        <x:v>0.18931815219424</x:v>
      </x:c>
      <x:c r="N925" s="18">
        <x:v>0.18931815219424</x:v>
      </x:c>
      <x:c r="O925" s="13">
        <x:v>1.1735818299636183</x:v>
      </x:c>
      <x:c r="P925" s="25">
        <x:v>1.6087</x:v>
      </x:c>
      <x:c r="Q925" s="25">
        <x:v>1.6902999999999999</x:v>
      </x:c>
    </x:row>
    <x:row r="926">
      <x:c r="A926" s="9">
        <x:v>45224</x:v>
      </x:c>
      <x:c r="B926" s="8">
        <x:v>44.996930632290002</x:v>
      </x:c>
      <x:c r="C926" s="8">
        <x:v>17.196367763904998</x:v>
      </x:c>
      <x:c r="D926" s="8">
        <x:v>-0.30769230769230999</x:v>
      </x:c>
      <x:c r="E926" s="8">
        <x:v>116.03515625</x:v>
      </x:c>
      <x:c r="F926" s="23">
        <x:v>1.4448019058462567</x:v>
      </x:c>
      <x:c r="G926" s="18">
        <x:v>5.1790281329922999E-2</x:v>
      </x:c>
      <x:c r="H926" s="18">
        <x:v>4.7432890278864E-2</x:v>
      </x:c>
      <x:c r="I926" s="18">
        <x:v>0.26048406422238002</x:v>
      </x:c>
      <x:c r="J926" s="18">
        <x:v>0.39260249350446996</x:v>
      </x:c>
      <x:c r="K926" s="21">
        <x:v>0.1205536987278486</x:v>
      </x:c>
      <x:c r="L926" s="21">
        <x:v>7.5194621028841224E-2</x:v>
      </x:c>
      <x:c r="M926" s="18">
        <x:v>0.22029829530831002</x:v>
      </x:c>
      <x:c r="N926" s="18">
        <x:v>0.22029829530831002</x:v>
      </x:c>
      <x:c r="O926" s="13">
        <x:v>1.1839161154380617</x:v>
      </x:c>
      <x:c r="P926" s="25">
        <x:v>1.6092</x:v>
      </x:c>
      <x:c r="Q926" s="25">
        <x:v>1.6823999999999999</x:v>
      </x:c>
    </x:row>
    <x:row r="927">
      <x:c r="A927" s="9">
        <x:v>45225</x:v>
      </x:c>
      <x:c r="B927" s="8">
        <x:v>44.689993861265002</x:v>
      </x:c>
      <x:c r="C927" s="8">
        <x:v>17.536889897843</x:v>
      </x:c>
      <x:c r="D927" s="8">
        <x:v>-0.69230769230769995</x:v>
      </x:c>
      <x:c r="E927" s="8">
        <x:v>114.599609375</x:v>
      </x:c>
      <x:c r="F927" s="23">
        <x:v>1.4403354636045007</x:v>
      </x:c>
      <x:c r="G927" s="18">
        <x:v>5.5866368286444999E-2</x:v>
      </x:c>
      <x:c r="H927" s="18">
        <x:v>5.3427156632786001E-2</x:v>
      </x:c>
      <x:c r="I927" s="18">
        <x:v>0.26431823628084999</x:v>
      </x:c>
      <x:c r="J927" s="18">
        <x:v>0.39828886821917003</x:v>
      </x:c>
      <x:c r="K927" s="21">
        <x:v>0.12998299250067147</x:v>
      </x:c>
      <x:c r="L927" s="21">
        <x:v>8.5625255733291494E-2</x:v>
      </x:c>
      <x:c r="M927" s="18">
        <x:v>0.24191002292564001</x:v>
      </x:c>
      <x:c r="N927" s="18">
        <x:v>0.24191002292564001</x:v>
      </x:c>
      <x:c r="O927" s="13">
        <x:v>1.1894187066813298</x:v>
      </x:c>
      <x:c r="P927" s="25">
        <x:v>1.6096999999999999</x:v>
      </x:c>
      <x:c r="Q927" s="25">
        <x:v>1.6929000000000001</x:v>
      </x:c>
    </x:row>
    <x:row r="928">
      <x:c r="A928" s="9">
        <x:v>45226</x:v>
      </x:c>
      <x:c r="B928" s="8">
        <x:v>45.856353591160001</x:v>
      </x:c>
      <x:c r="C928" s="8">
        <x:v>18.785471055618999</x:v>
      </x:c>
      <x:c r="D928" s="8">
        <x:v>-0.23076923076924</x:v>
      </x:c>
      <x:c r="E928" s="8">
        <x:v>115.52734375</x:v>
      </x:c>
      <x:c r="F928" s="23">
        <x:v>1.4498459979150244</x:v>
      </x:c>
      <x:c r="G928" s="18">
        <x:v>6.0901534526854005E-2</x:v>
      </x:c>
      <x:c r="H928" s="18">
        <x:v>5.5685865693684E-2</x:v>
      </x:c>
      <x:c r="I928" s="18">
        <x:v>0.27234603402828</x:v>
      </x:c>
      <x:c r="J928" s="18">
        <x:v>0.40294983111272004</x:v>
      </x:c>
      <x:c r="K928" s="21">
        <x:v>0.13351897766548015</x:v>
      </x:c>
      <x:c r="L928" s="21">
        <x:v>9.4017720438020813E-2</x:v>
      </x:c>
      <x:c r="M928" s="18">
        <x:v>0.24796484499280003</x:v>
      </x:c>
      <x:c r="N928" s="18">
        <x:v>0.24796484499280003</x:v>
      </x:c>
      <x:c r="O928" s="13">
        <x:v>1.2057827716037055</x:v>
      </x:c>
      <x:c r="P928" s="25">
        <x:v>1.6099000000000001</x:v>
      </x:c>
      <x:c r="Q928" s="25">
        <x:v>1.6983999999999999</x:v>
      </x:c>
    </x:row>
    <x:row r="929">
      <x:c r="A929" s="9">
        <x:v>45229</x:v>
      </x:c>
      <x:c r="B929" s="8">
        <x:v>47.882136279926002</x:v>
      </x:c>
      <x:c r="C929" s="8">
        <x:v>22.304199772985001</x:v>
      </x:c>
      <x:c r="D929" s="8">
        <x:v>2</x:v>
      </x:c>
      <x:c r="E929" s="8">
        <x:v>125.654296875</x:v>
      </x:c>
      <x:c r="F929" s="23">
        <x:v>1.4946015823197776</x:v>
      </x:c>
      <x:c r="G929" s="18">
        <x:v>7.3209718670077001E-2</x:v>
      </x:c>
      <x:c r="H929" s="18">
        <x:v>6.8543132655720998E-2</x:v>
      </x:c>
      <x:c r="I929" s="18">
        <x:v>0.29630960939371997</x:v>
      </x:c>
      <x:c r="J929" s="18">
        <x:v>0.42075470942781001</x:v>
      </x:c>
      <x:c r="K929" s="21">
        <x:v>0.15296689607192748</x:v>
      </x:c>
      <x:c r="L929" s="21">
        <x:v>0.10996340337700805</x:v>
      </x:c>
      <x:c r="M929" s="18">
        <x:v>0.26225735161669</x:v>
      </x:c>
      <x:c r="N929" s="18">
        <x:v>0.26225735161669</x:v>
      </x:c>
      <x:c r="O929" s="13">
        <x:v>1.2154940913515557</x:v>
      </x:c>
      <x:c r="P929" s="25">
        <x:v>1.6109</x:v>
      </x:c>
      <x:c r="Q929" s="25">
        <x:v>1.7028000000000001</x:v>
      </x:c>
    </x:row>
    <x:row r="930">
      <x:c r="A930" s="9">
        <x:v>45230</x:v>
      </x:c>
      <x:c r="B930" s="8">
        <x:v>47.145488029466001</x:v>
      </x:c>
      <x:c r="C930" s="8">
        <x:v>20.942111237230002</x:v>
      </x:c>
      <x:c r="D930" s="8">
        <x:v>1.3076923076922999</x:v>
      </x:c>
      <x:c r="E930" s="8">
        <x:v>124.140625</x:v>
      </x:c>
      <x:c r="F930" s="23">
        <x:v>1.4838397914359707</x:v>
      </x:c>
      <x:c r="G930" s="18">
        <x:v>7.5927109974425006E-2</x:v>
      </x:c>
      <x:c r="H930" s="18">
        <x:v>7.2539310225001999E-2</x:v>
      </x:c>
      <x:c r="I930" s="18">
        <x:v>0.29882578480708999</x:v>
      </x:c>
      <x:c r="J930" s="18">
        <x:v>0.42494957603200001</x:v>
      </x:c>
      <x:c r="K930" s="21">
        <x:v>0.16817163228060461</x:v>
      </x:c>
      <x:c r="L930" s="21">
        <x:v>0.12255210043410347</x:v>
      </x:c>
      <x:c r="M930" s="18">
        <x:v>0.28049360852961003</x:v>
      </x:c>
      <x:c r="N930" s="18">
        <x:v>0.28049360852961003</x:v>
      </x:c>
      <x:c r="O930" s="13">
        <x:v>1.2104169381738996</x:v>
      </x:c>
      <x:c r="P930" s="25">
        <x:v>1.6113999999999999</x:v>
      </x:c>
      <x:c r="Q930" s="25">
        <x:v>1.7027000000000001</x:v>
      </x:c>
    </x:row>
    <x:row r="931">
      <x:c r="A931" s="9">
        <x:v>45231</x:v>
      </x:c>
      <x:c r="B931" s="8">
        <x:v>46.224677716389998</x:v>
      </x:c>
      <x:c r="C931" s="8">
        <x:v>19.693530079455002</x:v>
      </x:c>
      <x:c r="D931" s="8">
        <x:v>1.4615384615385001</x:v>
      </x:c>
      <x:c r="E931" s="8">
        <x:v>121.1328125</x:v>
      </x:c>
      <x:c r="F931" s="23">
        <x:v>1.4712813968934588</x:v>
      </x:c>
      <x:c r="G931" s="18">
        <x:v>7.0092710997441993E-2</x:v>
      </x:c>
      <x:c r="H931" s="18">
        <x:v>7.0193727738684999E-2</x:v>
      </x:c>
      <x:c r="I931" s="18">
        <x:v>0.29487179487178999</x:v>
      </x:c>
      <x:c r="J931" s="18">
        <x:v>0.42112758639756004</x:v>
      </x:c>
      <x:c r="K931" s="21">
        <x:v>0.16392845008283419</x:v>
      </x:c>
      <x:c r="L931" s="21">
        <x:v>0.11751662161126575</x:v>
      </x:c>
      <x:c r="M931" s="18">
        <x:v>0.27280230684580997</x:v>
      </x:c>
      <x:c r="N931" s="18">
        <x:v>0.27280230684580997</x:v>
      </x:c>
      <x:c r="O931" s="13">
        <x:v>1.2110430568149642</x:v>
      </x:c>
      <x:c r="P931" s="25">
        <x:v>1.6115999999999999</x:v>
      </x:c>
      <x:c r="Q931" s="25">
        <x:v>1.6976</x:v>
      </x:c>
    </x:row>
    <x:row r="932">
      <x:c r="A932" s="9">
        <x:v>45232</x:v>
      </x:c>
      <x:c r="B932" s="8">
        <x:v>44.935543278084999</x:v>
      </x:c>
      <x:c r="C932" s="8">
        <x:v>18.104426787741001</x:v>
      </x:c>
      <x:c r="D932" s="8">
        <x:v>3.3076923076922999</x:v>
      </x:c>
      <x:c r="E932" s="8">
        <x:v>119.384765625</x:v>
      </x:c>
      <x:c r="F932" s="23">
        <x:v>1.4643310699962957</x:v>
      </x:c>
      <x:c r="G932" s="18">
        <x:v>7.0572250639386006E-2</x:v>
      </x:c>
      <x:c r="H932" s="18">
        <x:v>7.1931196247068008E-2</x:v>
      </x:c>
      <x:c r="I932" s="18">
        <x:v>0.29091780493649999</x:v>
      </x:c>
      <x:c r="J932" s="18">
        <x:v>0.41889032427038997</x:v>
      </x:c>
      <x:c r="K932" s="21">
        <x:v>0.16487137946011643</x:v>
      </x:c>
      <x:c r="L932" s="21">
        <x:v>0.11823597572881339</x:v>
      </x:c>
      <x:c r="M932" s="18">
        <x:v>0.27646276161871997</x:v>
      </x:c>
      <x:c r="N932" s="18">
        <x:v>0.27646276161871997</x:v>
      </x:c>
      <x:c r="O932" s="13">
        <x:v>1.2006189029630983</x:v>
      </x:c>
      <x:c r="P932" s="25">
        <x:v>1.613</x:v>
      </x:c>
      <x:c r="Q932" s="25">
        <x:v>1.7005999999999999</x:v>
      </x:c>
    </x:row>
    <x:row r="933">
      <x:c r="A933" s="9">
        <x:v>45233</x:v>
      </x:c>
      <x:c r="B933" s="8">
        <x:v>47.452424800491002</x:v>
      </x:c>
      <x:c r="C933" s="8">
        <x:v>20.431328036322</x:v>
      </x:c>
      <x:c r="D933" s="8">
        <x:v>5.2307692307691998</x:v>
      </x:c>
      <x:c r="E933" s="8">
        <x:v>123.935546875</x:v>
      </x:c>
      <x:c r="F933" s="23">
        <x:v>1.4926251723564554</x:v>
      </x:c>
      <x:c r="G933" s="18">
        <x:v>6.6416240409207003E-2</x:v>
      </x:c>
      <x:c r="H933" s="18">
        <x:v>6.6805664147336991E-2</x:v>
      </x:c>
      <x:c r="I933" s="18">
        <x:v>0.27833692786963998</x:v>
      </x:c>
      <x:c r="J933" s="18">
        <x:v>0.40854298658497001</x:v>
      </x:c>
      <x:c r="K933" s="21">
        <x:v>0.15390982544920973</x:v>
      </x:c>
      <x:c r="L933" s="21">
        <x:v>0.10672630984804177</x:v>
      </x:c>
      <x:c r="M933" s="18">
        <x:v>0.26210663469819001</x:v>
      </x:c>
      <x:c r="N933" s="18">
        <x:v>0.26210663469819001</x:v>
      </x:c>
      <x:c r="O933" s="13">
        <x:v>1.2135338328022427</x:v>
      </x:c>
      <x:c r="P933" s="25">
        <x:v>1.6132</x:v>
      </x:c>
      <x:c r="Q933" s="25">
        <x:v>1.7025999999999999</x:v>
      </x:c>
    </x:row>
    <x:row r="934">
      <x:c r="A934" s="9">
        <x:v>45236</x:v>
      </x:c>
      <x:c r="B934" s="8">
        <x:v>50.644567219152997</x:v>
      </x:c>
      <x:c r="C934" s="8">
        <x:v>23.836549375709001</x:v>
      </x:c>
      <x:c r="D934" s="8">
        <x:v>13.538461538462</x:v>
      </x:c>
      <x:c r="E934" s="8">
        <x:v>129.521484375</x:v>
      </x:c>
      <x:c r="F934" s="23">
        <x:v>1.5438526562708099</x:v>
      </x:c>
      <x:c r="G934" s="18">
        <x:v>7.7046035805626009E-2</x:v>
      </x:c>
      <x:c r="H934" s="18">
        <x:v>7.5579880114672995E-2</x:v>
      </x:c>
      <x:c r="I934" s="18">
        <x:v>0.28840162952311998</x:v>
      </x:c>
      <x:c r="J934" s="18">
        <x:v>0.41963607828705002</x:v>
      </x:c>
      <x:c r="K934" s="21">
        <x:v>0.16887882931356635</x:v>
      </x:c>
      <x:c r="L934" s="21">
        <x:v>0.12159296161070632</x:v>
      </x:c>
      <x:c r="M934" s="18">
        <x:v>0.2785676238816</x:v>
      </x:c>
      <x:c r="N934" s="18">
        <x:v>0.2785676238816</x:v>
      </x:c>
      <x:c r="O934" s="13">
        <x:v>1.2351776894515214</x:v>
      </x:c>
      <x:c r="P934" s="25">
        <x:v>1.6137999999999999</x:v>
      </x:c>
      <x:c r="Q934" s="25">
        <x:v>1.6950000000000001</x:v>
      </x:c>
    </x:row>
    <x:row r="935">
      <x:c r="A935" s="9">
        <x:v>45237</x:v>
      </x:c>
      <x:c r="B935" s="8">
        <x:v>51.258440761202998</x:v>
      </x:c>
      <x:c r="C935" s="8">
        <x:v>24.914869466515</x:v>
      </x:c>
      <x:c r="D935" s="8">
        <x:v>16.615384615385</x:v>
      </x:c>
      <x:c r="E935" s="8">
        <x:v>132.79296875</x:v>
      </x:c>
      <x:c r="F935" s="23">
        <x:v>1.5639541589827575</x:v>
      </x:c>
      <x:c r="G935" s="18">
        <x:v>9.0792838874679996E-2</x:v>
      </x:c>
      <x:c r="H935" s="18">
        <x:v>8.9045261054642999E-2</x:v>
      </x:c>
      <x:c r="I935" s="18">
        <x:v>0.30709321830816999</x:v>
      </x:c>
      <x:c r="J935" s="18">
        <x:v>0.43865280690817005</x:v>
      </x:c>
      <x:c r="K935" s="21">
        <x:v>0.19528085187747046</x:v>
      </x:c>
      <x:c r="L935" s="21">
        <x:v>0.1417348769020581</x:v>
      </x:c>
      <x:c r="M935" s="18">
        <x:v>0.30941083084348997</x:v>
      </x:c>
      <x:c r="N935" s="18">
        <x:v>0.30941083084348997</x:v>
      </x:c>
      <x:c r="O935" s="13">
        <x:v>1.2393992147004338</x:v>
      </x:c>
      <x:c r="P935" s="25">
        <x:v>1.6134999999999999</x:v>
      </x:c>
      <x:c r="Q935" s="25">
        <x:v>1.6838</x:v>
      </x:c>
    </x:row>
    <x:row r="936">
      <x:c r="A936" s="9">
        <x:v>45238</x:v>
      </x:c>
      <x:c r="B936" s="8">
        <x:v>52.363413136894003</x:v>
      </x:c>
      <x:c r="C936" s="8">
        <x:v>24.801362088535999</x:v>
      </x:c>
      <x:c r="D936" s="8">
        <x:v>19.538461538461998</x:v>
      </x:c>
      <x:c r="E936" s="8">
        <x:v>131.181640625</x:v>
      </x:c>
      <x:c r="F936" s="23">
        <x:v>1.56971219347223</x:v>
      </x:c>
      <x:c r="G936" s="18">
        <x:v>9.0393222506393991E-2</x:v>
      </x:c>
      <x:c r="H936" s="18">
        <x:v>8.9045261054642999E-2</x:v>
      </x:c>
      <x:c r="I936" s="18">
        <x:v>0.30517613227893997</x:v>
      </x:c>
      <x:c r="J936" s="18">
        <x:v>0.44051719206558998</x:v>
      </x:c>
      <x:c r="K936" s="21">
        <x:v>0.20176349134628646</x:v>
      </x:c>
      <x:c r="L936" s="21">
        <x:v>0.14425261631347697</x:v>
      </x:c>
      <x:c r="M936" s="18">
        <x:v>0.32202290101907005</x:v>
      </x:c>
      <x:c r="N936" s="18">
        <x:v>0.32202290101907005</x:v>
      </x:c>
      <x:c r="O936" s="13">
        <x:v>1.2411003147450554</x:v>
      </x:c>
      <x:c r="P936" s="25">
        <x:v>1.6136999999999999</x:v>
      </x:c>
      <x:c r="Q936" s="25">
        <x:v>1.6783999999999999</x:v>
      </x:c>
    </x:row>
    <x:row r="937">
      <x:c r="A937" s="9">
        <x:v>45239</x:v>
      </x:c>
      <x:c r="B937" s="8">
        <x:v>51.074278698588003</x:v>
      </x:c>
      <x:c r="C937" s="8">
        <x:v>23.155505107831999</x:v>
      </x:c>
      <x:c r="D937" s="8">
        <x:v>18.461538461538002</x:v>
      </x:c>
      <x:c r="E937" s="8">
        <x:v>130.3125</x:v>
      </x:c>
      <x:c r="F937" s="23">
        <x:v>1.557509555669895</x:v>
      </x:c>
      <x:c r="G937" s="18">
        <x:v>8.8634910485932999E-2</x:v>
      </x:c>
      <x:c r="H937" s="18">
        <x:v>8.8263400225871008E-2</x:v>
      </x:c>
      <x:c r="I937" s="18">
        <x:v>0.30517613227893997</x:v>
      </x:c>
      <x:c r="J937" s="18">
        <x:v>0.43678842175075</x:v>
      </x:c>
      <x:c r="K937" s="21">
        <x:v>0.20624240588837739</x:v>
      </x:c>
      <x:c r="L937" s="21">
        <x:v>0.14665046337197163</x:v>
      </x:c>
      <x:c r="M937" s="18">
        <x:v>0.32852339197930003</x:v>
      </x:c>
      <x:c r="N937" s="18">
        <x:v>0.32852339197930003</x:v>
      </x:c>
      <x:c r="O937" s="13">
        <x:v>1.2367627180580898</x:v>
      </x:c>
      <x:c r="P937" s="25">
        <x:v>1.6138999999999999</x:v>
      </x:c>
      <x:c r="Q937" s="25">
        <x:v>1.6702999999999999</x:v>
      </x:c>
    </x:row>
    <x:row r="938">
      <x:c r="A938" s="9">
        <x:v>45240</x:v>
      </x:c>
      <x:c r="B938" s="8">
        <x:v>51.381215469612997</x:v>
      </x:c>
      <x:c r="C938" s="8">
        <x:v>23.212258796821999</x:v>
      </x:c>
      <x:c r="D938" s="8">
        <x:v>15.923076923077</x:v>
      </x:c>
      <x:c r="E938" s="8">
        <x:v>129.580078125</x:v>
      </x:c>
      <x:c r="F938" s="23">
        <x:v>1.55024157328628</x:v>
      </x:c>
      <x:c r="G938" s="18">
        <x:v>9.0792838874679996E-2</x:v>
      </x:c>
      <x:c r="H938" s="18">
        <x:v>9.0956476413865006E-2</x:v>
      </x:c>
      <x:c r="I938" s="18">
        <x:v>0.30086268871316002</x:v>
      </x:c>
      <x:c r="J938" s="18">
        <x:v>0.43511047507820999</x:v>
      </x:c>
      <x:c r="K938" s="21">
        <x:v>0.20046696345252313</x:v>
      </x:c>
      <x:c r="L938" s="21">
        <x:v>0.14077573807865984</x:v>
      </x:c>
      <x:c r="M938" s="18">
        <x:v>0.31756828192680997</x:v>
      </x:c>
      <x:c r="N938" s="18">
        <x:v>0.31756828192680997</x:v>
      </x:c>
      <x:c r="O938" s="13">
        <x:v>1.2324914729002696</x:v>
      </x:c>
      <x:c r="P938" s="25">
        <x:v>1.6143000000000001</x:v>
      </x:c>
      <x:c r="Q938" s="25">
        <x:v>1.6761999999999999</x:v>
      </x:c>
    </x:row>
    <x:row r="939">
      <x:c r="A939" s="9">
        <x:v>45243</x:v>
      </x:c>
      <x:c r="B939" s="8">
        <x:v>51.012891344383</x:v>
      </x:c>
      <x:c r="C939" s="8">
        <x:v>23.77979568672</x:v>
      </x:c>
      <x:c r="D939" s="8">
        <x:v>16.923076923077002</x:v>
      </x:c>
      <x:c r="E939" s="8">
        <x:v>130.634765625</x:v>
      </x:c>
      <x:c r="F939" s="23">
        <x:v>1.5558763239479501</x:v>
      </x:c>
      <x:c r="G939" s="18">
        <x:v>8.3280051150894999E-2</x:v>
      </x:c>
      <x:c r="H939" s="18">
        <x:v>8.6004691164972988E-2</x:v>
      </x:c>
      <x:c r="I939" s="18">
        <x:v>0.29714833453151002</x:v>
      </x:c>
      <x:c r="J939" s="18">
        <x:v>0.43156814332541005</x:v>
      </x:c>
      <x:c r="K939" s="21">
        <x:v>0.19669524594339416</x:v>
      </x:c>
      <x:c r="L939" s="21">
        <x:v>0.13705907513799431</x:v>
      </x:c>
      <x:c r="M939" s="18">
        <x:v>0.31408812097399003</x:v>
      </x:c>
      <x:c r="N939" s="18">
        <x:v>0.31408812097399003</x:v>
      </x:c>
      <x:c r="O939" s="13">
        <x:v>1.2409782729147598</x:v>
      </x:c>
      <x:c r="P939" s="25">
        <x:v>1.6153</x:v>
      </x:c>
      <x:c r="Q939" s="25">
        <x:v>1.6739999999999999</x:v>
      </x:c>
    </x:row>
    <x:row r="940">
      <x:c r="A940" s="9">
        <x:v>45244</x:v>
      </x:c>
      <x:c r="B940" s="8">
        <x:v>51.381215469612997</x:v>
      </x:c>
      <x:c r="C940" s="8">
        <x:v>24.517593643586999</x:v>
      </x:c>
      <x:c r="D940" s="8">
        <x:v>17.307692307692001</x:v>
      </x:c>
      <x:c r="E940" s="8">
        <x:v>131.865234375</x:v>
      </x:c>
      <x:c r="F940" s="23">
        <x:v>1.56267933948973</x:v>
      </x:c>
      <x:c r="G940" s="18">
        <x:v>8.5198209718670009E-2</x:v>
      </x:c>
      <x:c r="H940" s="18">
        <x:v>8.5396577187038997E-2</x:v>
      </x:c>
      <x:c r="I940" s="18">
        <x:v>0.30242032111191003</x:v>
      </x:c>
      <x:c r="J940" s="18">
        <x:v>0.43706807955522997</x:v>
      </x:c>
      <x:c r="K940" s="21">
        <x:v>0.20930692636454484</x:v>
      </x:c>
      <x:c r="L940" s="21">
        <x:v>0.14748970984244458</x:v>
      </x:c>
      <x:c r="M940" s="18">
        <x:v>0.33047317976912</x:v>
      </x:c>
      <x:c r="N940" s="18">
        <x:v>0.33047317976912</x:v>
      </x:c>
      <x:c r="O940" s="13">
        <x:v>1.2471310080411262</x:v>
      </x:c>
      <x:c r="P940" s="25">
        <x:v>1.6152</x:v>
      </x:c>
      <x:c r="Q940" s="25">
        <x:v>1.6803999999999999</x:v>
      </x:c>
    </x:row>
    <x:row r="941">
      <x:c r="A941" s="9">
        <x:v>45245</x:v>
      </x:c>
      <x:c r="B941" s="8">
        <x:v>51.626764886433001</x:v>
      </x:c>
      <x:c r="C941" s="8">
        <x:v>24.460839954596999</x:v>
      </x:c>
      <x:c r="D941" s="8">
        <x:v>15.615384615385</x:v>
      </x:c>
      <x:c r="E941" s="8">
        <x:v>133.408203125</x:v>
      </x:c>
      <x:c r="F941" s="23">
        <x:v>1.5627779814535376</x:v>
      </x:c>
      <x:c r="G941" s="18">
        <x:v>8.7276214833759996E-2</x:v>
      </x:c>
      <x:c r="H941" s="18">
        <x:v>8.591781773955301E-2</x:v>
      </x:c>
      <x:c r="I941" s="18">
        <x:v>0.30613467529354998</x:v>
      </x:c>
      <x:c r="J941" s="18">
        <x:v>0.44172904244877997</x:v>
      </x:c>
      <x:c r="K941" s="21">
        <x:v>0.21814688927656634</x:v>
      </x:c>
      <x:c r="L941" s="21">
        <x:v>0.15552249748840019</x:v>
      </x:c>
      <x:c r="M941" s="18">
        <x:v>0.34116046362419999</x:v>
      </x:c>
      <x:c r="N941" s="18">
        <x:v>0.34116046362419999</x:v>
      </x:c>
      <x:c r="O941" s="13">
        <x:v>1.254687442259572</x:v>
      </x:c>
      <x:c r="P941" s="25">
        <x:v>1.6157999999999999</x:v>
      </x:c>
      <x:c r="Q941" s="25">
        <x:v>1.6835</x:v>
      </x:c>
    </x:row>
    <x:row r="942">
      <x:c r="A942" s="9">
        <x:v>45246</x:v>
      </x:c>
      <x:c r="B942" s="8">
        <x:v>49.478207489257002</x:v>
      </x:c>
      <x:c r="C942" s="8">
        <x:v>23.155505107831999</x:v>
      </x:c>
      <x:c r="D942" s="8">
        <x:v>15.153846153846001</x:v>
      </x:c>
      <x:c r="E942" s="8">
        <x:v>129.296875</x:v>
      </x:c>
      <x:c r="F942" s="23">
        <x:v>1.5427110843773375</x:v>
      </x:c>
      <x:c r="G942" s="18">
        <x:v>9.3190537084399006E-2</x:v>
      </x:c>
      <x:c r="H942" s="18">
        <x:v>9.3215185474762999E-2</x:v>
      </x:c>
      <x:c r="I942" s="18">
        <x:v>0.31272465851905001</x:v>
      </x:c>
      <x:c r="J942" s="18">
        <x:v>0.45151706452522999</x:v>
      </x:c>
      <x:c r="K942" s="21">
        <x:v>0.22627965515562609</x:v>
      </x:c>
      <x:c r="L942" s="21">
        <x:v>0.16079776101708743</x:v>
      </x:c>
      <x:c r="M942" s="18">
        <x:v>0.34988733815021</x:v>
      </x:c>
      <x:c r="N942" s="18">
        <x:v>0.34988733815021</x:v>
      </x:c>
      <x:c r="O942" s="13">
        <x:v>1.2451363549573258</x:v>
      </x:c>
      <x:c r="P942" s="25">
        <x:v>1.6169</x:v>
      </x:c>
      <x:c r="Q942" s="25">
        <x:v>1.6812</x:v>
      </x:c>
    </x:row>
    <x:row r="943">
      <x:c r="A943" s="9">
        <x:v>45247</x:v>
      </x:c>
      <x:c r="B943" s="8">
        <x:v>50.153468385513001</x:v>
      </x:c>
      <x:c r="C943" s="8">
        <x:v>24.347332576616999</x:v>
      </x:c>
      <x:c r="D943" s="8">
        <x:v>16.692307692307999</x:v>
      </x:c>
      <x:c r="E943" s="8">
        <x:v>132.958984375</x:v>
      </x:c>
      <x:c r="F943" s="23">
        <x:v>1.5603802325735949</x:v>
      </x:c>
      <x:c r="G943" s="18">
        <x:v>8.4558823529412006E-2</x:v>
      </x:c>
      <x:c r="H943" s="18">
        <x:v>8.5744070888714996E-2</x:v>
      </x:c>
      <x:c r="I943" s="18">
        <x:v>0.30110232446681001</x:v>
      </x:c>
      <x:c r="J943" s="18">
        <x:v>0.43995787653379997</x:v>
      </x:c>
      <x:c r="K943" s="21">
        <x:v>0.21331437621799454</x:v>
      </x:c>
      <x:c r="L943" s="21">
        <x:v>0.15132626513603542</x:v>
      </x:c>
      <x:c r="M943" s="18">
        <x:v>0.34254355144291998</x:v>
      </x:c>
      <x:c r="N943" s="18">
        <x:v>0.34254355144291998</x:v>
      </x:c>
      <x:c r="O943" s="13">
        <x:v>1.2515501398434163</x:v>
      </x:c>
      <x:c r="P943" s="25">
        <x:v>1.6177999999999999</x:v>
      </x:c>
      <x:c r="Q943" s="25">
        <x:v>1.6839999999999999</x:v>
      </x:c>
    </x:row>
    <x:row r="944">
      <x:c r="A944" s="9">
        <x:v>45250</x:v>
      </x:c>
      <x:c r="B944" s="8">
        <x:v>51.074278698588003</x:v>
      </x:c>
      <x:c r="C944" s="8">
        <x:v>24.631101021566</x:v>
      </x:c>
      <x:c r="D944" s="8">
        <x:v>17.076923076922998</x:v>
      </x:c>
      <x:c r="E944" s="8">
        <x:v>130.44921875</x:v>
      </x:c>
      <x:c r="F944" s="23">
        <x:v>1.5580788038676925</x:v>
      </x:c>
      <x:c r="G944" s="18">
        <x:v>8.3759590792838998E-2</x:v>
      </x:c>
      <x:c r="H944" s="18">
        <x:v>8.5396577187038997E-2</x:v>
      </x:c>
      <x:c r="I944" s="18">
        <x:v>0.30577522166306997</x:v>
      </x:c>
      <x:c r="J944" s="18">
        <x:v>0.44461883942734998</x:v>
      </x:c>
      <x:c r="K944" s="21">
        <x:v>0.2219186067856953</x:v>
      </x:c>
      <x:c r="L944" s="21">
        <x:v>0.15899937572321732</x:v>
      </x:c>
      <x:c r="M944" s="18">
        <x:v>0.35596645358405998</x:v>
      </x:c>
      <x:c r="N944" s="18">
        <x:v>0.35596645358405998</x:v>
      </x:c>
      <x:c r="O944" s="13">
        <x:v>1.2599747450149659</x:v>
      </x:c>
      <x:c r="P944" s="25">
        <x:v>1.6186</x:v>
      </x:c>
      <x:c r="Q944" s="25">
        <x:v>1.6659999999999999</x:v>
      </x:c>
    </x:row>
    <x:row r="945">
      <x:c r="A945" s="9">
        <x:v>45251</x:v>
      </x:c>
      <x:c r="B945" s="8">
        <x:v>49.723756906077</x:v>
      </x:c>
      <x:c r="C945" s="8">
        <x:v>22.531214528943998</x:v>
      </x:c>
      <x:c r="D945" s="8">
        <x:v>18.230769230768999</x:v>
      </x:c>
      <x:c r="E945" s="8">
        <x:v>128.193359375</x:v>
      </x:c>
      <x:c r="F945" s="23">
        <x:v>1.546697750101975</x:v>
      </x:c>
      <x:c r="G945" s="18">
        <x:v>8.8235294117646995E-2</x:v>
      </x:c>
      <x:c r="H945" s="18">
        <x:v>8.9219007905481998E-2</x:v>
      </x:c>
      <x:c r="I945" s="18">
        <x:v>0.30913012221422997</x:v>
      </x:c>
      <x:c r="J945" s="18">
        <x:v>0.45067809118896002</x:v>
      </x:c>
      <x:c r="K945" s="21">
        <x:v>0.23382309017388425</x:v>
      </x:c>
      <x:c r="L945" s="21">
        <x:v>0.16835097925134468</x:v>
      </x:c>
      <x:c r="M945" s="18">
        <x:v>0.37018068763408996</x:v>
      </x:c>
      <x:c r="N945" s="18">
        <x:v>0.37018068763408996</x:v>
      </x:c>
      <x:c r="O945" s="13">
        <x:v>1.256231444323503</x:v>
      </x:c>
      <x:c r="P945" s="25">
        <x:v>1.619</x:v>
      </x:c>
      <x:c r="Q945" s="25">
        <x:v>1.6662999999999999</x:v>
      </x:c>
    </x:row>
    <x:row r="946">
      <x:c r="A946" s="9">
        <x:v>45252</x:v>
      </x:c>
      <x:c r="B946" s="8">
        <x:v>47.636586863105997</x:v>
      </x:c>
      <x:c r="C946" s="8">
        <x:v>20.147559591373</x:v>
      </x:c>
      <x:c r="D946" s="8">
        <x:v>17.230769230768999</x:v>
      </x:c>
      <x:c r="E946" s="8">
        <x:v>123.486328125</x:v>
      </x:c>
      <x:c r="F946" s="23">
        <x:v>1.5212531095256199</x:v>
      </x:c>
      <x:c r="G946" s="18">
        <x:v>8.9434143222506007E-2</x:v>
      </x:c>
      <x:c r="H946" s="18">
        <x:v>8.9305881330900991E-2</x:v>
      </x:c>
      <x:c r="I946" s="18">
        <x:v>0.30673376467768998</x:v>
      </x:c>
      <x:c r="J946" s="18">
        <x:v>0.44788151345283</x:v>
      </x:c>
      <x:c r="K946" s="21">
        <x:v>0.23064070352555666</x:v>
      </x:c>
      <x:c r="L946" s="21">
        <x:v>0.16415474689897924</x:v>
      </x:c>
      <x:c r="M946" s="18">
        <x:v>0.36085040073977998</x:v>
      </x:c>
      <x:c r="N946" s="18">
        <x:v>0.36085040073977998</x:v>
      </x:c>
      <x:c r="O946" s="13">
        <x:v>1.2433420557895147</x:v>
      </x:c>
      <x:c r="P946" s="25">
        <x:v>1.6185</x:v>
      </x:c>
      <x:c r="Q946" s="25">
        <x:v>1.6629</x:v>
      </x:c>
    </x:row>
    <x:row r="947">
      <x:c r="A947" s="9">
        <x:v>45253</x:v>
      </x:c>
      <x:c r="B947" s="8">
        <x:v>48.864333947207001</x:v>
      </x:c>
      <x:c r="C947" s="8">
        <x:v>21.679909194097998</x:v>
      </x:c>
      <x:c r="D947" s="8">
        <x:v>15.846153846153999</x:v>
      </x:c>
      <x:c r="E947" s="8">
        <x:v>126.259765625</x:v>
      </x:c>
      <x:c r="F947" s="23">
        <x:v>1.5316254065311474</x:v>
      </x:c>
      <x:c r="G947" s="18">
        <x:v>7.8964194373402005E-2</x:v>
      </x:c>
      <x:c r="H947" s="18">
        <x:v>7.9228563982278011E-2</x:v>
      </x:c>
      <x:c r="I947" s="18">
        <x:v>0.29163671219746001</x:v>
      </x:c>
      <x:c r="J947" s="18">
        <x:v>0.43175458181027998</x:v>
      </x:c>
      <x:c r="K947" s="21">
        <x:v>0.21979701568681009</x:v>
      </x:c>
      <x:c r="L947" s="21">
        <x:v>0.15216551160650837</x:v>
      </x:c>
      <x:c r="M947" s="18">
        <x:v>0.34659493332968999</x:v>
      </x:c>
      <x:c r="N947" s="18">
        <x:v>0.34659493332968999</x:v>
      </x:c>
      <x:c r="O947" s="13">
        <x:v>1.254108843482344</x:v>
      </x:c>
      <x:c r="P947" s="25">
        <x:v>1.6174999999999999</x:v>
      </x:c>
      <x:c r="Q947" s="25">
        <x:v>1.6603000000000001</x:v>
      </x:c>
    </x:row>
    <x:row r="948">
      <x:c r="A948" s="9">
        <x:v>45254</x:v>
      </x:c>
      <x:c r="B948" s="8">
        <x:v>47.022713321056003</x:v>
      </x:c>
      <x:c r="C948" s="8">
        <x:v>19.353007945516001</x:v>
      </x:c>
      <x:c r="D948" s="8">
        <x:v>13.153846153846001</x:v>
      </x:c>
      <x:c r="E948" s="8">
        <x:v>120.68359375</x:v>
      </x:c>
      <x:c r="F948" s="23">
        <x:v>1.500532902926045</x:v>
      </x:c>
      <x:c r="G948" s="18">
        <x:v>8.5358056265984986E-2</x:v>
      </x:c>
      <x:c r="H948" s="18">
        <x:v>8.5396577187038997E-2</x:v>
      </x:c>
      <x:c r="I948" s="18">
        <x:v>0.30361849988018003</x:v>
      </x:c>
      <x:c r="J948" s="18">
        <x:v>0.44918658307846004</x:v>
      </x:c>
      <x:c r="K948" s="21">
        <x:v>0.23075856969771702</x:v>
      </x:c>
      <x:c r="L948" s="21">
        <x:v>0.16187679219340989</x:v>
      </x:c>
      <x:c r="M948" s="18">
        <x:v>0.35833783477797998</x:v>
      </x:c>
      <x:c r="N948" s="18">
        <x:v>0.35833783477797998</x:v>
      </x:c>
      <x:c r="O948" s="13">
        <x:v>1.2416161471553384</x:v>
      </x:c>
      <x:c r="P948" s="25">
        <x:v>1.6172</x:v>
      </x:c>
      <x:c r="Q948" s="25">
        <x:v>1.6603000000000001</x:v>
      </x:c>
    </x:row>
    <x:row r="949">
      <x:c r="A949" s="9">
        <x:v>45257</x:v>
      </x:c>
      <x:c r="B949" s="8">
        <x:v>47.759361571516003</x:v>
      </x:c>
      <x:c r="C949" s="8">
        <x:v>20.942111237230002</x:v>
      </x:c>
      <x:c r="D949" s="8">
        <x:v>12.846153846153999</x:v>
      </x:c>
      <x:c r="E949" s="8">
        <x:v>124.74609375</x:v>
      </x:c>
      <x:c r="F949" s="23">
        <x:v>1.5157343010122499</x:v>
      </x:c>
      <x:c r="G949" s="18">
        <x:v>7.7685421994884998E-2</x:v>
      </x:c>
      <x:c r="H949" s="18">
        <x:v>7.9228563982278011E-2</x:v>
      </x:c>
      <x:c r="I949" s="18">
        <x:v>0.29307452671938999</x:v>
      </x:c>
      <x:c r="J949" s="18">
        <x:v>0.43772061432946002</x:v>
      </x:c>
      <x:c r="K949" s="21">
        <x:v>0.21449303793959729</x:v>
      </x:c>
      <x:c r="L949" s="21">
        <x:v>0.14832895631291754</x:v>
      </x:c>
      <x:c r="M949" s="18">
        <x:v>0.34119902798208995</x:v>
      </x:c>
      <x:c r="N949" s="18">
        <x:v>0.34119902798208995</x:v>
      </x:c>
      <x:c r="O949" s="13">
        <x:v>1.2399925114797241</x:v>
      </x:c>
      <x:c r="P949" s="25">
        <x:v>1.617</x:v>
      </x:c>
      <x:c r="Q949" s="25">
        <x:v>1.6769000000000001</x:v>
      </x:c>
    </x:row>
    <x:row r="950">
      <x:c r="A950" s="9">
        <x:v>45258</x:v>
      </x:c>
      <x:c r="B950" s="8">
        <x:v>49.048496009822003</x:v>
      </x:c>
      <x:c r="C950" s="8">
        <x:v>21.452894438137999</x:v>
      </x:c>
      <x:c r="D950" s="8">
        <x:v>12.692307692308001</x:v>
      </x:c>
      <x:c r="E950" s="8">
        <x:v>123.896484375</x:v>
      </x:c>
      <x:c r="F950" s="23">
        <x:v>1.5177254562881699</x:v>
      </x:c>
      <x:c r="G950" s="18">
        <x:v>7.1211636828643995E-2</x:v>
      </x:c>
      <x:c r="H950" s="18">
        <x:v>7.2278689948745006E-2</x:v>
      </x:c>
      <x:c r="I950" s="18">
        <x:v>0.29343398034987</x:v>
      </x:c>
      <x:c r="J950" s="18">
        <x:v>0.43818671061880998</x:v>
      </x:c>
      <x:c r="K950" s="21">
        <x:v>0.21331437621799454</x:v>
      </x:c>
      <x:c r="L950" s="21">
        <x:v>0.14713003278366954</x:v>
      </x:c>
      <x:c r="M950" s="18">
        <x:v>0.34219233254503001</x:v>
      </x:c>
      <x:c r="N950" s="18">
        <x:v>0.34219233254503001</x:v>
      </x:c>
      <x:c r="O950" s="13">
        <x:v>1.2463235901771748</x:v>
      </x:c>
      <x:c r="P950" s="25">
        <x:v>1.6174999999999999</x:v>
      </x:c>
      <x:c r="Q950" s="25">
        <x:v>1.6821999999999999</x:v>
      </x:c>
    </x:row>
    <x:row r="951">
      <x:c r="A951" s="9">
        <x:v>45259</x:v>
      </x:c>
      <x:c r="B951" s="8">
        <x:v>48.311847759362003</x:v>
      </x:c>
      <x:c r="C951" s="8">
        <x:v>21.396140749149001</x:v>
      </x:c>
      <x:c r="D951" s="8">
        <x:v>11.692307692308001</x:v>
      </x:c>
      <x:c r="E951" s="8">
        <x:v>124.78515625</x:v>
      </x:c>
      <x:c r="F951" s="23">
        <x:v>1.5154636311270475</x:v>
      </x:c>
      <x:c r="G951" s="18">
        <x:v>7.1771099744245004E-2</x:v>
      </x:c>
      <x:c r="H951" s="18">
        <x:v>7.5579880114672995E-2</x:v>
      </x:c>
      <x:c r="I951" s="18">
        <x:v>0.30014378145219001</x:v>
      </x:c>
      <x:c r="J951" s="18">
        <x:v>0.44471205866978003</x:v>
      </x:c>
      <x:c r="K951" s="21">
        <x:v>0.22144714209705429</x:v>
      </x:c>
      <x:c r="L951" s="21">
        <x:v>0.15336443513575526</x:v>
      </x:c>
      <x:c r="M951" s="18">
        <x:v>0.35178516210185001</x:v>
      </x:c>
      <x:c r="N951" s="18">
        <x:v>0.35178516210185001</x:v>
      </x:c>
      <x:c r="O951" s="13">
        <x:v>1.2392087340138738</x:v>
      </x:c>
      <x:c r="P951" s="25">
        <x:v>1.6173999999999999</x:v>
      </x:c>
      <x:c r="Q951" s="25">
        <x:v>1.6923999999999999</x:v>
      </x:c>
    </x:row>
    <x:row r="952">
      <x:c r="A952" s="9">
        <x:v>45260</x:v>
      </x:c>
      <x:c r="B952" s="8">
        <x:v>48.373235113566999</x:v>
      </x:c>
      <x:c r="C952" s="8">
        <x:v>20.828603859251</x:v>
      </x:c>
      <x:c r="D952" s="8">
        <x:v>12.692307692308001</x:v>
      </x:c>
      <x:c r="E952" s="8">
        <x:v>124.677734375</x:v>
      </x:c>
      <x:c r="F952" s="23">
        <x:v>1.5164297026003151</x:v>
      </x:c>
      <x:c r="G952" s="18">
        <x:v>6.2420076726343005E-2</x:v>
      </x:c>
      <x:c r="H952" s="18">
        <x:v>6.9151246633655003E-2</x:v>
      </x:c>
      <x:c r="I952" s="18">
        <x:v>0.29307452671938999</x:v>
      </x:c>
      <x:c r="J952" s="18">
        <x:v>0.43893246471265002</x:v>
      </x:c>
      <x:c r="K952" s="21">
        <x:v>0.21484663645607815</x:v>
      </x:c>
      <x:c r="L952" s="21">
        <x:v>0.14569132454857336</x:v>
      </x:c>
      <x:c r="M952" s="18">
        <x:v>0.34477679815715001</x:v>
      </x:c>
      <x:c r="N952" s="18">
        <x:v>0.34477679815715001</x:v>
      </x:c>
      <x:c r="O952" s="13">
        <x:v>1.2348204485401777</x:v>
      </x:c>
      <x:c r="P952" s="25">
        <x:v>1.6182000000000001</x:v>
      </x:c>
      <x:c r="Q952" s="25">
        <x:v>1.6919</x:v>
      </x:c>
    </x:row>
    <x:row r="953">
      <x:c r="A953" s="9">
        <x:v>45261</x:v>
      </x:c>
      <x:c r="B953" s="8">
        <x:v>48.496009821976998</x:v>
      </x:c>
      <x:c r="C953" s="8">
        <x:v>21.963677639046999</x:v>
      </x:c>
      <x:c r="D953" s="8">
        <x:v>19.230769230768999</x:v>
      </x:c>
      <x:c r="E953" s="8">
        <x:v>128.310546875</x:v>
      </x:c>
      <x:c r="F953" s="23">
        <x:v>1.5450025089169825</x:v>
      </x:c>
      <x:c r="G953" s="18">
        <x:v>6.4178388746802997E-2</x:v>
      </x:c>
      <x:c r="H953" s="18">
        <x:v>6.9933107462426994E-2</x:v>
      </x:c>
      <x:c r="I953" s="18">
        <x:v>0.29175653007428998</x:v>
      </x:c>
      <x:c r="J953" s="18">
        <x:v>0.43529691364024997</x:v>
      </x:c>
      <x:c r="K953" s="21">
        <x:v>0.20577094119973594</x:v>
      </x:c>
      <x:c r="L953" s="21">
        <x:v>0.13861767572601602</x:v>
      </x:c>
      <x:c r="M953" s="18">
        <x:v>0.33650501573594999</x:v>
      </x:c>
      <x:c r="N953" s="18">
        <x:v>0.33650501573594999</x:v>
      </x:c>
      <x:c r="O953" s="13">
        <x:v>1.2405533718407666</x:v>
      </x:c>
      <x:c r="P953" s="25">
        <x:v>1.6183000000000001</x:v>
      </x:c>
      <x:c r="Q953" s="25">
        <x:v>1.6926000000000001</x:v>
      </x:c>
    </x:row>
    <x:row r="954">
      <x:c r="A954" s="9">
        <x:v>45264</x:v>
      </x:c>
      <x:c r="B954" s="8">
        <x:v>47.636586863105997</x:v>
      </x:c>
      <x:c r="C954" s="8">
        <x:v>21.623155505107999</x:v>
      </x:c>
      <x:c r="D954" s="8">
        <x:v>19.538461538461998</x:v>
      </x:c>
      <x:c r="E954" s="8">
        <x:v>128.056640625</x:v>
      </x:c>
      <x:c r="F954" s="23">
        <x:v>1.5421371113291902</x:v>
      </x:c>
      <x:c r="G954" s="18">
        <x:v>6.4098465473146002E-2</x:v>
      </x:c>
      <x:c r="H954" s="18">
        <x:v>6.7935018677786993E-2</x:v>
      </x:c>
      <x:c r="I954" s="18">
        <x:v>0.29235561945842004</x:v>
      </x:c>
      <x:c r="J954" s="18">
        <x:v>0.43641554470382998</x:v>
      </x:c>
      <x:c r="K954" s="21">
        <x:v>0.2166146290384825</x:v>
      </x:c>
      <x:c r="L954" s="21">
        <x:v>0.14808917160706803</x:v>
      </x:c>
      <x:c r="M954" s="18">
        <x:v>0.34945926288370005</x:v>
      </x:c>
      <x:c r="N954" s="18">
        <x:v>0.34945926288370005</x:v>
      </x:c>
      <x:c r="O954" s="13">
        <x:v>1.2388123816099981</x:v>
      </x:c>
      <x:c r="P954" s="25">
        <x:v>1.6182000000000001</x:v>
      </x:c>
      <x:c r="Q954" s="25">
        <x:v>1.7144999999999999</x:v>
      </x:c>
    </x:row>
    <x:row r="955">
      <x:c r="A955" s="9">
        <x:v>45265</x:v>
      </x:c>
      <x:c r="B955" s="8">
        <x:v>45.365254757519999</x:v>
      </x:c>
      <x:c r="C955" s="8">
        <x:v>18.671963677638999</x:v>
      </x:c>
      <x:c r="D955" s="8">
        <x:v>15.769230769230999</x:v>
      </x:c>
      <x:c r="E955" s="8">
        <x:v>123.69140625</x:v>
      </x:c>
      <x:c r="F955" s="23">
        <x:v>1.5087446386359749</x:v>
      </x:c>
      <x:c r="G955" s="18">
        <x:v>5.9063299232736004E-2</x:v>
      </x:c>
      <x:c r="H955" s="18">
        <x:v>6.2375119450959998E-2</x:v>
      </x:c>
      <x:c r="I955" s="18">
        <x:v>0.28768272226215996</x:v>
      </x:c>
      <x:c r="J955" s="18">
        <x:v>0.43315287067835001</x:v>
      </x:c>
      <x:c r="K955" s="21">
        <x:v>0.21626103052200163</x:v>
      </x:c>
      <x:c r="L955" s="21">
        <x:v>0.14880852572461656</x:v>
      </x:c>
      <x:c r="M955" s="18">
        <x:v>0.35157774250457996</x:v>
      </x:c>
      <x:c r="N955" s="18">
        <x:v>0.35157774250457996</x:v>
      </x:c>
      <x:c r="O955" s="13">
        <x:v>1.2168119883788566</x:v>
      </x:c>
      <x:c r="P955" s="25">
        <x:v>1.6182000000000001</x:v>
      </x:c>
      <x:c r="Q955" s="25">
        <x:v>1.6908000000000001</x:v>
      </x:c>
    </x:row>
    <x:row r="956">
      <x:c r="A956" s="9">
        <x:v>45266</x:v>
      </x:c>
      <x:c r="B956" s="8">
        <x:v>45.549416820135001</x:v>
      </x:c>
      <x:c r="C956" s="8">
        <x:v>18.898978433598</x:v>
      </x:c>
      <x:c r="D956" s="8">
        <x:v>18.076923076922998</x:v>
      </x:c>
      <x:c r="E956" s="8">
        <x:v>124.326171875</x:v>
      </x:c>
      <x:c r="F956" s="23">
        <x:v>1.5171287255141399</x:v>
      </x:c>
      <x:c r="G956" s="18">
        <x:v>3.9402173913043001E-2</x:v>
      </x:c>
      <x:c r="H956" s="18">
        <x:v>4.4913560941707995E-2</x:v>
      </x:c>
      <x:c r="I956" s="18">
        <x:v>0.26743350107836</x:v>
      </x:c>
      <x:c r="J956" s="18">
        <x:v>0.41208531841494001</x:v>
      </x:c>
      <x:c r="K956" s="21">
        <x:v>0.19198059905698273</x:v>
      </x:c>
      <x:c r="L956" s="21">
        <x:v>0.12650854808061984</x:v>
      </x:c>
      <x:c r="M956" s="18">
        <x:v>0.32608610277259997</x:v>
      </x:c>
      <x:c r="N956" s="18">
        <x:v>0.32608610277259997</x:v>
      </x:c>
      <x:c r="O956" s="13">
        <x:v>1.2215972528546779</x:v>
      </x:c>
      <x:c r="P956" s="25">
        <x:v>1.6178999999999999</x:v>
      </x:c>
      <x:c r="Q956" s="25">
        <x:v>1.6894</x:v>
      </x:c>
    </x:row>
    <x:row r="957">
      <x:c r="A957" s="9">
        <x:v>45267</x:v>
      </x:c>
      <x:c r="B957" s="8">
        <x:v>45.610804174339997</x:v>
      </x:c>
      <x:c r="C957" s="8">
        <x:v>19.239500567537</x:v>
      </x:c>
      <x:c r="D957" s="8">
        <x:v>21</x:v>
      </x:c>
      <x:c r="E957" s="8">
        <x:v>126.298828125</x:v>
      </x:c>
      <x:c r="F957" s="23">
        <x:v>1.5303728321671923</x:v>
      </x:c>
      <x:c r="G957" s="18">
        <x:v>4.0361253196930999E-2</x:v>
      </x:c>
      <x:c r="H957" s="18">
        <x:v>4.5521674919642E-2</x:v>
      </x:c>
      <x:c r="I957" s="18">
        <x:v>0.27174694464414001</x:v>
      </x:c>
      <x:c r="J957" s="18">
        <x:v>0.41814457017655005</x:v>
      </x:c>
      <x:c r="K957" s="21">
        <x:v>0.19999549876388212</x:v>
      </x:c>
      <x:c r="L957" s="21">
        <x:v>0.13154402690345735</x:v>
      </x:c>
      <x:c r="M957" s="18">
        <x:v>0.33273202711640998</x:v>
      </x:c>
      <x:c r="N957" s="18">
        <x:v>0.33273202711640998</x:v>
      </x:c>
      <x:c r="O957" s="13">
        <x:v>1.2201127883283409</x:v>
      </x:c>
      <x:c r="P957" s="25">
        <x:v>1.6185</x:v>
      </x:c>
      <x:c r="Q957" s="25">
        <x:v>1.6921999999999999</x:v>
      </x:c>
    </x:row>
    <x:row r="958">
      <x:c r="A958" s="9">
        <x:v>45268</x:v>
      </x:c>
      <x:c r="B958" s="8">
        <x:v>45.672191528545</x:v>
      </x:c>
      <x:c r="C958" s="8">
        <x:v>21.963677639046999</x:v>
      </x:c>
      <x:c r="D958" s="8">
        <x:v>22.538461538461998</x:v>
      </x:c>
      <x:c r="E958" s="8">
        <x:v>138.603515625</x:v>
      </x:c>
      <x:c r="F958" s="23">
        <x:v>1.5719446158276349</x:v>
      </x:c>
      <x:c r="G958" s="18">
        <x:v>3.9482097186701003E-2</x:v>
      </x:c>
      <x:c r="H958" s="18">
        <x:v>4.3784206411258998E-2</x:v>
      </x:c>
      <x:c r="I958" s="18">
        <x:v>0.27210639827462002</x:v>
      </x:c>
      <x:c r="J958" s="18">
        <x:v>0.41739881608272</x:v>
      </x:c>
      <x:c r="K958" s="21">
        <x:v>0.19893470321443951</x:v>
      </x:c>
      <x:c r="L958" s="21">
        <x:v>0.13178381160930708</x:v>
      </x:c>
      <x:c r="M958" s="18">
        <x:v>0.32870613692383999</x:v>
      </x:c>
      <x:c r="N958" s="18">
        <x:v>0.32870613692383999</x:v>
      </x:c>
      <x:c r="O958" s="13">
        <x:v>1.2157637568443107</x:v>
      </x:c>
      <x:c r="P958" s="25">
        <x:v>1.6187</x:v>
      </x:c>
      <x:c r="Q958" s="25">
        <x:v>1.6911</x:v>
      </x:c>
    </x:row>
    <x:row r="959">
      <x:c r="A959" s="9">
        <x:v>45271</x:v>
      </x:c>
      <x:c r="B959" s="8">
        <x:v>47.882136279926002</x:v>
      </x:c>
      <x:c r="C959" s="8">
        <x:v>24.063564131669001</x:v>
      </x:c>
      <x:c r="D959" s="8">
        <x:v>25.923076923077002</x:v>
      </x:c>
      <x:c r="E959" s="8">
        <x:v>144.912109375</x:v>
      </x:c>
      <x:c r="F959" s="23">
        <x:v>1.6069522167741801</x:v>
      </x:c>
      <x:c r="G959" s="18">
        <x:v>4.2679028132992E-2</x:v>
      </x:c>
      <x:c r="H959" s="18">
        <x:v>4.4479193814612003E-2</x:v>
      </x:c>
      <x:c r="I959" s="18">
        <x:v>0.27546129882578002</x:v>
      </x:c>
      <x:c r="J959" s="18">
        <x:v>0.41739881608272</x:v>
      </x:c>
      <x:c r="K959" s="21">
        <x:v>0.19068407116321939</x:v>
      </x:c>
      <x:c r="L959" s="21">
        <x:v>0.12506983984552211</x:v>
      </x:c>
      <x:c r="M959" s="18">
        <x:v>0.31516890344482001</x:v>
      </x:c>
      <x:c r="N959" s="18">
        <x:v>0.31516890344482001</x:v>
      </x:c>
      <x:c r="O959" s="13">
        <x:v>1.2284273605980698</x:v>
      </x:c>
      <x:c r="P959" s="25">
        <x:v>1.6198999999999999</x:v>
      </x:c>
      <x:c r="Q959" s="25">
        <x:v>1.6747000000000001</x:v>
      </x:c>
    </x:row>
    <x:row r="960">
      <x:c r="A960" s="9">
        <x:v>45272</x:v>
      </x:c>
      <x:c r="B960" s="8">
        <x:v>47.759361571516003</x:v>
      </x:c>
      <x:c r="C960" s="8">
        <x:v>23.609534619750001</x:v>
      </x:c>
      <x:c r="D960" s="8">
        <x:v>25.846153846153999</x:v>
      </x:c>
      <x:c r="E960" s="8">
        <x:v>143.02734375</x:v>
      </x:c>
      <x:c r="F960" s="23">
        <x:v>1.6006059844685501</x:v>
      </x:c>
      <x:c r="G960" s="18">
        <x:v>4.6914961636828997E-2</x:v>
      </x:c>
      <x:c r="H960" s="18">
        <x:v>5.0994700721049002E-2</x:v>
      </x:c>
      <x:c r="I960" s="18">
        <x:v>0.29103762281332002</x:v>
      </x:c>
      <x:c r="J960" s="18">
        <x:v>0.43557657136756001</x:v>
      </x:c>
      <x:c r="K960" s="21">
        <x:v>0.20447441330597305</x:v>
      </x:c>
      <x:c r="L960" s="21">
        <x:v>0.13993649160818689</x:v>
      </x:c>
      <x:c r="M960" s="18">
        <x:v>0.32924206166582004</x:v>
      </x:c>
      <x:c r="N960" s="18">
        <x:v>0.32924206166582004</x:v>
      </x:c>
      <x:c r="O960" s="13">
        <x:v>1.2327104020498543</x:v>
      </x:c>
      <x:c r="P960" s="25">
        <x:v>1.6204000000000001</x:v>
      </x:c>
      <x:c r="Q960" s="25">
        <x:v>1.6688000000000001</x:v>
      </x:c>
    </x:row>
    <x:row r="961">
      <x:c r="A961" s="9">
        <x:v>45273</x:v>
      </x:c>
      <x:c r="B961" s="8">
        <x:v>46.347452424799997</x:v>
      </x:c>
      <x:c r="C961" s="8">
        <x:v>22.758229284904001</x:v>
      </x:c>
      <x:c r="D961" s="8">
        <x:v>23.692307692307999</x:v>
      </x:c>
      <x:c r="E961" s="8">
        <x:v>141.435546875</x:v>
      </x:c>
      <x:c r="F961" s="23">
        <x:v>1.58558384069253</x:v>
      </x:c>
      <x:c r="G961" s="18">
        <x:v>5.0351662404092001E-2</x:v>
      </x:c>
      <x:c r="H961" s="18">
        <x:v>5.4469637737815997E-2</x:v>
      </x:c>
      <x:c r="I961" s="18">
        <x:v>0.29499161274862001</x:v>
      </x:c>
      <x:c r="J961" s="18">
        <x:v>0.44023753433826995</x:v>
      </x:c>
      <x:c r="K961" s="21">
        <x:v>0.20683173674917876</x:v>
      </x:c>
      <x:c r="L961" s="21">
        <x:v>0.14221444631375735</x:v>
      </x:c>
      <x:c r="M961" s="18">
        <x:v>0.33629329305354999</x:v>
      </x:c>
      <x:c r="N961" s="18">
        <x:v>0.33629329305354999</x:v>
      </x:c>
      <x:c r="O961" s="13">
        <x:v>1.222177959756936</x:v>
      </x:c>
      <x:c r="P961" s="25">
        <x:v>1.6221000000000001</x:v>
      </x:c>
      <x:c r="Q961" s="25">
        <x:v>1.663</x:v>
      </x:c>
    </x:row>
    <x:row r="962">
      <x:c r="A962" s="9">
        <x:v>45274</x:v>
      </x:c>
      <x:c r="B962" s="8">
        <x:v>46.347452424799997</x:v>
      </x:c>
      <x:c r="C962" s="8">
        <x:v>21.906923950056999</x:v>
      </x:c>
      <x:c r="D962" s="8">
        <x:v>23.692307692307999</x:v>
      </x:c>
      <x:c r="E962" s="8">
        <x:v>139.853515625</x:v>
      </x:c>
      <x:c r="F962" s="23">
        <x:v>1.5795004992304125</x:v>
      </x:c>
      <x:c r="G962" s="18">
        <x:v>3.3807544757033001E-2</x:v>
      </x:c>
      <x:c r="H962" s="18">
        <x:v>4.0135522543653997E-2</x:v>
      </x:c>
      <x:c r="I962" s="18">
        <x:v>0.28193146417444997</x:v>
      </x:c>
      <x:c r="J962" s="18">
        <x:v>0.42821225005747998</x:v>
      </x:c>
      <x:c r="K962" s="21">
        <x:v>0.19740244297635567</x:v>
      </x:c>
      <x:c r="L962" s="21">
        <x:v>0.13454133572657545</x:v>
      </x:c>
      <x:c r="M962" s="18">
        <x:v>0.33069655890996996</x:v>
      </x:c>
      <x:c r="N962" s="18">
        <x:v>0.33069655890996996</x:v>
      </x:c>
      <x:c r="O962" s="13">
        <x:v>1.2185520009462238</x:v>
      </x:c>
      <x:c r="P962" s="25">
        <x:v>1.6228</x:v>
      </x:c>
      <x:c r="Q962" s="25">
        <x:v>1.6932</x:v>
      </x:c>
    </x:row>
    <x:row r="963">
      <x:c r="A963" s="9">
        <x:v>45275</x:v>
      </x:c>
      <x:c r="B963" s="8">
        <x:v>45.549416820135001</x:v>
      </x:c>
      <x:c r="C963" s="8">
        <x:v>20.601589103292</x:v>
      </x:c>
      <x:c r="D963" s="8">
        <x:v>22.692307692307999</x:v>
      </x:c>
      <x:c r="E963" s="8">
        <x:v>136.865234375</x:v>
      </x:c>
      <x:c r="F963" s="23">
        <x:v>1.5642713699768374</x:v>
      </x:c>
      <x:c r="G963" s="18">
        <x:v>2.9012148337596001E-2</x:v>
      </x:c>
      <x:c r="H963" s="18">
        <x:v>3.6139344974371997E-2</x:v>
      </x:c>
      <x:c r="I963" s="18">
        <x:v>0.27977474239155997</x:v>
      </x:c>
      <x:c r="J963" s="18">
        <x:v>0.42560211080623001</x:v>
      </x:c>
      <x:c r="K963" s="21">
        <x:v>0.19327712695074561</x:v>
      </x:c>
      <x:c r="L963" s="21">
        <x:v>0.13334241219732768</x:v>
      </x:c>
      <x:c r="M963" s="18">
        <x:v>0.32563406095597996</x:v>
      </x:c>
      <x:c r="N963" s="18">
        <x:v>0.32563406095597996</x:v>
      </x:c>
      <x:c r="O963" s="13">
        <x:v>1.2116587010602504</x:v>
      </x:c>
      <x:c r="P963" s="25">
        <x:v>1.6241000000000001</x:v>
      </x:c>
      <x:c r="Q963" s="25">
        <x:v>1.6903999999999999</x:v>
      </x:c>
    </x:row>
    <x:row r="964">
      <x:c r="A964" s="9">
        <x:v>45278</x:v>
      </x:c>
      <x:c r="B964" s="8">
        <x:v>44.505831798648998</x:v>
      </x:c>
      <x:c r="C964" s="8">
        <x:v>19.466515323496001</x:v>
      </x:c>
      <x:c r="D964" s="8">
        <x:v>20.384615384615</x:v>
      </x:c>
      <x:c r="E964" s="8">
        <x:v>135.87890625</x:v>
      </x:c>
      <x:c r="F964" s="23">
        <x:v>1.5505896718918999</x:v>
      </x:c>
      <x:c r="G964" s="18">
        <x:v>2.5735294117646999E-2</x:v>
      </x:c>
      <x:c r="H964" s="18">
        <x:v>3.3793762488054997E-2</x:v>
      </x:c>
      <x:c r="I964" s="18">
        <x:v>0.26971004073808003</x:v>
      </x:c>
      <x:c r="J964" s="18">
        <x:v>0.41590730797222003</x:v>
      </x:c>
      <x:c r="K964" s="21">
        <x:v>0.1860872904489681</x:v>
      </x:c>
      <x:c r="L964" s="21">
        <x:v>0.1248300551396726</x:v>
      </x:c>
      <x:c r="M964" s="18">
        <x:v>0.31860292878868002</x:v>
      </x:c>
      <x:c r="N964" s="18">
        <x:v>0.31860292878868002</x:v>
      </x:c>
      <x:c r="O964" s="13">
        <x:v>1.1975056286488515</x:v>
      </x:c>
      <x:c r="P964" s="25">
        <x:v>1.6252</x:v>
      </x:c>
      <x:c r="Q964" s="25">
        <x:v>1.6895</x:v>
      </x:c>
    </x:row>
    <x:row r="965">
      <x:c r="A965" s="9">
        <x:v>45279</x:v>
      </x:c>
      <x:c r="B965" s="8">
        <x:v>44.689993861265002</x:v>
      </x:c>
      <x:c r="C965" s="8">
        <x:v>20.715096481271001</x:v>
      </x:c>
      <x:c r="D965" s="8">
        <x:v>21.615384615385</x:v>
      </x:c>
      <x:c r="E965" s="8">
        <x:v>137.28515625</x:v>
      </x:c>
      <x:c r="F965" s="23">
        <x:v>1.5607640780198024</x:v>
      </x:c>
      <x:c r="G965" s="18">
        <x:v>1.9101662404091998E-2</x:v>
      </x:c>
      <x:c r="H965" s="18">
        <x:v>2.8581356962904998E-2</x:v>
      </x:c>
      <x:c r="I965" s="18">
        <x:v>0.25461298825785</x:v>
      </x:c>
      <x:c r="J965" s="18">
        <x:v>0.40127188451733997</x:v>
      </x:c>
      <x:c r="K965" s="21">
        <x:v>0.16781803376412374</x:v>
      </x:c>
      <x:c r="L965" s="21">
        <x:v>0.10876447984776139</x:v>
      </x:c>
      <x:c r="M965" s="18">
        <x:v>0.29994731171836997</x:v>
      </x:c>
      <x:c r="N965" s="18">
        <x:v>0.29994731171836997</x:v>
      </x:c>
      <x:c r="O965" s="13">
        <x:v>1.1986582303927356</x:v>
      </x:c>
      <x:c r="P965" s="25">
        <x:v>1.6257999999999999</x:v>
      </x:c>
      <x:c r="Q965" s="25">
        <x:v>1.6902999999999999</x:v>
      </x:c>
    </x:row>
    <x:row r="966">
      <x:c r="A966" s="9">
        <x:v>45280</x:v>
      </x:c>
      <x:c r="B966" s="8">
        <x:v>42.786985880909</x:v>
      </x:c>
      <x:c r="C966" s="8">
        <x:v>18.842224744608</x:v>
      </x:c>
      <x:c r="D966" s="8">
        <x:v>17.230769230768999</x:v>
      </x:c>
      <x:c r="E966" s="8">
        <x:v>132.529296875</x:v>
      </x:c>
      <x:c r="F966" s="23">
        <x:v>1.5284731918282151</x:v>
      </x:c>
      <x:c r="G966" s="18">
        <x:v>2.0380434782608998E-2</x:v>
      </x:c>
      <x:c r="H966" s="18">
        <x:v>2.9710711493353997E-2</x:v>
      </x:c>
      <x:c r="I966" s="18">
        <x:v>0.25389408099687999</x:v>
      </x:c>
      <x:c r="J966" s="18">
        <x:v>0.40015325337659002</x:v>
      </x:c>
      <x:c r="K966" s="21">
        <x:v>0.16899669548572649</x:v>
      </x:c>
      <x:c r="L966" s="21">
        <x:v>0.10984351102408385</x:v>
      </x:c>
      <x:c r="M966" s="18">
        <x:v>0.30314357799132002</x:v>
      </x:c>
      <x:c r="N966" s="18">
        <x:v>0.30314357799132002</x:v>
      </x:c>
      <x:c r="O966" s="13">
        <x:v>1.1848862867156005</x:v>
      </x:c>
      <x:c r="P966" s="25">
        <x:v>1.6263000000000001</x:v>
      </x:c>
      <x:c r="Q966" s="25">
        <x:v>1.6993</x:v>
      </x:c>
    </x:row>
    <x:row r="967">
      <x:c r="A967" s="9">
        <x:v>45281</x:v>
      </x:c>
      <x:c r="B967" s="8">
        <x:v>43.339472068753999</x:v>
      </x:c>
      <x:c r="C967" s="8">
        <x:v>19.636776390464998</x:v>
      </x:c>
      <x:c r="D967" s="8">
        <x:v>18.692307692307999</x:v>
      </x:c>
      <x:c r="E967" s="8">
        <x:v>134.970703125</x:v>
      </x:c>
      <x:c r="F967" s="23">
        <x:v>1.5415981481913175</x:v>
      </x:c>
      <x:c r="G967" s="18">
        <x:v>9.9904092071610995E-3</x:v>
      </x:c>
      <x:c r="H967" s="18">
        <x:v>2.076274867518E-2</x:v>
      </x:c>
      <x:c r="I967" s="18">
        <x:v>0.23915648214714</x:v>
      </x:c>
      <x:c r="J967" s="18">
        <x:v>0.38598392621106004</x:v>
      </x:c>
      <x:c r="K967" s="21">
        <x:v>0.15473488865433183</x:v>
      </x:c>
      <x:c r="L967" s="21">
        <x:v>9.4257505143870546E-2</x:v>
      </x:c>
      <x:c r="M967" s="18">
        <x:v>0.28710216684302997</x:v>
      </x:c>
      <x:c r="N967" s="18">
        <x:v>0.28710216684302997</x:v>
      </x:c>
      <x:c r="O967" s="13">
        <x:v>1.1926610984886141</x:v>
      </x:c>
      <x:c r="P967" s="25">
        <x:v>1.6274</x:v>
      </x:c>
      <x:c r="Q967" s="25">
        <x:v>1.6958</x:v>
      </x:c>
    </x:row>
    <x:row r="968">
      <x:c r="A968" s="9">
        <x:v>45282</x:v>
      </x:c>
      <x:c r="B968" s="8">
        <x:v>41.804788213628001</x:v>
      </x:c>
      <x:c r="C968" s="8">
        <x:v>17.366628830873999</x:v>
      </x:c>
      <x:c r="D968" s="8">
        <x:v>11.076923076923</x:v>
      </x:c>
      <x:c r="E968" s="8">
        <x:v>131.103515625</x:v>
      </x:c>
      <x:c r="F968" s="23">
        <x:v>1.5033796393660626</x:v>
      </x:c>
      <x:c r="G968" s="18">
        <x:v>1.9101662404091998E-2</x:v>
      </x:c>
      <x:c r="H968" s="18">
        <x:v>3.0492572322127001E-2</x:v>
      </x:c>
      <x:c r="I968" s="18">
        <x:v>0.24430865085071002</x:v>
      </x:c>
      <x:c r="J968" s="18">
        <x:v>0.39269571274691001</x:v>
      </x:c>
      <x:c r="K968" s="21">
        <x:v>0.16251405601691071</x:v>
      </x:c>
      <x:c r="L968" s="21">
        <x:v>9.917309161378407E-2</x:v>
      </x:c>
      <x:c r="M968" s="18">
        <x:v>0.29650152097719001</x:v>
      </x:c>
      <x:c r="N968" s="18">
        <x:v>0.29650152097719001</x:v>
      </x:c>
      <x:c r="O968" s="13">
        <x:v>1.182041018958339</x:v>
      </x:c>
      <x:c r="P968" s="25">
        <x:v>1.6289</x:v>
      </x:c>
      <x:c r="Q968" s="25">
        <x:v>1.7069000000000001</x:v>
      </x:c>
    </x:row>
    <x:row r="969">
      <x:c r="A969" s="9">
        <x:v>45285</x:v>
      </x:c>
      <x:c r="B969" s="8">
        <x:v>42.111724984653002</x:v>
      </x:c>
      <x:c r="C969" s="8">
        <x:v>17.593643586833</x:v>
      </x:c>
      <x:c r="D969" s="8">
        <x:v>10</x:v>
      </x:c>
      <x:c r="E969" s="8">
        <x:v>133.3203125</x:v>
      </x:c>
      <x:c r="F969" s="23">
        <x:v>1.507564202678715</x:v>
      </x:c>
      <x:c r="G969" s="18">
        <x:v>2.0939897698209999E-2</x:v>
      </x:c>
      <x:c r="H969" s="18">
        <x:v>2.9102597515420003E-2</x:v>
      </x:c>
      <x:c r="I969" s="18">
        <x:v>0.23783848550203998</x:v>
      </x:c>
      <x:c r="J969" s="18">
        <x:v>0.38430597953852003</x:v>
      </x:c>
      <x:c r="K969" s="21">
        <x:v>0.15225969903896575</x:v>
      </x:c>
      <x:c r="L969" s="21">
        <x:v>8.5745148086215695E-2</x:v>
      </x:c>
      <x:c r="M969" s="18">
        <x:v>0.27306817214367002</x:v>
      </x:c>
      <x:c r="N969" s="18">
        <x:v>0.27306817214367002</x:v>
      </x:c>
      <x:c r="O969" s="13">
        <x:v>1.1816050287627939</x:v>
      </x:c>
      <x:c r="P969" s="25">
        <x:v>1.6302000000000001</x:v>
      </x:c>
      <x:c r="Q969" s="25">
        <x:v>1.7081</x:v>
      </x:c>
    </x:row>
    <x:row r="970">
      <x:c r="A970" s="9">
        <x:v>45286</x:v>
      </x:c>
      <x:c r="B970" s="8">
        <x:v>40.454266421116998</x:v>
      </x:c>
      <x:c r="C970" s="8">
        <x:v>15.550510783201</x:v>
      </x:c>
      <x:c r="D970" s="8">
        <x:v>7.8461538461537996</x:v>
      </x:c>
      <x:c r="E970" s="8">
        <x:v>128.7109375</x:v>
      </x:c>
      <x:c r="F970" s="23">
        <x:v>1.4814046713761795</x:v>
      </x:c>
      <x:c r="G970" s="18">
        <x:v>2.3017902813298997E-2</x:v>
      </x:c>
      <x:c r="H970" s="18">
        <x:v>3.1795673703413997E-2</x:v>
      </x:c>
      <x:c r="I970" s="18">
        <x:v>0.23723939611790001</x:v>
      </x:c>
      <x:c r="J970" s="18">
        <x:v>0.38533139143683004</x:v>
      </x:c>
      <x:c r="K970" s="21">
        <x:v>0.1513167696616835</x:v>
      </x:c>
      <x:c r="L970" s="21">
        <x:v>8.4426332204044829E-2</x:v>
      </x:c>
      <x:c r="M970" s="18">
        <x:v>0.26985638208259</x:v>
      </x:c>
      <x:c r="N970" s="18">
        <x:v>0.26985638208259</x:v>
      </x:c>
      <x:c r="O970" s="13">
        <x:v>1.1680981676793702</x:v>
      </x:c>
      <x:c r="P970" s="25">
        <x:v>1.6314</x:v>
      </x:c>
      <x:c r="Q970" s="25">
        <x:v>1.7130000000000001</x:v>
      </x:c>
    </x:row>
    <x:row r="971">
      <x:c r="A971" s="9">
        <x:v>45287</x:v>
      </x:c>
      <x:c r="B971" s="8">
        <x:v>41.068139963168001</x:v>
      </x:c>
      <x:c r="C971" s="8">
        <x:v>16.855845629966002</x:v>
      </x:c>
      <x:c r="D971" s="8">
        <x:v>7.3846153846154001</x:v>
      </x:c>
      <x:c r="E971" s="8">
        <x:v>129.013671875</x:v>
      </x:c>
      <x:c r="F971" s="23">
        <x:v>1.4858056821318735</x:v>
      </x:c>
      <x:c r="G971" s="18">
        <x:v>1.5824808184142999E-2</x:v>
      </x:c>
      <x:c r="H971" s="18">
        <x:v>2.5540787073233998E-2</x:v>
      </x:c>
      <x:c r="I971" s="18">
        <x:v>0.22537742631200999</x:v>
      </x:c>
      <x:c r="J971" s="18">
        <x:v>0.37246713381977004</x:v>
      </x:c>
      <x:c r="K971" s="21">
        <x:v>0.1352869702478845</x:v>
      </x:c>
      <x:c r="L971" s="21">
        <x:v>6.9080111029681035E-2</x:v>
      </x:c>
      <x:c r="M971" s="18">
        <x:v>0.25060405238411998</x:v>
      </x:c>
      <x:c r="N971" s="18">
        <x:v>0.25060405238411998</x:v>
      </x:c>
      <x:c r="O971" s="13">
        <x:v>1.1764399568023443</x:v>
      </x:c>
      <x:c r="P971" s="25">
        <x:v>1.633</x:v>
      </x:c>
      <x:c r="Q971" s="25">
        <x:v>1.7189000000000001</x:v>
      </x:c>
    </x:row>
    <x:row r="972">
      <x:c r="A972" s="9">
        <x:v>45288</x:v>
      </x:c>
      <x:c r="B972" s="8">
        <x:v>43.339472068753999</x:v>
      </x:c>
      <x:c r="C972" s="8">
        <x:v>18.274687854711001</x:v>
      </x:c>
      <x:c r="D972" s="8">
        <x:v>8.8461538461538005</x:v>
      </x:c>
      <x:c r="E972" s="8">
        <x:v>132.373046875</x:v>
      </x:c>
      <x:c r="F972" s="23">
        <x:v>1.5070834016115469</x:v>
      </x:c>
      <x:c r="G972" s="18">
        <x:v>2.0859974424551998E-2</x:v>
      </x:c>
      <x:c r="H972" s="18">
        <x:v>2.9363217791678001E-2</x:v>
      </x:c>
      <x:c r="I972" s="18">
        <x:v>0.23352504193626</x:v>
      </x:c>
      <x:c r="J972" s="18">
        <x:v>0.38225515589622</x:v>
      </x:c>
      <x:c r="K972" s="21">
        <x:v>0.1454234610536691</x:v>
      </x:c>
      <x:c r="L972" s="21">
        <x:v>7.8072037499034908E-2</x:v>
      </x:c>
      <x:c r="M972" s="18">
        <x:v>0.26101038290867001</x:v>
      </x:c>
      <x:c r="N972" s="18">
        <x:v>0.26101038290867001</x:v>
      </x:c>
      <x:c r="O972" s="13">
        <x:v>1.1981776192902922</x:v>
      </x:c>
      <x:c r="P972" s="25">
        <x:v>1.6337999999999999</x:v>
      </x:c>
      <x:c r="Q972" s="25">
        <x:v>1.7195</x:v>
      </x:c>
    </x:row>
    <x:row r="973">
      <x:c r="A973" s="9">
        <x:v>45289</x:v>
      </x:c>
      <x:c r="B973" s="8">
        <x:v>45.119705340700001</x:v>
      </x:c>
      <x:c r="C973" s="8">
        <x:v>20.771850170261001</x:v>
      </x:c>
      <x:c r="D973" s="8">
        <x:v>11.692307692308001</x:v>
      </x:c>
      <x:c r="E973" s="8">
        <x:v>136.09375</x:v>
      </x:c>
      <x:c r="F973" s="23">
        <x:v>1.5341940330081725</x:v>
      </x:c>
      <x:c r="G973" s="18">
        <x:v>4.5796035805626994E-2</x:v>
      </x:c>
      <x:c r="H973" s="18">
        <x:v>5.1863434975240999E-2</x:v>
      </x:c>
      <x:c r="I973" s="18">
        <x:v>0.25401389887371001</x:v>
      </x:c>
      <x:c r="J973" s="18">
        <x:v>0.40089900747042001</x:v>
      </x:c>
      <x:c r="K973" s="21">
        <x:v>0.17017535720732946</x:v>
      </x:c>
      <x:c r="L973" s="21">
        <x:v>9.8333845143311116E-2</x:v>
      </x:c>
      <x:c r="M973" s="18">
        <x:v>0.28216968742334997</x:v>
      </x:c>
      <x:c r="N973" s="18">
        <x:v>0.28216968742334997</x:v>
      </x:c>
      <x:c r="O973" s="13">
        <x:v>1.212824713319236</x:v>
      </x:c>
      <x:c r="P973" s="25">
        <x:v>1.6349</x:v>
      </x:c>
      <x:c r="Q973" s="25">
        <x:v>1.7101</x:v>
      </x:c>
    </x:row>
    <x:row r="974">
      <x:c r="A974" s="9">
        <x:v>45293</x:v>
      </x:c>
      <x:c r="B974" s="8">
        <x:v>43.155310006138997</x:v>
      </x:c>
      <x:c r="C974" s="8">
        <x:v>18.558456299658999</x:v>
      </x:c>
      <x:c r="D974" s="8">
        <x:v>9.7692307692308002</x:v>
      </x:c>
      <x:c r="E974" s="8">
        <x:v>130.498046875</x:v>
      </x:c>
      <x:c r="F974" s="23">
        <x:v>1.5049526098750721</x:v>
      </x:c>
      <x:c r="G974" s="18">
        <x:v>5.0991048593349998E-2</x:v>
      </x:c>
      <x:c r="H974" s="18">
        <x:v>5.8639562157935997E-2</x:v>
      </x:c>
      <x:c r="I974" s="18">
        <x:v>0.26335969326623998</x:v>
      </x:c>
      <x:c r="J974" s="18">
        <x:v>0.41506833463594001</x:v>
      </x:c>
      <x:c r="K974" s="21">
        <x:v>0.18750168451489158</x:v>
      </x:c>
      <x:c r="L974" s="21">
        <x:v>0.11308060455305147</x:v>
      </x:c>
      <x:c r="M974" s="18">
        <x:v>0.30697838941624001</x:v>
      </x:c>
      <x:c r="N974" s="18">
        <x:v>0.30697838941624001</x:v>
      </x:c>
      <x:c r="O974" s="13">
        <x:v>1.2096434065293471</x:v>
      </x:c>
      <x:c r="P974" s="25">
        <x:v>1.6345000000000001</x:v>
      </x:c>
      <x:c r="Q974" s="25">
        <x:v>1.7238</x:v>
      </x:c>
    </x:row>
    <x:row r="975">
      <x:c r="A975" s="9">
        <x:v>45294</x:v>
      </x:c>
      <x:c r="B975" s="8">
        <x:v>41.559238796808003</x:v>
      </x:c>
      <x:c r="C975" s="8">
        <x:v>15.66401816118</x:v>
      </x:c>
      <x:c r="D975" s="8">
        <x:v>8.9230769230769003</x:v>
      </x:c>
      <x:c r="E975" s="8">
        <x:v>122.431640625</x:v>
      </x:c>
      <x:c r="F975" s="23">
        <x:v>1.4714449362651623</x:v>
      </x:c>
      <x:c r="G975" s="18">
        <x:v>4.0521099744244997E-2</x:v>
      </x:c>
      <x:c r="H975" s="18">
        <x:v>4.9344105638085001E-2</x:v>
      </x:c>
      <x:c r="I975" s="18">
        <x:v>0.26108315360652001</x:v>
      </x:c>
      <x:c r="J975" s="18">
        <x:v>0.41311073023608996</x:v>
      </x:c>
      <x:c r="K975" s="21">
        <x:v>0.18314063614496101</x:v>
      </x:c>
      <x:c r="L975" s="21">
        <x:v>0.11320049690597567</x:v>
      </x:c>
      <x:c r="M975" s="18">
        <x:v>0.30837351497944998</x:v>
      </x:c>
      <x:c r="N975" s="18">
        <x:v>0.30837351497944998</x:v>
      </x:c>
      <x:c r="O975" s="13">
        <x:v>1.2067656388559567</x:v>
      </x:c>
      <x:c r="P975" s="25">
        <x:v>1.6342000000000001</x:v>
      </x:c>
      <x:c r="Q975" s="25">
        <x:v>1.7168000000000001</x:v>
      </x:c>
    </x:row>
    <x:row r="976">
      <x:c r="A976" s="9">
        <x:v>45295</x:v>
      </x:c>
      <x:c r="B976" s="8">
        <x:v>40.883977900551997</x:v>
      </x:c>
      <x:c r="C976" s="8">
        <x:v>14.755959137344</x:v>
      </x:c>
      <x:c r="D976" s="8">
        <x:v>7.7692307692308002</x:v>
      </x:c>
      <x:c r="E976" s="8">
        <x:v>121.34765625</x:v>
      </x:c>
      <x:c r="F976" s="23">
        <x:v>1.4618920601428171</x:v>
      </x:c>
      <x:c r="G976" s="18">
        <x:v>4.0201406649616002E-2</x:v>
      </x:c>
      <x:c r="H976" s="18">
        <x:v>4.7954130831378998E-2</x:v>
      </x:c>
      <x:c r="I976" s="18">
        <x:v>0.26204169662114002</x:v>
      </x:c>
      <x:c r="J976" s="18">
        <x:v>0.41143278364071001</x:v>
      </x:c>
      <x:c r="K976" s="21">
        <x:v>0.17795452456990835</x:v>
      </x:c>
      <x:c r="L976" s="21">
        <x:v>0.11176178867087949</x:v>
      </x:c>
      <x:c r="M976" s="18">
        <x:v>0.30138938993200998</x:v>
      </x:c>
      <x:c r="N976" s="18">
        <x:v>0.30138938993200998</x:v>
      </x:c>
      <x:c r="O976" s="13">
        <x:v>1.1997266970262221</x:v>
      </x:c>
      <x:c r="P976" s="25">
        <x:v>1.6349</x:v>
      </x:c>
      <x:c r="Q976" s="25">
        <x:v>1.7126999999999999</x:v>
      </x:c>
    </x:row>
    <x:row r="977">
      <x:c r="A977" s="9">
        <x:v>45296</x:v>
      </x:c>
      <x:c r="B977" s="8">
        <x:v>39.042357274400999</x:v>
      </x:c>
      <x:c r="C977" s="8">
        <x:v>12.429057888762999</x:v>
      </x:c>
      <x:c r="D977" s="8">
        <x:v>4.6153846153845999</x:v>
      </x:c>
      <x:c r="E977" s="8">
        <x:v>116.93359375</x:v>
      </x:c>
      <x:c r="F977" s="23">
        <x:v>1.4325509838213715</x:v>
      </x:c>
      <x:c r="G977" s="18">
        <x:v>3.1809462915601001E-2</x:v>
      </x:c>
      <x:c r="H977" s="18">
        <x:v>4.0048649118234997E-2</x:v>
      </x:c>
      <x:c r="I977" s="18">
        <x:v>0.25473280613467997</x:v>
      </x:c>
      <x:c r="J977" s="18">
        <x:v>0.40024647269619001</x:v>
      </x:c>
      <x:c r="K977" s="21">
        <x:v>0.17088255424029097</x:v>
      </x:c>
      <x:c r="L977" s="21">
        <x:v>0.10516770926001984</x:v>
      </x:c>
      <x:c r="M977" s="18">
        <x:v>0.29746296092238</x:v>
      </x:c>
      <x:c r="N977" s="18">
        <x:v>0.29746296092238</x:v>
      </x:c>
      <x:c r="O977" s="13">
        <x:v>1.1834421502078483</x:v>
      </x:c>
      <x:c r="P977" s="25">
        <x:v>1.6355999999999999</x:v>
      </x:c>
      <x:c r="Q977" s="25">
        <x:v>1.7117</x:v>
      </x:c>
    </x:row>
    <x:row r="978">
      <x:c r="A978" s="9">
        <x:v>45299</x:v>
      </x:c>
      <x:c r="B978" s="8">
        <x:v>36.586863106199999</x:v>
      </x:c>
      <x:c r="C978" s="8">
        <x:v>10.158910329171</x:v>
      </x:c>
      <x:c r="D978" s="8">
        <x:v>2.6153846153845999</x:v>
      </x:c>
      <x:c r="E978" s="8">
        <x:v>110.87890625</x:v>
      </x:c>
      <x:c r="F978" s="23">
        <x:v>1.400600160751889</x:v>
      </x:c>
      <x:c r="G978" s="18">
        <x:v>2.6454603580563001E-2</x:v>
      </x:c>
      <x:c r="H978" s="18">
        <x:v>3.3793762488054997E-2</x:v>
      </x:c>
      <x:c r="I978" s="18">
        <x:v>0.24035466091541</x:v>
      </x:c>
      <x:c r="J978" s="18">
        <x:v>0.3840263218112</x:v>
      </x:c>
      <x:c r="K978" s="21">
        <x:v>0.1521418328668056</x:v>
      </x:c>
      <x:c r="L978" s="21">
        <x:v>8.7183856321313202E-2</x:v>
      </x:c>
      <x:c r="M978" s="18">
        <x:v>0.27179108183972001</x:v>
      </x:c>
      <x:c r="N978" s="18">
        <x:v>0.27179108183972001</x:v>
      </x:c>
      <x:c r="O978" s="13">
        <x:v>1.1615231538177688</x:v>
      </x:c>
      <x:c r="P978" s="25">
        <x:v>1.6362000000000001</x:v>
      </x:c>
      <x:c r="Q978" s="25">
        <x:v>1.7081</x:v>
      </x:c>
    </x:row>
    <x:row r="979">
      <x:c r="A979" s="9">
        <x:v>45300</x:v>
      </x:c>
      <x:c r="B979" s="8">
        <x:v>36.893799877225</x:v>
      </x:c>
      <x:c r="C979" s="8">
        <x:v>10.499432463110001</x:v>
      </x:c>
      <x:c r="D979" s="8">
        <x:v>3.2307692307692002</x:v>
      </x:c>
      <x:c r="E979" s="8">
        <x:v>113.37890625</x:v>
      </x:c>
      <x:c r="F979" s="23">
        <x:v>1.4100072695527606</x:v>
      </x:c>
      <x:c r="G979" s="18">
        <x:v>1.2787723785166001E-2</x:v>
      </x:c>
      <x:c r="H979" s="18">
        <x:v>2.0154634697246002E-2</x:v>
      </x:c>
      <x:c r="I979" s="18">
        <x:v>0.21627126767314001</x:v>
      </x:c>
      <x:c r="J979" s="18">
        <x:v>0.35764527180285</x:v>
      </x:c>
      <x:c r="K979" s="21">
        <x:v>0.12668273968018351</x:v>
      </x:c>
      <x:c r="L979" s="21">
        <x:v>6.3085493383444824E-2</x:v>
      </x:c>
      <x:c r="M979" s="18">
        <x:v>0.24777904976005999</x:v>
      </x:c>
      <x:c r="N979" s="18">
        <x:v>0.24777904976005999</x:v>
      </x:c>
      <x:c r="O979" s="13">
        <x:v>1.1662257544451304</x:v>
      </x:c>
      <x:c r="P979" s="25">
        <x:v>1.6375</x:v>
      </x:c>
      <x:c r="Q979" s="25">
        <x:v>1.7065999999999999</x:v>
      </x:c>
    </x:row>
    <x:row r="980">
      <x:c r="A980" s="9">
        <x:v>45301</x:v>
      </x:c>
      <x:c r="B980" s="8">
        <x:v>35.666052793124997</x:v>
      </x:c>
      <x:c r="C980" s="8">
        <x:v>8.7968217934165995</x:v>
      </x:c>
      <x:c r="D980" s="8">
        <x:v>1.3076923076922999</x:v>
      </x:c>
      <x:c r="E980" s="8">
        <x:v>110.625</x:v>
      </x:c>
      <x:c r="F980" s="23">
        <x:v>1.3909889172355847</x:v>
      </x:c>
      <x:c r="G980" s="18">
        <x:v>1.5265345268542001E-2</x:v>
      </x:c>
      <x:c r="H980" s="18">
        <x:v>2.2934584310658999E-2</x:v>
      </x:c>
      <x:c r="I980" s="18">
        <x:v>0.21938653247063999</x:v>
      </x:c>
      <x:c r="J980" s="18">
        <x:v>0.36314520803267003</x:v>
      </x:c>
      <x:c r="K980" s="21">
        <x:v>0.13163311891091545</x:v>
      </x:c>
      <x:c r="L980" s="21">
        <x:v>6.644247926533664E-2</x:v>
      </x:c>
      <x:c r="M980" s="18">
        <x:v>0.25549938365114</x:v>
      </x:c>
      <x:c r="N980" s="18">
        <x:v>0.25549938365114</x:v>
      </x:c>
      <x:c r="O980" s="13">
        <x:v>1.1578816236077334</x:v>
      </x:c>
      <x:c r="P980" s="25">
        <x:v>1.6375</x:v>
      </x:c>
      <x:c r="Q980" s="25">
        <x:v>1.7048000000000001</x:v>
      </x:c>
    </x:row>
    <x:row r="981">
      <x:c r="A981" s="9">
        <x:v>45302</x:v>
      </x:c>
      <x:c r="B981" s="8">
        <x:v>37.507673419276003</x:v>
      </x:c>
      <x:c r="C981" s="8">
        <x:v>10.61293984109</x:v>
      </x:c>
      <x:c r="D981" s="8">
        <x:v>3.7692307692307998</x:v>
      </x:c>
      <x:c r="E981" s="8">
        <x:v>113.57421875</x:v>
      </x:c>
      <x:c r="F981" s="23">
        <x:v>1.4136601569489922</x:v>
      </x:c>
      <x:c r="G981" s="18">
        <x:v>1.0789641943734002E-2</x:v>
      </x:c>
      <x:c r="H981" s="18">
        <x:v>1.9459647293893E-2</x:v>
      </x:c>
      <x:c r="I981" s="18">
        <x:v>0.21483345315121</x:v>
      </x:c>
      <x:c r="J981" s="18">
        <x:v>0.35801814884975997</x:v>
      </x:c>
      <x:c r="K981" s="21">
        <x:v>0.12279315599889395</x:v>
      </x:c>
      <x:c r="L981" s="21">
        <x:v>5.9248938089856429E-2</x:v>
      </x:c>
      <x:c r="M981" s="18">
        <x:v>0.23895500176726001</x:v>
      </x:c>
      <x:c r="N981" s="18">
        <x:v>0.23895500176726001</x:v>
      </x:c>
      <x:c r="O981" s="13">
        <x:v>1.1728081632316945</x:v>
      </x:c>
      <x:c r="P981" s="25">
        <x:v>1.6375999999999999</x:v>
      </x:c>
      <x:c r="Q981" s="25">
        <x:v>1.7051000000000001</x:v>
      </x:c>
    </x:row>
    <x:row r="982">
      <x:c r="A982" s="9">
        <x:v>45303</x:v>
      </x:c>
      <x:c r="B982" s="8">
        <x:v>36.402701043584997</x:v>
      </x:c>
      <x:c r="C982" s="8">
        <x:v>8.9670828603859007</x:v>
      </x:c>
      <x:c r="D982" s="8">
        <x:v>2</x:v>
      </x:c>
      <x:c r="E982" s="8">
        <x:v>109.599609375</x:v>
      </x:c>
      <x:c r="F982" s="23">
        <x:v>1.3924234831974274</x:v>
      </x:c>
      <x:c r="G982" s="18">
        <x:v>1.6863810741687999E-2</x:v>
      </x:c>
      <x:c r="H982" s="18">
        <x:v>2.4498305968204001E-2</x:v>
      </x:c>
      <x:c r="I982" s="18">
        <x:v>0.22441888329739001</x:v>
      </x:c>
      <x:c r="J982" s="18">
        <x:v>0.37153494124105996</x:v>
      </x:c>
      <x:c r="K982" s="21">
        <x:v>0.14294827143830302</x:v>
      </x:c>
      <x:c r="L982" s="21">
        <x:v>7.5434405734690735E-2</x:v>
      </x:c>
      <x:c r="M982" s="18">
        <x:v>0.26338334371611</x:v>
      </x:c>
      <x:c r="N982" s="18">
        <x:v>0.26338334371611</x:v>
      </x:c>
      <x:c r="O982" s="13">
        <x:v>1.1665393285793477</x:v>
      </x:c>
      <x:c r="P982" s="25">
        <x:v>1.6375</x:v>
      </x:c>
      <x:c r="Q982" s="25">
        <x:v>1.7083999999999999</x:v>
      </x:c>
    </x:row>
    <x:row r="983">
      <x:c r="A983" s="9">
        <x:v>45306</x:v>
      </x:c>
      <x:c r="B983" s="8">
        <x:v>35.850214855739999</x:v>
      </x:c>
      <x:c r="C983" s="8">
        <x:v>9.4778660612939998</x:v>
      </x:c>
      <x:c r="D983" s="8">
        <x:v>3.0769230769231002</x:v>
      </x:c>
      <x:c r="E983" s="8">
        <x:v>109.560546875</x:v>
      </x:c>
      <x:c r="F983" s="23">
        <x:v>1.3949138771723928</x:v>
      </x:c>
      <x:c r="G983" s="18">
        <x:v>1.3986572890024999E-2</x:v>
      </x:c>
      <x:c r="H983" s="18">
        <x:v>2.2760837459821E-2</x:v>
      </x:c>
      <x:c r="I983" s="18">
        <x:v>0.22226216151450001</x:v>
      </x:c>
      <x:c r="J983" s="18">
        <x:v>0.36761973244134</x:v>
      </x:c>
      <x:c r="K983" s="21">
        <x:v>0.13505123790356377</x:v>
      </x:c>
      <x:c r="L983" s="21">
        <x:v>6.8840326323831302E-2</x:v>
      </x:c>
      <x:c r="M983" s="18">
        <x:v>0.25089688005085004</x:v>
      </x:c>
      <x:c r="N983" s="18">
        <x:v>0.25089688005085004</x:v>
      </x:c>
      <x:c r="O983" s="13">
        <x:v>1.1650634042673249</x:v>
      </x:c>
      <x:c r="P983" s="25">
        <x:v>1.6379999999999999</x:v>
      </x:c>
      <x:c r="Q983" s="25">
        <x:v>1.7229000000000001</x:v>
      </x:c>
    </x:row>
    <x:row r="984">
      <x:c r="A984" s="9">
        <x:v>45307</x:v>
      </x:c>
      <x:c r="B984" s="8">
        <x:v>35.543278084714998</x:v>
      </x:c>
      <x:c r="C984" s="8">
        <x:v>8.8535754824064004</x:v>
      </x:c>
      <x:c r="D984" s="8">
        <x:v>3.0769230769231002</x:v>
      </x:c>
      <x:c r="E984" s="8">
        <x:v>108.701171875</x:v>
      </x:c>
      <x:c r="F984" s="23">
        <x:v>1.3904373712976112</x:v>
      </x:c>
      <x:c r="G984" s="18">
        <x:v>1.4466112531969E-2</x:v>
      </x:c>
      <x:c r="H984" s="18">
        <x:v>2.3021457736078998E-2</x:v>
      </x:c>
      <x:c r="I984" s="18">
        <x:v>0.22046489336208999</x:v>
      </x:c>
      <x:c r="J984" s="18">
        <x:v>0.36500959319008996</x:v>
      </x:c>
      <x:c r="K984" s="21">
        <x:v>0.13186885125523617</x:v>
      </x:c>
      <x:c r="L984" s="21">
        <x:v>6.7401618088735127E-2</x:v>
      </x:c>
      <x:c r="M984" s="18">
        <x:v>0.24913735398719999</x:v>
      </x:c>
      <x:c r="N984" s="18">
        <x:v>0.24913735398719999</x:v>
      </x:c>
      <x:c r="O984" s="13">
        <x:v>1.1636221418413071</x:v>
      </x:c>
      <x:c r="P984" s="25">
        <x:v>1.6378999999999999</x:v>
      </x:c>
      <x:c r="Q984" s="25">
        <x:v>1.7205999999999999</x:v>
      </x:c>
    </x:row>
    <x:row r="985">
      <x:c r="A985" s="9">
        <x:v>45308</x:v>
      </x:c>
      <x:c r="B985" s="8">
        <x:v>31.860036832413002</x:v>
      </x:c>
      <x:c r="C985" s="8">
        <x:v>6.5834279228149999</x:v>
      </x:c>
      <x:c r="D985" s="8">
        <x:v>1.5384615384614999</x:v>
      </x:c>
      <x:c r="E985" s="8">
        <x:v>104.16015625</x:v>
      </x:c>
      <x:c r="F985" s="23">
        <x:v>1.3603552063592237</x:v>
      </x:c>
      <x:c r="G985" s="18">
        <x:v>1.9581202046036E-2</x:v>
      </x:c>
      <x:c r="H985" s="18">
        <x:v>2.8146989835809003E-2</x:v>
      </x:c>
      <x:c r="I985" s="18">
        <x:v>0.22190270788402</x:v>
      </x:c>
      <x:c r="J985" s="18">
        <x:v>0.36622144357327996</x:v>
      </x:c>
      <x:c r="K985" s="21">
        <x:v>0.12668273968018351</x:v>
      </x:c>
      <x:c r="L985" s="21">
        <x:v>6.1646785148348648E-2</x:v>
      </x:c>
      <x:c r="M985" s="18">
        <x:v>0.24239763328139</x:v>
      </x:c>
      <x:c r="N985" s="18">
        <x:v>0.24239763328139</x:v>
      </x:c>
      <x:c r="O985" s="13">
        <x:v>1.1367242071890642</x:v>
      </x:c>
      <x:c r="P985" s="25">
        <x:v>1.6386000000000001</x:v>
      </x:c>
      <x:c r="Q985" s="25">
        <x:v>1.7022999999999999</x:v>
      </x:c>
    </x:row>
    <x:row r="986">
      <x:c r="A986" s="9">
        <x:v>45309</x:v>
      </x:c>
      <x:c r="B986" s="8">
        <x:v>32.719459791283001</x:v>
      </x:c>
      <x:c r="C986" s="8">
        <x:v>8.5698070374573998</x:v>
      </x:c>
      <x:c r="D986" s="8">
        <x:v>4.7692307692308002</x:v>
      </x:c>
      <x:c r="E986" s="8">
        <x:v>112.470703125</x:v>
      </x:c>
      <x:c r="F986" s="23">
        <x:v>1.396323001807428</x:v>
      </x:c>
      <x:c r="G986" s="18">
        <x:v>-5.5946291560113998E-4</x:v>
      </x:c>
      <x:c r="H986" s="18">
        <x:v>7.9054817131439005E-3</x:v>
      </x:c>
      <x:c r="I986" s="18">
        <x:v>0.19362568895279</x:v>
      </x:c>
      <x:c r="J986" s="18">
        <x:v>0.33657771953943999</x:v>
      </x:c>
      <x:c r="K986" s="21">
        <x:v>9.9455653911157071E-2</x:v>
      </x:c>
      <x:c r="L986" s="21">
        <x:v>3.6109713975384095E-2</x:v>
      </x:c>
      <x:c r="M986" s="18">
        <x:v>0.2103394311681</x:v>
      </x:c>
      <x:c r="N986" s="18">
        <x:v>0.2103394311681</x:v>
      </x:c>
      <x:c r="O986" s="13">
        <x:v>1.1330834234380613</x:v>
      </x:c>
      <x:c r="P986" s="25">
        <x:v>1.6394</x:v>
      </x:c>
      <x:c r="Q986" s="25">
        <x:v>1.6976</x:v>
      </x:c>
    </x:row>
    <x:row r="987">
      <x:c r="A987" s="9">
        <x:v>45310</x:v>
      </x:c>
      <x:c r="B987" s="8">
        <x:v>31.737262124002001</x:v>
      </x:c>
      <x:c r="C987" s="8">
        <x:v>7.8887627695799996</x:v>
      </x:c>
      <x:c r="D987" s="8">
        <x:v>6.4615384615384004</x:v>
      </x:c>
      <x:c r="E987" s="8">
        <x:v>111.8359375</x:v>
      </x:c>
      <x:c r="F987" s="23">
        <x:v>1.394808752137801</x:v>
      </x:c>
      <x:c r="G987" s="18">
        <x:v>7.4328644501277996E-3</x:v>
      </x:c>
      <x:c r="H987" s="18">
        <x:v>1.5029102597515999E-2</x:v>
      </x:c>
      <x:c r="I987" s="18">
        <x:v>0.19110951353941999</x:v>
      </x:c>
      <x:c r="J987" s="18">
        <x:v>0.33340826475638996</x:v>
      </x:c>
      <x:c r="K987" s="21">
        <x:v>8.8965564588891599E-2</x:v>
      </x:c>
      <x:c r="L987" s="21">
        <x:v>2.6398433388486131E-2</x:v>
      </x:c>
      <x:c r="M987" s="18">
        <x:v>0.20116182209182998</x:v>
      </x:c>
      <x:c r="N987" s="18">
        <x:v>0.20116182209182998</x:v>
      </x:c>
      <x:c r="O987" s="13">
        <x:v>1.1224123101205981</x:v>
      </x:c>
      <x:c r="P987" s="25">
        <x:v>1.6402000000000001</x:v>
      </x:c>
      <x:c r="Q987" s="25">
        <x:v>1.7092000000000001</x:v>
      </x:c>
    </x:row>
    <x:row r="988">
      <x:c r="A988" s="9">
        <x:v>45313</x:v>
      </x:c>
      <x:c r="B988" s="8">
        <x:v>27.747084100675</x:v>
      </x:c>
      <x:c r="C988" s="8">
        <x:v>4.8240635641317002</x:v>
      </x:c>
      <x:c r="D988" s="8">
        <x:v>2.9230769230768998</x:v>
      </x:c>
      <x:c r="E988" s="8">
        <x:v>107.24609375</x:v>
      </x:c>
      <x:c r="F988" s="23">
        <x:v>1.3568507958447089</x:v>
      </x:c>
      <x:c r="G988" s="18">
        <x:v>5.0351662404092001E-3</x:v>
      </x:c>
      <x:c r="H988" s="18">
        <x:v>1.2770393536616999E-2</x:v>
      </x:c>
      <x:c r="I988" s="18">
        <x:v>0.18200335490055</x:v>
      </x:c>
      <x:c r="J988" s="18">
        <x:v>0.32119654199072001</x:v>
      </x:c>
      <x:c r="K988" s="21">
        <x:v>7.5882419479099905E-2</x:v>
      </x:c>
      <x:c r="L988" s="21">
        <x:v>1.5368336919407755E-2</x:v>
      </x:c>
      <x:c r="M988" s="18">
        <x:v>0.18352113394899</x:v>
      </x:c>
      <x:c r="N988" s="18">
        <x:v>0.18352113394899</x:v>
      </x:c>
      <x:c r="O988" s="13">
        <x:v>1.0674120144045234</x:v>
      </x:c>
      <x:c r="P988" s="25">
        <x:v>1.6415999999999999</x:v>
      </x:c>
      <x:c r="Q988" s="25">
        <x:v>1.7055</x:v>
      </x:c>
    </x:row>
    <x:row r="989">
      <x:c r="A989" s="9">
        <x:v>45314</x:v>
      </x:c>
      <x:c r="B989" s="8">
        <x:v>28.667894413751</x:v>
      </x:c>
      <x:c r="C989" s="8">
        <x:v>6.4131668558456001</x:v>
      </x:c>
      <x:c r="D989" s="8">
        <x:v>6.3076923076923004</x:v>
      </x:c>
      <x:c r="E989" s="8">
        <x:v>110.517578125</x:v>
      </x:c>
      <x:c r="F989" s="23">
        <x:v>1.3797658292557222</x:v>
      </x:c>
      <x:c r="G989" s="18">
        <x:v>-1.9501278772379001E-2</x:v>
      </x:c>
      <x:c r="H989" s="18">
        <x:v>-1.1380418729910999E-2</x:v>
      </x:c>
      <x:c r="I989" s="18">
        <x:v>0.1254493170381</x:v>
      </x:c>
      <x:c r="J989" s="18">
        <x:v>0.25836676217024002</x:v>
      </x:c>
      <x:c r="K989" s="21">
        <x:v>7.2843072818127297E-3</x:v>
      </x:c>
      <x:c r="L989" s="21">
        <x:v>-4.1580530719835473E-2</x:v>
      </x:c>
      <x:c r="M989" s="18">
        <x:v>0.11032897848408001</x:v>
      </x:c>
      <x:c r="N989" s="18">
        <x:v>0.11032897848408001</x:v>
      </x:c>
      <x:c r="O989" s="13">
        <x:v>1.0756851962832659</x:v>
      </x:c>
      <x:c r="P989" s="25">
        <x:v>1.6417999999999999</x:v>
      </x:c>
      <x:c r="Q989" s="25">
        <x:v>1.7056</x:v>
      </x:c>
    </x:row>
    <x:row r="990">
      <x:c r="A990" s="9">
        <x:v>45315</x:v>
      </x:c>
      <x:c r="B990" s="8">
        <x:v>29.220380601595998</x:v>
      </x:c>
      <x:c r="C990" s="8">
        <x:v>6.3564131668558996</x:v>
      </x:c>
      <x:c r="D990" s="8">
        <x:v>5.6153846153845999</x:v>
      </x:c>
      <x:c r="E990" s="8">
        <x:v>110.4296875</x:v>
      </x:c>
      <x:c r="F990" s="23">
        <x:v>1.3790546647095914</x:v>
      </x:c>
      <x:c r="G990" s="18">
        <x:v>-1.4226342710997E-2</x:v>
      </x:c>
      <x:c r="H990" s="18">
        <x:v>-7.9054817131440011E-3</x:v>
      </x:c>
      <x:c r="I990" s="18">
        <x:v>0.14258327342439001</x:v>
      </x:c>
      <x:c r="J990" s="18">
        <x:v>0.27440047449318999</x:v>
      </x:c>
      <x:c r="K990" s="21">
        <x:v>1.5652805505193212E-2</x:v>
      </x:c>
      <x:c r="L990" s="21">
        <x:v>-3.1269788368304519E-2</x:v>
      </x:c>
      <x:c r="M990" s="18">
        <x:v>0.1131233148179</x:v>
      </x:c>
      <x:c r="N990" s="18">
        <x:v>0.1131233148179</x:v>
      </x:c>
      <x:c r="O990" s="13">
        <x:v>1.0909240678594856</x:v>
      </x:c>
      <x:c r="P990" s="25">
        <x:v>1.6420999999999999</x:v>
      </x:c>
      <x:c r="Q990" s="25">
        <x:v>1.704</x:v>
      </x:c>
    </x:row>
    <x:row r="991">
      <x:c r="A991" s="9">
        <x:v>45316</x:v>
      </x:c>
      <x:c r="B991" s="8">
        <x:v>31.491712707182</x:v>
      </x:c>
      <x:c r="C991" s="8">
        <x:v>8.7968217934165995</x:v>
      </x:c>
      <x:c r="D991" s="8">
        <x:v>8.0769230769230997</x:v>
      </x:c>
      <x:c r="E991" s="8">
        <x:v>114.31640625</x:v>
      </x:c>
      <x:c r="F991" s="23">
        <x:v>1.4067046595688042</x:v>
      </x:c>
      <x:c r="G991" s="18">
        <x:v>1.8382352941176E-3</x:v>
      </x:c>
      <x:c r="H991" s="18">
        <x:v>5.3861523759882006E-3</x:v>
      </x:c>
      <x:c r="I991" s="18">
        <x:v>0.15863886891924001</x:v>
      </x:c>
      <x:c r="J991" s="18">
        <x:v>0.29136637947201</x:v>
      </x:c>
      <x:c r="K991" s="21">
        <x:v>2.7793021237702664E-2</x:v>
      </x:c>
      <x:c r="L991" s="21">
        <x:v>-1.5803674841014193E-2</x:v>
      </x:c>
      <x:c r="M991" s="18">
        <x:v>0.12908678020892</x:v>
      </x:c>
      <x:c r="N991" s="18">
        <x:v>0.12908678020892</x:v>
      </x:c>
      <x:c r="O991" s="13">
        <x:v>1.1261819410874789</x:v>
      </x:c>
      <x:c r="P991" s="25">
        <x:v>1.6431</x:v>
      </x:c>
      <x:c r="Q991" s="25">
        <x:v>1.6961999999999999</x:v>
      </x:c>
    </x:row>
    <x:row r="992">
      <x:c r="A992" s="9">
        <x:v>45317</x:v>
      </x:c>
      <x:c r="B992" s="8">
        <x:v>28.483732351135998</x:v>
      </x:c>
      <x:c r="C992" s="8">
        <x:v>6.2429057888762998</x:v>
      </x:c>
      <x:c r="D992" s="8">
        <x:v>4.9230769230769003</x:v>
      </x:c>
      <x:c r="E992" s="8">
        <x:v>106.826171875</x:v>
      </x:c>
      <x:c r="F992" s="23">
        <x:v>1.3661897173452231</x:v>
      </x:c>
      <x:c r="G992" s="18">
        <x:v>2.8772378516624002E-2</x:v>
      </x:c>
      <x:c r="H992" s="18">
        <x:v>2.6670141603683001E-2</x:v>
      </x:c>
      <x:c r="I992" s="18">
        <x:v>0.19194823867720998</x:v>
      </x:c>
      <x:c r="J992" s="18">
        <x:v>0.32912017890976003</x:v>
      </x:c>
      <x:c r="K992" s="21">
        <x:v>6.657099187843718E-2</x:v>
      </x:c>
      <x:c r="L992" s="21">
        <x:v>2.4120478682917001E-2</x:v>
      </x:c>
      <x:c r="M992" s="18">
        <x:v>0.17112656021559999</x:v>
      </x:c>
      <x:c r="N992" s="18">
        <x:v>0.17112656021559999</x:v>
      </x:c>
      <x:c r="O992" s="13">
        <x:v>1.1215238412621749</x:v>
      </x:c>
      <x:c r="P992" s="25">
        <x:v>1.6433</x:v>
      </x:c>
      <x:c r="Q992" s="25">
        <x:v>1.7079</x:v>
      </x:c>
    </x:row>
    <x:row r="993">
      <x:c r="A993" s="9">
        <x:v>45320</x:v>
      </x:c>
      <x:c r="B993" s="8">
        <x:v>25.168815224064002</x:v>
      </x:c>
      <x:c r="C993" s="8">
        <x:v>2.3836549375709</x:v>
      </x:c>
      <x:c r="D993" s="8">
        <x:v>-0.23076923076924</x:v>
      </x:c>
      <x:c r="E993" s="8">
        <x:v>95.76171875</x:v>
      </x:c>
      <x:c r="F993" s="23">
        <x:v>1.3077085492021641</x:v>
      </x:c>
      <x:c r="G993" s="18">
        <x:v>2.6134910485932999E-2</x:v>
      </x:c>
      <x:c r="H993" s="18">
        <x:v>2.5888280774911E-2</x:v>
      </x:c>
      <x:c r="I993" s="18">
        <x:v>0.18320153366882</x:v>
      </x:c>
      <x:c r="J993" s="18">
        <x:v>0.32250161161634999</x:v>
      </x:c>
      <x:c r="K993" s="21">
        <x:v>6.1620612647705242E-2</x:v>
      </x:c>
      <x:c r="L993" s="21">
        <x:v>1.9204892212998814E-2</x:v>
      </x:c>
      <x:c r="M993" s="18">
        <x:v>0.16681944434533999</x:v>
      </x:c>
      <x:c r="N993" s="18">
        <x:v>0.16681944434533999</x:v>
      </x:c>
      <x:c r="O993" s="13">
        <x:v>1.0976425838902537</x:v>
      </x:c>
      <x:c r="P993" s="25">
        <x:v>1.6445000000000001</x:v>
      </x:c>
      <x:c r="Q993" s="25">
        <x:v>1.7079</x:v>
      </x:c>
    </x:row>
    <x:row r="994">
      <x:c r="A994" s="9">
        <x:v>45321</x:v>
      </x:c>
      <x:c r="B994" s="8">
        <x:v>22.283609576427001</x:v>
      </x:c>
      <x:c r="C994" s="8">
        <x:v>5.6753688989777999E-2</x:v>
      </x:c>
      <x:c r="D994" s="8">
        <x:v>-2.6923076923077001</x:v>
      </x:c>
      <x:c r="E994" s="8">
        <x:v>92.041015625</x:v>
      </x:c>
      <x:c r="F994" s="23">
        <x:v>1.2792226779952727</x:v>
      </x:c>
      <x:c r="G994" s="18">
        <x:v>1.5984654731457999E-2</x:v>
      </x:c>
      <x:c r="H994" s="18">
        <x:v>1.6940317956737002E-2</x:v>
      </x:c>
      <x:c r="I994" s="18">
        <x:v>0.16582794152888</x:v>
      </x:c>
      <x:c r="J994" s="18">
        <x:v>0.29975611268040003</x:v>
      </x:c>
      <x:c r="K994" s="21">
        <x:v>3.1918337263312724E-2</x:v>
      </x:c>
      <x:c r="L994" s="21">
        <x:v>-1.5364848429776368E-3</x:v>
      </x:c>
      <x:c r="M994" s="18">
        <x:v>0.12612489590211001</x:v>
      </x:c>
      <x:c r="N994" s="18">
        <x:v>0.12612489590211001</x:v>
      </x:c>
      <x:c r="O994" s="13">
        <x:v>1.069599570828899</x:v>
      </x:c>
      <x:c r="P994" s="25">
        <x:v>1.6474</x:v>
      </x:c>
      <x:c r="Q994" s="25">
        <x:v>1.7112000000000001</x:v>
      </x:c>
    </x:row>
    <x:row r="995">
      <x:c r="A995" s="9">
        <x:v>45322</x:v>
      </x:c>
      <x:c r="B995" s="8">
        <x:v>20.319214241866</x:v>
      </x:c>
      <x:c r="C995" s="8">
        <x:v>-1.4755959137343999</x:v>
      </x:c>
      <x:c r="D995" s="8">
        <x:v>-4.8461538461537996</x:v>
      </x:c>
      <x:c r="E995" s="8">
        <x:v>87.978515625</x:v>
      </x:c>
      <x:c r="F995" s="23">
        <x:v>1.2549399502674445</x:v>
      </x:c>
      <x:c r="G995" s="18">
        <x:v>-2.7973145780052001E-3</x:v>
      </x:c>
      <x:c r="H995" s="18">
        <x:v>-2.4324559117365001E-3</x:v>
      </x:c>
      <x:c r="I995" s="18">
        <x:v>0.13886891924274999</x:v>
      </x:c>
      <x:c r="J995" s="18">
        <x:v>0.26871409977849003</x:v>
      </x:c>
      <x:c r="K995" s="21">
        <x:v>1.3909986737985491E-3</x:v>
      </x:c>
      <x:c r="L995" s="21">
        <x:v>-2.743323307471357E-2</x:v>
      </x:c>
      <x:c r="M995" s="18">
        <x:v>9.024277625030401E-2</x:v>
      </x:c>
      <x:c r="N995" s="18">
        <x:v>9.024277625030401E-2</x:v>
      </x:c>
      <x:c r="O995" s="13">
        <x:v>1.033686972217073</x:v>
      </x:c>
      <x:c r="P995" s="25">
        <x:v>1.6491</x:v>
      </x:c>
      <x:c r="Q995" s="25">
        <x:v>1.7109000000000001</x:v>
      </x:c>
    </x:row>
    <x:row r="996">
      <x:c r="A996" s="9">
        <x:v>45323</x:v>
      </x:c>
      <x:c r="B996" s="8">
        <x:v>20.933087783916999</x:v>
      </x:c>
      <x:c r="C996" s="8">
        <x:v>0.28376844494892001</x:v>
      </x:c>
      <x:c r="D996" s="8">
        <x:v>-1.2307692307692</x:v>
      </x:c>
      <x:c r="E996" s="8">
        <x:v>95.732421875</x:v>
      </x:c>
      <x:c r="F996" s="23">
        <x:v>1.2892962721827419</x:v>
      </x:c>
      <x:c r="G996" s="18">
        <x:v>-1.9661125319692999E-2</x:v>
      </x:c>
      <x:c r="H996" s="18">
        <x:v>-1.7722178785509E-2</x:v>
      </x:c>
      <x:c r="I996" s="18">
        <x:v>0.11718188353702001</x:v>
      </x:c>
      <x:c r="J996" s="18">
        <x:v>0.23357043959199</x:v>
      </x:c>
      <x:c r="K996" s="21">
        <x:v>-4.6344801051117712E-2</x:v>
      </x:c>
      <x:c r="L996" s="21">
        <x:v>-6.3400938952127284E-2</x:v>
      </x:c>
      <x:c r="M996" s="18">
        <x:v>3.2936249358010004E-2</x:v>
      </x:c>
      <x:c r="N996" s="18">
        <x:v>3.2936249358010004E-2</x:v>
      </x:c>
      <x:c r="O996" s="13">
        <x:v>1.0268965908933454</x:v>
      </x:c>
      <x:c r="P996" s="25">
        <x:v>1.6493</x:v>
      </x:c>
      <x:c r="Q996" s="25">
        <x:v>1.7111000000000001</x:v>
      </x:c>
    </x:row>
    <x:row r="997">
      <x:c r="A997" s="9">
        <x:v>45324</x:v>
      </x:c>
      <x:c r="B997" s="8">
        <x:v>19.643953345610999</x:v>
      </x:c>
      <x:c r="C997" s="8">
        <x:v>-0.85130533484675996</x:v>
      </x:c>
      <x:c r="D997" s="8">
        <x:v>-1.8461538461538001</x:v>
      </x:c>
      <x:c r="E997" s="8">
        <x:v>91.396484375</x:v>
      </x:c>
      <x:c r="F997" s="23">
        <x:v>1.2708574463490261</x:v>
      </x:c>
      <x:c r="G997" s="18">
        <x:v>-1.8702046035806E-2</x:v>
      </x:c>
      <x:c r="H997" s="18">
        <x:v>-1.9980887846407999E-2</x:v>
      </x:c>
      <x:c r="I997" s="18">
        <x:v>0.10951353942007999</x:v>
      </x:c>
      <x:c r="J997" s="18">
        <x:v>0.22760440707282001</x:v>
      </x:c>
      <x:c r="K997" s="21">
        <x:v>-6.0253009366031618E-2</x:v>
      </x:c>
      <x:c r="L997" s="21">
        <x:v>-7.215308071563642E-2</x:v>
      </x:c>
      <x:c r="M997" s="22">
        <x:v>3.2936249358010095E-2</x:v>
      </x:c>
      <x:c r="N997" s="22">
        <x:v>1.6207555259734718E-2</x:v>
      </x:c>
      <x:c r="O997" s="13">
        <x:v>0.99033741822706645</x:v>
      </x:c>
      <x:c r="P997" s="25">
        <x:v>1.6496</x:v>
      </x:c>
      <x:c r="Q997" s="25">
        <x:v>1.7231000000000001</x:v>
      </x:c>
    </x:row>
    <x:row r="998">
      <x:c r="A998" s="9">
        <x:v>45327</x:v>
      </x:c>
      <x:c r="B998" s="8">
        <x:v>19.091467157764999</x:v>
      </x:c>
      <x:c r="C998" s="8">
        <x:v>-0.79455164585698002</x:v>
      </x:c>
      <x:c r="D998" s="8">
        <x:v>-2.3076923076922999</x:v>
      </x:c>
      <x:c r="E998" s="8">
        <x:v>93.7109375</x:v>
      </x:c>
      <x:c r="F998" s="23">
        <x:v>1.2742504017605394</x:v>
      </x:c>
      <x:c r="G998" s="18">
        <x:v>-3.7963554987212003E-2</x:v>
      </x:c>
      <x:c r="H998" s="18">
        <x:v>-3.8398054035270995E-2</x:v>
      </x:c>
      <x:c r="I998" s="18">
        <x:v>8.3153606518093004E-2</x:v>
      </x:c>
      <x:c r="J998" s="18">
        <x:v>0.18966416907302999</x:v>
      </x:c>
      <x:c r="K998" s="21">
        <x:v>-0.10350989454885706</x:v>
      </x:c>
      <x:c r="L998" s="21">
        <x:v>-0.10860035600474438</x:v>
      </x:c>
      <x:c r="M998" s="22">
        <x:v>-3.469894358153125E-2</x:v>
      </x:c>
      <x:c r="N998" s="22">
        <x:v>-2.6947626616975584E-2</x:v>
      </x:c>
      <x:c r="O998" s="13">
        <x:v>0.95138023377182179</x:v>
      </x:c>
      <x:c r="P998" s="25">
        <x:v>1.6513</x:v>
      </x:c>
      <x:c r="Q998" s="25">
        <x:v>1.7079</x:v>
      </x:c>
    </x:row>
    <x:row r="999">
      <x:c r="A999" s="9">
        <x:v>45328</x:v>
      </x:c>
      <x:c r="B999" s="8">
        <x:v>24.984653161449</x:v>
      </x:c>
      <x:c r="C999" s="8">
        <x:v>4.8808172531215002</x:v>
      </x:c>
      <x:c r="D999" s="8">
        <x:v>4.6153846153845999</x:v>
      </x:c>
      <x:c r="E999" s="8">
        <x:v>108.3203125</x:v>
      </x:c>
      <x:c r="F999" s="23">
        <x:v>1.3570029188248878</x:v>
      </x:c>
      <x:c r="G999" s="18">
        <x:v>-5.0271739130434999E-2</x:v>
      </x:c>
      <x:c r="H999" s="18">
        <x:v>-4.7693510555120999E-2</x:v>
      </x:c>
      <x:c r="I999" s="18">
        <x:v>6.3263838964773E-2</x:v>
      </x:c>
      <x:c r="J999" s="18">
        <x:v>0.1409104972528</x:v>
      </x:c>
      <x:c r="K999" s="21">
        <x:v>-0.18200876520760823</x:v>
      </x:c>
      <x:c r="L999" s="21">
        <x:v>-0.16411051540889243</x:v>
      </x:c>
      <x:c r="M999" s="22">
        <x:v>-3.469894358153125E-2</x:v>
      </x:c>
      <x:c r="N999" s="22">
        <x:v>-0.11434899215941041</x:v>
      </x:c>
      <x:c r="O999" s="13">
        <x:v>0.99060303088009982</x:v>
      </x:c>
      <x:c r="P999" s="25">
        <x:v>1.6494</x:v>
      </x:c>
      <x:c r="Q999" s="25">
        <x:v>1.7064999999999999</x:v>
      </x:c>
    </x:row>
    <x:row r="1000">
      <x:c r="A1000" s="9">
        <x:v>45329</x:v>
      </x:c>
      <x:c r="B1000" s="8">
        <x:v>27.194597912830002</x:v>
      </x:c>
      <x:c r="C1000" s="8">
        <x:v>6.3564131668558996</x:v>
      </x:c>
      <x:c r="D1000" s="8">
        <x:v>5.5384615384615001</x:v>
      </x:c>
      <x:c r="E1000" s="8">
        <x:v>110.078125</x:v>
      </x:c>
      <x:c r="F1000" s="23">
        <x:v>1.3729189940453685</x:v>
      </x:c>
      <x:c r="G1000" s="18">
        <x:v>-1.7423273657289001E-2</x:v>
      </x:c>
      <x:c r="H1000" s="18">
        <x:v>-1.3812874641646999E-2</x:v>
      </x:c>
      <x:c r="I1000" s="18">
        <x:v>0.13898873711958001</x:v>
      </x:c>
      <x:c r="J1000" s="18">
        <x:v>0.21483336877536</x:v>
      </x:c>
      <x:c r="K1000" s="21">
        <x:v>-0.14782757528112478</x:v>
      </x:c>
      <x:c r="L1000" s="21">
        <x:v>-0.11555411247437875</x:v>
      </x:c>
      <x:c r="M1000" s="22">
        <x:v>-3.469894358153125E-2</x:v>
      </x:c>
      <x:c r="N1000" s="22">
        <x:v>-9.9681079218170821E-2</x:v>
      </x:c>
      <x:c r="O1000" s="13">
        <x:v>1.0138897910921791</x:v>
      </x:c>
      <x:c r="P1000" s="25">
        <x:v>1.6507000000000001</x:v>
      </x:c>
      <x:c r="Q1000" s="25">
        <x:v>1.7108000000000001</x:v>
      </x:c>
    </x:row>
    <x:row r="1001">
      <x:c r="A1001" s="9">
        <x:v>45330</x:v>
      </x:c>
      <x:c r="B1001" s="8">
        <x:v>28.974831184776001</x:v>
      </x:c>
      <x:c r="C1001" s="8">
        <x:v>7.7752553916005001</x:v>
      </x:c>
      <x:c r="D1001" s="8">
        <x:v>7.6923076923076996</x:v>
      </x:c>
      <x:c r="E1001" s="8">
        <x:v>114.873046875</x:v>
      </x:c>
      <x:c r="F1001" s="23">
        <x:v>1.3982886028592105</x:v>
      </x:c>
      <x:c r="G1001" s="18">
        <x:v>-7.992327365728899E-3</x:v>
      </x:c>
      <x:c r="H1001" s="18">
        <x:v>-6.5155069064374007E-3</x:v>
      </x:c>
      <x:c r="I1001" s="18">
        <x:v>0.20908219506350001</x:v>
      </x:c>
      <x:c r="J1001" s="18">
        <x:v>0.27551910563394</x:v>
      </x:c>
      <x:c r="K1001" s="21">
        <x:v>-0.12401860850474689</x:v>
      </x:c>
      <x:c r="L1001" s="21">
        <x:v>-7.7907913656016792E-2</x:v>
      </x:c>
      <x:c r="M1001" s="22">
        <x:v>-3.469894358153125E-2</x:v>
      </x:c>
      <x:c r="N1001" s="22">
        <x:v>-0.12234967194554591</x:v>
      </x:c>
      <x:c r="O1001" s="13">
        <x:v>1.0458442226526516</x:v>
      </x:c>
      <x:c r="P1001" s="25">
        <x:v>1.6504000000000001</x:v>
      </x:c>
      <x:c r="Q1001" s="25">
        <x:v>1.7126999999999999</x:v>
      </x:c>
    </x:row>
    <x:row r="1002">
      <x:c r="A1002" s="9">
        <x:v>45341</x:v>
      </x:c>
      <x:c r="B1002" s="8">
        <x:v>30.079803560466999</x:v>
      </x:c>
      <x:c r="C1002" s="8">
        <x:v>13.791146424518001</x:v>
      </x:c>
      <x:c r="D1002" s="8">
        <x:v>16.692307692307999</x:v>
      </x:c>
      <x:c r="E1002" s="8">
        <x:v>127.79296875</x:v>
      </x:c>
      <x:c r="F1002" s="23">
        <x:v>1.4708905660682325</x:v>
      </x:c>
      <x:c r="G1002" s="18">
        <x:v>2.5575447570331E-3</x:v>
      </x:c>
      <x:c r="H1002" s="18">
        <x:v>1.2596646685779001E-2</x:v>
      </x:c>
      <x:c r="I1002" s="18">
        <x:v>0.21878744308651002</x:v>
      </x:c>
      <x:c r="J1002" s="18">
        <x:v>0.30767974959943001</x:v>
      </x:c>
      <x:c r="K1002" s="21">
        <x:v>-6.5321254768924031E-2</x:v>
      </x:c>
      <x:c r="L1002" s="21">
        <x:v>-3.7504190720391239E-2</x:v>
      </x:c>
      <x:c r="M1002" s="22">
        <x:v>-2.9941728175998161E-2</x:v>
      </x:c>
      <x:c r="N1002" s="22">
        <x:v>-4.2100429242225568E-2</x:v>
      </x:c>
      <x:c r="O1002" s="13">
        <x:v>1.0555776432166841</x:v>
      </x:c>
      <x:c r="P1002" s="25">
        <x:v>1.6519999999999999</x:v>
      </x:c>
      <x:c r="Q1002" s="25">
        <x:v>1.7083999999999999</x:v>
      </x:c>
    </x:row>
    <x:row r="1003">
      <x:c r="A1003" s="9">
        <x:v>45342</x:v>
      </x:c>
      <x:c r="B1003" s="8">
        <x:v>30.141190914671999</x:v>
      </x:c>
      <x:c r="C1003" s="8">
        <x:v>13.280363223609999</x:v>
      </x:c>
      <x:c r="D1003" s="8">
        <x:v>15.307692307691999</x:v>
      </x:c>
      <x:c r="E1003" s="8">
        <x:v>125.537109375</x:v>
      </x:c>
      <x:c r="F1003" s="23">
        <x:v>1.4606658895524349</x:v>
      </x:c>
      <x:c r="G1003" s="18">
        <x:v>1.4066496163683001E-2</x:v>
      </x:c>
      <x:c r="H1003" s="18">
        <x:v>2.8755103813743001E-2</x:v>
      </x:c>
      <x:c r="I1003" s="18">
        <x:v>0.21111909896956998</x:v>
      </x:c>
      <x:c r="J1003" s="18">
        <x:v>0.31336612431412997</x:v>
      </x:c>
      <x:c r="K1003" s="21">
        <x:v>-5.4006102241536458E-2</x:v>
      </x:c>
      <x:c r="L1003" s="21">
        <x:v>-2.7912802486408039E-2</x:v>
      </x:c>
      <x:c r="M1003" s="22">
        <x:v>-2.9941728175998161E-2</x:v>
      </x:c>
      <x:c r="N1003" s="22">
        <x:v>-1.0825044623710367E-2</x:v>
      </x:c>
      <x:c r="O1003" s="13">
        <x:v>1.0605831099959551</x:v>
      </x:c>
      <x:c r="P1003" s="25">
        <x:v>1.6533</x:v>
      </x:c>
      <x:c r="Q1003" s="25">
        <x:v>1.7089000000000001</x:v>
      </x:c>
    </x:row>
    <x:row r="1004">
      <x:c r="A1004" s="9">
        <x:v>45343</x:v>
      </x:c>
      <x:c r="B1004" s="8">
        <x:v>29.834254143646</x:v>
      </x:c>
      <x:c r="C1004" s="8">
        <x:v>11.010215664018</x:v>
      </x:c>
      <x:c r="D1004" s="8">
        <x:v>12.153846153846001</x:v>
      </x:c>
      <x:c r="E1004" s="8">
        <x:v>122.421875</x:v>
      </x:c>
      <x:c r="F1004" s="23">
        <x:v>1.438550477403775</x:v>
      </x:c>
      <x:c r="G1004" s="18">
        <x:v>1.9261508951407002E-2</x:v>
      </x:c>
      <x:c r="H1004" s="18">
        <x:v>3.4315003040569995E-2</x:v>
      </x:c>
      <x:c r="I1004" s="18">
        <x:v>0.21183800623052998</x:v>
      </x:c>
      <x:c r="J1004" s="18">
        <x:v>0.31821352569255001</x:v>
      </x:c>
      <x:c r="K1004" s="21">
        <x:v>-4.5637604018156086E-2</x:v>
      </x:c>
      <x:c r="L1004" s="21">
        <x:v>-2.4196139545743733E-2</x:v>
      </x:c>
      <x:c r="M1004" s="22">
        <x:v>-2.9941728175998161E-2</x:v>
      </x:c>
      <x:c r="N1004" s="22">
        <x:v>8.1230779248131491E-4</x:v>
      </x:c>
      <x:c r="O1004" s="13">
        <x:v>1.0700437806827312</x:v>
      </x:c>
      <x:c r="P1004" s="25">
        <x:v>1.6536999999999999</x:v>
      </x:c>
      <x:c r="Q1004" s="25">
        <x:v>1.7087000000000001</x:v>
      </x:c>
    </x:row>
    <x:row r="1005">
      <x:c r="A1005" s="9">
        <x:v>45344</x:v>
      </x:c>
      <x:c r="B1005" s="8">
        <x:v>30.509515039901999</x:v>
      </x:c>
      <x:c r="C1005" s="8">
        <x:v>12.656072644722</x:v>
      </x:c>
      <x:c r="D1005" s="8">
        <x:v>13.692307692308001</x:v>
      </x:c>
      <x:c r="E1005" s="8">
        <x:v>126.66015625</x:v>
      </x:c>
      <x:c r="F1005" s="23">
        <x:v>1.45879512906733</x:v>
      </x:c>
      <x:c r="G1005" s="18">
        <x:v>3.4526854219948999E-2</x:v>
      </x:c>
      <x:c r="H1005" s="18">
        <x:v>5.0560333593953996E-2</x:v>
      </x:c>
      <x:c r="I1005" s="18">
        <x:v>0.21315600287563</x:v>
      </x:c>
      <x:c r="J1005" s="18">
        <x:v>0.32753545155681996</x:v>
      </x:c>
      <x:c r="K1005" s="21">
        <x:v>-3.3615254457806887E-2</x:v>
      </x:c>
      <x:c r="L1005" s="21">
        <x:v>-1.8321414252436607E-2</x:v>
      </x:c>
      <x:c r="M1005" s="22">
        <x:v>-2.9941728175998161E-2</x:v>
      </x:c>
      <x:c r="N1005" s="22">
        <x:v>1.6450000101738249E-2</x:v>
      </x:c>
      <x:c r="O1005" s="13">
        <x:v>1.0837651928641294</x:v>
      </x:c>
      <x:c r="P1005" s="25">
        <x:v>1.655</x:v>
      </x:c>
      <x:c r="Q1005" s="25">
        <x:v>1.7077</x:v>
      </x:c>
    </x:row>
    <x:row r="1006">
      <x:c r="A1006" s="9">
        <x:v>45345</x:v>
      </x:c>
      <x:c r="B1006" s="8">
        <x:v>31.614487415591999</x:v>
      </x:c>
      <x:c r="C1006" s="8">
        <x:v>12.826333711690999</x:v>
      </x:c>
      <x:c r="D1006" s="8">
        <x:v>13.769230769230999</x:v>
      </x:c>
      <x:c r="E1006" s="8">
        <x:v>127.333984375</x:v>
      </x:c>
      <x:c r="F1006" s="23">
        <x:v>1.4638600906787851</x:v>
      </x:c>
      <x:c r="G1006" s="18">
        <x:v>4.5716112531969E-2</x:v>
      </x:c>
      <x:c r="H1006" s="18">
        <x:v>6.2722613152636997E-2</x:v>
      </x:c>
      <x:c r="I1006" s="18">
        <x:v>0.22369997603641997</x:v>
      </x:c>
      <x:c r="J1006" s="18">
        <x:v>0.34245053281616999</x:v>
      </x:c>
      <x:c r="K1006" s="21">
        <x:v>-1.3460139018397821E-2</x:v>
      </x:c>
      <x:c r="L1006" s="21">
        <x:v>-3.2149777839259874E-3</x:v>
      </x:c>
      <x:c r="M1006" s="22">
        <x:v>-2.9941728175998161E-2</x:v>
      </x:c>
      <x:c r="N1006" s="22">
        <x:v>4.2149153354161806E-2</x:v>
      </x:c>
      <x:c r="O1006" s="13">
        <x:v>1.0985572766944398</x:v>
      </x:c>
      <x:c r="P1006" s="25">
        <x:v>1.6561999999999999</x:v>
      </x:c>
      <x:c r="Q1006" s="25">
        <x:v>1.7023999999999999</x:v>
      </x:c>
    </x:row>
    <x:row r="1007">
      <x:c r="A1007" s="9">
        <x:v>45348</x:v>
      </x:c>
      <x:c r="B1007" s="8">
        <x:v>32.228360957642998</x:v>
      </x:c>
      <x:c r="C1007" s="8">
        <x:v>13.11010215664</x:v>
      </x:c>
      <x:c r="D1007" s="8">
        <x:v>13.153846153846001</x:v>
      </x:c>
      <x:c r="E1007" s="8">
        <x:v>129.345703125</x:v>
      </x:c>
      <x:c r="F1007" s="23">
        <x:v>1.4695950309828225</x:v>
      </x:c>
      <x:c r="G1007" s="18">
        <x:v>5.3069053708440006E-2</x:v>
      </x:c>
      <x:c r="H1007" s="18">
        <x:v>7.123620884371501E-2</x:v>
      </x:c>
      <x:c r="I1007" s="18">
        <x:v>0.22837287323268998</x:v>
      </x:c>
      <x:c r="J1007" s="18">
        <x:v>0.35829780665424005</x:v>
      </x:c>
      <x:c r="K1007" s="21">
        <x:v>9.6416307250184463E-3</x:v>
      </x:c>
      <x:c r="L1007" s="21">
        <x:v>1.2251135743364561E-2</x:v>
      </x:c>
      <x:c r="M1007" s="22">
        <x:v>-1.9289702376651174E-2</x:v>
      </x:c>
      <x:c r="N1007" s="22">
        <x:v>7.4879207024701522E-2</x:v>
      </x:c>
      <x:c r="O1007" s="13">
        <x:v>1.1020859674166763</x:v>
      </x:c>
      <x:c r="P1007" s="25">
        <x:v>1.6579999999999999</x:v>
      </x:c>
      <x:c r="Q1007" s="25">
        <x:v>1.7117</x:v>
      </x:c>
    </x:row>
    <x:row r="1008">
      <x:c r="A1008" s="9">
        <x:v>45349</x:v>
      </x:c>
      <x:c r="B1008" s="8">
        <x:v>34.376918354818997</x:v>
      </x:c>
      <x:c r="C1008" s="8">
        <x:v>17.820658342792001</x:v>
      </x:c>
      <x:c r="D1008" s="8">
        <x:v>20.230769230768999</x:v>
      </x:c>
      <x:c r="E1008" s="8">
        <x:v>141.62109375</x:v>
      </x:c>
      <x:c r="F1008" s="23">
        <x:v>1.53512359919595</x:v>
      </x:c>
      <x:c r="G1008" s="18">
        <x:v>4.9392583120204003E-2</x:v>
      </x:c>
      <x:c r="H1008" s="18">
        <x:v>6.7413778125270996E-2</x:v>
      </x:c>
      <x:c r="I1008" s="18">
        <x:v>0.22657560508027999</x:v>
      </x:c>
      <x:c r="J1008" s="18">
        <x:v>0.36361130432202005</x:v>
      </x:c>
      <x:c r="K1008" s="21">
        <x:v>1.7538664259757697E-2</x:v>
      </x:c>
      <x:c r="L1008" s="21">
        <x:v>1.680704515450282E-2</x:v>
      </x:c>
      <x:c r="M1008" s="22">
        <x:v>-1.9289702376651174E-2</x:v>
      </x:c>
      <x:c r="N1008" s="22">
        <x:v>9.4638461648026029E-2</x:v>
      </x:c>
      <x:c r="O1008" s="13">
        <x:v>1.123750629917629</x:v>
      </x:c>
      <x:c r="P1008" s="25">
        <x:v>1.6588000000000001</x:v>
      </x:c>
      <x:c r="Q1008" s="25">
        <x:v>1.7141</x:v>
      </x:c>
    </x:row>
    <x:row r="1009">
      <x:c r="A1009" s="9">
        <x:v>45350</x:v>
      </x:c>
      <x:c r="B1009" s="8">
        <x:v>30.079803560466999</x:v>
      </x:c>
      <x:c r="C1009" s="8">
        <x:v>12.542565266742001</x:v>
      </x:c>
      <x:c r="D1009" s="8">
        <x:v>14.615384615385</x:v>
      </x:c>
      <x:c r="E1009" s="8">
        <x:v>129.6484375</x:v>
      </x:c>
      <x:c r="F1009" s="23">
        <x:v>1.4672154773564849</x:v>
      </x:c>
      <x:c r="G1009" s="18">
        <x:v>6.2420076726343005E-2</x:v>
      </x:c>
      <x:c r="H1009" s="18">
        <x:v>8.591781773955301E-2</x:v>
      </x:c>
      <x:c r="I1009" s="18">
        <x:v>0.25077881619938003</x:v>
      </x:c>
      <x:c r="J1009" s="18">
        <x:v>0.39856852602364001</x:v>
      </x:c>
      <x:c r="K1009" s="21">
        <x:v>4.2644158929898923E-2</x:v>
      </x:c>
      <x:c r="L1009" s="21">
        <x:v>4.4142501621345698E-2</x:v>
      </x:c>
      <x:c r="M1009" s="22">
        <x:v>-1.9289702376651174E-2</x:v>
      </x:c>
      <x:c r="N1009" s="22">
        <x:v>0.12482284447752301</x:v>
      </x:c>
      <x:c r="O1009" s="13">
        <x:v>1.0863826716078697</x:v>
      </x:c>
      <x:c r="P1009" s="25">
        <x:v>1.6605000000000001</x:v>
      </x:c>
      <x:c r="Q1009" s="25">
        <x:v>1.7101</x:v>
      </x:c>
    </x:row>
    <x:row r="1010">
      <x:c r="A1010" s="9">
        <x:v>45351</x:v>
      </x:c>
      <x:c r="B1010" s="8">
        <x:v>33.456108041743001</x:v>
      </x:c>
      <x:c r="C1010" s="8">
        <x:v>16.799091940975998</x:v>
      </x:c>
      <x:c r="D1010" s="8">
        <x:v>18.692307692307999</x:v>
      </x:c>
      <x:c r="E1010" s="8">
        <x:v>138.76953125</x:v>
      </x:c>
      <x:c r="F1010" s="23">
        <x:v>1.5192925973125675</x:v>
      </x:c>
      <x:c r="G1010" s="18">
        <x:v>3.9162404092072001E-2</x:v>
      </x:c>
      <x:c r="H1010" s="18">
        <x:v>6.1593258622187001E-2</x:v>
      </x:c>
      <x:c r="I1010" s="18">
        <x:v>0.22369997603641997</x:v>
      </x:c>
      <x:c r="J1010" s="18">
        <x:v>0.35046738897765001</x:v>
      </x:c>
      <x:c r="K1010" s="21">
        <x:v>-6.2703025166203075E-3</x:v>
      </x:c>
      <x:c r="L1010" s="21">
        <x:v>-1.0569154312713991E-3</x:v>
      </x:c>
      <x:c r="M1010" s="22">
        <x:v>-1.9289702376651174E-2</x:v>
      </x:c>
      <x:c r="N1010" s="22">
        <x:v>4.2755265459171854E-2</x:v>
      </x:c>
      <x:c r="O1010" s="13">
        <x:v>1.1165814960807585</x:v>
      </x:c>
      <x:c r="P1010" s="25">
        <x:v>1.6620999999999999</x:v>
      </x:c>
      <x:c r="Q1010" s="25">
        <x:v>1.7130000000000001</x:v>
      </x:c>
    </x:row>
    <x:row r="1011">
      <x:c r="A1011" s="9">
        <x:v>45352</x:v>
      </x:c>
      <x:c r="B1011" s="8">
        <x:v>34.990791896868998</x:v>
      </x:c>
      <x:c r="C1011" s="8">
        <x:v>19.920544835413999</x:v>
      </x:c>
      <x:c r="D1011" s="8">
        <x:v>21.615384615385</x:v>
      </x:c>
      <x:c r="E1011" s="8">
        <x:v>144.04296875</x:v>
      </x:c>
      <x:c r="F1011" s="23">
        <x:v>1.5514242252441699</x:v>
      </x:c>
      <x:c r="G1011" s="18">
        <x:v>5.9702685421995E-2</x:v>
      </x:c>
      <x:c r="H1011" s="18">
        <x:v>8.4354096082008001E-2</x:v>
      </x:c>
      <x:c r="I1011" s="18">
        <x:v>0.26096333572968999</x:v>
      </x:c>
      <x:c r="J1011" s="18">
        <x:v>0.39511941351328</x:v>
      </x:c>
      <x:c r="K1011" s="21">
        <x:v>2.7085824204740927E-2</x:v>
      </x:c>
      <x:c r="L1011" s="21">
        <x:v>3.3472082211035259E-2</x:v>
      </x:c>
      <x:c r="M1011" s="22">
        <x:v>-1.9289702376651174E-2</x:v>
      </x:c>
      <x:c r="N1011" s="22">
        <x:v>9.1244233859970381E-2</x:v>
      </x:c>
      <x:c r="O1011" s="13">
        <x:v>1.1262488838284446</x:v>
      </x:c>
      <x:c r="P1011" s="25">
        <x:v>1.6597</x:v>
      </x:c>
      <x:c r="Q1011" s="25">
        <x:v>1.7215</x:v>
      </x:c>
    </x:row>
    <x:row r="1012">
      <x:c r="A1012" s="9">
        <x:v>45355</x:v>
      </x:c>
      <x:c r="B1012" s="8">
        <x:v>36.709637814609998</x:v>
      </x:c>
      <x:c r="C1012" s="8">
        <x:v>22.531214528943998</x:v>
      </x:c>
      <x:c r="D1012" s="8">
        <x:v>25.461538461538002</x:v>
      </x:c>
      <x:c r="E1012" s="8">
        <x:v>148.681640625</x:v>
      </x:c>
      <x:c r="F1012" s="23">
        <x:v>1.58346007857523</x:v>
      </x:c>
      <x:c r="G1012" s="18">
        <x:v>6.5617007672633995E-2</x:v>
      </x:c>
      <x:c r="H1012" s="18">
        <x:v>9.2172704369732988E-2</x:v>
      </x:c>
      <x:c r="I1012" s="18">
        <x:v>0.26635514018691997</x:v>
      </x:c>
      <x:c r="J1012" s="18">
        <x:v>0.40742435552139</x:v>
      </x:c>
      <x:c r="K1012" s="21">
        <x:v>3.7340181182685894E-2</x:v>
      </x:c>
      <x:c r="L1012" s="21">
        <x:v>4.53414251505877E-2</x:v>
      </x:c>
      <x:c r="M1012" s="22">
        <x:v>-1.3808562887666298E-2</x:v>
      </x:c>
      <x:c r="N1012" s="22">
        <x:v>0.10954881943127215</x:v>
      </x:c>
      <x:c r="O1012" s="13">
        <x:v>1.1276220997161785</x:v>
      </x:c>
      <x:c r="P1012" s="25">
        <x:v>1.6609</x:v>
      </x:c>
      <x:c r="Q1012" s="25">
        <x:v>1.7414000000000001</x:v>
      </x:c>
    </x:row>
    <x:row r="1013">
      <x:c r="A1013" s="9">
        <x:v>45356</x:v>
      </x:c>
      <x:c r="B1013" s="8">
        <x:v>37.016574585634999</x:v>
      </x:c>
      <x:c r="C1013" s="8">
        <x:v>21.623155505107999</x:v>
      </x:c>
      <x:c r="D1013" s="8">
        <x:v>24.615384615385</x:v>
      </x:c>
      <x:c r="E1013" s="8">
        <x:v>150.29296875</x:v>
      </x:c>
      <x:c r="F1013" s="23">
        <x:v>1.5838702086403198</x:v>
      </x:c>
      <x:c r="G1013" s="18">
        <x:v>6.8574168797953999E-2</x:v>
      </x:c>
      <x:c r="H1013" s="18">
        <x:v>8.9566501607157997E-2</x:v>
      </x:c>
      <x:c r="I1013" s="18">
        <x:v>0.26839204409298001</x:v>
      </x:c>
      <x:c r="J1013" s="18">
        <x:v>0.40611928589576002</x:v>
      </x:c>
      <x:c r="K1013" s="21">
        <x:v>3.7575913527006399E-2</x:v>
      </x:c>
      <x:c r="L1013" s="21">
        <x:v>4.809894926785141E-2</x:v>
      </x:c>
      <x:c r="M1013" s="22">
        <x:v>-1.3808562887666298E-2</x:v>
      </x:c>
      <x:c r="N1013" s="22">
        <x:v>0.1164584974283851</x:v>
      </x:c>
      <x:c r="O1013" s="13">
        <x:v>1.1209729725513611</x:v>
      </x:c>
      <x:c r="P1013" s="25">
        <x:v>1.6620999999999999</x:v>
      </x:c>
      <x:c r="Q1013" s="25">
        <x:v>1.7676000000000001</x:v>
      </x:c>
    </x:row>
    <x:row r="1014">
      <x:c r="A1014" s="9">
        <x:v>45357</x:v>
      </x:c>
      <x:c r="B1014" s="8">
        <x:v>36.771025168815001</x:v>
      </x:c>
      <x:c r="C1014" s="8">
        <x:v>20.942111237230002</x:v>
      </x:c>
      <x:c r="D1014" s="8">
        <x:v>24</x:v>
      </x:c>
      <x:c r="E1014" s="8">
        <x:v>147.71484375</x:v>
      </x:c>
      <x:c r="F1014" s="23">
        <x:v>1.5735699503901124</x:v>
      </x:c>
      <x:c r="G1014" s="18">
        <x:v>7.2250639386189003E-2</x:v>
      </x:c>
      <x:c r="H1014" s="18">
        <x:v>9.3736426027277997E-2</x:v>
      </x:c>
      <x:c r="I1014" s="18">
        <x:v>0.26383896477354002</x:v>
      </x:c>
      <x:c r="J1014" s="18">
        <x:v>0.39269571274691001</x:v>
      </x:c>
      <x:c r="K1014" s="21">
        <x:v>2.5435697794496948E-2</x:v>
      </x:c>
      <x:c r="L1014" s="21">
        <x:v>3.8147883975100383E-2</x:v>
      </x:c>
      <x:c r="M1014" s="22">
        <x:v>-1.3808562887666298E-2</x:v>
      </x:c>
      <x:c r="N1014" s="22">
        <x:v>9.5487018595040718E-2</x:v>
      </x:c>
      <x:c r="O1014" s="13">
        <x:v>1.1220944364943559</x:v>
      </x:c>
      <x:c r="P1014" s="25">
        <x:v>1.6656</x:v>
      </x:c>
      <x:c r="Q1014" s="25">
        <x:v>1.7791999999999999</x:v>
      </x:c>
    </x:row>
    <x:row r="1015">
      <x:c r="A1015" s="9">
        <x:v>45358</x:v>
      </x:c>
      <x:c r="B1015" s="8">
        <x:v>34.683855125843998</x:v>
      </x:c>
      <x:c r="C1015" s="8">
        <x:v>18.785471055618999</x:v>
      </x:c>
      <x:c r="D1015" s="8">
        <x:v>22</x:v>
      </x:c>
      <x:c r="E1015" s="8">
        <x:v>143.037109375</x:v>
      </x:c>
      <x:c r="F1015" s="23">
        <x:v>1.5462660888911575</x:v>
      </x:c>
      <x:c r="G1015" s="18">
        <x:v>6.9533248081840998E-2</x:v>
      </x:c>
      <x:c r="H1015" s="18">
        <x:v>8.9827121883415989E-2</x:v>
      </x:c>
      <x:c r="I1015" s="18">
        <x:v>0.26132278936017</x:v>
      </x:c>
      <x:c r="J1015" s="18">
        <x:v>0.39344146684074</x:v>
      </x:c>
      <x:c r="K1015" s="21">
        <x:v>2.8264485926343896E-2</x:v>
      </x:c>
      <x:c r="L1015" s="21">
        <x:v>3.8747345739733152E-2</x:v>
      </x:c>
      <x:c r="M1015" s="22">
        <x:v>-1.3808562887666298E-2</x:v>
      </x:c>
      <x:c r="N1015" s="22">
        <x:v>0.10942759701026938</x:v>
      </x:c>
      <x:c r="O1015" s="13">
        <x:v>1.1115517935666375</x:v>
      </x:c>
      <x:c r="P1015" s="25">
        <x:v>1.6657</x:v>
      </x:c>
      <x:c r="Q1015" s="25">
        <x:v>1.7977000000000001</x:v>
      </x:c>
    </x:row>
    <x:row r="1016">
      <x:c r="A1016" s="9">
        <x:v>45359</x:v>
      </x:c>
      <x:c r="B1016" s="8">
        <x:v>36.648250460405002</x:v>
      </x:c>
      <x:c r="C1016" s="8">
        <x:v>22.928490351872998</x:v>
      </x:c>
      <x:c r="D1016" s="8">
        <x:v>28.153846153846001</x:v>
      </x:c>
      <x:c r="E1016" s="8">
        <x:v>150.05859375</x:v>
      </x:c>
      <x:c r="F1016" s="23">
        <x:v>1.59447295179031</x:v>
      </x:c>
      <x:c r="G1016" s="18">
        <x:v>6.4737851662403992E-2</x:v>
      </x:c>
      <x:c r="H1016" s="18">
        <x:v>8.1661019894015002E-2</x:v>
      </x:c>
      <x:c r="I1016" s="18">
        <x:v>0.24658519051041999</x:v>
      </x:c>
      <x:c r="J1016" s="18">
        <x:v>0.37144172199861997</x:v>
      </x:c>
      <x:c r="K1016" s="21">
        <x:v>1.518134081655198E-2</x:v>
      </x:c>
      <x:c r="L1016" s="21">
        <x:v>2.6158648682633068E-2</x:v>
      </x:c>
      <x:c r="M1016" s="22">
        <x:v>-1.3808562887666298E-2</x:v>
      </x:c>
      <x:c r="N1016" s="22">
        <x:v>0.10045713785612165</x:v>
      </x:c>
      <x:c r="O1016" s="13">
        <x:v>1.1206574537212783</x:v>
      </x:c>
      <x:c r="P1016" s="25">
        <x:v>1.6655</x:v>
      </x:c>
      <x:c r="Q1016" s="25">
        <x:v>1.8005</x:v>
      </x:c>
    </x:row>
    <x:row r="1017">
      <x:c r="A1017" s="9">
        <x:v>45362</x:v>
      </x:c>
      <x:c r="B1017" s="8">
        <x:v>38.551258440761003</x:v>
      </x:c>
      <x:c r="C1017" s="8">
        <x:v>23.098751418841999</x:v>
      </x:c>
      <x:c r="D1017" s="8">
        <x:v>27.692307692307999</x:v>
      </x:c>
      <x:c r="E1017" s="8">
        <x:v>151.7578125</x:v>
      </x:c>
      <x:c r="F1017" s="23">
        <x:v>1.6027503251297777</x:v>
      </x:c>
      <x:c r="G1017" s="18">
        <x:v>6.8414322250638995E-2</x:v>
      </x:c>
      <x:c r="H1017" s="18">
        <x:v>8.4354096082008001E-2</x:v>
      </x:c>
      <x:c r="I1017" s="18">
        <x:v>0.26216151449795999</x:v>
      </x:c>
      <x:c r="J1017" s="18">
        <x:v>0.38728899583668996</x:v>
      </x:c>
      <x:c r="K1017" s="21">
        <x:v>2.4846366933695574E-2</x:v>
      </x:c>
      <x:c r="L1017" s="21">
        <x:v>3.9466699857280574E-2</x:v>
      </x:c>
      <x:c r="M1017" s="22">
        <x:v>-1.5670081959397675E-2</x:v>
      </x:c>
      <x:c r="N1017" s="22">
        <x:v>0.11439771627135165</x:v>
      </x:c>
      <x:c r="O1017" s="13">
        <x:v>1.1372633424341663</x:v>
      </x:c>
      <x:c r="P1017" s="25">
        <x:v>1.6642999999999999</x:v>
      </x:c>
      <x:c r="Q1017" s="25">
        <x:v>1.8058000000000001</x:v>
      </x:c>
    </x:row>
    <x:row r="1018">
      <x:c r="A1018" s="9">
        <x:v>45363</x:v>
      </x:c>
      <x:c r="B1018" s="8">
        <x:v>38.182934315531</x:v>
      </x:c>
      <x:c r="C1018" s="8">
        <x:v>21.566401816117999</x:v>
      </x:c>
      <x:c r="D1018" s="8">
        <x:v>25.692307692307999</x:v>
      </x:c>
      <x:c r="E1018" s="8">
        <x:v>151.81640625</x:v>
      </x:c>
      <x:c r="F1018" s="23">
        <x:v>1.5931451251848925</x:v>
      </x:c>
      <x:c r="G1018" s="18">
        <x:v>7.7525575447569994E-2</x:v>
      </x:c>
      <x:c r="H1018" s="18">
        <x:v>0.10242376856919</x:v>
      </x:c>
      <x:c r="I1018" s="18">
        <x:v>0.27869638150011999</x:v>
      </x:c>
      <x:c r="J1018" s="18">
        <x:v>0.41954285904461996</x:v>
      </x:c>
      <x:c r="K1018" s="21">
        <x:v>4.3469222135020802E-2</x:v>
      </x:c>
      <x:c r="L1018" s="21">
        <x:v>5.5052705737485885E-2</x:v>
      </x:c>
      <x:c r="M1018" s="22">
        <x:v>-1.5670081959397675E-2</x:v>
      </x:c>
      <x:c r="N1018" s="22">
        <x:v>0.13706630899872119</x:v>
      </x:c>
      <x:c r="O1018" s="13">
        <x:v>1.142685996839381</x:v>
      </x:c>
      <x:c r="P1018" s="25">
        <x:v>1.6612</x:v>
      </x:c>
      <x:c r="Q1018" s="25">
        <x:v>1.7989999999999999</x:v>
      </x:c>
    </x:row>
    <x:row r="1019">
      <x:c r="A1019" s="9">
        <x:v>45364</x:v>
      </x:c>
      <x:c r="B1019" s="8">
        <x:v>38.551258440761003</x:v>
      </x:c>
      <x:c r="C1019" s="8">
        <x:v>21.850170261066999</x:v>
      </x:c>
      <x:c r="D1019" s="8">
        <x:v>26.615384615385</x:v>
      </x:c>
      <x:c r="E1019" s="8">
        <x:v>152.431640625</x:v>
      </x:c>
      <x:c r="F1019" s="23">
        <x:v>1.5986211348555326</x:v>
      </x:c>
      <x:c r="G1019" s="18">
        <x:v>7.7765345268542008E-2</x:v>
      </x:c>
      <x:c r="H1019" s="18">
        <x:v>0.10928676917731001</x:v>
      </x:c>
      <x:c r="I1019" s="18">
        <x:v>0.27450275581117001</x:v>
      </x:c>
      <x:c r="J1019" s="18">
        <x:v>0.42989019665285999</x:v>
      </x:c>
      <x:c r="K1019" s="21">
        <x:v>5.160198801408078E-2</x:v>
      </x:c>
      <x:c r="L1019" s="21">
        <x:v>6.1407000442499138E-2</x:v>
      </x:c>
      <x:c r="M1019" s="22">
        <x:v>-1.5670081959397675E-2</x:v>
      </x:c>
      <x:c r="N1019" s="22">
        <x:v>0.15270400130798367</x:v>
      </x:c>
      <x:c r="O1019" s="13">
        <x:v>1.144002394094277</x:v>
      </x:c>
      <x:c r="P1019" s="25">
        <x:v>1.6606000000000001</x:v>
      </x:c>
      <x:c r="Q1019" s="25">
        <x:v>1.7968</x:v>
      </x:c>
    </x:row>
    <x:row r="1020">
      <x:c r="A1020" s="9">
        <x:v>45365</x:v>
      </x:c>
      <x:c r="B1020" s="8">
        <x:v>37.507673419276003</x:v>
      </x:c>
      <x:c r="C1020" s="8">
        <x:v>21.339387060159002</x:v>
      </x:c>
      <x:c r="D1020" s="8">
        <x:v>26.307692307692001</x:v>
      </x:c>
      <x:c r="E1020" s="8">
        <x:v>150.99609375</x:v>
      </x:c>
      <x:c r="F1020" s="23">
        <x:v>1.5903771163428175</x:v>
      </x:c>
      <x:c r="G1020" s="18">
        <x:v>7.6086956521738996E-2</x:v>
      </x:c>
      <x:c r="H1020" s="18">
        <x:v>0.10728868039267001</x:v>
      </x:c>
      <x:c r="I1020" s="18">
        <x:v>0.27162712676730999</x:v>
      </x:c>
      <x:c r="J1020" s="18">
        <x:v>0.43147492408297</x:v>
      </x:c>
      <x:c r="K1020" s="21">
        <x:v>5.4666508490248233E-2</x:v>
      </x:c>
      <x:c r="L1020" s="21">
        <x:v>6.6082802206563152E-2</x:v>
      </x:c>
      <x:c r="M1020" s="22">
        <x:v>-1.5670081959397675E-2</x:v>
      </x:c>
      <x:c r="N1020" s="22">
        <x:v>0.16046223625211331</x:v>
      </x:c>
      <x:c r="O1020" s="13">
        <x:v>1.1391544874141692</x:v>
      </x:c>
      <x:c r="P1020" s="25">
        <x:v>1.6596</x:v>
      </x:c>
      <x:c r="Q1020" s="25">
        <x:v>1.7987</x:v>
      </x:c>
    </x:row>
    <x:row r="1021">
      <x:c r="A1021" s="9">
        <x:v>45366</x:v>
      </x:c>
      <x:c r="B1021" s="8">
        <x:v>39.349294045427001</x:v>
      </x:c>
      <x:c r="C1021" s="8">
        <x:v>23.66628830874</x:v>
      </x:c>
      <x:c r="D1021" s="8">
        <x:v>29.769230769231001</x:v>
      </x:c>
      <x:c r="E1021" s="8">
        <x:v>159.00390625</x:v>
      </x:c>
      <x:c r="F1021" s="23">
        <x:v>1.629471798433495</x:v>
      </x:c>
      <x:c r="G1021" s="18">
        <x:v>7.2090792838874998E-2</x:v>
      </x:c>
      <x:c r="H1021" s="18">
        <x:v>0.10659369298931001</x:v>
      </x:c>
      <x:c r="I1021" s="18">
        <x:v>0.26551641504912998</x:v>
      </x:c>
      <x:c r="J1021" s="18">
        <x:v>0.42336484860189005</x:v>
      </x:c>
      <x:c r="K1021" s="21">
        <x:v>4.8773199882233831E-2</x:v>
      </x:c>
      <x:c r="L1021" s="21">
        <x:v>5.8529583972308785E-2</x:v>
      </x:c>
      <x:c r="M1021" s="22">
        <x:v>-1.5670081959397675E-2</x:v>
      </x:c>
      <x:c r="N1021" s="22">
        <x:v>0.15403744793900453</x:v>
      </x:c>
      <x:c r="O1021" s="13">
        <x:v>1.1498801137419106</x:v>
      </x:c>
      <x:c r="P1021" s="25">
        <x:v>1.6607000000000001</x:v>
      </x:c>
      <x:c r="Q1021" s="25">
        <x:v>1.8048</x:v>
      </x:c>
    </x:row>
    <x:row r="1022">
      <x:c r="A1022" s="9">
        <x:v>45369</x:v>
      </x:c>
      <x:c r="B1022" s="8">
        <x:v>41.006752608962998</x:v>
      </x:c>
      <x:c r="C1022" s="8">
        <x:v>26.560726447219</x:v>
      </x:c>
      <x:c r="D1022" s="8">
        <x:v>33.307692307692001</x:v>
      </x:c>
      <x:c r="E1022" s="8">
        <x:v>167.490234375</x:v>
      </x:c>
      <x:c r="F1022" s="23">
        <x:v>1.6709135143471849</x:v>
      </x:c>
      <x:c r="G1022" s="18">
        <x:v>7.9443734015344991E-2</x:v>
      </x:c>
      <x:c r="H1022" s="18">
        <x:v>0.1097211363044</x:v>
      </x:c>
      <x:c r="I1022" s="18">
        <x:v>0.27641984184039997</x:v>
      </x:c>
      <x:c r="J1022" s="18">
        <x:v>0.43585622917203998</x:v>
      </x:c>
      <x:c r="K1022" s="21">
        <x:v>6.1738478819865383E-2</x:v>
      </x:c>
      <x:c r="L1022" s="21">
        <x:v>7.2916666323271873E-2</x:v>
      </x:c>
      <x:c r="M1022" s="22">
        <x:v>-9.1547652083404651E-3</x:v>
      </x:c>
      <x:c r="N1022" s="22">
        <x:v>0.17209958866830277</x:v>
      </x:c>
      <x:c r="O1022" s="13">
        <x:v>1.1641038347989849</x:v>
      </x:c>
      <x:c r="P1022" s="25">
        <x:v>1.6624000000000001</x:v>
      </x:c>
      <x:c r="Q1022" s="25">
        <x:v>1.7918000000000001</x:v>
      </x:c>
    </x:row>
    <x:row r="1023">
      <x:c r="A1023" s="9">
        <x:v>45370</x:v>
      </x:c>
      <x:c r="B1023" s="8">
        <x:v>41.129527317372997</x:v>
      </x:c>
      <x:c r="C1023" s="8">
        <x:v>25.141884222474001</x:v>
      </x:c>
      <x:c r="D1023" s="8">
        <x:v>32.153846153845997</x:v>
      </x:c>
      <x:c r="E1023" s="8">
        <x:v>167.890625</x:v>
      </x:c>
      <x:c r="F1023" s="23">
        <x:v>1.6657897067342324</x:v>
      </x:c>
      <x:c r="G1023" s="18">
        <x:v>8.9354219948848998E-2</x:v>
      </x:c>
      <x:c r="H1023" s="18">
        <x:v>0.11806098514464</x:v>
      </x:c>
      <x:c r="I1023" s="18">
        <x:v>0.29163671219746001</x:v>
      </x:c>
      <x:c r="J1023" s="18">
        <x:v>0.45515261559762998</x:v>
      </x:c>
      <x:c r="K1023" s="21">
        <x:v>7.8239742922305622E-2</x:v>
      </x:c>
      <x:c r="L1023" s="21">
        <x:v>9.1499981026602173E-2</x:v>
      </x:c>
      <x:c r="M1023" s="22">
        <x:v>-9.1547652083404651E-3</x:v>
      </x:c>
      <x:c r="N1023" s="22">
        <x:v>0.19804118676273363</x:v>
      </x:c>
      <x:c r="O1023" s="13">
        <x:v>1.1587458633770835</x:v>
      </x:c>
      <x:c r="P1023" s="25">
        <x:v>1.6637</x:v>
      </x:c>
      <x:c r="Q1023" s="25">
        <x:v>1.7945</x:v>
      </x:c>
    </x:row>
    <x:row r="1024">
      <x:c r="A1024" s="9">
        <x:v>45371</x:v>
      </x:c>
      <x:c r="B1024" s="8">
        <x:v>42.664211172498</x:v>
      </x:c>
      <x:c r="C1024" s="8">
        <x:v>25.368898978434</x:v>
      </x:c>
      <x:c r="D1024" s="8">
        <x:v>31.461538461538002</x:v>
      </x:c>
      <x:c r="E1024" s="8">
        <x:v>167.587890625</x:v>
      </x:c>
      <x:c r="F1024" s="23">
        <x:v>1.6677063480936749</x:v>
      </x:c>
      <x:c r="G1024" s="18">
        <x:v>8.4958439897697996E-2</x:v>
      </x:c>
      <x:c r="H1024" s="18">
        <x:v>0.11085049083485</x:v>
      </x:c>
      <x:c r="I1024" s="18">
        <x:v>0.28025401389887</x:v>
      </x:c>
      <x:c r="J1024" s="18">
        <x:v>0.44760185564834998</x:v>
      </x:c>
      <x:c r="K1024" s="21">
        <x:v>7.4703757757496936E-2</x:v>
      </x:c>
      <x:c r="L1024" s="21">
        <x:v>8.5984932792065427E-2</x:v>
      </x:c>
      <x:c r="M1024" s="22">
        <x:v>-9.1547652083404651E-3</x:v>
      </x:c>
      <x:c r="N1024" s="22">
        <x:v>0.19476818139567786</x:v>
      </x:c>
      <x:c r="O1024" s="13">
        <x:v>1.1655955749170228</x:v>
      </x:c>
      <x:c r="P1024" s="25">
        <x:v>1.6632</x:v>
      </x:c>
      <x:c r="Q1024" s="25">
        <x:v>1.7982</x:v>
      </x:c>
    </x:row>
    <x:row r="1025">
      <x:c r="A1025" s="9">
        <x:v>45372</x:v>
      </x:c>
      <x:c r="B1025" s="8">
        <x:v>42.173112338857997</x:v>
      </x:c>
      <x:c r="C1025" s="8">
        <x:v>25.141884222474001</x:v>
      </x:c>
      <x:c r="D1025" s="8">
        <x:v>30.923076923077002</x:v>
      </x:c>
      <x:c r="E1025" s="8">
        <x:v>165.263671875</x:v>
      </x:c>
      <x:c r="F1025" s="23">
        <x:v>1.6587543633985224</x:v>
      </x:c>
      <x:c r="G1025" s="18">
        <x:v>9.0952685421995E-2</x:v>
      </x:c>
      <x:c r="H1025" s="18">
        <x:v>0.11510728868039</x:v>
      </x:c>
      <x:c r="I1025" s="18">
        <x:v>0.28145219266714999</x:v>
      </x:c>
      <x:c r="J1025" s="18">
        <x:v>0.45571193112942998</x:v>
      </x:c>
      <x:c r="K1025" s="21">
        <x:v>8.4722382391121398E-2</x:v>
      </x:c>
      <x:c r="L1025" s="21">
        <x:v>9.6415567496515475E-2</x:v>
      </x:c>
      <x:c r="M1025" s="22">
        <x:v>-9.1547652083404651E-3</x:v>
      </x:c>
      <x:c r="N1025" s="22">
        <x:v>0.20955731675792033</x:v>
      </x:c>
      <x:c r="O1025" s="13">
        <x:v>1.1639531464607467</x:v>
      </x:c>
      <x:c r="P1025" s="25">
        <x:v>1.6637</x:v>
      </x:c>
      <x:c r="Q1025" s="25">
        <x:v>1.8317000000000001</x:v>
      </x:c>
    </x:row>
    <x:row r="1026">
      <x:c r="A1026" s="9">
        <x:v>45373</x:v>
      </x:c>
      <x:c r="B1026" s="8">
        <x:v>42.602823818292997</x:v>
      </x:c>
      <x:c r="C1026" s="8">
        <x:v>25.595913734393001</x:v>
      </x:c>
      <x:c r="D1026" s="8">
        <x:v>32.076923076923002</x:v>
      </x:c>
      <x:c r="E1026" s="8">
        <x:v>167.451171875</x:v>
      </x:c>
      <x:c r="F1026" s="23">
        <x:v>1.6693170812615223</x:v>
      </x:c>
      <x:c r="G1026" s="18">
        <x:v>9.0792838874679996E-2</x:v>
      </x:c>
      <x:c r="H1026" s="18">
        <x:v>0.11189297193988</x:v>
      </x:c>
      <x:c r="I1026" s="18">
        <x:v>0.27462257368799003</x:v>
      </x:c>
      <x:c r="J1026" s="18">
        <x:v>0.44769507496795002</x:v>
      </x:c>
      <x:c r="K1026" s="21">
        <x:v>8.5311713251922772E-2</x:v>
      </x:c>
      <x:c r="L1026" s="21">
        <x:v>9.5816105731892254E-2</x:v>
      </x:c>
      <x:c r="M1026" s="22">
        <x:v>-9.1547652083404651E-3</x:v>
      </x:c>
      <x:c r="N1026" s="22">
        <x:v>0.21464865843999803</x:v>
      </x:c>
      <x:c r="O1026" s="13">
        <x:v>1.1505154251193503</x:v>
      </x:c>
      <x:c r="P1026" s="25">
        <x:v>1.6634</x:v>
      </x:c>
      <x:c r="Q1026" s="25">
        <x:v>1.8191999999999999</x:v>
      </x:c>
    </x:row>
    <x:row r="1027">
      <x:c r="A1027" s="9">
        <x:v>45376</x:v>
      </x:c>
      <x:c r="B1027" s="8">
        <x:v>39.533456108042003</x:v>
      </x:c>
      <x:c r="C1027" s="8">
        <x:v>22.020431328036</x:v>
      </x:c>
      <x:c r="D1027" s="8">
        <x:v>27.923076923077002</x:v>
      </x:c>
      <x:c r="E1027" s="8">
        <x:v>160.72265625</x:v>
      </x:c>
      <x:c r="F1027" s="23">
        <x:v>1.6254990515228875</x:v>
      </x:c>
      <x:c r="G1027" s="18">
        <x:v>7.3929028132992E-2</x:v>
      </x:c>
      <x:c r="H1027" s="18">
        <x:v>0.10077317348622999</x:v>
      </x:c>
      <x:c r="I1027" s="18">
        <x:v>0.25533189551881003</x:v>
      </x:c>
      <x:c r="J1027" s="18">
        <x:v>0.42327162935946</x:v>
      </x:c>
      <x:c r="K1027" s="21">
        <x:v>7.364296220805433E-2</x:v>
      </x:c>
      <x:c r="L1027" s="21">
        <x:v>8.2148377498474368E-2</x:v>
      </x:c>
      <x:c r="M1027" s="22">
        <x:v>-7.5000815890245986E-3</x:v>
      </x:c>
      <x:c r="N1027" s="22">
        <x:v>0.2025264163398075</x:v>
      </x:c>
      <x:c r="O1027" s="13">
        <x:v>1.1347199202538314</x:v>
      </x:c>
      <x:c r="P1027" s="25">
        <x:v>1.6628000000000001</x:v>
      </x:c>
      <x:c r="Q1027" s="25">
        <x:v>1.8193999999999999</x:v>
      </x:c>
    </x:row>
    <x:row r="1028">
      <x:c r="A1028" s="9">
        <x:v>45377</x:v>
      </x:c>
      <x:c r="B1028" s="8">
        <x:v>39.349294045427001</x:v>
      </x:c>
      <x:c r="C1028" s="8">
        <x:v>20.658342792281001</x:v>
      </x:c>
      <x:c r="D1028" s="8">
        <x:v>26.846153846153999</x:v>
      </x:c>
      <x:c r="E1028" s="8">
        <x:v>157.705078125</x:v>
      </x:c>
      <x:c r="F1028" s="23">
        <x:v>1.6113971720221549</x:v>
      </x:c>
      <x:c r="G1028" s="18">
        <x:v>6.6656010230179003E-2</x:v>
      </x:c>
      <x:c r="H1028" s="18">
        <x:v>9.5387021110241998E-2</x:v>
      </x:c>
      <x:c r="I1028" s="18">
        <x:v>0.23951593577762001</x:v>
      </x:c>
      <x:c r="J1028" s="18">
        <x:v>0.40136510375976997</x:v>
      </x:c>
      <x:c r="K1028" s="21">
        <x:v>5.2073452702722012E-2</x:v>
      </x:c>
      <x:c r="L1028" s="21">
        <x:v>5.8409691619382142E-2</x:v>
      </x:c>
      <x:c r="M1028" s="22">
        <x:v>-1.3808562887666298E-2</x:v>
      </x:c>
      <x:c r="N1028" s="22">
        <x:v>0.17816070971840303</x:v>
      </x:c>
      <x:c r="O1028" s="13">
        <x:v>1.1351530390441142</x:v>
      </x:c>
      <x:c r="P1028" s="25">
        <x:v>1.6628000000000001</x:v>
      </x:c>
      <x:c r="Q1028" s="25">
        <x:v>1.8238000000000001</x:v>
      </x:c>
    </x:row>
    <x:row r="1029">
      <x:c r="A1029" s="9">
        <x:v>45378</x:v>
      </x:c>
      <x:c r="B1029" s="8">
        <x:v>35.972989564149998</x:v>
      </x:c>
      <x:c r="C1029" s="8">
        <x:v>17.763904653802999</x:v>
      </x:c>
      <x:c r="D1029" s="8">
        <x:v>23.615384615385</x:v>
      </x:c>
      <x:c r="E1029" s="8">
        <x:v>150.46875</x:v>
      </x:c>
      <x:c r="F1029" s="23">
        <x:v>1.569552572083345</x:v>
      </x:c>
      <x:c r="G1029" s="18">
        <x:v>7.049232736572901E-2</x:v>
      </x:c>
      <x:c r="H1029" s="18">
        <x:v>0.101555034315</x:v>
      </x:c>
      <x:c r="I1029" s="18">
        <x:v>0.23580158159597001</x:v>
      </x:c>
      <x:c r="J1029" s="18">
        <x:v>0.40136510375976997</x:v>
      </x:c>
      <x:c r="K1029" s="21">
        <x:v>5.1484121841920416E-2</x:v>
      </x:c>
      <x:c r="L1029" s="21">
        <x:v>5.5532275149192012E-2</x:v>
      </x:c>
      <x:c r="M1029" s="22">
        <x:v>-1.4015398340080809E-2</x:v>
      </x:c>
      <x:c r="N1029" s="22">
        <x:v>0.17900926666541261</x:v>
      </x:c>
      <x:c r="O1029" s="13">
        <x:v>1.1101787516262551</x:v>
      </x:c>
      <x:c r="P1029" s="25">
        <x:v>1.6646000000000001</x:v>
      </x:c>
      <x:c r="Q1029" s="25">
        <x:v>1.8355999999999999</x:v>
      </x:c>
    </x:row>
    <x:row r="1030">
      <x:c r="A1030" s="9">
        <x:v>45379</x:v>
      </x:c>
      <x:c r="B1030" s="8">
        <x:v>37.507673419276003</x:v>
      </x:c>
      <x:c r="C1030" s="8">
        <x:v>19.693530079455002</x:v>
      </x:c>
      <x:c r="D1030" s="8">
        <x:v>25.461538461538002</x:v>
      </x:c>
      <x:c r="E1030" s="8">
        <x:v>155.3515625</x:v>
      </x:c>
      <x:c r="F1030" s="23">
        <x:v>1.5950357611506725</x:v>
      </x:c>
      <x:c r="G1030" s="18">
        <x:v>5.7624680306904999E-2</x:v>
      </x:c>
      <x:c r="H1030" s="18">
        <x:v>8.9566501607157997E-2</x:v>
      </x:c>
      <x:c r="I1030" s="18">
        <x:v>0.20920201294033</x:v>
      </x:c>
      <x:c r="J1030" s="18">
        <x:v>0.36678075910506996</x:v>
      </x:c>
      <x:c r="K1030" s="21">
        <x:v>2.225331114616913E-2</x:v>
      </x:c>
      <x:c r="L1030" s="21">
        <x:v>2.1482846918567944E-2</x:v>
      </x:c>
      <x:c r="M1030" s="22">
        <x:v>-2.6425525484950807E-2</x:v>
      </x:c>
      <x:c r="N1030" s="22">
        <x:v>0.14094542647079122</x:v>
      </x:c>
      <x:c r="O1030" s="13">
        <x:v>1.124881561349105</x:v>
      </x:c>
      <x:c r="P1030" s="25">
        <x:v>1.6647000000000001</x:v>
      </x:c>
      <x:c r="Q1030" s="25">
        <x:v>1.8451</x:v>
      </x:c>
    </x:row>
    <x:row r="1031">
      <x:c r="A1031" s="9">
        <x:v>45380</x:v>
      </x:c>
      <x:c r="B1031" s="8">
        <x:v>37.384898710865997</x:v>
      </x:c>
      <x:c r="C1031" s="8">
        <x:v>19.977298524403999</x:v>
      </x:c>
      <x:c r="D1031" s="8">
        <x:v>24.692307692307999</x:v>
      </x:c>
      <x:c r="E1031" s="8">
        <x:v>155.17578125</x:v>
      </x:c>
      <x:c r="F1031" s="23">
        <x:v>1.593075715443945</x:v>
      </x:c>
      <x:c r="G1031" s="18">
        <x:v>6.4498081841432006E-2</x:v>
      </x:c>
      <x:c r="H1031" s="18">
        <x:v>9.3302058900182006E-2</x:v>
      </x:c>
      <x:c r="I1031" s="18">
        <x:v>0.22094416486939999</x:v>
      </x:c>
      <x:c r="J1031" s="18">
        <x:v>0.38216193665378001</x:v>
      </x:c>
      <x:c r="K1031" s="21">
        <x:v>4.1701229552616681E-2</x:v>
      </x:c>
      <x:c r="L1031" s="21">
        <x:v>4.2344116327470926E-2</x:v>
      </x:c>
      <x:c r="M1031" s="22">
        <x:v>-1.7635018757335308E-2</x:v>
      </x:c>
      <x:c r="N1031" s="22">
        <x:v>0.17173592140529426</x:v>
      </x:c>
      <x:c r="O1031" s="13">
        <x:v>1.1369340996974524</x:v>
      </x:c>
      <x:c r="P1031" s="25">
        <x:v>1.6656</x:v>
      </x:c>
      <x:c r="Q1031" s="25">
        <x:v>1.8754</x:v>
      </x:c>
    </x:row>
    <x:row r="1032">
      <x:c r="A1032" s="9">
        <x:v>45383</x:v>
      </x:c>
      <x:c r="B1032" s="8">
        <x:v>39.656230816452002</x:v>
      </x:c>
      <x:c r="C1032" s="8">
        <x:v>22.644721906924001</x:v>
      </x:c>
      <x:c r="D1032" s="8">
        <x:v>28.307692307692001</x:v>
      </x:c>
      <x:c r="E1032" s="8">
        <x:v>161.572265625</x:v>
      </x:c>
      <x:c r="F1032" s="23">
        <x:v>1.6304522766401699</x:v>
      </x:c>
      <x:c r="G1032" s="18">
        <x:v>7.5207800511508993E-2</x:v>
      </x:c>
      <x:c r="H1032" s="18">
        <x:v>9.9470072104943005E-2</x:v>
      </x:c>
      <x:c r="I1032" s="18">
        <x:v>0.23927630002396</x:v>
      </x:c>
      <x:c r="J1032" s="18">
        <x:v>0.39539907124060003</x:v>
      </x:c>
      <x:c r="K1032" s="21">
        <x:v>5.4666508490248233E-2</x:v>
      </x:c>
      <x:c r="L1032" s="21">
        <x:v>5.4693028678717948E-2</x:v>
      </x:c>
      <x:c r="M1032" s="22">
        <x:v>-1.194704381593592E-2</x:v>
      </x:c>
      <x:c r="N1032" s="22">
        <x:v>0.18870706034557738</x:v>
      </x:c>
      <x:c r="O1032" s="13">
        <x:v>1.1597235596358524</x:v>
      </x:c>
      <x:c r="P1032" s="25">
        <x:v>1.6649</x:v>
      </x:c>
      <x:c r="Q1032" s="25">
        <x:v>1.8965000000000001</x:v>
      </x:c>
    </x:row>
    <x:row r="1033">
      <x:c r="A1033" s="9">
        <x:v>45384</x:v>
      </x:c>
      <x:c r="B1033" s="8">
        <x:v>37.446286065071</x:v>
      </x:c>
      <x:c r="C1033" s="8">
        <x:v>20.431328036322</x:v>
      </x:c>
      <x:c r="D1033" s="8">
        <x:v>27</x:v>
      </x:c>
      <x:c r="E1033" s="8">
        <x:v>156.97265625</x:v>
      </x:c>
      <x:c r="F1033" s="23">
        <x:v>1.6046256758784825</x:v>
      </x:c>
      <x:c r="G1033" s="18">
        <x:v>9.2311381074169002E-2</x:v>
      </x:c>
      <x:c r="H1033" s="18">
        <x:v>0.11945095995135001</x:v>
      </x:c>
      <x:c r="I1033" s="18">
        <x:v>0.26551641504912998</x:v>
      </x:c>
      <x:c r="J1033" s="18">
        <x:v>0.42821225005747998</x:v>
      </x:c>
      <x:c r="K1033" s="21">
        <x:v>8.1657861914953722E-2</x:v>
      </x:c>
      <x:c r="L1033" s="21">
        <x:v>7.8551606910733041E-2</x:v>
      </x:c>
      <x:c r="M1033" s="22">
        <x:v>-9.8476483796838821E-4</x:v>
      </x:c>
      <x:c r="N1033" s="22">
        <x:v>0.21307276696697142</x:v>
      </x:c>
      <x:c r="O1033" s="13">
        <x:v>1.1569589893353416</x:v>
      </x:c>
      <x:c r="P1033" s="25">
        <x:v>1.6659999999999999</x:v>
      </x:c>
      <x:c r="Q1033" s="25">
        <x:v>1.8968</x:v>
      </x:c>
    </x:row>
    <x:row r="1034">
      <x:c r="A1034" s="9">
        <x:v>45385</x:v>
      </x:c>
      <x:c r="B1034" s="8">
        <x:v>35.72744014733</x:v>
      </x:c>
      <x:c r="C1034" s="8">
        <x:v>18.671963677638999</x:v>
      </x:c>
      <x:c r="D1034" s="8">
        <x:v>24.692307692307999</x:v>
      </x:c>
      <x:c r="E1034" s="8">
        <x:v>151.3671875</x:v>
      </x:c>
      <x:c r="F1034" s="23">
        <x:v>1.5761472475431924</x:v>
      </x:c>
      <x:c r="G1034" s="18">
        <x:v>8.855498721227599E-2</x:v>
      </x:c>
      <x:c r="H1034" s="18">
        <x:v>0.11632351663626</x:v>
      </x:c>
      <x:c r="I1034" s="18">
        <x:v>0.26323987538941002</x:v>
      </x:c>
      <x:c r="J1034" s="18">
        <x:v>0.42401738345328999</x:v>
      </x:c>
      <x:c r="K1034" s="21">
        <x:v>8.2600791292236186E-2</x:v>
      </x:c>
      <x:c r="L1034" s="21">
        <x:v>7.3636020440819516E-2</x:v>
      </x:c>
      <x:c r="M1034" s="22">
        <x:v>-2.7428661834913992E-3</x:v>
      </x:c>
      <x:c r="N1034" s="22">
        <x:v>0.21004220644193161</x:v>
      </x:c>
      <x:c r="O1034" s="13">
        <x:v>1.1527274888971055</x:v>
      </x:c>
      <x:c r="P1034" s="25">
        <x:v>1.6673</x:v>
      </x:c>
      <x:c r="Q1034" s="25">
        <x:v>1.91</x:v>
      </x:c>
    </x:row>
    <x:row r="1035">
      <x:c r="A1035" s="9">
        <x:v>45390</x:v>
      </x:c>
      <x:c r="B1035" s="8">
        <x:v>34.806629834253997</x:v>
      </x:c>
      <x:c r="C1035" s="8">
        <x:v>18.331441543699999</x:v>
      </x:c>
      <x:c r="D1035" s="8">
        <x:v>25.846153846153999</x:v>
      </x:c>
      <x:c r="E1035" s="8">
        <x:v>152.783203125</x:v>
      </x:c>
      <x:c r="F1035" s="23">
        <x:v>1.5794185708727699</x:v>
      </x:c>
      <x:c r="G1035" s="18">
        <x:v>8.6077365728899999E-2</x:v>
      </x:c>
      <x:c r="H1035" s="18">
        <x:v>0.11319607332117</x:v>
      </x:c>
      <x:c r="I1035" s="18">
        <x:v>0.26240115025162003</x:v>
      </x:c>
      <x:c r="J1035" s="18">
        <x:v>0.42224621753831004</x:v>
      </x:c>
      <x:c r="K1035" s="21">
        <x:v>7.8711207610946632E-2</x:v>
      </x:c>
      <x:c r="L1035" s="21">
        <x:v>6.7641402794584637E-2</x:v>
      </x:c>
      <x:c r="M1035" s="22">
        <x:v>-7.7069170414389987E-3</x:v>
      </x:c>
      <x:c r="N1035" s="22">
        <x:v>0.19925341097275151</x:v>
      </x:c>
      <x:c r="O1035" s="13">
        <x:v>1.1355295769502156</x:v>
      </x:c>
      <x:c r="P1035" s="25">
        <x:v>1.6687000000000001</x:v>
      </x:c>
      <x:c r="Q1035" s="25">
        <x:v>1.9665999999999999</x:v>
      </x:c>
    </x:row>
    <x:row r="1036">
      <x:c r="A1036" s="9">
        <x:v>45391</x:v>
      </x:c>
      <x:c r="B1036" s="8">
        <x:v>35.666052793124997</x:v>
      </x:c>
      <x:c r="C1036" s="8">
        <x:v>18.104426787741001</x:v>
      </x:c>
      <x:c r="D1036" s="8">
        <x:v>24.846153846153999</x:v>
      </x:c>
      <x:c r="E1036" s="8">
        <x:v>153.10546875</x:v>
      </x:c>
      <x:c r="F1036" s="23">
        <x:v>1.57930525544255</x:v>
      </x:c>
      <x:c r="G1036" s="18">
        <x:v>7.9523657289002E-2</x:v>
      </x:c>
      <x:c r="H1036" s="18">
        <x:v>0.10259751542003</x:v>
      </x:c>
      <x:c r="I1036" s="18">
        <x:v>0.24622573687993998</x:v>
      </x:c>
      <x:c r="J1036" s="18">
        <x:v>0.39670414086622002</x:v>
      </x:c>
      <x:c r="K1036" s="21">
        <x:v>5.749529662209496E-2</x:v>
      </x:c>
      <x:c r="L1036" s="21">
        <x:v>5.0257011620506109E-2</x:v>
      </x:c>
      <x:c r="M1036" s="22">
        <x:v>-2.1151221448381552E-2</x:v>
      </x:c>
      <x:c r="N1036" s="22">
        <x:v>0.17258447835231405</x:v>
      </x:c>
      <x:c r="O1036" s="13">
        <x:v>1.1451215955300911</x:v>
      </x:c>
      <x:c r="P1036" s="25">
        <x:v>1.6698</x:v>
      </x:c>
      <x:c r="Q1036" s="25">
        <x:v>1.9714</x:v>
      </x:c>
    </x:row>
    <x:row r="1037">
      <x:c r="A1037" s="9">
        <x:v>45392</x:v>
      </x:c>
      <x:c r="B1037" s="8">
        <x:v>33.885819521179002</x:v>
      </x:c>
      <x:c r="C1037" s="8">
        <x:v>15.66401816118</x:v>
      </x:c>
      <x:c r="D1037" s="8">
        <x:v>22.230769230768999</x:v>
      </x:c>
      <x:c r="E1037" s="8">
        <x:v>147.607421875</x:v>
      </x:c>
      <x:c r="F1037" s="23">
        <x:v>1.5484700719703199</x:v>
      </x:c>
      <x:c r="G1037" s="18">
        <x:v>7.8964194373402005E-2</x:v>
      </x:c>
      <x:c r="H1037" s="18">
        <x:v>0.10277126227087001</x:v>
      </x:c>
      <x:c r="I1037" s="18">
        <x:v>0.25581116702612</x:v>
      </x:c>
      <x:c r="J1037" s="18">
        <x:v>0.41301751099364997</x:v>
      </x:c>
      <x:c r="K1037" s="21">
        <x:v>7.2700032830772088E-2</x:v>
      </x:c>
      <x:c r="L1037" s="21">
        <x:v>6.2845708677595313E-2</x:v>
      </x:c>
      <x:c r="M1037" s="22">
        <x:v>-1.3601727435251898E-2</x:v>
      </x:c>
      <x:c r="N1037" s="22">
        <x:v>0.18846461550357163</x:v>
      </x:c>
      <x:c r="O1037" s="13">
        <x:v>1.1291571811444323</x:v>
      </x:c>
      <x:c r="P1037" s="25">
        <x:v>1.6698</x:v>
      </x:c>
      <x:c r="Q1037" s="25">
        <x:v>1.9793000000000001</x:v>
      </x:c>
    </x:row>
    <x:row r="1038">
      <x:c r="A1038" s="9">
        <x:v>45393</x:v>
      </x:c>
      <x:c r="B1038" s="8">
        <x:v>34.376918354818997</x:v>
      </x:c>
      <x:c r="C1038" s="8">
        <x:v>15.777525539159999</x:v>
      </x:c>
      <x:c r="D1038" s="8">
        <x:v>22.846153846153999</x:v>
      </x:c>
      <x:c r="E1038" s="8">
        <x:v>147.5390625</x:v>
      </x:c>
      <x:c r="F1038" s="23">
        <x:v>1.5513491506003325</x:v>
      </x:c>
      <x:c r="G1038" s="18">
        <x:v>7.0172634271100001E-2</x:v>
      </x:c>
      <x:c r="H1038" s="18">
        <x:v>9.4778907132307993E-2</x:v>
      </x:c>
      <x:c r="I1038" s="18">
        <x:v>0.24562664749581001</x:v>
      </x:c>
      <x:c r="J1038" s="18">
        <x:v>0.39390756313009001</x:v>
      </x:c>
      <x:c r="K1038" s="21">
        <x:v>5.2073452702722012E-2</x:v>
      </x:c>
      <x:c r="L1038" s="21">
        <x:v>4.3303255150871633E-2</x:v>
      </x:c>
      <x:c r="M1038" s="22">
        <x:v>-2.6218690032536407E-2</x:v>
      </x:c>
      <x:c r="N1038" s="22">
        <x:v>0.15961367930509351</x:v>
      </x:c>
      <x:c r="O1038" s="13">
        <x:v>1.1336924399845973</x:v>
      </x:c>
      <x:c r="P1038" s="25">
        <x:v>1.6707000000000001</x:v>
      </x:c>
      <x:c r="Q1038" s="25">
        <x:v>1.9665999999999999</x:v>
      </x:c>
    </x:row>
    <x:row r="1039">
      <x:c r="A1039" s="9">
        <x:v>45394</x:v>
      </x:c>
      <x:c r="B1039" s="8">
        <x:v>34.990791896868998</x:v>
      </x:c>
      <x:c r="C1039" s="8">
        <x:v>18.104426787741001</x:v>
      </x:c>
      <x:c r="D1039" s="8">
        <x:v>26.307692307692001</x:v>
      </x:c>
      <x:c r="E1039" s="8">
        <x:v>153.984375</x:v>
      </x:c>
      <x:c r="F1039" s="23">
        <x:v>1.5834682149807549</x:v>
      </x:c>
      <x:c r="G1039" s="18">
        <x:v>7.0812020460358005E-2</x:v>
      </x:c>
      <x:c r="H1039" s="18">
        <x:v>9.5473894535660991E-2</x:v>
      </x:c>
      <x:c r="I1039" s="18">
        <x:v>0.25425353462736999</x:v>
      </x:c>
      <x:c r="J1039" s="18">
        <x:v>0.39763633344492999</x:v>
      </x:c>
      <x:c r="K1039" s="21">
        <x:v>5.7613162794255324E-2</x:v>
      </x:c>
      <x:c r="L1039" s="21">
        <x:v>5.0496796326347182E-2</x:v>
      </x:c>
      <x:c r="M1039" s="22">
        <x:v>-2.3633246877355352E-2</x:v>
      </x:c>
      <x:c r="N1039" s="22">
        <x:v>0.16688702456521209</x:v>
      </x:c>
      <x:c r="O1039" s="13">
        <x:v>1.1301384127389804</x:v>
      </x:c>
      <x:c r="P1039" s="25">
        <x:v>1.6725000000000001</x:v>
      </x:c>
      <x:c r="Q1039" s="25">
        <x:v>2.0104000000000002</x:v>
      </x:c>
    </x:row>
    <x:row r="1040">
      <x:c r="A1040" s="9">
        <x:v>45397</x:v>
      </x:c>
      <x:c r="B1040" s="8">
        <x:v>34.806629834253997</x:v>
      </x:c>
      <x:c r="C1040" s="8">
        <x:v>19.125993189557001</x:v>
      </x:c>
      <x:c r="D1040" s="8">
        <x:v>27</x:v>
      </x:c>
      <x:c r="E1040" s="8">
        <x:v>154.619140625</x:v>
      </x:c>
      <x:c r="F1040" s="23">
        <x:v>1.5888794091220275</x:v>
      </x:c>
      <x:c r="G1040" s="18">
        <x:v>6.7215473145779997E-2</x:v>
      </x:c>
      <x:c r="H1040" s="18">
        <x:v>9.1651463817218004E-2</x:v>
      </x:c>
      <x:c r="I1040" s="18">
        <x:v>0.25269590222860999</x:v>
      </x:c>
      <x:c r="J1040" s="18">
        <x:v>0.39446687866189001</x:v>
      </x:c>
      <x:c r="K1040" s="21">
        <x:v>5.1484121841920416E-2</x:v>
      </x:c>
      <x:c r="L1040" s="21">
        <x:v>4.5221532797661279E-2</x:v>
      </x:c>
      <x:c r="M1040" s="22">
        <x:v>-2.7666538199437762E-2</x:v>
      </x:c>
      <x:c r="N1040" s="22">
        <x:v>0.16603846761820229</x:v>
      </x:c>
      <x:c r="O1040" s="13">
        <x:v>1.126357939538428</x:v>
      </x:c>
      <x:c r="P1040" s="25">
        <x:v>1.6732</x:v>
      </x:c>
      <x:c r="Q1040" s="25">
        <x:v>1.9829000000000001</x:v>
      </x:c>
    </x:row>
    <x:row r="1041">
      <x:c r="A1041" s="9">
        <x:v>45398</x:v>
      </x:c>
      <x:c r="B1041" s="8">
        <x:v>32.044198895028003</x:v>
      </x:c>
      <x:c r="C1041" s="8">
        <x:v>16.004540295119</x:v>
      </x:c>
      <x:c r="D1041" s="8">
        <x:v>25</x:v>
      </x:c>
      <x:c r="E1041" s="8">
        <x:v>148.3203125</x:v>
      </x:c>
      <x:c r="F1041" s="23">
        <x:v>1.5534226292253674</x:v>
      </x:c>
      <x:c r="G1041" s="18">
        <x:v>8.2880434782608994E-2</x:v>
      </x:c>
      <x:c r="H1041" s="18">
        <x:v>0.10746242724350999</x:v>
      </x:c>
      <x:c r="I1041" s="18">
        <x:v>0.27390366642703001</x:v>
      </x:c>
      <x:c r="J1041" s="18">
        <x:v>0.40117866527490004</x:v>
      </x:c>
      <x:c r="K1041" s="21">
        <x:v>3.6632984149724157E-2</x:v>
      </x:c>
      <x:c r="L1041" s="21">
        <x:v>3.3951651622741608E-2</x:v>
      </x:c>
      <x:c r="M1041" s="22">
        <x:v>-5.0211602512618581E-2</x:v>
      </x:c>
      <x:c r="N1041" s="22">
        <x:v>0.12506528931952765</x:v>
      </x:c>
      <x:c r="O1041" s="13">
        <x:v>1.0882580994107409</x:v>
      </x:c>
      <x:c r="P1041" s="25">
        <x:v>1.6737</x:v>
      </x:c>
      <x:c r="Q1041" s="25">
        <x:v>1.9942</x:v>
      </x:c>
    </x:row>
    <x:row r="1042">
      <x:c r="A1042" s="9">
        <x:v>45399</x:v>
      </x:c>
      <x:c r="B1042" s="8">
        <x:v>34.069981583793997</x:v>
      </x:c>
      <x:c r="C1042" s="8">
        <x:v>19.409761634506001</x:v>
      </x:c>
      <x:c r="D1042" s="8">
        <x:v>28.307692307692001</x:v>
      </x:c>
      <x:c r="E1042" s="8">
        <x:v>157.3046875</x:v>
      </x:c>
      <x:c r="F1042" s="23">
        <x:v>1.59773030756498</x:v>
      </x:c>
      <x:c r="G1042" s="18">
        <x:v>7.4728260869565008E-2</x:v>
      </x:c>
      <x:c r="H1042" s="18">
        <x:v>9.4083919728954996E-2</x:v>
      </x:c>
      <x:c r="I1042" s="18">
        <x:v>0.24730409777138998</x:v>
      </x:c>
      <x:c r="J1042" s="18">
        <x:v>0.36053506878142</x:v>
      </x:c>
      <x:c r="K1042" s="21">
        <x:v>-1.5817462461603538E-2</x:v>
      </x:c>
      <x:c r="L1042" s="21">
        <x:v>-9.9289495477071776E-3</x:v>
      </x:c>
      <x:c r="M1042" s="22">
        <x:v>-8.7959072578269071E-2</x:v>
      </x:c>
      <x:c r="N1042" s="22">
        <x:v>4.3118932722177705E-2</x:v>
      </x:c>
      <x:c r="O1042" s="13">
        <x:v>1.1258854687953415</x:v>
      </x:c>
      <x:c r="P1042" s="25">
        <x:v>1.6745000000000001</x:v>
      </x:c>
      <x:c r="Q1042" s="25">
        <x:v>2.0009000000000001</x:v>
      </x:c>
    </x:row>
    <x:row r="1043">
      <x:c r="A1043" s="9">
        <x:v>45400</x:v>
      </x:c>
      <x:c r="B1043" s="8">
        <x:v>33.578882750152999</x:v>
      </x:c>
      <x:c r="C1043" s="8">
        <x:v>19.069239500567999</x:v>
      </x:c>
      <x:c r="D1043" s="8">
        <x:v>28.076923076922998</x:v>
      </x:c>
      <x:c r="E1043" s="8">
        <x:v>154.7265625</x:v>
      </x:c>
      <x:c r="F1043" s="23">
        <x:v>1.58862901956911</x:v>
      </x:c>
      <x:c r="G1043" s="18">
        <x:v>9.1432225063938E-2</x:v>
      </x:c>
      <x:c r="H1043" s="18">
        <x:v>0.11111111111111001</x:v>
      </x:c>
      <x:c r="I1043" s="18">
        <x:v>0.27641984184039997</x:v>
      </x:c>
      <x:c r="J1043" s="18">
        <x:v>0.3968905793511</x:v>
      </x:c>
      <x:c r="K1043" s="21">
        <x:v>3.2154069607633451E-2</x:v>
      </x:c>
      <x:c r="L1043" s="21">
        <x:v>3.3831759269814965E-2</x:v>
      </x:c>
      <x:c r="M1043" s="22">
        <x:v>-5.4244893834700991E-2</x:v>
      </x:c>
      <x:c r="N1043" s="22">
        <x:v>0.11948905795343556</x:v>
      </x:c>
      <x:c r="O1043" s="13">
        <x:v>1.1279329485614871</x:v>
      </x:c>
      <x:c r="P1043" s="25">
        <x:v>1.6759999999999999</x:v>
      </x:c>
      <x:c r="Q1043" s="25">
        <x:v>1.9966999999999999</x:v>
      </x:c>
    </x:row>
    <x:row r="1044">
      <x:c r="A1044" s="9">
        <x:v>45401</x:v>
      </x:c>
      <x:c r="B1044" s="8">
        <x:v>32.289748311848001</x:v>
      </x:c>
      <x:c r="C1044" s="8">
        <x:v>17.026106696934999</x:v>
      </x:c>
      <x:c r="D1044" s="8">
        <x:v>25.769230769231001</x:v>
      </x:c>
      <x:c r="E1044" s="8">
        <x:v>145.64453125</x:v>
      </x:c>
      <x:c r="F1044" s="23">
        <x:v>1.5518240425700349</x:v>
      </x:c>
      <x:c r="G1044" s="18">
        <x:v>9.3829923273657009E-2</x:v>
      </x:c>
      <x:c r="H1044" s="18">
        <x:v>0.11449917470246</x:v>
      </x:c>
      <x:c r="I1044" s="18">
        <x:v>0.28097292115984002</x:v>
      </x:c>
      <x:c r="J1044" s="18">
        <x:v>0.40145832300221002</x:v>
      </x:c>
      <x:c r="K1044" s="21">
        <x:v>3.1564738746831855E-2</x:v>
      </x:c>
      <x:c r="L1044" s="21">
        <x:v>3.1074235152551255E-2</x:v>
      </x:c>
      <x:c r="M1044" s="22">
        <x:v>-5.5485906549188835E-2</x:v>
      </x:c>
      <x:c r="N1044" s="22">
        <x:v>0.12555017900353493</x:v>
      </x:c>
      <x:c r="O1044" s="13">
        <x:v>1.1239360973308594</x:v>
      </x:c>
      <x:c r="P1044" s="25">
        <x:v>1.6771</x:v>
      </x:c>
      <x:c r="Q1044" s="25">
        <x:v>2.0044</x:v>
      </x:c>
    </x:row>
    <x:row r="1045">
      <x:c r="A1045" s="9">
        <x:v>45404</x:v>
      </x:c>
      <x:c r="B1045" s="8">
        <x:v>32.596685082873002</x:v>
      </x:c>
      <x:c r="C1045" s="8">
        <x:v>14.982973893303001</x:v>
      </x:c>
      <x:c r="D1045" s="8">
        <x:v>22.692307692307999</x:v>
      </x:c>
      <x:c r="E1045" s="8">
        <x:v>141.2890625</x:v>
      </x:c>
      <x:c r="F1045" s="23">
        <x:v>1.52890257292121</x:v>
      </x:c>
      <x:c r="G1045" s="18">
        <x:v>9.0792838874679996E-2</x:v>
      </x:c>
      <x:c r="H1045" s="18">
        <x:v>0.11137173138737</x:v>
      </x:c>
      <x:c r="I1045" s="18">
        <x:v>0.27737838485501998</x:v>
      </x:c>
      <x:c r="J1045" s="18">
        <x:v>0.39772955268736998</x:v>
      </x:c>
      <x:c r="K1045" s="21">
        <x:v>2.6260760999619048E-2</x:v>
      </x:c>
      <x:c r="L1045" s="21">
        <x:v>2.7597356917728133E-2</x:v>
      </x:c>
      <x:c r="M1045" s="22">
        <x:v>-6.1070463764379967E-2</x:v>
      </x:c>
      <x:c r="N1045" s="22">
        <x:v>0.12142861668946736</x:v>
      </x:c>
      <x:c r="O1045" s="13">
        <x:v>1.1183611618365881</x:v>
      </x:c>
      <x:c r="P1045" s="25">
        <x:v>1.6789000000000001</x:v>
      </x:c>
      <x:c r="Q1045" s="25">
        <x:v>1.9733000000000001</x:v>
      </x:c>
    </x:row>
    <x:row r="1046">
      <x:c r="A1046" s="9">
        <x:v>45405</x:v>
      </x:c>
      <x:c r="B1046" s="8">
        <x:v>32.228360957642998</x:v>
      </x:c>
      <x:c r="C1046" s="8">
        <x:v>15.437003405221001</x:v>
      </x:c>
      <x:c r="D1046" s="8">
        <x:v>23.615384615385</x:v>
      </x:c>
      <x:c r="E1046" s="8">
        <x:v>144.599609375</x:v>
      </x:c>
      <x:c r="F1046" s="23">
        <x:v>1.5397008958831226</x:v>
      </x:c>
      <x:c r="G1046" s="18">
        <x:v>8.4398976982097001E-2</x:v>
      </x:c>
      <x:c r="H1046" s="18">
        <x:v>0.10633307271306</x:v>
      </x:c>
      <x:c r="I1046" s="18">
        <x:v>0.26707404744787999</x:v>
      </x:c>
      <x:c r="J1046" s="18">
        <x:v>0.38999235433038004</x:v>
      </x:c>
      <x:c r="K1046" s="21">
        <x:v>2.5435697794496948E-2</x:v>
      </x:c>
      <x:c r="L1046" s="21">
        <x:v>2.5199509859232361E-2</x:v>
      </x:c>
      <x:c r="M1046" s="22">
        <x:v>-6.7275527336814522E-2</x:v>
      </x:c>
      <x:c r="N1046" s="22">
        <x:v>0.1157311629023734</x:v>
      </x:c>
      <x:c r="O1046" s="13">
        <x:v>1.1132264126397509</x:v>
      </x:c>
      <x:c r="P1046" s="25">
        <x:v>1.6805000000000001</x:v>
      </x:c>
      <x:c r="Q1046" s="25">
        <x:v>1.9295</x:v>
      </x:c>
    </x:row>
    <x:row r="1047">
      <x:c r="A1047" s="9">
        <x:v>45406</x:v>
      </x:c>
      <x:c r="B1047" s="8">
        <x:v>32.903621853898002</x:v>
      </x:c>
      <x:c r="C1047" s="8">
        <x:v>19.636776390464998</x:v>
      </x:c>
      <x:c r="D1047" s="8">
        <x:v>27</x:v>
      </x:c>
      <x:c r="E1047" s="8">
        <x:v>153.076171875</x:v>
      </x:c>
      <x:c r="F1047" s="23">
        <x:v>1.5815414252984077</x:v>
      </x:c>
      <x:c r="G1047" s="18">
        <x:v>7.6406649616367991E-2</x:v>
      </x:c>
      <x:c r="H1047" s="18">
        <x:v>9.7211363044044999E-2</x:v>
      </x:c>
      <x:c r="I1047" s="18">
        <x:v>0.24946081955427998</x:v>
      </x:c>
      <x:c r="J1047" s="18">
        <x:v>0.37843316633893997</x:v>
      </x:c>
      <x:c r="K1047" s="21">
        <x:v>2.225331114616913E-2</x:v>
      </x:c>
      <x:c r="L1047" s="21">
        <x:v>2.0044138683472879E-2</x:v>
      </x:c>
      <x:c r="M1047" s="22">
        <x:v>-6.0760210585758201E-2</x:v>
      </x:c>
      <x:c r="N1047" s="22">
        <x:v>0.12276206332048933</x:v>
      </x:c>
      <x:c r="O1047" s="13">
        <x:v>1.1273860266899083</x:v>
      </x:c>
      <x:c r="P1047" s="25">
        <x:v>1.6778</x:v>
      </x:c>
      <x:c r="Q1047" s="25">
        <x:v>1.9447000000000001</x:v>
      </x:c>
    </x:row>
    <x:row r="1048">
      <x:c r="A1048" s="9">
        <x:v>45407</x:v>
      </x:c>
      <x:c r="B1048" s="8">
        <x:v>33.333333333333002</x:v>
      </x:c>
      <x:c r="C1048" s="8">
        <x:v>18.955732122588</x:v>
      </x:c>
      <x:c r="D1048" s="8">
        <x:v>25.538461538461998</x:v>
      </x:c>
      <x:c r="E1048" s="8">
        <x:v>151.689453125</x:v>
      </x:c>
      <x:c r="F1048" s="23">
        <x:v>1.5737924502984575</x:v>
      </x:c>
      <x:c r="G1048" s="18">
        <x:v>8.3359974424552008E-2</x:v>
      </x:c>
      <x:c r="H1048" s="18">
        <x:v>0.10424811050300001</x:v>
      </x:c>
      <x:c r="I1048" s="18">
        <x:v>0.26276060388209999</x:v>
      </x:c>
      <x:c r="J1048" s="18">
        <x:v>0.39530585199816004</x:v>
      </x:c>
      <x:c r="K1048" s="21">
        <x:v>3.9461772281571106E-2</x:v>
      </x:c>
      <x:c r="L1048" s="21">
        <x:v>3.6229606328310737E-2</x:v>
      </x:c>
      <x:c r="M1048" s="22">
        <x:v>-4.8556918893302714E-2</x:v>
      </x:c>
      <x:c r="N1048" s="22">
        <x:v>0.1462792129948749</x:v>
      </x:c>
      <x:c r="O1048" s="13">
        <x:v>1.1296718355599982</x:v>
      </x:c>
      <x:c r="P1048" s="25">
        <x:v>1.6774</x:v>
      </x:c>
      <x:c r="Q1048" s="25">
        <x:v>1.9438</x:v>
      </x:c>
    </x:row>
    <x:row r="1049">
      <x:c r="A1049" s="9">
        <x:v>45408</x:v>
      </x:c>
      <x:c r="B1049" s="8">
        <x:v>36.095764272559997</x:v>
      </x:c>
      <x:c r="C1049" s="8">
        <x:v>23.155505107831999</x:v>
      </x:c>
      <x:c r="D1049" s="8">
        <x:v>30</x:v>
      </x:c>
      <x:c r="E1049" s="8">
        <x:v>162.6953125</x:v>
      </x:c>
      <x:c r="F1049" s="23">
        <x:v>1.62986645470098</x:v>
      </x:c>
      <x:c r="G1049" s="18">
        <x:v>8.6796675191815997E-2</x:v>
      </x:c>
      <x:c r="H1049" s="18">
        <x:v>0.1078967943706</x:v>
      </x:c>
      <x:c r="I1049" s="18">
        <x:v>0.26252096812844</x:v>
      </x:c>
      <x:c r="J1049" s="18">
        <x:v>0.39549229048304002</x:v>
      </x:c>
      <x:c r="K1049" s="21">
        <x:v>4.2408426585578196E-2</x:v>
      </x:c>
      <x:c r="L1049" s="21">
        <x:v>3.8507561033879867E-2</x:v>
      </x:c>
      <x:c r="M1049" s="22">
        <x:v>-4.5557804833292637E-2</x:v>
      </x:c>
      <x:c r="N1049" s="22">
        <x:v>0.14930977351992492</x:v>
      </x:c>
      <x:c r="O1049" s="13">
        <x:v>1.1449172751877079</x:v>
      </x:c>
      <x:c r="P1049" s="25">
        <x:v>1.6746000000000001</x:v>
      </x:c>
      <x:c r="Q1049" s="25">
        <x:v>1.9599</x:v>
      </x:c>
    </x:row>
    <x:row r="1050">
      <x:c r="A1050" s="9">
        <x:v>45411</x:v>
      </x:c>
      <x:c r="B1050" s="8">
        <x:v>38.244321669736003</x:v>
      </x:c>
      <x:c r="C1050" s="8">
        <x:v>25.028376844495</x:v>
      </x:c>
      <x:c r="D1050" s="8">
        <x:v>32.153846153845997</x:v>
      </x:c>
      <x:c r="E1050" s="8">
        <x:v>170.595703125</x:v>
      </x:c>
      <x:c r="F1050" s="23">
        <x:v>1.6650556194826924</x:v>
      </x:c>
      <x:c r="G1050" s="18">
        <x:v>9.6227621483375991E-2</x:v>
      </x:c>
      <x:c r="H1050" s="18">
        <x:v>0.11780036486839</x:v>
      </x:c>
      <x:c r="I1050" s="18">
        <x:v>0.28384855020368999</x:v>
      </x:c>
      <x:c r="J1050" s="18">
        <x:v>0.41581408872978004</x:v>
      </x:c>
      <x:c r="K1050" s="21">
        <x:v>6.1620612647705242E-2</x:v>
      </x:c>
      <x:c r="L1050" s="21">
        <x:v>5.8050014560602659E-2</x:v>
      </x:c>
      <x:c r="M1050" s="22">
        <x:v>-3.5939956296018205E-2</x:v>
      </x:c>
      <x:c r="N1050" s="22">
        <x:v>0.16191690530413694</x:v>
      </x:c>
      <x:c r="O1050" s="13">
        <x:v>1.161998031534756</x:v>
      </x:c>
      <x:c r="P1050" s="25">
        <x:v>1.6697</x:v>
      </x:c>
      <x:c r="Q1050" s="25">
        <x:v>1.9470000000000001</x:v>
      </x:c>
    </x:row>
    <x:row r="1051">
      <x:c r="A1051" s="9">
        <x:v>45412</x:v>
      </x:c>
      <x:c r="B1051" s="8">
        <x:v>37.691835481890998</x:v>
      </x:c>
      <x:c r="C1051" s="8">
        <x:v>24.347332576616999</x:v>
      </x:c>
      <x:c r="D1051" s="8">
        <x:v>31.615384615385</x:v>
      </x:c>
      <x:c r="E1051" s="8">
        <x:v>169.326171875</x:v>
      </x:c>
      <x:c r="F1051" s="23">
        <x:v>1.6574518113722325</x:v>
      </x:c>
      <x:c r="G1051" s="18">
        <x:v>0.1031010230179</x:v>
      </x:c>
      <x:c r="H1051" s="18">
        <x:v>0.12535835287985</x:v>
      </x:c>
      <x:c r="I1051" s="18">
        <x:v>0.30218068535825998</x:v>
      </x:c>
      <x:c r="J1051" s="18">
        <x:v>0.43259355514656</x:v>
      </x:c>
      <x:c r="K1051" s="21">
        <x:v>8.1422129570633217E-2</x:v>
      </x:c>
      <x:c r="L1051" s="21">
        <x:v>7.9151068675357594E-2</x:v>
      </x:c>
      <x:c r="M1051" s="22">
        <x:v>-1.7014512400091886E-2</x:v>
      </x:c>
      <x:c r="N1051" s="22">
        <x:v>0.18919195002957845</x:v>
      </x:c>
      <x:c r="O1051" s="13">
        <x:v>1.1582086924639388</x:v>
      </x:c>
      <x:c r="P1051" s="25">
        <x:v>1.6726000000000001</x:v>
      </x:c>
      <x:c r="Q1051" s="25">
        <x:v>1.9359999999999999</x:v>
      </x:c>
    </x:row>
    <x:row r="1052">
      <x:c r="A1052" s="9">
        <x:v>45418</x:v>
      </x:c>
      <x:c r="B1052" s="8">
        <x:v>41.068139963168001</x:v>
      </x:c>
      <x:c r="C1052" s="8">
        <x:v>24.914869466515</x:v>
      </x:c>
      <x:c r="D1052" s="8">
        <x:v>32.230769230768999</x:v>
      </x:c>
      <x:c r="E1052" s="8">
        <x:v>169.98046875</x:v>
      </x:c>
      <x:c r="F1052" s="23">
        <x:v>1.6704856185261301</x:v>
      </x:c>
      <x:c r="G1052" s="18">
        <x:v>9.9264705882353005E-2</x:v>
      </x:c>
      <x:c r="H1052" s="18">
        <x:v>0.12692207453740001</x:v>
      </x:c>
      <x:c r="I1052" s="18">
        <x:v>0.29702851665468</x:v>
      </x:c>
      <x:c r="J1052" s="18">
        <x:v>0.42821225005747998</x:v>
      </x:c>
      <x:c r="K1052" s="21">
        <x:v>7.8239742922305622E-2</x:v>
      </x:c>
      <x:c r="L1052" s="21">
        <x:v>7.2556989264498162E-2</x:v>
      </x:c>
      <x:c r="M1052" s="22">
        <x:v>-1.9806791007687341E-2</x:v>
      </x:c>
      <x:c r="N1052" s="22">
        <x:v>0.18325205140048073</x:v>
      </x:c>
      <x:c r="O1052" s="13">
        <x:v>1.1770910797330378</x:v>
      </x:c>
      <x:c r="P1052" s="25">
        <x:v>1.6737</x:v>
      </x:c>
      <x:c r="Q1052" s="25">
        <x:v>1.9292</x:v>
      </x:c>
    </x:row>
    <x:row r="1053">
      <x:c r="A1053" s="9">
        <x:v>45419</x:v>
      </x:c>
      <x:c r="B1053" s="8">
        <x:v>40.208717004297</x:v>
      </x:c>
      <x:c r="C1053" s="8">
        <x:v>23.836549375709001</x:v>
      </x:c>
      <x:c r="D1053" s="8">
        <x:v>30.846153846153999</x:v>
      </x:c>
      <x:c r="E1053" s="8">
        <x:v>165.546875</x:v>
      </x:c>
      <x:c r="F1053" s="23">
        <x:v>1.6510957380654001</x:v>
      </x:c>
      <x:c r="G1053" s="18">
        <x:v>0.11045396419436999</x:v>
      </x:c>
      <x:c r="H1053" s="18">
        <x:v>0.14099556945530001</x:v>
      </x:c>
      <x:c r="I1053" s="18">
        <x:v>0.31895518811407003</x:v>
      </x:c>
      <x:c r="J1053" s="18">
        <x:v>0.45328823044020999</x:v>
      </x:c>
      <x:c r="K1053" s="21">
        <x:v>0.10157724501004228</x:v>
      </x:c>
      <x:c r="L1053" s="21">
        <x:v>9.4856966908495099E-2</x:v>
      </x:c>
      <x:c r="M1053" s="22">
        <x:v>-1.1016284280070843E-2</x:v>
      </x:c>
      <x:c r="N1053" s="22">
        <x:v>0.2076177580218852</x:v>
      </x:c>
      <x:c r="O1053" s="13">
        <x:v>1.1797183372492972</x:v>
      </x:c>
      <x:c r="P1053" s="25">
        <x:v>1.6760999999999999</x:v>
      </x:c>
      <x:c r="Q1053" s="25">
        <x:v>1.9321999999999999</x:v>
      </x:c>
    </x:row>
    <x:row r="1054">
      <x:c r="A1054" s="9">
        <x:v>45420</x:v>
      </x:c>
      <x:c r="B1054" s="8">
        <x:v>38.305709023940999</x:v>
      </x:c>
      <x:c r="C1054" s="8">
        <x:v>22.304199772985001</x:v>
      </x:c>
      <x:c r="D1054" s="8">
        <x:v>29.923076923077002</x:v>
      </x:c>
      <x:c r="E1054" s="8">
        <x:v>161.6015625</x:v>
      </x:c>
      <x:c r="F1054" s="23">
        <x:v>1.6303363705500076</x:v>
      </x:c>
      <x:c r="G1054" s="18">
        <x:v>0.10933503836316999</x:v>
      </x:c>
      <x:c r="H1054" s="18">
        <x:v>0.14186430370949998</x:v>
      </x:c>
      <x:c r="I1054" s="18">
        <x:v>0.32123172777378001</x:v>
      </x:c>
      <x:c r="J1054" s="18">
        <x:v>0.45627124666121999</x:v>
      </x:c>
      <x:c r="K1054" s="21">
        <x:v>0.10723482127373618</x:v>
      </x:c>
      <x:c r="L1054" s="21">
        <x:v>9.8693522202084827E-2</x:v>
      </x:c>
      <x:c r="M1054" s="22">
        <x:v>-8.0171702200607653E-3</x:v>
      </x:c>
      <x:c r="N1054" s="22">
        <x:v>0.21113320823094672</x:v>
      </x:c>
      <x:c r="O1054" s="13">
        <x:v>1.1666775612529665</x:v>
      </x:c>
      <x:c r="P1054" s="25">
        <x:v>1.6761999999999999</x:v>
      </x:c>
      <x:c r="Q1054" s="25">
        <x:v>1.9297</x:v>
      </x:c>
    </x:row>
    <x:row r="1055">
      <x:c r="A1055" s="9">
        <x:v>45421</x:v>
      </x:c>
      <x:c r="B1055" s="8">
        <x:v>39.287906691221998</x:v>
      </x:c>
      <x:c r="C1055" s="8">
        <x:v>22.474460839955</x:v>
      </x:c>
      <x:c r="D1055" s="8">
        <x:v>30.769230769231001</x:v>
      </x:c>
      <x:c r="E1055" s="8">
        <x:v>161.435546875</x:v>
      </x:c>
      <x:c r="F1055" s="23">
        <x:v>1.6349178629385199</x:v>
      </x:c>
      <x:c r="G1055" s="18">
        <x:v>0.10414002557545</x:v>
      </x:c>
      <x:c r="H1055" s="18">
        <x:v>0.1350881765268</x:v>
      </x:c>
      <x:c r="I1055" s="18">
        <x:v>0.30541576803259002</x:v>
      </x:c>
      <x:c r="J1055" s="18">
        <x:v>0.43883924547021003</x:v>
      </x:c>
      <x:c r="K1055" s="21">
        <x:v>9.1205021859937174E-2</x:v>
      </x:c>
      <x:c r="L1055" s="21">
        <x:v>8.2148377498474368E-2</x:v>
      </x:c>
      <x:c r="M1055" s="22">
        <x:v>-1.8669196019407752E-2</x:v>
      </x:c>
      <x:c r="N1055" s="22">
        <x:v>0.19525307107967871</x:v>
      </x:c>
      <x:c r="O1055" s="13">
        <x:v>1.1813925162678474</x:v>
      </x:c>
      <x:c r="P1055" s="25">
        <x:v>1.6749000000000001</x:v>
      </x:c>
      <x:c r="Q1055" s="25">
        <x:v>1.927</x:v>
      </x:c>
    </x:row>
    <x:row r="1056">
      <x:c r="A1056" s="9">
        <x:v>45422</x:v>
      </x:c>
      <x:c r="B1056" s="8">
        <x:v>38.674033149171002</x:v>
      </x:c>
      <x:c r="C1056" s="8">
        <x:v>21.112372304200001</x:v>
      </x:c>
      <x:c r="D1056" s="8">
        <x:v>31.461538461538002</x:v>
      </x:c>
      <x:c r="E1056" s="8">
        <x:v>158.623046875</x:v>
      </x:c>
      <x:c r="F1056" s="23">
        <x:v>1.6246774769747725</x:v>
      </x:c>
      <x:c r="G1056" s="18">
        <x:v>0.11125319693095</x:v>
      </x:c>
      <x:c r="H1056" s="18">
        <x:v>0.14299365823994001</x:v>
      </x:c>
      <x:c r="I1056" s="18">
        <x:v>0.32878025401389999</x:v>
      </x:c>
      <x:c r="J1056" s="18">
        <x:v>0.46382200653334005</x:v>
      </x:c>
      <x:c r="K1056" s="21">
        <x:v>0.10817775065101842</x:v>
      </x:c>
      <x:c r="L1056" s="21">
        <x:v>9.8213952790386916E-2</x:v>
      </x:c>
      <x:c r="M1056" s="22">
        <x:v>-1.0809448827656221E-2</x:v>
      </x:c>
      <x:c r="N1056" s="22">
        <x:v>0.20870875981090031</x:v>
      </x:c>
      <x:c r="O1056" s="13">
        <x:v>1.1763829483706068</x:v>
      </x:c>
      <x:c r="P1056" s="25">
        <x:v>1.6748000000000001</x:v>
      </x:c>
      <x:c r="Q1056" s="25">
        <x:v>1.9708000000000001</x:v>
      </x:c>
    </x:row>
    <x:row r="1057">
      <x:c r="A1057" s="9">
        <x:v>45425</x:v>
      </x:c>
      <x:c r="B1057" s="8">
        <x:v>40.208717004297</x:v>
      </x:c>
      <x:c r="C1057" s="8">
        <x:v>21.736662883087</x:v>
      </x:c>
      <x:c r="D1057" s="8">
        <x:v>33.076923076923002</x:v>
      </x:c>
      <x:c r="E1057" s="8">
        <x:v>160.44921875</x:v>
      </x:c>
      <x:c r="F1057" s="23">
        <x:v>1.6386788042857674</x:v>
      </x:c>
      <x:c r="G1057" s="18">
        <x:v>0.11029411764706</x:v>
      </x:c>
      <x:c r="H1057" s="18">
        <x:v>0.14308053166536</x:v>
      </x:c>
      <x:c r="I1057" s="18">
        <x:v>0.32866043613706997</x:v>
      </x:c>
      <x:c r="J1057" s="18">
        <x:v>0.46139830584412</x:v>
      </x:c>
      <x:c r="K1057" s="21">
        <x:v>0.10216657587084388</x:v>
      </x:c>
      <x:c r="L1057" s="21">
        <x:v>8.9821488085656265E-2</x:v>
      </x:c>
      <x:c r="M1057" s="22">
        <x:v>-2.0944385995967041E-2</x:v>
      </x:c>
      <x:c r="N1057" s="22">
        <x:v>0.19658651771071001</x:v>
      </x:c>
      <x:c r="O1057" s="13">
        <x:v>1.1689276915877518</x:v>
      </x:c>
      <x:c r="P1057" s="25">
        <x:v>1.6765000000000001</x:v>
      </x:c>
      <x:c r="Q1057" s="25">
        <x:v>1.9602999999999999</x:v>
      </x:c>
    </x:row>
    <x:row r="1058">
      <x:c r="A1058" s="9">
        <x:v>45426</x:v>
      </x:c>
      <x:c r="B1058" s="8">
        <x:v>40.699815837937003</x:v>
      </x:c>
      <x:c r="C1058" s="8">
        <x:v>21.396140749149001</x:v>
      </x:c>
      <x:c r="D1058" s="8">
        <x:v>34.230769230768999</x:v>
      </x:c>
      <x:c r="E1058" s="8">
        <x:v>158.193359375</x:v>
      </x:c>
      <x:c r="F1058" s="23">
        <x:v>1.6363002129821376</x:v>
      </x:c>
      <x:c r="G1058" s="18">
        <x:v>0.10669757033248001</x:v>
      </x:c>
      <x:c r="H1058" s="18">
        <x:v>0.14316740509077999</x:v>
      </x:c>
      <x:c r="I1058" s="18">
        <x:v>0.32518571770907995</x:v>
      </x:c>
      <x:c r="J1058" s="18">
        <x:v>0.45496617703558995</x:v>
      </x:c>
      <x:c r="K1058" s="21">
        <x:v>9.4151676163944265E-2</x:v>
      </x:c>
      <x:c r="L1058" s="21">
        <x:v>7.9630638087055505E-2</x:v>
      </x:c>
      <x:c r="M1058" s="22">
        <x:v>-3.5629703117396438E-2</x:v>
      </x:c>
      <x:c r="N1058" s="22">
        <x:v>0.18325205140048073</x:v>
      </x:c>
      <x:c r="O1058" s="13">
        <x:v>1.1737051395204423</x:v>
      </x:c>
      <x:c r="P1058" s="25">
        <x:v>1.6773</x:v>
      </x:c>
      <x:c r="Q1058" s="25">
        <x:v>1.9520999999999999</x:v>
      </x:c>
    </x:row>
    <x:row r="1059">
      <x:c r="A1059" s="9">
        <x:v>45427</x:v>
      </x:c>
      <x:c r="B1059" s="8">
        <x:v>39.349294045427001</x:v>
      </x:c>
      <x:c r="C1059" s="8">
        <x:v>20.715096481271001</x:v>
      </x:c>
      <x:c r="D1059" s="8">
        <x:v>34.384615384615003</x:v>
      </x:c>
      <x:c r="E1059" s="8">
        <x:v>156.083984375</x:v>
      </x:c>
      <x:c r="F1059" s="23">
        <x:v>1.6263324757157824</x:v>
      </x:c>
      <x:c r="G1059" s="18">
        <x:v>0.10613810741688001</x:v>
      </x:c>
      <x:c r="H1059" s="18">
        <x:v>0.14229867083659001</x:v>
      </x:c>
      <x:c r="I1059" s="18">
        <x:v>0.32590462497005002</x:v>
      </x:c>
      <x:c r="J1059" s="18">
        <x:v>0.45627124666121999</x:v>
      </x:c>
      <x:c r="K1059" s="21">
        <x:v>0.10110578032140127</x:v>
      </x:c>
      <x:c r="L1059" s="21">
        <x:v>8.8742456909333578E-2</x:v>
      </x:c>
      <x:c r="M1059" s="22">
        <x:v>-2.7769955925645018E-2</x:v>
      </x:c>
      <x:c r="N1059" s="22">
        <x:v>0.19695018497370809</x:v>
      </x:c>
      <x:c r="O1059" s="13">
        <x:v>1.1645991317760078</x:v>
      </x:c>
      <x:c r="P1059" s="25">
        <x:v>1.6772</x:v>
      </x:c>
      <x:c r="Q1059" s="25">
        <x:v>1.9699</x:v>
      </x:c>
    </x:row>
    <x:row r="1060">
      <x:c r="A1060" s="9">
        <x:v>45428</x:v>
      </x:c>
      <x:c r="B1060" s="8">
        <x:v>39.287906691221998</x:v>
      </x:c>
      <x:c r="C1060" s="8">
        <x:v>21.623155505107999</x:v>
      </x:c>
      <x:c r="D1060" s="8">
        <x:v>34.153846153845997</x:v>
      </x:c>
      <x:c r="E1060" s="8">
        <x:v>157.59765625</x:v>
      </x:c>
      <x:c r="F1060" s="23">
        <x:v>1.6316564115004399</x:v>
      </x:c>
      <x:c r="G1060" s="18">
        <x:v>9.9824168797953999E-2</x:v>
      </x:c>
      <x:c r="H1060" s="18">
        <x:v>0.13587003735556999</x:v>
      </x:c>
      <x:c r="I1060" s="18">
        <x:v>0.31116702612030001</x:v>
      </x:c>
      <x:c r="J1060" s="18">
        <x:v>0.44377986609106995</x:v>
      </x:c>
      <x:c r="K1060" s="21">
        <x:v>9.1440754204257679E-2</x:v>
      </x:c>
      <x:c r="L1060" s="21">
        <x:v>7.9390853381205773E-2</x:v>
      </x:c>
      <x:c r="M1060" s="22">
        <x:v>-3.3871601771873316E-2</x:v>
      </x:c>
      <x:c r="N1060" s="22">
        <x:v>0.18919195002957845</x:v>
      </x:c>
      <x:c r="O1060" s="13">
        <x:v>1.1644200512059002</x:v>
      </x:c>
      <x:c r="P1060" s="25">
        <x:v>1.6763999999999999</x:v>
      </x:c>
      <x:c r="Q1060" s="25">
        <x:v>1.9854000000000001</x:v>
      </x:c>
    </x:row>
    <x:row r="1061">
      <x:c r="A1061" s="9">
        <x:v>45429</x:v>
      </x:c>
      <x:c r="B1061" s="8">
        <x:v>39.533456108042003</x:v>
      </x:c>
      <x:c r="C1061" s="8">
        <x:v>21.906923950056999</x:v>
      </x:c>
      <x:c r="D1061" s="8">
        <x:v>32.769230769231001</x:v>
      </x:c>
      <x:c r="E1061" s="8">
        <x:v>159.58984375</x:v>
      </x:c>
      <x:c r="F1061" s="23">
        <x:v>1.6344986364433249</x:v>
      </x:c>
      <x:c r="G1061" s="18">
        <x:v>0.10278132992327001</x:v>
      </x:c>
      <x:c r="H1061" s="18">
        <x:v>0.13752063243853999</x:v>
      </x:c>
      <x:c r="I1061" s="18">
        <x:v>0.30577522166306997</x:v>
      </x:c>
      <x:c r="J1061" s="18">
        <x:v>0.43800027213394005</x:v>
      </x:c>
      <x:c r="K1061" s="21">
        <x:v>9.1558620376418043E-2</x:v>
      </x:c>
      <x:c r="L1061" s="21">
        <x:v>7.8791391616582551E-2</x:v>
      </x:c>
      <x:c r="M1061" s="22">
        <x:v>-3.0562234533241583E-2</x:v>
      </x:c>
      <x:c r="N1061" s="22">
        <x:v>0.19149517602862187</x:v>
      </x:c>
      <x:c r="O1061" s="13">
        <x:v>1.1763451187289893</x:v>
      </x:c>
      <x:c r="P1061" s="25">
        <x:v>1.6762999999999999</x:v>
      </x:c>
      <x:c r="Q1061" s="25">
        <x:v>1.9886999999999999</x:v>
      </x:c>
    </x:row>
    <x:row r="1062">
      <x:c r="A1062" s="9">
        <x:v>45432</x:v>
      </x:c>
      <x:c r="B1062" s="8">
        <x:v>40.147329650091997</x:v>
      </x:c>
      <x:c r="C1062" s="8">
        <x:v>23.155505107831999</x:v>
      </x:c>
      <x:c r="D1062" s="8">
        <x:v>34.769230769231001</x:v>
      </x:c>
      <x:c r="E1062" s="8">
        <x:v>163.125</x:v>
      </x:c>
      <x:c r="F1062" s="23">
        <x:v>1.6529926638178876</x:v>
      </x:c>
      <x:c r="G1062" s="18">
        <x:v>0.1150895140665</x:v>
      </x:c>
      <x:c r="H1062" s="18">
        <x:v>0.14533924072626001</x:v>
      </x:c>
      <x:c r="I1062" s="18">
        <x:v>0.32290917804937003</x:v>
      </x:c>
      <x:c r="J1062" s="18">
        <x:v>0.45282213415085998</x:v>
      </x:c>
      <x:c r="K1062" s="21">
        <x:v>0.10523109634701133</x:v>
      </x:c>
      <x:c r="L1062" s="21">
        <x:v>9.0900519261978729E-2</x:v>
      </x:c>
      <x:c r="M1062" s="22">
        <x:v>-2.187514553183223E-2</x:v>
      </x:c>
      <x:c r="N1062" s="22">
        <x:v>0.20034441276176684</x:v>
      </x:c>
      <x:c r="O1062" s="13">
        <x:v>1.1814384059364116</x:v>
      </x:c>
      <x:c r="P1062" s="25">
        <x:v>1.6768000000000001</x:v>
      </x:c>
      <x:c r="Q1062" s="25">
        <x:v>2.0322</x:v>
      </x:c>
    </x:row>
    <x:row r="1063">
      <x:c r="A1063" s="9">
        <x:v>45433</x:v>
      </x:c>
      <x:c r="B1063" s="8">
        <x:v>40.638428483732</x:v>
      </x:c>
      <x:c r="C1063" s="8">
        <x:v>23.325766174801</x:v>
      </x:c>
      <x:c r="D1063" s="8">
        <x:v>34.461538461537998</x:v>
      </x:c>
      <x:c r="E1063" s="8">
        <x:v>161.904296875</x:v>
      </x:c>
      <x:c r="F1063" s="23">
        <x:v>1.6508250749876776</x:v>
      </x:c>
      <x:c r="G1063" s="18">
        <x:v>0.12076406649616001</x:v>
      </x:c>
      <x:c r="H1063" s="18">
        <x:v>0.1500304056989</x:v>
      </x:c>
      <x:c r="I1063" s="18">
        <x:v>0.330098250659</x:v>
      </x:c>
      <x:c r="J1063" s="18">
        <x:v>0.46167796364860003</x:v>
      </x:c>
      <x:c r="K1063" s="21">
        <x:v>0.11077080643854487</x:v>
      </x:c>
      <x:c r="L1063" s="21">
        <x:v>9.7614491025763472E-2</x:v>
      </x:c>
      <x:c r="M1063" s="22">
        <x:v>-2.2702487341490163E-2</x:v>
      </x:c>
      <x:c r="N1063" s="22">
        <x:v>0.2032537508658141</x:v>
      </x:c>
      <x:c r="O1063" s="13">
        <x:v>1.1739898514971738</x:v>
      </x:c>
      <x:c r="P1063" s="25">
        <x:v>1.6767000000000001</x:v>
      </x:c>
      <x:c r="Q1063" s="25">
        <x:v>2.0156000000000001</x:v>
      </x:c>
    </x:row>
    <x:row r="1064">
      <x:c r="A1064" s="9">
        <x:v>45434</x:v>
      </x:c>
      <x:c r="B1064" s="8">
        <x:v>40.638428483732</x:v>
      </x:c>
      <x:c r="C1064" s="8">
        <x:v>22.474460839955</x:v>
      </x:c>
      <x:c r="D1064" s="8">
        <x:v>31</x:v>
      </x:c>
      <x:c r="E1064" s="8">
        <x:v>160.9375</x:v>
      </x:c>
      <x:c r="F1064" s="23">
        <x:v>1.6376259733092176</x:v>
      </x:c>
      <x:c r="G1064" s="18">
        <x:v>0.11588874680307</x:v>
      </x:c>
      <x:c r="H1064" s="18">
        <x:v>0.14672921553297</x:v>
      </x:c>
      <x:c r="I1064" s="18">
        <x:v>0.32135154565061003</x:v>
      </x:c>
      <x:c r="J1064" s="18">
        <x:v>0.45254247634638001</x:v>
      </x:c>
      <x:c r="K1064" s="21">
        <x:v>0.10087004797708055</x:v>
      </x:c>
      <x:c r="L1064" s="21">
        <x:v>8.9222026321032821E-2</x:v>
      </x:c>
      <x:c r="M1064" s="22">
        <x:v>-3.0665652259448839E-2</x:v>
      </x:c>
      <x:c r="N1064" s="22">
        <x:v>0.19598040560569574</x:v>
      </x:c>
      <x:c r="O1064" s="13">
        <x:v>1.1742373354437412</x:v>
      </x:c>
      <x:c r="P1064" s="25">
        <x:v>1.6771</x:v>
      </x:c>
      <x:c r="Q1064" s="25">
        <x:v>2.0142000000000002</x:v>
      </x:c>
    </x:row>
    <x:row r="1065">
      <x:c r="A1065" s="9">
        <x:v>45435</x:v>
      </x:c>
      <x:c r="B1065" s="8">
        <x:v>39.226519337017002</x:v>
      </x:c>
      <x:c r="C1065" s="8">
        <x:v>21.736662883087</x:v>
      </x:c>
      <x:c r="D1065" s="8">
        <x:v>30.461538461538002</x:v>
      </x:c>
      <x:c r="E1065" s="8">
        <x:v>157.724609375</x:v>
      </x:c>
      <x:c r="F1065" s="23">
        <x:v>1.622873325141605</x:v>
      </x:c>
      <x:c r="G1065" s="18">
        <x:v>0.11804667519182001</x:v>
      </x:c>
      <x:c r="H1065" s="18">
        <x:v>0.14612110155503</x:v>
      </x:c>
      <x:c r="I1065" s="18">
        <x:v>0.31715791996165998</x:v>
      </x:c>
      <x:c r="J1065" s="18">
        <x:v>0.44853404822705994</x:v>
      </x:c>
      <x:c r="K1065" s="21">
        <x:v>0.10287377290380562</x:v>
      </x:c>
      <x:c r="L1065" s="21">
        <x:v>8.9581703379806754E-2</x:v>
      </x:c>
      <x:c r="M1065" s="22">
        <x:v>-2.6942614115987085E-2</x:v>
      </x:c>
      <x:c r="N1065" s="22">
        <x:v>0.1985260764467347</x:v>
      </x:c>
      <x:c r="O1065" s="13">
        <x:v>1.1550768357844743</x:v>
      </x:c>
      <x:c r="P1065" s="25">
        <x:v>1.6781999999999999</x:v>
      </x:c>
      <x:c r="Q1065" s="25">
        <x:v>1.9728000000000001</x:v>
      </x:c>
    </x:row>
    <x:row r="1066">
      <x:c r="A1066" s="9">
        <x:v>45436</x:v>
      </x:c>
      <x:c r="B1066" s="8">
        <x:v>36.709637814609998</x:v>
      </x:c>
      <x:c r="C1066" s="8">
        <x:v>19.069239500567999</x:v>
      </x:c>
      <x:c r="D1066" s="8">
        <x:v>30.384615384615</x:v>
      </x:c>
      <x:c r="E1066" s="8">
        <x:v>150.517578125</x:v>
      </x:c>
      <x:c r="F1066" s="23">
        <x:v>1.5917026770619824</x:v>
      </x:c>
      <x:c r="G1066" s="18">
        <x:v>0.10517902813298999</x:v>
      </x:c>
      <x:c r="H1066" s="18">
        <x:v>0.13665189818435</x:v>
      </x:c>
      <x:c r="I1066" s="18">
        <x:v>0.29319434459621002</x:v>
      </x:c>
      <x:c r="J1066" s="18">
        <x:v>0.42476313746995997</x:v>
      </x:c>
      <x:c r="K1066" s="21">
        <x:v>8.1068531054152349E-2</x:v>
      </x:c>
      <x:c r="L1066" s="21">
        <x:v>6.6562371618262173E-2</x:v>
      </x:c>
      <x:c r="M1066" s="22">
        <x:v>-4.2662108499489815E-2</x:v>
      </x:c>
      <x:c r="N1066" s="22">
        <x:v>0.17585748371935983</x:v>
      </x:c>
      <x:c r="O1066" s="13">
        <x:v>1.1480213130881807</x:v>
      </x:c>
      <x:c r="P1066" s="25">
        <x:v>1.6779999999999999</x:v>
      </x:c>
      <x:c r="Q1066" s="25">
        <x:v>1.9541999999999999</x:v>
      </x:c>
    </x:row>
    <x:row r="1067">
      <x:c r="A1067" s="9">
        <x:v>45439</x:v>
      </x:c>
      <x:c r="B1067" s="8">
        <x:v>37.998772252915998</x:v>
      </x:c>
      <x:c r="C1067" s="8">
        <x:v>21.169125993190001</x:v>
      </x:c>
      <x:c r="D1067" s="8">
        <x:v>33.846153846154003</x:v>
      </x:c>
      <x:c r="E1067" s="8">
        <x:v>154.013671875</x:v>
      </x:c>
      <x:c r="F1067" s="23">
        <x:v>1.6175693099181498</x:v>
      </x:c>
      <x:c r="G1067" s="18">
        <x:v>9.5668158567775011E-2</x:v>
      </x:c>
      <x:c r="H1067" s="18">
        <x:v>0.12865954304578001</x:v>
      </x:c>
      <x:c r="I1067" s="18">
        <x:v>0.28576563623293</x:v>
      </x:c>
      <x:c r="J1067" s="18">
        <x:v>0.41842422798103002</x:v>
      </x:c>
      <x:c r="K1067" s="21">
        <x:v>7.4468025413176431E-2</x:v>
      </x:c>
      <x:c r="L1067" s="21">
        <x:v>5.7210768090128372E-2</x:v>
      </x:c>
      <x:c r="M1067" s="22">
        <x:v>-4.8246665714680947E-2</x:v>
      </x:c>
      <x:c r="N1067" s="22">
        <x:v>0.17222081108930576</x:v>
      </x:c>
      <x:c r="O1067" s="13">
        <x:v>1.1589191015999121</x:v>
      </x:c>
      <x:c r="P1067" s="25">
        <x:v>1.6785000000000001</x:v>
      </x:c>
      <x:c r="Q1067" s="25">
        <x:v>1.9549000000000001</x:v>
      </x:c>
    </x:row>
    <x:row r="1068">
      <x:c r="A1068" s="9">
        <x:v>45440</x:v>
      </x:c>
      <x:c r="B1068" s="8">
        <x:v>35.911602209945002</x:v>
      </x:c>
      <x:c r="C1068" s="8">
        <x:v>19.296254256527</x:v>
      </x:c>
      <x:c r="D1068" s="8">
        <x:v>32.846153846154003</x:v>
      </x:c>
      <x:c r="E1068" s="8">
        <x:v>150.556640625</x:v>
      </x:c>
      <x:c r="F1068" s="23">
        <x:v>1.596526627344065</x:v>
      </x:c>
      <x:c r="G1068" s="18">
        <x:v>0.10821611253197</x:v>
      </x:c>
      <x:c r="H1068" s="18">
        <x:v>0.14064807575363</x:v>
      </x:c>
      <x:c r="I1068" s="18">
        <x:v>0.29882578480708999</x:v>
      </x:c>
      <x:c r="J1068" s="18">
        <x:v>0.43389862477218005</x:v>
      </x:c>
      <x:c r="K1068" s="21">
        <x:v>8.3897319185999297E-2</x:v>
      </x:c>
      <x:c r="L1068" s="21">
        <x:v>6.8960218676755503E-2</x:v>
      </x:c>
      <x:c r="M1068" s="22">
        <x:v>-4.3799703487769515E-2</x:v>
      </x:c>
      <x:c r="N1068" s="22">
        <x:v>0.18070638055944199</x:v>
      </x:c>
      <x:c r="O1068" s="13">
        <x:v>1.1496096123308253</x:v>
      </x:c>
      <x:c r="P1068" s="25">
        <x:v>1.6796</x:v>
      </x:c>
      <x:c r="Q1068" s="25">
        <x:v>1.9587000000000001</x:v>
      </x:c>
    </x:row>
    <x:row r="1069">
      <x:c r="A1069" s="9">
        <x:v>45441</x:v>
      </x:c>
      <x:c r="B1069" s="8">
        <x:v>36.034376918355001</x:v>
      </x:c>
      <x:c r="C1069" s="8">
        <x:v>19.012485811577999</x:v>
      </x:c>
      <x:c r="D1069" s="8">
        <x:v>31.692307692307999</x:v>
      </x:c>
      <x:c r="E1069" s="8">
        <x:v>149.794921875</x:v>
      </x:c>
      <x:c r="F1069" s="23">
        <x:v>1.5913352307431023</x:v>
      </x:c>
      <x:c r="G1069" s="18">
        <x:v>0.10238171355499</x:v>
      </x:c>
      <x:c r="H1069" s="18">
        <x:v>0.13526192337764001</x:v>
      </x:c>
      <x:c r="I1069" s="18">
        <x:v>0.28636472561706</x:v>
      </x:c>
      <x:c r="J1069" s="18">
        <x:v>0.42187334049138997</x:v>
      </x:c>
      <x:c r="K1069" s="21">
        <x:v>7.4703757757496936E-2</x:v>
      </x:c>
      <x:c r="L1069" s="21">
        <x:v>5.9248938089856429E-2</x:v>
      </x:c>
      <x:c r="M1069" s="22">
        <x:v>-5.0935526596069258E-2</x:v>
      </x:c>
      <x:c r="N1069" s="22">
        <x:v>0.16797802635423742</x:v>
      </x:c>
      <x:c r="O1069" s="13">
        <x:v>1.1514189962780805</x:v>
      </x:c>
      <x:c r="P1069" s="25">
        <x:v>1.6803999999999999</x:v>
      </x:c>
      <x:c r="Q1069" s="25">
        <x:v>1.9689000000000001</x:v>
      </x:c>
    </x:row>
    <x:row r="1070">
      <x:c r="A1070" s="9">
        <x:v>45442</x:v>
      </x:c>
      <x:c r="B1070" s="8">
        <x:v>37.139349294044997</x:v>
      </x:c>
      <x:c r="C1070" s="8">
        <x:v>19.580022701476</x:v>
      </x:c>
      <x:c r="D1070" s="8">
        <x:v>30.769230769231001</x:v>
      </x:c>
      <x:c r="E1070" s="8">
        <x:v>152.578125</x:v>
      </x:c>
      <x:c r="F1070" s="23">
        <x:v>1.6001668194118799</x:v>
      </x:c>
      <x:c r="G1070" s="18">
        <x:v>0.10254156010230001</x:v>
      </x:c>
      <x:c r="H1070" s="18">
        <x:v>0.13578316393015</x:v>
      </x:c>
      <x:c r="I1070" s="18">
        <x:v>0.28900071890725998</x:v>
      </x:c>
      <x:c r="J1070" s="18">
        <x:v>0.42662752262738002</x:v>
      </x:c>
      <x:c r="K1070" s="21">
        <x:v>7.6236017995580774E-2</x:v>
      </x:c>
      <x:c r="L1070" s="21">
        <x:v>6.1407000442499138E-2</x:v>
      </x:c>
      <x:c r="M1070" s="22">
        <x:v>-4.9797931607789558E-2</x:v>
      </x:c>
      <x:c r="N1070" s="22">
        <x:v>0.16955391782726381</x:v>
      </x:c>
      <x:c r="O1070" s="13">
        <x:v>1.1481663414014294</x:v>
      </x:c>
      <x:c r="P1070" s="25">
        <x:v>1.6808000000000001</x:v>
      </x:c>
      <x:c r="Q1070" s="25">
        <x:v>1.9547000000000001</x:v>
      </x:c>
    </x:row>
    <x:row r="1071">
      <x:c r="A1071" s="9">
        <x:v>45443</x:v>
      </x:c>
      <x:c r="B1071" s="8">
        <x:v>36.955187231430003</x:v>
      </x:c>
      <x:c r="C1071" s="8">
        <x:v>19.069239500567999</x:v>
      </x:c>
      <x:c r="D1071" s="8">
        <x:v>29.538461538461998</x:v>
      </x:c>
      <x:c r="E1071" s="8">
        <x:v>152.412109375</x:v>
      </x:c>
      <x:c r="F1071" s="23">
        <x:v>1.59493749411365</x:v>
      </x:c>
      <x:c r="G1071" s="18">
        <x:v>9.8785166240409006E-2</x:v>
      </x:c>
      <x:c r="H1071" s="18">
        <x:v>0.12926765702372001</x:v>
      </x:c>
      <x:c r="I1071" s="18">
        <x:v>0.28780254013898998</x:v>
      </x:c>
      <x:c r="J1071" s="18">
        <x:v>0.42429704118060002</x:v>
      </x:c>
      <x:c r="K1071" s="21">
        <x:v>7.4114426896695562E-2</x:v>
      </x:c>
      <x:c r="L1071" s="21">
        <x:v>5.9608615148624366E-2</x:v>
      </x:c>
      <x:c r="M1071" s="22">
        <x:v>-5.2279957036763469E-2</x:v>
      </x:c>
      <x:c r="N1071" s="22">
        <x:v>0.16373524161915887</x:v>
      </x:c>
      <x:c r="O1071" s="13">
        <x:v>1.1519558683032729</x:v>
      </x:c>
      <x:c r="P1071" s="25">
        <x:v>1.6801999999999999</x:v>
      </x:c>
      <x:c r="Q1071" s="25">
        <x:v>1.9611000000000001</x:v>
      </x:c>
    </x:row>
    <x:row r="1072">
      <x:c r="A1072" s="9">
        <x:v>45446</x:v>
      </x:c>
      <x:c r="B1072" s="8">
        <x:v>38.919582565991</x:v>
      </x:c>
      <x:c r="C1072" s="8">
        <x:v>22.644721906924001</x:v>
      </x:c>
      <x:c r="D1072" s="8">
        <x:v>33.230769230768999</x:v>
      </x:c>
      <x:c r="E1072" s="8">
        <x:v>161.572265625</x:v>
      </x:c>
      <x:c r="F1072" s="23">
        <x:v>1.64091834832171</x:v>
      </x:c>
      <x:c r="G1072" s="18">
        <x:v>9.7906010230178989E-2</x:v>
      </x:c>
      <x:c r="H1072" s="18">
        <x:v>0.12640083398488</x:v>
      </x:c>
      <x:c r="I1072" s="18">
        <x:v>0.29079798705967003</x:v>
      </x:c>
      <x:c r="J1072" s="18">
        <x:v>0.42625464558046</x:v>
      </x:c>
      <x:c r="K1072" s="21">
        <x:v>7.776827823366439E-2</x:v>
      </x:c>
      <x:c r="L1072" s="21">
        <x:v>6.7281725735809816E-2</x:v>
      </x:c>
      <x:c r="M1072" s="22">
        <x:v>-4.4316792118805792E-2</x:v>
      </x:c>
      <x:c r="N1072" s="22">
        <x:v>0.1735542577203264</x:v>
      </x:c>
      <x:c r="O1072" s="13">
        <x:v>1.1418972902027329</x:v>
      </x:c>
      <x:c r="P1072" s="25">
        <x:v>1.6815</x:v>
      </x:c>
      <x:c r="Q1072" s="25">
        <x:v>1.946</x:v>
      </x:c>
    </x:row>
    <x:row r="1073">
      <x:c r="A1073" s="9">
        <x:v>45447</x:v>
      </x:c>
      <x:c r="B1073" s="8">
        <x:v>39.410681399631997</x:v>
      </x:c>
      <x:c r="C1073" s="8">
        <x:v>23.382519863791</x:v>
      </x:c>
      <x:c r="D1073" s="8">
        <x:v>34.384615384615003</x:v>
      </x:c>
      <x:c r="E1073" s="8">
        <x:v>162.744140625</x:v>
      </x:c>
      <x:c r="F1073" s="23">
        <x:v>1.649804893182595</x:v>
      </x:c>
      <x:c r="G1073" s="18">
        <x:v>9.7026854219948999E-2</x:v>
      </x:c>
      <x:c r="H1073" s="18">
        <x:v>0.12883328989661999</x:v>
      </x:c>
      <x:c r="I1073" s="18">
        <x:v>0.28205128205127999</x:v>
      </x:c>
      <x:c r="J1073" s="18">
        <x:v>0.41767847388719997</x:v>
      </x:c>
      <x:c r="K1073" s="21">
        <x:v>6.2799274369307989E-2</x:v>
      </x:c>
      <x:c r="L1073" s="21">
        <x:v>5.3494105149464177E-2</x:v>
      </x:c>
      <x:c r="M1073" s="22">
        <x:v>-6.0863628311965456E-2</x:v>
      </x:c>
      <x:c r="N1073" s="22">
        <x:v>0.15415867036000752</x:v>
      </x:c>
      <x:c r="O1073" s="13">
        <x:v>1.144763111125191</x:v>
      </x:c>
      <x:c r="P1073" s="25">
        <x:v>1.6820999999999999</x:v>
      </x:c>
      <x:c r="Q1073" s="25">
        <x:v>1.9604999999999999</x:v>
      </x:c>
    </x:row>
    <x:row r="1074">
      <x:c r="A1074" s="9">
        <x:v>45448</x:v>
      </x:c>
      <x:c r="B1074" s="8">
        <x:v>38.367096378146002</x:v>
      </x:c>
      <x:c r="C1074" s="8">
        <x:v>22.077185017026</x:v>
      </x:c>
      <x:c r="D1074" s="8">
        <x:v>31.384615384615</x:v>
      </x:c>
      <x:c r="E1074" s="8">
        <x:v>161.474609375</x:v>
      </x:c>
      <x:c r="F1074" s="23">
        <x:v>1.6332587653869675</x:v>
      </x:c>
      <x:c r="G1074" s="18">
        <x:v>0.10150255754475999</x:v>
      </x:c>
      <x:c r="H1074" s="18">
        <x:v>0.13378507514551</x:v>
      </x:c>
      <x:c r="I1074" s="18">
        <x:v>0.3019410496046</x:v>
      </x:c>
      <x:c r="J1074" s="18">
        <x:v>0.43016985445734002</x:v>
      </x:c>
      <x:c r="K1074" s="21">
        <x:v>6.3860069918750595E-2</x:v>
      </x:c>
      <x:c r="L1074" s="21">
        <x:v>5.601184456088637E-2</x:v>
      </x:c>
      <x:c r="M1074" s="22">
        <x:v>-7.1929325016141465E-2</x:v>
      </x:c>
      <x:c r="N1074" s="22">
        <x:v>0.14276376278582359</x:v>
      </x:c>
      <x:c r="O1074" s="13">
        <x:v>1.1308509686826211</x:v>
      </x:c>
      <x:c r="P1074" s="25">
        <x:v>1.6832</x:v>
      </x:c>
      <x:c r="Q1074" s="25">
        <x:v>1.9492</x:v>
      </x:c>
    </x:row>
    <x:row r="1075">
      <x:c r="A1075" s="9">
        <x:v>45449</x:v>
      </x:c>
      <x:c r="B1075" s="8">
        <x:v>40.024554941681998</x:v>
      </x:c>
      <x:c r="C1075" s="8">
        <x:v>23.382519863791</x:v>
      </x:c>
      <x:c r="D1075" s="8">
        <x:v>32</x:v>
      </x:c>
      <x:c r="E1075" s="8">
        <x:v>164.091796875</x:v>
      </x:c>
      <x:c r="F1075" s="23">
        <x:v>1.6487471792011825</x:v>
      </x:c>
      <x:c r="G1075" s="18">
        <x:v>9.3590153452684996E-2</x:v>
      </x:c>
      <x:c r="H1075" s="18">
        <x:v>0.12640083398488</x:v>
      </x:c>
      <x:c r="I1075" s="18">
        <x:v>0.28959980829140003</x:v>
      </x:c>
      <x:c r="J1075" s="18">
        <x:v>0.41376326508748001</x:v>
      </x:c>
      <x:c r="K1075" s="21">
        <x:v>4.7712404332791225E-2</x:v>
      </x:c>
      <x:c r="L1075" s="21">
        <x:v>4.2823685739165507E-2</x:v>
      </x:c>
      <x:c r="M1075" s="22">
        <x:v>-8.4753123065837377E-2</x:v>
      </x:c>
      <x:c r="N1075" s="22">
        <x:v>0.1176707216384052</x:v>
      </x:c>
      <x:c r="O1075" s="13">
        <x:v>1.1135129349857074</x:v>
      </x:c>
      <x:c r="P1075" s="25">
        <x:v>1.6838</x:v>
      </x:c>
      <x:c r="Q1075" s="25">
        <x:v>1.9804999999999999</x:v>
      </x:c>
    </x:row>
    <x:row r="1076">
      <x:c r="A1076" s="9">
        <x:v>45450</x:v>
      </x:c>
      <x:c r="B1076" s="8">
        <x:v>37.446286065071</x:v>
      </x:c>
      <x:c r="C1076" s="8">
        <x:v>21.169125993190001</x:v>
      </x:c>
      <x:c r="D1076" s="8">
        <x:v>29.230769230768999</x:v>
      </x:c>
      <x:c r="E1076" s="8">
        <x:v>157.802734375</x:v>
      </x:c>
      <x:c r="F1076" s="23">
        <x:v>1.6141222891600751</x:v>
      </x:c>
      <x:c r="G1076" s="18">
        <x:v>9.2231457800510994E-2</x:v>
      </x:c>
      <x:c r="H1076" s="18">
        <x:v>0.12579272000694999</x:v>
      </x:c>
      <x:c r="I1076" s="18">
        <x:v>0.28133237479032003</x:v>
      </x:c>
      <x:c r="J1076" s="18">
        <x:v>0.40192441929156997</x:v>
      </x:c>
      <x:c r="K1076" s="21">
        <x:v>2.5082099278016079E-2</x:v>
      </x:c>
      <x:c r="L1076" s="21">
        <x:v>1.9444676918851878E-2</x:v>
      </x:c>
      <x:c r="M1076" s="22">
        <x:v>-0.11391692185628366</x:v>
      </x:c>
      <x:c r="N1076" s="22">
        <x:v>7.6212653655723273E-2</x:v>
      </x:c>
      <x:c r="O1076" s="13">
        <x:v>1.1202807016563323</x:v>
      </x:c>
      <x:c r="P1076" s="25">
        <x:v>1.6840999999999999</x:v>
      </x:c>
      <x:c r="Q1076" s="25">
        <x:v>1.9823999999999999</x:v>
      </x:c>
    </x:row>
    <x:row r="1077">
      <x:c r="A1077" s="9">
        <x:v>45454</x:v>
      </x:c>
      <x:c r="B1077" s="8">
        <x:v>39.165131982811999</x:v>
      </x:c>
      <x:c r="C1077" s="8">
        <x:v>22.360953461975001</x:v>
      </x:c>
      <x:c r="D1077" s="8">
        <x:v>30.307692307692001</x:v>
      </x:c>
      <x:c r="E1077" s="8">
        <x:v>160</x:v>
      </x:c>
      <x:c r="F1077" s="23">
        <x:v>1.6295844443811975</x:v>
      </x:c>
      <x:c r="G1077" s="18">
        <x:v>9.3430306905371005E-2</x:v>
      </x:c>
      <x:c r="H1077" s="18">
        <x:v>0.1242289983494</x:v>
      </x:c>
      <x:c r="I1077" s="18">
        <x:v>0.27989456026838999</x:v>
      </x:c>
      <x:c r="J1077" s="18">
        <x:v>0.40201763853400996</x:v>
      </x:c>
      <x:c r="K1077" s="21">
        <x:v>3.5100723911640541E-2</x:v>
      </x:c>
      <x:c r="L1077" s="21">
        <x:v>2.6518325741412774E-2</x:v>
      </x:c>
      <x:c r="M1077" s="22">
        <x:v>-9.6129072948633931E-2</x:v>
      </x:c>
      <x:c r="N1077" s="22">
        <x:v>9.7184132489067876E-2</x:v>
      </x:c>
      <x:c r="O1077" s="13">
        <x:v>1.1206596256893775</x:v>
      </x:c>
      <x:c r="P1077" s="25">
        <x:v>1.6850000000000001</x:v>
      </x:c>
      <x:c r="Q1077" s="25">
        <x:v>1.9261999999999999</x:v>
      </x:c>
    </x:row>
    <x:row r="1078">
      <x:c r="A1078" s="9">
        <x:v>45455</x:v>
      </x:c>
      <x:c r="B1078" s="8">
        <x:v>40.699815837937003</x:v>
      </x:c>
      <x:c r="C1078" s="8">
        <x:v>22.985244040863002</x:v>
      </x:c>
      <x:c r="D1078" s="8">
        <x:v>30.538461538461998</x:v>
      </x:c>
      <x:c r="E1078" s="8">
        <x:v>164.130859375</x:v>
      </x:c>
      <x:c r="F1078" s="23">
        <x:v>1.645885951980655</x:v>
      </x:c>
      <x:c r="G1078" s="18">
        <x:v>8.2560741687979E-2</x:v>
      </x:c>
      <x:c r="H1078" s="18">
        <x:v>0.11571540265833001</x:v>
      </x:c>
      <x:c r="I1078" s="18">
        <x:v>0.27749820273185</x:v>
      </x:c>
      <x:c r="J1078" s="18">
        <x:v>0.40239051558091998</x:v>
      </x:c>
      <x:c r="K1078" s="21">
        <x:v>4.1583363380456317E-2</x:v>
      </x:c>
      <x:c r="L1078" s="21">
        <x:v>3.4910790446142093E-2</x:v>
      </x:c>
      <x:c r="M1078" s="22">
        <x:v>-9.3233376614835328E-2</x:v>
      </x:c>
      <x:c r="N1078" s="22">
        <x:v>0.10385136564417841</x:v>
      </x:c>
      <x:c r="O1078" s="13">
        <x:v>1.1275330109376802</x:v>
      </x:c>
      <x:c r="P1078" s="25">
        <x:v>1.6850000000000001</x:v>
      </x:c>
      <x:c r="Q1078" s="25">
        <x:v>1.9331</x:v>
      </x:c>
    </x:row>
    <x:row r="1079">
      <x:c r="A1079" s="9">
        <x:v>45456</x:v>
      </x:c>
      <x:c r="B1079" s="8">
        <x:v>41.743400859422998</x:v>
      </x:c>
      <x:c r="C1079" s="8">
        <x:v>25.539160045403001</x:v>
      </x:c>
      <x:c r="D1079" s="8">
        <x:v>33</x:v>
      </x:c>
      <x:c r="E1079" s="8">
        <x:v>168.583984375</x:v>
      </x:c>
      <x:c r="F1079" s="23">
        <x:v>1.6721663631995649</x:v>
      </x:c>
      <x:c r="G1079" s="18">
        <x:v>8.6796675191815997E-2</x:v>
      </x:c>
      <x:c r="H1079" s="18">
        <x:v>0.11780036486839</x:v>
      </x:c>
      <x:c r="I1079" s="18">
        <x:v>0.28277018931225001</x:v>
      </x:c>
      <x:c r="J1079" s="18">
        <x:v>0.40947517916367998</x:v>
      </x:c>
      <x:c r="K1079" s="21">
        <x:v>4.5472947061745872E-2</x:v>
      </x:c>
      <x:c r="L1079" s="21">
        <x:v>4.0905408092375861E-2</x:v>
      </x:c>
      <x:c r="M1079" s="22">
        <x:v>-8.1960844458242921E-2</x:v>
      </x:c>
      <x:c r="N1079" s="22">
        <x:v>0.11900416826942717</x:v>
      </x:c>
      <x:c r="O1079" s="13">
        <x:v>1.1217000673304651</x:v>
      </x:c>
      <x:c r="P1079" s="25">
        <x:v>1.6856</x:v>
      </x:c>
      <x:c r="Q1079" s="25">
        <x:v>1.9340999999999999</x:v>
      </x:c>
    </x:row>
    <x:row r="1080">
      <x:c r="A1080" s="9">
        <x:v>45457</x:v>
      </x:c>
      <x:c r="B1080" s="8">
        <x:v>44.751381215469998</x:v>
      </x:c>
      <x:c r="C1080" s="8">
        <x:v>29.625425652667001</x:v>
      </x:c>
      <x:c r="D1080" s="8">
        <x:v>38.076923076923002</x:v>
      </x:c>
      <x:c r="E1080" s="8">
        <x:v>179.98046875</x:v>
      </x:c>
      <x:c r="F1080" s="23">
        <x:v>1.7310854967376499</x:v>
      </x:c>
      <x:c r="G1080" s="18">
        <x:v>8.2480818414321991E-2</x:v>
      </x:c>
      <x:c r="H1080" s="18">
        <x:v>0.11458604812787999</x:v>
      </x:c>
      <x:c r="I1080" s="18">
        <x:v>0.27294512341241001</x:v>
      </x:c>
      <x:c r="J1080" s="18">
        <x:v>0.40173798080669004</x:v>
      </x:c>
      <x:c r="K1080" s="21">
        <x:v>4.0051103142372479E-2</x:v>
      </x:c>
      <x:c r="L1080" s="21">
        <x:v>3.515057515198361E-2</x:v>
      </x:c>
      <x:c r="M1080" s="22">
        <x:v>-8.847616120930013E-2</x:v>
      </x:c>
      <x:c r="N1080" s="22">
        <x:v>0.11512505079736335</x:v>
      </x:c>
      <x:c r="O1080" s="13">
        <x:v>1.1255493877371392</x:v>
      </x:c>
      <x:c r="P1080" s="25">
        <x:v>1.6863999999999999</x:v>
      </x:c>
      <x:c r="Q1080" s="25">
        <x:v>1.9338</x:v>
      </x:c>
    </x:row>
    <x:row r="1081">
      <x:c r="A1081" s="9">
        <x:v>45460</x:v>
      </x:c>
      <x:c r="B1081" s="8">
        <x:v>48.311847759362003</x:v>
      </x:c>
      <x:c r="C1081" s="8">
        <x:v>31.895573212258999</x:v>
      </x:c>
      <x:c r="D1081" s="8">
        <x:v>40.153846153845997</x:v>
      </x:c>
      <x:c r="E1081" s="8">
        <x:v>187.7734375</x:v>
      </x:c>
      <x:c r="F1081" s="23">
        <x:v>1.7703367615636676</x:v>
      </x:c>
      <x:c r="G1081" s="18">
        <x:v>8.7276214833759996E-2</x:v>
      </x:c>
      <x:c r="H1081" s="18">
        <x:v>0.12040656763096001</x:v>
      </x:c>
      <x:c r="I1081" s="18">
        <x:v>0.27737838485501998</x:v>
      </x:c>
      <x:c r="J1081" s="18">
        <x:v>0.40742435552139</x:v>
      </x:c>
      <x:c r="K1081" s="21">
        <x:v>4.2408426585578196E-2</x:v>
      </x:c>
      <x:c r="L1081" s="21">
        <x:v>3.8027991622185509E-2</x:v>
      </x:c>
      <x:c r="M1081" s="22">
        <x:v>-8.6924895316196626E-2</x:v>
      </x:c>
      <x:c r="N1081" s="22">
        <x:v>0.11839805616441712</x:v>
      </x:c>
      <x:c r="O1081" s="13">
        <x:v>1.1218427441040821</x:v>
      </x:c>
      <x:c r="P1081" s="25">
        <x:v>1.6866000000000001</x:v>
      </x:c>
      <x:c r="Q1081" s="25">
        <x:v>1.9379</x:v>
      </x:c>
    </x:row>
    <x:row r="1082">
      <x:c r="A1082" s="9">
        <x:v>45461</x:v>
      </x:c>
      <x:c r="B1082" s="8">
        <x:v>50.214855739717997</x:v>
      </x:c>
      <x:c r="C1082" s="8">
        <x:v>33.371169125992999</x:v>
      </x:c>
      <x:c r="D1082" s="8">
        <x:v>42.923076923076998</x:v>
      </x:c>
      <x:c r="E1082" s="8">
        <x:v>192.744140625</x:v>
      </x:c>
      <x:c r="F1082" s="23">
        <x:v>1.7981331060344701</x:v>
      </x:c>
      <x:c r="G1082" s="18">
        <x:v>7.9843350383632009E-2</x:v>
      </x:c>
      <x:c r="H1082" s="18">
        <x:v>0.11623664321084</x:v>
      </x:c>
      <x:c r="I1082" s="18">
        <x:v>0.27618020608674998</x:v>
      </x:c>
      <x:c r="J1082" s="18">
        <x:v>0.40434811998077996</x:v>
      </x:c>
      <x:c r="K1082" s="21">
        <x:v>4.040470165885357E-2</x:v>
      </x:c>
      <x:c r="L1082" s="21">
        <x:v>3.8507561033879867E-2</x:v>
      </x:c>
      <x:c r="M1082" s="22">
        <x:v>-9.250945253138565E-2</x:v>
      </x:c>
      <x:c r="N1082" s="22">
        <x:v>0.1117308230093077</x:v>
      </x:c>
      <x:c r="O1082" s="13">
        <x:v>1.1307968199533613</x:v>
      </x:c>
      <x:c r="P1082" s="25">
        <x:v>1.6874</x:v>
      </x:c>
      <x:c r="Q1082" s="25">
        <x:v>1.9389000000000001</x:v>
      </x:c>
    </x:row>
    <x:row r="1083">
      <x:c r="A1083" s="9">
        <x:v>45462</x:v>
      </x:c>
      <x:c r="B1083" s="8">
        <x:v>48.680171884591999</x:v>
      </x:c>
      <x:c r="C1083" s="8">
        <x:v>32.803632236094998</x:v>
      </x:c>
      <x:c r="D1083" s="8">
        <x:v>41.230769230768999</x:v>
      </x:c>
      <x:c r="E1083" s="8">
        <x:v>190.3515625</x:v>
      </x:c>
      <x:c r="F1083" s="23">
        <x:v>1.78266533962864</x:v>
      </x:c>
      <x:c r="G1083" s="18">
        <x:v>8.6157289002556994E-2</x:v>
      </x:c>
      <x:c r="H1083" s="18">
        <x:v>0.12023282078012</x:v>
      </x:c>
      <x:c r="I1083" s="18">
        <x:v>0.27977474239155997</x:v>
      </x:c>
      <x:c r="J1083" s="18">
        <x:v>0.41460223834658999</x:v>
      </x:c>
      <x:c r="K1083" s="21">
        <x:v>4.8183869021432235E-2</x:v>
      </x:c>
      <x:c r="L1083" s="21">
        <x:v>4.8578518679557536E-2</x:v>
      </x:c>
      <x:c r="M1083" s="22">
        <x:v>-8.0099325386516651E-2</x:v>
      </x:c>
      <x:c r="N1083" s="22">
        <x:v>0.12894440679159147</x:v>
      </x:c>
      <x:c r="O1083" s="13">
        <x:v>1.1240560716002537</x:v>
      </x:c>
      <x:c r="P1083" s="25">
        <x:v>1.6883999999999999</x:v>
      </x:c>
      <x:c r="Q1083" s="25">
        <x:v>1.9470000000000001</x:v>
      </x:c>
    </x:row>
    <x:row r="1084">
      <x:c r="A1084" s="9">
        <x:v>45463</x:v>
      </x:c>
      <x:c r="B1084" s="8">
        <x:v>47.820748925720999</x:v>
      </x:c>
      <x:c r="C1084" s="8">
        <x:v>31.725312145288999</x:v>
      </x:c>
      <x:c r="D1084" s="8">
        <x:v>40.230769230768999</x:v>
      </x:c>
      <x:c r="E1084" s="8">
        <x:v>186.982421875</x:v>
      </x:c>
      <x:c r="F1084" s="23">
        <x:v>1.7668981304419475</x:v>
      </x:c>
      <x:c r="G1084" s="18">
        <x:v>8.6397058823528994E-2</x:v>
      </x:c>
      <x:c r="H1084" s="18">
        <x:v>0.11910346624967</x:v>
      </x:c>
      <x:c r="I1084" s="18">
        <x:v>0.26611550443325999</x:v>
      </x:c>
      <x:c r="J1084" s="18">
        <x:v>0.40257695414296002</x:v>
      </x:c>
      <x:c r="K1084" s="21">
        <x:v>3.8165244387807995E-2</x:v>
      </x:c>
      <x:c r="L1084" s="21">
        <x:v>3.6829068092931738E-2</x:v>
      </x:c>
      <x:c r="M1084" s="22">
        <x:v>-8.2167679910661429E-2</x:v>
      </x:c>
      <x:c r="N1084" s="22">
        <x:v>0.12542895658253284</x:v>
      </x:c>
      <x:c r="O1084" s="13">
        <x:v>1.1083045659108899</x:v>
      </x:c>
      <x:c r="P1084" s="25">
        <x:v>1.6887000000000001</x:v>
      </x:c>
      <x:c r="Q1084" s="25">
        <x:v>1.9616</x:v>
      </x:c>
    </x:row>
    <x:row r="1085">
      <x:c r="A1085" s="9">
        <x:v>45464</x:v>
      </x:c>
      <x:c r="B1085" s="8">
        <x:v>48.127685696745999</x:v>
      </x:c>
      <x:c r="C1085" s="8">
        <x:v>32.122587968217999</x:v>
      </x:c>
      <x:c r="D1085" s="8">
        <x:v>40.769230769231001</x:v>
      </x:c>
      <x:c r="E1085" s="8">
        <x:v>188.154296875</x:v>
      </x:c>
      <x:c r="F1085" s="23">
        <x:v>1.7729345032729875</x:v>
      </x:c>
      <x:c r="G1085" s="18">
        <x:v>8.1281969309463006E-2</x:v>
      </x:c>
      <x:c r="H1085" s="18">
        <x:v>0.11389106072452</x:v>
      </x:c>
      <x:c r="I1085" s="18">
        <x:v>0.25029954469207</x:v>
      </x:c>
      <x:c r="J1085" s="18">
        <x:v>0.38514495287479</x:v>
      </x:c>
      <x:c r="K1085" s="21">
        <x:v>1.7892262776238566E-2</x:v>
      </x:c>
      <x:c r="L1085" s="21">
        <x:v>1.5728013978187461E-2</x:v>
      </x:c>
      <x:c r="M1085" s="22">
        <x:v>-9.9955528818300832E-2</x:v>
      </x:c>
      <x:c r="N1085" s="22">
        <x:v>0.10215425175015014</x:v>
      </x:c>
      <x:c r="O1085" s="13">
        <x:v>1.1098533384452802</x:v>
      </x:c>
      <x:c r="P1085" s="25">
        <x:v>1.6880999999999999</x:v>
      </x:c>
      <x:c r="Q1085" s="25">
        <x:v>1.9688000000000001</x:v>
      </x:c>
    </x:row>
    <x:row r="1086">
      <x:c r="A1086" s="9">
        <x:v>45467</x:v>
      </x:c>
      <x:c r="B1086" s="8">
        <x:v>46.531614487416</x:v>
      </x:c>
      <x:c r="C1086" s="8">
        <x:v>30.136208853574999</x:v>
      </x:c>
      <x:c r="D1086" s="8">
        <x:v>37.230769230768999</x:v>
      </x:c>
      <x:c r="E1086" s="8">
        <x:v>183.662109375</x:v>
      </x:c>
      <x:c r="F1086" s="23">
        <x:v>1.7439017548669</x:v>
      </x:c>
      <x:c r="G1086" s="18">
        <x:v>8.0402813299232989E-2</x:v>
      </x:c>
      <x:c r="H1086" s="18">
        <x:v>0.11041612370776001</x:v>
      </x:c>
      <x:c r="I1086" s="18">
        <x:v>0.25784807093217998</x:v>
      </x:c>
      <x:c r="J1086" s="18">
        <x:v>0.38822118841539999</x:v>
      </x:c>
      <x:c r="K1086" s="21">
        <x:v>1.9424523014322403E-2</x:v>
      </x:c>
      <x:c r="L1086" s="21">
        <x:v>1.7766183977903527E-2</x:v>
      </x:c>
      <x:c r="M1086" s="22">
        <x:v>-0.10067945290176095</x:v>
      </x:c>
      <x:c r="N1086" s="22">
        <x:v>0.10542725711720391</x:v>
      </x:c>
      <x:c r="O1086" s="13">
        <x:v>1.0854981370076962</x:v>
      </x:c>
      <x:c r="P1086" s="25">
        <x:v>1.6891</x:v>
      </x:c>
      <x:c r="Q1086" s="25">
        <x:v>1.9457</x:v>
      </x:c>
    </x:row>
    <x:row r="1087">
      <x:c r="A1087" s="9">
        <x:v>45468</x:v>
      </x:c>
      <x:c r="B1087" s="8">
        <x:v>43.523634131369</x:v>
      </x:c>
      <x:c r="C1087" s="8">
        <x:v>27.071509648127002</x:v>
      </x:c>
      <x:c r="D1087" s="8">
        <x:v>33.307692307692001</x:v>
      </x:c>
      <x:c r="E1087" s="8">
        <x:v>175.869140625</x:v>
      </x:c>
      <x:c r="F1087" s="23">
        <x:v>1.6994299417804699</x:v>
      </x:c>
      <x:c r="G1087" s="18">
        <x:v>7.2090792838874998E-2</x:v>
      </x:c>
      <x:c r="H1087" s="18">
        <x:v>0.10407436365216</x:v>
      </x:c>
      <x:c r="I1087" s="18">
        <x:v>0.23616103522646001</x:v>
      </x:c>
      <x:c r="J1087" s="18">
        <x:v>0.36314520803267003</x:v>
      </x:c>
      <x:c r="K1087" s="21">
        <x:v>-1.3106540501916841E-2</x:v>
      </x:c>
      <x:c r="L1087" s="21">
        <x:v>-1.4844536017625365E-2</x:v>
      </x:c>
      <x:c r="M1087" s="22">
        <x:v>-0.13005008714461552</x:v>
      </x:c>
      <x:c r="N1087" s="22">
        <x:v>6.6514859975562501E-2</x:v>
      </x:c>
      <x:c r="O1087" s="13">
        <x:v>1.0837280817711064</x:v>
      </x:c>
      <x:c r="P1087" s="25">
        <x:v>1.6900999999999999</x:v>
      </x:c>
      <x:c r="Q1087" s="25">
        <x:v>1.9446000000000001</x:v>
      </x:c>
    </x:row>
    <x:row r="1088">
      <x:c r="A1088" s="9">
        <x:v>45469</x:v>
      </x:c>
      <x:c r="B1088" s="8">
        <x:v>46.961325966851</x:v>
      </x:c>
      <x:c r="C1088" s="8">
        <x:v>29.965947786606002</x:v>
      </x:c>
      <x:c r="D1088" s="8">
        <x:v>34</x:v>
      </x:c>
      <x:c r="E1088" s="8">
        <x:v>183.544921875</x:v>
      </x:c>
      <x:c r="F1088" s="23">
        <x:v>1.7361804890711425</x:v>
      </x:c>
      <x:c r="G1088" s="18">
        <x:v>7.0412404092071001E-2</x:v>
      </x:c>
      <x:c r="H1088" s="18">
        <x:v>0.10251064199461001</x:v>
      </x:c>
      <x:c r="I1088" s="18">
        <x:v>0.22945123412413002</x:v>
      </x:c>
      <x:c r="J1088" s="18">
        <x:v>0.3587639029436</x:v>
      </x:c>
      <x:c r="K1088" s="21">
        <x:v>-1.593532863376379E-2</x:v>
      </x:c>
      <x:c r="L1088" s="21">
        <x:v>-1.9880014840458315E-2</x:v>
      </x:c>
      <x:c r="M1088" s="22">
        <x:v>-0.12674071990597957</x:v>
      </x:c>
      <x:c r="N1088" s="22">
        <x:v>7.1242534394641233E-2</x:v>
      </x:c>
      <x:c r="O1088" s="13">
        <x:v>1.1051216961587562</x:v>
      </x:c>
      <x:c r="P1088" s="25">
        <x:v>1.6906000000000001</x:v>
      </x:c>
      <x:c r="Q1088" s="25">
        <x:v>1.9326000000000001</x:v>
      </x:c>
    </x:row>
    <x:row r="1089">
      <x:c r="A1089" s="9">
        <x:v>45470</x:v>
      </x:c>
      <x:c r="B1089" s="8">
        <x:v>45.549416820135001</x:v>
      </x:c>
      <x:c r="C1089" s="8">
        <x:v>28.547105561862001</x:v>
      </x:c>
      <x:c r="D1089" s="8">
        <x:v>30.846153846153999</x:v>
      </x:c>
      <x:c r="E1089" s="8">
        <x:v>180.546875</x:v>
      </x:c>
      <x:c r="F1089" s="23">
        <x:v>1.7137238780703776</x:v>
      </x:c>
      <x:c r="G1089" s="18">
        <x:v>7.8724424552430006E-2</x:v>
      </x:c>
      <x:c r="H1089" s="18">
        <x:v>0.10989488315524</x:v>
      </x:c>
      <x:c r="I1089" s="18">
        <x:v>0.24790318715552001</x:v>
      </x:c>
      <x:c r="J1089" s="18">
        <x:v>0.37992467444944999</x:v>
      </x:c>
      <x:c r="K1089" s="21">
        <x:v>1.1173890963102284E-2</x:v>
      </x:c>
      <x:c r="L1089" s="21">
        <x:v>9.6135039790272714E-3</x:v>
      </x:c>
      <x:c r="M1089" s="22">
        <x:v>-9.9748693365892538E-2</x:v>
      </x:c>
      <x:c r="N1089" s="22">
        <x:v>0.10348769838117189</x:v>
      </x:c>
      <x:c r="O1089" s="13">
        <x:v>1.0880236766062781</x:v>
      </x:c>
      <x:c r="P1089" s="25">
        <x:v>1.6919999999999999</x:v>
      </x:c>
      <x:c r="Q1089" s="25">
        <x:v>1.9245000000000001</x:v>
      </x:c>
    </x:row>
    <x:row r="1090">
      <x:c r="A1090" s="9">
        <x:v>45471</x:v>
      </x:c>
      <x:c r="B1090" s="8">
        <x:v>45.97912829957</x:v>
      </x:c>
      <x:c r="C1090" s="8">
        <x:v>30.703745743473</x:v>
      </x:c>
      <x:c r="D1090" s="8">
        <x:v>32.769230769231001</x:v>
      </x:c>
      <x:c r="E1090" s="8">
        <x:v>184.287109375</x:v>
      </x:c>
      <x:c r="F1090" s="23">
        <x:v>1.7343480354681851</x:v>
      </x:c>
      <x:c r="G1090" s="18">
        <x:v>7.2010869565217003E-2</x:v>
      </x:c>
      <x:c r="H1090" s="18">
        <x:v>0.10285813569628999</x:v>
      </x:c>
      <x:c r="I1090" s="18">
        <x:v>0.22657560508027999</x:v>
      </x:c>
      <x:c r="J1090" s="18">
        <x:v>0.35745883331797002</x:v>
      </x:c>
      <x:c r="K1090" s="21">
        <x:v>-1.0277752370070004E-2</x:v>
      </x:c>
      <x:c r="L1090" s="21">
        <x:v>-1.2087011900349776E-2</x:v>
      </x:c>
      <x:c r="M1090" s="22">
        <x:v>-0.11474426366593748</x:v>
      </x:c>
      <x:c r="N1090" s="22">
        <x:v>8.2394997126824299E-2</x:v>
      </x:c>
      <x:c r="O1090" s="13">
        <x:v>1.0958675440597712</x:v>
      </x:c>
      <x:c r="P1090" s="25">
        <x:v>1.6926000000000001</x:v>
      </x:c>
      <x:c r="Q1090" s="25">
        <x:v>1.9448000000000001</x:v>
      </x:c>
    </x:row>
    <x:row r="1091">
      <x:c r="A1091" s="9">
        <x:v>45474</x:v>
      </x:c>
      <x:c r="B1091" s="8">
        <x:v>46.101903007979999</x:v>
      </x:c>
      <x:c r="C1091" s="8">
        <x:v>32.463110102157003</x:v>
      </x:c>
      <x:c r="D1091" s="8">
        <x:v>34.769230769231001</x:v>
      </x:c>
      <x:c r="E1091" s="8">
        <x:v>187.890625</x:v>
      </x:c>
      <x:c r="F1091" s="23">
        <x:v>1.7530621721984199</x:v>
      </x:c>
      <x:c r="G1091" s="18">
        <x:v>8.3040281329922999E-2</x:v>
      </x:c>
      <x:c r="H1091" s="18">
        <x:v>0.10850490834854</x:v>
      </x:c>
      <x:c r="I1091" s="18">
        <x:v>0.23580158159597001</x:v>
      </x:c>
      <x:c r="J1091" s="18">
        <x:v>0.36519603167496001</x:v>
      </x:c>
      <x:c r="K1091" s="21">
        <x:v>-3.2057820404527426E-3</x:v>
      </x:c>
      <x:c r="L1091" s="21">
        <x:v>-2.8553007251461704E-3</x:v>
      </x:c>
      <x:c r="M1091" s="22">
        <x:v>-0.10957337735557549</x:v>
      </x:c>
      <x:c r="N1091" s="22">
        <x:v>9.0032009649950284E-2</x:v>
      </x:c>
      <x:c r="O1091" s="13">
        <x:v>1.1058182409623682</x:v>
      </x:c>
      <x:c r="P1091" s="25">
        <x:v>1.6910000000000001</x:v>
      </x:c>
      <x:c r="Q1091" s="25">
        <x:v>1.9426000000000001</x:v>
      </x:c>
    </x:row>
    <x:row r="1092">
      <x:c r="A1092" s="9">
        <x:v>45475</x:v>
      </x:c>
      <x:c r="B1092" s="8">
        <x:v>44.198895027623998</x:v>
      </x:c>
      <x:c r="C1092" s="8">
        <x:v>31.044267877412</x:v>
      </x:c>
      <x:c r="D1092" s="8">
        <x:v>32.769230769231001</x:v>
      </x:c>
      <x:c r="E1092" s="8">
        <x:v>184.677734375</x:v>
      </x:c>
      <x:c r="F1092" s="23">
        <x:v>1.7317253201231675</x:v>
      </x:c>
      <x:c r="G1092" s="18">
        <x:v>9.031329923273701E-2</x:v>
      </x:c>
      <x:c r="H1092" s="18">
        <x:v>0.11380418729911</x:v>
      </x:c>
      <x:c r="I1092" s="18">
        <x:v>0.25173735921398999</x:v>
      </x:c>
      <x:c r="J1092" s="18">
        <x:v>0.38234837513865999</x:v>
      </x:c>
      <x:c r="K1092" s="21">
        <x:v>5.9877793880496188E-3</x:v>
      </x:c>
      <x:c r="L1092" s="21">
        <x:v>5.8968410383510861E-3</x:v>
      </x:c>
      <x:c r="M1092" s="22">
        <x:v>-0.10181704789003743</x:v>
      </x:c>
      <x:c r="N1092" s="22">
        <x:v>9.8275134278086096E-2</x:v>
      </x:c>
      <x:c r="O1092" s="13">
        <x:v>1.1010277803964277</x:v>
      </x:c>
      <x:c r="P1092" s="25">
        <x:v>1.6920999999999999</x:v>
      </x:c>
      <x:c r="Q1092" s="25">
        <x:v>1.9438</x:v>
      </x:c>
    </x:row>
    <x:row r="1093">
      <x:c r="A1093" s="9">
        <x:v>45476</x:v>
      </x:c>
      <x:c r="B1093" s="8">
        <x:v>43.953345610804</x:v>
      </x:c>
      <x:c r="C1093" s="8">
        <x:v>30.476730987513999</x:v>
      </x:c>
      <x:c r="D1093" s="8">
        <x:v>30.230769230768999</x:v>
      </x:c>
      <x:c r="E1093" s="8">
        <x:v>184.365234375</x:v>
      </x:c>
      <x:c r="F1093" s="23">
        <x:v>1.7225652005102177</x:v>
      </x:c>
      <x:c r="G1093" s="18">
        <x:v>8.9114450127876998E-2</x:v>
      </x:c>
      <x:c r="H1093" s="18">
        <x:v>0.11267483276866001</x:v>
      </x:c>
      <x:c r="I1093" s="18">
        <x:v>0.23783848550203998</x:v>
      </x:c>
      <x:c r="J1093" s="18">
        <x:v>0.36976377532607996</x:v>
      </x:c>
      <x:c r="K1093" s="21">
        <x:v>3.2768574283630336E-3</x:v>
      </x:c>
      <x:c r="L1093" s="21">
        <x:v>-1.2967001371245734E-3</x:v>
      </x:c>
      <x:c r="M1093" s="22">
        <x:v>-0.10057603517554636</x:v>
      </x:c>
      <x:c r="N1093" s="22">
        <x:v>9.7426577331072517E-2</x:v>
      </x:c>
      <x:c r="O1093" s="13">
        <x:v>1.0923430586736953</x:v>
      </x:c>
      <x:c r="P1093" s="25">
        <x:v>1.6933</x:v>
      </x:c>
      <x:c r="Q1093" s="25">
        <x:v>1.9594</x:v>
      </x:c>
    </x:row>
    <x:row r="1094">
      <x:c r="A1094" s="9">
        <x:v>45477</x:v>
      </x:c>
      <x:c r="B1094" s="8">
        <x:v>43.339472068753999</x:v>
      </x:c>
      <x:c r="C1094" s="8">
        <x:v>30.646992054483999</x:v>
      </x:c>
      <x:c r="D1094" s="8">
        <x:v>30.923076923077002</x:v>
      </x:c>
      <x:c r="E1094" s="8">
        <x:v>184.658203125</x:v>
      </x:c>
      <x:c r="F1094" s="23">
        <x:v>1.7239193604282874</x:v>
      </x:c>
      <x:c r="G1094" s="18">
        <x:v>8.5517902813299004E-2</x:v>
      </x:c>
      <x:c r="H1094" s="18">
        <x:v>0.10685431326556999</x:v>
      </x:c>
      <x:c r="I1094" s="18">
        <x:v>0.22945123412413002</x:v>
      </x:c>
      <x:c r="J1094" s="18">
        <x:v>0.35661985998170004</x:v>
      </x:c>
      <x:c r="K1094" s="21">
        <x:v>-3.5593805569337222E-3</x:v>
      </x:c>
      <x:c r="L1094" s="21">
        <x:v>-9.4493801360125973E-3</x:v>
      </x:c>
      <x:c r="M1094" s="22">
        <x:v>-0.11029730143903538</x:v>
      </x:c>
      <x:c r="N1094" s="22">
        <x:v>8.3607221336844395E-2</x:v>
      </x:c>
      <x:c r="O1094" s="13">
        <x:v>1.0744580300475539</x:v>
      </x:c>
      <x:c r="P1094" s="25">
        <x:v>1.6934</x:v>
      </x:c>
      <x:c r="Q1094" s="25">
        <x:v>1.9679</x:v>
      </x:c>
    </x:row>
    <x:row r="1095">
      <x:c r="A1095" s="9">
        <x:v>45478</x:v>
      </x:c>
      <x:c r="B1095" s="8">
        <x:v>43.707796193984002</x:v>
      </x:c>
      <x:c r="C1095" s="8">
        <x:v>30.760499432463</x:v>
      </x:c>
      <x:c r="D1095" s="8">
        <x:v>31.692307692307999</x:v>
      </x:c>
      <x:c r="E1095" s="8">
        <x:v>184.501953125</x:v>
      </x:c>
      <x:c r="F1095" s="23">
        <x:v>1.7266563911093873</x:v>
      </x:c>
      <x:c r="G1095" s="18">
        <x:v>7.9923273657289004E-2</x:v>
      </x:c>
      <x:c r="H1095" s="18">
        <x:v>0.10190252801668001</x:v>
      </x:c>
      <x:c r="I1095" s="18">
        <x:v>0.21099928109273999</x:v>
      </x:c>
      <x:c r="J1095" s="18">
        <x:v>0.33508621142892997</x:v>
      </x:c>
      <x:c r="K1095" s="21">
        <x:v>-2.4539559201464667E-2</x:v>
      </x:c>
      <x:c r="L1095" s="21">
        <x:v>-2.9471403074429747E-2</x:v>
      </x:c>
      <x:c r="M1095" s="22">
        <x:v>-0.13408337846670093</x:v>
      </x:c>
      <x:c r="N1095" s="22">
        <x:v>5.5847286927387607E-2</x:v>
      </x:c>
      <x:c r="O1095" s="13">
        <x:v>1.0809339692438167</x:v>
      </x:c>
      <x:c r="P1095" s="25">
        <x:v>1.6920999999999999</x:v>
      </x:c>
      <x:c r="Q1095" s="25">
        <x:v>1.9730000000000001</x:v>
      </x:c>
    </x:row>
    <x:row r="1096">
      <x:c r="A1096" s="9">
        <x:v>45481</x:v>
      </x:c>
      <x:c r="B1096" s="8">
        <x:v>44.014732965009003</x:v>
      </x:c>
      <x:c r="C1096" s="8">
        <x:v>31.498297389329998</x:v>
      </x:c>
      <x:c r="D1096" s="8">
        <x:v>31.461538461538002</x:v>
      </x:c>
      <x:c r="E1096" s="8">
        <x:v>186.875</x:v>
      </x:c>
      <x:c r="F1096" s="23">
        <x:v>1.7346239220396924</x:v>
      </x:c>
      <x:c r="G1096" s="18">
        <x:v>7.6646419437340005E-2</x:v>
      </x:c>
      <x:c r="H1096" s="18">
        <x:v>9.7558856745721997E-2</x:v>
      </x:c>
      <x:c r="I1096" s="18">
        <x:v>0.21974598610113</x:v>
      </x:c>
      <x:c r="J1096" s="18">
        <x:v>0.34338272539488002</x:v>
      </x:c>
      <x:c r="K1096" s="21">
        <x:v>-1.5345997772962305E-2</x:v>
      </x:c>
      <x:c r="L1096" s="21">
        <x:v>-1.8800983664130966E-2</x:v>
      </x:c>
      <x:c r="M1096" s="22">
        <x:v>-0.12477578310804927</x:v>
      </x:c>
      <x:c r="N1096" s="22">
        <x:v>6.9060530816604793E-2</x:v>
      </x:c>
      <x:c r="O1096" s="13">
        <x:v>1.0622655699494343</x:v>
      </x:c>
      <x:c r="P1096" s="25">
        <x:v>1.69</x:v>
      </x:c>
      <x:c r="Q1096" s="25">
        <x:v>1.9779</x:v>
      </x:c>
    </x:row>
    <x:row r="1097">
      <x:c r="A1097" s="9">
        <x:v>45482</x:v>
      </x:c>
      <x:c r="B1097" s="8">
        <x:v>48.557397176182</x:v>
      </x:c>
      <x:c r="C1097" s="8">
        <x:v>36.776390465379997</x:v>
      </x:c>
      <x:c r="D1097" s="8">
        <x:v>35.230769230768999</x:v>
      </x:c>
      <x:c r="E1097" s="8">
        <x:v>202.041015625</x:v>
      </x:c>
      <x:c r="F1097" s="23">
        <x:v>1.8065139312433274</x:v>
      </x:c>
      <x:c r="G1097" s="18">
        <x:v>7.0652173913043001E-2</x:v>
      </x:c>
      <x:c r="H1097" s="18">
        <x:v>8.8610893927547993E-2</x:v>
      </x:c>
      <x:c r="I1097" s="18">
        <x:v>0.20045530793194</x:v>
      </x:c>
      <x:c r="J1097" s="18">
        <x:v>0.32389990048440997</x:v>
      </x:c>
      <x:c r="K1097" s="21">
        <x:v>-3.832990134421832E-2</x:v>
      </x:c>
      <x:c r="L1097" s="21">
        <x:v>-4.146063836690872E-2</x:v>
      </x:c>
      <x:c r="M1097" s="22">
        <x:v>-0.14845844240951078</x:v>
      </x:c>
      <x:c r="N1097" s="22">
        <x:v>4.2755265459171854E-2</x:v>
      </x:c>
      <x:c r="O1097" s="13">
        <x:v>1.0817746819807648</x:v>
      </x:c>
      <x:c r="P1097" s="25">
        <x:v>1.6915</x:v>
      </x:c>
      <x:c r="Q1097" s="25">
        <x:v>1.9658</x:v>
      </x:c>
    </x:row>
    <x:row r="1098">
      <x:c r="A1098" s="9">
        <x:v>45483</x:v>
      </x:c>
      <x:c r="B1098" s="8">
        <x:v>48.618784530387003</x:v>
      </x:c>
      <x:c r="C1098" s="8">
        <x:v>38.592508513052998</x:v>
      </x:c>
      <x:c r="D1098" s="8">
        <x:v>34.923076923076998</x:v>
      </x:c>
      <x:c r="E1098" s="8">
        <x:v>206.962890625</x:v>
      </x:c>
      <x:c r="F1098" s="23">
        <x:v>1.8227431514787926</x:v>
      </x:c>
      <x:c r="G1098" s="18">
        <x:v>8.3919437340153002E-2</x:v>
      </x:c>
      <x:c r="H1098" s="18">
        <x:v>0.10120754061333001</x:v>
      </x:c>
      <x:c r="I1098" s="18">
        <x:v>0.22573687994249</x:v>
      </x:c>
      <x:c r="J1098" s="18">
        <x:v>0.34823012677331</x:v>
      </x:c>
      <x:c r="K1098" s="21">
        <x:v>-1.9353447626412112E-2</x:v>
      </x:c>
      <x:c r="L1098" s="21">
        <x:v>-1.9640230134605141E-2</x:v>
      </x:c>
      <x:c r="M1098" s="22">
        <x:v>-0.13108426440668797</x:v>
      </x:c>
      <x:c r="N1098" s="22">
        <x:v>6.5181413344540973E-2</x:v>
      </x:c>
      <x:c r="O1098" s="13">
        <x:v>1.0771192140145307</x:v>
      </x:c>
      <x:c r="P1098" s="25">
        <x:v>1.6917</x:v>
      </x:c>
      <x:c r="Q1098" s="25">
        <x:v>1.9821</x:v>
      </x:c>
    </x:row>
    <x:row r="1099">
      <x:c r="A1099" s="9">
        <x:v>45484</x:v>
      </x:c>
      <x:c r="B1099" s="8">
        <x:v>49.355432780847003</x:v>
      </x:c>
      <x:c r="C1099" s="8">
        <x:v>39.557321225880003</x:v>
      </x:c>
      <x:c r="D1099" s="8">
        <x:v>34.076923076923002</x:v>
      </x:c>
      <x:c r="E1099" s="8">
        <x:v>209.08203125</x:v>
      </x:c>
      <x:c r="F1099" s="23">
        <x:v>1.8301792708341251</x:v>
      </x:c>
      <x:c r="G1099" s="18">
        <x:v>8.1761508951406991E-2</x:v>
      </x:c>
      <x:c r="H1099" s="18">
        <x:v>9.9643818955781005E-2</x:v>
      </x:c>
      <x:c r="I1099" s="18">
        <x:v>0.21447399952072999</x:v>
      </x:c>
      <x:c r="J1099" s="18">
        <x:v>0.34114546319055</x:v>
      </x:c>
      <x:c r="K1099" s="21">
        <x:v>-2.2771566619060435E-2</x:v>
      </x:c>
      <x:c r="L1099" s="21">
        <x:v>-2.1198830722626849E-2</x:v>
      </x:c>
      <x:c r="M1099" s="22">
        <x:v>-0.13522097345497752</x:v>
      </x:c>
      <x:c r="N1099" s="22">
        <x:v>5.9120292294441601E-2</x:v>
      </x:c>
      <x:c r="O1099" s="13">
        <x:v>1.1005109865917548</x:v>
      </x:c>
      <x:c r="P1099" s="25">
        <x:v>1.6921999999999999</x:v>
      </x:c>
      <x:c r="Q1099" s="25">
        <x:v>1.9858</x:v>
      </x:c>
    </x:row>
    <x:row r="1100">
      <x:c r="A1100" s="9">
        <x:v>45485</x:v>
      </x:c>
      <x:c r="B1100" s="8">
        <x:v>47.943523634130997</x:v>
      </x:c>
      <x:c r="C1100" s="8">
        <x:v>37.911464245175999</x:v>
      </x:c>
      <x:c r="D1100" s="8">
        <x:v>33.153846153845997</x:v>
      </x:c>
      <x:c r="E1100" s="8">
        <x:v>205.400390625</x:v>
      </x:c>
      <x:c r="F1100" s="23">
        <x:v>1.8110230616453826</x:v>
      </x:c>
      <x:c r="G1100" s="18">
        <x:v>9.6707161125320004E-2</x:v>
      </x:c>
      <x:c r="H1100" s="18">
        <x:v>0.11293545304491</x:v>
      </x:c>
      <x:c r="I1100" s="18">
        <x:v>0.23628085310328001</x:v>
      </x:c>
      <x:c r="J1100" s="18">
        <x:v>0.36389096212650002</x:v>
      </x:c>
      <x:c r="K1100" s="21">
        <x:v>3.6304559448439022E-3</x:v>
      </x:c>
      <x:c r="L1100" s="21">
        <x:v>4.4581328032560208E-3</x:v>
      </x:c>
      <x:c r="M1100" s="22">
        <x:v>-0.10833236464109464</x:v>
      </x:c>
      <x:c r="N1100" s="22">
        <x:v>9.451723922702393E-2</x:v>
      </x:c>
      <x:c r="O1100" s="13">
        <x:v>1.0977953649690866</x:v>
      </x:c>
      <x:c r="P1100" s="25">
        <x:v>1.6931</x:v>
      </x:c>
      <x:c r="Q1100" s="25">
        <x:v>1.9917</x:v>
      </x:c>
    </x:row>
    <x:row r="1101">
      <x:c r="A1101" s="9">
        <x:v>45488</x:v>
      </x:c>
      <x:c r="B1101" s="8">
        <x:v>47.697974217311</x:v>
      </x:c>
      <x:c r="C1101" s="8">
        <x:v>37.400681044267998</x:v>
      </x:c>
      <x:c r="D1101" s="8">
        <x:v>31.153846153846001</x:v>
      </x:c>
      <x:c r="E1101" s="8">
        <x:v>205.21484375</x:v>
      </x:c>
      <x:c r="F1101" s="23">
        <x:v>1.8036683629135624</x:v>
      </x:c>
      <x:c r="G1101" s="18">
        <x:v>9.8545396419437006E-2</x:v>
      </x:c>
      <x:c r="H1101" s="18">
        <x:v>0.11493354182955001</x:v>
      </x:c>
      <x:c r="I1101" s="18">
        <x:v>0.23160795590702002</x:v>
      </x:c>
      <x:c r="J1101" s="18">
        <x:v>0.35587410588787</x:v>
      </x:c>
      <x:c r="K1101" s="21">
        <x:v>2.0981957067600643E-3</x:v>
      </x:c>
      <x:c r="L1101" s="21">
        <x:v>9.8125456844466719E-4</x:v>
      </x:c>
      <x:c r="M1101" s="22">
        <x:v>-0.11195198505834292</x:v>
      </x:c>
      <x:c r="N1101" s="22">
        <x:v>9.0274454491953815E-2</x:v>
      </x:c>
      <x:c r="O1101" s="13">
        <x:v>1.0880013795874328</x:v>
      </x:c>
      <x:c r="P1101" s="25">
        <x:v>1.6940999999999999</x:v>
      </x:c>
      <x:c r="Q1101" s="25">
        <x:v>1.9928999999999999</x:v>
      </x:c>
    </x:row>
    <x:row r="1102">
      <x:c r="A1102" s="9">
        <x:v>45489</x:v>
      </x:c>
      <x:c r="B1102" s="8">
        <x:v>50.460405156538002</x:v>
      </x:c>
      <x:c r="C1102" s="8">
        <x:v>39.954597048807997</x:v>
      </x:c>
      <x:c r="D1102" s="8">
        <x:v>32.307692307692001</x:v>
      </x:c>
      <x:c r="E1102" s="8">
        <x:v>211.71875</x:v>
      </x:c>
      <x:c r="F1102" s="23">
        <x:v>1.836103611282595</x:v>
      </x:c>
      <x:c r="G1102" s="18">
        <x:v>9.8145780051151002E-2</x:v>
      </x:c>
      <x:c r="H1102" s="18">
        <x:v>0.11545478238207001</x:v>
      </x:c>
      <x:c r="I1102" s="18">
        <x:v>0.22369997603641997</x:v>
      </x:c>
      <x:c r="J1102" s="18">
        <x:v>0.34804368828843002</x:v>
      </x:c>
      <x:c r="K1102" s="21">
        <x:v>-1.2752941985435973E-2</x:v>
      </x:c>
      <x:c r="L1102" s="21">
        <x:v>-9.8090571947805349E-3</x:v>
      </x:c>
      <x:c r="M1102" s="22">
        <x:v>-0.12674071990597957</x:v>
      </x:c>
      <x:c r="N1102" s="22">
        <x:v>6.7969529027587239E-2</x:v>
      </x:c>
      <x:c r="O1102" s="13">
        <x:v>1.0889939114441352</x:v>
      </x:c>
      <x:c r="P1102" s="25">
        <x:v>1.6943999999999999</x:v>
      </x:c>
      <x:c r="Q1102" s="25">
        <x:v>2.0171999999999999</x:v>
      </x:c>
    </x:row>
    <x:row r="1103">
      <x:c r="A1103" s="9">
        <x:v>45490</x:v>
      </x:c>
      <x:c r="B1103" s="8">
        <x:v>46.838551258441001</x:v>
      </x:c>
      <x:c r="C1103" s="8">
        <x:v>35.357548240636</x:v>
      </x:c>
      <x:c r="D1103" s="8">
        <x:v>27.230769230768999</x:v>
      </x:c>
      <x:c r="E1103" s="8">
        <x:v>201.357421875</x:v>
      </x:c>
      <x:c r="F1103" s="23">
        <x:v>1.7769607265121148</x:v>
      </x:c>
      <x:c r="G1103" s="18">
        <x:v>0.10070332480817999</x:v>
      </x:c>
      <x:c r="H1103" s="18">
        <x:v>0.11736599774128999</x:v>
      </x:c>
      <x:c r="I1103" s="18">
        <x:v>0.22813323747903</x:v>
      </x:c>
      <x:c r="J1103" s="18">
        <x:v>0.35046738897765001</x:v>
      </x:c>
      <x:c r="K1103" s="21">
        <x:v>-1.4167336051359447E-2</x:v>
      </x:c>
      <x:c r="L1103" s="21">
        <x:v>-7.650994842137826E-3</x:v>
      </x:c>
      <x:c r="M1103" s="22">
        <x:v>-0.12880907443012435</x:v>
      </x:c>
      <x:c r="N1103" s="22">
        <x:v>6.5908747870552675E-2</x:v>
      </x:c>
      <x:c r="O1103" s="13">
        <x:v>1.0782838048551204</x:v>
      </x:c>
      <x:c r="P1103" s="25">
        <x:v>1.6946000000000001</x:v>
      </x:c>
      <x:c r="Q1103" s="25">
        <x:v>2.0406</x:v>
      </x:c>
    </x:row>
    <x:row r="1104">
      <x:c r="A1104" s="9">
        <x:v>45491</x:v>
      </x:c>
      <x:c r="B1104" s="8">
        <x:v>45.488029465929998</x:v>
      </x:c>
      <x:c r="C1104" s="8">
        <x:v>34.903518728717003</x:v>
      </x:c>
      <x:c r="D1104" s="8">
        <x:v>26.769230769231001</x:v>
      </x:c>
      <x:c r="E1104" s="8">
        <x:v>197.548828125</x:v>
      </x:c>
      <x:c r="F1104" s="23">
        <x:v>1.761774017722195</x:v>
      </x:c>
      <x:c r="G1104" s="18">
        <x:v>9.6787084398977014E-2</x:v>
      </x:c>
      <x:c r="H1104" s="18">
        <x:v>0.11406480757536</x:v>
      </x:c>
      <x:c r="I1104" s="18">
        <x:v>0.21459381739756</x:v>
      </x:c>
      <x:c r="J1104" s="18">
        <x:v>0.33443367657754003</x:v>
      </x:c>
      <x:c r="K1104" s="21">
        <x:v>-2.2064369586098698E-2</x:v>
      </x:c>
      <x:c r="L1104" s="21">
        <x:v>-1.7961737193656901E-2</x:v>
      </x:c>
      <x:c r="M1104" s="22">
        <x:v>-0.1407021129439624</x:v>
      </x:c>
      <x:c r="N1104" s="22">
        <x:v>4.7119272615243624E-2</x:v>
      </x:c>
      <x:c r="O1104" s="13">
        <x:v>1.0801370038196758</x:v>
      </x:c>
      <x:c r="P1104" s="25">
        <x:v>1.6941999999999999</x:v>
      </x:c>
      <x:c r="Q1104" s="25">
        <x:v>2.0407000000000002</x:v>
      </x:c>
    </x:row>
    <x:row r="1105">
      <x:c r="A1105" s="9">
        <x:v>45492</x:v>
      </x:c>
      <x:c r="B1105" s="8">
        <x:v>44.812768569675001</x:v>
      </x:c>
      <x:c r="C1105" s="8">
        <x:v>33.711691259932003</x:v>
      </x:c>
      <x:c r="D1105" s="8">
        <x:v>25.384615384615</x:v>
      </x:c>
      <x:c r="E1105" s="8">
        <x:v>196.357421875</x:v>
      </x:c>
      <x:c r="F1105" s="23">
        <x:v>1.750666242723055</x:v>
      </x:c>
      <x:c r="G1105" s="18">
        <x:v>0.10318094629156001</x:v>
      </x:c>
      <x:c r="H1105" s="18">
        <x:v>0.11858222569716</x:v>
      </x:c>
      <x:c r="I1105" s="18">
        <x:v>0.21854780733285001</x:v>
      </x:c>
      <x:c r="J1105" s="18">
        <x:v>0.33909463947109003</x:v>
      </x:c>
      <x:c r="K1105" s="21">
        <x:v>-2.1357172553136961E-2</x:v>
      </x:c>
      <x:c r="L1105" s="21">
        <x:v>-1.8081629546583433E-2</x:v>
      </x:c>
      <x:c r="M1105" s="22">
        <x:v>-0.14308072064672994</x:v>
      </x:c>
      <x:c r="N1105" s="22">
        <x:v>4.4209934511196147E-2</x:v>
      </x:c>
      <x:c r="O1105" s="13">
        <x:v>1.0814653986475107</x:v>
      </x:c>
      <x:c r="P1105" s="25">
        <x:v>1.6947000000000001</x:v>
      </x:c>
      <x:c r="Q1105" s="25">
        <x:v>1.9874000000000001</x:v>
      </x:c>
    </x:row>
    <x:row r="1106">
      <x:c r="A1106" s="9">
        <x:v>45495</x:v>
      </x:c>
      <x:c r="B1106" s="8">
        <x:v>44.444444444444002</x:v>
      </x:c>
      <x:c r="C1106" s="8">
        <x:v>33.200908059024002</x:v>
      </x:c>
      <x:c r="D1106" s="8">
        <x:v>26.538461538461998</x:v>
      </x:c>
      <x:c r="E1106" s="8">
        <x:v>195.283203125</x:v>
      </x:c>
      <x:c r="F1106" s="23">
        <x:v>1.7486675429173251</x:v>
      </x:c>
      <x:c r="G1106" s="18">
        <x:v>0.10501918158567999</x:v>
      </x:c>
      <x:c r="H1106" s="18">
        <x:v>0.12118842845973</x:v>
      </x:c>
      <x:c r="I1106" s="18">
        <x:v>0.21519290678169001</x:v>
      </x:c>
      <x:c r="J1106" s="18">
        <x:v>0.33434045733509998</x:v>
      </x:c>
      <x:c r="K1106" s="21">
        <x:v>-1.8999849109931133E-2</x:v>
      </x:c>
      <x:c r="L1106" s="21">
        <x:v>-1.67628136644149E-2</x:v>
      </x:c>
      <x:c r="M1106" s="22">
        <x:v>-0.13573806208601891</x:v>
      </x:c>
      <x:c r="N1106" s="22">
        <x:v>4.7482939878249919E-2</x:v>
      </x:c>
      <x:c r="O1106" s="13">
        <x:v>1.0792190870213969</x:v>
      </x:c>
      <x:c r="P1106" s="25">
        <x:v>1.6971000000000001</x:v>
      </x:c>
      <x:c r="Q1106" s="25">
        <x:v>1.9908999999999999</x:v>
      </x:c>
    </x:row>
    <x:row r="1107">
      <x:c r="A1107" s="9">
        <x:v>45496</x:v>
      </x:c>
      <x:c r="B1107" s="8">
        <x:v>40.454266421116998</x:v>
      </x:c>
      <x:c r="C1107" s="8">
        <x:v>29.398410896708</x:v>
      </x:c>
      <x:c r="D1107" s="8">
        <x:v>23.615384615385</x:v>
      </x:c>
      <x:c r="E1107" s="8">
        <x:v>185.576171875</x:v>
      </x:c>
      <x:c r="F1107" s="23">
        <x:v>1.6976105845205249</x:v>
      </x:c>
      <x:c r="G1107" s="18">
        <x:v>9.5428388746802997E-2</x:v>
      </x:c>
      <x:c r="H1107" s="18">
        <x:v>0.11458604812787999</x:v>
      </x:c>
      <x:c r="I1107" s="18">
        <x:v>0.21087946321591</x:v>
      </x:c>
      <x:c r="J1107" s="18">
        <x:v>0.33163709884141002</x:v>
      </x:c>
      <x:c r="K1107" s="21">
        <x:v>-1.9942778487213486E-2</x:v>
      </x:c>
      <x:c r="L1107" s="21">
        <x:v>-1.8920876017057608E-2</x:v>
      </x:c>
      <x:c r="M1107" s="22">
        <x:v>-0.13067059350186094</x:v>
      </x:c>
      <x:c r="N1107" s="22">
        <x:v>5.0755945245303913E-2</x:v>
      </x:c>
      <x:c r="O1107" s="13">
        <x:v>1.0543286649412222</x:v>
      </x:c>
      <x:c r="P1107" s="25">
        <x:v>1.6987000000000001</x:v>
      </x:c>
      <x:c r="Q1107" s="25">
        <x:v>1.9798</x:v>
      </x:c>
    </x:row>
    <x:row r="1108">
      <x:c r="A1108" s="9">
        <x:v>45497</x:v>
      </x:c>
      <x:c r="B1108" s="8">
        <x:v>38.919582565991</x:v>
      </x:c>
      <x:c r="C1108" s="8">
        <x:v>28.320090805902002</x:v>
      </x:c>
      <x:c r="D1108" s="8">
        <x:v>22.923076923077002</x:v>
      </x:c>
      <x:c r="E1108" s="8">
        <x:v>181.328125</x:v>
      </x:c>
      <x:c r="F1108" s="23">
        <x:v>1.6787271882374251</x:v>
      </x:c>
      <x:c r="G1108" s="18">
        <x:v>7.4728260869565008E-2</x:v>
      </x:c>
      <x:c r="H1108" s="18">
        <x:v>9.3736426027277997E-2</x:v>
      </x:c>
      <x:c r="I1108" s="18">
        <x:v>0.17709082195063999</x:v>
      </x:c>
      <x:c r="J1108" s="18">
        <x:v>0.29369686091878</x:v>
      </x:c>
      <x:c r="K1108" s="21">
        <x:v>-4.163015416470639E-2</x:v>
      </x:c>
      <x:c r="L1108" s="21">
        <x:v>-4.4457947190025604E-2</x:v>
      </x:c>
      <x:c r="M1108" s="22">
        <x:v>-0.14856186013571482</x:v>
      </x:c>
      <x:c r="N1108" s="22">
        <x:v>3.0026911253962174E-2</x:v>
      </x:c>
      <x:c r="O1108" s="13">
        <x:v>1.042833185762883</x:v>
      </x:c>
      <x:c r="P1108" s="25">
        <x:v>1.6991000000000001</x:v>
      </x:c>
      <x:c r="Q1108" s="25">
        <x:v>2.0007999999999999</x:v>
      </x:c>
    </x:row>
    <x:row r="1109">
      <x:c r="A1109" s="9">
        <x:v>45498</x:v>
      </x:c>
      <x:c r="B1109" s="8">
        <x:v>37.753222836096</x:v>
      </x:c>
      <x:c r="C1109" s="8">
        <x:v>25.085130533485</x:v>
      </x:c>
      <x:c r="D1109" s="8">
        <x:v>19.307692307692001</x:v>
      </x:c>
      <x:c r="E1109" s="8">
        <x:v>173.4375</x:v>
      </x:c>
      <x:c r="F1109" s="23">
        <x:v>1.6389588641931825</x:v>
      </x:c>
      <x:c r="G1109" s="18">
        <x:v>6.9533248081840998E-2</x:v>
      </x:c>
      <x:c r="H1109" s="18">
        <x:v>8.6265311441229994E-2</x:v>
      </x:c>
      <x:c r="I1109" s="18">
        <x:v>0.16798466331177</x:v>
      </x:c>
      <x:c r="J1109" s="18">
        <x:v>0.28120548034864001</x:v>
      </x:c>
      <x:c r="K1109" s="21">
        <x:v>-5.4595433102337831E-2</x:v>
      </x:c>
      <x:c r="L1109" s="21">
        <x:v>-5.9444491305609692E-2</x:v>
      </x:c>
      <x:c r="M1109" s="22">
        <x:v>-0.16024806319713425</x:v>
      </x:c>
      <x:c r="N1109" s="22">
        <x:v>1.1964770524664381E-2</x:v>
      </x:c>
      <x:c r="O1109" s="13">
        <x:v>1.0414824330477859</x:v>
      </x:c>
      <x:c r="P1109" s="25">
        <x:v>1.7002999999999999</x:v>
      </x:c>
      <x:c r="Q1109" s="25">
        <x:v>1.9532</x:v>
      </x:c>
    </x:row>
    <x:row r="1110">
      <x:c r="A1110" s="9">
        <x:v>45499</x:v>
      </x:c>
      <x:c r="B1110" s="8">
        <x:v>38.612645794965999</x:v>
      </x:c>
      <x:c r="C1110" s="8">
        <x:v>25.595913734393001</x:v>
      </x:c>
      <x:c r="D1110" s="8">
        <x:v>20.692307692307999</x:v>
      </x:c>
      <x:c r="E1110" s="8">
        <x:v>176.552734375</x:v>
      </x:c>
      <x:c r="F1110" s="23">
        <x:v>1.6536340039916675</x:v>
      </x:c>
      <x:c r="G1110" s="18">
        <x:v>6.1860613810742003E-2</x:v>
      </x:c>
      <x:c r="H1110" s="18">
        <x:v>7.9923551385631009E-2</x:v>
      </x:c>
      <x:c r="I1110" s="18">
        <x:v>0.16570812365205001</x:v>
      </x:c>
      <x:c r="J1110" s="18">
        <x:v>0.27421403600831001</x:v>
      </x:c>
      <x:c r="K1110" s="21">
        <x:v>-5.0116518560246903E-2</x:v>
      </x:c>
      <x:c r="L1110" s="21">
        <x:v>-5.9084814246841755E-2</x:v>
      </x:c>
      <x:c r="M1110" s="22">
        <x:v>-0.15673186050609</x:v>
      </x:c>
      <x:c r="N1110" s="22">
        <x:v>1.6086332838732842E-2</x:v>
      </x:c>
      <x:c r="O1110" s="13">
        <x:v>1.0562992246058971</x:v>
      </x:c>
      <x:c r="P1110" s="25">
        <x:v>1.7012</x:v>
      </x:c>
      <x:c r="Q1110" s="25">
        <x:v>1.962</x:v>
      </x:c>
    </x:row>
    <x:row r="1111">
      <x:c r="A1111" s="9">
        <x:v>45502</x:v>
      </x:c>
      <x:c r="B1111" s="8">
        <x:v>38.182934315531</x:v>
      </x:c>
      <x:c r="C1111" s="8">
        <x:v>26.33371169126</x:v>
      </x:c>
      <x:c r="D1111" s="8">
        <x:v>21.615384615385</x:v>
      </x:c>
      <x:c r="E1111" s="8">
        <x:v>178.173828125</x:v>
      </x:c>
      <x:c r="F1111" s="23">
        <x:v>1.66076464686794</x:v>
      </x:c>
      <x:c r="G1111" s="18">
        <x:v>6.8014705882352991E-2</x:v>
      </x:c>
      <x:c r="H1111" s="18">
        <x:v>8.6091564590391995E-2</x:v>
      </x:c>
      <x:c r="I1111" s="18">
        <x:v>0.18224299065421001</x:v>
      </x:c>
      <x:c r="J1111" s="18">
        <x:v>0.29537480751416001</x:v>
      </x:c>
      <x:c r="K1111" s="21">
        <x:v>-3.502964852373025E-2</x:v>
      </x:c>
      <x:c r="L1111" s="21">
        <x:v>-4.3259023660771723E-2</x:v>
      </x:c>
      <x:c r="M1111" s="22">
        <x:v>-0.13997818886051272</x:v>
      </x:c>
      <x:c r="N1111" s="22">
        <x:v>3.6936589251076013E-2</x:v>
      </x:c>
      <x:c r="O1111" s="13">
        <x:v>1.0538591205197763</x:v>
      </x:c>
      <x:c r="P1111" s="25">
        <x:v>1.7029000000000001</x:v>
      </x:c>
      <x:c r="Q1111" s="25">
        <x:v>1.9737</x:v>
      </x:c>
    </x:row>
    <x:row r="1112">
      <x:c r="A1112" s="9">
        <x:v>45503</x:v>
      </x:c>
      <x:c r="B1112" s="8">
        <x:v>37.630448127686002</x:v>
      </x:c>
      <x:c r="C1112" s="8">
        <x:v>25.141884222474001</x:v>
      </x:c>
      <x:c r="D1112" s="8">
        <x:v>19.769230769231001</x:v>
      </x:c>
      <x:c r="E1112" s="8">
        <x:v>175.751953125</x:v>
      </x:c>
      <x:c r="F1112" s="23">
        <x:v>1.6457337906109775</x:v>
      </x:c>
      <x:c r="G1112" s="18">
        <x:v>6.8893861892582994E-2</x:v>
      </x:c>
      <x:c r="H1112" s="18">
        <x:v>8.4701589783685E-2</x:v>
      </x:c>
      <x:c r="I1112" s="18">
        <x:v>0.17325664989216003</x:v>
      </x:c>
      <x:c r="J1112" s="18">
        <x:v>0.28884945946319002</x:v>
      </x:c>
      <x:c r="K1112" s="21">
        <x:v>-3.7151239622615462E-2</x:v>
      </x:c>
      <x:c r="L1112" s="21">
        <x:v>-4.5776763072194249E-2</x:v>
      </x:c>
      <x:c r="M1112" s="22">
        <x:v>-0.13956451795568581</x:v>
      </x:c>
      <x:c r="N1112" s="22">
        <x:v>3.7663923777087938E-2</x:v>
      </x:c>
      <x:c r="O1112" s="13">
        <x:v>1.0520425452297708</x:v>
      </x:c>
      <x:c r="P1112" s="25">
        <x:v>1.7040999999999999</x:v>
      </x:c>
      <x:c r="Q1112" s="25">
        <x:v>1.9732000000000001</x:v>
      </x:c>
    </x:row>
    <x:row r="1113">
      <x:c r="A1113" s="9">
        <x:v>45504</x:v>
      </x:c>
      <x:c r="B1113" s="8">
        <x:v>40.515653775322001</x:v>
      </x:c>
      <x:c r="C1113" s="8">
        <x:v>27.241770715095999</x:v>
      </x:c>
      <x:c r="D1113" s="8">
        <x:v>21.692307692307999</x:v>
      </x:c>
      <x:c r="E1113" s="8">
        <x:v>182.646484375</x:v>
      </x:c>
      <x:c r="F1113" s="23">
        <x:v>1.6802405413943151</x:v>
      </x:c>
      <x:c r="G1113" s="18">
        <x:v>6.0981457800511001E-2</x:v>
      </x:c>
      <x:c r="H1113" s="18">
        <x:v>7.5666753540092002E-2</x:v>
      </x:c>
      <x:c r="I1113" s="18">
        <x:v>0.16858375269589998</x:v>
      </x:c>
      <x:c r="J1113" s="18">
        <x:v>0.28176479588043002</x:v>
      </x:c>
      <x:c r="K1113" s="21">
        <x:v>-3.3143789769165655E-2</x:v>
      </x:c>
      <x:c r="L1113" s="21">
        <x:v>-4.2179992484456474E-2</x:v>
      </x:c>
      <x:c r="M1113" s="22">
        <x:v>-0.1368756570742955</x:v>
      </x:c>
      <x:c r="N1113" s="22">
        <x:v>4.1543041249151758E-2</x:v>
      </x:c>
      <x:c r="O1113" s="13">
        <x:v>1.0857041902353806</x:v>
      </x:c>
      <x:c r="P1113" s="25">
        <x:v>1.7048000000000001</x:v>
      </x:c>
      <x:c r="Q1113" s="25">
        <x:v>1.9893000000000001</x:v>
      </x:c>
    </x:row>
    <x:row r="1114">
      <x:c r="A1114" s="9">
        <x:v>45505</x:v>
      </x:c>
      <x:c r="B1114" s="8">
        <x:v>40.577041129526997</x:v>
      </x:c>
      <x:c r="C1114" s="8">
        <x:v>27.979568671964</x:v>
      </x:c>
      <x:c r="D1114" s="8">
        <x:v>22.461538461538002</x:v>
      </x:c>
      <x:c r="E1114" s="8">
        <x:v>182.51953125</x:v>
      </x:c>
      <x:c r="F1114" s="23">
        <x:v>1.6838441987825725</x:v>
      </x:c>
      <x:c r="G1114" s="18">
        <x:v>8.3439897698210003E-2</x:v>
      </x:c>
      <x:c r="H1114" s="18">
        <x:v>9.6516375640691002E-2</x:v>
      </x:c>
      <x:c r="I1114" s="18">
        <x:v>0.21159837047688002</x:v>
      </x:c>
      <x:c r="J1114" s="18">
        <x:v>0.32623038193119003</x:v>
      </x:c>
      <x:c r="K1114" s="21">
        <x:v>2.4517942232411549E-3</x:v>
      </x:c>
      <x:c r="L1114" s="21">
        <x:v>-5.4929324894952281E-3</x:v>
      </x:c>
      <x:c r="M1114" s="22">
        <x:v>-0.10750502283143049</x:v>
      </x:c>
      <x:c r="N1114" s="22">
        <x:v>7.8394657233758824E-2</x:v>
      </x:c>
      <x:c r="O1114" s="13">
        <x:v>1.0829158922677056</x:v>
      </x:c>
      <x:c r="P1114" s="25">
        <x:v>1.7067000000000001</x:v>
      </x:c>
      <x:c r="Q1114" s="25">
        <x:v>2.008</x:v>
      </x:c>
    </x:row>
    <x:row r="1115">
      <x:c r="A1115" s="9">
        <x:v>45506</x:v>
      </x:c>
      <x:c r="B1115" s="8">
        <x:v>37.998772252915998</x:v>
      </x:c>
      <x:c r="C1115" s="8">
        <x:v>23.439273552781</x:v>
      </x:c>
      <x:c r="D1115" s="8">
        <x:v>16.461538461538002</x:v>
      </x:c>
      <x:c r="E1115" s="8">
        <x:v>171.0546875</x:v>
      </x:c>
      <x:c r="F1115" s="23">
        <x:v>1.6223856794180875</x:v>
      </x:c>
      <x:c r="G1115" s="18">
        <x:v>8.0163043478261004E-2</x:v>
      </x:c>
      <x:c r="H1115" s="18">
        <x:v>9.1477716966379991E-2</x:v>
      </x:c>
      <x:c r="I1115" s="18">
        <x:v>0.20357057272945001</x:v>
      </x:c>
      <x:c r="J1115" s="18">
        <x:v>0.32017113016957999</x:v>
      </x:c>
      <x:c r="K1115" s="21">
        <x:v>1.0374001573174585E-3</x:v>
      </x:c>
      <x:c r="L1115" s="21">
        <x:v>-6.3321789599692924E-3</x:v>
      </x:c>
      <x:c r="M1115" s="22">
        <x:v>-0.10636742784315401</x:v>
      </x:c>
      <x:c r="N1115" s="22">
        <x:v>7.9606881443778921E-2</x:v>
      </x:c>
      <x:c r="O1115" s="13">
        <x:v>1.0693124399205232</x:v>
      </x:c>
      <x:c r="P1115" s="25">
        <x:v>1.7078</x:v>
      </x:c>
      <x:c r="Q1115" s="25">
        <x:v>2.0165999999999999</x:v>
      </x:c>
    </x:row>
    <x:row r="1116">
      <x:c r="A1116" s="9">
        <x:v>45509</x:v>
      </x:c>
      <x:c r="B1116" s="8">
        <x:v>34.069981583793997</x:v>
      </x:c>
      <x:c r="C1116" s="8">
        <x:v>17.650397275823</x:v>
      </x:c>
      <x:c r="D1116" s="8">
        <x:v>9.6923076923077005</x:v>
      </x:c>
      <x:c r="E1116" s="8">
        <x:v>155.17578125</x:v>
      </x:c>
      <x:c r="F1116" s="23">
        <x:v>1.5414711695048118</x:v>
      </x:c>
      <x:c r="G1116" s="18">
        <x:v>6.809462915601E-2</x:v>
      </x:c>
      <x:c r="H1116" s="18">
        <x:v>8.0792285639822992E-2</x:v>
      </x:c>
      <x:c r="I1116" s="18">
        <x:v>0.18823388449557002</x:v>
      </x:c>
      <x:c r="J1116" s="18">
        <x:v>0.30190015556513</x:v>
      </x:c>
      <x:c r="K1116" s="21">
        <x:v>-1.1927878780313983E-2</x:v>
      </x:c>
      <x:c r="L1116" s="21">
        <x:v>-1.8441306605363139E-2</x:v>
      </x:c>
      <x:c r="M1116" s="22">
        <x:v>-0.11836388408319609</x:v>
      </x:c>
      <x:c r="N1116" s="22">
        <x:v>6.4211633976525295E-2</x:v>
      </x:c>
      <x:c r="O1116" s="13">
        <x:v>1.0468483682322898</x:v>
      </x:c>
      <x:c r="P1116" s="25">
        <x:v>1.7091000000000001</x:v>
      </x:c>
      <x:c r="Q1116" s="25">
        <x:v>1.9782</x:v>
      </x:c>
    </x:row>
    <x:row r="1117">
      <x:c r="A1117" s="9">
        <x:v>45510</x:v>
      </x:c>
      <x:c r="B1117" s="8">
        <x:v>36.034376918355001</x:v>
      </x:c>
      <x:c r="C1117" s="8">
        <x:v>19.409761634506001</x:v>
      </x:c>
      <x:c r="D1117" s="8">
        <x:v>12.076923076923</x:v>
      </x:c>
      <x:c r="E1117" s="8">
        <x:v>160.3125</x:v>
      </x:c>
      <x:c r="F1117" s="23">
        <x:v>1.5695839040744599</x:v>
      </x:c>
      <x:c r="G1117" s="18">
        <x:v>5.1870204603580994E-2</x:v>
      </x:c>
      <x:c r="H1117" s="18">
        <x:v>6.7326904699852003E-2</x:v>
      </x:c>
      <x:c r="I1117" s="18">
        <x:v>0.16379103762281003</x:v>
      </x:c>
      <x:c r="J1117" s="18">
        <x:v>0.27663773669752001</x:v>
      </x:c>
      <x:c r="K1117" s="21">
        <x:v>-3.5618979384531624E-2</x:v>
      </x:c>
      <x:c r="L1117" s="21">
        <x:v>-4.4338054837099072E-2</x:v>
      </x:c>
      <x:c r="M1117" s="22">
        <x:v>-0.14266704974190314</x:v>
      </x:c>
      <x:c r="N1117" s="22">
        <x:v>3.7785146198089814E-2</x:v>
      </x:c>
      <x:c r="O1117" s="13">
        <x:v>1.0583975339810072</x:v>
      </x:c>
      <x:c r="P1117" s="25">
        <x:v>1.7081</x:v>
      </x:c>
      <x:c r="Q1117" s="25">
        <x:v>1.956</x:v>
      </x:c>
    </x:row>
    <x:row r="1118">
      <x:c r="A1118" s="9">
        <x:v>45511</x:v>
      </x:c>
      <x:c r="B1118" s="8">
        <x:v>35.543278084714998</x:v>
      </x:c>
      <x:c r="C1118" s="8">
        <x:v>19.069239500567999</x:v>
      </x:c>
      <x:c r="D1118" s="8">
        <x:v>12</x:v>
      </x:c>
      <x:c r="E1118" s="8">
        <x:v>158.037109375</x:v>
      </x:c>
      <x:c r="F1118" s="23">
        <x:v>1.5616240674007074</x:v>
      </x:c>
      <x:c r="G1118" s="18">
        <x:v>5.2030051150894999E-2</x:v>
      </x:c>
      <x:c r="H1118" s="18">
        <x:v>6.6805664147336991E-2</x:v>
      </x:c>
      <x:c r="I1118" s="18">
        <x:v>0.17565300742870998</x:v>
      </x:c>
      <x:c r="J1118" s="18">
        <x:v>0.28950199431459001</x:v>
      </x:c>
      <x:c r="K1118" s="21">
        <x:v>-2.1710771069617829E-2</x:v>
      </x:c>
      <x:c r="L1118" s="21">
        <x:v>-2.7792910133493276E-2</x:v>
      </x:c>
      <x:c r="M1118" s="22">
        <x:v>-0.1271543908108167</x:v>
      </x:c>
      <x:c r="N1118" s="22">
        <x:v>5.9847626820453304E-2</x:v>
      </x:c>
      <x:c r="O1118" s="13">
        <x:v>1.0598292030915115</x:v>
      </x:c>
      <x:c r="P1118" s="25">
        <x:v>1.7094</x:v>
      </x:c>
      <x:c r="Q1118" s="25">
        <x:v>1.958</x:v>
      </x:c>
    </x:row>
    <x:row r="1119">
      <x:c r="A1119" s="9">
        <x:v>45512</x:v>
      </x:c>
      <x:c r="B1119" s="8">
        <x:v>36.279926335174999</x:v>
      </x:c>
      <x:c r="C1119" s="8">
        <x:v>18.671963677638999</x:v>
      </x:c>
      <x:c r="D1119" s="8">
        <x:v>10.923076923077</x:v>
      </x:c>
      <x:c r="E1119" s="8">
        <x:v>158.0078125</x:v>
      </x:c>
      <x:c r="F1119" s="23">
        <x:v>1.5597069485897275</x:v>
      </x:c>
      <x:c r="G1119" s="18">
        <x:v>5.3708439897698003E-2</x:v>
      </x:c>
      <x:c r="H1119" s="18">
        <x:v>7.0280601164104006E-2</x:v>
      </x:c>
      <x:c r="I1119" s="18">
        <x:v>0.17649173256649997</x:v>
      </x:c>
      <x:c r="J1119" s="18">
        <x:v>0.29379008016121999</x:v>
      </x:c>
      <x:c r="K1119" s="21">
        <x:v>-2.1828637241778193E-2</x:v>
      </x:c>
      <x:c r="L1119" s="21">
        <x:v>-2.9711187780282811E-2</x:v>
      </x:c>
      <x:c r="M1119" s="22">
        <x:v>-0.12467236538183479</x:v>
      </x:c>
      <x:c r="N1119" s="22">
        <x:v>6.0574961346465228E-2</x:v>
      </x:c>
      <x:c r="O1119" s="13">
        <x:v>1.0592705990229465</x:v>
      </x:c>
      <x:c r="P1119" s="25">
        <x:v>1.7073</x:v>
      </x:c>
      <x:c r="Q1119" s="25">
        <x:v>1.9599</x:v>
      </x:c>
    </x:row>
    <x:row r="1120">
      <x:c r="A1120" s="9">
        <x:v>45513</x:v>
      </x:c>
      <x:c r="B1120" s="8">
        <x:v>36.341313689380002</x:v>
      </x:c>
      <x:c r="C1120" s="8">
        <x:v>19.750283768445001</x:v>
      </x:c>
      <x:c r="D1120" s="8">
        <x:v>13.307692307691999</x:v>
      </x:c>
      <x:c r="E1120" s="8">
        <x:v>161.85546875</x:v>
      </x:c>
      <x:c r="F1120" s="23">
        <x:v>1.5781368962887925</x:v>
      </x:c>
      <x:c r="G1120" s="18">
        <x:v>5.3069053708440006E-2</x:v>
      </x:c>
      <x:c r="H1120" s="18">
        <x:v>7.0019980887846001E-2</x:v>
      </x:c>
      <x:c r="I1120" s="18">
        <x:v>0.17709082195063999</x:v>
      </x:c>
      <x:c r="J1120" s="18">
        <x:v>0.29472227273993001</x:v>
      </x:c>
      <x:c r="K1120" s="21">
        <x:v>-2.0649975520175334E-2</x:v>
      </x:c>
      <x:c r="L1120" s="21">
        <x:v>-2.911172601566181E-2</x:v>
      </x:c>
      <x:c r="M1120" s="22">
        <x:v>-0.12767147944184787</x:v>
      </x:c>
      <x:c r="N1120" s="22">
        <x:v>5.6695843874401186E-2</x:v>
      </x:c>
      <x:c r="O1120" s="13">
        <x:v>1.0544027766873074</x:v>
      </x:c>
      <x:c r="P1120" s="25">
        <x:v>1.7052</x:v>
      </x:c>
      <x:c r="Q1120" s="25">
        <x:v>1.9796</x:v>
      </x:c>
    </x:row>
    <x:row r="1121">
      <x:c r="A1121" s="9">
        <x:v>45516</x:v>
      </x:c>
      <x:c r="B1121" s="8">
        <x:v>36.341313689380002</x:v>
      </x:c>
      <x:c r="C1121" s="8">
        <x:v>19.863791146425001</x:v>
      </x:c>
      <x:c r="D1121" s="8">
        <x:v>12.846153846153999</x:v>
      </x:c>
      <x:c r="E1121" s="8">
        <x:v>161.552734375</x:v>
      </x:c>
      <x:c r="F1121" s="23">
        <x:v>1.5765099826423974</x:v>
      </x:c>
      <x:c r="G1121" s="18">
        <x:v>5.1790281329922999E-2</x:v>
      </x:c>
      <x:c r="H1121" s="18">
        <x:v>6.8282512379462992E-2</x:v>
      </x:c>
      <x:c r="I1121" s="18">
        <x:v>0.16858375269589998</x:v>
      </x:c>
      <x:c r="J1121" s="18">
        <x:v>0.28978165204189998</x:v>
      </x:c>
      <x:c r="K1121" s="21">
        <x:v>-2.7486213505471868E-2</x:v>
      </x:c>
      <x:c r="L1121" s="21">
        <x:v>-3.4866558956042404E-2</x:v>
      </x:c>
      <x:c r="M1121" s="22">
        <x:v>-0.13149793531151477</x:v>
      </x:c>
      <x:c r="N1121" s="22">
        <x:v>5.0634722824301814E-2</x:v>
      </x:c>
      <x:c r="O1121" s="13">
        <x:v>1.0529285191993212</x:v>
      </x:c>
      <x:c r="P1121" s="25">
        <x:v>1.7000999999999999</x:v>
      </x:c>
      <x:c r="Q1121" s="25">
        <x:v>1.9903</x:v>
      </x:c>
    </x:row>
    <x:row r="1122">
      <x:c r="A1122" s="9">
        <x:v>45517</x:v>
      </x:c>
      <x:c r="B1122" s="8">
        <x:v>36.771025168815001</x:v>
      </x:c>
      <x:c r="C1122" s="8">
        <x:v>20.998864926220001</x:v>
      </x:c>
      <x:c r="D1122" s="8">
        <x:v>14.307692307691999</x:v>
      </x:c>
      <x:c r="E1122" s="8">
        <x:v>164.4921875</x:v>
      </x:c>
      <x:c r="F1122" s="23">
        <x:v>1.5914244247568174</x:v>
      </x:c>
      <x:c r="G1122" s="18">
        <x:v>5.1150895140664995E-2</x:v>
      </x:c>
      <x:c r="H1122" s="18">
        <x:v>6.8630006081139991E-2</x:v>
      </x:c>
      <x:c r="I1122" s="18">
        <x:v>0.16906302420321001</x:v>
      </x:c>
      <x:c r="J1122" s="18">
        <x:v>0.29351042235674002</x:v>
      </x:c>
      <x:c r="K1122" s="21">
        <x:v>-3.0197135465158564E-2</x:v>
      </x:c>
      <x:c r="L1122" s="21">
        <x:v>-3.7863867779159177E-2</x:v>
      </x:c>
      <x:c r="M1122" s="22">
        <x:v>-0.13677223934809135</x:v>
      </x:c>
      <x:c r="N1122" s="22">
        <x:v>4.5907048405223527E-2</x:v>
      </x:c>
      <x:c r="O1122" s="13">
        <x:v>1.0585379528303673</x:v>
      </x:c>
      <x:c r="P1122" s="25">
        <x:v>1.7019</x:v>
      </x:c>
      <x:c r="Q1122" s="25">
        <x:v>2.004</x:v>
      </x:c>
    </x:row>
    <x:row r="1123">
      <x:c r="A1123" s="9">
        <x:v>45518</x:v>
      </x:c>
      <x:c r="B1123" s="8">
        <x:v>35.543278084714998</x:v>
      </x:c>
      <x:c r="C1123" s="8">
        <x:v>20.317820658342999</x:v>
      </x:c>
      <x:c r="D1123" s="8">
        <x:v>12.384615384615</x:v>
      </x:c>
      <x:c r="E1123" s="8">
        <x:v>161.796875</x:v>
      </x:c>
      <x:c r="F1123" s="23">
        <x:v>1.5751064728191824</x:v>
      </x:c>
      <x:c r="G1123" s="18">
        <x:v>5.6505754475702996E-2</x:v>
      </x:c>
      <x:c r="H1123" s="18">
        <x:v>7.2452436799582992E-2</x:v>
      </x:c>
      <x:c r="I1123" s="18">
        <x:v>0.17421519290678</x:v>
      </x:c>
      <x:c r="J1123" s="18">
        <x:v>0.30022220896974999</x:v>
      </x:c>
      <x:c r="K1123" s="21">
        <x:v>-2.4775291545785283E-2</x:v>
      </x:c>
      <x:c r="L1123" s="21">
        <x:v>-3.3307958368020585E-2</x:v>
      </x:c>
      <x:c r="M1123" s="22">
        <x:v>-0.12994666941841126</x:v>
      </x:c>
      <x:c r="N1123" s="22">
        <x:v>5.2937948823339243E-2</x:v>
      </x:c>
      <x:c r="O1123" s="13">
        <x:v>1.0505876341162887</x:v>
      </x:c>
      <x:c r="P1123" s="25">
        <x:v>1.7047000000000001</x:v>
      </x:c>
      <x:c r="Q1123" s="25">
        <x:v>1.9991000000000001</x:v>
      </x:c>
    </x:row>
    <x:row r="1124">
      <x:c r="A1124" s="9">
        <x:v>45519</x:v>
      </x:c>
      <x:c r="B1124" s="8">
        <x:v>35.850214855739999</x:v>
      </x:c>
      <x:c r="C1124" s="8">
        <x:v>20.034052213393998</x:v>
      </x:c>
      <x:c r="D1124" s="8">
        <x:v>11.846153846153999</x:v>
      </x:c>
      <x:c r="E1124" s="8">
        <x:v>161.2109375</x:v>
      </x:c>
      <x:c r="F1124" s="23">
        <x:v>1.5723533960382201</x:v>
      </x:c>
      <x:c r="G1124" s="18">
        <x:v>4.9712276214833998E-2</x:v>
      </x:c>
      <x:c r="H1124" s="18">
        <x:v>6.6805664147336991E-2</x:v>
      </x:c>
      <x:c r="I1124" s="18">
        <x:v>0.15959741193386001</x:v>
      </x:c>
      <x:c r="J1124" s="18">
        <x:v>0.28670541657845999</x:v>
      </x:c>
      <x:c r="K1124" s="21">
        <x:v>-3.2554458908364281E-2</x:v>
      </x:c>
      <x:c r="L1124" s="21">
        <x:v>-4.1100961308129125E-2</x:v>
      </x:c>
      <x:c r="M1124" s="22">
        <x:v>-0.13170477076393339</x:v>
      </x:c>
      <x:c r="N1124" s="22">
        <x:v>4.7240495036245278E-2</x:v>
      </x:c>
      <x:c r="O1124" s="13">
        <x:v>1.0585049520750189</x:v>
      </x:c>
      <x:c r="P1124" s="25">
        <x:v>1.7033</x:v>
      </x:c>
      <x:c r="Q1124" s="25">
        <x:v>1.9946999999999999</x:v>
      </x:c>
    </x:row>
    <x:row r="1125">
      <x:c r="A1125" s="9">
        <x:v>45520</x:v>
      </x:c>
      <x:c r="B1125" s="8">
        <x:v>36.034376918355001</x:v>
      </x:c>
      <x:c r="C1125" s="8">
        <x:v>21.169125993190001</x:v>
      </x:c>
      <x:c r="D1125" s="8">
        <x:v>13.230769230769001</x:v>
      </x:c>
      <x:c r="E1125" s="8">
        <x:v>164.755859375</x:v>
      </x:c>
      <x:c r="F1125" s="23">
        <x:v>1.587975328793285</x:v>
      </x:c>
      <x:c r="G1125" s="18">
        <x:v>5.9143222506394005E-2</x:v>
      </x:c>
      <x:c r="H1125" s="18">
        <x:v>7.4450525584224006E-2</x:v>
      </x:c>
      <x:c r="I1125" s="18">
        <x:v>0.16690630242032001</x:v>
      </x:c>
      <x:c r="J1125" s="18">
        <x:v>0.29267144909762999</x:v>
      </x:c>
      <x:c r="K1125" s="21">
        <x:v>-2.5600354750907273E-2</x:v>
      </x:c>
      <x:c r="L1125" s="21">
        <x:v>-3.2228927191705337E-2</x:v>
      </x:c>
      <x:c r="M1125" s="22">
        <x:v>-0.12436211220321192</x:v>
      </x:c>
      <x:c r="N1125" s="22">
        <x:v>5.7059511137407704E-2</x:v>
      </x:c>
      <x:c r="O1125" s="13">
        <x:v>1.0569033767468443</x:v>
      </x:c>
      <x:c r="P1125" s="25">
        <x:v>1.7036</x:v>
      </x:c>
      <x:c r="Q1125" s="25">
        <x:v>1.9964999999999999</x:v>
      </x:c>
    </x:row>
    <x:row r="1126">
      <x:c r="A1126" s="9">
        <x:v>45523</x:v>
      </x:c>
      <x:c r="B1126" s="8">
        <x:v>36.034376918355001</x:v>
      </x:c>
      <x:c r="C1126" s="8">
        <x:v>21.339387060159002</x:v>
      </x:c>
      <x:c r="D1126" s="8">
        <x:v>13.230769230769001</x:v>
      </x:c>
      <x:c r="E1126" s="8">
        <x:v>164.140625</x:v>
      </x:c>
      <x:c r="F1126" s="23">
        <x:v>1.5868628955232076</x:v>
      </x:c>
      <x:c r="G1126" s="18">
        <x:v>6.1460997442455007E-2</x:v>
      </x:c>
      <x:c r="H1126" s="18">
        <x:v>7.8186082877248E-2</x:v>
      </x:c>
      <x:c r="I1126" s="18">
        <x:v>0.15971722981069</x:v>
      </x:c>
      <x:c r="J1126" s="18">
        <x:v>0.28903589802523</x:v>
      </x:c>
      <x:c r="K1126" s="21">
        <x:v>-2.9136339915715959E-2</x:v>
      </x:c>
      <x:c r="L1126" s="21">
        <x:v>-3.7144513661611644E-2</x:v>
      </x:c>
      <x:c r="M1126" s="22">
        <x:v>-0.12322451721493544</x:v>
      </x:c>
      <x:c r="N1126" s="22">
        <x:v>5.6332176611394891E-2</x:v>
      </x:c>
      <x:c r="O1126" s="13">
        <x:v>1.0587507455509815</x:v>
      </x:c>
      <x:c r="P1126" s="25">
        <x:v>1.7047000000000001</x:v>
      </x:c>
      <x:c r="Q1126" s="25">
        <x:v>2.0177999999999998</x:v>
      </x:c>
    </x:row>
    <x:row r="1127">
      <x:c r="A1127" s="9">
        <x:v>45524</x:v>
      </x:c>
      <x:c r="B1127" s="8">
        <x:v>35.72744014733</x:v>
      </x:c>
      <x:c r="C1127" s="8">
        <x:v>20.658342792281001</x:v>
      </x:c>
      <x:c r="D1127" s="8">
        <x:v>12.307692307691999</x:v>
      </x:c>
      <x:c r="E1127" s="8">
        <x:v>163.6328125</x:v>
      </x:c>
      <x:c r="F1127" s="23">
        <x:v>1.5808157193682575</x:v>
      </x:c>
      <x:c r="G1127" s="18">
        <x:v>6.9613171355499007E-2</x:v>
      </x:c>
      <x:c r="H1127" s="18">
        <x:v>8.3137868126139991E-2</x:v>
      </x:c>
      <x:c r="I1127" s="18">
        <x:v>0.16582794152888</x:v>
      </x:c>
      <x:c r="J1127" s="18">
        <x:v>0.29649343865491001</x:v>
      </x:c>
      <x:c r="K1127" s="21">
        <x:v>-2.9254206087876211E-2</x:v>
      </x:c>
      <x:c r="L1127" s="21">
        <x:v>-3.7983760132085709E-2</x:v>
      </x:c>
      <x:c r="M1127" s="22">
        <x:v>-0.12870565670392031</x:v>
      </x:c>
      <x:c r="N1127" s="22">
        <x:v>5.0877167666305567E-2</x:v>
      </x:c>
      <x:c r="O1127" s="13">
        <x:v>1.0433882565889094</x:v>
      </x:c>
      <x:c r="P1127" s="25">
        <x:v>1.7049000000000001</x:v>
      </x:c>
      <x:c r="Q1127" s="25">
        <x:v>2.0190000000000001</x:v>
      </x:c>
    </x:row>
    <x:row r="1128">
      <x:c r="A1128" s="9">
        <x:v>45525</x:v>
      </x:c>
      <x:c r="B1128" s="8">
        <x:v>35.972989564149998</x:v>
      </x:c>
      <x:c r="C1128" s="8">
        <x:v>21.169125993190001</x:v>
      </x:c>
      <x:c r="D1128" s="8">
        <x:v>12.769230769230999</x:v>
      </x:c>
      <x:c r="E1128" s="8">
        <x:v>165.13671875</x:v>
      </x:c>
      <x:c r="F1128" s="23">
        <x:v>1.5876201626914275</x:v>
      </x:c>
      <x:c r="G1128" s="18">
        <x:v>6.1141304347826005E-2</x:v>
      </x:c>
      <x:c r="H1128" s="18">
        <x:v>7.5493006689254002E-2</x:v>
      </x:c>
      <x:c r="I1128" s="18">
        <x:v>0.14641744548287</x:v>
      </x:c>
      <x:c r="J1128" s="18">
        <x:v>0.27607842116573</x:v>
      </x:c>
      <x:c r="K1128" s="21">
        <x:v>-4.5048273157354601E-2</x:v>
      </x:c>
      <x:c r="L1128" s="21">
        <x:v>-5.428912012985021E-2</x:v>
      </x:c>
      <x:c r="M1128" s="22">
        <x:v>-0.14380464473017962</x:v>
      </x:c>
      <x:c r="N1128" s="22">
        <x:v>3.1117913042980172E-2</x:v>
      </x:c>
      <x:c r="O1128" s="13">
        <x:v>1.0409091741890717</x:v>
      </x:c>
      <x:c r="P1128" s="25">
        <x:v>1.7042999999999999</x:v>
      </x:c>
      <x:c r="Q1128" s="25">
        <x:v>2.0253999999999999</x:v>
      </x:c>
    </x:row>
    <x:row r="1129">
      <x:c r="A1129" s="9">
        <x:v>45526</x:v>
      </x:c>
      <x:c r="B1129" s="8">
        <x:v>35.850214855739999</x:v>
      </x:c>
      <x:c r="C1129" s="8">
        <x:v>21.055618615210001</x:v>
      </x:c>
      <x:c r="D1129" s="8">
        <x:v>12.307692307691999</x:v>
      </x:c>
      <x:c r="E1129" s="8">
        <x:v>163.271484375</x:v>
      </x:c>
      <x:c r="F1129" s="23">
        <x:v>1.5812125253841049</x:v>
      </x:c>
      <x:c r="G1129" s="18">
        <x:v>5.8583759590793004E-2</x:v>
      </x:c>
      <x:c r="H1129" s="18">
        <x:v>7.4276778733385007E-2</x:v>
      </x:c>
      <x:c r="I1129" s="18">
        <x:v>0.14162473040977999</x:v>
      </x:c>
      <x:c r="J1129" s="18">
        <x:v>0.27169711607665997</x:v>
      </x:c>
      <x:c r="K1129" s="21">
        <x:v>-4.9055723010804408E-2</x:v>
      </x:c>
      <x:c r="L1129" s="21">
        <x:v>-5.7166536600040452E-2</x:v>
      </x:c>
      <x:c r="M1129" s="22">
        <x:v>-0.14380464473017962</x:v>
      </x:c>
      <x:c r="N1129" s="22">
        <x:v>3.1117913042980172E-2</x:v>
      </x:c>
      <x:c r="O1129" s="13">
        <x:v>1.0321336286599931</x:v>
      </x:c>
      <x:c r="P1129" s="25">
        <x:v>1.7050000000000001</x:v>
      </x:c>
      <x:c r="Q1129" s="25">
        <x:v>2.0194999999999999</x:v>
      </x:c>
    </x:row>
    <x:row r="1130">
      <x:c r="A1130" s="9">
        <x:v>45527</x:v>
      </x:c>
      <x:c r="B1130" s="8">
        <x:v>35.604665438920001</x:v>
      </x:c>
      <x:c r="C1130" s="8">
        <x:v>20.317820658342999</x:v>
      </x:c>
      <x:c r="D1130" s="8">
        <x:v>10.769230769230999</x:v>
      </x:c>
      <x:c r="E1130" s="8">
        <x:v>161.03515625</x:v>
      </x:c>
      <x:c r="F1130" s="23">
        <x:v>1.5693171827912349</x:v>
      </x:c>
      <x:c r="G1130" s="18">
        <x:v>5.8104219948848998E-2</x:v>
      </x:c>
      <x:c r="H1130" s="18">
        <x:v>7.4103031882546994E-2</x:v>
      </x:c>
      <x:c r="I1130" s="18">
        <x:v>0.12868439971244</x:v>
      </x:c>
      <x:c r="J1130" s="18">
        <x:v>0.26302772506379002</x:v>
      </x:c>
      <x:c r="K1130" s="21">
        <x:v>-5.9310079988749376E-2</x:v>
      </x:c>
      <x:c r="L1130" s="21">
        <x:v>-7.0474587774688069E-2</x:v>
      </x:c>
      <x:c r="M1130" s="22">
        <x:v>-0.15569768324401767</x:v>
      </x:c>
      <x:c r="N1130" s="22">
        <x:v>1.8632003679774911E-2</x:v>
      </x:c>
      <x:c r="O1130" s="13">
        <x:v>1.0327657986664456</x:v>
      </x:c>
      <x:c r="P1130" s="25">
        <x:v>1.7051000000000001</x:v>
      </x:c>
      <x:c r="Q1130" s="25">
        <x:v>2.0144000000000002</x:v>
      </x:c>
    </x:row>
    <x:row r="1131">
      <x:c r="A1131" s="9">
        <x:v>45530</x:v>
      </x:c>
      <x:c r="B1131" s="8">
        <x:v>35.052179251074001</x:v>
      </x:c>
      <x:c r="C1131" s="8">
        <x:v>19.069239500567999</x:v>
      </x:c>
      <x:c r="D1131" s="8">
        <x:v>9.4615384615385008</x:v>
      </x:c>
      <x:c r="E1131" s="8">
        <x:v>156.2890625</x:v>
      </x:c>
      <x:c r="F1131" s="23">
        <x:v>1.5496800492829512</x:v>
      </x:c>
      <x:c r="G1131" s="18">
        <x:v>6.2100383631713003E-2</x:v>
      </x:c>
      <x:c r="H1131" s="18">
        <x:v>7.9228563982278011E-2</x:v>
      </x:c>
      <x:c r="I1131" s="18">
        <x:v>0.13191948238677001</x:v>
      </x:c>
      <x:c r="J1131" s="18">
        <x:v>0.26535820651057002</x:v>
      </x:c>
      <x:c r="K1131" s="21">
        <x:v>-6.0370875538191981E-2</x:v>
      </x:c>
      <x:c r="L1131" s="21">
        <x:v>-7.0114910715908363E-2</x:v>
      </x:c>
      <x:c r="M1131" s="22">
        <x:v>-0.16086856955437967</x:v>
      </x:c>
      <x:c r="N1131" s="22">
        <x:v>1.4874108628712746E-2</x:v>
      </x:c>
      <x:c r="O1131" s="13">
        <x:v>1.0375759945007945</x:v>
      </x:c>
      <x:c r="P1131" s="25">
        <x:v>1.7047000000000001</x:v>
      </x:c>
      <x:c r="Q1131" s="25">
        <x:v>2.0257000000000001</x:v>
      </x:c>
    </x:row>
    <x:row r="1132">
      <x:c r="A1132" s="9">
        <x:v>45531</x:v>
      </x:c>
      <x:c r="B1132" s="8">
        <x:v>33.701657458564</x:v>
      </x:c>
      <x:c r="C1132" s="8">
        <x:v>17.650397275823</x:v>
      </x:c>
      <x:c r="D1132" s="8">
        <x:v>7.7692307692308002</x:v>
      </x:c>
      <x:c r="E1132" s="8">
        <x:v>151.884765625</x:v>
      </x:c>
      <x:c r="F1132" s="23">
        <x:v>1.5275151278215446</x:v>
      </x:c>
      <x:c r="G1132" s="18">
        <x:v>6.3379156010230003E-2</x:v>
      </x:c>
      <x:c r="H1132" s="18">
        <x:v>7.9402310833115997E-2</x:v>
      </x:c>
      <x:c r="I1132" s="18">
        <x:v>0.13239875389408001</x:v>
      </x:c>
      <x:c r="J1132" s="18">
        <x:v>0.26190909400021001</x:v>
      </x:c>
      <x:c r="K1132" s="21">
        <x:v>-5.3063172864254216E-2</x:v>
      </x:c>
      <x:c r="L1132" s="21">
        <x:v>-6.4120293069674816E-2</x:v>
      </x:c>
      <x:c r="M1132" s="22">
        <x:v>-0.1483550246832962</x:v>
      </x:c>
      <x:c r="N1132" s="22">
        <x:v>2.9057131885946275E-2</x:v>
      </x:c>
      <x:c r="O1132" s="13">
        <x:v>1.0272806767180538</x:v>
      </x:c>
      <x:c r="P1132" s="25">
        <x:v>1.7025999999999999</x:v>
      </x:c>
      <x:c r="Q1132" s="25">
        <x:v>2.0230000000000001</x:v>
      </x:c>
    </x:row>
    <x:row r="1133">
      <x:c r="A1133" s="9">
        <x:v>45532</x:v>
      </x:c>
      <x:c r="B1133" s="8">
        <x:v>33.763044812769003</x:v>
      </x:c>
      <x:c r="C1133" s="8">
        <x:v>17.707150964813</x:v>
      </x:c>
      <x:c r="D1133" s="8">
        <x:v>8.3846153846153992</x:v>
      </x:c>
      <x:c r="E1133" s="8">
        <x:v>151.533203125</x:v>
      </x:c>
      <x:c r="F1133" s="23">
        <x:v>1.5284700357179934</x:v>
      </x:c>
      <x:c r="G1133" s="18">
        <x:v>5.8184143222506E-2</x:v>
      </x:c>
      <x:c r="H1133" s="18">
        <x:v>7.6274867518025993E-2</x:v>
      </x:c>
      <x:c r="I1133" s="18">
        <x:v>0.11802060867481</x:v>
      </x:c>
      <x:c r="J1133" s="18">
        <x:v>0.25407867632361003</x:v>
      </x:c>
      <x:c r="K1133" s="21">
        <x:v>-6.3317529842199183E-2</x:v>
      </x:c>
      <x:c r="L1133" s="21">
        <x:v>-7.5510066597521019E-2</x:v>
      </x:c>
      <x:c r="M1133" s="22">
        <x:v>-0.16241983544748317</x:v>
      </x:c>
      <x:c r="N1133" s="22">
        <x:v>1.2934549892680947E-2</x:v>
      </x:c>
      <x:c r="O1133" s="13">
        <x:v>1.0282706344307353</x:v>
      </x:c>
      <x:c r="P1133" s="25">
        <x:v>1.7038</x:v>
      </x:c>
      <x:c r="Q1133" s="25">
        <x:v>2.0207999999999999</x:v>
      </x:c>
    </x:row>
    <x:row r="1134">
      <x:c r="A1134" s="9">
        <x:v>45533</x:v>
      </x:c>
      <x:c r="B1134" s="8">
        <x:v>34.745242480049001</x:v>
      </x:c>
      <x:c r="C1134" s="8">
        <x:v>16.515323496027001</x:v>
      </x:c>
      <x:c r="D1134" s="8">
        <x:v>7.2307692307691998</x:v>
      </x:c>
      <x:c r="E1134" s="8">
        <x:v>148.92578125</x:v>
      </x:c>
      <x:c r="F1134" s="23">
        <x:v>1.518542791142113</x:v>
      </x:c>
      <x:c r="G1134" s="18">
        <x:v>5.3308823529411999E-2</x:v>
      </x:c>
      <x:c r="H1134" s="18">
        <x:v>7.0019980887846001E-2</x:v>
      </x:c>
      <x:c r="I1134" s="18">
        <x:v>0.11754133716750999</x:v>
      </x:c>
      <x:c r="J1134" s="18">
        <x:v>0.25482443034028002</x:v>
      </x:c>
      <x:c r="K1134" s="21">
        <x:v>-5.8956481472268507E-2</x:v>
      </x:c>
      <x:c r="L1134" s="21">
        <x:v>-7.2872434833183952E-2</x:v>
      </x:c>
      <x:c r="M1134" s="22">
        <x:v>-0.1569386959584983</x:v>
      </x:c>
      <x:c r="N1134" s="22">
        <x:v>1.9238115784784959E-2</x:v>
      </x:c>
      <x:c r="O1134" s="13">
        <x:v>1.036924136911302</x:v>
      </x:c>
      <x:c r="P1134" s="25">
        <x:v>1.7036</x:v>
      </x:c>
      <x:c r="Q1134" s="25">
        <x:v>2.0261</x:v>
      </x:c>
    </x:row>
    <x:row r="1135">
      <x:c r="A1135" s="9">
        <x:v>45534</x:v>
      </x:c>
      <x:c r="B1135" s="8">
        <x:v>37.139349294044997</x:v>
      </x:c>
      <x:c r="C1135" s="8">
        <x:v>19.580022701476</x:v>
      </x:c>
      <x:c r="D1135" s="8">
        <x:v>10.076923076923</x:v>
      </x:c>
      <x:c r="E1135" s="8">
        <x:v>159.462890625</x:v>
      </x:c>
      <x:c r="F1135" s="23">
        <x:v>1.5656479642436101</x:v>
      </x:c>
      <x:c r="G1135" s="18">
        <x:v>4.7234654731457999E-2</x:v>
      </x:c>
      <x:c r="H1135" s="18">
        <x:v>6.4807575362697004E-2</x:v>
      </x:c>
      <x:c r="I1135" s="18">
        <x:v>0.13156002875629</x:v>
      </x:c>
      <x:c r="J1135" s="18">
        <x:v>0.26228197096995998</x:v>
      </x:c>
      <x:c r="K1135" s="21">
        <x:v>-4.6344801051117712E-2</x:v>
      </x:c>
      <x:c r="L1135" s="21">
        <x:v>-5.7406321305893626E-2</x:v>
      </x:c>
      <x:c r="M1135" s="22">
        <x:v>-0.14525249289707898</x:v>
      </x:c>
      <x:c r="N1135" s="22">
        <x:v>3.8512480724101961E-2</x:v>
      </x:c>
      <x:c r="O1135" s="13">
        <x:v>1.0516416534212243</x:v>
      </x:c>
      <x:c r="P1135" s="25">
        <x:v>1.7037</x:v>
      </x:c>
      <x:c r="Q1135" s="25">
        <x:v>2.0209999999999999</x:v>
      </x:c>
    </x:row>
    <x:row r="1136">
      <x:c r="A1136" s="9">
        <x:v>45537</x:v>
      </x:c>
      <x:c r="B1136" s="8">
        <x:v>34.438305709024</x:v>
      </x:c>
      <x:c r="C1136" s="8">
        <x:v>16.685584562997001</x:v>
      </x:c>
      <x:c r="D1136" s="8">
        <x:v>6.1538461538461</x:v>
      </x:c>
      <x:c r="E1136" s="8">
        <x:v>149.716796875</x:v>
      </x:c>
      <x:c r="F1136" s="23">
        <x:v>1.5174863332521678</x:v>
      </x:c>
      <x:c r="G1136" s="18">
        <x:v>5.5226982097187002E-2</x:v>
      </x:c>
      <x:c r="H1136" s="18">
        <x:v>7.6882981495959998E-2</x:v>
      </x:c>
      <x:c r="I1136" s="18">
        <x:v>0.14653726335969</x:v>
      </x:c>
      <x:c r="J1136" s="18">
        <x:v>0.28223089216977998</x:v>
      </x:c>
      <x:c r="K1136" s="21">
        <x:v>-3.5383247040211119E-2</x:v>
      </x:c>
      <x:c r="L1136" s="21">
        <x:v>-4.146063836690872E-2</x:v>
      </x:c>
      <x:c r="M1136" s="22">
        <x:v>-0.12880907443012435</x:v>
      </x:c>
      <x:c r="N1136" s="22">
        <x:v>5.7908068084421283E-2</x:v>
      </x:c>
      <x:c r="O1136" s="13">
        <x:v>1.0357772224707287</x:v>
      </x:c>
      <x:c r="P1136" s="25">
        <x:v>1.706</x:v>
      </x:c>
      <x:c r="Q1136" s="25">
        <x:v>2.0112000000000001</x:v>
      </x:c>
    </x:row>
    <x:row r="1137">
      <x:c r="A1137" s="9">
        <x:v>45538</x:v>
      </x:c>
      <x:c r="B1137" s="8">
        <x:v>35.420503376303998</x:v>
      </x:c>
      <x:c r="C1137" s="8">
        <x:v>17.423382519863999</x:v>
      </x:c>
      <x:c r="D1137" s="8">
        <x:v>7.2307692307691998</x:v>
      </x:c>
      <x:c r="E1137" s="8">
        <x:v>152.03125</x:v>
      </x:c>
      <x:c r="F1137" s="23">
        <x:v>1.5302647628173429</x:v>
      </x:c>
      <x:c r="G1137" s="18">
        <x:v>4.0601023017902999E-2</x:v>
      </x:c>
      <x:c r="H1137" s="18">
        <x:v>6.3504473981409001E-2</x:v>
      </x:c>
      <x:c r="I1137" s="18">
        <x:v>0.12580877066857998</x:v>
      </x:c>
      <x:c r="J1137" s="18">
        <x:v>0.26573108355747999</x:v>
      </x:c>
      <x:c r="K1137" s="21">
        <x:v>-5.0941581765369004E-2</x:v>
      </x:c>
      <x:c r="L1137" s="21">
        <x:v>-5.7885890717587984E-2</x:v>
      </x:c>
      <x:c r="M1137" s="22">
        <x:v>-0.143597809277761</x:v>
      </x:c>
      <x:c r="N1137" s="22">
        <x:v>4.2997710301175829E-2</x:v>
      </x:c>
      <x:c r="O1137" s="13">
        <x:v>1.0432430491066069</x:v>
      </x:c>
      <x:c r="P1137" s="25">
        <x:v>1.7068000000000001</x:v>
      </x:c>
      <x:c r="Q1137" s="25">
        <x:v>2.0137999999999998</x:v>
      </x:c>
    </x:row>
    <x:row r="1138">
      <x:c r="A1138" s="9">
        <x:v>45539</x:v>
      </x:c>
      <x:c r="B1138" s="8">
        <x:v>34.315531000614001</x:v>
      </x:c>
      <x:c r="C1138" s="8">
        <x:v>16.004540295119</x:v>
      </x:c>
      <x:c r="D1138" s="8">
        <x:v>5.9230769230769003</x:v>
      </x:c>
      <x:c r="E1138" s="8">
        <x:v>147.67578125</x:v>
      </x:c>
      <x:c r="F1138" s="23">
        <x:v>1.5097973236720246</x:v>
      </x:c>
      <x:c r="G1138" s="18">
        <x:v>4.2439258312019994E-2</x:v>
      </x:c>
      <x:c r="H1138" s="18">
        <x:v>6.4720701937276998E-2</x:v>
      </x:c>
      <x:c r="I1138" s="18">
        <x:v>0.13395638629283002</x:v>
      </x:c>
      <x:c r="J1138" s="18">
        <x:v>0.27561232487637999</x:v>
      </x:c>
      <x:c r="K1138" s="21">
        <x:v>-4.1748020336866642E-2</x:v>
      </x:c>
      <x:c r="L1138" s="21">
        <x:v>-4.9373533659932023E-2</x:v>
      </x:c>
      <x:c r="M1138" s="22">
        <x:v>-0.13635856844325411</x:v>
      </x:c>
      <x:c r="N1138" s="22">
        <x:v>5.6695843874401186E-2</x:v>
      </x:c>
      <x:c r="O1138" s="13">
        <x:v>1.0379121148777877</x:v>
      </x:c>
      <x:c r="P1138" s="25">
        <x:v>1.7079</x:v>
      </x:c>
      <x:c r="Q1138" s="25">
        <x:v>2.0005000000000002</x:v>
      </x:c>
    </x:row>
    <x:row r="1139">
      <x:c r="A1139" s="9">
        <x:v>45540</x:v>
      </x:c>
      <x:c r="B1139" s="8">
        <x:v>34.499693063229003</x:v>
      </x:c>
      <x:c r="C1139" s="8">
        <x:v>16.118047673098999</x:v>
      </x:c>
      <x:c r="D1139" s="8">
        <x:v>6.1538461538461</x:v>
      </x:c>
      <x:c r="E1139" s="8">
        <x:v>148.14453125</x:v>
      </x:c>
      <x:c r="F1139" s="23">
        <x:v>1.5122902953504354</x:v>
      </x:c>
      <x:c r="G1139" s="18">
        <x:v>3.5885549872123002E-2</x:v>
      </x:c>
      <x:c r="H1139" s="18">
        <x:v>5.8465815307096998E-2</x:v>
      </x:c>
      <x:c r="I1139" s="18">
        <x:v>0.12952312485023001</x:v>
      </x:c>
      <x:c r="J1139" s="18">
        <x:v>0.26843444205118</x:v>
      </x:c>
      <x:c r="K1139" s="21">
        <x:v>-4.5991202534636955E-2</x:v>
      </x:c>
      <x:c r="L1139" s="21">
        <x:v>-5.3809550718155741E-2</x:v>
      </x:c>
      <x:c r="M1139" s="22">
        <x:v>-0.13863375841981762</x:v>
      </x:c>
      <x:c r="N1139" s="22">
        <x:v>4.942249861428194E-2</x:v>
      </x:c>
      <x:c r="O1139" s="13">
        <x:v>1.0426561870357218</x:v>
      </x:c>
      <x:c r="P1139" s="25">
        <x:v>1.7089000000000001</x:v>
      </x:c>
      <x:c r="Q1139" s="25">
        <x:v>2.0144000000000002</x:v>
      </x:c>
    </x:row>
    <x:row r="1140">
      <x:c r="A1140" s="9">
        <x:v>45541</x:v>
      </x:c>
      <x:c r="B1140" s="8">
        <x:v>32.535297728667999</x:v>
      </x:c>
      <x:c r="C1140" s="8">
        <x:v>13.847900113507</x:v>
      </x:c>
      <x:c r="D1140" s="8">
        <x:v>2.8461538461538001</x:v>
      </x:c>
      <x:c r="E1140" s="8">
        <x:v>141.97265625</x:v>
      </x:c>
      <x:c r="F1140" s="23">
        <x:v>1.4780050198458219</x:v>
      </x:c>
      <x:c r="G1140" s="18">
        <x:v>3.5805626598465E-2</x:v>
      </x:c>
      <x:c r="H1140" s="18">
        <x:v>5.9247676135870002E-2</x:v>
      </x:c>
      <x:c r="I1140" s="18">
        <x:v>0.13539420081476</x:v>
      </x:c>
      <x:c r="J1140" s="18">
        <x:v>0.26908697682541</x:v>
      </x:c>
      <x:c r="K1140" s="21">
        <x:v>-3.915496454934031E-2</x:v>
      </x:c>
      <x:c r="L1140" s="21">
        <x:v>-4.6855794248521487E-2</x:v>
      </x:c>
      <x:c r="M1140" s="22">
        <x:v>-0.13139451758531073</x:v>
      </x:c>
      <x:c r="N1140" s="22">
        <x:v>5.9120292294441601E-2</x:v>
      </x:c>
      <x:c r="O1140" s="13">
        <x:v>1.0280914423263319</x:v>
      </x:c>
      <x:c r="P1140" s="25">
        <x:v>1.7093</x:v>
      </x:c>
      <x:c r="Q1140" s="25">
        <x:v>2.0184000000000002</x:v>
      </x:c>
    </x:row>
    <x:row r="1141">
      <x:c r="A1141" s="9">
        <x:v>45544</x:v>
      </x:c>
      <x:c r="B1141" s="8">
        <x:v>32.412523020258</x:v>
      </x:c>
      <x:c r="C1141" s="8">
        <x:v>13.507377979569</x:v>
      </x:c>
      <x:c r="D1141" s="8">
        <x:v>2.2307692307692002</x:v>
      </x:c>
      <x:c r="E1141" s="8">
        <x:v>142.55859375</x:v>
      </x:c>
      <x:c r="F1141" s="23">
        <x:v>1.4767731599514904</x:v>
      </x:c>
      <x:c r="G1141" s="18">
        <x:v>2.6854219948849001E-2</x:v>
      </x:c>
      <x:c r="H1141" s="18">
        <x:v>5.0299713317695997E-2</x:v>
      </x:c>
      <x:c r="I1141" s="18">
        <x:v>0.12005751258088</x:v>
      </x:c>
      <x:c r="J1141" s="18">
        <x:v>0.25305326450246002</x:v>
      </x:c>
      <x:c r="K1141" s="21">
        <x:v>-5.36525037250557E-2</x:v>
      </x:c>
      <x:c r="L1141" s="21">
        <x:v>-6.3760616010906879E-2</x:v>
      </x:c>
      <x:c r="M1141" s="22">
        <x:v>-0.14639008788536578</x:v>
      </x:c>
      <x:c r="N1141" s="22">
        <x:v>3.8270035882097986E-2</x:v>
      </x:c>
      <x:c r="O1141" s="13">
        <x:v>1.0212828379801853</x:v>
      </x:c>
      <x:c r="P1141" s="25">
        <x:v>1.7104999999999999</x:v>
      </x:c>
      <x:c r="Q1141" s="25">
        <x:v>2.0091999999999999</x:v>
      </x:c>
    </x:row>
    <x:row r="1142">
      <x:c r="A1142" s="9">
        <x:v>45545</x:v>
      </x:c>
      <x:c r="B1142" s="8">
        <x:v>33.149171270718</x:v>
      </x:c>
      <x:c r="C1142" s="8">
        <x:v>14.926220204312999</x:v>
      </x:c>
      <x:c r="D1142" s="8">
        <x:v>3.4615384615384999</x:v>
      </x:c>
      <x:c r="E1142" s="8">
        <x:v>145.791015625</x:v>
      </x:c>
      <x:c r="F1142" s="23">
        <x:v>1.4933198639039238</x:v>
      </x:c>
      <x:c r="G1142" s="18">
        <x:v>1.3826726342710999E-2</x:v>
      </x:c>
      <x:c r="H1142" s="18">
        <x:v>3.8484927460690002E-2</x:v>
      </x:c>
      <x:c r="I1142" s="18">
        <x:v>0.11190989695662999</x:v>
      </x:c>
      <x:c r="J1142" s="18">
        <x:v>0.24373133871536001</x:v>
      </x:c>
      <x:c r="K1142" s="21">
        <x:v>-5.8013552094986154E-2</x:v>
      </x:c>
      <x:c r="L1142" s="21">
        <x:v>-6.8076740716192297E-2</x:v>
      </x:c>
      <x:c r="M1142" s="22">
        <x:v>-0.14659692333777419</x:v>
      </x:c>
      <x:c r="N1142" s="22">
        <x:v>3.4997030515044214E-2</x:v>
      </x:c>
      <x:c r="O1142" s="13">
        <x:v>1.0250916152094922</x:v>
      </x:c>
      <x:c r="P1142" s="25">
        <x:v>1.7114</x:v>
      </x:c>
      <x:c r="Q1142" s="25">
        <x:v>2.0177</x:v>
      </x:c>
    </x:row>
    <x:row r="1143">
      <x:c r="A1143" s="9">
        <x:v>45546</x:v>
      </x:c>
      <x:c r="B1143" s="8">
        <x:v>33.517495395948004</x:v>
      </x:c>
      <x:c r="C1143" s="8">
        <x:v>15.153234960272</x:v>
      </x:c>
      <x:c r="D1143" s="8">
        <x:v>4.5384615384615001</x:v>
      </x:c>
      <x:c r="E1143" s="8">
        <x:v>144.74609375</x:v>
      </x:c>
      <x:c r="F1143" s="23">
        <x:v>1.4948882141117037</x:v>
      </x:c>
      <x:c r="G1143" s="18">
        <x:v>1.5984654731457999E-2</x:v>
      </x:c>
      <x:c r="H1143" s="18">
        <x:v>4.2307358179132996E-2</x:v>
      </x:c>
      <x:c r="I1143" s="18">
        <x:v>0.11358734723220999</x:v>
      </x:c>
      <x:c r="J1143" s="18">
        <x:v>0.24559572387278</x:v>
      </x:c>
      <x:c r="K1143" s="21">
        <x:v>-5.5066897790978953E-2</x:v>
      </x:c>
      <x:c r="L1143" s="21">
        <x:v>-6.3760616010906879E-2</x:v>
      </x:c>
      <x:c r="M1143" s="22">
        <x:v>-0.14018502431292101</x:v>
      </x:c>
      <x:c r="N1143" s="22">
        <x:v>4.2270375775163682E-2</x:v>
      </x:c>
      <x:c r="O1143" s="13">
        <x:v>1.0217979201661282</x:v>
      </x:c>
      <x:c r="P1143" s="25">
        <x:v>1.7125999999999999</x:v>
      </x:c>
      <x:c r="Q1143" s="25">
        <x:v>2.0278999999999998</x:v>
      </x:c>
    </x:row>
    <x:row r="1144">
      <x:c r="A1144" s="9">
        <x:v>45547</x:v>
      </x:c>
      <x:c r="B1144" s="8">
        <x:v>33.271945979127999</x:v>
      </x:c>
      <x:c r="C1144" s="8">
        <x:v>14.642451759364</x:v>
      </x:c>
      <x:c r="D1144" s="8">
        <x:v>5</x:v>
      </x:c>
      <x:c r="E1144" s="8">
        <x:v>143.857421875</x:v>
      </x:c>
      <x:c r="F1144" s="23">
        <x:v>1.4919295490337299</x:v>
      </x:c>
      <x:c r="G1144" s="18">
        <x:v>1.0390025575447E-2</x:v>
      </x:c>
      <x:c r="H1144" s="18">
        <x:v>3.6573712101468002E-2</x:v>
      </x:c>
      <x:c r="I1144" s="18">
        <x:v>0.11334771147855</x:v>
      </x:c>
      <x:c r="J1144" s="18">
        <x:v>0.24270592681705</x:v>
      </x:c>
      <x:c r="K1144" s="21">
        <x:v>-5.7659953578505396E-2</x:v>
      </x:c>
      <x:c r="L1144" s="21">
        <x:v>-6.6398247775244057E-2</x:v>
      </x:c>
      <x:c r="M1144" s="22">
        <x:v>-0.14514907517087483</x:v>
      </x:c>
      <x:c r="N1144" s="22">
        <x:v>4.0573261881135858E-2</x:v>
      </x:c>
      <x:c r="O1144" s="13">
        <x:v>1.0194630485405194</x:v>
      </x:c>
      <x:c r="P1144" s="25">
        <x:v>1.7132000000000001</x:v>
      </x:c>
      <x:c r="Q1144" s="25">
        <x:v>2.0251999999999999</x:v>
      </x:c>
    </x:row>
    <x:row r="1145">
      <x:c r="A1145" s="9">
        <x:v>45548</x:v>
      </x:c>
      <x:c r="B1145" s="8">
        <x:v>33.087783916512997</x:v>
      </x:c>
      <x:c r="C1145" s="8">
        <x:v>15.834279228150001</x:v>
      </x:c>
      <x:c r="D1145" s="8">
        <x:v>7.0769230769230997</x:v>
      </x:c>
      <x:c r="E1145" s="8">
        <x:v>149.619140625</x:v>
      </x:c>
      <x:c r="F1145" s="23">
        <x:v>1.5140453171164654</x:v>
      </x:c>
      <x:c r="G1145" s="18">
        <x:v>7.9124040920716E-3</x:v>
      </x:c>
      <x:c r="H1145" s="18">
        <x:v>3.3011901659282E-2</x:v>
      </x:c>
      <x:c r="I1145" s="18">
        <x:v>0.10915408578959999</x:v>
      </x:c>
      <x:c r="J1145" s="18">
        <x:v>0.23925681430669002</x:v>
      </x:c>
      <x:c r="K1145" s="21">
        <x:v>-6.0253009366031618E-2</x:v>
      </x:c>
      <x:c r="L1145" s="21">
        <x:v>-6.7956848363265654E-2</x:v>
      </x:c>
      <x:c r="M1145" s="22">
        <x:v>-0.1458729992543244</x:v>
      </x:c>
      <x:c r="N1145" s="22">
        <x:v>4.045203946013376E-2</x:v>
      </x:c>
      <x:c r="O1145" s="13">
        <x:v>1.0103760123527192</x:v>
      </x:c>
      <x:c r="P1145" s="25">
        <x:v>1.7144999999999999</x:v>
      </x:c>
      <x:c r="Q1145" s="25">
        <x:v>2.0514999999999999</x:v>
      </x:c>
    </x:row>
    <x:row r="1146">
      <x:c r="A1146" s="9">
        <x:v>45553</x:v>
      </x:c>
      <x:c r="B1146" s="8">
        <x:v>32.658072437077998</x:v>
      </x:c>
      <x:c r="C1146" s="8">
        <x:v>14.869466515322999</x:v>
      </x:c>
      <x:c r="D1146" s="8">
        <x:v>6</x:v>
      </x:c>
      <x:c r="E1146" s="8">
        <x:v>145.732421875</x:v>
      </x:c>
      <x:c r="F1146" s="23">
        <x:v>1.4981499020685025</x:v>
      </x:c>
      <x:c r="G1146" s="18">
        <x:v>3.0370843989767997E-3</x:v>
      </x:c>
      <x:c r="H1146" s="18">
        <x:v>3.0666319172965001E-2</x:v>
      </x:c>
      <x:c r="I1146" s="18">
        <x:v>9.8250658998321999E-2</x:v>
      </x:c>
      <x:c r="J1146" s="18">
        <x:v>0.23207893148149</x:v>
      </x:c>
      <x:c r="K1146" s="21">
        <x:v>-6.9328704622373838E-2</x:v>
      </x:c>
      <x:c r="L1146" s="21">
        <x:v>-7.898694483234403E-2</x:v>
      </x:c>
      <x:c r="M1146" s="22">
        <x:v>-0.15776603776816245</x:v>
      </x:c>
      <x:c r="N1146" s="22">
        <x:v>2.5056791992880356E-2</x:v>
      </x:c>
      <x:c r="O1146" s="13">
        <x:v>1.0113121191440766</x:v>
      </x:c>
      <x:c r="P1146" s="25">
        <x:v>1.7173</x:v>
      </x:c>
      <x:c r="Q1146" s="25">
        <x:v>2.0497000000000001</x:v>
      </x:c>
    </x:row>
    <x:row r="1147">
      <x:c r="A1147" s="9">
        <x:v>45554</x:v>
      </x:c>
      <x:c r="B1147" s="8">
        <x:v>32.412523020258</x:v>
      </x:c>
      <x:c r="C1147" s="8">
        <x:v>14.131668558455999</x:v>
      </x:c>
      <x:c r="D1147" s="8">
        <x:v>5.0769230769230997</x:v>
      </x:c>
      <x:c r="E1147" s="8">
        <x:v>144.326171875</x:v>
      </x:c>
      <x:c r="F1147" s="23">
        <x:v>1.4898682163265926</x:v>
      </x:c>
      <x:c r="G1147" s="18">
        <x:v>8.6317135549871006E-3</x:v>
      </x:c>
      <x:c r="H1147" s="18">
        <x:v>3.6573712101468002E-2</x:v>
      </x:c>
      <x:c r="I1147" s="18">
        <x:v>0.10256410256409999</x:v>
      </x:c>
      <x:c r="J1147" s="18">
        <x:v>0.23879071801734</x:v>
      </x:c>
      <x:c r="K1147" s="21">
        <x:v>-7.2982555959342665E-2</x:v>
      </x:c>
      <x:c r="L1147" s="21">
        <x:v>-8.2583715420082027E-2</x:v>
      </x:c>
      <x:c r="M1147" s="22">
        <x:v>-0.16252325317368732</x:v>
      </x:c>
      <x:c r="N1147" s="22">
        <x:v>2.2026231467830559E-2</x:v>
      </x:c>
      <x:c r="O1147" s="13">
        <x:v>1.0273102862864452</x:v>
      </x:c>
      <x:c r="P1147" s="25">
        <x:v>1.7171000000000001</x:v>
      </x:c>
      <x:c r="Q1147" s="25">
        <x:v>2.0526</x:v>
      </x:c>
    </x:row>
    <x:row r="1148">
      <x:c r="A1148" s="9">
        <x:v>45555</x:v>
      </x:c>
      <x:c r="B1148" s="8">
        <x:v>32.228360957642998</x:v>
      </x:c>
      <x:c r="C1148" s="8">
        <x:v>14.188422247446001</x:v>
      </x:c>
      <x:c r="D1148" s="8">
        <x:v>3.6923076923077001</x:v>
      </x:c>
      <x:c r="E1148" s="8">
        <x:v>144.599609375</x:v>
      </x:c>
      <x:c r="F1148" s="23">
        <x:v>1.4867717506809917</x:v>
      </x:c>
      <x:c r="G1148" s="18">
        <x:v>1.5664961636829001E-2</x:v>
      </x:c>
      <x:c r="H1148" s="18">
        <x:v>4.3523586135000999E-2</x:v>
      </x:c>
      <x:c r="I1148" s="18">
        <x:v>0.1196980589504</x:v>
      </x:c>
      <x:c r="J1148" s="18">
        <x:v>0.25174819487684003</x:v>
      </x:c>
      <x:c r="K1148" s="21">
        <x:v>-5.4006102241536458E-2</x:v>
      </x:c>
      <x:c r="L1148" s="21">
        <x:v>-6.2441800128726466E-2</x:v>
      </x:c>
      <x:c r="M1148" s="22">
        <x:v>-0.14246021428948441</x:v>
      </x:c>
      <x:c r="N1148" s="22">
        <x:v>4.6755605352237994E-2</x:v>
      </x:c>
      <x:c r="O1148" s="13">
        <x:v>1.0255673668597303</x:v>
      </x:c>
      <x:c r="P1148" s="25">
        <x:v>1.7171000000000001</x:v>
      </x:c>
      <x:c r="Q1148" s="25">
        <x:v>2.0701999999999998</x:v>
      </x:c>
    </x:row>
    <x:row r="1149">
      <x:c r="A1149" s="9">
        <x:v>45558</x:v>
      </x:c>
      <x:c r="B1149" s="8">
        <x:v>31.491712707182</x:v>
      </x:c>
      <x:c r="C1149" s="8">
        <x:v>13.507377979569</x:v>
      </x:c>
      <x:c r="D1149" s="8">
        <x:v>2.6153846153845999</x:v>
      </x:c>
      <x:c r="E1149" s="8">
        <x:v>144.091796875</x:v>
      </x:c>
      <x:c r="F1149" s="23">
        <x:v>1.479265680442839</x:v>
      </x:c>
      <x:c r="G1149" s="18">
        <x:v>1.8382352941175999E-2</x:v>
      </x:c>
      <x:c r="H1149" s="18">
        <x:v>4.4913560941707995E-2</x:v>
      </x:c>
      <x:c r="I1149" s="18">
        <x:v>0.11550443326144</x:v>
      </x:c>
      <x:c r="J1149" s="18">
        <x:v>0.24960415191494001</x:v>
      </x:c>
      <x:c r="K1149" s="21">
        <x:v>-5.659915802906279E-2</x:v>
      </x:c>
      <x:c r="L1149" s="21">
        <x:v>-6.5079431893075523E-2</x:v>
      </x:c>
      <x:c r="M1149" s="22">
        <x:v>-0.14494223971845621</x:v>
      </x:c>
      <x:c r="N1149" s="22">
        <x:v>4.2755265459171854E-2</x:v>
      </x:c>
      <x:c r="O1149" s="13">
        <x:v>1.0284025670801478</x:v>
      </x:c>
      <x:c r="P1149" s="25">
        <x:v>1.7174</x:v>
      </x:c>
      <x:c r="Q1149" s="25">
        <x:v>2.0842000000000001</x:v>
      </x:c>
    </x:row>
    <x:row r="1150">
      <x:c r="A1150" s="9">
        <x:v>45559</x:v>
      </x:c>
      <x:c r="B1150" s="8">
        <x:v>34.806629834253997</x:v>
      </x:c>
      <x:c r="C1150" s="8">
        <x:v>18.898978433598</x:v>
      </x:c>
      <x:c r="D1150" s="8">
        <x:v>9.9230769230769003</x:v>
      </x:c>
      <x:c r="E1150" s="8">
        <x:v>158.76953125</x:v>
      </x:c>
      <x:c r="F1150" s="23">
        <x:v>1.5559955411023223</x:v>
      </x:c>
      <x:c r="G1150" s="18">
        <x:v>2.4056905370843998E-2</x:v>
      </x:c>
      <x:c r="H1150" s="18">
        <x:v>4.8822865085569996E-2</x:v>
      </x:c>
      <x:c r="I1150" s="18">
        <x:v>0.11646297627606</x:v>
      </x:c>
      <x:c r="J1150" s="18">
        <x:v>0.25230751040863003</x:v>
      </x:c>
      <x:c r="K1150" s="21">
        <x:v>-5.6009827168261417E-2</x:v>
      </x:c>
      <x:c r="L1150" s="21">
        <x:v>-6.3161154246274109E-2</x:v>
      </x:c>
      <x:c r="M1150" s="22">
        <x:v>-0.14152945475361622</x:v>
      </x:c>
      <x:c r="N1150" s="22">
        <x:v>4.6270715668230045E-2</x:v>
      </x:c>
      <x:c r="O1150" s="13">
        <x:v>1.0656700279332938</x:v>
      </x:c>
      <x:c r="P1150" s="25">
        <x:v>1.7158</x:v>
      </x:c>
      <x:c r="Q1150" s="25">
        <x:v>2.0836999999999999</x:v>
      </x:c>
    </x:row>
    <x:row r="1151">
      <x:c r="A1151" s="9">
        <x:v>45560</x:v>
      </x:c>
      <x:c r="B1151" s="8">
        <x:v>34.868017188459</x:v>
      </x:c>
      <x:c r="C1151" s="8">
        <x:v>18.898978433598</x:v>
      </x:c>
      <x:c r="D1151" s="8">
        <x:v>9.9230769230769003</x:v>
      </x:c>
      <x:c r="E1151" s="8">
        <x:v>158.26171875</x:v>
      </x:c>
      <x:c r="F1151" s="23">
        <x:v>1.5548794782378348</x:v>
      </x:c>
      <x:c r="G1151" s="18">
        <x:v>6.7934782608695995E-2</x:v>
      </x:c>
      <x:c r="H1151" s="18">
        <x:v>8.7829033098775003E-2</x:v>
      </x:c>
      <x:c r="I1151" s="18">
        <x:v>0.15803977953511</x:v>
      </x:c>
      <x:c r="J1151" s="18">
        <x:v>0.30227303261205002</x:v>
      </x:c>
      <x:c r="K1151" s="21">
        <x:v>-2.1475038725297213E-2</x:v>
      </x:c>
      <x:c r="L1151" s="21">
        <x:v>-2.9711187780282811E-2</x:v>
      </x:c>
      <x:c r="M1151" s="22">
        <x:v>-0.11598527638042844</x:v>
      </x:c>
      <x:c r="N1151" s="22">
        <x:v>7.6455098497727025E-2</x:v>
      </x:c>
      <x:c r="O1151" s="13">
        <x:v>1.0756918148768346</x:v>
      </x:c>
      <x:c r="P1151" s="25">
        <x:v>1.718</x:v>
      </x:c>
      <x:c r="Q1151" s="25">
        <x:v>2.0958000000000001</x:v>
      </x:c>
    </x:row>
    <x:row r="1152">
      <x:c r="A1152" s="9">
        <x:v>45561</x:v>
      </x:c>
      <x:c r="B1152" s="8">
        <x:v>37.814610190301003</x:v>
      </x:c>
      <x:c r="C1152" s="8">
        <x:v>22.474460839955</x:v>
      </x:c>
      <x:c r="D1152" s="8">
        <x:v>12.923076923077</x:v>
      </x:c>
      <x:c r="E1152" s="8">
        <x:v>165.927734375</x:v>
      </x:c>
      <x:c r="F1152" s="23">
        <x:v>1.5978497058208325</x:v>
      </x:c>
      <x:c r="G1152" s="18">
        <x:v>8.1841432225064001E-2</x:v>
      </x:c>
      <x:c r="H1152" s="18">
        <x:v>0.10077317348622999</x:v>
      </x:c>
      <x:c r="I1152" s="18">
        <x:v>0.16618739515935999</x:v>
      </x:c>
      <x:c r="J1152" s="18">
        <x:v>0.31234071249298001</x:v>
      </x:c>
      <x:c r="K1152" s="21">
        <x:v>-1.29886743297567E-2</x:v>
      </x:c>
      <x:c r="L1152" s="21">
        <x:v>-2.1438615428479912E-2</x:v>
      </x:c>
      <x:c r="M1152" s="22">
        <x:v>-0.10709135192660368</x:v>
      </x:c>
      <x:c r="N1152" s="22">
        <x:v>8.5910447335882711E-2</x:v>
      </x:c>
      <x:c r="O1152" s="13">
        <x:v>1.113293378081756</x:v>
      </x:c>
      <x:c r="P1152" s="25">
        <x:v>1.7161999999999999</x:v>
      </x:c>
      <x:c r="Q1152" s="25">
        <x:v>2.1008</x:v>
      </x:c>
    </x:row>
    <x:row r="1153">
      <x:c r="A1153" s="9">
        <x:v>45562</x:v>
      </x:c>
      <x:c r="B1153" s="8">
        <x:v>42.725598526703997</x:v>
      </x:c>
      <x:c r="C1153" s="8">
        <x:v>28.376844494892001</x:v>
      </x:c>
      <x:c r="D1153" s="8">
        <x:v>18.769230769231001</x:v>
      </x:c>
      <x:c r="E1153" s="8">
        <x:v>179.033203125</x:v>
      </x:c>
      <x:c r="F1153" s="23">
        <x:v>1.6722621922895675</x:v>
      </x:c>
      <x:c r="G1153" s="18">
        <x:v>0.12260230179027999</x:v>
      </x:c>
      <x:c r="H1153" s="18">
        <x:v>0.14186430370949998</x:v>
      </x:c>
      <x:c r="I1153" s="18">
        <x:v>0.21363527438294</x:v>
      </x:c>
      <x:c r="J1153" s="18">
        <x:v>0.36137404211769003</x:v>
      </x:c>
      <x:c r="K1153" s="21">
        <x:v>2.1546114113207615E-2</x:v>
      </x:c>
      <x:c r="L1153" s="21">
        <x:v>1.2371028096290981E-2</x:v>
      </x:c>
      <x:c r="M1153" s="22">
        <x:v>-8.1443755827211861E-2</x:v>
      </x:c>
      <x:c r="N1153" s="22">
        <x:v>0.11439771627135165</x:v>
      </x:c>
      <x:c r="O1153" s="13">
        <x:v>1.1600688141254114</x:v>
      </x:c>
      <x:c r="P1153" s="25">
        <x:v>1.7069000000000001</x:v>
      </x:c>
      <x:c r="Q1153" s="25">
        <x:v>2.1008</x:v>
      </x:c>
    </x:row>
    <x:row r="1154">
      <x:c r="A1154" s="9">
        <x:v>45565</x:v>
      </x:c>
      <x:c r="B1154" s="8">
        <x:v>54.143646408839999</x:v>
      </x:c>
      <x:c r="C1154" s="8">
        <x:v>41.827468785470998</x:v>
      </x:c>
      <x:c r="D1154" s="8">
        <x:v>32.153846153845997</x:v>
      </x:c>
      <x:c r="E1154" s="8">
        <x:v>208.466796875</x:v>
      </x:c>
      <x:c r="F1154" s="23">
        <x:v>1.8414793955578925</x:v>
      </x:c>
      <x:c r="G1154" s="18">
        <x:v>0.16152493606137999</x:v>
      </x:c>
      <x:c r="H1154" s="18">
        <x:v>0.18208669967857</x:v>
      </x:c>
      <x:c r="I1154" s="18">
        <x:v>0.27054876587587001</x:v>
      </x:c>
      <x:c r="J1154" s="18">
        <x:v>0.42066149010819998</x:v>
      </x:c>
      <x:c r="K1154" s="21">
        <x:v>6.5156597812513706E-2</x:v>
      </x:c>
      <x:c r="L1154" s="21">
        <x:v>6.1167215736649405E-2</x:v>
      </x:c>
      <x:c r="M1154" s="22">
        <x:v>-4.142109578500297E-2</x:v>
      </x:c>
      <x:c r="N1154" s="22">
        <x:v>0.16082590351511161</x:v>
      </x:c>
      <x:c r="O1154" s="13">
        <x:v>1.2647300471992211</x:v>
      </x:c>
      <x:c r="P1154" s="25">
        <x:v>1.7015</x:v>
      </x:c>
      <x:c r="Q1154" s="25">
        <x:v>2.0935999999999999</x:v>
      </x:c>
    </x:row>
    <x:row r="1155">
      <x:c r="A1155" s="9">
        <x:v>45573</x:v>
      </x:c>
      <x:c r="B1155" s="8">
        <x:v>65.377532228361005</x:v>
      </x:c>
      <x:c r="C1155" s="8">
        <x:v>57.377979568672004</x:v>
      </x:c>
      <x:c r="D1155" s="8">
        <x:v>49.307692307692001</x:v>
      </x:c>
      <x:c r="E1155" s="8">
        <x:v>243.2421875</x:v>
      </x:c>
      <x:c r="F1155" s="23">
        <x:v>2.0382634790118126</x:v>
      </x:c>
      <x:c r="G1155" s="18">
        <x:v>0.24840153452685002</x:v>
      </x:c>
      <x:c r="H1155" s="18">
        <x:v>0.26974198592651</x:v>
      </x:c>
      <x:c r="I1155" s="18">
        <x:v>0.39456026839204</x:v>
      </x:c>
      <x:c r="J1155" s="18">
        <x:v>0.54930406604733006</x:v>
      </x:c>
      <x:c r="K1155" s="21">
        <x:v>0.16463564711579592</x:v>
      </x:c>
      <x:c r="L1155" s="21">
        <x:v>0.16595313219285046</x:v>
      </x:c>
      <x:c r="M1155" s="22">
        <x:v>5.7135997290506779E-2</x:v>
      </x:c>
      <x:c r="N1155" s="22">
        <x:v>0.26810774610188615</x:v>
      </x:c>
      <x:c r="O1155" s="13">
        <x:v>1.3439524908060512</x:v>
      </x:c>
      <x:c r="P1155" s="25">
        <x:v>1.6986000000000001</x:v>
      </x:c>
      <x:c r="Q1155" s="25">
        <x:v>2.0876999999999999</x:v>
      </x:c>
    </x:row>
    <x:row r="1156">
      <x:c r="A1156" s="9">
        <x:v>45574</x:v>
      </x:c>
      <x:c r="B1156" s="8">
        <x:v>56.906077348065999</x:v>
      </x:c>
      <x:c r="C1156" s="8">
        <x:v>48.127128263336999</x:v>
      </x:c>
      <x:c r="D1156" s="8">
        <x:v>40.153846153845997</x:v>
      </x:c>
      <x:c r="E1156" s="8">
        <x:v>226.953125</x:v>
      </x:c>
      <x:c r="F1156" s="23">
        <x:v>1.9303504419131223</x:v>
      </x:c>
      <x:c r="G1156" s="18">
        <x:v>0.30578644501279001</x:v>
      </x:c>
      <x:c r="H1156" s="18">
        <x:v>0.32803405438276001</x:v>
      </x:c>
      <x:c r="I1156" s="18">
        <x:v>0.48777857656362</x:v>
      </x:c>
      <x:c r="J1156" s="18">
        <x:v>0.62593029598642003</x:v>
      </x:c>
      <x:c r="K1156" s="21">
        <x:v>0.24195585605294423</x:v>
      </x:c>
      <x:c r="L1156" s="21">
        <x:v>0.25874981335657954</x:v>
      </x:c>
      <x:c r="M1156" s="22">
        <x:v>0.14617865955494502</x:v>
      </x:c>
      <x:c r="N1156" s="22">
        <x:v>0.35720622553834924</x:v>
      </x:c>
      <x:c r="O1156" s="13">
        <x:v>1.2418096046530895</x:v>
      </x:c>
      <x:c r="P1156" s="25">
        <x:v>1.6981999999999999</x:v>
      </x:c>
      <x:c r="Q1156" s="25">
        <x:v>2.0699999999999998</x:v>
      </x:c>
    </x:row>
    <x:row r="1157">
      <x:c r="A1157" s="9">
        <x:v>45575</x:v>
      </x:c>
      <x:c r="B1157" s="8">
        <x:v>56.169429097605999</x:v>
      </x:c>
      <x:c r="C1157" s="8">
        <x:v>46.083995459705001</x:v>
      </x:c>
      <x:c r="D1157" s="8">
        <x:v>35.923076923076998</x:v>
      </x:c>
      <x:c r="E1157" s="8">
        <x:v>222.5390625</x:v>
      </x:c>
      <x:c r="F1157" s="23">
        <x:v>1.9017889099509699</x:v>
      </x:c>
      <x:c r="G1157" s="18">
        <x:v>0.21882992327366002</x:v>
      </x:c>
      <x:c r="H1157" s="18">
        <x:v>0.23794631222309001</x:v>
      </x:c>
      <x:c r="I1157" s="18">
        <x:v>0.39228372873232997</x:v>
      </x:c>
      <x:c r="J1157" s="18">
        <x:v>0.5112706088051</x:v>
      </x:c>
      <x:c r="K1157" s="21">
        <x:v>0.14471626402070736</x:v>
      </x:c>
      <x:c r="L1157" s="21">
        <x:v>0.15839991395859276</x:v>
      </x:c>
      <x:c r="M1157" s="22">
        <x:v>2.9833717571792651E-2</x:v>
      </x:c>
      <x:c r="N1157" s="22">
        <x:v>0.24119636863944294</x:v>
      </x:c>
      <x:c r="O1157" s="13">
        <x:v>1.2497265921911869</x:v>
      </x:c>
      <x:c r="P1157" s="25">
        <x:v>1.7033</x:v>
      </x:c>
      <x:c r="Q1157" s="25">
        <x:v>2.077</x:v>
      </x:c>
    </x:row>
    <x:row r="1158">
      <x:c r="A1158" s="9">
        <x:v>45576</x:v>
      </x:c>
      <x:c r="B1158" s="8">
        <x:v>52.486187845304002</x:v>
      </x:c>
      <x:c r="C1158" s="8">
        <x:v>41.827468785470998</x:v>
      </x:c>
      <x:c r="D1158" s="8">
        <x:v>32.461538461537998</x:v>
      </x:c>
      <x:c r="E1158" s="8">
        <x:v>213.623046875</x:v>
      </x:c>
      <x:c r="F1158" s="23">
        <x:v>1.8509956049182823</x:v>
      </x:c>
      <x:c r="G1158" s="18">
        <x:v>0.24480498721228</x:v>
      </x:c>
      <x:c r="H1158" s="18">
        <x:v>0.26313960559464999</x:v>
      </x:c>
      <x:c r="I1158" s="18">
        <x:v>0.39096573208723001</x:v>
      </x:c>
      <x:c r="J1158" s="18">
        <x:v>0.52711788264317005</x:v>
      </x:c>
      <x:c r="K1158" s="21">
        <x:v>0.13823362455189159</x:v>
      </x:c>
      <x:c r="L1158" s="21">
        <x:v>0.14988755690093813</x:v>
      </x:c>
      <x:c r="M1158" s="22">
        <x:v>3.5314857060777083E-2</x:v>
      </x:c>
      <x:c r="N1158" s="22">
        <x:v>0.24834849147855853</x:v>
      </x:c>
      <x:c r="O1158" s="13">
        <x:v>1.2097701359571358</x:v>
      </x:c>
      <x:c r="P1158" s="25">
        <x:v>1.7061999999999999</x:v>
      </x:c>
      <x:c r="Q1158" s="25">
        <x:v>2.0991</x:v>
      </x:c>
    </x:row>
    <x:row r="1159">
      <x:c r="A1159" s="9">
        <x:v>45579</x:v>
      </x:c>
      <x:c r="B1159" s="8">
        <x:v>54.266421117249998</x:v>
      </x:c>
      <x:c r="C1159" s="8">
        <x:v>45.005675368898999</x:v>
      </x:c>
      <x:c r="D1159" s="8">
        <x:v>40.153846153845997</x:v>
      </x:c>
      <x:c r="E1159" s="8">
        <x:v>220.087890625</x:v>
      </x:c>
      <x:c r="F1159" s="23">
        <x:v>1.8987845831624877</x:v>
      </x:c>
      <x:c r="G1159" s="18">
        <x:v>0.21387468030691001</x:v>
      </x:c>
      <x:c r="H1159" s="18">
        <x:v>0.23507948918426</x:v>
      </x:c>
      <x:c r="I1159" s="18">
        <x:v>0.34219985621855004</x:v>
      </x:c>
      <x:c r="J1159" s="18">
        <x:v>0.48460990106943003</x:v>
      </x:c>
      <x:c r="K1159" s="21">
        <x:v>9.6155401090669113E-2</x:v>
      </x:c>
      <x:c r="L1159" s="21">
        <x:v>0.10384889337784786</x:v>
      </x:c>
      <x:c r="M1159" s="22">
        <x:v>-5.22489161246531E-3</x:v>
      </x:c>
      <x:c r="N1159" s="22">
        <x:v>0.2076177580218852</x:v>
      </x:c>
      <x:c r="O1159" s="13">
        <x:v>1.2400928618028908</x:v>
      </x:c>
      <x:c r="P1159" s="25">
        <x:v>1.7077</x:v>
      </x:c>
      <x:c r="Q1159" s="25">
        <x:v>2.1114000000000002</x:v>
      </x:c>
    </x:row>
    <x:row r="1160">
      <x:c r="A1160" s="9">
        <x:v>45580</x:v>
      </x:c>
      <x:c r="B1160" s="8">
        <x:v>51.810926949048003</x:v>
      </x:c>
      <x:c r="C1160" s="8">
        <x:v>42.111237230420002</x:v>
      </x:c>
      <x:c r="D1160" s="8">
        <x:v>36.615384615384997</x:v>
      </x:c>
      <x:c r="E1160" s="8">
        <x:v>212.6171875</x:v>
      </x:c>
      <x:c r="F1160" s="23">
        <x:v>1.8578868407371325</x:v>
      </x:c>
      <x:c r="G1160" s="18">
        <x:v>0.23905051150895001</x:v>
      </x:c>
      <x:c r="H1160" s="18">
        <x:v>0.25705846581531</x:v>
      </x:c>
      <x:c r="I1160" s="18">
        <x:v>0.37275341480949004</x:v>
      </x:c>
      <x:c r="J1160" s="18">
        <x:v>0.51611801018352998</x:v>
      </x:c>
      <x:c r="K1160" s="21">
        <x:v>0.12632914116370264</x:v>
      </x:c>
      <x:c r="L1160" s="21">
        <x:v>0.13885746043186442</x:v>
      </x:c>
      <x:c r="M1160" s="22">
        <x:v>2.3318400820735885E-2</x:v>
      </x:c>
      <x:c r="N1160" s="22">
        <x:v>0.2472574896895432</x:v>
      </x:c>
      <x:c r="O1160" s="13">
        <x:v>1.2166311085029973</x:v>
      </x:c>
      <x:c r="P1160" s="25">
        <x:v>1.7085999999999999</x:v>
      </x:c>
      <x:c r="Q1160" s="25">
        <x:v>2.1194999999999999</x:v>
      </x:c>
    </x:row>
    <x:row r="1161">
      <x:c r="A1161" s="9">
        <x:v>45581</x:v>
      </x:c>
      <x:c r="B1161" s="8">
        <x:v>50.337630448128003</x:v>
      </x:c>
      <x:c r="C1161" s="8">
        <x:v>39.046538024972001</x:v>
      </x:c>
      <x:c r="D1161" s="8">
        <x:v>32.769230769231001</x:v>
      </x:c>
      <x:c r="E1161" s="8">
        <x:v>202.4609375</x:v>
      </x:c>
      <x:c r="F1161" s="23">
        <x:v>1.8115358418558276</x:v>
      </x:c>
      <x:c r="G1161" s="18">
        <x:v>0.20955882352940999</x:v>
      </x:c>
      <x:c r="H1161" s="18">
        <x:v>0.22743462774737</x:v>
      </x:c>
      <x:c r="I1161" s="18">
        <x:v>0.34723220704529001</x:v>
      </x:c>
      <x:c r="J1161" s="18">
        <x:v>0.48339805068624003</x:v>
      </x:c>
      <x:c r="K1161" s="21">
        <x:v>0.10310950524812612</x:v>
      </x:c>
      <x:c r="L1161" s="21">
        <x:v>0.11943489925806117</x:v>
      </x:c>
      <x:c r="M1161" s="22">
        <x:v>9.5638432351714542E-3</x:v>
      </x:c>
      <x:c r="N1161" s="22">
        <x:v>0.23331691127431031</x:v>
      </x:c>
      <x:c r="O1161" s="13">
        <x:v>1.217469213337071</x:v>
      </x:c>
      <x:c r="P1161" s="25">
        <x:v>1.7083999999999999</x:v>
      </x:c>
      <x:c r="Q1161" s="25">
        <x:v>2.1425000000000001</x:v>
      </x:c>
    </x:row>
    <x:row r="1162">
      <x:c r="A1162" s="9">
        <x:v>45582</x:v>
      </x:c>
      <x:c r="B1162" s="8">
        <x:v>50.337630448128003</x:v>
      </x:c>
      <x:c r="C1162" s="8">
        <x:v>39.670828603859</x:v>
      </x:c>
      <x:c r="D1162" s="8">
        <x:v>35.461538461537998</x:v>
      </x:c>
      <x:c r="E1162" s="8">
        <x:v>203.076171875</x:v>
      </x:c>
      <x:c r="F1162" s="23">
        <x:v>1.8213654234713126</x:v>
      </x:c>
      <x:c r="G1162" s="18">
        <x:v>0.20628196930945999</x:v>
      </x:c>
      <x:c r="H1162" s="18">
        <x:v>0.22291720962557998</x:v>
      </x:c>
      <x:c r="I1162" s="18">
        <x:v>0.34363767074046997</x:v>
      </x:c>
      <x:c r="J1162" s="18">
        <x:v>0.48488955879674994</x:v>
      </x:c>
      <x:c r="K1162" s="21">
        <x:v>0.10534896251917147</x:v>
      </x:c>
      <x:c r="L1162" s="21">
        <x:v>0.12171285396363052</x:v>
      </x:c>
      <x:c r="M1162" s="22">
        <x:v>1.7527008153130019E-2</x:v>
      </x:c>
      <x:c r="N1162" s="22">
        <x:v>0.23743847358837566</x:v>
      </x:c>
      <x:c r="O1162" s="13">
        <x:v>1.2096882627535208</x:v>
      </x:c>
      <x:c r="P1162" s="25">
        <x:v>1.71</x:v>
      </x:c>
      <x:c r="Q1162" s="25">
        <x:v>2.1522999999999999</x:v>
      </x:c>
    </x:row>
    <x:row r="1163">
      <x:c r="A1163" s="9">
        <x:v>45583</x:v>
      </x:c>
      <x:c r="B1163" s="8">
        <x:v>56.476365868631</x:v>
      </x:c>
      <x:c r="C1163" s="8">
        <x:v>48.864926220203998</x:v>
      </x:c>
      <x:c r="D1163" s="8">
        <x:v>49.384615384615003</x:v>
      </x:c>
      <x:c r="E1163" s="8">
        <x:v>224.853515625</x:v>
      </x:c>
      <x:c r="F1163" s="23">
        <x:v>1.948948557746125</x:v>
      </x:c>
      <x:c r="G1163" s="18">
        <x:v>0.19261508951407</x:v>
      </x:c>
      <x:c r="H1163" s="18">
        <x:v>0.20936495526019003</x:v>
      </x:c>
      <x:c r="I1163" s="18">
        <x:v>0.33549005511621999</x:v>
      </x:c>
      <x:c r="J1163" s="18">
        <x:v>0.47230495898416003</x:v>
      </x:c>
      <x:c r="K1163" s="21">
        <x:v>9.9573520083317657E-2</x:v>
      </x:c>
      <x:c r="L1163" s="21">
        <x:v>0.11679726749371699</x:v>
      </x:c>
      <x:c r="M1163" s="22">
        <x:v>1.4527894093119942E-2</x:v>
      </x:c>
      <x:c r="N1163" s="22">
        <x:v>0.23683236148337183</x:v>
      </x:c>
      <x:c r="O1163" s="13">
        <x:v>1.2456894144952888</x:v>
      </x:c>
      <x:c r="P1163" s="25">
        <x:v>1.7096</x:v>
      </x:c>
      <x:c r="Q1163" s="25">
        <x:v>2.1667000000000001</x:v>
      </x:c>
    </x:row>
    <x:row r="1164">
      <x:c r="A1164" s="9">
        <x:v>45586</x:v>
      </x:c>
      <x:c r="B1164" s="8">
        <x:v>57.949662369552001</x:v>
      </x:c>
      <x:c r="C1164" s="8">
        <x:v>49.716231555051003</x:v>
      </x:c>
      <x:c r="D1164" s="8">
        <x:v>52.230769230768999</x:v>
      </x:c>
      <x:c r="E1164" s="8">
        <x:v>230</x:v>
      </x:c>
      <x:c r="F1164" s="23">
        <x:v>1.9747416578884303</x:v>
      </x:c>
      <x:c r="G1164" s="18">
        <x:v>0.22330562659847</x:v>
      </x:c>
      <x:c r="H1164" s="18">
        <x:v>0.23768569194683001</x:v>
      </x:c>
      <x:c r="I1164" s="18">
        <x:v>0.38473520249220994</x:v>
      </x:c>
      <x:c r="J1164" s="18">
        <x:v>0.51294855547765006</x:v>
      </x:c>
      <x:c r="K1164" s="21">
        <x:v>0.13729069517460935</x:v>
      </x:c>
      <x:c r="L1164" s="21">
        <x:v>0.15684131337057239</x:v>
      </x:c>
      <x:c r="M1164" s="22">
        <x:v>4.1933591538040771E-2</x:v>
      </x:c>
      <x:c r="N1164" s="22">
        <x:v>0.27077463936392787</x:v>
      </x:c>
      <x:c r="O1164" s="13">
        <x:v>1.2583044911176273</x:v>
      </x:c>
      <x:c r="P1164" s="25">
        <x:v>1.7095</x:v>
      </x:c>
      <x:c r="Q1164" s="25">
        <x:v>2.1905000000000001</x:v>
      </x:c>
    </x:row>
    <x:row r="1165">
      <x:c r="A1165" s="9">
        <x:v>45587</x:v>
      </x:c>
      <x:c r="B1165" s="8">
        <x:v>58.931860036831999</x:v>
      </x:c>
      <x:c r="C1165" s="8">
        <x:v>50.05675368899</x:v>
      </x:c>
      <x:c r="D1165" s="8">
        <x:v>50.538461538462002</x:v>
      </x:c>
      <x:c r="E1165" s="8">
        <x:v>234.70703125</x:v>
      </x:c>
      <x:c r="F1165" s="23">
        <x:v>1.9855852662857099</x:v>
      </x:c>
      <x:c r="G1165" s="18">
        <x:v>0.22850063938619003</x:v>
      </x:c>
      <x:c r="H1165" s="18">
        <x:v>0.23725132481974001</x:v>
      </x:c>
      <x:c r="I1165" s="18">
        <x:v>0.40486460579918998</x:v>
      </x:c>
      <x:c r="J1165" s="18">
        <x:v>0.52152472717091003</x:v>
      </x:c>
      <x:c r="K1165" s="21">
        <x:v>0.14931304473495866</x:v>
      </x:c>
      <x:c r="L1165" s="21">
        <x:v>0.17602408983852635</x:v>
      </x:c>
      <x:c r="M1165" s="22">
        <x:v>5.9514604993273323E-2</x:v>
      </x:c>
      <x:c r="N1165" s="22">
        <x:v>0.28944289219822994</x:v>
      </x:c>
      <x:c r="O1165" s="13">
        <x:v>1.2690521106618204</x:v>
      </x:c>
      <x:c r="P1165" s="25">
        <x:v>1.7077</x:v>
      </x:c>
      <x:c r="Q1165" s="25">
        <x:v>2.1939000000000002</x:v>
      </x:c>
    </x:row>
    <x:row r="1166">
      <x:c r="A1166" s="9">
        <x:v>45588</x:v>
      </x:c>
      <x:c r="B1166" s="8">
        <x:v>57.274401473296003</x:v>
      </x:c>
      <x:c r="C1166" s="8">
        <x:v>47.44608399546</x:v>
      </x:c>
      <x:c r="D1166" s="8">
        <x:v>46.692307692307999</x:v>
      </x:c>
      <x:c r="E1166" s="8">
        <x:v>227.060546875</x:v>
      </x:c>
      <x:c r="F1166" s="23">
        <x:v>1.94618335009016</x:v>
      </x:c>
      <x:c r="G1166" s="18">
        <x:v>0.23905051150895001</x:v>
      </x:c>
      <x:c r="H1166" s="18">
        <x:v>0.24541742680913997</x:v>
      </x:c>
      <x:c r="I1166" s="18">
        <x:v>0.41073568176372</x:v>
      </x:c>
      <x:c r="J1166" s="18">
        <x:v>0.53299069591991</x:v>
      </x:c>
      <x:c r="K1166" s="21">
        <x:v>0.16168899281178883</x:v>
      </x:c>
      <x:c r="L1166" s="21">
        <x:v>0.18261816924938579</x:v>
      </x:c>
      <x:c r="M1166" s="22">
        <x:v>7.5440934829189787E-2</x:v>
      </x:c>
      <x:c r="N1166" s="22">
        <x:v>0.30447447240247816</x:v>
      </x:c>
      <x:c r="O1166" s="13">
        <x:v>1.2718116653715787</x:v>
      </x:c>
      <x:c r="P1166" s="25">
        <x:v>1.7059</x:v>
      </x:c>
      <x:c r="Q1166" s="25">
        <x:v>2.2061000000000002</x:v>
      </x:c>
    </x:row>
    <x:row r="1167">
      <x:c r="A1167" s="9">
        <x:v>45589</x:v>
      </x:c>
      <x:c r="B1167" s="8">
        <x:v>55.862492326580998</x:v>
      </x:c>
      <x:c r="C1167" s="8">
        <x:v>47.332576617480001</x:v>
      </x:c>
      <x:c r="D1167" s="8">
        <x:v>48.538461538462002</x:v>
      </x:c>
      <x:c r="E1167" s="8">
        <x:v>228.4765625</x:v>
      </x:c>
      <x:c r="F1167" s="23">
        <x:v>1.9505252324563074</x:v>
      </x:c>
      <x:c r="G1167" s="18">
        <x:v>0.24432544757033001</x:v>
      </x:c>
      <x:c r="H1167" s="18">
        <x:v>0.24906611067674</x:v>
      </x:c>
      <x:c r="I1167" s="18">
        <x:v>0.41397076443804998</x:v>
      </x:c>
      <x:c r="J1167" s="18">
        <x:v>0.53466864251529</x:v>
      </x:c>
      <x:c r="K1167" s="21">
        <x:v>0.16463564711579592</x:v>
      </x:c>
      <x:c r="L1167" s="21">
        <x:v>0.1859751551312776</x:v>
      </x:c>
      <x:c r="M1167" s="22">
        <x:v>7.6164858912640243E-2</x:v>
      </x:c>
      <x:c r="N1167" s="22">
        <x:v>0.30568669661250647</x:v>
      </x:c>
      <x:c r="O1167" s="13">
        <x:v>1.2646981537894422</x:v>
      </x:c>
      <x:c r="P1167" s="25">
        <x:v>1.7058</x:v>
      </x:c>
      <x:c r="Q1167" s="25">
        <x:v>2.1875</x:v>
      </x:c>
    </x:row>
    <x:row r="1168">
      <x:c r="A1168" s="9">
        <x:v>45590</x:v>
      </x:c>
      <x:c r="B1168" s="8">
        <x:v>57.949662369552001</x:v>
      </x:c>
      <x:c r="C1168" s="8">
        <x:v>48.524404086266003</x:v>
      </x:c>
      <x:c r="D1168" s="8">
        <x:v>50.692307692307999</x:v>
      </x:c>
      <x:c r="E1168" s="8">
        <x:v>230.419921875</x:v>
      </x:c>
      <x:c r="F1168" s="23">
        <x:v>1.9689657400578149</x:v>
      </x:c>
      <x:c r="G1168" s="18">
        <x:v>0.23385549872123002</x:v>
      </x:c>
      <x:c r="H1168" s="18">
        <x:v>0.23846755277561002</x:v>
      </x:c>
      <x:c r="I1168" s="18">
        <x:v>0.40234843038580997</x:v>
      </x:c>
      <x:c r="J1168" s="18">
        <x:v>0.52599925157957994</x:v>
      </x:c>
      <x:c r="K1168" s="21">
        <x:v>0.16168899281178883</x:v>
      </x:c>
      <x:c r="L1168" s="21">
        <x:v>0.17902139866164424</x:v>
      </x:c>
      <x:c r="M1168" s="22">
        <x:v>7.6578529817469043E-2</x:v>
      </x:c>
      <x:c r="N1168" s="22">
        <x:v>0.29962557556240621</x:v>
      </x:c>
      <x:c r="O1168" s="13">
        <x:v>1.2797232711285096</x:v>
      </x:c>
      <x:c r="P1168" s="25">
        <x:v>1.7054</x:v>
      </x:c>
      <x:c r="Q1168" s="25">
        <x:v>2.1825999999999999</x:v>
      </x:c>
    </x:row>
    <x:row r="1169">
      <x:c r="A1169" s="9">
        <x:v>45593</x:v>
      </x:c>
      <x:c r="B1169" s="8">
        <x:v>59.361571516268</x:v>
      </x:c>
      <x:c r="C1169" s="8">
        <x:v>47.105561861520997</x:v>
      </x:c>
      <x:c r="D1169" s="8">
        <x:v>49.153846153845997</x:v>
      </x:c>
      <x:c r="E1169" s="8">
        <x:v>227.36328125</x:v>
      </x:c>
      <x:c r="F1169" s="23">
        <x:v>1.9574606519540874</x:v>
      </x:c>
      <x:c r="G1169" s="18">
        <x:v>0.23865089514065999</x:v>
      </x:c>
      <x:c r="H1169" s="18">
        <x:v>0.24263747719573001</x:v>
      </x:c>
      <x:c r="I1169" s="18">
        <x:v>0.41948238677211003</x:v>
      </x:c>
      <x:c r="J1169" s="18">
        <x:v>0.54054145579203006</x:v>
      </x:c>
      <x:c r="K1169" s="21">
        <x:v>0.17984038332447283</x:v>
      </x:c>
      <x:c r="L1169" s="21">
        <x:v>0.19952299101177062</x:v>
      </x:c>
      <x:c r="M1169" s="22">
        <x:v>9.8089416868577528E-2</x:v>
      </x:c>
      <x:c r="N1169" s="22">
        <x:v>0.31902116292272509</x:v>
      </x:c>
      <x:c r="O1169" s="13">
        <x:v>1.2965203318509366</x:v>
      </x:c>
      <x:c r="P1169" s="25">
        <x:v>1.7041999999999999</x:v>
      </x:c>
      <x:c r="Q1169" s="25">
        <x:v>2.1930999999999998</x:v>
      </x:c>
    </x:row>
    <x:row r="1170">
      <x:c r="A1170" s="9">
        <x:v>45594</x:v>
      </x:c>
      <x:c r="B1170" s="8">
        <x:v>57.519950890117002</x:v>
      </x:c>
      <x:c r="C1170" s="8">
        <x:v>46.027241770715001</x:v>
      </x:c>
      <x:c r="D1170" s="8">
        <x:v>50.769230769231001</x:v>
      </x:c>
      <x:c r="E1170" s="8">
        <x:v>225.76171875</x:v>
      </x:c>
      <x:c r="F1170" s="23">
        <x:v>1.9501953554501574</x:v>
      </x:c>
      <x:c r="G1170" s="18">
        <x:v>0.24328644501279001</x:v>
      </x:c>
      <x:c r="H1170" s="18">
        <x:v>0.24333246459908001</x:v>
      </x:c>
      <x:c r="I1170" s="18">
        <x:v>0.43817397555714999</x:v>
      </x:c>
      <x:c r="J1170" s="18">
        <x:v>0.55275317855769002</x:v>
      </x:c>
      <x:c r="K1170" s="21">
        <x:v>0.19693097828771466</x:v>
      </x:c>
      <x:c r="L1170" s="21">
        <x:v>0.22314178453793976</x:v>
      </x:c>
      <x:c r="M1170" s="22">
        <x:v>0.12570194976591331</x:v>
      </x:c>
      <x:c r="N1170" s="22">
        <x:v>0.34884187848921577</x:v>
      </x:c>
      <x:c r="O1170" s="13">
        <x:v>1.2785866485863675</x:v>
      </x:c>
      <x:c r="P1170" s="25">
        <x:v>1.7045999999999999</x:v>
      </x:c>
      <x:c r="Q1170" s="25">
        <x:v>2.2097000000000002</x:v>
      </x:c>
    </x:row>
    <x:row r="1171">
      <x:c r="A1171" s="9">
        <x:v>45595</x:v>
      </x:c>
      <x:c r="B1171" s="8">
        <x:v>57.090239410681001</x:v>
      </x:c>
      <x:c r="C1171" s="8">
        <x:v>46.254256526673998</x:v>
      </x:c>
      <x:c r="D1171" s="8">
        <x:v>52</x:v>
      </x:c>
      <x:c r="E1171" s="8">
        <x:v>225.29296875</x:v>
      </x:c>
      <x:c r="F1171" s="23">
        <x:v>1.9515936617183876</x:v>
      </x:c>
      <x:c r="G1171" s="18">
        <x:v>0.23193734015345002</x:v>
      </x:c>
      <x:c r="H1171" s="18">
        <x:v>0.23386326122839002</x:v>
      </x:c>
      <x:c r="I1171" s="18">
        <x:v>0.42175892643182</x:v>
      </x:c>
      <x:c r="J1171" s="18">
        <x:v>0.53532117736667995</x:v>
      </x:c>
      <x:c r="K1171" s="21">
        <x:v>0.17665799667614523</x:v>
      </x:c>
      <x:c r="L1171" s="21">
        <x:v>0.20575739336385634</x:v>
      </x:c>
      <x:c r="M1171" s="22">
        <x:v>0.10170903728583114</x:v>
      </x:c>
      <x:c r="N1171" s="22">
        <x:v>0.32168805618476681</x:v>
      </x:c>
      <x:c r="O1171" s="13">
        <x:v>1.277326807151884</x:v>
      </x:c>
      <x:c r="P1171" s="25">
        <x:v>1.7045999999999999</x:v>
      </x:c>
      <x:c r="Q1171" s="25">
        <x:v>2.2345999999999999</x:v>
      </x:c>
    </x:row>
    <x:row r="1172">
      <x:c r="A1172" s="9">
        <x:v>45596</x:v>
      </x:c>
      <x:c r="B1172" s="8">
        <x:v>57.826887661142003</x:v>
      </x:c>
      <x:c r="C1172" s="8">
        <x:v>46.878547105561999</x:v>
      </x:c>
      <x:c r="D1172" s="8">
        <x:v>52.538461538462002</x:v>
      </x:c>
      <x:c r="E1172" s="8">
        <x:v>223.837890625</x:v>
      </x:c>
      <x:c r="F1172" s="23">
        <x:v>1.952704467325415</x:v>
      </x:c>
      <x:c r="G1172" s="18">
        <x:v>0.2253037084399</x:v>
      </x:c>
      <x:c r="H1172" s="18">
        <x:v>0.22482842498479999</x:v>
      </x:c>
      <x:c r="I1172" s="18">
        <x:v>0.41876347951114001</x:v>
      </x:c>
      <x:c r="J1172" s="18">
        <x:v>0.53606693138334993</x:v>
      </x:c>
      <x:c r="K1172" s="21">
        <x:v>0.17276841299485568</x:v>
      </x:c>
      <x:c r="L1172" s="21">
        <x:v>0.21139233395131729</x:v>
      </x:c>
      <x:c r="M1172" s="22">
        <x:v>0.10574232860791355</x:v>
      </x:c>
      <x:c r="N1172" s="22">
        <x:v>0.32374883734179449</x:v>
      </x:c>
      <x:c r="O1172" s="13">
        <x:v>1.2869944899093531</x:v>
      </x:c>
      <x:c r="P1172" s="25">
        <x:v>1.7054</x:v>
      </x:c>
      <x:c r="Q1172" s="25">
        <x:v>2.2258</x:v>
      </x:c>
    </x:row>
    <x:row r="1173">
      <x:c r="A1173" s="9">
        <x:v>45597</x:v>
      </x:c>
      <x:c r="B1173" s="8">
        <x:v>54.450583179864999</x:v>
      </x:c>
      <x:c r="C1173" s="8">
        <x:v>43.870601589103003</x:v>
      </x:c>
      <x:c r="D1173" s="8">
        <x:v>50.923076923076998</x:v>
      </x:c>
      <x:c r="E1173" s="8">
        <x:v>217.01171875</x:v>
      </x:c>
      <x:c r="F1173" s="23">
        <x:v>1.9156399511051125</x:v>
      </x:c>
      <x:c r="G1173" s="18">
        <x:v>0.22730179028133002</x:v>
      </x:c>
      <x:c r="H1173" s="18">
        <x:v>0.22317782990183002</x:v>
      </x:c>
      <x:c r="I1173" s="18">
        <x:v>0.42846872753415</x:v>
      </x:c>
      <x:c r="J1173" s="18">
        <x:v>0.54240584094944999</x:v>
      </x:c>
      <x:c r="K1173" s="21">
        <x:v>0.18361210083360202</x:v>
      </x:c>
      <x:c r="L1173" s="21">
        <x:v>0.22757780159615404</x:v>
      </x:c>
      <x:c r="M1173" s="22">
        <x:v>0.12135840526520902</x:v>
      </x:c>
      <x:c r="N1173" s="22">
        <x:v>0.34205342291309848</x:v>
      </x:c>
      <x:c r="O1173" s="13">
        <x:v>1.2646529326515015</x:v>
      </x:c>
      <x:c r="P1173" s="25">
        <x:v>1.7071000000000001</x:v>
      </x:c>
      <x:c r="Q1173" s="25">
        <x:v>2.2035</x:v>
      </x:c>
    </x:row>
    <x:row r="1174">
      <x:c r="A1174" s="9">
        <x:v>45600</x:v>
      </x:c>
      <x:c r="B1174" s="8">
        <x:v>56.967464702271002</x:v>
      </x:c>
      <x:c r="C1174" s="8">
        <x:v>46.765039727582</x:v>
      </x:c>
      <x:c r="D1174" s="8">
        <x:v>56.076923076923002</x:v>
      </x:c>
      <x:c r="E1174" s="8">
        <x:v>223.564453125</x:v>
      </x:c>
      <x:c r="F1174" s="23">
        <x:v>1.9584347015794401</x:v>
      </x:c>
      <x:c r="G1174" s="18">
        <x:v>0.22570332480818001</x:v>
      </x:c>
      <x:c r="H1174" s="18">
        <x:v>0.22517591868646999</x:v>
      </x:c>
      <x:c r="I1174" s="18">
        <x:v>0.40606278456745998</x:v>
      </x:c>
      <x:c r="J1174" s="18">
        <x:v>0.52954158333237999</x:v>
      </x:c>
      <x:c r="K1174" s="21">
        <x:v>0.15838873999130065</x:v>
      </x:c>
      <x:c r="L1174" s="21">
        <x:v>0.19220955748336266</x:v>
      </x:c>
      <x:c r="M1174" s="22">
        <x:v>8.257675793749053E-2</x:v>
      </x:c>
      <x:c r="N1174" s="22">
        <x:v>0.29756479440536809</x:v>
      </x:c>
      <x:c r="O1174" s="13">
        <x:v>1.2881988591122471</x:v>
      </x:c>
      <x:c r="P1174" s="25">
        <x:v>1.7079</x:v>
      </x:c>
      <x:c r="Q1174" s="25">
        <x:v>2.1890999999999998</x:v>
      </x:c>
    </x:row>
    <x:row r="1175">
      <x:c r="A1175" s="9">
        <x:v>45601</x:v>
      </x:c>
      <x:c r="B1175" s="8">
        <x:v>61.203192142418999</x:v>
      </x:c>
      <x:c r="C1175" s="8">
        <x:v>51.475595913733997</x:v>
      </x:c>
      <x:c r="D1175" s="8">
        <x:v>61</x:v>
      </x:c>
      <x:c r="E1175" s="8">
        <x:v>231.728515625</x:v>
      </x:c>
      <x:c r="F1175" s="23">
        <x:v>2.0135182592028826</x:v>
      </x:c>
      <x:c r="G1175" s="18">
        <x:v>0.24144820971866998</x:v>
      </x:c>
      <x:c r="H1175" s="18">
        <x:v>0.24046564156024999</x:v>
      </x:c>
      <x:c r="I1175" s="18">
        <x:v>0.42774982027318004</x:v>
      </x:c>
      <x:c r="J1175" s="18">
        <x:v>0.55489722151958998</x:v>
      </x:c>
      <x:c r="K1175" s="21">
        <x:v>0.18160837590687717</x:v>
      </x:c>
      <x:c r="L1175" s="21">
        <x:v>0.21738695159755328</x:v>
      </x:c>
      <x:c r="M1175" s="22">
        <x:v>0.10822435403688835</x:v>
      </x:c>
      <x:c r="N1175" s="22">
        <x:v>0.33381029828496778</x:v>
      </x:c>
      <x:c r="O1175" s="13">
        <x:v>1.3209396000399609</x:v>
      </x:c>
      <x:c r="P1175" s="25">
        <x:v>1.7085999999999999</x:v>
      </x:c>
      <x:c r="Q1175" s="25">
        <x:v>2.1898</x:v>
      </x:c>
    </x:row>
    <x:row r="1176">
      <x:c r="A1176" s="9">
        <x:v>45602</x:v>
      </x:c>
      <x:c r="B1176" s="8">
        <x:v>60.036832412522998</x:v>
      </x:c>
      <x:c r="C1176" s="8">
        <x:v>50.908059023836998</x:v>
      </x:c>
      <x:c r="D1176" s="8">
        <x:v>58.461538461537998</x:v>
      </x:c>
      <x:c r="E1176" s="8">
        <x:v>224.90234375</x:v>
      </x:c>
      <x:c r="F1176" s="23">
        <x:v>1.9857719341197448</x:v>
      </x:c>
      <x:c r="G1176" s="18">
        <x:v>0.26822250639385997</x:v>
      </x:c>
      <x:c r="H1176" s="18">
        <x:v>0.26461645382676996</x:v>
      </x:c>
      <x:c r="I1176" s="18">
        <x:v>0.46968607716271005</x:v>
      </x:c>
      <x:c r="J1176" s="18">
        <x:v>0.59143917057415007</x:v>
      </x:c>
      <x:c r="K1176" s="21">
        <x:v>0.21531810114471917</x:v>
      </x:c>
      <x:c r="L1176" s="21">
        <x:v>0.25563261218053746</x:v>
      </x:c>
      <x:c r="M1176" s="22">
        <x:v>0.13594030466043128</x:v>
      </x:c>
      <x:c r="N1176" s="22">
        <x:v>0.36666157437650826</x:v>
      </x:c>
      <x:c r="O1176" s="13">
        <x:v>1.3235015293788093</x:v>
      </x:c>
      <x:c r="P1176" s="25">
        <x:v>1.7089000000000001</x:v>
      </x:c>
      <x:c r="Q1176" s="25">
        <x:v>2.1936</x:v>
      </x:c>
    </x:row>
    <x:row r="1177">
      <x:c r="A1177" s="9">
        <x:v>45603</x:v>
      </x:c>
      <x:c r="B1177" s="8">
        <x:v>62.676488643338999</x:v>
      </x:c>
      <x:c r="C1177" s="8">
        <x:v>52.780930760498997</x:v>
      </x:c>
      <x:c r="D1177" s="8">
        <x:v>62.923076923076998</x:v>
      </x:c>
      <x:c r="E1177" s="8">
        <x:v>228.173828125</x:v>
      </x:c>
      <x:c r="F1177" s="23">
        <x:v>2.0163858111297879</x:v>
      </x:c>
      <x:c r="G1177" s="18">
        <x:v>0.26110933503836004</x:v>
      </x:c>
      <x:c r="H1177" s="18">
        <x:v>0.25723221266614998</x:v>
      </x:c>
      <x:c r="I1177" s="18">
        <x:v>0.47352024922117997</x:v>
      </x:c>
      <x:c r="J1177" s="18">
        <x:v>0.59432896755272002</x:v>
      </x:c>
      <x:c r="K1177" s="21">
        <x:v>0.21956128334248959</x:v>
      </x:c>
      <x:c r="L1177" s="21">
        <x:v>0.26678260100253537</x:v>
      </x:c>
      <x:c r="M1177" s="22">
        <x:v>0.14142144414940994</x:v>
      </x:c>
      <x:c r="N1177" s="22">
        <x:v>0.3740561420576296</x:v>
      </x:c>
      <x:c r="O1177" s="13">
        <x:v>1.3519554470437265</x:v>
      </x:c>
      <x:c r="P1177" s="25">
        <x:v>1.7101</x:v>
      </x:c>
      <x:c r="Q1177" s="25">
        <x:v>2.1425999999999998</x:v>
      </x:c>
    </x:row>
    <x:row r="1178">
      <x:c r="A1178" s="9">
        <x:v>45604</x:v>
      </x:c>
      <x:c r="B1178" s="8">
        <x:v>62.124002455494001</x:v>
      </x:c>
      <x:c r="C1178" s="8">
        <x:v>52.837684449488997</x:v>
      </x:c>
      <x:c r="D1178" s="8">
        <x:v>61.846153846154003</x:v>
      </x:c>
      <x:c r="E1178" s="8">
        <x:v>227.4609375</x:v>
      </x:c>
      <x:c r="F1178" s="23">
        <x:v>2.0106719456278426</x:v>
      </x:c>
      <x:c r="G1178" s="18">
        <x:v>0.29411764705881999</x:v>
      </x:c>
      <x:c r="H1178" s="18">
        <x:v>0.28920163322039999</x:v>
      </x:c>
      <x:c r="I1178" s="18">
        <x:v>0.49832254972442003</x:v>
      </x:c>
      <x:c r="J1178" s="18">
        <x:v>0.62555741893950001</x:v>
      </x:c>
      <x:c r="K1178" s="21">
        <x:v>0.24549184121775269</x:v>
      </x:c>
      <x:c r="L1178" s="21">
        <x:v>0.29195999511672577</x:v>
      </x:c>
      <x:c r="M1178" s="22">
        <x:v>0.16820663523708879</x:v>
      </x:c>
      <x:c r="N1178" s="22">
        <x:v>0.40278585583510496</x:v>
      </x:c>
      <x:c r="O1178" s="13">
        <x:v>1.3474875185346904</x:v>
      </x:c>
      <x:c r="P1178" s="25">
        <x:v>1.7109000000000001</x:v>
      </x:c>
      <x:c r="Q1178" s="25">
        <x:v>2.153</x:v>
      </x:c>
    </x:row>
    <x:row r="1179">
      <x:c r="A1179" s="9">
        <x:v>45607</x:v>
      </x:c>
      <x:c r="B1179" s="8">
        <x:v>66.850828729282</x:v>
      </x:c>
      <x:c r="C1179" s="8">
        <x:v>56.810442678774002</x:v>
      </x:c>
      <x:c r="D1179" s="8">
        <x:v>63.615384615384997</x:v>
      </x:c>
      <x:c r="E1179" s="8">
        <x:v>235.185546875</x:v>
      </x:c>
      <x:c r="F1179" s="23">
        <x:v>2.0561555072461024</x:v>
      </x:c>
      <x:c r="G1179" s="18">
        <x:v>0.28093030690536996</x:v>
      </x:c>
      <x:c r="H1179" s="18">
        <x:v>0.27686560681088002</x:v>
      </x:c>
      <x:c r="I1179" s="18">
        <x:v>0.48837766594776</x:v>
      </x:c>
      <x:c r="J1179" s="18">
        <x:v>0.61679480876135995</x:v>
      </x:c>
      <x:c r="K1179" s="21">
        <x:v>0.24242732074158546</x:v>
      </x:c>
      <x:c r="L1179" s="21">
        <x:v>0.29651590452786447</x:v>
      </x:c>
      <x:c r="M1179" s="22">
        <x:v>0.17192967338055154</x:v>
      </x:c>
      <x:c r="N1179" s="22">
        <x:v>0.40605886120215051</x:v>
      </x:c>
      <x:c r="O1179" s="13">
        <x:v>1.3670887940226892</x:v>
      </x:c>
      <x:c r="P1179" s="25">
        <x:v>1.7118</x:v>
      </x:c>
      <x:c r="Q1179" s="25">
        <x:v>2.1543999999999999</x:v>
      </x:c>
    </x:row>
    <x:row r="1180">
      <x:c r="A1180" s="9">
        <x:v>45608</x:v>
      </x:c>
      <x:c r="B1180" s="8">
        <x:v>64.825046040516</x:v>
      </x:c>
      <x:c r="C1180" s="8">
        <x:v>54.767309875141997</x:v>
      </x:c>
      <x:c r="D1180" s="8">
        <x:v>61.615384615384997</x:v>
      </x:c>
      <x:c r="E1180" s="8">
        <x:v>236.46484375</x:v>
      </x:c>
      <x:c r="F1180" s="23">
        <x:v>2.0441814607026076</x:v>
      </x:c>
      <x:c r="G1180" s="18">
        <x:v>0.28244884910486001</x:v>
      </x:c>
      <x:c r="H1180" s="18">
        <x:v>0.27842932846842</x:v>
      </x:c>
      <x:c r="I1180" s="18">
        <x:v>0.51413850946561002</x:v>
      </x:c>
      <x:c r="J1180" s="18">
        <x:v>0.62993872410574003</x:v>
      </x:c>
      <x:c r="K1180" s="21">
        <x:v>0.263996830246918</x:v>
      </x:c>
      <x:c r="L1180" s="21">
        <x:v>0.33008576334677997</x:v>
      </x:c>
      <x:c r="M1180" s="22">
        <x:v>0.20336866214756122</x:v>
      </x:c>
      <x:c r="N1180" s="22">
        <x:v>0.4343036852956248</x:v>
      </x:c>
      <x:c r="O1180" s="13">
        <x:v>1.3539415630098439</x:v>
      </x:c>
      <x:c r="P1180" s="25">
        <x:v>1.7133</x:v>
      </x:c>
      <x:c r="Q1180" s="25">
        <x:v>2.1183999999999998</x:v>
      </x:c>
    </x:row>
    <x:row r="1181">
      <x:c r="A1181" s="9">
        <x:v>45609</x:v>
      </x:c>
      <x:c r="B1181" s="8">
        <x:v>66.973603437692006</x:v>
      </x:c>
      <x:c r="C1181" s="8">
        <x:v>57.321225879681997</x:v>
      </x:c>
      <x:c r="D1181" s="8">
        <x:v>65.307692307691994</x:v>
      </x:c>
      <x:c r="E1181" s="8">
        <x:v>240.849609375</x:v>
      </x:c>
      <x:c r="F1181" s="23">
        <x:v>2.0761303275001648</x:v>
      </x:c>
      <x:c r="G1181" s="18">
        <x:v>0.26814258312020001</x:v>
      </x:c>
      <x:c r="H1181" s="18">
        <x:v>0.26826513769438004</x:v>
      </x:c>
      <x:c r="I1181" s="18">
        <x:v>0.50167745027557997</x:v>
      </x:c>
      <x:c r="J1181" s="18">
        <x:v>0.61539651989330002</x:v>
      </x:c>
      <x:c r="K1181" s="21">
        <x:v>0.2522102130308892</x:v>
      </x:c>
      <x:c r="L1181" s="21">
        <x:v>0.31246158746684682</x:v>
      </x:c>
      <x:c r="M1181" s="22">
        <x:v>0.19168245908614168</x:v>
      </x:c>
      <x:c r="N1181" s="22">
        <x:v>0.421696553511413</x:v>
      </x:c>
      <x:c r="O1181" s="13">
        <x:v>1.3582708711582765</x:v>
      </x:c>
      <x:c r="P1181" s="25">
        <x:v>1.7129000000000001</x:v>
      </x:c>
      <x:c r="Q1181" s="25">
        <x:v>2.1183000000000001</x:v>
      </x:c>
    </x:row>
    <x:row r="1182">
      <x:c r="A1182" s="9">
        <x:v>45610</x:v>
      </x:c>
      <x:c r="B1182" s="8">
        <x:v>62.860650705955003</x:v>
      </x:c>
      <x:c r="C1182" s="8">
        <x:v>52.497162315551002</x:v>
      </x:c>
      <x:c r="D1182" s="8">
        <x:v>58.461538461537998</x:v>
      </x:c>
      <x:c r="E1182" s="8">
        <x:v>229.62890625</x:v>
      </x:c>
      <x:c r="F1182" s="23">
        <x:v>2.00862064433261</x:v>
      </x:c>
      <x:c r="G1182" s="18">
        <x:v>0.27733375959079004</x:v>
      </x:c>
      <x:c r="H1182" s="18">
        <x:v>0.27625749283293999</x:v>
      </x:c>
      <x:c r="I1182" s="18">
        <x:v>0.50227653965972008</x:v>
      </x:c>
      <x:c r="J1182" s="18">
        <x:v>0.62117611385043003</x:v>
      </x:c>
      <x:c r="K1182" s="21">
        <x:v>0.25539259967921679</x:v>
      </x:c>
      <x:c r="L1182" s="21">
        <x:v>0.31258147981977347</x:v>
      </x:c>
      <x:c r="M1182" s="22">
        <x:v>0.19654309221788124</x:v>
      </x:c>
      <x:c r="N1182" s="22">
        <x:v>0.42460589161546003</x:v>
      </x:c>
      <x:c r="O1182" s="13">
        <x:v>1.3270403061901386</x:v>
      </x:c>
      <x:c r="P1182" s="25">
        <x:v>1.7130000000000001</x:v>
      </x:c>
      <x:c r="Q1182" s="25">
        <x:v>2.0764999999999998</x:v>
      </x:c>
    </x:row>
    <x:row r="1183">
      <x:c r="A1183" s="9">
        <x:v>45611</x:v>
      </x:c>
      <x:c r="B1183" s="8">
        <x:v>60.957642725599001</x:v>
      </x:c>
      <x:c r="C1183" s="8">
        <x:v>47.44608399546</x:v>
      </x:c>
      <x:c r="D1183" s="8">
        <x:v>51.615384615384997</x:v>
      </x:c>
      <x:c r="E1183" s="8">
        <x:v>218.90625</x:v>
      </x:c>
      <x:c r="F1183" s="23">
        <x:v>1.9473134033411099</x:v>
      </x:c>
      <x:c r="G1183" s="18">
        <x:v>0.26182864450128002</x:v>
      </x:c>
      <x:c r="H1183" s="18">
        <x:v>0.26035965598124</x:v>
      </x:c>
      <x:c r="I1183" s="18">
        <x:v>0.46069973640066997</x:v>
      </x:c>
      <x:c r="J1183" s="18">
        <x:v>0.58696464624264</x:v>
      </x:c>
      <x:c r="K1183" s="21">
        <x:v>0.22062207889193242</x:v>
      </x:c>
      <x:c r="L1183" s="21">
        <x:v>0.27421592688386753</x:v>
      </x:c>
      <x:c r="M1183" s="22">
        <x:v>0.16448359709363625</x:v>
      </x:c>
      <x:c r="N1183" s="22">
        <x:v>0.38714816352584269</x:v>
      </x:c>
      <x:c r="O1183" s="13">
        <x:v>1.3054275857084892</x:v>
      </x:c>
      <x:c r="P1183" s="25">
        <x:v>1.7126999999999999</x:v>
      </x:c>
      <x:c r="Q1183" s="25">
        <x:v>2.0785</x:v>
      </x:c>
    </x:row>
    <x:row r="1184">
      <x:c r="A1184" s="9">
        <x:v>45614</x:v>
      </x:c>
      <x:c r="B1184" s="8">
        <x:v>54.327808471455</x:v>
      </x:c>
      <x:c r="C1184" s="8">
        <x:v>43.927355278093003</x:v>
      </x:c>
      <x:c r="D1184" s="8">
        <x:v>49.538461538462002</x:v>
      </x:c>
      <x:c r="E1184" s="8">
        <x:v>208.37890625</x:v>
      </x:c>
      <x:c r="F1184" s="23">
        <x:v>1.890431328845025</x:v>
      </x:c>
      <x:c r="G1184" s="18">
        <x:v>0.24768222506394</x:v>
      </x:c>
      <x:c r="H1184" s="18">
        <x:v>0.24350621144992002</x:v>
      </x:c>
      <x:c r="I1184" s="18">
        <x:v>0.42715073088905003</x:v>
      </x:c>
      <x:c r="J1184" s="18">
        <x:v>0.55955818441313998</x:v>
      </x:c>
      <x:c r="K1184" s="21">
        <x:v>0.19928830173092038</x:v>
      </x:c>
      <x:c r="L1184" s="21">
        <x:v>0.24819928629920507</x:v>
      </x:c>
      <x:c r="M1184" s="22">
        <x:v>0.14979827997220374</x:v>
      </x:c>
      <x:c r="N1184" s="22">
        <x:v>0.36823746584953487</x:v>
      </x:c>
      <x:c r="O1184" s="13">
        <x:v>1.2858947357076163</x:v>
      </x:c>
      <x:c r="P1184" s="25">
        <x:v>1.7115</x:v>
      </x:c>
      <x:c r="Q1184" s="25">
        <x:v>2.1021999999999998</x:v>
      </x:c>
    </x:row>
    <x:row r="1185">
      <x:c r="A1185" s="9">
        <x:v>45615</x:v>
      </x:c>
      <x:c r="B1185" s="8">
        <x:v>55.678330263965996</x:v>
      </x:c>
      <x:c r="C1185" s="8">
        <x:v>46.821793416572</x:v>
      </x:c>
      <x:c r="D1185" s="8">
        <x:v>52.846153846154003</x:v>
      </x:c>
      <x:c r="E1185" s="8">
        <x:v>215.4296875</x:v>
      </x:c>
      <x:c r="F1185" s="23">
        <x:v>1.9269399125667301</x:v>
      </x:c>
      <x:c r="G1185" s="18">
        <x:v>0.24696291560102002</x:v>
      </x:c>
      <x:c r="H1185" s="18">
        <x:v>0.23777256537225</x:v>
      </x:c>
      <x:c r="I1185" s="18">
        <x:v>0.40426551641504999</x:v>
      </x:c>
      <x:c r="J1185" s="18">
        <x:v>0.54995660082155995</x:v>
      </x:c>
      <x:c r="K1185" s="21">
        <x:v>0.17866172160287008</x:v>
      </x:c>
      <x:c r="L1185" s="21">
        <x:v>0.21678748983292895</x:v>
      </x:c>
      <x:c r="M1185" s="22">
        <x:v>0.11991055709830656</x:v>
      </x:c>
      <x:c r="N1185" s="22">
        <x:v>0.33284051891694499</x:v>
      </x:c>
      <x:c r="O1185" s="13">
        <x:v>1.3094772272403166</x:v>
      </x:c>
      <x:c r="P1185" s="25">
        <x:v>1.7121999999999999</x:v>
      </x:c>
      <x:c r="Q1185" s="25">
        <x:v>2.1312000000000002</x:v>
      </x:c>
    </x:row>
    <x:row r="1186">
      <x:c r="A1186" s="9">
        <x:v>45616</x:v>
      </x:c>
      <x:c r="B1186" s="8">
        <x:v>57.765500306937</x:v>
      </x:c>
      <x:c r="C1186" s="8">
        <x:v>48.354143019295996</x:v>
      </x:c>
      <x:c r="D1186" s="8">
        <x:v>54.076923076923002</x:v>
      </x:c>
      <x:c r="E1186" s="8">
        <x:v>218.466796875</x:v>
      </x:c>
      <x:c r="F1186" s="23">
        <x:v>1.9466584081953902</x:v>
      </x:c>
      <x:c r="G1186" s="18">
        <x:v>0.25247762148337999</x:v>
      </x:c>
      <x:c r="H1186" s="18">
        <x:v>0.24619928763790999</x:v>
      </x:c>
      <x:c r="I1186" s="18">
        <x:v>0.42667145938174</x:v>
      </x:c>
      <x:c r="J1186" s="18">
        <x:v>0.56766825981704994</x:v>
      </x:c>
      <x:c r="K1186" s="21">
        <x:v>0.20777466612646101</x:v>
      </x:c>
      <x:c r="L1186" s="21">
        <x:v>0.24736003982873211</x:v>
      </x:c>
      <x:c r="M1186" s="22">
        <x:v>0.15300422948462522</x:v>
      </x:c>
      <x:c r="N1186" s="22">
        <x:v>0.37466225416263366</x:v>
      </x:c>
      <x:c r="O1186" s="13">
        <x:v>1.32603615233162</x:v>
      </x:c>
      <x:c r="P1186" s="25">
        <x:v>1.712</x:v>
      </x:c>
      <x:c r="Q1186" s="25">
        <x:v>2.1341999999999999</x:v>
      </x:c>
    </x:row>
    <x:row r="1187">
      <x:c r="A1187" s="9">
        <x:v>45617</x:v>
      </x:c>
      <x:c r="B1187" s="8">
        <x:v>58.563535911602003</x:v>
      </x:c>
      <x:c r="C1187" s="8">
        <x:v>47.673098751418998</x:v>
      </x:c>
      <x:c r="D1187" s="8">
        <x:v>53.230769230768999</x:v>
      </x:c>
      <x:c r="E1187" s="8">
        <x:v>214.423828125</x:v>
      </x:c>
      <x:c r="F1187" s="23">
        <x:v>1.9347280800469751</x:v>
      </x:c>
      <x:c r="G1187" s="18">
        <x:v>0.25607416879794997</x:v>
      </x:c>
      <x:c r="H1187" s="18">
        <x:v>0.24932673095300001</x:v>
      </x:c>
      <x:c r="I1187" s="18">
        <x:v>0.43817397555714999</x:v>
      </x:c>
      <x:c r="J1187" s="18">
        <x:v>0.58006642114476004</x:v>
      </x:c>
      <x:c r="K1187" s="21">
        <x:v>0.22792978156587007</x:v>
      </x:c>
      <x:c r="L1187" s="21">
        <x:v>0.27277721864877114</x:v>
      </x:c>
      <x:c r="M1187" s="22">
        <x:v>0.18030650920334512</x:v>
      </x:c>
      <x:c r="N1187" s="22">
        <x:v>0.40363441278211454</x:v>
      </x:c>
      <x:c r="O1187" s="13">
        <x:v>1.3296113327609846</x:v>
      </x:c>
      <x:c r="P1187" s="25">
        <x:v>1.7133</x:v>
      </x:c>
      <x:c r="Q1187" s="25">
        <x:v>2.1619000000000002</x:v>
      </x:c>
    </x:row>
    <x:row r="1188">
      <x:c r="A1188" s="9">
        <x:v>45618</x:v>
      </x:c>
      <x:c r="B1188" s="8">
        <x:v>54.75751995089</x:v>
      </x:c>
      <x:c r="C1188" s="8">
        <x:v>43.927355278093003</x:v>
      </x:c>
      <x:c r="D1188" s="8">
        <x:v>46.923076923076998</x:v>
      </x:c>
      <x:c r="E1188" s="8">
        <x:v>205.2734375</x:v>
      </x:c>
      <x:c r="F1188" s="23">
        <x:v>1.87720347413015</x:v>
      </x:c>
      <x:c r="G1188" s="18">
        <x:v>0.25671355498720999</x:v>
      </x:c>
      <x:c r="H1188" s="18">
        <x:v>0.24906611067674</x:v>
      </x:c>
      <x:c r="I1188" s="18">
        <x:v>0.43541816439012998</x:v>
      </x:c>
      <x:c r="J1188" s="18">
        <x:v>0.57885457076156999</x:v>
      </x:c>
      <x:c r="K1188" s="21">
        <x:v>0.23229082993580086</x:v>
      </x:c>
      <x:c r="L1188" s="21">
        <x:v>0.2767336662952864</x:v>
      </x:c>
      <x:c r="M1188" s="22">
        <x:v>0.193026889526837</x:v>
      </x:c>
      <x:c r="N1188" s="22">
        <x:v>0.41478687551430293</x:v>
      </x:c>
      <x:c r="O1188" s="13">
        <x:v>1.2878040307692347</x:v>
      </x:c>
      <x:c r="P1188" s="25">
        <x:v>1.7138</x:v>
      </x:c>
      <x:c r="Q1188" s="25">
        <x:v>2.1875</x:v>
      </x:c>
    </x:row>
    <x:row r="1189">
      <x:c r="A1189" s="9">
        <x:v>45621</x:v>
      </x:c>
      <x:c r="B1189" s="8">
        <x:v>54.818907305095003</x:v>
      </x:c>
      <x:c r="C1189" s="8">
        <x:v>42.111237230420002</x:v>
      </x:c>
      <x:c r="D1189" s="8">
        <x:v>43.615384615384997</x:v>
      </x:c>
      <x:c r="E1189" s="8">
        <x:v>196.220703125</x:v>
      </x:c>
      <x:c r="F1189" s="23">
        <x:v>1.84191558068975</x:v>
      </x:c>
      <x:c r="G1189" s="18">
        <x:v>0.22146739130435</x:v>
      </x:c>
      <x:c r="H1189" s="18">
        <x:v>0.21388237338197999</x:v>
      </x:c>
      <x:c r="I1189" s="18">
        <x:v>0.38030194104960002</x:v>
      </x:c>
      <x:c r="J1189" s="18">
        <x:v>0.52553315529023004</x:v>
      </x:c>
      <x:c r="K1189" s="21">
        <x:v>0.19068407116321939</x:v>
      </x:c>
      <x:c r="L1189" s="21">
        <x:v>0.23489123512456112</x:v>
      </x:c>
      <x:c r="M1189" s="22">
        <x:v>0.15931271078327391</x:v>
      </x:c>
      <x:c r="N1189" s="22">
        <x:v>0.37635936805666281</x:v>
      </x:c>
      <x:c r="O1189" s="13">
        <x:v>1.2966736900879505</x:v>
      </x:c>
      <x:c r="P1189" s="25">
        <x:v>1.7158</x:v>
      </x:c>
      <x:c r="Q1189" s="25">
        <x:v>2.1631999999999998</x:v>
      </x:c>
    </x:row>
    <x:row r="1190">
      <x:c r="A1190" s="9">
        <x:v>45622</x:v>
      </x:c>
      <x:c r="B1190" s="8">
        <x:v>54.75751995089</x:v>
      </x:c>
      <x:c r="C1190" s="8">
        <x:v>40.976163450624</x:v>
      </x:c>
      <x:c r="D1190" s="8">
        <x:v>45</x:v>
      </x:c>
      <x:c r="E1190" s="8">
        <x:v>195.3125</x:v>
      </x:c>
      <x:c r="F1190" s="23">
        <x:v>1.8401154585037851</x:v>
      </x:c>
      <x:c r="G1190" s="18">
        <x:v>0.21930946291560002</x:v>
      </x:c>
      <x:c r="H1190" s="18">
        <x:v>0.21162366432108001</x:v>
      </x:c>
      <x:c r="I1190" s="18">
        <x:v>0.38150011981787996</x:v>
      </x:c>
      <x:c r="J1190" s="18">
        <x:v>0.52637212854934001</x:v>
      </x:c>
      <x:c r="K1190" s="21">
        <x:v>0.20046696345252313</x:v>
      </x:c>
      <x:c r="L1190" s="21">
        <x:v>0.24520197747608696</x:v>
      </x:c>
      <x:c r="M1190" s="22">
        <x:v>0.18309878781093958</x:v>
      </x:c>
      <x:c r="N1190" s="22">
        <x:v>0.4058164163601552</x:v>
      </x:c>
      <x:c r="O1190" s="13">
        <x:v>1.2911877970903942</x:v>
      </x:c>
      <x:c r="P1190" s="25">
        <x:v>1.7165999999999999</x:v>
      </x:c>
      <x:c r="Q1190" s="25">
        <x:v>2.1295999999999999</x:v>
      </x:c>
    </x:row>
    <x:row r="1191">
      <x:c r="A1191" s="9">
        <x:v>45623</x:v>
      </x:c>
      <x:c r="B1191" s="8">
        <x:v>58.256599140577002</x:v>
      </x:c>
      <x:c r="C1191" s="8">
        <x:v>45.062429057888998</x:v>
      </x:c>
      <x:c r="D1191" s="8">
        <x:v>50.076923076923002</x:v>
      </x:c>
      <x:c r="E1191" s="8">
        <x:v>203.7890625</x:v>
      </x:c>
      <x:c r="F1191" s="23">
        <x:v>1.8929625344384724</x:v>
      </x:c>
      <x:c r="G1191" s="18">
        <x:v>0.22026854219949002</x:v>
      </x:c>
      <x:c r="H1191" s="18">
        <x:v>0.21275301885152997</x:v>
      </x:c>
      <x:c r="I1191" s="18">
        <x:v>0.36951833213515001</x:v>
      </x:c>
      <x:c r="J1191" s="18">
        <x:v>0.52282979679653996</x:v>
      </x:c>
      <x:c r="K1191" s="21">
        <x:v>0.19386645781154699</x:v>
      </x:c>
      <x:c r="L1191" s="21">
        <x:v>0.23632994335965707</x:v>
      </x:c>
      <x:c r="M1191" s="22">
        <x:v>0.17927233194127279</x:v>
      </x:c>
      <x:c r="N1191" s="22">
        <x:v>0.3946639536279668</x:v>
      </x:c>
      <x:c r="O1191" s="13">
        <x:v>1.3135249278446373</x:v>
      </x:c>
      <x:c r="P1191" s="25">
        <x:v>1.7172000000000001</x:v>
      </x:c>
      <x:c r="Q1191" s="25">
        <x:v>2.1518000000000002</x:v>
      </x:c>
    </x:row>
    <x:row r="1192">
      <x:c r="A1192" s="9">
        <x:v>45624</x:v>
      </x:c>
      <x:c r="B1192" s="8">
        <x:v>57.090239410681001</x:v>
      </x:c>
      <x:c r="C1192" s="8">
        <x:v>43.586833144153999</x:v>
      </x:c>
      <x:c r="D1192" s="8">
        <x:v>48.076923076923002</x:v>
      </x:c>
      <x:c r="E1192" s="8">
        <x:v>197.96875</x:v>
      </x:c>
      <x:c r="F1192" s="23">
        <x:v>1.8668068640793951</x:v>
      </x:c>
      <x:c r="G1192" s="18">
        <x:v>0.23897058823529002</x:v>
      </x:c>
      <x:c r="H1192" s="18">
        <x:v>0.22951958995742999</x:v>
      </x:c>
      <x:c r="I1192" s="18">
        <x:v>0.39527917565301002</x:v>
      </x:c>
      <x:c r="J1192" s="18">
        <x:v>0.54911762748529003</x:v>
      </x:c>
      <x:c r="K1192" s="21">
        <x:v>0.21767542458792488</x:v>
      </x:c>
      <x:c r="L1192" s="21">
        <x:v>0.25958905982705249</x:v>
      </x:c>
      <x:c r="M1192" s="22">
        <x:v>0.20047296581375229</x:v>
      </x:c>
      <x:c r="N1192" s="22">
        <x:v>0.41757499119734764</x:v>
      </x:c>
      <x:c r="O1192" s="13">
        <x:v>1.308556140026877</x:v>
      </x:c>
      <x:c r="P1192" s="25">
        <x:v>1.7190000000000001</x:v>
      </x:c>
      <x:c r="Q1192" s="25">
        <x:v>2.1448999999999998</x:v>
      </x:c>
    </x:row>
    <x:row r="1193">
      <x:c r="A1193" s="9">
        <x:v>45625</x:v>
      </x:c>
      <x:c r="B1193" s="8">
        <x:v>59.177409453652999</x:v>
      </x:c>
      <x:c r="C1193" s="8">
        <x:v>45.970488081725001</x:v>
      </x:c>
      <x:c r="D1193" s="8">
        <x:v>52.538461538462002</x:v>
      </x:c>
      <x:c r="E1193" s="8">
        <x:v>203.583984375</x:v>
      </x:c>
      <x:c r="F1193" s="23">
        <x:v>1.9031758586220999</x:v>
      </x:c>
      <x:c r="G1193" s="18">
        <x:v>0.23065856777494001</x:v>
      </x:c>
      <x:c r="H1193" s="18">
        <x:v>0.22005038658674</x:v>
      </x:c>
      <x:c r="I1193" s="18">
        <x:v>0.38389647735441995</x:v>
      </x:c>
      <x:c r="J1193" s="18">
        <x:v>0.53970248245575003</x:v>
      </x:c>
      <x:c r="K1193" s="21">
        <x:v>0.21626103052200163</x:v>
      </x:c>
      <x:c r="L1193" s="21">
        <x:v>0.25515304276883799</x:v>
      </x:c>
      <x:c r="M1193" s="22">
        <x:v>0.20709170029101354</x:v>
      </x:c>
      <x:c r="N1193" s="22">
        <x:v>0.41563543246131229</x:v>
      </x:c>
      <x:c r="O1193" s="13">
        <x:v>1.3260893796075075</x:v>
      </x:c>
      <x:c r="P1193" s="25">
        <x:v>1.7209000000000001</x:v>
      </x:c>
      <x:c r="Q1193" s="25">
        <x:v>2.1558000000000002</x:v>
      </x:c>
    </x:row>
    <x:row r="1194">
      <x:c r="A1194" s="9">
        <x:v>45628</x:v>
      </x:c>
      <x:c r="B1194" s="8">
        <x:v>61.448741559238997</x:v>
      </x:c>
      <x:c r="C1194" s="8">
        <x:v>48.467650397276003</x:v>
      </x:c>
      <x:c r="D1194" s="8">
        <x:v>57.461538461537998</x:v>
      </x:c>
      <x:c r="E1194" s="8">
        <x:v>212.6953125</x:v>
      </x:c>
      <x:c r="F1194" s="23">
        <x:v>1.9501831072951323</x:v>
      </x:c>
      <x:c r="G1194" s="18">
        <x:v>0.24072890025575</x:v>
      </x:c>
      <x:c r="H1194" s="18">
        <x:v>0.23038832421161998</x:v>
      </x:c>
      <x:c r="I1194" s="18">
        <x:v>0.40378624490774001</x:v>
      </x:c>
      <x:c r="J1194" s="18">
        <x:v>0.56021071918736998</x:v>
      </x:c>
      <x:c r="K1194" s="21">
        <x:v>0.2374769415108533</x:v>
      </x:c>
      <x:c r="L1194" s="21">
        <x:v>0.27733312805990984</x:v>
      </x:c>
      <x:c r="M1194" s="22">
        <x:v>0.22363853648418264</x:v>
      </x:c>
      <x:c r="N1194" s="22">
        <x:v>0.43515224224263438</x:v>
      </x:c>
      <x:c r="O1194" s="13">
        <x:v>1.3473658324511906</x:v>
      </x:c>
      <x:c r="P1194" s="25">
        <x:v>1.7253000000000001</x:v>
      </x:c>
      <x:c r="Q1194" s="25">
        <x:v>2.1494</x:v>
      </x:c>
    </x:row>
    <x:row r="1195">
      <x:c r="A1195" s="9">
        <x:v>45629</x:v>
      </x:c>
      <x:c r="B1195" s="8">
        <x:v>60.282381829343002</x:v>
      </x:c>
      <x:c r="C1195" s="8">
        <x:v>46.878547105561999</x:v>
      </x:c>
      <x:c r="D1195" s="8">
        <x:v>55.692307692307999</x:v>
      </x:c>
      <x:c r="E1195" s="8">
        <x:v>209.384765625</x:v>
      </x:c>
      <x:c r="F1195" s="23">
        <x:v>1.9305950056305323</x:v>
      </x:c>
      <x:c r="G1195" s="18">
        <x:v>0.2505594629156</x:v>
      </x:c>
      <x:c r="H1195" s="18">
        <x:v>0.24011814785857</x:v>
      </x:c>
      <x:c r="I1195" s="18">
        <x:v>0.42247783369278996</x:v>
      </x:c>
      <x:c r="J1195" s="18">
        <x:v>0.58081217516143002</x:v>
      </x:c>
      <x:c r="K1195" s="21">
        <x:v>0.25975364804914758</x:v>
      </x:c>
      <x:c r="L1195" s="21">
        <x:v>0.30706643158523406</x:v>
      </x:c>
      <x:c r="M1195" s="22">
        <x:v>0.25280233527461871</x:v>
      </x:c>
      <x:c r="N1195" s="22">
        <x:v>0.46533662507213358</x:v>
      </x:c>
      <x:c r="O1195" s="13">
        <x:v>1.3487791698749461</x:v>
      </x:c>
      <x:c r="P1195" s="25">
        <x:v>1.7252000000000001</x:v>
      </x:c>
      <x:c r="Q1195" s="25">
        <x:v>2.1621000000000001</x:v>
      </x:c>
    </x:row>
    <x:row r="1196">
      <x:c r="A1196" s="9">
        <x:v>45630</x:v>
      </x:c>
      <x:c r="B1196" s="8">
        <x:v>58.563535911602003</x:v>
      </x:c>
      <x:c r="C1196" s="8">
        <x:v>44.892167990918999</x:v>
      </x:c>
      <x:c r="D1196" s="8">
        <x:v>54</x:v>
      </x:c>
      <x:c r="E1196" s="8">
        <x:v>205.91796875</x:v>
      </x:c>
      <x:c r="F1196" s="23">
        <x:v>1.9084341816313026</x:v>
      </x:c>
      <x:c r="G1196" s="18">
        <x:v>0.25551470588234998</x:v>
      </x:c>
      <x:c r="H1196" s="18">
        <x:v>0.24411432542785</x:v>
      </x:c>
      <x:c r="I1196" s="18">
        <x:v>0.41696621135873002</x:v>
      </x:c>
      <x:c r="J1196" s="18">
        <x:v>0.58015964038720003</x:v>
      </x:c>
      <x:c r="K1196" s="21">
        <x:v>0.26010724656562823</x:v>
      </x:c>
      <x:c r="L1196" s="21">
        <x:v>0.30706643158523406</x:v>
      </x:c>
      <x:c r="M1196" s="22">
        <x:v>0.25818005703739932</x:v>
      </x:c>
      <x:c r="N1196" s="22">
        <x:v>0.46812474075517785</x:v>
      </x:c>
      <x:c r="O1196" s="13">
        <x:v>1.3348064784796616</x:v>
      </x:c>
      <x:c r="P1196" s="25">
        <x:v>1.7276</x:v>
      </x:c>
      <x:c r="Q1196" s="25">
        <x:v>2.1594000000000002</x:v>
      </x:c>
    </x:row>
    <x:row r="1197">
      <x:c r="A1197" s="9">
        <x:v>45631</x:v>
      </x:c>
      <x:c r="B1197" s="8">
        <x:v>59.054634745241998</x:v>
      </x:c>
      <x:c r="C1197" s="8">
        <x:v>46.708286038593002</x:v>
      </x:c>
      <x:c r="D1197" s="8">
        <x:v>56.384615384615003</x:v>
      </x:c>
      <x:c r="E1197" s="8">
        <x:v>208.06640625</x:v>
      </x:c>
      <x:c r="F1197" s="23">
        <x:v>1.925534856046125</x:v>
      </x:c>
      <x:c r="G1197" s="18">
        <x:v>0.25103900255753997</x:v>
      </x:c>
      <x:c r="H1197" s="18">
        <x:v>0.24029189470940998</x:v>
      </x:c>
      <x:c r="I1197" s="18">
        <x:v>0.40127006949437005</x:v>
      </x:c>
      <x:c r="J1197" s="18">
        <x:v>0.56645640951102993</x:v>
      </x:c>
      <x:c r="K1197" s="21">
        <x:v>0.24325238394670734</x:v>
      </x:c>
      <x:c r="L1197" s="21">
        <x:v>0.28764387041143591</x:v>
      </x:c>
      <x:c r="M1197" s="22">
        <x:v>0.24401182854700831</x:v>
      </x:c>
      <x:c r="N1197" s="22">
        <x:v>0.44448636865979063</x:v>
      </x:c>
      <x:c r="O1197" s="13">
        <x:v>1.3443219424514348</x:v>
      </x:c>
      <x:c r="P1197" s="25">
        <x:v>1.7282999999999999</x:v>
      </x:c>
      <x:c r="Q1197" s="25">
        <x:v>2.1598999999999999</x:v>
      </x:c>
    </x:row>
    <x:row r="1198">
      <x:c r="A1198" s="9">
        <x:v>45632</x:v>
      </x:c>
      <x:c r="B1198" s="8">
        <x:v>59.914057704112999</x:v>
      </x:c>
      <x:c r="C1198" s="8">
        <x:v>47.673098751418998</x:v>
      </x:c>
      <x:c r="D1198" s="8">
        <x:v>57.076923076923002</x:v>
      </x:c>
      <x:c r="E1198" s="8">
        <x:v>210.751953125</x:v>
      </x:c>
      <x:c r="F1198" s="23">
        <x:v>1.9385400816436373</x:v>
      </x:c>
      <x:c r="G1198" s="18">
        <x:v>0.24840153452685002</x:v>
      </x:c>
      <x:c r="H1198" s="18">
        <x:v>0.23603509686387</x:v>
      </x:c>
      <x:c r="I1198" s="18">
        <x:v>0.40881859573447998</x:v>
      </x:c>
      <x:c r="J1198" s="18">
        <x:v>0.57037161831074001</x:v>
      </x:c>
      <x:c r="K1198" s="21">
        <x:v>0.25633552905649926</x:v>
      </x:c>
      <x:c r="L1198" s="21">
        <x:v>0.30766589334986705</x:v>
      </x:c>
      <x:c r="M1198" s="22">
        <x:v>0.26148942427603528</x:v>
      </x:c>
      <x:c r="N1198" s="22">
        <x:v>0.46545784749313635</x:v>
      </x:c>
      <x:c r="O1198" s="13">
        <x:v>1.3604297694179956</x:v>
      </x:c>
      <x:c r="P1198" s="25">
        <x:v>1.7282</x:v>
      </x:c>
      <x:c r="Q1198" s="25">
        <x:v>2.1526000000000001</x:v>
      </x:c>
    </x:row>
    <x:row r="1199">
      <x:c r="A1199" s="9">
        <x:v>45635</x:v>
      </x:c>
      <x:c r="B1199" s="8">
        <x:v>59.484346224677999</x:v>
      </x:c>
      <x:c r="C1199" s="8">
        <x:v>46.481271282633003</x:v>
      </x:c>
      <x:c r="D1199" s="8">
        <x:v>53.230769230768999</x:v>
      </x:c>
      <x:c r="E1199" s="8">
        <x:v>205.712890625</x:v>
      </x:c>
      <x:c r="F1199" s="23">
        <x:v>1.9122731934077</x:v>
      </x:c>
      <x:c r="G1199" s="18">
        <x:v>0.26470588235294001</x:v>
      </x:c>
      <x:c r="H1199" s="18">
        <x:v>0.25219355399183002</x:v>
      </x:c>
      <x:c r="I1199" s="18">
        <x:v>0.42810927390366998</x:v>
      </x:c>
      <x:c r="J1199" s="18">
        <x:v>0.59190526686350997</x:v>
      </x:c>
      <x:c r="K1199" s="21">
        <x:v>0.26977227268277182</x:v>
      </x:c>
      <x:c r="L1199" s="21">
        <x:v>0.32529006922980019</x:v>
      </x:c>
      <x:c r="M1199" s="22">
        <x:v>0.27400296914710842</x:v>
      </x:c>
      <x:c r="N1199" s="22">
        <x:v>0.47745886717233432</x:v>
      </x:c>
      <x:c r="O1199" s="13">
        <x:v>1.3583655069922353</x:v>
      </x:c>
      <x:c r="P1199" s="25">
        <x:v>1.7301</x:v>
      </x:c>
      <x:c r="Q1199" s="25">
        <x:v>2.1635</x:v>
      </x:c>
    </x:row>
    <x:row r="1200">
      <x:c r="A1200" s="9">
        <x:v>45636</x:v>
      </x:c>
      <x:c r="B1200" s="8">
        <x:v>61.080417434009</x:v>
      </x:c>
      <x:c r="C1200" s="8">
        <x:v>47.048808172530997</x:v>
      </x:c>
      <x:c r="D1200" s="8">
        <x:v>53.384615384615003</x:v>
      </x:c>
      <x:c r="E1200" s="8">
        <x:v>207.65625</x:v>
      </x:c>
      <x:c r="F1200" s="23">
        <x:v>1.9229252274778874</x:v>
      </x:c>
      <x:c r="G1200" s="18">
        <x:v>0.26526534526854001</x:v>
      </x:c>
      <x:c r="H1200" s="18">
        <x:v>0.25262792111893001</x:v>
      </x:c>
      <x:c r="I1200" s="18">
        <x:v>0.41960220464893</x:v>
      </x:c>
      <x:c r="J1200" s="18">
        <x:v>0.58799005806379001</x:v>
      </x:c>
      <x:c r="K1200" s="21">
        <x:v>0.26588268900148249</x:v>
      </x:c>
      <x:c r="L1200" s="21">
        <x:v>0.31833631276016572</x:v>
      </x:c>
      <x:c r="M1200" s="22">
        <x:v>0.27224486780158652</x:v>
      </x:c>
      <x:c r="N1200" s="22">
        <x:v>0.48497465727445821</x:v>
      </x:c>
      <x:c r="O1200" s="13">
        <x:v>1.3676655396525359</x:v>
      </x:c>
      <x:c r="P1200" s="25">
        <x:v>1.7356</x:v>
      </x:c>
      <x:c r="Q1200" s="25">
        <x:v>2.1720999999999999</x:v>
      </x:c>
    </x:row>
    <x:row r="1201">
      <x:c r="A1201" s="9">
        <x:v>45637</x:v>
      </x:c>
      <x:c r="B1201" s="8">
        <x:v>63.351749539594998</x:v>
      </x:c>
      <x:c r="C1201" s="8">
        <x:v>48.467650397276003</x:v>
      </x:c>
      <x:c r="D1201" s="8">
        <x:v>55.692307692307999</x:v>
      </x:c>
      <x:c r="E1201" s="8">
        <x:v>214.580078125</x:v>
      </x:c>
      <x:c r="F1201" s="23">
        <x:v>1.9552294643854475</x:v>
      </x:c>
      <x:c r="G1201" s="18">
        <x:v>0.27277813299233</x:v>
      </x:c>
      <x:c r="H1201" s="18">
        <x:v>0.26157588393710002</x:v>
      </x:c>
      <x:c r="I1201" s="18">
        <x:v>0.43218308171578995</x:v>
      </x:c>
      <x:c r="J1201" s="18">
        <x:v>0.59647301051461998</x:v>
      </x:c>
      <x:c r="K1201" s="21">
        <x:v>0.27566558129078644</x:v>
      </x:c>
      <x:c r="L1201" s="21">
        <x:v>0.33008576334677997</x:v>
      </x:c>
      <x:c r="M1201" s="22">
        <x:v>0.27958752636229733</x:v>
      </x:c>
      <x:c r="N1201" s="22">
        <x:v>0.49297533706058316</x:v>
      </x:c>
      <x:c r="O1201" s="13">
        <x:v>1.382069315712612</x:v>
      </x:c>
      <x:c r="P1201" s="25">
        <x:v>1.7363999999999999</x:v>
      </x:c>
      <x:c r="Q1201" s="25">
        <x:v>2.1898</x:v>
      </x:c>
    </x:row>
    <x:row r="1202">
      <x:c r="A1202" s="9">
        <x:v>45638</x:v>
      </x:c>
      <x:c r="B1202" s="8">
        <x:v>64.947820748926006</x:v>
      </x:c>
      <x:c r="C1202" s="8">
        <x:v>49.602724177071998</x:v>
      </x:c>
      <x:c r="D1202" s="8">
        <x:v>59.692307692307999</x:v>
      </x:c>
      <x:c r="E1202" s="8">
        <x:v>218.828125</x:v>
      </x:c>
      <x:c r="F1202" s="23">
        <x:v>1.9826774440457648</x:v>
      </x:c>
      <x:c r="G1202" s="18">
        <x:v>0.27213874680306999</x:v>
      </x:c>
      <x:c r="H1202" s="18">
        <x:v>0.26131526366085001</x:v>
      </x:c>
      <x:c r="I1202" s="18">
        <x:v>0.44931703810208001</x:v>
      </x:c>
      <x:c r="J1202" s="18">
        <x:v>0.61754056277803004</x:v>
      </x:c>
      <x:c r="K1202" s="21">
        <x:v>0.29570283055803492</x:v>
      </x:c>
      <x:c r="L1202" s="21">
        <x:v>0.35130670981446244</x:v>
      </x:c>
      <x:c r="M1202" s="22">
        <x:v>0.29965056524651068</x:v>
      </x:c>
      <x:c r="N1202" s="22">
        <x:v>0.509582808737858</x:v>
      </x:c>
      <x:c r="O1202" s="13">
        <x:v>1.3943765991678041</x:v>
      </x:c>
      <x:c r="P1202" s="25">
        <x:v>1.7376</x:v>
      </x:c>
      <x:c r="Q1202" s="25">
        <x:v>2.2035999999999998</x:v>
      </x:c>
    </x:row>
    <x:row r="1203">
      <x:c r="A1203" s="9">
        <x:v>45639</x:v>
      </x:c>
      <x:c r="B1203" s="8">
        <x:v>63.904235727440003</x:v>
      </x:c>
      <x:c r="C1203" s="8">
        <x:v>48.524404086266003</x:v>
      </x:c>
      <x:c r="D1203" s="8">
        <x:v>59.461538461537998</x:v>
      </x:c>
      <x:c r="E1203" s="8">
        <x:v>213.974609375</x:v>
      </x:c>
      <x:c r="F1203" s="23">
        <x:v>1.96466196912561</x:v>
      </x:c>
      <x:c r="G1203" s="18">
        <x:v>0.28412723785166</x:v>
      </x:c>
      <x:c r="H1203" s="18">
        <x:v>0.2746937711754</x:v>
      </x:c>
      <x:c r="I1203" s="18">
        <x:v>0.46069973640066997</x:v>
      </x:c>
      <x:c r="J1203" s="18">
        <x:v>0.63152345145867994</x:v>
      </x:c>
      <x:c r="K1203" s="21">
        <x:v>0.30831451097918583</x:v>
      </x:c>
      <x:c r="L1203" s="21">
        <x:v>0.36065831334259268</x:v>
      </x:c>
      <x:c r="M1203" s="22">
        <x:v>0.3119572746651651</x:v>
      </x:c>
      <x:c r="N1203" s="22">
        <x:v>0.52303849746907938</x:v>
      </x:c>
      <x:c r="O1203" s="13">
        <x:v>1.3716162565746868</x:v>
      </x:c>
      <x:c r="P1203" s="25">
        <x:v>1.7416</x:v>
      </x:c>
      <x:c r="Q1203" s="25">
        <x:v>2.1821000000000002</x:v>
      </x:c>
    </x:row>
    <x:row r="1204">
      <x:c r="A1204" s="9">
        <x:v>45642</x:v>
      </x:c>
      <x:c r="B1204" s="8">
        <x:v>62.246777163904</x:v>
      </x:c>
      <x:c r="C1204" s="8">
        <x:v>48.183881952326999</x:v>
      </x:c>
      <x:c r="D1204" s="8">
        <x:v>59.923076923076998</x:v>
      </x:c>
      <x:c r="E1204" s="8">
        <x:v>208.369140625</x:v>
      </x:c>
      <x:c r="F1204" s="23">
        <x:v>1.9468071916607701</x:v>
      </x:c>
      <x:c r="G1204" s="18">
        <x:v>0.25983056265985</x:v>
      </x:c>
      <x:c r="H1204" s="18">
        <x:v>0.25036921205803003</x:v>
      </x:c>
      <x:c r="I1204" s="18">
        <x:v>0.43841361131081003</x:v>
      </x:c>
      <x:c r="J1204" s="18">
        <x:v>0.60719322516978003</x:v>
      </x:c>
      <x:c r="K1204" s="21">
        <x:v>0.28603780444089155</x:v>
      </x:c>
      <x:c r="L1204" s="21">
        <x:v>0.33679973511057293</x:v>
      </x:c>
      <x:c r="M1204" s="22">
        <x:v>0.29282499531683048</x:v>
      </x:c>
      <x:c r="N1204" s="22">
        <x:v>0.50146090653073006</x:v>
      </x:c>
      <x:c r="O1204" s="13">
        <x:v>1.3651087696815001</x:v>
      </x:c>
      <x:c r="P1204" s="25">
        <x:v>1.7456</x:v>
      </x:c>
      <x:c r="Q1204" s="25">
        <x:v>2.1667999999999998</x:v>
      </x:c>
    </x:row>
    <x:row r="1205">
      <x:c r="A1205" s="9">
        <x:v>45643</x:v>
      </x:c>
      <x:c r="B1205" s="8">
        <x:v>60.405156537753001</x:v>
      </x:c>
      <x:c r="C1205" s="8">
        <x:v>48.864926220203998</x:v>
      </x:c>
      <x:c r="D1205" s="8">
        <x:v>61.230769230768999</x:v>
      </x:c>
      <x:c r="E1205" s="8">
        <x:v>209.1796875</x:v>
      </x:c>
      <x:c r="F1205" s="23">
        <x:v>1.9492013487218149</x:v>
      </x:c>
      <x:c r="G1205" s="18">
        <x:v>0.25879156010229998</x:v>
      </x:c>
      <x:c r="H1205" s="18">
        <x:v>0.24811050299713</x:v>
      </x:c>
      <x:c r="I1205" s="18">
        <x:v>0.42631200575125999</x:v>
      </x:c>
      <x:c r="J1205" s="18">
        <x:v>0.59777808014025002</x:v>
      </x:c>
      <x:c r="K1205" s="21">
        <x:v>0.27849436942263317</x:v>
      </x:c>
      <x:c r="L1205" s="21">
        <x:v>0.3299658709938651</x:v>
      </x:c>
      <x:c r="M1205" s="22">
        <x:v>0.2894122103519905</x:v>
      </x:c>
      <x:c r="N1205" s="22">
        <x:v>0.49200555769257104</x:v>
      </x:c>
      <x:c r="O1205" s="13">
        <x:v>1.3420374322702471</x:v>
      </x:c>
      <x:c r="P1205" s="25">
        <x:v>1.7445999999999999</x:v>
      </x:c>
      <x:c r="Q1205" s="25">
        <x:v>2.1665000000000001</x:v>
      </x:c>
    </x:row>
    <x:row r="1206">
      <x:c r="A1206" s="9">
        <x:v>45644</x:v>
      </x:c>
      <x:c r="B1206" s="8">
        <x:v>60.220994475137999</x:v>
      </x:c>
      <x:c r="C1206" s="8">
        <x:v>49.716231555051003</x:v>
      </x:c>
      <x:c r="D1206" s="8">
        <x:v>60.615384615384997</x:v>
      </x:c>
      <x:c r="E1206" s="8">
        <x:v>211.806640625</x:v>
      </x:c>
      <x:c r="F1206" s="23">
        <x:v>1.9558981281764352</x:v>
      </x:c>
      <x:c r="G1206" s="18">
        <x:v>0.25935102301789997</x:v>
      </x:c>
      <x:c r="H1206" s="18">
        <x:v>0.24880549040049002</x:v>
      </x:c>
      <x:c r="I1206" s="18">
        <x:v>0.41061586388689003</x:v>
      </x:c>
      <x:c r="J1206" s="18">
        <x:v>0.58491382252318003</x:v>
      </x:c>
      <x:c r="K1206" s="21">
        <x:v>0.25574619819569766</x:v>
      </x:c>
      <x:c r="L1206" s="21">
        <x:v>0.29495730393984387</x:v>
      </x:c>
      <x:c r="M1206" s="22">
        <x:v>0.24566651216632596</x:v>
      </x:c>
      <x:c r="N1206" s="22">
        <x:v>0.43624324403164949</x:v>
      </x:c>
      <x:c r="O1206" s="13">
        <x:v>1.3513207868536541</x:v>
      </x:c>
      <x:c r="P1206" s="25">
        <x:v>1.742</x:v>
      </x:c>
      <x:c r="Q1206" s="25">
        <x:v>2.1604999999999999</x:v>
      </x:c>
    </x:row>
    <x:row r="1207">
      <x:c r="A1207" s="9">
        <x:v>45645</x:v>
      </x:c>
      <x:c r="B1207" s="8">
        <x:v>61.203192142418999</x:v>
      </x:c>
      <x:c r="C1207" s="8">
        <x:v>52.724177071509999</x:v>
      </x:c>
      <x:c r="D1207" s="8">
        <x:v>64.615384615384997</x:v>
      </x:c>
      <x:c r="E1207" s="8">
        <x:v>220.01953125</x:v>
      </x:c>
      <x:c r="F1207" s="23">
        <x:v>1.996405712698285</x:v>
      </x:c>
      <x:c r="G1207" s="18">
        <x:v>0.26414641943734002</x:v>
      </x:c>
      <x:c r="H1207" s="18">
        <x:v>0.25262792111893001</x:v>
      </x:c>
      <x:c r="I1207" s="18">
        <x:v>0.42104001917086004</x:v>
      </x:c>
      <x:c r="J1207" s="18">
        <x:v>0.59479506384208003</x:v>
      </x:c>
      <x:c r="K1207" s="21">
        <x:v>0.26175737297587243</x:v>
      </x:c>
      <x:c r="L1207" s="21">
        <x:v>0.30718632393816092</x:v>
      </x:c>
      <x:c r="M1207" s="22">
        <x:v>0.2600415761091257</x:v>
      </x:c>
      <x:c r="N1207" s="22">
        <x:v>0.4489715982368645</x:v>
      </x:c>
      <x:c r="O1207" s="13">
        <x:v>1.3584442323697652</x:v>
      </x:c>
      <x:c r="P1207" s="25">
        <x:v>1.7413000000000001</x:v>
      </x:c>
      <x:c r="Q1207" s="25">
        <x:v>2.1528</x:v>
      </x:c>
    </x:row>
    <x:row r="1208">
      <x:c r="A1208" s="9">
        <x:v>45646</x:v>
      </x:c>
      <x:c r="B1208" s="8">
        <x:v>63.413136893800001</x:v>
      </x:c>
      <x:c r="C1208" s="8">
        <x:v>54.483541430193</x:v>
      </x:c>
      <x:c r="D1208" s="8">
        <x:v>67.153846153846004</x:v>
      </x:c>
      <x:c r="E1208" s="8">
        <x:v>223.642578125</x:v>
      </x:c>
      <x:c r="F1208" s="23">
        <x:v>2.0217327565070975</x:v>
      </x:c>
      <x:c r="G1208" s="18">
        <x:v>0.26270780051150999</x:v>
      </x:c>
      <x:c r="H1208" s="18">
        <x:v>0.25427851620189001</x:v>
      </x:c>
      <x:c r="I1208" s="18">
        <x:v>0.43062544931703994</x:v>
      </x:c>
      <x:c r="J1208" s="18">
        <x:v>0.60299835856559003</x:v>
      </x:c>
      <x:c r="K1208" s="21">
        <x:v>0.26835787861684857</x:v>
      </x:c>
      <x:c r="L1208" s="21">
        <x:v>0.3152191115841223</x:v>
      </x:c>
      <x:c r="M1208" s="22">
        <x:v>0.2699696778250229</x:v>
      </x:c>
      <x:c r="N1208" s="22">
        <x:v>0.46339706633609845</x:v>
      </x:c>
      <x:c r="O1208" s="13">
        <x:v>1.3645405554300736</x:v>
      </x:c>
      <x:c r="P1208" s="25">
        <x:v>1.7453000000000001</x:v>
      </x:c>
      <x:c r="Q1208" s="25">
        <x:v>2.1440999999999999</x:v>
      </x:c>
    </x:row>
    <x:row r="1209">
      <x:c r="A1209" s="9">
        <x:v>45649</x:v>
      </x:c>
      <x:c r="B1209" s="8">
        <x:v>60.650705954572999</x:v>
      </x:c>
      <x:c r="C1209" s="8">
        <x:v>51.816118047673001</x:v>
      </x:c>
      <x:c r="D1209" s="8">
        <x:v>66.384615384615003</x:v>
      </x:c>
      <x:c r="E1209" s="8">
        <x:v>217.6171875</x:v>
      </x:c>
      <x:c r="F1209" s="23">
        <x:v>1.9911715672171524</x:v>
      </x:c>
      <x:c r="G1209" s="18">
        <x:v>0.25591432225063998</x:v>
      </x:c>
      <x:c r="H1209" s="18">
        <x:v>0.24915298410216</x:v>
      </x:c>
      <x:c r="I1209" s="18">
        <x:v>0.43613707165109</x:v>
      </x:c>
      <x:c r="J1209" s="18">
        <x:v>0.60672712888043001</x:v>
      </x:c>
      <x:c r="K1209" s="21">
        <x:v>0.27825863707831267</x:v>
      </x:c>
      <x:c r="L1209" s="21">
        <x:v>0.3246906074651672</x:v>
      </x:c>
      <x:c r="M1209" s="22">
        <x:v>0.28362081768438285</x:v>
      </x:c>
      <x:c r="N1209" s="22">
        <x:v>0.48182287432840543</x:v>
      </x:c>
      <x:c r="O1209" s="13">
        <x:v>1.3369604947086371</x:v>
      </x:c>
      <x:c r="P1209" s="25">
        <x:v>1.7462</x:v>
      </x:c>
      <x:c r="Q1209" s="25">
        <x:v>2.1665000000000001</x:v>
      </x:c>
    </x:row>
    <x:row r="1210">
      <x:c r="A1210" s="9">
        <x:v>45650</x:v>
      </x:c>
      <x:c r="B1210" s="8">
        <x:v>61.939840392878999</x:v>
      </x:c>
      <x:c r="C1210" s="8">
        <x:v>52.780930760498997</x:v>
      </x:c>
      <x:c r="D1210" s="8">
        <x:v>67.384615384615003</x:v>
      </x:c>
      <x:c r="E1210" s="8">
        <x:v>220.78125</x:v>
      </x:c>
      <x:c r="F1210" s="23">
        <x:v>2.0072165913449824</x:v>
      </x:c>
      <x:c r="G1210" s="18">
        <x:v>0.26214833759591</x:v>
      </x:c>
      <x:c r="H1210" s="18">
        <x:v>0.25028233863261001</x:v>
      </x:c>
      <x:c r="I1210" s="18">
        <x:v>0.41540857895998001</x:v>
      </x:c>
      <x:c r="J1210" s="18">
        <x:v>0.58444772623383001</x:v>
      </x:c>
      <x:c r="K1210" s="21">
        <x:v>0.24619903825071443</x:v>
      </x:c>
      <x:c r="L1210" s="21">
        <x:v>0.28572559276464027</x:v>
      </x:c>
      <x:c r="M1210" s="22">
        <x:v>0.22953334687799432</x:v>
      </x:c>
      <x:c r="N1210" s="22">
        <x:v>0.42193899835341853</x:v>
      </x:c>
      <x:c r="O1210" s="13">
        <x:v>1.3547363061065014</x:v>
      </x:c>
      <x:c r="P1210" s="25">
        <x:v>1.7443</x:v>
      </x:c>
      <x:c r="Q1210" s="25">
        <x:v>2.1597</x:v>
      </x:c>
    </x:row>
    <x:row r="1211">
      <x:c r="A1211" s="9">
        <x:v>45651</x:v>
      </x:c>
      <x:c r="B1211" s="8">
        <x:v>60.896255371393003</x:v>
      </x:c>
      <x:c r="C1211" s="8">
        <x:v>52.724177071509999</x:v>
      </x:c>
      <x:c r="D1211" s="8">
        <x:v>68</x:v>
      </x:c>
      <x:c r="E1211" s="8">
        <x:v>219.365234375</x:v>
      </x:c>
      <x:c r="F1211" s="23">
        <x:v>2.0024641670447574</x:v>
      </x:c>
      <x:c r="G1211" s="18">
        <x:v>0.28005115089513999</x:v>
      </x:c>
      <x:c r="H1211" s="18">
        <x:v>0.26678828946224997</x:v>
      </x:c>
      <x:c r="I1211" s="18">
        <x:v>0.43637670740473999</x:v>
      </x:c>
      <x:c r="J1211" s="18">
        <x:v>0.60598137478659997</x:v>
      </x:c>
      <x:c r="K1211" s="21">
        <x:v>0.26175737297587243</x:v>
      </x:c>
      <x:c r="L1211" s="21">
        <x:v>0.29975299805683187</x:v>
      </x:c>
      <x:c r="M1211" s="22">
        <x:v>0.24390841082080406</x:v>
      </x:c>
      <x:c r="N1211" s="22">
        <x:v>0.44327414444977253</x:v>
      </x:c>
      <x:c r="O1211" s="13">
        <x:v>1.3423526572781266</x:v>
      </x:c>
      <x:c r="P1211" s="25">
        <x:v>1.7428999999999999</x:v>
      </x:c>
      <x:c r="Q1211" s="25">
        <x:v>2.1613000000000002</x:v>
      </x:c>
    </x:row>
    <x:row r="1212">
      <x:c r="A1212" s="9">
        <x:v>45652</x:v>
      </x:c>
      <x:c r="B1212" s="8">
        <x:v>62.922038060159998</x:v>
      </x:c>
      <x:c r="C1212" s="8">
        <x:v>57.604994324631001</x:v>
      </x:c>
      <x:c r="D1212" s="8">
        <x:v>73.538461538462002</x:v>
      </x:c>
      <x:c r="E1212" s="8">
        <x:v>233.603515625</x:v>
      </x:c>
      <x:c r="F1212" s="23">
        <x:v>2.0691725238706327</x:v>
      </x:c>
      <x:c r="G1212" s="18">
        <x:v>0.28125</x:v>
      </x:c>
      <x:c r="H1212" s="18">
        <x:v>0.26913387194856997</x:v>
      </x:c>
      <x:c r="I1212" s="18">
        <x:v>0.42319674095374998</x:v>
      </x:c>
      <x:c r="J1212" s="18">
        <x:v>0.59535437945102998</x:v>
      </x:c>
      <x:c r="K1212" s="21">
        <x:v>0.24973502341552312</x:v>
      </x:c>
      <x:c r="L1212" s="21">
        <x:v>0.28560570041171607</x:v>
      </x:c>
      <x:c r="M1212" s="22">
        <x:v>0.22012233379312818</x:v>
      </x:c>
      <x:c r="N1212" s="22">
        <x:v>0.41442320825129442</x:v>
      </x:c>
      <x:c r="O1212" s="13">
        <x:v>1.3522143888415044</x:v>
      </x:c>
      <x:c r="P1212" s="25">
        <x:v>1.7435</x:v>
      </x:c>
      <x:c r="Q1212" s="25">
        <x:v>2.1657000000000002</x:v>
      </x:c>
    </x:row>
    <x:row r="1213">
      <x:c r="A1213" s="9">
        <x:v>45653</x:v>
      </x:c>
      <x:c r="B1213" s="8">
        <x:v>61.755678330263997</x:v>
      </x:c>
      <x:c r="C1213" s="8">
        <x:v>55.845629965948</x:v>
      </x:c>
      <x:c r="D1213" s="8">
        <x:v>71.692307692308006</x:v>
      </x:c>
      <x:c r="E1213" s="8">
        <x:v>227.822265625</x:v>
      </x:c>
      <x:c r="F1213" s="23">
        <x:v>2.0427897040338001</x:v>
      </x:c>
      <x:c r="G1213" s="18">
        <x:v>0.27773337595907999</x:v>
      </x:c>
      <x:c r="H1213" s="18">
        <x:v>0.26974198592651</x:v>
      </x:c>
      <x:c r="I1213" s="18">
        <x:v>0.43230289959262003</x:v>
      </x:c>
      <x:c r="J1213" s="18">
        <x:v>0.60355767409738004</x:v>
      </x:c>
      <x:c r="K1213" s="21">
        <x:v>0.26305390086963576</x:v>
      </x:c>
      <x:c r="L1213" s="21">
        <x:v>0.29615622746909076</x:v>
      </x:c>
      <x:c r="M1213" s="22">
        <x:v>0.23553157499801025</x:v>
      </x:c>
      <x:c r="N1213" s="22">
        <x:v>0.43963747181970825</x:v>
      </x:c>
      <x:c r="O1213" s="13">
        <x:v>1.359478894858122</x:v>
      </x:c>
      <x:c r="P1213" s="25">
        <x:v>1.7468999999999999</x:v>
      </x:c>
      <x:c r="Q1213" s="25">
        <x:v>2.1671999999999998</x:v>
      </x:c>
    </x:row>
    <x:row r="1214">
      <x:c r="A1214" s="9">
        <x:v>45656</x:v>
      </x:c>
      <x:c r="B1214" s="8">
        <x:v>61.939840392878999</x:v>
      </x:c>
      <x:c r="C1214" s="8">
        <x:v>55.107832009081001</x:v>
      </x:c>
      <x:c r="D1214" s="8">
        <x:v>70.076923076922995</x:v>
      </x:c>
      <x:c r="E1214" s="8">
        <x:v>223.935546875</x:v>
      </x:c>
      <x:c r="F1214" s="23">
        <x:v>2.0276503558847074</x:v>
      </x:c>
      <x:c r="G1214" s="18">
        <x:v>0.27829283887468004</x:v>
      </x:c>
      <x:c r="H1214" s="18">
        <x:v>0.27017635305359999</x:v>
      </x:c>
      <x:c r="I1214" s="18">
        <x:v>0.43817397555714999</x:v>
      </x:c>
      <x:c r="J1214" s="18">
        <x:v>0.61297281912692003</x:v>
      </x:c>
      <x:c r="K1214" s="21">
        <x:v>0.27059733588789414</x:v>
      </x:c>
      <x:c r="L1214" s="21">
        <x:v>0.30442879982089699</x:v>
      </x:c>
      <x:c r="M1214" s="22">
        <x:v>0.25197499346496488</x:v>
      </x:c>
      <x:c r="N1214" s="22">
        <x:v>0.44921404307887025</x:v>
      </x:c>
      <x:c r="O1214" s="13">
        <x:v>1.3591866093595397</x:v>
      </x:c>
      <x:c r="P1214" s="25">
        <x:v>1.7465999999999999</x:v>
      </x:c>
      <x:c r="Q1214" s="25">
        <x:v>2.1598999999999999</x:v>
      </x:c>
    </x:row>
    <x:row r="1215">
      <x:c r="A1215" s="9">
        <x:v>45657</x:v>
      </x:c>
      <x:c r="B1215" s="8">
        <x:v>59.791282995703</x:v>
      </x:c>
      <x:c r="C1215" s="8">
        <x:v>50.851305334846998</x:v>
      </x:c>
      <x:c r="D1215" s="8">
        <x:v>66</x:v>
      </x:c>
      <x:c r="E1215" s="8">
        <x:v>212.55859375</x:v>
      </x:c>
      <x:c r="F1215" s="23">
        <x:v>1.973002955201375</x:v>
      </x:c>
      <x:c r="G1215" s="18">
        <x:v>0.28748401534527002</x:v>
      </x:c>
      <x:c r="H1215" s="18">
        <x:v>0.27660498653462001</x:v>
      </x:c>
      <x:c r="I1215" s="18">
        <x:v>0.43889288281812</x:v>
      </x:c>
      <x:c r="J1215" s="18">
        <x:v>0.61940494793544998</x:v>
      </x:c>
      <x:c r="K1215" s="21">
        <x:v>0.26953654033845131</x:v>
      </x:c>
      <x:c r="L1215" s="21">
        <x:v>0.30167127570363328</x:v>
      </x:c>
      <x:c r="M1215" s="22">
        <x:v>0.24256398038010873</x:v>
      </x:c>
      <x:c r="N1215" s="22">
        <x:v>0.4373342458206646</x:v>
      </x:c>
      <x:c r="O1215" s="13">
        <x:v>1.3278275771492087</x:v>
      </x:c>
      <x:c r="P1215" s="25">
        <x:v>1.7497</x:v>
      </x:c>
      <x:c r="Q1215" s="25">
        <x:v>2.1541000000000001</x:v>
      </x:c>
    </x:row>
    <x:row r="1216">
      <x:c r="A1216" s="9">
        <x:v>45659</x:v>
      </x:c>
      <x:c r="B1216" s="8">
        <x:v>57.274401473296003</x:v>
      </x:c>
      <x:c r="C1216" s="8">
        <x:v>46.538024971623003</x:v>
      </x:c>
      <x:c r="D1216" s="8">
        <x:v>62.153846153845997</x:v>
      </x:c>
      <x:c r="E1216" s="8">
        <x:v>203.642578125</x:v>
      </x:c>
      <x:c r="F1216" s="23">
        <x:v>1.9240221268094124</x:v>
      </x:c>
      <x:c r="G1216" s="18">
        <x:v>0.27181905370844001</x:v>
      </x:c>
      <x:c r="H1216" s="18">
        <x:v>0.26062027625749001</x:v>
      </x:c>
      <x:c r="I1216" s="18">
        <x:v>0.39935298346512998</x:v>
      </x:c>
      <x:c r="J1216" s="18">
        <x:v>0.58370197221716003</x:v>
      </x:c>
      <x:c r="K1216" s="21">
        <x:v>0.23735907533869316</x:v>
      </x:c>
      <x:c r="L1216" s="21">
        <x:v>0.26366539982649306</x:v>
      </x:c>
      <x:c r="M1216" s="22">
        <x:v>0.20719511801722823</x:v>
      </x:c>
      <x:c r="N1216" s="22">
        <x:v>0.39890673836303492</x:v>
      </x:c>
      <x:c r="O1216" s="13">
        <x:v>1.2955121940344225</x:v>
      </x:c>
      <x:c r="P1216" s="25">
        <x:v>1.7553000000000001</x:v>
      </x:c>
      <x:c r="Q1216" s="25">
        <x:v>2.1787999999999998</x:v>
      </x:c>
    </x:row>
    <x:row r="1217">
      <x:c r="A1217" s="9">
        <x:v>45660</x:v>
      </x:c>
      <x:c r="B1217" s="8">
        <x:v>55.310006138734998</x:v>
      </x:c>
      <x:c r="C1217" s="8">
        <x:v>43.813847900112997</x:v>
      </x:c>
      <x:c r="D1217" s="8">
        <x:v>60.307692307692001</x:v>
      </x:c>
      <x:c r="E1217" s="8">
        <x:v>200.52734375</x:v>
      </x:c>
      <x:c r="F1217" s="23">
        <x:v>1.8998972252413502</x:v>
      </x:c>
      <x:c r="G1217" s="18">
        <x:v>0.23953005115088999</x:v>
      </x:c>
      <x:c r="H1217" s="18">
        <x:v>0.22726088089653002</x:v>
      </x:c>
      <x:c r="I1217" s="18">
        <x:v>0.35657800143781004</x:v>
      </x:c>
      <x:c r="J1217" s="18">
        <x:v>0.54427022610686993</x:v>
      </x:c>
      <x:c r="K1217" s="21">
        <x:v>0.20447441330597305</x:v>
      </x:c>
      <x:c r="L1217" s="21">
        <x:v>0.23117457218389537</x:v>
      </x:c>
      <x:c r="M1217" s="22">
        <x:v>0.18299537008472533</x:v>
      </x:c>
      <x:c r="N1217" s="22">
        <x:v>0.37781403710868644</x:v>
      </x:c>
      <x:c r="O1217" s="13">
        <x:v>1.2651522803652704</x:v>
      </x:c>
      <x:c r="P1217" s="25">
        <x:v>1.7575000000000001</x:v>
      </x:c>
      <x:c r="Q1217" s="25">
        <x:v>2.1958000000000002</x:v>
      </x:c>
    </x:row>
    <x:row r="1218">
      <x:c r="A1218" s="9">
        <x:v>45663</x:v>
      </x:c>
      <x:c r="B1218" s="8">
        <x:v>53.713934929404999</x:v>
      </x:c>
      <x:c r="C1218" s="8">
        <x:v>43.076049943245998</x:v>
      </x:c>
      <x:c r="D1218" s="8">
        <x:v>62.230769230768999</x:v>
      </x:c>
      <x:c r="E1218" s="8">
        <x:v>199.833984375</x:v>
      </x:c>
      <x:c r="F1218" s="23">
        <x:v>1.8971368461960501</x:v>
      </x:c>
      <x:c r="G1218" s="18">
        <x:v>0.21771099744246</x:v>
      </x:c>
      <x:c r="H1218" s="18">
        <x:v>0.21449048735992002</x:v>
      </x:c>
      <x:c r="I1218" s="18">
        <x:v>0.33045770428948001</x:v>
      </x:c>
      <x:c r="J1218" s="18">
        <x:v>0.52059253459220001</x:v>
      </x:c>
      <x:c r="K1218" s="21">
        <x:v>0.17489000409374089</x:v>
      </x:c>
      <x:c r="L1218" s="21">
        <x:v>0.19832406748252396</x:v>
      </x:c>
      <x:c r="M1218" s="22">
        <x:v>0.13821549463698868</x:v>
      </x:c>
      <x:c r="N1218" s="22">
        <x:v>0.3265369530248492</x:v>
      </x:c>
      <x:c r="O1218" s="13">
        <x:v>1.2664310888786696</x:v>
      </x:c>
      <x:c r="P1218" s="25">
        <x:v>1.7578</x:v>
      </x:c>
      <x:c r="Q1218" s="25">
        <x:v>2.1865999999999999</x:v>
      </x:c>
    </x:row>
    <x:row r="1219">
      <x:c r="A1219" s="9">
        <x:v>45664</x:v>
      </x:c>
      <x:c r="B1219" s="8">
        <x:v>55.739717618170999</x:v>
      </x:c>
      <x:c r="C1219" s="8">
        <x:v>48.751418842225</x:v>
      </x:c>
      <x:c r="D1219" s="8">
        <x:v>69.230769230768999</x:v>
      </x:c>
      <x:c r="E1219" s="8">
        <x:v>212.34375</x:v>
      </x:c>
      <x:c r="F1219" s="23">
        <x:v>1.9651641392279124</x:v>
      </x:c>
      <x:c r="G1219" s="18">
        <x:v>0.21555306905371002</x:v>
      </x:c>
      <x:c r="H1219" s="18">
        <x:v>0.21344800625488999</x:v>
      </x:c>
      <x:c r="I1219" s="18">
        <x:v>0.33033788641264999</x:v>
      </x:c>
      <x:c r="J1219" s="18">
        <x:v>0.52450774339191997</x:v>
      </x:c>
      <x:c r="K1219" s="21">
        <x:v>0.17783665839774798</x:v>
      </x:c>
      <x:c r="L1219" s="21">
        <x:v>0.20347943865828588</x:v>
      </x:c>
      <x:c r="M1219" s="22">
        <x:v>0.13987017825630632</x:v>
      </x:c>
      <x:c r="N1219" s="22">
        <x:v>0.32641573060384643</x:v>
      </x:c>
      <x:c r="O1219" s="13">
        <x:v>1.2836246018702697</x:v>
      </x:c>
      <x:c r="P1219" s="25">
        <x:v>1.756</x:v>
      </x:c>
      <x:c r="Q1219" s="25">
        <x:v>2.1880999999999999</x:v>
      </x:c>
    </x:row>
    <x:row r="1220">
      <x:c r="A1220" s="9">
        <x:v>45665</x:v>
      </x:c>
      <x:c r="B1220" s="8">
        <x:v>56.783302639656</x:v>
      </x:c>
      <x:c r="C1220" s="8">
        <x:v>48.751418842225</x:v>
      </x:c>
      <x:c r="D1220" s="8">
        <x:v>69.923076923077005</x:v>
      </x:c>
      <x:c r="E1220" s="8">
        <x:v>210.556640625</x:v>
      </x:c>
      <x:c r="F1220" s="23">
        <x:v>1.9650360975748948</x:v>
      </x:c>
      <x:c r="G1220" s="18">
        <x:v>0.22858056265985</x:v>
      </x:c>
      <x:c r="H1220" s="18">
        <x:v>0.22222222222222002</x:v>
      </x:c>
      <x:c r="I1220" s="18">
        <x:v>0.34219985621855004</x:v>
      </x:c>
      <x:c r="J1220" s="18">
        <x:v>0.5341093269835</x:v>
      </x:c>
      <x:c r="K1220" s="21">
        <x:v>0.19351285929506612</x:v>
      </x:c>
      <x:c r="L1220" s="21">
        <x:v>0.21966490630312263</x:v>
      </x:c>
      <x:c r="M1220" s="22">
        <x:v>0.16737929342743474</x:v>
      </x:c>
      <x:c r="N1220" s="22">
        <x:v>0.36132778785241459</x:v>
      </x:c>
      <x:c r="O1220" s="13">
        <x:v>1.2810520010344042</x:v>
      </x:c>
      <x:c r="P1220" s="25">
        <x:v>1.7556</x:v>
      </x:c>
      <x:c r="Q1220" s="25">
        <x:v>2.1996000000000002</x:v>
      </x:c>
    </x:row>
    <x:row r="1221">
      <x:c r="A1221" s="9">
        <x:v>45666</x:v>
      </x:c>
      <x:c r="B1221" s="8">
        <x:v>56.414978514425997</x:v>
      </x:c>
      <x:c r="C1221" s="8">
        <x:v>49.262202043133001</x:v>
      </x:c>
      <x:c r="D1221" s="8">
        <x:v>68.076923076922995</x:v>
      </x:c>
      <x:c r="E1221" s="8">
        <x:v>212.24609375</x:v>
      </x:c>
      <x:c r="F1221" s="23">
        <x:v>1.9650004934612051</x:v>
      </x:c>
      <x:c r="G1221" s="18">
        <x:v>0.23049872122762</x:v>
      </x:c>
      <x:c r="H1221" s="18">
        <x:v>0.22283033620015999</x:v>
      </x:c>
      <x:c r="I1221" s="18">
        <x:v>0.33656841600767001</x:v>
      </x:c>
      <x:c r="J1221" s="18">
        <x:v>0.52963480257481999</x:v>
      </x:c>
      <x:c r="K1221" s="21">
        <x:v>0.18714808599841093</x:v>
      </x:c>
      <x:c r="L1221" s="21">
        <x:v>0.21391007336273615</x:v>
      </x:c>
      <x:c r="M1221" s="22">
        <x:v>0.16334600210534922</x:v>
      </x:c>
      <x:c r="N1221" s="22">
        <x:v>0.3644795707984676</x:v>
      </x:c>
      <x:c r="O1221" s="13">
        <x:v>1.2825176619339818</x:v>
      </x:c>
      <x:c r="P1221" s="25">
        <x:v>1.7529999999999999</x:v>
      </x:c>
      <x:c r="Q1221" s="25">
        <x:v>2.2065999999999999</x:v>
      </x:c>
    </x:row>
    <x:row r="1222">
      <x:c r="A1222" s="9">
        <x:v>45667</x:v>
      </x:c>
      <x:c r="B1222" s="8">
        <x:v>54.389195825660003</x:v>
      </x:c>
      <x:c r="C1222" s="8">
        <x:v>46.765039727582</x:v>
      </x:c>
      <x:c r="D1222" s="8">
        <x:v>64.153846153846004</x:v>
      </x:c>
      <x:c r="E1222" s="8">
        <x:v>204.921875</x:v>
      </x:c>
      <x:c r="F1222" s="23">
        <x:v>1.9255748917677202</x:v>
      </x:c>
      <x:c r="G1222" s="18">
        <x:v>0.22993925831202</x:v>
      </x:c>
      <x:c r="H1222" s="18">
        <x:v>0.21848666492919999</x:v>
      </x:c>
      <x:c r="I1222" s="18">
        <x:v>0.33704768751497999</x:v>
      </x:c>
      <x:c r="J1222" s="18">
        <x:v>0.52888904855815</x:v>
      </x:c>
      <x:c r="K1222" s="21">
        <x:v>0.18868034623649432</x:v>
      </x:c>
      <x:c r="L1222" s="21">
        <x:v>0.2143896427744354</x:v>
      </x:c>
      <x:c r="M1222" s="22">
        <x:v>0.16913739477295686</x:v>
      </x:c>
      <x:c r="N1222" s="22">
        <x:v>0.37357125237361832</x:v>
      </x:c>
      <x:c r="O1222" s="13">
        <x:v>1.2590416571616274</x:v>
      </x:c>
      <x:c r="P1222" s="25">
        <x:v>1.7535000000000001</x:v>
      </x:c>
      <x:c r="Q1222" s="25">
        <x:v>2.2187999999999999</x:v>
      </x:c>
    </x:row>
    <x:row r="1223">
      <x:c r="A1223" s="9">
        <x:v>45670</x:v>
      </x:c>
      <x:c r="B1223" s="8">
        <x:v>53.406998158378997</x:v>
      </x:c>
      <x:c r="C1223" s="8">
        <x:v>45.346197502838002</x:v>
      </x:c>
      <x:c r="D1223" s="8">
        <x:v>64.307692307691994</x:v>
      </x:c>
      <x:c r="E1223" s="8">
        <x:v>200.41015625</x:v>
      </x:c>
      <x:c r="F1223" s="23">
        <x:v>1.9086776105472727</x:v>
      </x:c>
      <x:c r="G1223" s="18">
        <x:v>0.20947890025575</x:v>
      </x:c>
      <x:c r="H1223" s="18">
        <x:v>0.20267570150291001</x:v>
      </x:c>
      <x:c r="I1223" s="18">
        <x:v>0.31991373112867999</x:v>
      </x:c>
      <x:c r="J1223" s="18">
        <x:v>0.51164348585202002</x:v>
      </x:c>
      <x:c r="K1223" s="21">
        <x:v>0.16534284414875766</x:v>
      </x:c>
      <x:c r="L1223" s="21">
        <x:v>0.18813321748392253</x:v>
      </x:c>
      <x:c r="M1223" s="22">
        <x:v>0.1376984060059574</x:v>
      </x:c>
      <x:c r="N1223" s="22">
        <x:v>0.33744697091502185</x:v>
      </x:c>
      <x:c r="O1223" s="13">
        <x:v>1.2610363461655765</x:v>
      </x:c>
      <x:c r="P1223" s="25">
        <x:v>1.7518</x:v>
      </x:c>
      <x:c r="Q1223" s="25">
        <x:v>2.2294999999999998</x:v>
      </x:c>
    </x:row>
    <x:row r="1224">
      <x:c r="A1224" s="9">
        <x:v>45671</x:v>
      </x:c>
      <x:c r="B1224" s="8">
        <x:v>58.133824432167003</x:v>
      </x:c>
      <x:c r="C1224" s="8">
        <x:v>50.624290578888001</x:v>
      </x:c>
      <x:c r="D1224" s="8">
        <x:v>68.615384615384997</x:v>
      </x:c>
      <x:c r="E1224" s="8">
        <x:v>213.2421875</x:v>
      </x:c>
      <x:c r="F1224" s="23">
        <x:v>1.9765392178161001</x:v>
      </x:c>
      <x:c r="G1224" s="18">
        <x:v>0.20875959079284001</x:v>
      </x:c>
      <x:c r="H1224" s="18">
        <x:v>0.19781078967944002</x:v>
      </x:c>
      <x:c r="I1224" s="18">
        <x:v>0.32290917804937003</x:v>
      </x:c>
      <x:c r="J1224" s="18">
        <x:v>0.51238923986869001</x:v>
      </x:c>
      <x:c r="K1224" s="21">
        <x:v>0.16982175869084859</x:v>
      </x:c>
      <x:c r="L1224" s="21">
        <x:v>0.19232944983628797</x:v>
      </x:c>
      <x:c r="M1224" s="22">
        <x:v>0.14524790001908716</x:v>
      </x:c>
      <x:c r="N1224" s="22">
        <x:v>0.33902286238804824</x:v>
      </x:c>
      <x:c r="O1224" s="13">
        <x:v>1.3070578477047072</x:v>
      </x:c>
      <x:c r="P1224" s="25">
        <x:v>1.7535000000000001</x:v>
      </x:c>
      <x:c r="Q1224" s="25">
        <x:v>2.2138</x:v>
      </x:c>
    </x:row>
    <x:row r="1225">
      <x:c r="A1225" s="9">
        <x:v>45672</x:v>
      </x:c>
      <x:c r="B1225" s="8">
        <x:v>57.704112952731997</x:v>
      </x:c>
      <x:c r="C1225" s="8">
        <x:v>48.467650397276003</x:v>
      </x:c>
      <x:c r="D1225" s="8">
        <x:v>65.153846153846004</x:v>
      </x:c>
      <x:c r="E1225" s="8">
        <x:v>207.255859375</x:v>
      </x:c>
      <x:c r="F1225" s="23">
        <x:v>1.9464536721971351</x:v>
      </x:c>
      <x:c r="G1225" s="18">
        <x:v>0.24768222506394</x:v>
      </x:c>
      <x:c r="H1225" s="18">
        <x:v>0.22465467813396001</x:v>
      </x:c>
      <x:c r="I1225" s="18">
        <x:v>0.36520488856937</x:v>
      </x:c>
      <x:c r="J1225" s="18">
        <x:v>0.55238030151077999</x:v>
      </x:c>
      <x:c r="K1225" s="21">
        <x:v>0.2185004877930472</x:v>
      </x:c>
      <x:c r="L1225" s="21">
        <x:v>0.2429240227705165</x:v>
      </x:c>
      <x:c r="M1225" s="22">
        <x:v>0.19954220627789443</x:v>
      </x:c>
      <x:c r="N1225" s="22">
        <x:v>0.40557397151814945</x:v>
      </x:c>
      <x:c r="O1225" s="13">
        <x:v>1.3027574134052875</x:v>
      </x:c>
      <x:c r="P1225" s="25">
        <x:v>1.7545999999999999</x:v>
      </x:c>
      <x:c r="Q1225" s="25">
        <x:v>2.2206000000000001</x:v>
      </x:c>
    </x:row>
    <x:row r="1226">
      <x:c r="A1226" s="9">
        <x:v>45673</x:v>
      </x:c>
      <x:c r="B1226" s="8">
        <x:v>57.458563535911999</x:v>
      </x:c>
      <x:c r="C1226" s="8">
        <x:v>48.127128263336999</x:v>
      </x:c>
      <x:c r="D1226" s="8">
        <x:v>66.153846153846004</x:v>
      </x:c>
      <x:c r="E1226" s="8">
        <x:v>214.6875</x:v>
      </x:c>
      <x:c r="F1226" s="23">
        <x:v>1.9660675948827375</x:v>
      </x:c>
      <x:c r="G1226" s="18">
        <x:v>0.24392583120205</x:v>
      </x:c>
      <x:c r="H1226" s="18">
        <x:v>0.21744418382417</x:v>
      </x:c>
      <x:c r="I1226" s="18">
        <x:v>0.35693745506829999</x:v>
      </x:c>
      <x:c r="J1226" s="18">
        <x:v>0.54529563792800995</x:v>
      </x:c>
      <x:c r="K1226" s="21">
        <x:v>0.21284291152935331</x:v>
      </x:c>
      <x:c r="L1226" s="21">
        <x:v>0.23764875924182927</x:v>
      </x:c>
      <x:c r="M1226" s="22">
        <x:v>0.19778410493236187</x:v>
      </x:c>
      <x:c r="N1226" s="22">
        <x:v>0.4101804235162263</x:v>
      </x:c>
      <x:c r="O1226" s="13">
        <x:v>1.3088534234002902</x:v>
      </x:c>
      <x:c r="P1226" s="25">
        <x:v>1.7537</x:v>
      </x:c>
      <x:c r="Q1226" s="25">
        <x:v>2.2299000000000002</x:v>
      </x:c>
    </x:row>
    <x:row r="1227">
      <x:c r="A1227" s="9">
        <x:v>45674</x:v>
      </x:c>
      <x:c r="B1227" s="8">
        <x:v>59.545733578883002</x:v>
      </x:c>
      <x:c r="C1227" s="8">
        <x:v>50.283768444948997</x:v>
      </x:c>
      <x:c r="D1227" s="8">
        <x:v>66.076923076922995</x:v>
      </x:c>
      <x:c r="E1227" s="8">
        <x:v>218.369140625</x:v>
      </x:c>
      <x:c r="F1227" s="23">
        <x:v>1.9856889143143874</x:v>
      </x:c>
      <x:c r="G1227" s="18">
        <x:v>0.25183823529411997</x:v>
      </x:c>
      <x:c r="H1227" s="18">
        <x:v>0.22057162713926001</x:v>
      </x:c>
      <x:c r="I1227" s="18">
        <x:v>0.35981308411214996</x:v>
      </x:c>
      <x:c r="J1227" s="18">
        <x:v>0.55284639780013001</x:v>
      </x:c>
      <x:c r="K1227" s="21">
        <x:v>0.21897195248168821</x:v>
      </x:c>
      <x:c r="L1227" s="21">
        <x:v>0.24316380747636623</x:v>
      </x:c>
      <x:c r="M1227" s="22">
        <x:v>0.20822929527930056</x:v>
      </x:c>
      <x:c r="N1227" s="22">
        <x:v>0.41539298761930676</x:v>
      </x:c>
      <x:c r="O1227" s="13">
        <x:v>1.3157452870376596</x:v>
      </x:c>
      <x:c r="P1227" s="25">
        <x:v>1.7527999999999999</x:v>
      </x:c>
      <x:c r="Q1227" s="25">
        <x:v>2.2324999999999999</x:v>
      </x:c>
    </x:row>
    <x:row r="1228">
      <x:c r="A1228" s="9">
        <x:v>45677</x:v>
      </x:c>
      <x:c r="B1228" s="8">
        <x:v>60.527931246163</x:v>
      </x:c>
      <x:c r="C1228" s="8">
        <x:v>53.405221339386998</x:v>
      </x:c>
      <x:c r="D1228" s="8">
        <x:v>73.153846153846004</x:v>
      </x:c>
      <x:c r="E1228" s="8">
        <x:v>227.40234375</x:v>
      </x:c>
      <x:c r="F1228" s="23">
        <x:v>2.0362233562234899</x:v>
      </x:c>
      <x:c r="G1228" s="18">
        <x:v>0.25271739130435</x:v>
      </x:c>
      <x:c r="H1228" s="18">
        <x:v>0.22387281730518999</x:v>
      </x:c>
      <x:c r="I1228" s="18">
        <x:v>0.37191468967170005</x:v>
      </x:c>
      <x:c r="J1228" s="18">
        <x:v>0.56776147905949004</x:v>
      </x:c>
      <x:c r="K1228" s="21">
        <x:v>0.22769404922154957</x:v>
      </x:c>
      <x:c r="L1228" s="21">
        <x:v>0.25131648747524715</x:v>
      </x:c>
      <x:c r="M1228" s="22">
        <x:v>0.2087463839103314</x:v>
      </x:c>
      <x:c r="N1228" s="22">
        <x:v>0.42193899835341853</x:v>
      </x:c>
      <x:c r="O1228" s="13">
        <x:v>1.325986687768776</x:v>
      </x:c>
      <x:c r="P1228" s="25">
        <x:v>1.7519</x:v>
      </x:c>
      <x:c r="Q1228" s="25">
        <x:v>2.2305999999999999</x:v>
      </x:c>
    </x:row>
    <x:row r="1229">
      <x:c r="A1229" s="9">
        <x:v>45678</x:v>
      </x:c>
      <x:c r="B1229" s="8">
        <x:v>63.474524248004997</x:v>
      </x:c>
      <x:c r="C1229" s="8">
        <x:v>56.583427922814998</x:v>
      </x:c>
      <x:c r="D1229" s="8">
        <x:v>76.230769230768999</x:v>
      </x:c>
      <x:c r="E1229" s="8">
        <x:v>238.65234375</x:v>
      </x:c>
      <x:c r="F1229" s="23">
        <x:v>2.0873526628789723</x:v>
      </x:c>
      <x:c r="G1229" s="18">
        <x:v>0.25719309462916001</x:v>
      </x:c>
      <x:c r="H1229" s="18">
        <x:v>0.23264703327252001</x:v>
      </x:c>
      <x:c r="I1229" s="18">
        <x:v>0.37898394440451</x:v>
      </x:c>
      <x:c r="J1229" s="18">
        <x:v>0.57568511597852001</x:v>
      </x:c>
      <x:c r="K1229" s="21">
        <x:v>0.23735907533869316</x:v>
      </x:c>
      <x:c r="L1229" s="21">
        <x:v>0.2581503515919561</x:v>
      </x:c>
      <x:c r="M1229" s="22">
        <x:v>0.22157018196003775</x:v>
      </x:c>
      <x:c r="N1229" s="22">
        <x:v>0.44630470497481234</x:v>
      </x:c>
      <x:c r="O1229" s="13">
        <x:v>1.3273367425381364</x:v>
      </x:c>
      <x:c r="P1229" s="25">
        <x:v>1.7532000000000001</x:v>
      </x:c>
      <x:c r="Q1229" s="25">
        <x:v>2.2355999999999998</x:v>
      </x:c>
    </x:row>
    <x:row r="1230">
      <x:c r="A1230" s="9">
        <x:v>45679</x:v>
      </x:c>
      <x:c r="B1230" s="8">
        <x:v>62.124002455494001</x:v>
      </x:c>
      <x:c r="C1230" s="8">
        <x:v>59.080590238364998</x:v>
      </x:c>
      <x:c r="D1230" s="8">
        <x:v>83.307692307691994</x:v>
      </x:c>
      <x:c r="E1230" s="8">
        <x:v>246.708984375</x:v>
      </x:c>
      <x:c r="F1230" s="23">
        <x:v>2.1280531734413772</x:v>
      </x:c>
      <x:c r="G1230" s="18">
        <x:v>0.25407608695652001</x:v>
      </x:c>
      <x:c r="H1230" s="18">
        <x:v>0.23360264095213001</x:v>
      </x:c>
      <x:c r="I1230" s="18">
        <x:v>0.38653247064461999</x:v>
      </x:c>
      <x:c r="J1230" s="18">
        <x:v>0.5781088167449</x:v>
      </x:c>
      <x:c r="K1230" s="21">
        <x:v>0.23783054002733417</x:v>
      </x:c>
      <x:c r="L1230" s="21">
        <x:v>0.2599487368858262</x:v>
      </x:c>
      <x:c r="M1230" s="22">
        <x:v>0.21950182743589308</x:v>
      </x:c>
      <x:c r="N1230" s="22">
        <x:v>0.44909282065786726</x:v>
      </x:c>
      <x:c r="O1230" s="13">
        <x:v>1.3167295287605623</x:v>
      </x:c>
      <x:c r="P1230" s="25">
        <x:v>1.7536</x:v>
      </x:c>
      <x:c r="Q1230" s="25">
        <x:v>2.2515000000000001</x:v>
      </x:c>
    </x:row>
    <x:row r="1231">
      <x:c r="A1231" s="9">
        <x:v>45680</x:v>
      </x:c>
      <x:c r="B1231" s="8">
        <x:v>61.817065684469</x:v>
      </x:c>
      <x:c r="C1231" s="8">
        <x:v>56.696935300794998</x:v>
      </x:c>
      <x:c r="D1231" s="8">
        <x:v>80.769230769231001</x:v>
      </x:c>
      <x:c r="E1231" s="8">
        <x:v>240.078125</x:v>
      </x:c>
      <x:c r="F1231" s="23">
        <x:v>2.0984033918862375</x:v>
      </x:c>
      <x:c r="G1231" s="18">
        <x:v>0.23721227621482999</x:v>
      </x:c>
      <x:c r="H1231" s="18">
        <x:v>0.22361219702892998</x:v>
      </x:c>
      <x:c r="I1231" s="18">
        <x:v>0.37838485502037</x:v>
      </x:c>
      <x:c r="J1231" s="18">
        <x:v>0.56813435610641005</x:v>
      </x:c>
      <x:c r="K1231" s="21">
        <x:v>0.23134790055851839</x:v>
      </x:c>
      <x:c r="L1231" s="21">
        <x:v>0.25155627218109688</x:v>
      </x:c>
      <x:c r="M1231" s="22">
        <x:v>0.20843613073170864</x:v>
      </x:c>
      <x:c r="N1231" s="22">
        <x:v>0.43515224224263438</x:v>
      </x:c>
      <x:c r="O1231" s="13">
        <x:v>1.3166154143737923</x:v>
      </x:c>
      <x:c r="P1231" s="25">
        <x:v>1.7525999999999999</x:v>
      </x:c>
      <x:c r="Q1231" s="25">
        <x:v>2.2536999999999998</x:v>
      </x:c>
    </x:row>
    <x:row r="1232">
      <x:c r="A1232" s="9">
        <x:v>45681</x:v>
      </x:c>
      <x:c r="B1232" s="8">
        <x:v>67.219152854512004</x:v>
      </x:c>
      <x:c r="C1232" s="8">
        <x:v>59.534619750284001</x:v>
      </x:c>
      <x:c r="D1232" s="8">
        <x:v>80.461538461537998</x:v>
      </x:c>
      <x:c r="E1232" s="8">
        <x:v>245.703125</x:v>
      </x:c>
      <x:c r="F1232" s="23">
        <x:v>2.132296090165835</x:v>
      </x:c>
      <x:c r="G1232" s="18">
        <x:v>0.24272698209718999</x:v>
      </x:c>
      <x:c r="H1232" s="18">
        <x:v>0.22821648857614002</x:v>
      </x:c>
      <x:c r="I1232" s="18">
        <x:v>0.37419122933142002</x:v>
      </x:c>
      <x:c r="J1232" s="18">
        <x:v>0.56477846283847999</x:v>
      </x:c>
      <x:c r="K1232" s="21">
        <x:v>0.22981564032043478</x:v>
      </x:c>
      <x:c r="L1232" s="21">
        <x:v>0.2505971333576984</x:v>
      </x:c>
      <x:c r="M1232" s="22">
        <x:v>0.2092634725413729</x:v>
      </x:c>
      <x:c r="N1232" s="22">
        <x:v>0.43333390592760224</x:v>
      </x:c>
      <x:c r="O1232" s="13">
        <x:v>1.3324456886082081</x:v>
      </x:c>
      <x:c r="P1232" s="25">
        <x:v>1.7522</x:v>
      </x:c>
      <x:c r="Q1232" s="25">
        <x:v>2.2587999999999999</x:v>
      </x:c>
    </x:row>
    <x:row r="1233">
      <x:c r="A1233" s="9">
        <x:v>45684</x:v>
      </x:c>
      <x:c r="B1233" s="8">
        <x:v>66.236955187231004</x:v>
      </x:c>
      <x:c r="C1233" s="8">
        <x:v>54.143019296254003</x:v>
      </x:c>
      <x:c r="D1233" s="8">
        <x:v>71.461538461537998</x:v>
      </x:c>
      <x:c r="E1233" s="8">
        <x:v>233.18359375</x:v>
      </x:c>
      <x:c r="F1233" s="23">
        <x:v>2.0625627667375577</x:v>
      </x:c>
      <x:c r="G1233" s="18">
        <x:v>0.25575447570331999</x:v>
      </x:c>
      <x:c r="H1233" s="18">
        <x:v>0.23586135001302999</x:v>
      </x:c>
      <x:c r="I1233" s="18">
        <x:v>0.38976755331896001</x:v>
      </x:c>
      <x:c r="J1233" s="18">
        <x:v>0.57941388629335999</x:v>
      </x:c>
      <x:c r="K1233" s="21">
        <x:v>0.24572757356207342</x:v>
      </x:c>
      <x:c r="L1233" s="21">
        <x:v>0.27229764923707189</x:v>
      </x:c>
      <x:c r="M1233" s="22">
        <x:v>0.22498296692487774</x:v>
      </x:c>
      <x:c r="N1233" s="22">
        <x:v>0.45576005381297136</x:v>
      </x:c>
      <x:c r="O1233" s="13">
        <x:v>1.324817279276125</x:v>
      </x:c>
      <x:c r="P1233" s="25">
        <x:v>1.7556</x:v>
      </x:c>
      <x:c r="Q1233" s="25">
        <x:v>2.2509000000000001</x:v>
      </x:c>
    </x:row>
    <x:row r="1234">
      <x:c r="A1234" s="9">
        <x:v>45693</x:v>
      </x:c>
      <x:c r="B1234" s="8">
        <x:v>70.718232044198999</x:v>
      </x:c>
      <x:c r="C1234" s="8">
        <x:v>50.908059023836998</x:v>
      </x:c>
      <x:c r="D1234" s="8">
        <x:v>54.769230769231001</x:v>
      </x:c>
      <x:c r="E1234" s="8">
        <x:v>220.537109375</x:v>
      </x:c>
      <x:c r="F1234" s="23">
        <x:v>1.9923315780306674</x:v>
      </x:c>
      <x:c r="G1234" s="18">
        <x:v>0.25071930946291998</x:v>
      </x:c>
      <x:c r="H1234" s="18">
        <x:v>0.23681695769264</x:v>
      </x:c>
      <x:c r="I1234" s="18">
        <x:v>0.38389647735441995</x:v>
      </x:c>
      <x:c r="J1234" s="18">
        <x:v>0.57829525522977998</x:v>
      </x:c>
      <x:c r="K1234" s="21">
        <x:v>0.23288016079660223</x:v>
      </x:c>
      <x:c r="L1234" s="21">
        <x:v>0.2581503515919561</x:v>
      </x:c>
      <x:c r="M1234" s="22">
        <x:v>0.21402068794690821</x:v>
      </x:c>
      <x:c r="N1234" s="22">
        <x:v>0.4437590341337736</x:v>
      </x:c>
      <x:c r="O1234" s="13">
        <x:v>1.3304035555495428</x:v>
      </x:c>
      <x:c r="P1234" s="25">
        <x:v>1.7574000000000001</x:v>
      </x:c>
      <x:c r="Q1234" s="25">
        <x:v>2.3355999999999999</x:v>
      </x:c>
    </x:row>
    <x:row r="1235">
      <x:c r="A1235" s="9">
        <x:v>45694</x:v>
      </x:c>
      <x:c r="B1235" s="8">
        <x:v>74.340085942296</x:v>
      </x:c>
      <x:c r="C1235" s="8">
        <x:v>55.334846765039998</x:v>
      </x:c>
      <x:c r="D1235" s="8">
        <x:v>59.076923076923002</x:v>
      </x:c>
      <x:c r="E1235" s="8">
        <x:v>233.61328125</x:v>
      </x:c>
      <x:c r="F1235" s="23">
        <x:v>2.0559128425856477</x:v>
      </x:c>
      <x:c r="G1235" s="18">
        <x:v>0.25479539641943999</x:v>
      </x:c>
      <x:c r="H1235" s="18">
        <x:v>0.22526279211188999</x:v>
      </x:c>
      <x:c r="I1235" s="18">
        <x:v>0.38497483824586998</x:v>
      </x:c>
      <x:c r="J1235" s="18">
        <x:v>0.57661730855723003</x:v>
      </x:c>
      <x:c r="K1235" s="21">
        <x:v>0.23936280026541801</x:v>
      </x:c>
      <x:c r="L1235" s="21">
        <x:v>0.2720578645312226</x:v>
      </x:c>
      <x:c r="M1235" s="22">
        <x:v>0.23367005592628387</x:v>
      </x:c>
      <x:c r="N1235" s="22">
        <x:v>0.45648738833898861</x:v>
      </x:c>
      <x:c r="O1235" s="13">
        <x:v>1.3546284966624116</x:v>
      </x:c>
      <x:c r="P1235" s="25">
        <x:v>1.7593000000000001</x:v>
      </x:c>
      <x:c r="Q1235" s="25">
        <x:v>2.3344999999999998</x:v>
      </x:c>
    </x:row>
    <x:row r="1236">
      <x:c r="A1236" s="9">
        <x:v>45695</x:v>
      </x:c>
      <x:c r="B1236" s="8">
        <x:v>74.462860650706006</x:v>
      </x:c>
      <x:c r="C1236" s="8">
        <x:v>56.186152099886002</x:v>
      </x:c>
      <x:c r="D1236" s="8">
        <x:v>63</x:v>
      </x:c>
      <x:c r="E1236" s="8">
        <x:v>240.419921875</x:v>
      </x:c>
      <x:c r="F1236" s="23">
        <x:v>2.0851723365639803</x:v>
      </x:c>
      <x:c r="G1236" s="18">
        <x:v>0.27261828644501002</x:v>
      </x:c>
      <x:c r="H1236" s="18">
        <x:v>0.23603509686387</x:v>
      </x:c>
      <x:c r="I1236" s="18">
        <x:v>0.41277258566977998</x:v>
      </x:c>
      <x:c r="J1236" s="18">
        <x:v>0.59684588756154</x:v>
      </x:c>
      <x:c r="K1236" s="21">
        <x:v>0.26623628751796335</x:v>
      </x:c>
      <x:c r="L1236" s="21">
        <x:v>0.30143149099778022</x:v>
      </x:c>
      <x:c r="M1236" s="22">
        <x:v>0.2613860065498208</x:v>
      </x:c>
      <x:c r="N1236" s="22">
        <x:v>0.48970233169352739</x:v>
      </x:c>
      <x:c r="O1236" s="13">
        <x:v>1.3719315146579969</x:v>
      </x:c>
      <x:c r="P1236" s="25">
        <x:v>1.7594000000000001</x:v>
      </x:c>
      <x:c r="Q1236" s="25">
        <x:v>2.3395000000000001</x:v>
      </x:c>
    </x:row>
    <x:row r="1237">
      <x:c r="A1237" s="9">
        <x:v>45698</x:v>
      </x:c>
      <x:c r="B1237" s="8">
        <x:v>75.936157151627</x:v>
      </x:c>
      <x:c r="C1237" s="8">
        <x:v>57.321225879681997</x:v>
      </x:c>
      <x:c r="D1237" s="8">
        <x:v>65</x:v>
      </x:c>
      <x:c r="E1237" s="8">
        <x:v>241.650390625</x:v>
      </x:c>
      <x:c r="F1237" s="23">
        <x:v>2.0997694341407724</x:v>
      </x:c>
      <x:c r="G1237" s="18">
        <x:v>0.28940217391304002</x:v>
      </x:c>
      <x:c r="H1237" s="18">
        <x:v>0.24993484493094001</x:v>
      </x:c>
      <x:c r="I1237" s="18">
        <x:v>0.43110472082435003</x:v>
      </x:c>
      <x:c r="J1237" s="18">
        <x:v>0.61446432731459</x:v>
      </x:c>
      <x:c r="K1237" s="21">
        <x:v>0.28521274123576967</x:v>
      </x:c>
      <x:c r="L1237" s="21">
        <x:v>0.31977502099526078</x:v>
      </x:c>
      <x:c r="M1237" s="22">
        <x:v>0.27803626046919394</x:v>
      </x:c>
      <x:c r="N1237" s="22">
        <x:v>0.50752202758083031</x:v>
      </x:c>
      <x:c r="O1237" s="13">
        <x:v>1.3859724598913523</x:v>
      </x:c>
      <x:c r="P1237" s="25">
        <x:v>1.7578</x:v>
      </x:c>
      <x:c r="Q1237" s="25">
        <x:v>2.3748</x:v>
      </x:c>
    </x:row>
    <x:row r="1238">
      <x:c r="A1238" s="9">
        <x:v>45699</x:v>
      </x:c>
      <x:c r="B1238" s="8">
        <x:v>76.672805402086993</x:v>
      </x:c>
      <x:c r="C1238" s="8">
        <x:v>57.661748013621001</x:v>
      </x:c>
      <x:c r="D1238" s="8">
        <x:v>66.923076923077005</x:v>
      </x:c>
      <x:c r="E1238" s="8">
        <x:v>244.462890625</x:v>
      </x:c>
      <x:c r="F1238" s="23">
        <x:v>2.1143013024094626</x:v>
      </x:c>
      <x:c r="G1238" s="18">
        <x:v>0.30091112531969</x:v>
      </x:c>
      <x:c r="H1238" s="18">
        <x:v>0.25097732603597001</x:v>
      </x:c>
      <x:c r="I1238" s="18">
        <x:v>0.43985142583273001</x:v>
      </x:c>
      <x:c r="J1238" s="18">
        <x:v>0.61865919391877999</x:v>
      </x:c>
      <x:c r="K1238" s="21">
        <x:v>0.29853161868988187</x:v>
      </x:c>
      <x:c r="L1238" s="21">
        <x:v>0.34135564452171119</x:v>
      </x:c>
      <x:c r="M1238" s="22">
        <x:v>0.30378727429480024</x:v>
      </x:c>
      <x:c r="N1238" s="22">
        <x:v>0.53370607051725671</x:v>
      </x:c>
      <x:c r="O1238" s="13">
        <x:v>1.3817281620918997</x:v>
      </x:c>
      <x:c r="P1238" s="25">
        <x:v>1.7581</x:v>
      </x:c>
      <x:c r="Q1238" s="25">
        <x:v>2.3894000000000002</x:v>
      </x:c>
    </x:row>
    <x:row r="1239">
      <x:c r="A1239" s="9">
        <x:v>45700</x:v>
      </x:c>
      <x:c r="B1239" s="8">
        <x:v>80.417434008594</x:v>
      </x:c>
      <x:c r="C1239" s="8">
        <x:v>60.385925085130999</x:v>
      </x:c>
      <x:c r="D1239" s="8">
        <x:v>68.846153846153996</x:v>
      </x:c>
      <x:c r="E1239" s="8">
        <x:v>252.587890625</x:v>
      </x:c>
      <x:c r="F1239" s="23">
        <x:v>2.1555935089121974</x:v>
      </x:c>
      <x:c r="G1239" s="18">
        <x:v>0.29291879795395998</x:v>
      </x:c>
      <x:c r="H1239" s="18">
        <x:v>0.24984797150552002</x:v>
      </x:c>
      <x:c r="I1239" s="18">
        <x:v>0.43314162473041001</x:v>
      </x:c>
      <x:c r="J1239" s="18">
        <x:v>0.61847275535673996</x:v>
      </x:c>
      <x:c r="K1239" s="21">
        <x:v>0.29758868931259963</x:v>
      </x:c>
      <x:c r="L1239" s="21">
        <x:v>0.33200404099358138</x:v>
      </x:c>
      <x:c r="M1239" s="22">
        <x:v>0.2974787929961511</x:v>
      </x:c>
      <x:c r="N1239" s="22">
        <x:v>0.53237262388623563</x:v>
      </x:c>
      <x:c r="O1239" s="13">
        <x:v>1.3954241696071621</x:v>
      </x:c>
      <x:c r="P1239" s="25">
        <x:v>1.7578</x:v>
      </x:c>
      <x:c r="Q1239" s="25">
        <x:v>2.3776000000000002</x:v>
      </x:c>
    </x:row>
    <x:row r="1240">
      <x:c r="A1240" s="9">
        <x:v>45701</x:v>
      </x:c>
      <x:c r="B1240" s="8">
        <x:v>77.286678944138004</x:v>
      </x:c>
      <x:c r="C1240" s="8">
        <x:v>56.469920544834999</x:v>
      </x:c>
      <x:c r="D1240" s="8">
        <x:v>63.384615384615003</x:v>
      </x:c>
      <x:c r="E1240" s="8">
        <x:v>243.447265625</x:v>
      </x:c>
      <x:c r="F1240" s="23">
        <x:v>2.1014712012464702</x:v>
      </x:c>
      <x:c r="G1240" s="18">
        <x:v>0.30770460358056001</x:v>
      </x:c>
      <x:c r="H1240" s="18">
        <x:v>0.25818782034575999</x:v>
      </x:c>
      <x:c r="I1240" s="18">
        <x:v>0.44787922358015997</x:v>
      </x:c>
      <x:c r="J1240" s="18">
        <x:v>0.63170989002071998</x:v>
      </x:c>
      <x:c r="K1240" s="21">
        <x:v>0.31243982700479567</x:v>
      </x:c>
      <x:c r="L1240" s="21">
        <x:v>0.34914864746181995</x:v>
      </x:c>
      <x:c r="M1240" s="22">
        <x:v>0.30988892014102043</x:v>
      </x:c>
      <x:c r="N1240" s="22">
        <x:v>0.54643442472246129</x:v>
      </x:c>
      <x:c r="O1240" s="13">
        <x:v>1.3839164648262297</x:v>
      </x:c>
      <x:c r="P1240" s="25">
        <x:v>1.7577</x:v>
      </x:c>
      <x:c r="Q1240" s="25">
        <x:v>2.3896999999999999</x:v>
      </x:c>
    </x:row>
    <x:row r="1241">
      <x:c r="A1241" s="9">
        <x:v>45702</x:v>
      </x:c>
      <x:c r="B1241" s="8">
        <x:v>81.461019030079996</x:v>
      </x:c>
      <x:c r="C1241" s="8">
        <x:v>57.832009080589998</x:v>
      </x:c>
      <x:c r="D1241" s="8">
        <x:v>61.076923076923002</x:v>
      </x:c>
      <x:c r="E1241" s="8">
        <x:v>244.140625</x:v>
      </x:c>
      <x:c r="F1241" s="23">
        <x:v>2.1112764404689823</x:v>
      </x:c>
      <x:c r="G1241" s="18">
        <x:v>0.30346867007673001</x:v>
      </x:c>
      <x:c r="H1241" s="18">
        <x:v>0.25523412388150002</x:v>
      </x:c>
      <x:c r="I1241" s="18">
        <x:v>0.43362089623771999</x:v>
      </x:c>
      <x:c r="J1241" s="18">
        <x:v>0.62024392127172001</x:v>
      </x:c>
      <x:c r="K1241" s="21">
        <x:v>0.29864948486204224</x:v>
      </x:c>
      <x:c r="L1241" s="21">
        <x:v>0.33655995040471964</x:v>
      </x:c>
      <x:c r="M1241" s="22">
        <x:v>0.29603094482925196</x:v>
      </x:c>
      <x:c r="N1241" s="22">
        <x:v>0.52752372704615347</x:v>
      </x:c>
      <x:c r="O1241" s="13">
        <x:v>1.3916034283338241</x:v>
      </x:c>
      <x:c r="P1241" s="25">
        <x:v>1.7556</x:v>
      </x:c>
      <x:c r="Q1241" s="25">
        <x:v>2.3994</x:v>
      </x:c>
    </x:row>
    <x:row r="1242">
      <x:c r="A1242" s="9">
        <x:v>45705</x:v>
      </x:c>
      <x:c r="B1242" s="8">
        <x:v>80.847145488029</x:v>
      </x:c>
      <x:c r="C1242" s="8">
        <x:v>61.918274687855003</x:v>
      </x:c>
      <x:c r="D1242" s="8">
        <x:v>68.307692307691994</x:v>
      </x:c>
      <x:c r="E1242" s="8">
        <x:v>252.4609375</x:v>
      </x:c>
      <x:c r="F1242" s="23">
        <x:v>2.1588351249589399</x:v>
      </x:c>
      <x:c r="G1242" s="18">
        <x:v>0.31369884910486001</x:v>
      </x:c>
      <x:c r="H1242" s="18">
        <x:v>0.26600642863348001</x:v>
      </x:c>
      <x:c r="I1242" s="18">
        <x:v>0.44632159118140002</x:v>
      </x:c>
      <x:c r="J1242" s="18">
        <x:v>0.62770146190139997</x:v>
      </x:c>
      <x:c r="K1242" s="21">
        <x:v>0.30690011691326236</x:v>
      </x:c>
      <x:c r="L1242" s="21">
        <x:v>0.34195510628633241</x:v>
      </x:c>
      <x:c r="M1242" s="22">
        <x:v>0.29871980571064238</x:v>
      </x:c>
      <x:c r="N1242" s="22">
        <x:v>0.53152406693921583</x:v>
      </x:c>
      <x:c r="O1242" s="13">
        <x:v>1.3997878488330113</x:v>
      </x:c>
      <x:c r="P1242" s="25">
        <x:v>1.7527999999999999</x:v>
      </x:c>
      <x:c r="Q1242" s="25">
        <x:v>2.3645999999999998</x:v>
      </x:c>
    </x:row>
    <x:row r="1243">
      <x:c r="A1243" s="9">
        <x:v>45706</x:v>
      </x:c>
      <x:c r="B1243" s="8">
        <x:v>75.629220380602007</x:v>
      </x:c>
      <x:c r="C1243" s="8">
        <x:v>58.513053348467999</x:v>
      </x:c>
      <x:c r="D1243" s="8">
        <x:v>64.923076923077005</x:v>
      </x:c>
      <x:c r="E1243" s="8">
        <x:v>250.9765625</x:v>
      </x:c>
      <x:c r="F1243" s="23">
        <x:v>2.1251047828803675</x:v>
      </x:c>
      <x:c r="G1243" s="18">
        <x:v>0.31993286445012997</x:v>
      </x:c>
      <x:c r="H1243" s="18">
        <x:v>0.26809139084354</x:v>
      </x:c>
      <x:c r="I1243" s="18">
        <x:v>0.44907740234842997</x:v>
      </x:c>
      <x:c r="J1243" s="18">
        <x:v>0.62704892712716997</x:v>
      </x:c>
      <x:c r="K1243" s="21">
        <x:v>0.31255769317695603</x:v>
      </x:c>
      <x:c r="L1243" s="21">
        <x:v>0.35058735569691502</x:v>
      </x:c>
      <x:c r="M1243" s="22">
        <x:v>0.31754183188036444</x:v>
      </x:c>
      <x:c r="N1243" s="22">
        <x:v>0.55346532514058411</x:v>
      </x:c>
      <x:c r="O1243" s="13">
        <x:v>1.3749309130981076</x:v>
      </x:c>
      <x:c r="P1243" s="25">
        <x:v>1.7507999999999999</x:v>
      </x:c>
      <x:c r="Q1243" s="25">
        <x:v>2.3856000000000002</x:v>
      </x:c>
    </x:row>
    <x:row r="1244">
      <x:c r="A1244" s="9">
        <x:v>45707</x:v>
      </x:c>
      <x:c r="B1244" s="8">
        <x:v>79.742173112339003</x:v>
      </x:c>
      <x:c r="C1244" s="8">
        <x:v>61.691259931895999</x:v>
      </x:c>
      <x:c r="D1244" s="8">
        <x:v>65.461538461537998</x:v>
      </x:c>
      <x:c r="E1244" s="8">
        <x:v>260.576171875</x:v>
      </x:c>
      <x:c r="F1244" s="23">
        <x:v>2.1686778584519324</x:v>
      </x:c>
      <x:c r="G1244" s="18">
        <x:v>0.30210997442455001</x:v>
      </x:c>
      <x:c r="H1244" s="18">
        <x:v>0.26227087134046001</x:v>
      </x:c>
      <x:c r="I1244" s="18">
        <x:v>0.42715073088905003</x:v>
      </x:c>
      <x:c r="J1244" s="18">
        <x:v>0.60374411265941996</x:v>
      </x:c>
      <x:c r="K1244" s="21">
        <x:v>0.29039885281082212</x:v>
      </x:c>
      <x:c r="L1244" s="21">
        <x:v>0.31665781981921737</x:v>
      </x:c>
      <x:c r="M1244" s="22">
        <x:v>0.28413790631542413</x:v>
      </x:c>
      <x:c r="N1244" s="22">
        <x:v>0.51297703652591653</x:v>
      </x:c>
      <x:c r="O1244" s="13">
        <x:v>1.3961181039243198</x:v>
      </x:c>
      <x:c r="P1244" s="25">
        <x:v>1.7515000000000001</x:v>
      </x:c>
      <x:c r="Q1244" s="25">
        <x:v>2.4001000000000001</x:v>
      </x:c>
    </x:row>
    <x:row r="1245">
      <x:c r="A1245" s="9">
        <x:v>45708</x:v>
      </x:c>
      <x:c r="B1245" s="8">
        <x:v>81.522406384285006</x:v>
      </x:c>
      <x:c r="C1245" s="8">
        <x:v>62.202043132804</x:v>
      </x:c>
      <x:c r="D1245" s="8">
        <x:v>65.230769230768999</x:v>
      </x:c>
      <x:c r="E1245" s="8">
        <x:v>264.27734375</x:v>
      </x:c>
      <x:c r="F1245" s="23">
        <x:v>2.1830814062446451</x:v>
      </x:c>
      <x:c r="G1245" s="18">
        <x:v>0.31553708439897998</x:v>
      </x:c>
      <x:c r="H1245" s="18">
        <x:v>0.26739640344019</x:v>
      </x:c>
      <x:c r="I1245" s="18">
        <x:v>0.44823867721063998</x:v>
      </x:c>
      <x:c r="J1245" s="18">
        <x:v>0.62154899089734994</x:v>
      </x:c>
      <x:c r="K1245" s="21">
        <x:v>0.31503288279232211</x:v>
      </x:c>
      <x:c r="L1245" s="21">
        <x:v>0.34267446040387983</x:v>
      </x:c>
      <x:c r="M1245" s="22">
        <x:v>0.31123335058171553</x:v>
      </x:c>
      <x:c r="N1245" s="22">
        <x:v>0.54728298166948108</x:v>
      </x:c>
      <x:c r="O1245" s="13">
        <x:v>1.4042996492563935</x:v>
      </x:c>
      <x:c r="P1245" s="25">
        <x:v>1.7490000000000001</x:v>
      </x:c>
      <x:c r="Q1245" s="25">
        <x:v>2.4077999999999999</x:v>
      </x:c>
    </x:row>
    <x:row r="1246">
      <x:c r="A1246" s="9">
        <x:v>45709</x:v>
      </x:c>
      <x:c r="B1246" s="8">
        <x:v>85.512584407611996</x:v>
      </x:c>
      <x:c r="C1246" s="8">
        <x:v>69.069239500568003</x:v>
      </x:c>
      <x:c r="D1246" s="8">
        <x:v>68.538461538462002</x:v>
      </x:c>
      <x:c r="E1246" s="8">
        <x:v>271.142578125</x:v>
      </x:c>
      <x:c r="F1246" s="23">
        <x:v>2.2356571589291052</x:v>
      </x:c>
      <x:c r="G1246" s="18">
        <x:v>0.31505754475703002</x:v>
      </x:c>
      <x:c r="H1246" s="18">
        <x:v>0.26826513769438004</x:v>
      </x:c>
      <x:c r="I1246" s="18">
        <x:v>0.45267193865325001</x:v>
      </x:c>
      <x:c r="J1246" s="18">
        <x:v>0.62658283083780997</x:v>
      </x:c>
      <x:c r="K1246" s="21">
        <x:v>0.32587657063106867</x:v>
      </x:c>
      <x:c r="L1246" s="21">
        <x:v>0.35010778628520889</x:v>
      </x:c>
      <x:c r="M1246" s="22">
        <x:v>0.32964170584661079</x:v>
      </x:c>
      <x:c r="N1246" s="22">
        <x:v>0.56619367934578868</x:v>
      </x:c>
      <x:c r="O1246" s="13">
        <x:v>1.4194826523385131</x:v>
      </x:c>
      <x:c r="P1246" s="25">
        <x:v>1.7458</x:v>
      </x:c>
      <x:c r="Q1246" s="25">
        <x:v>2.3885999999999998</x:v>
      </x:c>
    </x:row>
    <x:row r="1247">
      <x:c r="A1247" s="9">
        <x:v>45712</x:v>
      </x:c>
      <x:c r="B1247" s="8">
        <x:v>83.793738489871004</x:v>
      </x:c>
      <x:c r="C1247" s="8">
        <x:v>67.139614074915002</x:v>
      </x:c>
      <x:c r="D1247" s="8">
        <x:v>60.384615384615003</x:v>
      </x:c>
      <x:c r="E1247" s="8">
        <x:v>263.18359375</x:v>
      </x:c>
      <x:c r="F1247" s="23">
        <x:v>2.1862539042485025</x:v>
      </x:c>
      <x:c r="G1247" s="18">
        <x:v>0.32968350383632</x:v>
      </x:c>
      <x:c r="H1247" s="18">
        <x:v>0.27599687255668004</x:v>
      </x:c>
      <x:c r="I1247" s="18">
        <x:v>0.47196261682242996</x:v>
      </x:c>
      <x:c r="J1247" s="18">
        <x:v>0.64317585869255001</x:v>
      </x:c>
      <x:c r="K1247" s="21">
        <x:v>0.34438155966023376</x:v>
      </x:c>
      <x:c r="L1247" s="21">
        <x:v>0.37108894804703829</x:v>
      </x:c>
      <x:c r="M1247" s="22">
        <x:v>0.33822537712181289</x:v>
      </x:c>
      <x:c r="N1247" s="22">
        <x:v>0.58134648197103989</x:v>
      </x:c>
      <x:c r="O1247" s="13">
        <x:v>1.4203081559714026</x:v>
      </x:c>
      <x:c r="P1247" s="25">
        <x:v>1.7406999999999999</x:v>
      </x:c>
      <x:c r="Q1247" s="25">
        <x:v>2.3948999999999998</x:v>
      </x:c>
    </x:row>
    <x:row r="1248">
      <x:c r="A1248" s="9">
        <x:v>45713</x:v>
      </x:c>
      <x:c r="B1248" s="8">
        <x:v>81.890730509514995</x:v>
      </x:c>
      <x:c r="C1248" s="8">
        <x:v>65.777525539159996</x:v>
      </x:c>
      <x:c r="D1248" s="8">
        <x:v>58.230769230768999</x:v>
      </x:c>
      <x:c r="E1248" s="8">
        <x:v>261.708984375</x:v>
      </x:c>
      <x:c r="F1248" s="23">
        <x:v>2.1690200241361097</x:v>
      </x:c>
      <x:c r="G1248" s="18">
        <x:v>0.32712595907927999</x:v>
      </x:c>
      <x:c r="H1248" s="18">
        <x:v>0.27165320128573001</x:v>
      </x:c>
      <x:c r="I1248" s="18">
        <x:v>0.46944644140906</x:v>
      </x:c>
      <x:c r="J1248" s="18">
        <x:v>0.63991318466707003</x:v>
      </x:c>
      <x:c r="K1248" s="21">
        <x:v>0.34886047420232469</x:v>
      </x:c>
      <x:c r="L1248" s="21">
        <x:v>0.37780291981081948</x:v>
      </x:c>
      <x:c r="M1248" s="22">
        <x:v>0.3447406938728701</x:v>
      </x:c>
      <x:c r="N1248" s="22">
        <x:v>0.5829223734440665</x:v>
      </x:c>
      <x:c r="O1248" s="13">
        <x:v>1.4122654024649262</x:v>
      </x:c>
      <x:c r="P1248" s="25">
        <x:v>1.7405999999999999</x:v>
      </x:c>
      <x:c r="Q1248" s="25">
        <x:v>2.3942000000000001</x:v>
      </x:c>
    </x:row>
    <x:row r="1249">
      <x:c r="A1249" s="9">
        <x:v>45714</x:v>
      </x:c>
      <x:c r="B1249" s="8">
        <x:v>82.504604051564996</x:v>
      </x:c>
      <x:c r="C1249" s="8">
        <x:v>66.401816118048004</x:v>
      </x:c>
      <x:c r="D1249" s="8">
        <x:v>58.538461538462002</x:v>
      </x:c>
      <x:c r="E1249" s="8">
        <x:v>262.529296875</x:v>
      </x:c>
      <x:c r="F1249" s="23">
        <x:v>2.1749354464576873</x:v>
      </x:c>
      <x:c r="G1249" s="18">
        <x:v>0.31705562659847003</x:v>
      </x:c>
      <x:c r="H1249" s="18">
        <x:v>0.25888280774910999</x:v>
      </x:c>
      <x:c r="I1249" s="18">
        <x:v>0.45734483584951002</x:v>
      </x:c>
      <x:c r="J1249" s="18">
        <x:v>0.62583707674398004</x:v>
      </x:c>
      <x:c r="K1249" s="21">
        <x:v>0.34438155966023376</x:v>
      </x:c>
      <x:c r="L1249" s="21">
        <x:v>0.37252765628213336</x:v>
      </x:c>
      <x:c r="M1249" s="22">
        <x:v>0.34329284570597074</x:v>
      </x:c>
      <x:c r="N1249" s="22">
        <x:v>0.57880081113000115</x:v>
      </x:c>
      <x:c r="O1249" s="13">
        <x:v>1.4292647565451495</x:v>
      </x:c>
      <x:c r="P1249" s="25">
        <x:v>1.7408999999999999</x:v>
      </x:c>
      <x:c r="Q1249" s="25">
        <x:v>2.3740000000000001</x:v>
      </x:c>
    </x:row>
    <x:row r="1250">
      <x:c r="A1250" s="9">
        <x:v>45715</x:v>
      </x:c>
      <x:c r="B1250" s="8">
        <x:v>80.478821362798996</x:v>
      </x:c>
      <x:c r="C1250" s="8">
        <x:v>64.131668558455999</x:v>
      </x:c>
      <x:c r="D1250" s="8">
        <x:v>53.076923076923002</x:v>
      </x:c>
      <x:c r="E1250" s="8">
        <x:v>253.662109375</x:v>
      </x:c>
      <x:c r="F1250" s="23">
        <x:v>2.1283738059329451</x:v>
      </x:c>
      <x:c r="G1250" s="18">
        <x:v>0.33192135549871998</x:v>
      </x:c>
      <x:c r="H1250" s="18">
        <x:v>0.26539831465555003</x:v>
      </x:c>
      <x:c r="I1250" s="18">
        <x:v>0.47807332854061996</x:v>
      </x:c>
      <x:c r="J1250" s="18">
        <x:v>0.64541312089688996</x:v>
      </x:c>
      <x:c r="K1250" s="21">
        <x:v>0.36194361931211638</x:v>
      </x:c>
      <x:c r="L1250" s="21">
        <x:v>0.3895523703974455</x:v>
      </x:c>
      <x:c r="M1250" s="22">
        <x:v>0.36252854278051982</x:v>
      </x:c>
      <x:c r="N1250" s="22">
        <x:v>0.59928740027933514</x:v>
      </x:c>
      <x:c r="O1250" s="13">
        <x:v>1.4250539867607577</x:v>
      </x:c>
      <x:c r="P1250" s="25">
        <x:v>1.7384999999999999</x:v>
      </x:c>
      <x:c r="Q1250" s="25">
        <x:v>2.3639000000000001</x:v>
      </x:c>
    </x:row>
    <x:row r="1251">
      <x:c r="A1251" s="9">
        <x:v>45716</x:v>
      </x:c>
      <x:c r="B1251" s="8">
        <x:v>73.235113566604994</x:v>
      </x:c>
      <x:c r="C1251" s="8">
        <x:v>55.675368898978</x:v>
      </x:c>
      <x:c r="D1251" s="8">
        <x:v>44.615384615384997</x:v>
      </x:c>
      <x:c r="E1251" s="8">
        <x:v>234.560546875</x:v>
      </x:c>
      <x:c r="F1251" s="23">
        <x:v>2.0202160348899199</x:v>
      </x:c>
      <x:c r="G1251" s="18">
        <x:v>0.33296035805627</x:v>
      </x:c>
      <x:c r="H1251" s="18">
        <x:v>0.2683520111198</x:v>
      </x:c>
      <x:c r="I1251" s="18">
        <x:v>0.47471842798946001</x:v>
      </x:c>
      <x:c r="J1251" s="18">
        <x:v>0.64280298164563998</x:v>
      </x:c>
      <x:c r="K1251" s="21">
        <x:v>0.35381085343305663</x:v>
      </x:c>
      <x:c r="L1251" s="21">
        <x:v>0.38104001333978932</x:v>
      </x:c>
      <x:c r="M1251" s="22">
        <x:v>0.35570297285083985</x:v>
      </x:c>
      <x:c r="N1251" s="22">
        <x:v>0.59104427565120443</x:v>
      </x:c>
      <x:c r="O1251" s="13">
        <x:v>1.3849364398850454</x:v>
      </x:c>
      <x:c r="P1251" s="25">
        <x:v>1.7394000000000001</x:v>
      </x:c>
      <x:c r="Q1251" s="25">
        <x:v>2.3443999999999998</x:v>
      </x:c>
    </x:row>
    <x:row r="1252">
      <x:c r="A1252" s="9">
        <x:v>45719</x:v>
      </x:c>
      <x:c r="B1252" s="8">
        <x:v>76.243093922651994</x:v>
      </x:c>
      <x:c r="C1252" s="8">
        <x:v>53.064699205448001</x:v>
      </x:c>
      <x:c r="D1252" s="8">
        <x:v>42.153846153845997</x:v>
      </x:c>
      <x:c r="E1252" s="8">
        <x:v>229.4140625</x:v>
      </x:c>
      <x:c r="F1252" s="23">
        <x:v>2.0021892544548647</x:v>
      </x:c>
      <x:c r="G1252" s="18">
        <x:v>0.30466751918159002</x:v>
      </x:c>
      <x:c r="H1252" s="18">
        <x:v>0.24767613587004</x:v>
      </x:c>
      <x:c r="I1252" s="18">
        <x:v>0.43565780014377997</x:v>
      </x:c>
      <x:c r="J1252" s="18">
        <x:v>0.60579493630171999</x:v>
      </x:c>
      <x:c r="K1252" s="21">
        <x:v>0.31196836231615466</x:v>
      </x:c>
      <x:c r="L1252" s="21">
        <x:v>0.33068522511141274</x:v>
      </x:c>
      <x:c r="M1252" s="22">
        <x:v>0.30606246427135342</x:v>
      </x:c>
      <x:c r="N1252" s="22">
        <x:v>0.53697907588431248</x:v>
      </x:c>
      <x:c r="O1252" s="13">
        <x:v>1.3914841986816948</x:v>
      </x:c>
      <x:c r="P1252" s="25">
        <x:v>1.7412000000000001</x:v>
      </x:c>
      <x:c r="Q1252" s="25">
        <x:v>2.3462000000000001</x:v>
      </x:c>
    </x:row>
    <x:row r="1253">
      <x:c r="A1253" s="9">
        <x:v>45720</x:v>
      </x:c>
      <x:c r="B1253" s="8">
        <x:v>79.066912216082997</x:v>
      </x:c>
      <x:c r="C1253" s="8">
        <x:v>55.334846765039998</x:v>
      </x:c>
      <x:c r="D1253" s="8">
        <x:v>39.307692307692001</x:v>
      </x:c>
      <x:c r="E1253" s="8">
        <x:v>232.109375</x:v>
      </x:c>
      <x:c r="F1253" s="23">
        <x:v>2.0145470657220375</x:v>
      </x:c>
      <x:c r="G1253" s="18">
        <x:v>0.30802429667518999</x:v>
      </x:c>
      <x:c r="H1253" s="18">
        <x:v>0.24976109808010002</x:v>
      </x:c>
      <x:c r="I1253" s="18">
        <x:v>0.44260723699975996</x:v>
      </x:c>
      <x:c r="J1253" s="18">
        <x:v>0.61576939686304999</x:v>
      </x:c>
      <x:c r="K1253" s="21">
        <x:v>0.31797953709632942</x:v>
      </x:c>
      <x:c r="L1253" s="21">
        <x:v>0.33572070393424558</x:v>
      </x:c>
      <x:c r="M1253" s="22">
        <x:v>0.31557689508242359</x:v>
      </x:c>
      <x:c r="N1253" s="22">
        <x:v>0.54643442472246129</x:v>
      </x:c>
      <x:c r="O1253" s="13">
        <x:v>1.4044210337643683</x:v>
      </x:c>
      <x:c r="P1253" s="25">
        <x:v>1.7411000000000001</x:v>
      </x:c>
      <x:c r="Q1253" s="25">
        <x:v>2.3734999999999999</x:v>
      </x:c>
    </x:row>
    <x:row r="1254">
      <x:c r="A1254" s="9">
        <x:v>45721</x:v>
      </x:c>
      <x:c r="B1254" s="8">
        <x:v>81.583793738490002</x:v>
      </x:c>
      <x:c r="C1254" s="8">
        <x:v>56.980703745743</x:v>
      </x:c>
      <x:c r="D1254" s="8">
        <x:v>40.692307692307999</x:v>
      </x:c>
      <x:c r="E1254" s="8">
        <x:v>235</x:v>
      </x:c>
      <x:c r="F1254" s="23">
        <x:v>2.0356420129413522</x:v>
      </x:c>
      <x:c r="G1254" s="18">
        <x:v>0.31050191815857003</x:v>
      </x:c>
      <x:c r="H1254" s="18">
        <x:v>0.24941360437842</x:v>
      </x:c>
      <x:c r="I1254" s="18">
        <x:v>0.45458902468247997</x:v>
      </x:c>
      <x:c r="J1254" s="18">
        <x:v>0.62555741893950001</x:v>
      </x:c>
      <x:c r="K1254" s="21">
        <x:v>0.33565946292037241</x:v>
      </x:c>
      <x:c r="L1254" s="21">
        <x:v>0.35394434157879973</x:v>
      </x:c>
      <x:c r="M1254" s="22">
        <x:v>0.33781170621698609</x:v>
      </x:c>
      <x:c r="N1254" s="22">
        <x:v>0.56789079323981828</x:v>
      </x:c>
      <x:c r="O1254" s="13">
        <x:v>1.4098708716943364</x:v>
      </x:c>
      <x:c r="P1254" s="25">
        <x:v>1.7416</x:v>
      </x:c>
      <x:c r="Q1254" s="25">
        <x:v>2.3805000000000001</x:v>
      </x:c>
    </x:row>
    <x:row r="1255">
      <x:c r="A1255" s="9">
        <x:v>45722</x:v>
      </x:c>
      <x:c r="B1255" s="8">
        <x:v>90.791896869244994</x:v>
      </x:c>
      <x:c r="C1255" s="8">
        <x:v>61.918274687855003</x:v>
      </x:c>
      <x:c r="D1255" s="8">
        <x:v>42.307692307692001</x:v>
      </x:c>
      <x:c r="E1255" s="8">
        <x:v>240.78125</x:v>
      </x:c>
      <x:c r="F1255" s="23">
        <x:v>2.0894977846619804</x:v>
      </x:c>
      <x:c r="G1255" s="18">
        <x:v>0.31369884910486001</x:v>
      </x:c>
      <x:c r="H1255" s="18">
        <x:v>0.2561028581357</x:v>
      </x:c>
      <x:c r="I1255" s="18">
        <x:v>0.45758447160316001</x:v>
      </x:c>
      <x:c r="J1255" s="18">
        <x:v>0.62788790038628006</x:v>
      </x:c>
      <x:c r="K1255" s="21">
        <x:v>0.34190637004486768</x:v>
      </x:c>
      <x:c r="L1255" s="21">
        <x:v>0.36125777510721346</x:v>
      </x:c>
      <x:c r="M1255" s="22">
        <x:v>0.34463727614665562</x:v>
      </x:c>
      <x:c r="N1255" s="22">
        <x:v>0.57589147302595367</x:v>
      </x:c>
      <x:c r="O1255" s="13">
        <x:v>1.4331248745268965</x:v>
      </x:c>
      <x:c r="P1255" s="25">
        <x:v>1.7395</x:v>
      </x:c>
      <x:c r="Q1255" s="25">
        <x:v>2.3740999999999999</x:v>
      </x:c>
    </x:row>
    <x:row r="1256">
      <x:c r="A1256" s="9">
        <x:v>45723</x:v>
      </x:c>
      <x:c r="B1256" s="8">
        <x:v>90.791896869244994</x:v>
      </x:c>
      <x:c r="C1256" s="8">
        <x:v>60.726447219069001</x:v>
      </x:c>
      <x:c r="D1256" s="8">
        <x:v>40</x:v>
      </x:c>
      <x:c r="E1256" s="8">
        <x:v>236.611328125</x:v>
      </x:c>
      <x:c r="F1256" s="23">
        <x:v>2.070324180533285</x:v>
      </x:c>
      <x:c r="G1256" s="18">
        <x:v>0.33208120204604002</x:v>
      </x:c>
      <x:c r="H1256" s="18">
        <x:v>0.26852575797063999</x:v>
      </x:c>
      <x:c r="I1256" s="18">
        <x:v>0.48442367601246</x:v>
      </x:c>
      <x:c r="J1256" s="18">
        <x:v>0.65072661856466996</x:v>
      </x:c>
      <x:c r="K1256" s="21">
        <x:v>0.36807266026445129</x:v>
      </x:c>
      <x:c r="L1256" s="21">
        <x:v>0.38559592275092802</x:v>
      </x:c>
      <x:c r="M1256" s="22">
        <x:v>0.37204297359157978</x:v>
      </x:c>
      <x:c r="N1256" s="22">
        <x:v>0.60353018501440348</x:v>
      </x:c>
      <x:c r="O1256" s="13">
        <x:v>1.4286126944879787</x:v>
      </x:c>
      <x:c r="P1256" s="25">
        <x:v>1.7343</x:v>
      </x:c>
      <x:c r="Q1256" s="25">
        <x:v>2.3730000000000002</x:v>
      </x:c>
    </x:row>
    <x:row r="1257">
      <x:c r="A1257" s="9">
        <x:v>45726</x:v>
      </x:c>
      <x:c r="B1257" s="8">
        <x:v>86.433394720688</x:v>
      </x:c>
      <x:c r="C1257" s="8">
        <x:v>59.931895573212003</x:v>
      </x:c>
      <x:c r="D1257" s="8">
        <x:v>41.153846153845997</x:v>
      </x:c>
      <x:c r="E1257" s="8">
        <x:v>236.142578125</x:v>
      </x:c>
      <x:c r="F1257" s="23">
        <x:v>2.0591542864318648</x:v>
      </x:c>
      <x:c r="G1257" s="18">
        <x:v>0.32416879795395998</x:v>
      </x:c>
      <x:c r="H1257" s="18">
        <x:v>0.26661454261142004</x:v>
      </x:c>
      <x:c r="I1257" s="18">
        <x:v>0.47795351066378999</x:v>
      </x:c>
      <x:c r="J1257" s="18">
        <x:v>0.64802326014814005</x:v>
      </x:c>
      <x:c r="K1257" s="21">
        <x:v>0.36701186471500868</x:v>
      </x:c>
      <x:c r="L1257" s="21">
        <x:v>0.38247872157488438</x:v>
      </x:c>
      <x:c r="M1257" s="22">
        <x:v>0.36542423911431854</x:v>
      </x:c>
      <x:c r="N1257" s="22">
        <x:v>0.5972266191223079</x:v>
      </x:c>
      <x:c r="O1257" s="13">
        <x:v>1.4292764675528182</x:v>
      </x:c>
      <x:c r="P1257" s="25">
        <x:v>1.7329000000000001</x:v>
      </x:c>
      <x:c r="Q1257" s="25">
        <x:v>2.3815</x:v>
      </x:c>
    </x:row>
    <x:row r="1258">
      <x:c r="A1258" s="9">
        <x:v>45727</x:v>
      </x:c>
      <x:c r="B1258" s="8">
        <x:v>85.880908532842</x:v>
      </x:c>
      <x:c r="C1258" s="8">
        <x:v>59.080590238364998</x:v>
      </x:c>
      <x:c r="D1258" s="8">
        <x:v>40.923076923076998</x:v>
      </x:c>
      <x:c r="E1258" s="8">
        <x:v>231.77734375</x:v>
      </x:c>
      <x:c r="F1258" s="23">
        <x:v>2.0441547986107098</x:v>
      </x:c>
      <x:c r="G1258" s="18">
        <x:v>0.31825447570331999</x:v>
      </x:c>
      <x:c r="H1258" s="18">
        <x:v>0.26209712448962003</x:v>
      </x:c>
      <x:c r="I1258" s="18">
        <x:v>0.47711478552600001</x:v>
      </x:c>
      <x:c r="J1258" s="18">
        <x:v>0.64848935643749994</x:v>
      </x:c>
      <x:c r="K1258" s="21">
        <x:v>0.37042998370765723</x:v>
      </x:c>
      <x:c r="L1258" s="21">
        <x:v>0.38511635333923322</x:v>
      </x:c>
      <x:c r="M1258" s="22">
        <x:v>0.36966436588881235</x:v>
      </x:c>
      <x:c r="N1258" s="22">
        <x:v>0.60304529533040263</x:v>
      </x:c>
      <x:c r="O1258" s="13">
        <x:v>1.4339299145835602</x:v>
      </x:c>
      <x:c r="P1258" s="25">
        <x:v>1.7277</x:v>
      </x:c>
      <x:c r="Q1258" s="25">
        <x:v>2.3639000000000001</x:v>
      </x:c>
    </x:row>
    <x:row r="1259">
      <x:c r="A1259" s="9">
        <x:v>45728</x:v>
      </x:c>
      <x:c r="B1259" s="8">
        <x:v>86.985880908533005</x:v>
      </x:c>
      <x:c r="C1259" s="8">
        <x:v>59.364358683314002</x:v>
      </x:c>
      <x:c r="D1259" s="8">
        <x:v>41.692307692307999</x:v>
      </x:c>
      <x:c r="E1259" s="8">
        <x:v>233.095703125</x:v>
      </x:c>
      <x:c r="F1259" s="23">
        <x:v>2.0528456260228873</x:v>
      </x:c>
      <x:c r="G1259" s="18">
        <x:v>0.32400895140664998</x:v>
      </x:c>
      <x:c r="H1259" s="18">
        <x:v>0.26565893493179998</x:v>
      </x:c>
      <x:c r="I1259" s="18">
        <x:v>0.48310567936735999</x:v>
      </x:c>
      <x:c r="J1259" s="18">
        <x:v>0.65631977403692998</x:v>
      </x:c>
      <x:c r="K1259" s="21">
        <x:v>0.37490889824974816</x:v>
      </x:c>
      <x:c r="L1259" s="21">
        <x:v>0.38979215510329857</x:v>
      </x:c>
      <x:c r="M1259" s="22">
        <x:v>0.37338740403227511</x:v>
      </x:c>
      <x:c r="N1259" s="22">
        <x:v>0.60425751954042028</x:v>
      </x:c>
      <x:c r="O1259" s="13">
        <x:v>1.4379355024087261</x:v>
      </x:c>
      <x:c r="P1259" s="25">
        <x:v>1.7296</x:v>
      </x:c>
      <x:c r="Q1259" s="25">
        <x:v>2.3729</x:v>
      </x:c>
    </x:row>
    <x:row r="1260">
      <x:c r="A1260" s="9">
        <x:v>45729</x:v>
      </x:c>
      <x:c r="B1260" s="8">
        <x:v>83.241252302025998</x:v>
      </x:c>
      <x:c r="C1260" s="8">
        <x:v>55.334846765039998</x:v>
      </x:c>
      <x:c r="D1260" s="8">
        <x:v>40.846153846154003</x:v>
      </x:c>
      <x:c r="E1260" s="8">
        <x:v>224.873046875</x:v>
      </x:c>
      <x:c r="F1260" s="23">
        <x:v>2.0107382494705499</x:v>
      </x:c>
      <x:c r="G1260" s="18">
        <x:v>0.32296994884910002</x:v>
      </x:c>
      <x:c r="H1260" s="18">
        <x:v>0.26313960559464999</x:v>
      </x:c>
      <x:c r="I1260" s="18">
        <x:v>0.48154804696860998</x:v>
      </x:c>
      <x:c r="J1260" s="18">
        <x:v>0.65743840517768004</x:v>
      </x:c>
      <x:c r="K1260" s="21">
        <x:v>0.38162727006288422</x:v>
      </x:c>
      <x:c r="L1260" s="21">
        <x:v>0.39590666510245875</x:v>
      </x:c>
      <x:c r="M1260" s="22">
        <x:v>0.38362575892679507</x:v>
      </x:c>
      <x:c r="N1260" s="22">
        <x:v>0.61722831858763061</x:v>
      </x:c>
      <x:c r="O1260" s="13">
        <x:v>1.4250469163222104</x:v>
      </x:c>
      <x:c r="P1260" s="25">
        <x:v>1.7304999999999999</x:v>
      </x:c>
      <x:c r="Q1260" s="25">
        <x:v>2.3879999999999999</x:v>
      </x:c>
    </x:row>
    <x:row r="1261">
      <x:c r="A1261" s="9">
        <x:v>45730</x:v>
      </x:c>
      <x:c r="B1261" s="8">
        <x:v>84.223449969306003</x:v>
      </x:c>
      <x:c r="C1261" s="8">
        <x:v>58.115777525539002</x:v>
      </x:c>
      <x:c r="D1261" s="8">
        <x:v>41.769230769231001</x:v>
      </x:c>
      <x:c r="E1261" s="8">
        <x:v>233.486328125</x:v>
      </x:c>
      <x:c r="F1261" s="23">
        <x:v>2.0439869659726901</x:v>
      </x:c>
      <x:c r="G1261" s="18">
        <x:v>0.31473785166239998</x:v>
      </x:c>
      <x:c r="H1261" s="18">
        <x:v>0.26201025106420001</x:v>
      </x:c>
      <x:c r="I1261" s="18">
        <x:v>0.47064462017733</x:v>
      </x:c>
      <x:c r="J1261" s="18">
        <x:v>0.65538758145821996</x:v>
      </x:c>
      <x:c r="K1261" s="21">
        <x:v>0.3645366750996426</x:v>
      </x:c>
      <x:c r="L1261" s="21">
        <x:v>0.37552496510525013</x:v>
      </x:c>
      <x:c r="M1261" s="22">
        <x:v>0.35994309962533366</x:v>
      </x:c>
      <x:c r="N1261" s="22">
        <x:v>0.59759028638530598</x:v>
      </x:c>
      <x:c r="O1261" s="13">
        <x:v>1.4509754735087537</x:v>
      </x:c>
      <x:c r="P1261" s="25">
        <x:v>1.7307999999999999</x:v>
      </x:c>
      <x:c r="Q1261" s="25">
        <x:v>2.4201000000000001</x:v>
      </x:c>
    </x:row>
    <x:row r="1262">
      <x:c r="A1262" s="9">
        <x:v>45733</x:v>
      </x:c>
      <x:c r="B1262" s="8">
        <x:v>82.872928176795995</x:v>
      </x:c>
      <x:c r="C1262" s="8">
        <x:v>58.059023836549002</x:v>
      </x:c>
      <x:c r="D1262" s="8">
        <x:v>41.153846153845997</x:v>
      </x:c>
      <x:c r="E1262" s="8">
        <x:v>232.71484375</x:v>
      </x:c>
      <x:c r="F1262" s="23">
        <x:v>2.0370016047929775</x:v>
      </x:c>
      <x:c r="G1262" s="18">
        <x:v>0.34486892583120005</x:v>
      </x:c>
      <x:c r="H1262" s="18">
        <x:v>0.28772478498826998</x:v>
      </x:c>
      <x:c r="I1262" s="18">
        <x:v>0.49712437095615003</x:v>
      </x:c>
      <x:c r="J1262" s="18">
        <x:v>0.6814889737392601</x:v>
      </x:c>
      <x:c r="K1262" s="21">
        <x:v>0.38598831843281478</x:v>
      </x:c>
      <x:c r="L1262" s="21">
        <x:v>0.39854429686679582</x:v>
      </x:c>
      <x:c r="M1262" s="22">
        <x:v>0.38610778435576676</x:v>
      </x:c>
      <x:c r="N1262" s="22">
        <x:v>0.62595633289977259</x:v>
      </x:c>
      <x:c r="O1262" s="13">
        <x:v>1.4544366761593062</x:v>
      </x:c>
      <x:c r="P1262" s="25">
        <x:v>1.7262999999999999</x:v>
      </x:c>
      <x:c r="Q1262" s="25">
        <x:v>2.4287000000000001</x:v>
      </x:c>
    </x:row>
    <x:row r="1263">
      <x:c r="A1263" s="9">
        <x:v>45734</x:v>
      </x:c>
      <x:c r="B1263" s="8">
        <x:v>83.241252302025998</x:v>
      </x:c>
      <x:c r="C1263" s="8">
        <x:v>58.683314415437003</x:v>
      </x:c>
      <x:c r="D1263" s="8">
        <x:v>40.461538461537998</x:v>
      </x:c>
      <x:c r="E1263" s="8">
        <x:v>237.421875</x:v>
      </x:c>
      <x:c r="F1263" s="23">
        <x:v>2.0495199504475026</x:v>
      </x:c>
      <x:c r="G1263" s="18">
        <x:v>0.34223145780051001</x:v>
      </x:c>
      <x:c r="H1263" s="18">
        <x:v>0.28529232907654001</x:v>
      </x:c>
      <x:c r="I1263" s="18">
        <x:v>0.49808291397075999</x:v>
      </x:c>
      <x:c r="J1263" s="18">
        <x:v>0.68596349807077006</x:v>
      </x:c>
      <x:c r="K1263" s="21">
        <x:v>0.3902315006305852</x:v>
      </x:c>
      <x:c r="L1263" s="21">
        <x:v>0.40118192863114466</x:v>
      </x:c>
      <x:c r="M1263" s="22">
        <x:v>0.39479487335717312</x:v>
      </x:c>
      <x:c r="N1263" s="22">
        <x:v>0.63771490773696526</x:v>
      </x:c>
      <x:c r="O1263" s="13">
        <x:v>1.4634436453190558</x:v>
      </x:c>
      <x:c r="P1263" s="25">
        <x:v>1.7267999999999999</x:v>
      </x:c>
      <x:c r="Q1263" s="25">
        <x:v>2.4468000000000001</x:v>
      </x:c>
    </x:row>
    <x:row r="1264">
      <x:c r="A1264" s="9">
        <x:v>45735</x:v>
      </x:c>
      <x:c r="B1264" s="8">
        <x:v>80.785758133824004</x:v>
      </x:c>
      <x:c r="C1264" s="8">
        <x:v>55.448354143019003</x:v>
      </x:c>
      <x:c r="D1264" s="8">
        <x:v>38.692307692307999</x:v>
      </x:c>
      <x:c r="E1264" s="8">
        <x:v>231.376953125</x:v>
      </x:c>
      <x:c r="F1264" s="23">
        <x:v>2.0157584327353772</x:v>
      </x:c>
      <x:c r="G1264" s="18">
        <x:v>0.34606777493606006</x:v>
      </x:c>
      <x:c r="H1264" s="18">
        <x:v>0.29041786117627</x:v>
      </x:c>
      <x:c r="I1264" s="18">
        <x:v>0.50862688713156001</x:v>
      </x:c>
      <x:c r="J1264" s="18">
        <x:v>0.69565830090478997</x:v>
      </x:c>
      <x:c r="K1264" s="21">
        <x:v>0.39836426650964496</x:v>
      </x:c>
      <x:c r="L1264" s="21">
        <x:v>0.40885503921832678</x:v>
      </x:c>
      <x:c r="M1264" s="22">
        <x:v>0.40596398778756138</x:v>
      </x:c>
      <x:c r="N1264" s="22">
        <x:v>0.65359504488823306</x:v>
      </x:c>
      <x:c r="O1264" s="13">
        <x:v>1.4586804132399331</x:v>
      </x:c>
      <x:c r="P1264" s="25">
        <x:v>1.7275</x:v>
      </x:c>
      <x:c r="Q1264" s="25">
        <x:v>2.4706000000000001</x:v>
      </x:c>
    </x:row>
    <x:row r="1265">
      <x:c r="A1265" s="9">
        <x:v>45736</x:v>
      </x:c>
      <x:c r="B1265" s="8">
        <x:v>78.575813382443002</x:v>
      </x:c>
      <x:c r="C1265" s="8">
        <x:v>54.086265607263996</x:v>
      </x:c>
      <x:c r="D1265" s="8">
        <x:v>34.692307692307999</x:v>
      </x:c>
      <x:c r="E1265" s="8">
        <x:v>230.5078125</x:v>
      </x:c>
      <x:c r="F1265" s="23">
        <x:v>1.9946554979550375</x:v>
      </x:c>
      <x:c r="G1265" s="18">
        <x:v>0.34542838874679999</x:v>
      </x:c>
      <x:c r="H1265" s="18">
        <x:v>0.29250282338632999</x:v>
      </x:c>
      <x:c r="I1265" s="18">
        <x:v>0.50095854301461995</x:v>
      </x:c>
      <x:c r="J1265" s="18">
        <x:v>0.69248884612174</x:v>
      </x:c>
      <x:c r="K1265" s="21">
        <x:v>0.39129229618002803</x:v>
      </x:c>
      <x:c r="L1265" s="21">
        <x:v>0.39974322039604959</x:v>
      </x:c>
      <x:c r="M1265" s="22">
        <x:v>0.40058626602478076</x:v>
      </x:c>
      <x:c r="N1265" s="22">
        <x:v>0.64644292204911746</x:v>
      </x:c>
      <x:c r="O1265" s="13">
        <x:v>1.4547691056628262</x:v>
      </x:c>
      <x:c r="P1265" s="25">
        <x:v>1.7314000000000001</x:v>
      </x:c>
      <x:c r="Q1265" s="25">
        <x:v>2.4763999999999999</x:v>
      </x:c>
    </x:row>
    <x:row r="1266">
      <x:c r="A1266" s="9">
        <x:v>45737</x:v>
      </x:c>
      <x:c r="B1266" s="8">
        <x:v>74.585635359115997</x:v>
      </x:c>
      <x:c r="C1266" s="8">
        <x:v>50.227014755958997</x:v>
      </x:c>
      <x:c r="D1266" s="8">
        <x:v>31.307692307692001</x:v>
      </x:c>
      <x:c r="E1266" s="8">
        <x:v>221.220703125</x:v>
      </x:c>
      <x:c r="F1266" s="23">
        <x:v>1.9433526138694175</x:v>
      </x:c>
      <x:c r="G1266" s="18">
        <x:v>0.33703644501279001</x:v>
      </x:c>
      <x:c r="H1266" s="18">
        <x:v>0.28277299973937997</x:v>
      </x:c>
      <x:c r="I1266" s="18">
        <x:v>0.49352983465132999</x:v>
      </x:c>
      <x:c r="J1266" s="18">
        <x:v>0.68605671731320994</x:v>
      </x:c>
      <x:c r="K1266" s="21">
        <x:v>0.39117443000786745</x:v>
      </x:c>
      <x:c r="L1266" s="21">
        <x:v>0.39710558863170076</x:v>
      </x:c>
      <x:c r="M1266" s="22">
        <x:v>0.40027601284615799</x:v>
      </x:c>
      <x:c r="N1266" s="22">
        <x:v>0.6502008171001743</x:v>
      </x:c>
      <x:c r="O1266" s="13">
        <x:v>1.4327372093754427</x:v>
      </x:c>
      <x:c r="P1266" s="25">
        <x:v>1.7317</x:v>
      </x:c>
      <x:c r="Q1266" s="25">
        <x:v>2.4674999999999998</x:v>
      </x:c>
    </x:row>
    <x:row r="1267">
      <x:c r="A1267" s="9">
        <x:v>45740</x:v>
      </x:c>
      <x:c r="B1267" s="8">
        <x:v>73.726212400245998</x:v>
      </x:c>
      <x:c r="C1267" s="8">
        <x:v>50.851305334846998</x:v>
      </x:c>
      <x:c r="D1267" s="8">
        <x:v>30.230769230768999</x:v>
      </x:c>
      <x:c r="E1267" s="8">
        <x:v>226.025390625</x:v>
      </x:c>
      <x:c r="F1267" s="23">
        <x:v>1.9520841939771549</x:v>
      </x:c>
      <x:c r="G1267" s="18">
        <x:v>0.31801470588234998</x:v>
      </x:c>
      <x:c r="H1267" s="18">
        <x:v>0.26383459299799999</x:v>
      </x:c>
      <x:c r="I1267" s="18">
        <x:v>0.47483824586628004</x:v>
      </x:c>
      <x:c r="J1267" s="18">
        <x:v>0.67123485537345007</x:v>
      </x:c>
      <x:c r="K1267" s="21">
        <x:v>0.36889772346957339</x:v>
      </x:c>
      <x:c r="L1267" s="21">
        <x:v>0.37492550334062913</x:v>
      </x:c>
      <x:c r="M1267" s="22">
        <x:v>0.37256006222262128</x:v>
      </x:c>
      <x:c r="N1267" s="22">
        <x:v>0.61759198585063912</x:v>
      </x:c>
      <x:c r="O1267" s="13">
        <x:v>1.4272703404863942</x:v>
      </x:c>
      <x:c r="P1267" s="25">
        <x:v>1.732</x:v>
      </x:c>
      <x:c r="Q1267" s="25">
        <x:v>2.4647000000000001</x:v>
      </x:c>
    </x:row>
    <x:row r="1268">
      <x:c r="A1268" s="9">
        <x:v>45741</x:v>
      </x:c>
      <x:c r="B1268" s="8">
        <x:v>72.866789441375005</x:v>
      </x:c>
      <x:c r="C1268" s="8">
        <x:v>48.410896708286003</x:v>
      </x:c>
      <x:c r="D1268" s="8">
        <x:v>24.692307692307999</x:v>
      </x:c>
      <x:c r="E1268" s="8">
        <x:v>221.03515625</x:v>
      </x:c>
      <x:c r="F1268" s="23">
        <x:v>1.9175128752299224</x:v>
      </x:c>
      <x:c r="G1268" s="18">
        <x:v>0.31745524296674998</x:v>
      </x:c>
      <x:c r="H1268" s="18">
        <x:v>0.26896012509773004</x:v>
      </x:c>
      <x:c r="I1268" s="18">
        <x:v>0.47555715312725</x:v>
      </x:c>
      <x:c r="J1268" s="18">
        <x:v>0.67160773234320004</x:v>
      </x:c>
      <x:c r="K1268" s="21">
        <x:v>0.36241508400075739</x:v>
      </x:c>
      <x:c r="L1268" s="21">
        <x:v>0.36701260804759439</x:v>
      </x:c>
      <x:c r="M1268" s="22">
        <x:v>0.35756449192256601</x:v>
      </x:c>
      <x:c r="N1268" s="22">
        <x:v>0.59759028638530598</x:v>
      </x:c>
      <x:c r="O1268" s="13">
        <x:v>1.4233815985558111</x:v>
      </x:c>
      <x:c r="P1268" s="25">
        <x:v>1.7339</x:v>
      </x:c>
      <x:c r="Q1268" s="25">
        <x:v>2.4605000000000001</x:v>
      </x:c>
    </x:row>
    <x:row r="1269">
      <x:c r="A1269" s="9">
        <x:v>45742</x:v>
      </x:c>
      <x:c r="B1269" s="8">
        <x:v>73.296500920810004</x:v>
      </x:c>
      <x:c r="C1269" s="8">
        <x:v>49.091940976163002</x:v>
      </x:c>
      <x:c r="D1269" s="8">
        <x:v>24.923076923077002</x:v>
      </x:c>
      <x:c r="E1269" s="8">
        <x:v>220.732421875</x:v>
      </x:c>
      <x:c r="F1269" s="23">
        <x:v>1.9201098517376249</x:v>
      </x:c>
      <x:c r="G1269" s="18">
        <x:v>0.31713554987212</x:v>
      </x:c>
      <x:c r="H1269" s="18">
        <x:v>0.27008947962817997</x:v>
      </x:c>
      <x:c r="I1269" s="18">
        <x:v>0.47196261682242996</x:v>
      </x:c>
      <x:c r="J1269" s="18">
        <x:v>0.67412465235202002</x:v>
      </x:c>
      <x:c r="K1269" s="21">
        <x:v>0.35828976797514756</x:v>
      </x:c>
      <x:c r="L1269" s="21">
        <x:v>0.36209702157768775</x:v>
      </x:c>
      <x:c r="M1269" s="22">
        <x:v>0.34618854203976945</x:v>
      </x:c>
      <x:c r="N1269" s="22">
        <x:v>0.58716515817913462</x:v>
      </x:c>
      <x:c r="O1269" s="13">
        <x:v>1.4291937309177312</x:v>
      </x:c>
      <x:c r="P1269" s="25">
        <x:v>1.7352000000000001</x:v>
      </x:c>
      <x:c r="Q1269" s="25">
        <x:v>2.4710999999999999</x:v>
      </x:c>
    </x:row>
    <x:row r="1270">
      <x:c r="A1270" s="9">
        <x:v>45743</x:v>
      </x:c>
      <x:c r="B1270" s="8">
        <x:v>73.726212400245998</x:v>
      </x:c>
      <x:c r="C1270" s="8">
        <x:v>48.921679909193998</x:v>
      </x:c>
      <x:c r="D1270" s="8">
        <x:v>24.153846153846001</x:v>
      </x:c>
      <x:c r="E1270" s="8">
        <x:v>221.650390625</x:v>
      </x:c>
      <x:c r="F1270" s="23">
        <x:v>1.921130322720715</x:v>
      </x:c>
      <x:c r="G1270" s="18">
        <x:v>0.31625639386189003</x:v>
      </x:c>
      <x:c r="H1270" s="18">
        <x:v>0.26991573277733999</x:v>
      </x:c>
      <x:c r="I1270" s="18">
        <x:v>0.46980589503954001</x:v>
      </x:c>
      <x:c r="J1270" s="18">
        <x:v>0.67235348643703996</x:v>
      </x:c>
      <x:c r="K1270" s="21">
        <x:v>0.36347587955020022</x:v>
      </x:c>
      <x:c r="L1270" s="21">
        <x:v>0.36893088569439558</x:v>
      </x:c>
      <x:c r="M1270" s="22">
        <x:v>0.36273537823292812</x:v>
      </x:c>
      <x:c r="N1270" s="22">
        <x:v>0.61007619574851524</x:v>
      </x:c>
      <x:c r="O1270" s="13">
        <x:v>1.4280489874192734</x:v>
      </x:c>
      <x:c r="P1270" s="25">
        <x:v>1.7356</x:v>
      </x:c>
      <x:c r="Q1270" s="25">
        <x:v>2.476</x:v>
      </x:c>
    </x:row>
    <x:row r="1271">
      <x:c r="A1271" s="9">
        <x:v>45744</x:v>
      </x:c>
      <x:c r="B1271" s="8">
        <x:v>73.112338858195002</x:v>
      </x:c>
      <x:c r="C1271" s="8">
        <x:v>47.502837684448998</x:v>
      </x:c>
      <x:c r="D1271" s="8">
        <x:v>23.615384615385</x:v>
      </x:c>
      <x:c r="E1271" s="8">
        <x:v>220.439453125</x:v>
      </x:c>
      <x:c r="F1271" s="23">
        <x:v>1.9116750357075725</x:v>
      </x:c>
      <x:c r="G1271" s="18">
        <x:v>0.31785485933503999</x:v>
      </x:c>
      <x:c r="H1271" s="18">
        <x:v>0.27443315089914</x:v>
      </x:c>
      <x:c r="I1271" s="18">
        <x:v>0.47184279894559999</x:v>
      </x:c>
      <x:c r="J1271" s="18">
        <x:v>0.67412465235202002</x:v>
      </x:c>
      <x:c r="K1271" s="21">
        <x:v>0.36088282376267378</x:v>
      </x:c>
      <x:c r="L1271" s="21">
        <x:v>0.36749217745930052</x:v>
      </x:c>
      <x:c r="M1271" s="22">
        <x:v>0.35932259326808813</x:v>
      </x:c>
      <x:c r="N1271" s="22">
        <x:v>0.59843884333232578</x:v>
      </x:c>
      <x:c r="O1271" s="13">
        <x:v>1.4175192961765273</x:v>
      </x:c>
      <x:c r="P1271" s="25">
        <x:v>1.7357</x:v>
      </x:c>
      <x:c r="Q1271" s="25">
        <x:v>2.5158999999999998</x:v>
      </x:c>
    </x:row>
    <x:row r="1272">
      <x:c r="A1272" s="9">
        <x:v>45747</x:v>
      </x:c>
      <x:c r="B1272" s="8">
        <x:v>74.462860650706006</x:v>
      </x:c>
      <x:c r="C1272" s="8">
        <x:v>47.275822928490001</x:v>
      </x:c>
      <x:c r="D1272" s="8">
        <x:v>25.384615384615</x:v>
      </x:c>
      <x:c r="E1272" s="8">
        <x:v>221.708984375</x:v>
      </x:c>
      <x:c r="F1272" s="23">
        <x:v>1.9220807083470275</x:v>
      </x:c>
      <x:c r="G1272" s="18">
        <x:v>0.31226023017902999</x:v>
      </x:c>
      <x:c r="H1272" s="18">
        <x:v>0.26765702371645</x:v>
      </x:c>
      <x:c r="I1272" s="18">
        <x:v>0.46513299784327999</x:v>
      </x:c>
      <x:c r="J1272" s="18">
        <x:v>0.66321799913481994</x:v>
      </x:c>
      <x:c r="K1272" s="21">
        <x:v>0.34921407271880534</x:v>
      </x:c>
      <x:c r="L1272" s="21">
        <x:v>0.35502337275512685</x:v>
      </x:c>
      <x:c r="M1272" s="22">
        <x:v>0.34412018751562456</x:v>
      </x:c>
      <x:c r="N1272" s="22">
        <x:v>0.58352848554908054</x:v>
      </x:c>
      <x:c r="O1272" s="13">
        <x:v>1.4075338267212985</x:v>
      </x:c>
      <x:c r="P1272" s="25">
        <x:v>1.7363</x:v>
      </x:c>
      <x:c r="Q1272" s="25">
        <x:v>2.5489000000000002</x:v>
      </x:c>
    </x:row>
    <x:row r="1273">
      <x:c r="A1273" s="9">
        <x:v>45748</x:v>
      </x:c>
      <x:c r="B1273" s="8">
        <x:v>74.217311233885994</x:v>
      </x:c>
      <x:c r="C1273" s="8">
        <x:v>46.992054483540997</x:v>
      </x:c>
      <x:c r="D1273" s="8">
        <x:v>24.307692307692001</x:v>
      </x:c>
      <x:c r="E1273" s="8">
        <x:v>219.560546875</x:v>
      </x:c>
      <x:c r="F1273" s="23">
        <x:v>1.9126940122502976</x:v>
      </x:c>
      <x:c r="G1273" s="18">
        <x:v>0.30171035805627</x:v>
      </x:c>
      <x:c r="H1273" s="18">
        <x:v>0.25992528885414001</x:v>
      </x:c>
      <x:c r="I1273" s="18">
        <x:v>0.45674574646537003</x:v>
      </x:c>
      <x:c r="J1273" s="18">
        <x:v>0.65026052227532005</x:v>
      </x:c>
      <x:c r="K1273" s="21">
        <x:v>0.3388418495687</x:v>
      </x:c>
      <x:c r="L1273" s="21">
        <x:v>0.3468706927562506</x:v>
      </x:c>
      <x:c r="M1273" s="22">
        <x:v>0.3365706935024948</x:v>
      </x:c>
      <x:c r="N1273" s="22">
        <x:v>0.56934546229184191</x:v>
      </x:c>
      <x:c r="O1273" s="13">
        <x:v>1.4143769353684852</x:v>
      </x:c>
      <x:c r="P1273" s="25">
        <x:v>1.7369000000000001</x:v>
      </x:c>
      <x:c r="Q1273" s="25">
        <x:v>2.5668000000000002</x:v>
      </x:c>
    </x:row>
    <x:row r="1274">
      <x:c r="A1274" s="9">
        <x:v>45749</x:v>
      </x:c>
      <x:c r="B1274" s="8">
        <x:v>74.524248004911001</x:v>
      </x:c>
      <x:c r="C1274" s="8">
        <x:v>47.105561861520997</x:v>
      </x:c>
      <x:c r="D1274" s="8">
        <x:v>26</x:v>
      </x:c>
      <x:c r="E1274" s="8">
        <x:v>219.66796875</x:v>
      </x:c>
      <x:c r="F1274" s="23">
        <x:v>1.91824444654108</x:v>
      </x:c>
      <x:c r="G1274" s="18">
        <x:v>0.30171035805627</x:v>
      </x:c>
      <x:c r="H1274" s="18">
        <x:v>0.25949092172703997</x:v>
      </x:c>
      <x:c r="I1274" s="18">
        <x:v>0.46393481907501</x:v>
      </x:c>
      <x:c r="J1274" s="18">
        <x:v>0.66349765693928997</x:v>
      </x:c>
      <x:c r="K1274" s="21">
        <x:v>0.34768181248072172</x:v>
      </x:c>
      <x:c r="L1274" s="21">
        <x:v>0.35538304981389479</x:v>
      </x:c>
      <x:c r="M1274" s="22">
        <x:v>0.34463727614665562</x:v>
      </x:c>
      <x:c r="N1274" s="22">
        <x:v>0.57867958870899816</x:v>
      </x:c>
      <x:c r="O1274" s="13">
        <x:v>1.4182528442708442</x:v>
      </x:c>
      <x:c r="P1274" s="25">
        <x:v>1.7395</x:v>
      </x:c>
      <x:c r="Q1274" s="25">
        <x:v>2.5562999999999998</x:v>
      </x:c>
    </x:row>
    <x:row r="1275">
      <x:c r="A1275" s="9">
        <x:v>45750</x:v>
      </x:c>
      <x:c r="B1275" s="8">
        <x:v>73.542050337630002</x:v>
      </x:c>
      <x:c r="C1275" s="8">
        <x:v>43.530079455165001</x:v>
      </x:c>
      <x:c r="D1275" s="8">
        <x:v>26.076923076922998</x:v>
      </x:c>
      <x:c r="E1275" s="8">
        <x:v>203.974609375</x:v>
      </x:c>
      <x:c r="F1275" s="23">
        <x:v>1.8678091556117953</x:v>
      </x:c>
      <x:c r="G1275" s="18">
        <x:v>0.30402813299233</x:v>
      </x:c>
      <x:c r="H1275" s="18">
        <x:v>0.25975154200329997</x:v>
      </x:c>
      <x:c r="I1275" s="18">
        <x:v>0.46609154085790006</x:v>
      </x:c>
      <x:c r="J1275" s="18">
        <x:v>0.66620101543299004</x:v>
      </x:c>
      <x:c r="K1275" s="21">
        <x:v>0.35216072702281265</x:v>
      </x:c>
      <x:c r="L1275" s="21">
        <x:v>0.36053842098966604</x:v>
      </x:c>
      <x:c r="M1275" s="22">
        <x:v>0.34960132700460944</x:v>
      </x:c>
      <x:c r="N1275" s="22">
        <x:v>0.5876500478631459</x:v>
      </x:c>
      <x:c r="O1275" s="13">
        <x:v>1.4041196387809496</x:v>
      </x:c>
      <x:c r="P1275" s="25">
        <x:v>1.7464999999999999</x:v>
      </x:c>
      <x:c r="Q1275" s="25">
        <x:v>2.5769000000000002</x:v>
      </x:c>
    </x:row>
    <x:row r="1276">
      <x:c r="A1276" s="9">
        <x:v>45754</x:v>
      </x:c>
      <x:c r="B1276" s="8">
        <x:v>62.553713934929</x:v>
      </x:c>
      <x:c r="C1276" s="8">
        <x:v>31.271282633371001</x:v>
      </x:c>
      <x:c r="D1276" s="8">
        <x:v>14.076923076923</x:v>
      </x:c>
      <x:c r="E1276" s="8">
        <x:v>170.654296875</x:v>
      </x:c>
      <x:c r="F1276" s="23">
        <x:v>1.6963905413005576</x:v>
      </x:c>
      <x:c r="G1276" s="18">
        <x:v>0.30075127877238</x:v>
      </x:c>
      <x:c r="H1276" s="18">
        <x:v>0.25106419946138003</x:v>
      </x:c>
      <x:c r="I1276" s="18">
        <x:v>0.45075485262401005</x:v>
      </x:c>
      <x:c r="J1276" s="18">
        <x:v>0.65044696083735998</x:v>
      </x:c>
      <x:c r="K1276" s="21">
        <x:v>0.33754532167493712</x:v>
      </x:c>
      <x:c r="L1276" s="21">
        <x:v>0.34675080040332418</x:v>
      </x:c>
      <x:c r="M1276" s="22">
        <x:v>0.33357157944248161</x:v>
      </x:c>
      <x:c r="N1276" s="22">
        <x:v>0.56207211703172333</x:v>
      </x:c>
      <x:c r="O1276" s="13">
        <x:v>1.2629233433035716</x:v>
      </x:c>
      <x:c r="P1276" s="25">
        <x:v>1.7532000000000001</x:v>
      </x:c>
      <x:c r="Q1276" s="25">
        <x:v>2.4954999999999998</x:v>
      </x:c>
    </x:row>
    <x:row r="1277">
      <x:c r="A1277" s="9">
        <x:v>45755</x:v>
      </x:c>
      <x:c r="B1277" s="8">
        <x:v>62.124002455494001</x:v>
      </x:c>
      <x:c r="C1277" s="8">
        <x:v>29.682179341657001</x:v>
      </x:c>
      <x:c r="D1277" s="8">
        <x:v>11.769230769230999</x:v>
      </x:c>
      <x:c r="E1277" s="8">
        <x:v>157.05078125</x:v>
      </x:c>
      <x:c r="F1277" s="23">
        <x:v>1.6515654845409551</x:v>
      </x:c>
      <x:c r="G1277" s="18">
        <x:v>0.19940856777494001</x:v>
      </x:c>
      <x:c r="H1277" s="18">
        <x:v>0.15732777343411</x:v>
      </x:c>
      <x:c r="I1277" s="18">
        <x:v>0.31619937694703998</x:v>
      </x:c>
      <x:c r="J1277" s="18">
        <x:v>0.49216066094155003</x:v>
      </x:c>
      <x:c r="K1277" s="21">
        <x:v>0.19587018273827184</x:v>
      </x:c>
      <x:c r="L1277" s="21">
        <x:v>0.1913703110128897</x:v>
      </x:c>
      <x:c r="M1277" s="22">
        <x:v>0.17772106604815918</x:v>
      </x:c>
      <x:c r="N1277" s="22">
        <x:v>0.37332880753161257</x:v>
      </x:c>
      <x:c r="O1277" s="13">
        <x:v>1.2669271920056213</x:v>
      </x:c>
      <x:c r="P1277" s="25">
        <x:v>1.7502</x:v>
      </x:c>
      <x:c r="Q1277" s="25">
        <x:v>2.5038999999999998</x:v>
      </x:c>
    </x:row>
    <x:row r="1278">
      <x:c r="A1278" s="9">
        <x:v>45756</x:v>
      </x:c>
      <x:c r="B1278" s="8">
        <x:v>65.500306936770997</x:v>
      </x:c>
      <x:c r="C1278" s="8">
        <x:v>33.825198637911001</x:v>
      </x:c>
      <x:c r="D1278" s="8">
        <x:v>15.461538461538</x:v>
      </x:c>
      <x:c r="E1278" s="8">
        <x:v>160.68359375</x:v>
      </x:c>
      <x:c r="F1278" s="23">
        <x:v>1.68867659446555</x:v>
      </x:c>
      <x:c r="G1278" s="18">
        <x:v>0.21611253196930999</x:v>
      </x:c>
      <x:c r="H1278" s="18">
        <x:v>0.17861176266179998</x:v>
      </x:c>
      <x:c r="I1278" s="18">
        <x:v>0.32266954229570999</x:v>
      </x:c>
      <x:c r="J1278" s="18">
        <x:v>0.50977910069459997</x:v>
      </x:c>
      <x:c r="K1278" s="21">
        <x:v>0.19504511953314996</x:v>
      </x:c>
      <x:c r="L1278" s="21">
        <x:v>0.19844395983544816</x:v>
      </x:c>
      <x:c r="M1278" s="22">
        <x:v>0.16603486298673964</x:v>
      </x:c>
      <x:c r="N1278" s="22">
        <x:v>0.34872065606821279</x:v>
      </x:c>
      <x:c r="O1278" s="13">
        <x:v>1.2909395680743447</x:v>
      </x:c>
      <x:c r="P1278" s="25">
        <x:v>1.7505999999999999</x:v>
      </x:c>
      <x:c r="Q1278" s="25">
        <x:v>2.5405000000000002</x:v>
      </x:c>
    </x:row>
    <x:row r="1279">
      <x:c r="A1279" s="9">
        <x:v>45757</x:v>
      </x:c>
      <x:c r="B1279" s="8">
        <x:v>67.648864333947003</x:v>
      </x:c>
      <x:c r="C1279" s="8">
        <x:v>35.811577752554001</x:v>
      </x:c>
      <x:c r="D1279" s="8">
        <x:v>19.307692307692001</x:v>
      </x:c>
      <x:c r="E1279" s="8">
        <x:v>171.513671875</x:v>
      </x:c>
      <x:c r="F1279" s="23">
        <x:v>1.7357045156729825</x:v>
      </x:c>
      <x:c r="G1279" s="18">
        <x:v>0.23473465473145999</x:v>
      </x:c>
      <x:c r="H1279" s="18">
        <x:v>0.18721223177830001</x:v>
      </x:c>
      <x:c r="I1279" s="18">
        <x:v>0.34579439252336003</x:v>
      </x:c>
      <x:c r="J1279" s="18">
        <x:v>0.53793131654076998</x:v>
      </x:c>
      <x:c r="K1279" s="21">
        <x:v>0.22132927592489393</x:v>
      </x:c>
      <x:c r="L1279" s="21">
        <x:v>0.22386113865548718</x:v>
      </x:c>
      <x:c r="M1279" s="22">
        <x:v>0.1979909403847806</x:v>
      </x:c>
      <x:c r="N1279" s="22">
        <x:v>0.37866259405570624</x:v>
      </x:c>
      <x:c r="O1279" s="13">
        <x:v>1.3191043533329463</x:v>
      </x:c>
      <x:c r="P1279" s="25">
        <x:v>1.7503</x:v>
      </x:c>
      <x:c r="Q1279" s="25">
        <x:v>2.5838999999999999</x:v>
      </x:c>
    </x:row>
    <x:row r="1280">
      <x:c r="A1280" s="9">
        <x:v>45758</x:v>
      </x:c>
      <x:c r="B1280" s="8">
        <x:v>71.516267648864002</x:v>
      </x:c>
      <x:c r="C1280" s="8">
        <x:v>40.295119182747001</x:v>
      </x:c>
      <x:c r="D1280" s="8">
        <x:v>20.923076923077002</x:v>
      </x:c>
      <x:c r="E1280" s="8">
        <x:v>179.970703125</x:v>
      </x:c>
      <x:c r="F1280" s="23">
        <x:v>1.7817629171992202</x:v>
      </x:c>
      <x:c r="G1280" s="18">
        <x:v>0.25287723785166</x:v>
      </x:c>
      <x:c r="H1280" s="18">
        <x:v>0.20632438537052</x:v>
      </x:c>
      <x:c r="I1280" s="18">
        <x:v>0.36987778576563995</x:v>
      </x:c>
      <x:c r="J1280" s="18">
        <x:v>0.56766825981704994</x:v>
      </x:c>
      <x:c r="K1280" s="21">
        <x:v>0.25008862193200398</x:v>
      </x:c>
      <x:c r="L1280" s="21">
        <x:v>0.25227562629864431</x:v>
      </x:c>
      <x:c r="M1280" s="22">
        <x:v>0.2333598027476611</x:v>
      </x:c>
      <x:c r="N1280" s="22">
        <x:v>0.42036310688039191</x:v>
      </x:c>
      <x:c r="O1280" s="13">
        <x:v>1.3304572415519067</x:v>
      </x:c>
      <x:c r="P1280" s="25">
        <x:v>1.7504999999999999</x:v>
      </x:c>
      <x:c r="Q1280" s="25">
        <x:v>2.6377000000000002</x:v>
      </x:c>
    </x:row>
    <x:row r="1281">
      <x:c r="A1281" s="9">
        <x:v>45761</x:v>
      </x:c>
      <x:c r="B1281" s="8">
        <x:v>73.296500920810004</x:v>
      </x:c>
      <x:c r="C1281" s="8">
        <x:v>40.749148694665003</x:v>
      </x:c>
      <x:c r="D1281" s="8">
        <x:v>23.461538461538002</x:v>
      </x:c>
      <x:c r="E1281" s="8">
        <x:v>181.796875</x:v>
      </x:c>
      <x:c r="F1281" s="23">
        <x:v>1.7982601576925323</x:v>
      </x:c>
      <x:c r="G1281" s="18">
        <x:v>0.26198849104859001</x:v>
      </x:c>
      <x:c r="H1281" s="18">
        <x:v>0.21240552514986</x:v>
      </x:c>
      <x:c r="I1281" s="18">
        <x:v>0.38090103043374002</x:v>
      </x:c>
      <x:c r="J1281" s="18">
        <x:v>0.57540545825121003</x:v>
      </x:c>
      <x:c r="K1281" s="21">
        <x:v>0.26364323173043713</x:v>
      </x:c>
      <x:c r="L1281" s="21">
        <x:v>0.26642292394376121</x:v>
      </x:c>
      <x:c r="M1281" s="22">
        <x:v>0.25052714529806552</x:v>
      </x:c>
      <x:c r="N1281" s="22">
        <x:v>0.43236412655958989</x:v>
      </x:c>
      <x:c r="O1281" s="13">
        <x:v>1.346682570437056</x:v>
      </x:c>
      <x:c r="P1281" s="25">
        <x:v>1.7504</x:v>
      </x:c>
      <x:c r="Q1281" s="25">
        <x:v>2.6562999999999999</x:v>
      </x:c>
    </x:row>
    <x:row r="1282">
      <x:c r="A1282" s="9">
        <x:v>45762</x:v>
      </x:c>
      <x:c r="B1282" s="8">
        <x:v>74.340085942296</x:v>
      </x:c>
      <x:c r="C1282" s="8">
        <x:v>39.330306469920998</x:v>
      </x:c>
      <x:c r="D1282" s="8">
        <x:v>22.384615384615</x:v>
      </x:c>
      <x:c r="E1282" s="8">
        <x:v>178.28125</x:v>
      </x:c>
      <x:c r="F1282" s="23">
        <x:v>1.78584064449208</x:v>
      </x:c>
      <x:c r="G1282" s="18">
        <x:v>0.26838235294118001</x:v>
      </x:c>
      <x:c r="H1282" s="18">
        <x:v>0.21900790548170998</x:v>
      </x:c>
      <x:c r="I1282" s="18">
        <x:v>0.39120536784088</x:v>
      </x:c>
      <x:c r="J1282" s="18">
        <x:v>0.58910868912738001</x:v>
      </x:c>
      <x:c r="K1282" s="21">
        <x:v>0.28450554420280794</x:v>
      </x:c>
      <x:c r="L1282" s="21">
        <x:v>0.28440677688246807</x:v>
      </x:c>
      <x:c r="M1282" s="22">
        <x:v>0.27441664005193545</x:v>
      </x:c>
      <x:c r="N1282" s="22">
        <x:v>0.4624272869680861</x:v>
      </x:c>
      <x:c r="O1282" s="13">
        <x:v>1.3456907380901439</x:v>
      </x:c>
      <x:c r="P1282" s="25">
        <x:v>1.7504</x:v>
      </x:c>
      <x:c r="Q1282" s="25">
        <x:v>2.6579000000000002</x:v>
      </x:c>
    </x:row>
    <x:row r="1283">
      <x:c r="A1283" s="9">
        <x:v>45763</x:v>
      </x:c>
      <x:c r="B1283" s="8">
        <x:v>74.033149171271006</x:v>
      </x:c>
      <x:c r="C1283" s="8">
        <x:v>38.592508513052998</x:v>
      </x:c>
      <x:c r="D1283" s="8">
        <x:v>19.076923076922998</x:v>
      </x:c>
      <x:c r="E1283" s="8">
        <x:v>173.193359375</x:v>
      </x:c>
      <x:c r="F1283" s="23">
        <x:v>1.7622398503406176</x:v>
      </x:c>
      <x:c r="G1283" s="18">
        <x:v>0.26806265984654998</x:v>
      </x:c>
      <x:c r="H1283" s="18">
        <x:v>0.22187472852054999</x:v>
      </x:c>
      <x:c r="I1283" s="18">
        <x:v>0.38653247064461999</x:v>
      </x:c>
      <x:c r="J1283" s="18">
        <x:v>0.58668498843816996</x:v>
      </x:c>
      <x:c r="K1283" s="21">
        <x:v>0.28061596052151838</x:v>
      </x:c>
      <x:c r="L1283" s="21">
        <x:v>0.27913151335378084</x:v>
      </x:c>
      <x:c r="M1283" s="22">
        <x:v>0.27534739958780374</x:v>
      </x:c>
      <x:c r="N1283" s="22">
        <x:v>0.46727618380815805</x:v>
      </x:c>
      <x:c r="O1283" s="13">
        <x:v>1.3315044070968487</x:v>
      </x:c>
      <x:c r="P1283" s="25">
        <x:v>1.7513000000000001</x:v>
      </x:c>
      <x:c r="Q1283" s="25">
        <x:v>2.7214999999999998</x:v>
      </x:c>
    </x:row>
    <x:row r="1284">
      <x:c r="A1284" s="9">
        <x:v>45764</x:v>
      </x:c>
      <x:c r="B1284" s="8">
        <x:v>75.997544505831996</x:v>
      </x:c>
      <x:c r="C1284" s="8">
        <x:v>39.443813847900003</x:v>
      </x:c>
      <x:c r="D1284" s="8">
        <x:v>19.461538461538002</x:v>
      </x:c>
      <x:c r="E1284" s="8">
        <x:v>171.337890625</x:v>
      </x:c>
      <x:c r="F1284" s="23">
        <x:v>1.765601968600675</x:v>
      </x:c>
      <x:c r="G1284" s="18">
        <x:v>0.26398657289003002</x:v>
      </x:c>
      <x:c r="H1284" s="18">
        <x:v>0.21935539918339</x:v>
      </x:c>
      <x:c r="I1284" s="18">
        <x:v>0.37251377905583999</x:v>
      </x:c>
      <x:c r="J1284" s="18">
        <x:v>0.57363429233622998</x:v>
      </x:c>
      <x:c r="K1284" s="21">
        <x:v>0.263996830246918</x:v>
      </x:c>
      <x:c r="L1284" s="21">
        <x:v>0.26426486159111651</x:v>
      </x:c>
      <x:c r="M1284" s="22">
        <x:v>0.25476727207255934</x:v>
      </x:c>
      <x:c r="N1284" s="22">
        <x:v>0.43951624939870548</x:v>
      </x:c>
      <x:c r="O1284" s="13">
        <x:v>1.3342885544124696</x:v>
      </x:c>
      <x:c r="P1284" s="25">
        <x:v>1.7502</x:v>
      </x:c>
      <x:c r="Q1284" s="25">
        <x:v>2.7383999999999999</x:v>
      </x:c>
    </x:row>
    <x:row r="1285">
      <x:c r="A1285" s="9">
        <x:v>45765</x:v>
      </x:c>
      <x:c r="B1285" s="8">
        <x:v>74.155923879680998</x:v>
      </x:c>
      <x:c r="C1285" s="8">
        <x:v>38.251986379115003</x:v>
      </x:c>
      <x:c r="D1285" s="8">
        <x:v>19.384615384615</x:v>
      </x:c>
      <x:c r="E1285" s="8">
        <x:v>174.482421875</x:v>
      </x:c>
      <x:c r="F1285" s="23">
        <x:v>1.7656873687960273</x:v>
      </x:c>
      <x:c r="G1285" s="18">
        <x:v>0.26382672634270998</x:v>
      </x:c>
      <x:c r="H1285" s="18">
        <x:v>0.21779167752584003</x:v>
      </x:c>
      <x:c r="I1285" s="18">
        <x:v>0.37323268631680001</x:v>
      </x:c>
      <x:c r="J1285" s="18">
        <x:v>0.57521901968917</x:v>
      </x:c>
      <x:c r="K1285" s="21">
        <x:v>0.26706135072308523</x:v>
      </x:c>
      <x:c r="L1285" s="21">
        <x:v>0.2660632468849875</x:v>
      </x:c>
      <x:c r="M1285" s="22">
        <x:v>0.26262701926431165</x:v>
      </x:c>
      <x:c r="N1285" s="22">
        <x:v>0.44848670855285322</x:v>
      </x:c>
      <x:c r="O1285" s="13">
        <x:v>1.3370337083875892</x:v>
      </x:c>
      <x:c r="P1285" s="25">
        <x:v>1.7502</x:v>
      </x:c>
      <x:c r="Q1285" s="25">
        <x:v>2.7456</x:v>
      </x:c>
    </x:row>
    <x:row r="1286">
      <x:c r="A1286" s="9">
        <x:v>45768</x:v>
      </x:c>
      <x:c r="B1286" s="8">
        <x:v>76.243093922651994</x:v>
      </x:c>
      <x:c r="C1286" s="8">
        <x:v>40.465380249715999</x:v>
      </x:c>
      <x:c r="D1286" s="8">
        <x:v>24.307692307692001</x:v>
      </x:c>
      <x:c r="E1286" s="8">
        <x:v>181.162109375</x:v>
      </x:c>
      <x:c r="F1286" s="23">
        <x:v>1.8054456896376501</x:v>
      </x:c>
      <x:c r="G1286" s="18">
        <x:v>0.26862212276215003</x:v>
      </x:c>
      <x:c r="H1286" s="18">
        <x:v>0.22152723481887002</x:v>
      </x:c>
      <x:c r="I1286" s="18">
        <x:v>0.37622813323748</x:v>
      </x:c>
      <x:c r="J1286" s="18">
        <x:v>0.58099861372346995</x:v>
      </x:c>
      <x:c r="K1286" s="21">
        <x:v>0.2690650756498103</x:v>
      </x:c>
      <x:c r="L1286" s="21">
        <x:v>0.26714227806130886</x:v>
      </x:c>
      <x:c r="M1286" s="22">
        <x:v>0.26335094334776166</x:v>
      </x:c>
      <x:c r="N1286" s="22">
        <x:v>0.44933526549986258</x:v>
      </x:c>
      <x:c r="O1286" s="13">
        <x:v>1.3601408783101352</x:v>
      </x:c>
      <x:c r="P1286" s="25">
        <x:v>1.7493000000000001</x:v>
      </x:c>
      <x:c r="Q1286" s="25">
        <x:v>2.7974000000000001</x:v>
      </x:c>
    </x:row>
    <x:row r="1287">
      <x:c r="A1287" s="9">
        <x:v>45769</x:v>
      </x:c>
      <x:c r="B1287" s="8">
        <x:v>75.506445672192001</x:v>
      </x:c>
      <x:c r="C1287" s="8">
        <x:v>39.784335981839</x:v>
      </x:c>
      <x:c r="D1287" s="8">
        <x:v>21.076923076922998</x:v>
      </x:c>
      <x:c r="E1287" s="8">
        <x:v>177.32421875</x:v>
      </x:c>
      <x:c r="F1287" s="23">
        <x:v>1.7842298087023849</x:v>
      </x:c>
      <x:c r="G1287" s="18">
        <x:v>0.28053069053708002</x:v>
      </x:c>
      <x:c r="H1287" s="18">
        <x:v>0.22908522283034</x:v>
      </x:c>
      <x:c r="I1287" s="18">
        <x:v>0.40067098011023</x:v>
      </x:c>
      <x:c r="J1287" s="18">
        <x:v>0.60010856158701997</x:v>
      </x:c>
      <x:c r="K1287" s="21">
        <x:v>0.29770655548475999</x:v>
      </x:c>
      <x:c r="L1287" s="21">
        <x:v>0.2936384880576719</x:v>
      </x:c>
      <x:c r="M1287" s="22">
        <x:v>0.2941694257575258</x:v>
      </x:c>
      <x:c r="N1287" s="22">
        <x:v>0.48521710211645375</x:v>
      </x:c>
      <x:c r="O1287" s="13">
        <x:v>1.3605859343919358</x:v>
      </x:c>
      <x:c r="P1287" s="25">
        <x:v>1.7502</x:v>
      </x:c>
      <x:c r="Q1287" s="25">
        <x:v>2.8683999999999998</x:v>
      </x:c>
    </x:row>
    <x:row r="1288">
      <x:c r="A1288" s="9">
        <x:v>45770</x:v>
      </x:c>
      <x:c r="B1288" s="8">
        <x:v>77.041129527316997</x:v>
      </x:c>
      <x:c r="C1288" s="8">
        <x:v>40.635641316685998</x:v>
      </x:c>
      <x:c r="D1288" s="8">
        <x:v>22.307692307692001</x:v>
      </x:c>
      <x:c r="E1288" s="8">
        <x:v>187.216796875</x:v>
      </x:c>
      <x:c r="F1288" s="23">
        <x:v>1.8180031500667373</x:v>
      </x:c>
      <x:c r="G1288" s="18">
        <x:v>0.27869245524296998</x:v>
      </x:c>
      <x:c r="H1288" s="18">
        <x:v>0.23151767874206999</x:v>
      </x:c>
      <x:c r="I1288" s="18">
        <x:v>0.39575844716031999</x:v>
      </x:c>
      <x:c r="J1288" s="18">
        <x:v>0.59954924605522997</x:v>
      </x:c>
      <x:c r="K1288" s="21">
        <x:v>0.30230333619901106</x:v>
      </x:c>
      <x:c r="L1288" s="21">
        <x:v>0.29735515099833609</x:v>
      </x:c>
      <x:c r="M1288" s="22">
        <x:v>0.29344550167407624</x:v>
      </x:c>
      <x:c r="N1288" s="22">
        <x:v>0.48606565906347354</x:v>
      </x:c>
      <x:c r="O1288" s="13">
        <x:v>1.3726215031313438</x:v>
      </x:c>
      <x:c r="P1288" s="25">
        <x:v>1.7490000000000001</x:v>
      </x:c>
      <x:c r="Q1288" s="25">
        <x:v>2.7477</x:v>
      </x:c>
    </x:row>
    <x:row r="1289">
      <x:c r="A1289" s="9">
        <x:v>45771</x:v>
      </x:c>
      <x:c r="B1289" s="8">
        <x:v>75.874769797422005</x:v>
      </x:c>
      <x:c r="C1289" s="8">
        <x:v>39.330306469920998</x:v>
      </x:c>
      <x:c r="D1289" s="8">
        <x:v>20.153846153846001</x:v>
      </x:c>
      <x:c r="E1289" s="8">
        <x:v>184.306640625</x:v>
      </x:c>
      <x:c r="F1289" s="23">
        <x:v>1.7991639076154726</x:v>
      </x:c>
      <x:c r="G1289" s="18">
        <x:v>0.28820332480818001</x:v>
      </x:c>
      <x:c r="H1289" s="18">
        <x:v>0.23768569194683001</x:v>
      </x:c>
      <x:c r="I1289" s="18">
        <x:v>0.40198897675532996</x:v>
      </x:c>
      <x:c r="J1289" s="18">
        <x:v>0.60710000592735003</x:v>
      </x:c>
      <x:c r="K1289" s="21">
        <x:v>0.31090756676671227</x:v>
      </x:c>
      <x:c r="L1289" s="21">
        <x:v>0.30574761570306586</x:v>
      </x:c>
      <x:c r="M1289" s="22">
        <x:v>0.3180589205113955</x:v>
      </x:c>
      <x:c r="N1289" s="22">
        <x:v>0.51127992263188737</x:v>
      </x:c>
      <x:c r="O1289" s="13">
        <x:v>1.3651177737440991</x:v>
      </x:c>
      <x:c r="P1289" s="25">
        <x:v>1.7488999999999999</x:v>
      </x:c>
      <x:c r="Q1289" s="25">
        <x:v>2.7631999999999999</x:v>
      </x:c>
    </x:row>
    <x:row r="1290">
      <x:c r="A1290" s="9">
        <x:v>45772</x:v>
      </x:c>
      <x:c r="B1290" s="8">
        <x:v>74.769797421730999</x:v>
      </x:c>
      <x:c r="C1290" s="8">
        <x:v>39.727582292849</x:v>
      </x:c>
      <x:c r="D1290" s="8">
        <x:v>21.230769230768999</x:v>
      </x:c>
      <x:c r="E1290" s="8">
        <x:v>189.19921875</x:v>
      </x:c>
      <x:c r="F1290" s="23">
        <x:v>1.8123184192383726</x:v>
      </x:c>
      <x:c r="G1290" s="18">
        <x:v>0.28468670076725999</x:v>
      </x:c>
      <x:c r="H1290" s="18">
        <x:v>0.23829380592477001</x:v>
      </x:c>
      <x:c r="I1290" s="18">
        <x:v>0.39432063263838996</x:v>
      </x:c>
      <x:c r="J1290" s="18">
        <x:v>0.60458308591852994</x:v>
      </x:c>
      <x:c r="K1290" s="21">
        <x:v>0.30147827299388918</x:v>
      </x:c>
      <x:c r="L1290" s="21">
        <x:v>0.29507719629276807</x:v>
      </x:c>
      <x:c r="M1290" s="22">
        <x:v>0.30213259067548237</x:v>
      </x:c>
      <x:c r="N1290" s="22">
        <x:v>0.50036990474170451</x:v>
      </x:c>
      <x:c r="O1290" s="13">
        <x:v>1.3701046768464908</x:v>
      </x:c>
      <x:c r="P1290" s="25">
        <x:v>1.7492000000000001</x:v>
      </x:c>
      <x:c r="Q1290" s="25">
        <x:v>2.7412000000000001</x:v>
      </x:c>
    </x:row>
    <x:row r="1291">
      <x:c r="A1291" s="9">
        <x:v>45775</x:v>
      </x:c>
      <x:c r="B1291" s="8">
        <x:v>76.058931860037006</x:v>
      </x:c>
      <x:c r="C1291" s="8">
        <x:v>39.727582292849</x:v>
      </x:c>
      <x:c r="D1291" s="8">
        <x:v>22.692307692307999</x:v>
      </x:c>
      <x:c r="E1291" s="8">
        <x:v>185.625</x:v>
      </x:c>
      <x:c r="F1291" s="23">
        <x:v>1.8102595546129852</x:v>
      </x:c>
      <x:c r="G1291" s="18">
        <x:v>0.28820332480818001</x:v>
      </x:c>
      <x:c r="H1291" s="18">
        <x:v>0.24072626183650001</x:v>
      </x:c>
      <x:c r="I1291" s="18">
        <x:v>0.40007189072609994</x:v>
      </x:c>
      <x:c r="J1291" s="18">
        <x:v>0.60943048737411998</x:v>
      </x:c>
      <x:c r="K1291" s="21">
        <x:v>0.30489639198653751</x:v>
      </x:c>
      <x:c r="L1291" s="21">
        <x:v>0.2995132133509788</x:v>
      </x:c>
      <x:c r="M1291" s="22">
        <x:v>0.31071626195068425</x:v>
      </x:c>
      <x:c r="N1291" s="22">
        <x:v>0.50727958273882456</x:v>
      </x:c>
      <x:c r="O1291" s="13">
        <x:v>1.360391696804272</x:v>
      </x:c>
      <x:c r="P1291" s="25">
        <x:v>1.7506999999999999</x:v>
      </x:c>
      <x:c r="Q1291" s="25">
        <x:v>2.7155</x:v>
      </x:c>
    </x:row>
    <x:row r="1292">
      <x:c r="A1292" s="9">
        <x:v>45776</x:v>
      </x:c>
      <x:c r="B1292" s="8">
        <x:v>76.979742173112001</x:v>
      </x:c>
      <x:c r="C1292" s="8">
        <x:v>40.522133938705998</x:v>
      </x:c>
      <x:c r="D1292" s="8">
        <x:v>24.384615384615</x:v>
      </x:c>
      <x:c r="E1292" s="8">
        <x:v>186.201171875</x:v>
      </x:c>
      <x:c r="F1292" s="23">
        <x:v>1.8202191584285825</x:v>
      </x:c>
      <x:c r="G1292" s="18">
        <x:v>0.28396739130435</x:v>
      </x:c>
      <x:c r="H1292" s="18">
        <x:v>0.23872817305186</x:v>
      </x:c>
      <x:c r="I1292" s="18">
        <x:v>0.39072609633356997</x:v>
      </x:c>
      <x:c r="J1292" s="18">
        <x:v>0.60206616598688001</x:v>
      </x:c>
      <x:c r="K1292" s="21">
        <x:v>0.29240257773754719</x:v>
      </x:c>
      <x:c r="L1292" s="21">
        <x:v>0.28884279394068257</x:v>
      </x:c>
      <x:c r="M1292" s="22">
        <x:v>0.29778904617477386</x:v>
      </x:c>
      <x:c r="N1292" s="22">
        <x:v>0.48861132990451228</x:v>
      </x:c>
      <x:c r="O1292" s="13">
        <x:v>1.366580325162974</x:v>
      </x:c>
      <x:c r="P1292" s="25">
        <x:v>1.7531000000000001</x:v>
      </x:c>
      <x:c r="Q1292" s="25">
        <x:v>2.7229000000000001</x:v>
      </x:c>
    </x:row>
    <x:row r="1293">
      <x:c r="A1293" s="9">
        <x:v>45777</x:v>
      </x:c>
      <x:c r="B1293" s="8">
        <x:v>78.453038674032996</x:v>
      </x:c>
      <x:c r="C1293" s="8">
        <x:v>42.508513053347997</x:v>
      </x:c>
      <x:c r="D1293" s="8">
        <x:v>28</x:v>
      </x:c>
      <x:c r="E1293" s="8">
        <x:v>191.298828125</x:v>
      </x:c>
      <x:c r="F1293" s="23">
        <x:v>1.8506509496309524</x:v>
      </x:c>
      <x:c r="G1293" s="18">
        <x:v>0.28500639386189003</x:v>
      </x:c>
      <x:c r="H1293" s="18">
        <x:v>0.23612197028929</x:v>
      </x:c>
      <x:c r="I1293" s="18">
        <x:v>0.39372154325425002</x:v>
      </x:c>
      <x:c r="J1293" s="18">
        <x:v>0.60309157780803002</x:v>
      </x:c>
      <x:c r="K1293" s="21">
        <x:v>0.30065320978876708</x:v>
      </x:c>
      <x:c r="L1293" s="21">
        <x:v>0.29567665805739152</x:v>
      </x:c>
      <x:c r="M1293" s="22">
        <x:v>0.31557689508242359</x:v>
      </x:c>
      <x:c r="N1293" s="22">
        <x:v>0.5027943531617507</x:v>
      </x:c>
      <x:c r="O1293" s="13">
        <x:v>1.3752223553635674</x:v>
      </x:c>
      <x:c r="P1293" s="25">
        <x:v>1.7544</x:v>
      </x:c>
      <x:c r="Q1293" s="25">
        <x:v>2.7223999999999999</x:v>
      </x:c>
    </x:row>
    <x:row r="1294">
      <x:c r="A1294" s="9">
        <x:v>45783</x:v>
      </x:c>
      <x:c r="B1294" s="8">
        <x:v>79.864947820748995</x:v>
      </x:c>
      <x:c r="C1294" s="8">
        <x:v>45.573212258797</x:v>
      </x:c>
      <x:c r="D1294" s="8">
        <x:v>32.153846153845997</x:v>
      </x:c>
      <x:c r="E1294" s="8">
        <x:v>199.1015625</x:v>
      </x:c>
      <x:c r="F1294" s="23">
        <x:v>1.8917339218334801</x:v>
      </x:c>
      <x:c r="G1294" s="18">
        <x:v>0.28860294117647001</x:v>
      </x:c>
      <x:c r="H1294" s="18">
        <x:v>0.23377638780297003</x:v>
      </x:c>
      <x:c r="I1294" s="18">
        <x:v>0.40091061586389004</x:v>
      </x:c>
      <x:c r="J1294" s="18">
        <x:v>0.60654069039554992</x:v>
      </x:c>
      <x:c r="K1294" s="21">
        <x:v>0.30748944777406373</x:v>
      </x:c>
      <x:c r="L1294" s="21">
        <x:v>0.30730621629108712</x:v>
      </x:c>
      <x:c r="M1294" s="22">
        <x:v>0.33605360487146374</x:v>
      </x:c>
      <x:c r="N1294" s="22">
        <x:v>0.52109893873304447</x:v>
      </x:c>
      <x:c r="O1294" s="13">
        <x:v>1.4047644657065335</x:v>
      </x:c>
      <x:c r="P1294" s="25">
        <x:v>1.7549999999999999</x:v>
      </x:c>
      <x:c r="Q1294" s="25">
        <x:v>2.7641</x:v>
      </x:c>
    </x:row>
    <x:row r="1295">
      <x:c r="A1295" s="9">
        <x:v>45784</x:v>
      </x:c>
      <x:c r="B1295" s="8">
        <x:v>78.084714548803007</x:v>
      </x:c>
      <x:c r="C1295" s="8">
        <x:v>44.438138479000997</x:v>
      </x:c>
      <x:c r="D1295" s="8">
        <x:v>31.307692307692001</x:v>
      </x:c>
      <x:c r="E1295" s="8">
        <x:v>196.494140625</x:v>
      </x:c>
      <x:c r="F1295" s="23">
        <x:v>1.8758117149012401</x:v>
      </x:c>
      <x:c r="G1295" s="18">
        <x:v>0.30866368286445001</x:v>
      </x:c>
      <x:c r="H1295" s="18">
        <x:v>0.24559117365997998</x:v>
      </x:c>
      <x:c r="I1295" s="18">
        <x:v>0.42667145938174</x:v>
      </x:c>
      <x:c r="J1295" s="18">
        <x:v>0.63338783661609999</x:v>
      </x:c>
      <x:c r="K1295" s="21">
        <x:v>0.33907758191302051</x:v>
      </x:c>
      <x:c r="L1295" s="21">
        <x:v>0.3409959674629317</x:v>
      </x:c>
      <x:c r="M1295" s="22">
        <x:v>0.37535234083021574</x:v>
      </x:c>
      <x:c r="N1295" s="22">
        <x:v>0.56837568292382956</x:v>
      </x:c>
      <x:c r="O1295" s="13">
        <x:v>1.4105230362505479</x:v>
      </x:c>
      <x:c r="P1295" s="25">
        <x:v>1.7542</x:v>
      </x:c>
      <x:c r="Q1295" s="25">
        <x:v>2.7852999999999999</x:v>
      </x:c>
    </x:row>
    <x:row r="1296">
      <x:c r="A1296" s="9">
        <x:v>45785</x:v>
      </x:c>
      <x:c r="B1296" s="8">
        <x:v>77.163904235727003</x:v>
      </x:c>
      <x:c r="C1296" s="8">
        <x:v>45.005675368898999</x:v>
      </x:c>
      <x:c r="D1296" s="8">
        <x:v>29.461538461538002</x:v>
      </x:c>
      <x:c r="E1296" s="8">
        <x:v>202.79296875</x:v>
      </x:c>
      <x:c r="F1296" s="23">
        <x:v>1.8860602170404099</x:v>
      </x:c>
      <x:c r="G1296" s="18">
        <x:v>0.31226023017902999</x:v>
      </x:c>
      <x:c r="H1296" s="18">
        <x:v>0.25453913647815002</x:v>
      </x:c>
      <x:c r="I1296" s="18">
        <x:v>0.42978672417924996</x:v>
      </x:c>
      <x:c r="J1296" s="18">
        <x:v>0.64075215800334007</x:v>
      </x:c>
      <x:c r="K1296" s="21">
        <x:v>0.34214210238918819</x:v>
      </x:c>
      <x:c r="L1296" s="21">
        <x:v>0.34531209216822867</x:v>
      </x:c>
      <x:c r="M1296" s="22">
        <x:v>0.38083348031920061</x:v>
      </x:c>
      <x:c r="N1296" s="22">
        <x:v>0.57855836628799517</x:v>
      </x:c>
      <x:c r="O1296" s="13">
        <x:v>1.4219284151211431</x:v>
      </x:c>
      <x:c r="P1296" s="25">
        <x:v>1.7561</x:v>
      </x:c>
      <x:c r="Q1296" s="25">
        <x:v>2.7471999999999999</x:v>
      </x:c>
    </x:row>
    <x:row r="1297">
      <x:c r="A1297" s="9">
        <x:v>45786</x:v>
      </x:c>
      <x:c r="B1297" s="8">
        <x:v>75.936157151627</x:v>
      </x:c>
      <x:c r="C1297" s="8">
        <x:v>42.508513053347997</x:v>
      </x:c>
      <x:c r="D1297" s="8">
        <x:v>27.230769230768999</x:v>
      </x:c>
      <x:c r="E1297" s="8">
        <x:v>199.716796875</x:v>
      </x:c>
      <x:c r="F1297" s="23">
        <x:v>1.8634805907768599</x:v>
      </x:c>
      <x:c r="G1297" s="18">
        <x:v>0.32528772378516996</x:v>
      </x:c>
      <x:c r="H1297" s="18">
        <x:v>0.26409521327426</x:v>
      </x:c>
      <x:c r="I1297" s="18">
        <x:v>0.43601725377425998</x:v>
      </x:c>
      <x:c r="J1297" s="18">
        <x:v>0.64830291787546002</x:v>
      </x:c>
      <x:c r="K1297" s="21">
        <x:v>0.35192499467849192</x:v>
      </x:c>
      <x:c r="L1297" s="21">
        <x:v>0.35622229628436886</x:v>
      </x:c>
      <x:c r="M1297" s="22">
        <x:v>0.39913841785788118</x:v>
      </x:c>
      <x:c r="N1297" s="22">
        <x:v>0.59443850343925297</x:v>
      </x:c>
      <x:c r="O1297" s="13">
        <x:v>1.4102756562736487</x:v>
      </x:c>
      <x:c r="P1297" s="25">
        <x:v>1.7566999999999999</x:v>
      </x:c>
      <x:c r="Q1297" s="25">
        <x:v>2.7397</x:v>
      </x:c>
    </x:row>
    <x:row r="1298">
      <x:c r="A1298" s="9">
        <x:v>45789</x:v>
      </x:c>
      <x:c r="B1298" s="8">
        <x:v>77.041129527316997</x:v>
      </x:c>
      <x:c r="C1298" s="8">
        <x:v>44.267877412032</x:v>
      </x:c>
      <x:c r="D1298" s="8">
        <x:v>28.615384615385</x:v>
      </x:c>
      <x:c r="E1298" s="8">
        <x:v>207.44140625</x:v>
      </x:c>
      <x:c r="F1298" s="23">
        <x:v>1.893414494511835</x:v>
      </x:c>
      <x:c r="G1298" s="18">
        <x:v>0.32033248081841004</x:v>
      </x:c>
      <x:c r="H1298" s="18">
        <x:v>0.26296585874381001</x:v>
      </x:c>
      <x:c r="I1298" s="18">
        <x:v>0.42211838006231001</x:v>
      </x:c>
      <x:c r="J1298" s="18">
        <x:v>0.64187078906693007</x:v>
      </x:c>
      <x:c r="K1298" s="21">
        <x:v>0.34060984215110435</x:v>
      </x:c>
      <x:c r="L1298" s="21">
        <x:v>0.34231478334510013</x:v>
      </x:c>
      <x:c r="M1298" s="22">
        <x:v>0.37804120171160616</x:v>
      </x:c>
      <x:c r="N1298" s="22">
        <x:v>0.57395191428991876</x:v>
      </x:c>
      <x:c r="O1298" s="13">
        <x:v>1.4285688019573695</x:v>
      </x:c>
      <x:c r="P1298" s="25">
        <x:v>1.7529999999999999</x:v>
      </x:c>
      <x:c r="Q1298" s="25">
        <x:v>2.6533000000000002</x:v>
      </x:c>
    </x:row>
    <x:row r="1299">
      <x:c r="A1299" s="9">
        <x:v>45790</x:v>
      </x:c>
      <x:c r="B1299" s="8">
        <x:v>77.041129527316997</x:v>
      </x:c>
      <x:c r="C1299" s="8">
        <x:v>43.473325766175002</x:v>
      </x:c>
      <x:c r="D1299" s="8">
        <x:v>28.615384615385</x:v>
      </x:c>
      <x:c r="E1299" s="8">
        <x:v>206.42578125</x:v>
      </x:c>
      <x:c r="F1299" s="23">
        <x:v>1.8888890528971924</x:v>
      </x:c>
      <x:c r="G1299" s="18">
        <x:v>0.33999360613810997</x:v>
      </x:c>
      <x:c r="H1299" s="18">
        <x:v>0.27495439145165002</x:v>
      </x:c>
      <x:c r="I1299" s="18">
        <x:v>0.44140905823148996</x:v>
      </x:c>
      <x:c r="J1299" s="18">
        <x:v>0.66116717549252002</x:v>
      </x:c>
      <x:c r="K1299" s="21">
        <x:v>0.35628604304842271</x:v>
      </x:c>
      <x:c r="L1299" s="21">
        <x:v>0.3569416504019165</x:v>
      </x:c>
      <x:c r="M1299" s="22">
        <x:v>0.39996575966753523</x:v>
      </x:c>
      <x:c r="N1299" s="22">
        <x:v>0.59783273122731151</x:v>
      </x:c>
      <x:c r="O1299" s="13">
        <x:v>1.4264916631854265</x:v>
      </x:c>
      <x:c r="P1299" s="25">
        <x:v>1.754</x:v>
      </x:c>
      <x:c r="Q1299" s="25">
        <x:v>2.6650999999999998</x:v>
      </x:c>
    </x:row>
    <x:row r="1300">
      <x:c r="A1300" s="9">
        <x:v>45791</x:v>
      </x:c>
      <x:c r="B1300" s="8">
        <x:v>76.856967464701995</x:v>
      </x:c>
      <x:c r="C1300" s="8">
        <x:v>43.643586833143999</x:v>
      </x:c>
      <x:c r="D1300" s="8">
        <x:v>29.615384615385</x:v>
      </x:c>
      <x:c r="E1300" s="8">
        <x:v>207.294921875</x:v>
      </x:c>
      <x:c r="F1300" s="23">
        <x:v>1.8935271519705776</x:v>
      </x:c>
      <x:c r="G1300" s="18">
        <x:v>0.33959398976982003</x:v>
      </x:c>
      <x:c r="H1300" s="18">
        <x:v>0.27582312570584999</x:v>
      </x:c>
      <x:c r="I1300" s="18">
        <x:v>0.43925233644860001</x:v>
      </x:c>
      <x:c r="J1300" s="18">
        <x:v>0.65799772070947005</x:v>
      </x:c>
      <x:c r="K1300" s="21">
        <x:v>0.35392871960521699</x:v>
      </x:c>
      <x:c r="L1300" s="21">
        <x:v>0.35274541804955772</x:v>
      </x:c>
      <x:c r="M1300" s="22">
        <x:v>0.39500170880959162</x:v>
      </x:c>
      <x:c r="N1300" s="22">
        <x:v>0.59759028638530598</x:v>
      </x:c>
      <x:c r="O1300" s="13">
        <x:v>1.4319573418530034</x:v>
      </x:c>
      <x:c r="P1300" s="25">
        <x:v>1.7537</x:v>
      </x:c>
      <x:c r="Q1300" s="25">
        <x:v>2.6478999999999999</x:v>
      </x:c>
    </x:row>
    <x:row r="1301">
      <x:c r="A1301" s="9">
        <x:v>45792</x:v>
      </x:c>
      <x:c r="B1301" s="8">
        <x:v>73.971761817065996</x:v>
      </x:c>
      <x:c r="C1301" s="8">
        <x:v>40.805902383655003</x:v>
      </x:c>
      <x:c r="D1301" s="8">
        <x:v>24.384615384615</x:v>
      </x:c>
      <x:c r="E1301" s="8">
        <x:v>199.4921875</x:v>
      </x:c>
      <x:c r="F1301" s="23">
        <x:v>1.84663616771334</x:v>
      </x:c>
      <x:c r="G1301" s="18">
        <x:v>0.35517902813299002</x:v>
      </x:c>
      <x:c r="H1301" s="18">
        <x:v>0.29093910172878001</x:v>
      </x:c>
      <x:c r="I1301" s="18">
        <x:v>0.44380541576802995</x:v>
      </x:c>
      <x:c r="J1301" s="18">
        <x:v>0.66349765693928997</x:v>
      </x:c>
      <x:c r="K1301" s="21">
        <x:v>0.354400184293858</x:v>
      </x:c>
      <x:c r="L1301" s="21">
        <x:v>0.35526315746097992</x:v>
      </x:c>
      <x:c r="M1301" s="22">
        <x:v>0.39510512653579588</x:v>
      </x:c>
      <x:c r="N1301" s="22">
        <x:v>0.59746906396430299</x:v>
      </x:c>
      <x:c r="O1301" s="13">
        <x:v>1.4164412425165143</x:v>
      </x:c>
      <x:c r="P1301" s="25">
        <x:v>1.7533000000000001</x:v>
      </x:c>
      <x:c r="Q1301" s="25">
        <x:v>2.5691999999999999</x:v>
      </x:c>
    </x:row>
    <x:row r="1302">
      <x:c r="A1302" s="9">
        <x:v>45793</x:v>
      </x:c>
      <x:c r="B1302" s="8">
        <x:v>74.155923879680998</x:v>
      </x:c>
      <x:c r="C1302" s="8">
        <x:v>41.827468785470998</x:v>
      </x:c>
      <x:c r="D1302" s="8">
        <x:v>23.769230769231001</x:v>
      </x:c>
      <x:c r="E1302" s="8">
        <x:v>202.578125</x:v>
      </x:c>
      <x:c r="F1302" s="23">
        <x:v>1.8558268710859576</x:v>
      </x:c>
      <x:c r="G1302" s="18">
        <x:v>0.34047314578005</x:v>
      </x:c>
      <x:c r="H1302" s="18">
        <x:v>0.28233863261227998</x:v>
      </x:c>
      <x:c r="I1302" s="18">
        <x:v>0.42271746944644001</x:v>
      </x:c>
      <x:c r="J1302" s="18">
        <x:v>0.64737072529674999</x:v>
      </x:c>
      <x:c r="K1302" s="21">
        <x:v>0.33907758191302051</x:v>
      </x:c>
      <x:c r="L1302" s="21">
        <x:v>0.33943736687491</x:v>
      </x:c>
      <x:c r="M1302" s="22">
        <x:v>0.37804120171160616</x:v>
      </x:c>
      <x:c r="N1302" s="22">
        <x:v>0.5820738164970567</x:v>
      </x:c>
      <x:c r="O1302" s="13">
        <x:v>1.4204317427547379</x:v>
      </x:c>
      <x:c r="P1302" s="25">
        <x:v>1.7526999999999999</x:v>
      </x:c>
      <x:c r="Q1302" s="25">
        <x:v>2.6073</x:v>
      </x:c>
    </x:row>
    <x:row r="1303">
      <x:c r="A1303" s="9">
        <x:v>45796</x:v>
      </x:c>
      <x:c r="B1303" s="8">
        <x:v>74.585635359115997</x:v>
      </x:c>
      <x:c r="C1303" s="8">
        <x:v>41.543700340522001</x:v>
      </x:c>
      <x:c r="D1303" s="8">
        <x:v>22.384615384615</x:v>
      </x:c>
      <x:c r="E1303" s="8">
        <x:v>200.2734375</x:v>
      </x:c>
      <x:c r="F1303" s="23">
        <x:v>1.8469684714606325</x:v>
      </x:c>
      <x:c r="G1303" s="18">
        <x:v>0.33671675191815997</x:v>
      </x:c>
      <x:c r="H1303" s="18">
        <x:v>0.27860307531925999</x:v>
      </x:c>
      <x:c r="I1303" s="18">
        <x:v>0.42559309849028998</x:v>
      </x:c>
      <x:c r="J1303" s="18">
        <x:v>0.64802326014814005</x:v>
      </x:c>
      <x:c r="K1303" s="21">
        <x:v>0.34438155966023376</x:v>
      </x:c>
      <x:c r="L1303" s="21">
        <x:v>0.34543198452114354</x:v>
      </x:c>
      <x:c r="M1303" s="22">
        <x:v>0.38941715159440271</x:v>
      </x:c>
      <x:c r="N1303" s="22">
        <x:v>0.59528706038627255</x:v>
      </x:c>
      <x:c r="O1303" s="13">
        <x:v>1.4261291870660104</x:v>
      </x:c>
      <x:c r="P1303" s="25">
        <x:v>1.7541</x:v>
      </x:c>
      <x:c r="Q1303" s="25">
        <x:v>2.6335000000000002</x:v>
      </x:c>
    </x:row>
    <x:row r="1304">
      <x:c r="A1304" s="9">
        <x:v>45797</x:v>
      </x:c>
      <x:c r="B1304" s="8">
        <x:v>75.506445672192001</x:v>
      </x:c>
      <x:c r="C1304" s="8">
        <x:v>42.167990919410002</x:v>
      </x:c>
      <x:c r="D1304" s="8">
        <x:v>23.230769230768999</x:v>
      </x:c>
      <x:c r="E1304" s="8">
        <x:v>203.7109375</x:v>
      </x:c>
      <x:c r="F1304" s="23">
        <x:v>1.8615403583059273</x:v>
      </x:c>
      <x:c r="G1304" s="18">
        <x:v>0.33375959079284001</x:v>
      </x:c>
      <x:c r="H1304" s="18">
        <x:v>0.27643123968377997</x:v>
      </x:c>
      <x:c r="I1304" s="18">
        <x:v>0.43134435657799997</x:v>
      </x:c>
      <x:c r="J1304" s="18">
        <x:v>0.65417573115218997</x:v>
      </x:c>
      <x:c r="K1304" s="21">
        <x:v>0.35487164898249901</x:v>
      </x:c>
      <x:c r="L1304" s="21">
        <x:v>0.35538304981389479</x:v>
      </x:c>
      <x:c r="M1304" s="22">
        <x:v>0.39893158240546289</x:v>
      </x:c>
      <x:c r="N1304" s="22">
        <x:v>0.60413629711941752</x:v>
      </x:c>
      <x:c r="O1304" s="13">
        <x:v>1.4374338625662757</x:v>
      </x:c>
      <x:c r="P1304" s="25">
        <x:v>1.7544</x:v>
      </x:c>
      <x:c r="Q1304" s="25">
        <x:v>2.6309999999999998</x:v>
      </x:c>
    </x:row>
    <x:row r="1305">
      <x:c r="A1305" s="9">
        <x:v>45798</x:v>
      </x:c>
      <x:c r="B1305" s="8">
        <x:v>74.217311233885994</x:v>
      </x:c>
      <x:c r="C1305" s="8">
        <x:v>41.089670828604</x:v>
      </x:c>
      <x:c r="D1305" s="8">
        <x:v>21.384615384615</x:v>
      </x:c>
      <x:c r="E1305" s="8">
        <x:v>203.662109375</x:v>
      </x:c>
      <x:c r="F1305" s="23">
        <x:v>1.8508842670552625</x:v>
      </x:c>
      <x:c r="G1305" s="18">
        <x:v>0.34167199488491001</x:v>
      </x:c>
      <x:c r="H1305" s="18">
        <x:v>0.28520545565111999</x:v>
      </x:c>
      <x:c r="I1305" s="18">
        <x:v>0.43925233644860001</x:v>
      </x:c>
      <x:c r="J1305" s="18">
        <x:v>0.66191292950919012</x:v>
      </x:c>
      <x:c r="K1305" s="21">
        <x:v>0.36347587955020022</x:v>
      </x:c>
      <x:c r="L1305" s="21">
        <x:v>0.36509433040080475</x:v>
      </x:c>
      <x:c r="M1305" s="22">
        <x:v>0.41847753265863452</x:v>
      </x:c>
      <x:c r="N1305" s="22">
        <x:v>0.6243804414267462</x:v>
      </x:c>
      <x:c r="O1305" s="13">
        <x:v>1.4363101468372714</x:v>
      </x:c>
      <x:c r="P1305" s="25">
        <x:v>1.7543</x:v>
      </x:c>
      <x:c r="Q1305" s="25">
        <x:v>2.6997</x:v>
      </x:c>
    </x:row>
    <x:row r="1306">
      <x:c r="A1306" s="9">
        <x:v>45799</x:v>
      </x:c>
      <x:c r="B1306" s="8">
        <x:v>74.217311233885994</x:v>
      </x:c>
      <x:c r="C1306" s="8">
        <x:v>40.238365493757001</x:v>
      </x:c>
      <x:c r="D1306" s="8">
        <x:v>20.307692307692001</x:v>
      </x:c>
      <x:c r="E1306" s="8">
        <x:v>203.046875</x:v>
      </x:c>
      <x:c r="F1306" s="23">
        <x:v>1.8445256100883376</x:v>
      </x:c>
      <x:c r="G1306" s="18">
        <x:v>0.34470907928389005</x:v>
      </x:c>
      <x:c r="H1306" s="18">
        <x:v>0.29119972200504002</x:v>
      </x:c>
      <x:c r="I1306" s="18">
        <x:v>0.43937215432542998</x:v>
      </x:c>
      <x:c r="J1306" s="18">
        <x:v>0.66638745391786003</x:v>
      </x:c>
      <x:c r="K1306" s="21">
        <x:v>0.36194361931211638</x:v>
      </x:c>
      <x:c r="L1306" s="21">
        <x:v>0.36341583745985617</x:v>
      </x:c>
      <x:c r="M1306" s="22">
        <x:v>0.40937677275240136</x:v>
      </x:c>
      <x:c r="N1306" s="22">
        <x:v>0.61407653564157783</x:v>
      </x:c>
      <x:c r="O1306" s="13">
        <x:v>1.4257495796048061</x:v>
      </x:c>
      <x:c r="P1306" s="25">
        <x:v>1.7545999999999999</x:v>
      </x:c>
      <x:c r="Q1306" s="25">
        <x:v>2.7168000000000001</x:v>
      </x:c>
    </x:row>
    <x:row r="1307">
      <x:c r="A1307" s="9">
        <x:v>45800</x:v>
      </x:c>
      <x:c r="B1307" s="8">
        <x:v>72.437077961940005</x:v>
      </x:c>
      <x:c r="C1307" s="8">
        <x:v>38.535754824064</x:v>
      </x:c>
      <x:c r="D1307" s="8">
        <x:v>17.384615384615</x:v>
      </x:c>
      <x:c r="E1307" s="8">
        <x:v>198.955078125</x:v>
      </x:c>
      <x:c r="F1307" s="23">
        <x:v>1.8182813157390476</x:v>
      </x:c>
      <x:c r="G1307" s="18">
        <x:v>0.34359015345269001</x:v>
      </x:c>
      <x:c r="H1307" s="18">
        <x:v>0.28833289896621001</x:v>
      </x:c>
      <x:c r="I1307" s="18">
        <x:v>0.42774982027318004</x:v>
      </x:c>
      <x:c r="J1307" s="18">
        <x:v>0.65296388076900991</x:v>
      </x:c>
      <x:c r="K1307" s="21">
        <x:v>0.34992126975176707</x:v>
      </x:c>
      <x:c r="L1307" s="21">
        <x:v>0.35166638687323037</x:v>
      </x:c>
      <x:c r="M1307" s="22">
        <x:v>0.39624272152408269</x:v>
      </x:c>
      <x:c r="N1307" s="22">
        <x:v>0.5955295052282783</x:v>
      </x:c>
      <x:c r="O1307" s="13">
        <x:v>1.4116380136796067</x:v>
      </x:c>
      <x:c r="P1307" s="25">
        <x:v>1.7547999999999999</x:v>
      </x:c>
      <x:c r="Q1307" s="25">
        <x:v>2.7084000000000001</x:v>
      </x:c>
    </x:row>
    <x:row r="1308">
      <x:c r="A1308" s="9">
        <x:v>45803</x:v>
      </x:c>
      <x:c r="B1308" s="8">
        <x:v>73.112338858195002</x:v>
      </x:c>
      <x:c r="C1308" s="8">
        <x:v>39.330306469920998</x:v>
      </x:c>
      <x:c r="D1308" s="8">
        <x:v>19.615384615385</x:v>
      </x:c>
      <x:c r="E1308" s="8">
        <x:v>197.119140625</x:v>
      </x:c>
      <x:c r="F1308" s="23">
        <x:v>1.8229429264212524</x:v>
      </x:c>
      <x:c r="G1308" s="18">
        <x:v>0.33080242966752005</x:v>
      </x:c>
      <x:c r="H1308" s="18">
        <x:v>0.27756059421423002</x:v>
      </x:c>
      <x:c r="I1308" s="18">
        <x:v>0.41409058231487994</x:v>
      </x:c>
      <x:c r="J1308" s="18">
        <x:v>0.63916743065040005</x:v>
      </x:c>
      <x:c r="K1308" s="21">
        <x:v>0.33660239229765465</x:v>
      </x:c>
      <x:c r="L1308" s="21">
        <x:v>0.33667984275764629</x:v>
      </x:c>
      <x:c r="M1308" s="22">
        <x:v>0.38000613850953635</x:v>
      </x:c>
      <x:c r="N1308" s="22">
        <x:v>0.57819469902498688</x:v>
      </x:c>
      <x:c r="O1308" s="13">
        <x:v>1.4184599384394785</x:v>
      </x:c>
      <x:c r="P1308" s="25">
        <x:v>1.7554000000000001</x:v>
      </x:c>
      <x:c r="Q1308" s="25">
        <x:v>2.7019000000000002</x:v>
      </x:c>
    </x:row>
    <x:row r="1309">
      <x:c r="A1309" s="9">
        <x:v>45804</x:v>
      </x:c>
      <x:c r="B1309" s="8">
        <x:v>71.270718232044004</x:v>
      </x:c>
      <x:c r="C1309" s="8">
        <x:v>37.287173666287998</x:v>
      </x:c>
      <x:c r="D1309" s="8">
        <x:v>17.692307692307999</x:v>
      </x:c>
      <x:c r="E1309" s="8">
        <x:v>191.630859375</x:v>
      </x:c>
      <x:c r="F1309" s="23">
        <x:v>1.7947026474141001</x:v>
      </x:c>
      <x:c r="G1309" s="18">
        <x:v>0.32768542199488004</x:v>
      </x:c>
      <x:c r="H1309" s="18">
        <x:v>0.27182694813656999</x:v>
      </x:c>
      <x:c r="I1309" s="18">
        <x:v>0.41840402588066</x:v>
      </x:c>
      <x:c r="J1309" s="18">
        <x:v>0.64373517422435</x:v>
      </x:c>
      <x:c r="K1309" s="21">
        <x:v>0.34603168607047752</x:v>
      </x:c>
      <x:c r="L1309" s="21">
        <x:v>0.34699058510916547</x:v>
      </x:c>
      <x:c r="M1309" s="22">
        <x:v>0.39541537971441842</x:v>
      </x:c>
      <x:c r="N1309" s="22">
        <x:v>0.59759028638530598</x:v>
      </x:c>
      <x:c r="O1309" s="13">
        <x:v>1.4150072769256392</x:v>
      </x:c>
      <x:c r="P1309" s="25">
        <x:v>1.7549999999999999</x:v>
      </x:c>
      <x:c r="Q1309" s="25">
        <x:v>2.6844000000000001</x:v>
      </x:c>
    </x:row>
    <x:row r="1310">
      <x:c r="A1310" s="9">
        <x:v>45805</x:v>
      </x:c>
      <x:c r="B1310" s="8">
        <x:v>72.191528545119994</x:v>
      </x:c>
      <x:c r="C1310" s="8">
        <x:v>38.479001135074</x:v>
      </x:c>
      <x:c r="D1310" s="8">
        <x:v>19.076923076922998</x:v>
      </x:c>
      <x:c r="E1310" s="8">
        <x:v>194.619140625</x:v>
      </x:c>
      <x:c r="F1310" s="23">
        <x:v>1.8109164834552924</x:v>
      </x:c>
      <x:c r="G1310" s="18">
        <x:v>0.32121163682864001</x:v>
      </x:c>
      <x:c r="H1310" s="18">
        <x:v>0.26644079576058</x:v>
      </x:c>
      <x:c r="I1310" s="18">
        <x:v>0.41241313203929997</x:v>
      </x:c>
      <x:c r="J1310" s="18">
        <x:v>0.64261654316076</x:v>
      </x:c>
      <x:c r="K1310" s="21">
        <x:v>0.34461729200455427</x:v>
      </x:c>
      <x:c r="L1310" s="21">
        <x:v>0.34399327628604848</x:v>
      </x:c>
      <x:c r="M1310" s="22">
        <x:v>0.39117525293992483</x:v>
      </x:c>
      <x:c r="N1310" s="22">
        <x:v>0.59759028638530598</x:v>
      </x:c>
      <x:c r="O1310" s="13">
        <x:v>1.4127892616438162</x:v>
      </x:c>
      <x:c r="P1310" s="25">
        <x:v>1.7545999999999999</x:v>
      </x:c>
      <x:c r="Q1310" s="25">
        <x:v>2.6859000000000002</x:v>
      </x:c>
    </x:row>
    <x:row r="1311">
      <x:c r="A1311" s="9">
        <x:v>45806</x:v>
      </x:c>
      <x:c r="B1311" s="8">
        <x:v>75.445058317985996</x:v>
      </x:c>
      <x:c r="C1311" s="8">
        <x:v>40.976163450624</x:v>
      </x:c>
      <x:c r="D1311" s="8">
        <x:v>19.769230769231001</x:v>
      </x:c>
      <x:c r="E1311" s="8">
        <x:v>202.91015625</x:v>
      </x:c>
      <x:c r="F1311" s="23">
        <x:v>1.8477515219696024</x:v>
      </x:c>
      <x:c r="G1311" s="18">
        <x:v>0.31753516624041001</x:v>
      </x:c>
      <x:c r="H1311" s="18">
        <x:v>0.26704890973851003</x:v>
      </x:c>
      <x:c r="I1311" s="18">
        <x:v>0.40953750299545</x:v>
      </x:c>
      <x:c r="J1311" s="18">
        <x:v>0.64084537724577995</x:v>
      </x:c>
      <x:c r="K1311" s="21">
        <x:v>0.34320289793863079</x:v>
      </x:c>
      <x:c r="L1311" s="21">
        <x:v>0.3391975821690687</x:v>
      </x:c>
      <x:c r="M1311" s="22">
        <x:v>0.38941715159440271</x:v>
      </x:c>
      <x:c r="N1311" s="22">
        <x:v>0.5955295052282783</x:v>
      </x:c>
      <x:c r="O1311" s="13">
        <x:v>1.4327173704928411</x:v>
      </x:c>
      <x:c r="P1311" s="25">
        <x:v>1.7526999999999999</x:v>
      </x:c>
      <x:c r="Q1311" s="25">
        <x:v>2.6625999999999999</x:v>
      </x:c>
    </x:row>
    <x:row r="1312">
      <x:c r="A1312" s="9">
        <x:v>45807</x:v>
      </x:c>
      <x:c r="B1312" s="8">
        <x:v>74.340085942296</x:v>
      </x:c>
      <x:c r="C1312" s="8">
        <x:v>38.933030646992002</x:v>
      </x:c>
      <x:c r="D1312" s="8">
        <x:v>16.923076923077002</x:v>
      </x:c>
      <x:c r="E1312" s="8">
        <x:v>198.525390625</x:v>
      </x:c>
      <x:c r="F1312" s="23">
        <x:v>1.8218039603434124</x:v>
      </x:c>
      <x:c r="G1312" s="18">
        <x:v>0.32976342710997003</x:v>
      </x:c>
      <x:c r="H1312" s="18">
        <x:v>0.27373816349579</x:v>
      </x:c>
      <x:c r="I1312" s="18">
        <x:v>0.42918763479511002</x:v>
      </x:c>
      <x:c r="J1312" s="18">
        <x:v>0.6612603947349599</x:v>
      </x:c>
      <x:c r="K1312" s="21">
        <x:v>0.36654040002636745</x:v>
      </x:c>
      <x:c r="L1312" s="21">
        <x:v>0.36401529922447762</x:v>
      </x:c>
      <x:c r="M1312" s="22">
        <x:v>0.41030753228825922</x:v>
      </x:c>
      <x:c r="N1312" s="22">
        <x:v>0.6269261122677956</x:v>
      </x:c>
      <x:c r="O1312" s="13">
        <x:v>1.4187875121708085</x:v>
      </x:c>
      <x:c r="P1312" s="25">
        <x:v>1.7547999999999999</x:v>
      </x:c>
      <x:c r="Q1312" s="25">
        <x:v>2.6827000000000001</x:v>
      </x:c>
    </x:row>
    <x:row r="1313">
      <x:c r="A1313" s="9">
        <x:v>45811</x:v>
      </x:c>
      <x:c r="B1313" s="8">
        <x:v>75.690607734807003</x:v>
      </x:c>
      <x:c r="C1313" s="8">
        <x:v>39.273552780930999</x:v>
      </x:c>
      <x:c r="D1313" s="8">
        <x:v>16.846153846153999</x:v>
      </x:c>
      <x:c r="E1313" s="8">
        <x:v>195.05859375</x:v>
      </x:c>
      <x:c r="F1313" s="23">
        <x:v>1.8171722702797299</x:v>
      </x:c>
      <x:c r="G1313" s="18">
        <x:v>0.31913363171355003</x:v>
      </x:c>
      <x:c r="H1313" s="18">
        <x:v>0.26661454261142004</x:v>
      </x:c>
      <x:c r="I1313" s="18">
        <x:v>0.41960220464893</x:v>
      </x:c>
      <x:c r="J1313" s="18">
        <x:v>0.64979442598595993</x:v>
      </x:c>
      <x:c r="K1313" s="21">
        <x:v>0.3575825709421856</x:v>
      </x:c>
      <x:c r="L1313" s="21">
        <x:v>0.3480696162854926</x:v>
      </x:c>
      <x:c r="M1313" s="22">
        <x:v>0.38900348068957591</x:v>
      </x:c>
      <x:c r="N1313" s="22">
        <x:v>0.60049962448935346</x:v>
      </x:c>
      <x:c r="O1313" s="13">
        <x:v>1.426942106062719</x:v>
      </x:c>
      <x:c r="P1313" s="25">
        <x:v>1.7549999999999999</x:v>
      </x:c>
      <x:c r="Q1313" s="25">
        <x:v>2.7179000000000002</x:v>
      </x:c>
    </x:row>
    <x:row r="1314">
      <x:c r="A1314" s="9">
        <x:v>45812</x:v>
      </x:c>
      <x:c r="B1314" s="8">
        <x:v>78.882750153467995</x:v>
      </x:c>
      <x:c r="C1314" s="8">
        <x:v>41.827468785470998</x:v>
      </x:c>
      <x:c r="D1314" s="8">
        <x:v>20.692307692307999</x:v>
      </x:c>
      <x:c r="E1314" s="8">
        <x:v>203.037109375</x:v>
      </x:c>
      <x:c r="F1314" s="23">
        <x:v>1.8610990900156175</x:v>
      </x:c>
      <x:c r="G1314" s="18">
        <x:v>0.32416879795395998</x:v>
      </x:c>
      <x:c r="H1314" s="18">
        <x:v>0.26956823907567001</x:v>
      </x:c>
      <x:c r="I1314" s="18">
        <x:v>0.42715073088905003</x:v>
      </x:c>
      <x:c r="J1314" s="18">
        <x:v>0.65641299335653003</x:v>
      </x:c>
      <x:c r="K1314" s="21">
        <x:v>0.36807266026445129</x:v>
      </x:c>
      <x:c r="L1314" s="21">
        <x:v>0.3567018656960752</x:v>
      </x:c>
      <x:c r="M1314" s="22">
        <x:v>0.40193069646547586</x:v>
      </x:c>
      <x:c r="N1314" s="22">
        <x:v>0.61153086480053886</x:v>
      </x:c>
      <x:c r="O1314" s="13">
        <x:v>1.4395279974824309</x:v>
      </x:c>
      <x:c r="P1314" s="25">
        <x:v>1.7554000000000001</x:v>
      </x:c>
      <x:c r="Q1314" s="25">
        <x:v>2.7199</x:v>
      </x:c>
    </x:row>
    <x:row r="1315">
      <x:c r="A1315" s="9">
        <x:v>45813</x:v>
      </x:c>
      <x:c r="B1315" s="8">
        <x:v>81.706568446899993</x:v>
      </x:c>
      <x:c r="C1315" s="8">
        <x:v>46.197502837683999</x:v>
      </x:c>
      <x:c r="D1315" s="8">
        <x:v>26.076923076922998</x:v>
      </x:c>
      <x:c r="E1315" s="8">
        <x:v>212.841796875</x:v>
      </x:c>
      <x:c r="F1315" s="23">
        <x:v>1.9170569780912676</x:v>
      </x:c>
      <x:c r="G1315" s="18">
        <x:v>0.33399936061380997</x:v>
      </x:c>
      <x:c r="H1315" s="18">
        <x:v>0.27582312570584999</x:v>
      </x:c>
      <x:c r="I1315" s="18">
        <x:v>0.43625688952791997</x:v>
      </x:c>
      <x:c r="J1315" s="18">
        <x:v>0.66853149687975999</x:v>
      </x:c>
      <x:c r="K1315" s="21">
        <x:v>0.37809128489807575</x:v>
      </x:c>
      <x:c r="L1315" s="21">
        <x:v>0.37000991687071116</x:v>
      </x:c>
      <x:c r="M1315" s="22">
        <x:v>0.42137322899244367</x:v>
      </x:c>
      <x:c r="N1315" s="22">
        <x:v>0.63213867637087606</x:v>
      </x:c>
      <x:c r="O1315" s="13">
        <x:v>1.4489297517267223</x:v>
      </x:c>
      <x:c r="P1315" s="25">
        <x:v>1.7557</x:v>
      </x:c>
      <x:c r="Q1315" s="25">
        <x:v>2.726</x:v>
      </x:c>
    </x:row>
    <x:row r="1316">
      <x:c r="A1316" s="9">
        <x:v>45814</x:v>
      </x:c>
      <x:c r="B1316" s="8">
        <x:v>80.049109883363997</x:v>
      </x:c>
      <x:c r="C1316" s="8">
        <x:v>45.970488081725001</x:v>
      </x:c>
      <x:c r="D1316" s="8">
        <x:v>27.692307692307999</x:v>
      </x:c>
      <x:c r="E1316" s="8">
        <x:v>211.73828125</x:v>
      </x:c>
      <x:c r="F1316" s="23">
        <x:v>1.9136254672684925</x:v>
      </x:c>
      <x:c r="G1316" s="18">
        <x:v>0.34071291560101996</x:v>
      </x:c>
      <x:c r="H1316" s="18">
        <x:v>0.28068803752931998</x:v>
      </x:c>
      <x:c r="I1316" s="18">
        <x:v>0.44476395878265002</x:v>
      </x:c>
      <x:c r="J1316" s="18">
        <x:v>0.67253992492191006</x:v>
      </x:c>
      <x:c r="K1316" s="21">
        <x:v>0.3849275228833724</x:v>
      </x:c>
      <x:c r="L1316" s="21">
        <x:v>0.38139969039855726</x:v>
      </x:c>
      <x:c r="M1316" s="22">
        <x:v>0.43802348291180659</x:v>
      </x:c>
      <x:c r="N1316" s="22">
        <x:v>0.64838248078514193</x:v>
      </x:c>
      <x:c r="O1316" s="13">
        <x:v>1.4494018420170418</x:v>
      </x:c>
      <x:c r="P1316" s="25">
        <x:v>1.7572000000000001</x:v>
      </x:c>
      <x:c r="Q1316" s="25">
        <x:v>2.7214999999999998</x:v>
      </x:c>
    </x:row>
    <x:row r="1317">
      <x:c r="A1317" s="9">
        <x:v>45817</x:v>
      </x:c>
      <x:c r="B1317" s="8">
        <x:v>80.417434008594</x:v>
      </x:c>
      <x:c r="C1317" s="8">
        <x:v>46.878547105561999</x:v>
      </x:c>
      <x:c r="D1317" s="8">
        <x:v>29.384615384615</x:v>
      </x:c>
      <x:c r="E1317" s="8">
        <x:v>213.8671875</x:v>
      </x:c>
      <x:c r="F1317" s="23">
        <x:v>1.9263694599969274</x:v>
      </x:c>
      <x:c r="G1317" s="18">
        <x:v>0.33927429667518999</x:v>
      </x:c>
      <x:c r="H1317" s="18">
        <x:v>0.27999305012596998</x:v>
      </x:c>
      <x:c r="I1317" s="18">
        <x:v>0.44476395878265002</x:v>
      </x:c>
      <x:c r="J1317" s="18">
        <x:v>0.67533650265804002</x:v>
      </x:c>
      <x:c r="K1317" s="21">
        <x:v>0.38669551546577652</x:v>
      </x:c>
      <x:c r="L1317" s="21">
        <x:v>0.38151958275148368</x:v>
      </x:c>
      <x:c r="M1317" s="22">
        <x:v>0.43512778657800766</x:v>
      </x:c>
      <x:c r="N1317" s="22">
        <x:v>0.65250404309921795</x:v>
      </x:c>
      <x:c r="O1317" s="13">
        <x:v>1.4610723062156239</x:v>
      </x:c>
      <x:c r="P1317" s="25">
        <x:v>1.7582</x:v>
      </x:c>
      <x:c r="Q1317" s="25">
        <x:v>2.6941000000000002</x:v>
      </x:c>
    </x:row>
    <x:row r="1318">
      <x:c r="A1318" s="9">
        <x:v>45818</x:v>
      </x:c>
      <x:c r="B1318" s="8">
        <x:v>80.478821362798996</x:v>
      </x:c>
      <x:c r="C1318" s="8">
        <x:v>45.800227014755997</x:v>
      </x:c>
      <x:c r="D1318" s="8">
        <x:v>27.769230769231001</x:v>
      </x:c>
      <x:c r="E1318" s="8">
        <x:v>211.611328125</x:v>
      </x:c>
      <x:c r="F1318" s="23">
        <x:v>1.9141490181794651</x:v>
      </x:c>
      <x:c r="G1318" s="18">
        <x:v>0.34375</x:v>
      </x:c>
      <x:c r="H1318" s="18">
        <x:v>0.28268612631396001</x:v>
      </x:c>
      <x:c r="I1318" s="18">
        <x:v>0.45710520009584998</x:v>
      </x:c>
      <x:c r="J1318" s="18">
        <x:v>0.68931939133868991</x:v>
      </x:c>
      <x:c r="K1318" s="21">
        <x:v>0.39706773861588185</x:v>
      </x:c>
      <x:c r="L1318" s="21">
        <x:v>0.39554698804367905</x:v>
      </x:c>
      <x:c r="M1318" s="22">
        <x:v>0.44877892643735739</x:v>
      </x:c>
      <x:c r="N1318" s="22">
        <x:v>0.67432407887957302</x:v>
      </x:c>
      <x:c r="O1318" s="13">
        <x:v>1.4498328870358126</x:v>
      </x:c>
      <x:c r="P1318" s="25">
        <x:v>1.7586999999999999</x:v>
      </x:c>
      <x:c r="Q1318" s="25">
        <x:v>2.6953</x:v>
      </x:c>
    </x:row>
    <x:row r="1319">
      <x:c r="A1319" s="9">
        <x:v>45819</x:v>
      </x:c>
      <x:c r="B1319" s="8">
        <x:v>81.092694904850006</x:v>
      </x:c>
      <x:c r="C1319" s="8">
        <x:v>45.800227014755997</x:v>
      </x:c>
      <x:c r="D1319" s="8">
        <x:v>26.846153846153999</x:v>
      </x:c>
      <x:c r="E1319" s="8">
        <x:v>213.662109375</x:v>
      </x:c>
      <x:c r="F1319" s="23">
        <x:v>1.9185029628519001</x:v>
      </x:c>
      <x:c r="G1319" s="18">
        <x:v>0.33607736572889996</x:v>
      </x:c>
      <x:c r="H1319" s="18">
        <x:v>0.27686560681088002</x:v>
      </x:c>
      <x:c r="I1319" s="18">
        <x:v>0.44440450515217</x:v>
      </x:c>
      <x:c r="J1319" s="18">
        <x:v>0.67869239600312992</x:v>
      </x:c>
      <x:c r="K1319" s="21">
        <x:v>0.38716698015441797</x:v>
      </x:c>
      <x:c r="L1319" s="21">
        <x:v>0.38331796804535845</x:v>
      </x:c>
      <x:c r="M1319" s="22">
        <x:v>0.43430044476834362</x:v>
      </x:c>
      <x:c r="N1319" s="22">
        <x:v>0.65783782962330117</x:v>
      </x:c>
      <x:c r="O1319" s="13">
        <x:v>1.4596174957381445</x:v>
      </x:c>
      <x:c r="P1319" s="25">
        <x:v>1.7601</x:v>
      </x:c>
      <x:c r="Q1319" s="25">
        <x:v>2.7031000000000001</x:v>
      </x:c>
    </x:row>
    <x:row r="1320">
      <x:c r="A1320" s="9">
        <x:v>45820</x:v>
      </x:c>
      <x:c r="B1320" s="8">
        <x:v>82.872928176795995</x:v>
      </x:c>
      <x:c r="C1320" s="8">
        <x:v>47.616345062428998</x:v>
      </x:c>
      <x:c r="D1320" s="8">
        <x:v>29.153846153846001</x:v>
      </x:c>
      <x:c r="E1320" s="8">
        <x:v>216.220703125</x:v>
      </x:c>
      <x:c r="F1320" s="23">
        <x:v>1.9396595562951773</x:v>
      </x:c>
      <x:c r="G1320" s="18">
        <x:v>0.34678708439898004</x:v>
      </x:c>
      <x:c r="H1320" s="18">
        <x:v>0.28729041786117998</x:v>
      </x:c>
      <x:c r="I1320" s="18">
        <x:v>0.45363048166786002</x:v>
      </x:c>
      <x:c r="J1320" s="18">
        <x:v>0.69043802247943997</x:v>
      </x:c>
      <x:c r="K1320" s="21">
        <x:v>0.39294242259027179</x:v>
      </x:c>
      <x:c r="L1320" s="21">
        <x:v>0.39087118627961392</x:v>
      </x:c>
      <x:c r="M1320" s="22">
        <x:v>0.44526272374631337</x:v>
      </x:c>
      <x:c r="N1320" s="22">
        <x:v>0.66971762688149639</x:v>
      </x:c>
      <x:c r="O1320" s="13">
        <x:v>1.4631883587098113</x:v>
      </x:c>
      <x:c r="P1320" s="25">
        <x:v>1.7605</x:v>
      </x:c>
      <x:c r="Q1320" s="25">
        <x:v>2.7235</x:v>
      </x:c>
    </x:row>
    <x:row r="1321">
      <x:c r="A1321" s="9">
        <x:v>45821</x:v>
      </x:c>
      <x:c r="B1321" s="8">
        <x:v>81.092694904850006</x:v>
      </x:c>
      <x:c r="C1321" s="8">
        <x:v>47.502837684448998</x:v>
      </x:c>
      <x:c r="D1321" s="8">
        <x:v>28.307692307692001</x:v>
      </x:c>
      <x:c r="E1321" s="8">
        <x:v>213.720703125</x:v>
      </x:c>
      <x:c r="F1321" s="23">
        <x:v>1.9265598200549774</x:v>
      </x:c>
      <x:c r="G1321" s="18">
        <x:v>0.34870524296674998</x:v>
      </x:c>
      <x:c r="H1321" s="18">
        <x:v>0.28815915211537002</x:v>
      </x:c>
      <x:c r="I1321" s="18">
        <x:v>0.45842319674095</x:v>
      </x:c>
      <x:c r="J1321" s="18">
        <x:v>0.69388713498979993</x:v>
      </x:c>
      <x:c r="K1321" s="21">
        <x:v>0.39636054158292011</x:v>
      </x:c>
      <x:c r="L1321" s="21">
        <x:v>0.39278946392641534</x:v>
      </x:c>
      <x:c r="M1321" s="22">
        <x:v>0.45043361005667548</x:v>
      </x:c>
      <x:c r="N1321" s="22">
        <x:v>0.67674852729960899</x:v>
      </x:c>
      <x:c r="O1321" s="13">
        <x:v>1.4451036025711095</x:v>
      </x:c>
      <x:c r="P1321" s="25">
        <x:v>1.7606999999999999</x:v>
      </x:c>
      <x:c r="Q1321" s="25">
        <x:v>2.7637</x:v>
      </x:c>
    </x:row>
    <x:row r="1322">
      <x:c r="A1322" s="9">
        <x:v>45824</x:v>
      </x:c>
      <x:c r="B1322" s="8">
        <x:v>84.100675260895997</x:v>
      </x:c>
      <x:c r="C1322" s="8">
        <x:v>51.021566401816003</x:v>
      </x:c>
      <x:c r="D1322" s="8">
        <x:v>31.307692307692001</x:v>
      </x:c>
      <x:c r="E1322" s="8">
        <x:v>220.009765625</x:v>
      </x:c>
      <x:c r="F1322" s="23">
        <x:v>1.9660992489885101</x:v>
      </x:c>
      <x:c r="G1322" s="18">
        <x:v>0.33903452685422003</x:v>
      </x:c>
      <x:c r="H1322" s="18">
        <x:v>0.27877682217010002</x:v>
      </x:c>
      <x:c r="I1322" s="18">
        <x:v>0.44608195542774998</x:v>
      </x:c>
      <x:c r="J1322" s="18">
        <x:v>0.6773873263775001</x:v>
      </x:c>
      <x:c r="K1322" s="21">
        <x:v>0.37785555255375525</x:v>
      </x:c>
      <x:c r="L1322" s="21">
        <x:v>0.37120884039996471</x:v>
      </x:c>
      <x:c r="M1322" s="22">
        <x:v>0.42488943168348769</x:v>
      </x:c>
      <x:c r="N1322" s="22">
        <x:v>0.64559436510209767</x:v>
      </x:c>
      <x:c r="O1322" s="13">
        <x:v>1.4528144543200283</x:v>
      </x:c>
      <x:c r="P1322" s="25">
        <x:v>1.7612000000000001</x:v>
      </x:c>
      <x:c r="Q1322" s="25">
        <x:v>2.7515000000000001</x:v>
      </x:c>
    </x:row>
    <x:row r="1323">
      <x:c r="A1323" s="9">
        <x:v>45825</x:v>
      </x:c>
      <x:c r="B1323" s="8">
        <x:v>82.381829343155005</x:v>
      </x:c>
      <x:c r="C1323" s="8">
        <x:v>50.397275822928002</x:v>
      </x:c>
      <x:c r="D1323" s="8">
        <x:v>30.307692307692001</x:v>
      </x:c>
      <x:c r="E1323" s="8">
        <x:v>219.794921875</x:v>
      </x:c>
      <x:c r="F1323" s="23">
        <x:v>1.9572042983719378</x:v>
      </x:c>
      <x:c r="G1323" s="18">
        <x:v>0.34470907928389005</x:v>
      </x:c>
      <x:c r="H1323" s="18">
        <x:v>0.28312049344105999</x:v>
      </x:c>
      <x:c r="I1323" s="18">
        <x:v>0.44919722022526004</x:v>
      </x:c>
      <x:c r="J1323" s="18">
        <x:v>0.68559062102385004</x:v>
      </x:c>
      <x:c r="K1323" s="21">
        <x:v>0.38433819202257102</x:v>
      </x:c>
      <x:c r="L1323" s="21">
        <x:v>0.37816259686959897</x:v>
      </x:c>
      <x:c r="M1323" s="22">
        <x:v>0.43543803975663042</x:v>
      </x:c>
      <x:c r="N1323" s="22">
        <x:v>0.66195939193736653</x:v>
      </x:c>
      <x:c r="O1323" s="13">
        <x:v>1.451333580927586</x:v>
      </x:c>
      <x:c r="P1323" s="25">
        <x:v>1.7625</x:v>
      </x:c>
      <x:c r="Q1323" s="25">
        <x:v>2.7324999999999999</x:v>
      </x:c>
    </x:row>
    <x:row r="1324">
      <x:c r="A1324" s="9">
        <x:v>45826</x:v>
      </x:c>
      <x:c r="B1324" s="8">
        <x:v>86.985880908533005</x:v>
      </x:c>
      <x:c r="C1324" s="8">
        <x:v>55.278093076049998</x:v>
      </x:c>
      <x:c r="D1324" s="8">
        <x:v>35.461538461537998</x:v>
      </x:c>
      <x:c r="E1324" s="8">
        <x:v>228.720703125</x:v>
      </x:c>
      <x:c r="F1324" s="23">
        <x:v>2.0161155389278025</x:v>
      </x:c>
      <x:c r="G1324" s="18">
        <x:v>0.34494884910486001</x:v>
      </x:c>
      <x:c r="H1324" s="18">
        <x:v>0.28129615150725001</x:v>
      </x:c>
      <x:c r="I1324" s="18">
        <x:v>0.44751976994967996</x:v>
      </x:c>
      <x:c r="J1324" s="18">
        <x:v>0.68176863146656996</x:v>
      </x:c>
      <x:c r="K1324" s="21">
        <x:v>0.38728484632657811</x:v>
      </x:c>
      <x:c r="L1324" s="21">
        <x:v>0.38044055157516832</x:v>
      </x:c>
      <x:c r="M1324" s="22">
        <x:v>0.43078424207729937</x:v>
      </x:c>
      <x:c r="N1324" s="22">
        <x:v>0.6566256054132833</x:v>
      </x:c>
      <x:c r="O1324" s="13">
        <x:v>1.450682011789082</x:v>
      </x:c>
      <x:c r="P1324" s="25">
        <x:v>1.7632000000000001</x:v>
      </x:c>
      <x:c r="Q1324" s="25">
        <x:v>2.7279</x:v>
      </x:c>
    </x:row>
    <x:row r="1325">
      <x:c r="A1325" s="9">
        <x:v>45827</x:v>
      </x:c>
      <x:c r="B1325" s="8">
        <x:v>86.187845303866993</x:v>
      </x:c>
      <x:c r="C1325" s="8">
        <x:v>54.313280363224003</x:v>
      </x:c>
      <x:c r="D1325" s="8">
        <x:v>34.307692307692001</x:v>
      </x:c>
      <x:c r="E1325" s="8">
        <x:v>229.86328125</x:v>
      </x:c>
      <x:c r="F1325" s="23">
        <x:v>2.0116802480619578</x:v>
      </x:c>
      <x:c r="G1325" s="18">
        <x:v>0.34638746803068998</x:v>
      </x:c>
      <x:c r="H1325" s="18">
        <x:v>0.28581356962905002</x:v>
      </x:c>
      <x:c r="I1325" s="18">
        <x:v>0.44799904145699004</x:v>
      </x:c>
      <x:c r="J1325" s="18">
        <x:v>0.67878561524557002</x:v>
      </x:c>
      <x:c r="K1325" s="21">
        <x:v>0.38634191694929587</x:v>
      </x:c>
      <x:c r="L1325" s="21">
        <x:v>0.37648410392865084</x:v>
      </x:c>
      <x:c r="M1325" s="22">
        <x:v>0.42871588755315448</x:v>
      </x:c>
      <x:c r="N1325" s="22">
        <x:v>0.6549284915192537</x:v>
      </x:c>
      <x:c r="O1325" s="13">
        <x:v>1.4334877091440834</x:v>
      </x:c>
      <x:c r="P1325" s="25">
        <x:v>1.7644</x:v>
      </x:c>
      <x:c r="Q1325" s="25">
        <x:v>2.7130999999999998</x:v>
      </x:c>
    </x:row>
    <x:row r="1326">
      <x:c r="A1326" s="9">
        <x:v>45828</x:v>
      </x:c>
      <x:c r="B1326" s="8">
        <x:v>83.670963781460998</x:v>
      </x:c>
      <x:c r="C1326" s="8">
        <x:v>52.440408626561002</x:v>
      </x:c>
      <x:c r="D1326" s="8">
        <x:v>32.384615384615003</x:v>
      </x:c>
      <x:c r="E1326" s="8">
        <x:v>226.240234375</x:v>
      </x:c>
      <x:c r="F1326" s="23">
        <x:v>1.9868405554190924</x:v>
      </x:c>
      <x:c r="G1326" s="18">
        <x:v>0.33320012787724002</x:v>
      </x:c>
      <x:c r="H1326" s="18">
        <x:v>0.27530188515332998</x:v>
      </x:c>
      <x:c r="I1326" s="18">
        <x:v>0.43266235322310004</x:v>
      </x:c>
      <x:c r="J1326" s="18">
        <x:v>0.66042142139868998</x:v>
      </x:c>
      <x:c r="K1326" s="21">
        <x:v>0.3693691881582144</x:v>
      </x:c>
      <x:c r="L1326" s="21">
        <x:v>0.35838035863701156</x:v>
      </x:c>
      <x:c r="M1326" s="22">
        <x:v>0.4067913295972152</x:v>
      </x:c>
      <x:c r="N1326" s="22">
        <x:v>0.63177500910786755</x:v>
      </x:c>
      <x:c r="O1326" s="13">
        <x:v>1.4279369048062831</x:v>
      </x:c>
      <x:c r="P1326" s="25">
        <x:v>1.7654000000000001</x:v>
      </x:c>
      <x:c r="Q1326" s="25">
        <x:v>2.7121</x:v>
      </x:c>
    </x:row>
    <x:row r="1327">
      <x:c r="A1327" s="9">
        <x:v>45831</x:v>
      </x:c>
      <x:c r="B1327" s="8">
        <x:v>83.670963781460998</x:v>
      </x:c>
      <x:c r="C1327" s="8">
        <x:v>52.156640181611998</x:v>
      </x:c>
      <x:c r="D1327" s="8">
        <x:v>30.461538461538002</x:v>
      </x:c>
      <x:c r="E1327" s="8">
        <x:v>224.892578125</x:v>
      </x:c>
      <x:c r="F1327" s="23">
        <x:v>1.9779543013740275</x:v>
      </x:c>
      <x:c r="G1327" s="18">
        <x:v>0.33511828644501002</x:v>
      </x:c>
      <x:c r="H1327" s="18">
        <x:v>0.27729997393797001</x:v>
      </x:c>
      <x:c r="I1327" s="18">
        <x:v>0.42487419122932996</x:v>
      </x:c>
      <x:c r="J1327" s="18">
        <x:v>0.65464182744154997</x:v>
      </x:c>
      <x:c r="K1327" s="21">
        <x:v>0.36217935165643689</x:v>
      </x:c>
      <x:c r="L1327" s="21">
        <x:v>0.34962821687351431</x:v>
      </x:c>
      <x:c r="M1327" s="22">
        <x:v>0.39707006333373651</x:v>
      </x:c>
      <x:c r="N1327" s="22">
        <x:v>0.62268332753271705</x:v>
      </x:c>
      <x:c r="O1327" s="13">
        <x:v>1.4410166831813696</x:v>
      </x:c>
      <x:c r="P1327" s="25">
        <x:v>1.7657</x:v>
      </x:c>
      <x:c r="Q1327" s="25">
        <x:v>2.7141000000000002</x:v>
      </x:c>
    </x:row>
    <x:row r="1328">
      <x:c r="A1328" s="9">
        <x:v>45832</x:v>
      </x:c>
      <x:c r="B1328" s="8">
        <x:v>84.407612031921005</x:v>
      </x:c>
      <x:c r="C1328" s="8">
        <x:v>53.405221339386998</x:v>
      </x:c>
      <x:c r="D1328" s="8">
        <x:v>29.538461538461998</x:v>
      </x:c>
      <x:c r="E1328" s="8">
        <x:v>229.19921875</x:v>
      </x:c>
      <x:c r="F1328" s="23">
        <x:v>1.9913762841494251</x:v>
      </x:c>
      <x:c r="G1328" s="18">
        <x:v>0.34207161125320001</x:v>
      </x:c>
      <x:c r="H1328" s="18">
        <x:v>0.28338111371731001</x:v>
      </x:c>
      <x:c r="I1328" s="18">
        <x:v>0.43110472082435003</x:v>
      </x:c>
      <x:c r="J1328" s="18">
        <x:v>0.66592135762851001</x:v>
      </x:c>
      <x:c r="K1328" s="21">
        <x:v>0.37644115848783155</x:v>
      </x:c>
      <x:c r="L1328" s="21">
        <x:v>0.36749217745930052</x:v>
      </x:c>
      <x:c r="M1328" s="22">
        <x:v>0.41382373497931391</x:v>
      </x:c>
      <x:c r="N1328" s="22">
        <x:v>0.64789759110114109</x:v>
      </x:c>
      <x:c r="O1328" s="13">
        <x:v>1.46850162173022</x:v>
      </x:c>
      <x:c r="P1328" s="25">
        <x:v>1.7644</x:v>
      </x:c>
      <x:c r="Q1328" s="25">
        <x:v>2.6842000000000001</x:v>
      </x:c>
    </x:row>
    <x:row r="1329">
      <x:c r="A1329" s="9">
        <x:v>45833</x:v>
      </x:c>
      <x:c r="B1329" s="8">
        <x:v>86.556169429098006</x:v>
      </x:c>
      <x:c r="C1329" s="8">
        <x:v>55.788876276958</x:v>
      </x:c>
      <x:c r="D1329" s="8">
        <x:v>30.461538461538002</x:v>
      </x:c>
      <x:c r="E1329" s="8">
        <x:v>234.130859375</x:v>
      </x:c>
      <x:c r="F1329" s="23">
        <x:v>2.0173436088564847</x:v>
      </x:c>
      <x:c r="G1329" s="18">
        <x:v>0.36093350383632</x:v>
      </x:c>
      <x:c r="H1329" s="18">
        <x:v>0.29988706454696001</x:v>
      </x:c>
      <x:c r="I1329" s="18">
        <x:v>0.45722501797268</x:v>
      </x:c>
      <x:c r="J1329" s="18">
        <x:v>0.69649727424106</x:v>
      </x:c>
      <x:c r="K1329" s="21">
        <x:v>0.40248958253525502</x:v>
      </x:c>
      <x:c r="L1329" s="21">
        <x:v>0.39183032510301463</x:v>
      </x:c>
      <x:c r="M1329" s="22">
        <x:v>0.44640031873458996</x:v>
      </x:c>
      <x:c r="N1329" s="22">
        <x:v>0.69274988687187977</x:v>
      </x:c>
      <x:c r="O1329" s="13">
        <x:v>1.4891935369242502</x:v>
      </x:c>
      <x:c r="P1329" s="25">
        <x:v>1.7630999999999999</x:v>
      </x:c>
      <x:c r="Q1329" s="25">
        <x:v>2.6907999999999999</x:v>
      </x:c>
    </x:row>
    <x:row r="1330">
      <x:c r="A1330" s="9">
        <x:v>45834</x:v>
      </x:c>
      <x:c r="B1330" s="8">
        <x:v>86.801718845918003</x:v>
      </x:c>
      <x:c r="C1330" s="8">
        <x:v>56.867196367764002</x:v>
      </x:c>
      <x:c r="D1330" s="8">
        <x:v>31.769230769231001</x:v>
      </x:c>
      <x:c r="E1330" s="8">
        <x:v>234.658203125</x:v>
      </x:c>
      <x:c r="F1330" s="23">
        <x:v>2.0252408727697828</x:v>
      </x:c>
      <x:c r="G1330" s="18">
        <x:v>0.38059462915601006</x:v>
      </x:c>
      <x:c r="H1330" s="18">
        <x:v>0.31934671184085001</x:v>
      </x:c>
      <x:c r="I1330" s="18">
        <x:v>0.48298586149053002</x:v>
      </x:c>
      <x:c r="J1330" s="18">
        <x:v>0.72781894487027998</x:v>
      </x:c>
      <x:c r="K1330" s="21">
        <x:v>0.41899084663769526</x:v>
      </x:c>
      <x:c r="L1330" s="21">
        <x:v>0.40861525451247371</x:v>
      </x:c>
      <x:c r="M1330" s="22">
        <x:v>0.4630505726539631</x:v>
      </x:c>
      <x:c r="N1330" s="22">
        <x:v>0.71214547423219887</x:v>
      </x:c>
      <x:c r="O1330" s="13">
        <x:v>1.4848832252357431</x:v>
      </x:c>
      <x:c r="P1330" s="25">
        <x:v>1.7633000000000001</x:v>
      </x:c>
      <x:c r="Q1330" s="25">
        <x:v>2.6981000000000002</x:v>
      </x:c>
    </x:row>
    <x:row r="1331">
      <x:c r="A1331" s="9">
        <x:v>45835</x:v>
      </x:c>
      <x:c r="B1331" s="8">
        <x:v>89.502762430939001</x:v>
      </x:c>
      <x:c r="C1331" s="8">
        <x:v>59.250851305334997</x:v>
      </x:c>
      <x:c r="D1331" s="8">
        <x:v>35.692307692307999</x:v>
      </x:c>
      <x:c r="E1331" s="8">
        <x:v>241.62109375</x:v>
      </x:c>
      <x:c r="F1331" s="23">
        <x:v>2.0651675379464551</x:v>
      </x:c>
      <x:c r="G1331" s="18">
        <x:v>0.37843670076725999</x:v>
      </x:c>
      <x:c r="H1331" s="18">
        <x:v>0.31517678742072996</x:v>
      </x:c>
      <x:c r="I1331" s="18">
        <x:v>0.47675533189552</x:v>
      </x:c>
      <x:c r="J1331" s="18">
        <x:v>0.72213257015557997</x:v>
      </x:c>
      <x:c r="K1331" s="21">
        <x:v>0.4156905938172073</x:v>
      </x:c>
      <x:c r="L1331" s="21">
        <x:v>0.40393945274840837</x:v>
      </x:c>
      <x:c r="M1331" s="22">
        <x:v>0.45963778768912311</x:v>
      </x:c>
      <x:c r="N1331" s="22">
        <x:v>0.70729657739211671</x:v>
      </x:c>
      <x:c r="O1331" s="13">
        <x:v>1.4902869976856805</x:v>
      </x:c>
      <x:c r="P1331" s="25">
        <x:v>1.7639</x:v>
      </x:c>
      <x:c r="Q1331" s="25">
        <x:v>2.6638000000000002</x:v>
      </x:c>
    </x:row>
    <x:row r="1332">
      <x:c r="A1332" s="9">
        <x:v>45838</x:v>
      </x:c>
      <x:c r="B1332" s="8">
        <x:v>93.308778391651003</x:v>
      </x:c>
      <x:c r="C1332" s="8">
        <x:v>62.712826333712002</x:v>
      </x:c>
      <x:c r="D1332" s="8">
        <x:v>39.461538461537998</x:v>
      </x:c>
      <x:c r="E1332" s="8">
        <x:v>246.03515625</x:v>
      </x:c>
      <x:c r="F1332" s="23">
        <x:v>2.1037957485922525</x:v>
      </x:c>
      <x:c r="G1332" s="18">
        <x:v>0.37300191815856998</x:v>
      </x:c>
      <x:c r="H1332" s="18">
        <x:v>0.30900877421597001</x:v>
      </x:c>
      <x:c r="I1332" s="18">
        <x:v>0.48346513299784</x:v>
      </x:c>
      <x:c r="J1332" s="18">
        <x:v>0.7276325063854</x:v>
      </x:c>
      <x:c r="K1332" s="21">
        <x:v>0.42842014041051812</x:v>
      </x:c>
      <x:c r="L1332" s="21">
        <x:v>0.41293137921775891</x:v>
      </x:c>
      <x:c r="M1332" s="22">
        <x:v>0.46708386397604862</x:v>
      </x:c>
      <x:c r="N1332" s="22">
        <x:v>0.72075226612333809</x:v>
      </x:c>
      <x:c r="O1332" s="13">
        <x:v>1.5039543674487481</x:v>
      </x:c>
      <x:c r="P1332" s="25">
        <x:v>1.7633000000000001</x:v>
      </x:c>
      <x:c r="Q1332" s="25">
        <x:v>2.6659999999999999</x:v>
      </x:c>
    </x:row>
    <x:row r="1333">
      <x:c r="A1333" s="9">
        <x:v>45839</x:v>
      </x:c>
      <x:c r="B1333" s="8">
        <x:v>93.922651933701999</x:v>
      </x:c>
      <x:c r="C1333" s="8">
        <x:v>63.734392735527997</x:v>
      </x:c>
      <x:c r="D1333" s="8">
        <x:v>40.153846153845997</x:v>
      </x:c>
      <x:c r="E1333" s="8">
        <x:v>246.845703125</x:v>
      </x:c>
      <x:c r="F1333" s="23">
        <x:v>2.1116414848701899</x:v>
      </x:c>
      <x:c r="G1333" s="18">
        <x:v>0.37859654731458003</x:v>
      </x:c>
      <x:c r="H1333" s="18">
        <x:v>0.31352619233776002</x:v>
      </x:c>
      <x:c r="I1333" s="18">
        <x:v>0.49484783129643001</x:v>
      </x:c>
      <x:c r="J1333" s="18">
        <x:v>0.73704765141493989</x:v>
      </x:c>
      <x:c r="K1333" s="21">
        <x:v>0.44586433389024083</x:v>
      </x:c>
      <x:c r="L1333" s="21">
        <x:v>0.4294765239213767</x:v>
      </x:c>
      <x:c r="M1333" s="22">
        <x:v>0.48849133330094641</x:v>
      </x:c>
      <x:c r="N1333" s="22">
        <x:v>0.74378452611371149</x:v>
      </x:c>
      <x:c r="O1333" s="13">
        <x:v>1.5103497199142868</x:v>
      </x:c>
      <x:c r="P1333" s="25">
        <x:v>1.7645999999999999</x:v>
      </x:c>
      <x:c r="Q1333" s="25">
        <x:v>2.6947999999999999</x:v>
      </x:c>
    </x:row>
    <x:row r="1334">
      <x:c r="A1334" s="9">
        <x:v>45840</x:v>
      </x:c>
      <x:c r="B1334" s="8">
        <x:v>89.871086556169004</x:v>
      </x:c>
      <x:c r="C1334" s="8">
        <x:v>60.215664018161</x:v>
      </x:c>
      <x:c r="D1334" s="8">
        <x:v>36.538461538462002</x:v>
      </x:c>
      <x:c r="E1334" s="8">
        <x:v>239.111328125</x:v>
      </x:c>
      <x:c r="F1334" s="23">
        <x:v>2.0643413505944803</x:v>
      </x:c>
      <x:c r="G1334" s="18">
        <x:v>0.38395140664962002</x:v>
      </x:c>
      <x:c r="H1334" s="18">
        <x:v>0.31656676222742997</x:v>
      </x:c>
      <x:c r="I1334" s="18">
        <x:v>0.50203690390606004</x:v>
      </x:c>
      <x:c r="J1334" s="18">
        <x:v>0.74282724537207001</x:v>
      </x:c>
      <x:c r="K1334" s="21">
        <x:v>0.45364350125281971</x:v>
      </x:c>
      <x:c r="L1334" s="21">
        <x:v>0.43774909627317937</x:v>
      </x:c>
      <x:c r="M1334" s="22">
        <x:v>0.50017753636236595</x:v>
      </x:c>
      <x:c r="N1334" s="22">
        <x:v>0.74584530727074894</x:v>
      </x:c>
      <x:c r="O1334" s="13">
        <x:v>1.5033568799357013</x:v>
      </x:c>
      <x:c r="P1334" s="25">
        <x:v>1.7667999999999999</x:v>
      </x:c>
      <x:c r="Q1334" s="25">
        <x:v>2.6890000000000001</x:v>
      </x:c>
    </x:row>
    <x:row r="1335">
      <x:c r="A1335" s="9">
        <x:v>45841</x:v>
      </x:c>
      <x:c r="B1335" s="8">
        <x:v>94.536525475752001</x:v>
      </x:c>
      <x:c r="C1335" s="8">
        <x:v>64.415437003405003</x:v>
      </x:c>
      <x:c r="D1335" s="8">
        <x:v>41.230769230768999</x:v>
      </x:c>
      <x:c r="E1335" s="8">
        <x:v>247.34375</x:v>
      </x:c>
      <x:c r="F1335" s="23">
        <x:v>2.1188162042748147</x:v>
      </x:c>
      <x:c r="G1335" s="18">
        <x:v>0.38419117647058998</x:v>
      </x:c>
      <x:c r="H1335" s="18">
        <x:v>0.31561115454782002</x:v>
      </x:c>
      <x:c r="I1335" s="18">
        <x:v>0.49065420560748002</x:v>
      </x:c>
      <x:c r="J1335" s="18">
        <x:v>0.73835272104056004</x:v>
      </x:c>
      <x:c r="K1335" s="21">
        <x:v>0.44668939709536271</x:v>
      </x:c>
      <x:c r="L1335" s="21">
        <x:v>0.43067544745061848</x:v>
      </x:c>
      <x:c r="M1335" s="22">
        <x:v>0.48683664968162854</x:v>
      </x:c>
      <x:c r="N1335" s="22">
        <x:v>0.73384428759155118</x:v>
      </x:c>
      <x:c r="O1335" s="13">
        <x:v>1.513823851674216</x:v>
      </x:c>
      <x:c r="P1335" s="25">
        <x:v>1.7670999999999999</x:v>
      </x:c>
      <x:c r="Q1335" s="25">
        <x:v>2.7071000000000001</x:v>
      </x:c>
    </x:row>
    <x:row r="1336">
      <x:c r="A1336" s="9">
        <x:v>45842</x:v>
      </x:c>
      <x:c r="B1336" s="8">
        <x:v>96.316758747698003</x:v>
      </x:c>
      <x:c r="C1336" s="8">
        <x:v>65.380249716232001</x:v>
      </x:c>
      <x:c r="D1336" s="8">
        <x:v>39.692307692307999</x:v>
      </x:c>
      <x:c r="E1336" s="8">
        <x:v>246.962890625</x:v>
      </x:c>
      <x:c r="F1336" s="23">
        <x:v>2.1208805169530951</x:v>
      </x:c>
      <x:c r="G1336" s="18">
        <x:v>0.39266304347826003</x:v>
      </x:c>
      <x:c r="H1336" s="18">
        <x:v>0.32525410476935002</x:v>
      </x:c>
      <x:c r="I1336" s="18">
        <x:v>0.50035945363047996</x:v>
      </x:c>
      <x:c r="J1336" s="18">
        <x:v>0.74870005864880995</x:v>
      </x:c>
      <x:c r="K1336" s="21">
        <x:v>0.45694375407330767</x:v>
      </x:c>
      <x:c r="L1336" s="21">
        <x:v>0.44026683568460179</x:v>
      </x:c>
      <x:c r="M1336" s="22">
        <x:v>0.49655791594510723</x:v>
      </x:c>
      <x:c r="N1336" s="22">
        <x:v>0.74984564716381152</x:v>
      </x:c>
      <x:c r="O1336" s="13">
        <x:v>1.5084220046669237</x:v>
      </x:c>
      <x:c r="P1336" s="25">
        <x:v>1.7676000000000001</x:v>
      </x:c>
      <x:c r="Q1336" s="25">
        <x:v>2.6922999999999999</x:v>
      </x:c>
    </x:row>
    <x:row r="1337">
      <x:c r="A1337" s="9">
        <x:v>45845</x:v>
      </x:c>
      <x:c r="B1337" s="8">
        <x:v>93.984039287906995</x:v>
      </x:c>
      <x:c r="C1337" s="8">
        <x:v>63.450624290579</x:v>
      </x:c>
      <x:c r="D1337" s="8">
        <x:v>38.153846153845997</x:v>
      </x:c>
      <x:c r="E1337" s="8">
        <x:v>241.3671875</x:v>
      </x:c>
      <x:c r="F1337" s="23">
        <x:v>2.09238924308083</x:v>
      </x:c>
      <x:c r="G1337" s="18">
        <x:v>0.39562020460357999</x:v>
      </x:c>
      <x:c r="H1337" s="18">
        <x:v>0.32794718095734998</x:v>
      </x:c>
      <x:c r="I1337" s="18">
        <x:v>0.49916127486221001</x:v>
      </x:c>
      <x:c r="J1337" s="18">
        <x:v>0.74459841128704995</x:v>
      </x:c>
      <x:c r="K1337" s="21">
        <x:v>0.44869312202208778</x:v>
      </x:c>
      <x:c r="L1337" s="21">
        <x:v>0.43547114156761024</x:v>
      </x:c>
      <x:c r="M1337" s="22">
        <x:v>0.48301019381196175</x:v>
      </x:c>
      <x:c r="N1337" s="22">
        <x:v>0.73287450822353906</x:v>
      </x:c>
      <x:c r="O1337" s="13">
        <x:v>1.5123881163758333</x:v>
      </x:c>
      <x:c r="P1337" s="25">
        <x:v>1.7682</x:v>
      </x:c>
      <x:c r="Q1337" s="25">
        <x:v>2.6779999999999999</x:v>
      </x:c>
    </x:row>
    <x:row r="1338">
      <x:c r="A1338" s="9">
        <x:v>45846</x:v>
      </x:c>
      <x:c r="B1338" s="8">
        <x:v>100.79803560467001</x:v>
      </x:c>
      <x:c r="C1338" s="8">
        <x:v>70.431328036322</x:v>
      </x:c>
      <x:c r="D1338" s="8">
        <x:v>45.846153846154003</x:v>
      </x:c>
      <x:c r="E1338" s="8">
        <x:v>254.189453125</x:v>
      </x:c>
      <x:c r="F1338" s="23">
        <x:v>2.1781624265303652</x:v>
      </x:c>
      <x:c r="G1338" s="18">
        <x:v>0.39434143222506002</x:v>
      </x:c>
      <x:c r="H1338" s="18">
        <x:v>0.32377725653723</x:v>
      </x:c>
      <x:c r="I1338" s="18">
        <x:v>0.49772346034027998</x:v>
      </x:c>
      <x:c r="J1338" s="18">
        <x:v>0.74571704235064007</x:v>
      </x:c>
      <x:c r="K1338" s="21">
        <x:v>0.45305417039201834</x:v>
      </x:c>
      <x:c r="L1338" s="21">
        <x:v>0.44158565156677021</x:v>
      </x:c>
      <x:c r="M1338" s="22">
        <x:v>0.4964544982189032</x:v>
      </x:c>
      <x:c r="N1338" s="22">
        <x:v>0.74645141937576343</x:v>
      </x:c>
      <x:c r="O1338" s="13">
        <x:v>1.5296801384879564</x:v>
      </x:c>
      <x:c r="P1338" s="25">
        <x:v>1.7673000000000001</x:v>
      </x:c>
      <x:c r="Q1338" s="25">
        <x:v>2.6907000000000001</x:v>
      </x:c>
    </x:row>
    <x:row r="1339">
      <x:c r="A1339" s="9">
        <x:v>45847</x:v>
      </x:c>
      <x:c r="B1339" s="8">
        <x:v>100.98219766728</x:v>
      </x:c>
      <x:c r="C1339" s="8">
        <x:v>70.374574347332995</x:v>
      </x:c>
      <x:c r="D1339" s="8">
        <x:v>46.307692307692001</x:v>
      </x:c>
      <x:c r="E1339" s="8">
        <x:v>252.32421875</x:v>
      </x:c>
      <x:c r="F1339" s="23">
        <x:v>2.1749717076807622</x:v>
      </x:c>
      <x:c r="G1339" s="18">
        <x:v>0.40345268542199003</x:v>
      </x:c>
      <x:c r="H1339" s="18">
        <x:v>0.33498392841629998</x:v>
      </x:c>
      <x:c r="I1339" s="18">
        <x:v>0.51821231727773998</x:v>
      </x:c>
      <x:c r="J1339" s="18">
        <x:v>0.76808966423968006</x:v>
      </x:c>
      <x:c r="K1339" s="21">
        <x:v>0.47144129324902306</x:v>
      </x:c>
      <x:c r="L1339" s="21">
        <x:v>0.46100821274057813</x:v>
      </x:c>
      <x:c r="M1339" s="22">
        <x:v>0.51258766350723506</x:v>
      </x:c>
      <x:c r="N1339" s="22">
        <x:v>0.76766534305110445</x:v>
      </x:c>
      <x:c r="O1339" s="13">
        <x:v>1.5277770748660429</x:v>
      </x:c>
      <x:c r="P1339" s="25">
        <x:v>1.7672000000000001</x:v>
      </x:c>
      <x:c r="Q1339" s="25">
        <x:v>2.6629</x:v>
      </x:c>
    </x:row>
    <x:row r="1340">
      <x:c r="A1340" s="9">
        <x:v>45848</x:v>
      </x:c>
      <x:c r="B1340" s="8">
        <x:v>99.815837937384998</x:v>
      </x:c>
      <x:c r="C1340" s="8">
        <x:v>69.636776390465002</x:v>
      </x:c>
      <x:c r="D1340" s="8">
        <x:v>48.692307692307999</x:v>
      </x:c>
      <x:c r="E1340" s="8">
        <x:v>250.7421875</x:v>
      </x:c>
      <x:c r="F1340" s="23">
        <x:v>2.1722177738003952</x:v>
      </x:c>
      <x:c r="G1340" s="18">
        <x:v>0.39857736572889996</x:v>
      </x:c>
      <x:c r="H1340" s="18">
        <x:v>0.33515767526714002</x:v>
      </x:c>
      <x:c r="I1340" s="18">
        <x:v>0.51593577761802001</x:v>
      </x:c>
      <x:c r="J1340" s="18">
        <x:v>0.76286938581434005</x:v>
      </x:c>
      <x:c r="K1340" s="21">
        <x:v>0.47014476535525995</x:v>
      </x:c>
      <x:c r="L1340" s="21">
        <x:v>0.45813079627037601</x:v>
      </x:c>
      <x:c r="M1340" s="22">
        <x:v>0.5115534862451625</x:v>
      </x:c>
      <x:c r="N1340" s="22">
        <x:v>0.76984734662914489</x:v>
      </x:c>
      <x:c r="O1340" s="13">
        <x:v>1.5341141287861206</x:v>
      </x:c>
      <x:c r="P1340" s="25">
        <x:v>1.7656000000000001</x:v>
      </x:c>
      <x:c r="Q1340" s="25">
        <x:v>2.6840999999999999</x:v>
      </x:c>
    </x:row>
    <x:row r="1341">
      <x:c r="A1341" s="9">
        <x:v>45849</x:v>
      </x:c>
      <x:c r="B1341" s="8">
        <x:v>98.281154082258993</x:v>
      </x:c>
      <x:c r="C1341" s="8">
        <x:v>69.069239500568003</x:v>
      </x:c>
      <x:c r="D1341" s="8">
        <x:v>48.384615384615003</x:v>
      </x:c>
      <x:c r="E1341" s="8">
        <x:v>250.0390625</x:v>
      </x:c>
      <x:c r="F1341" s="23">
        <x:v>2.1644351786686054</x:v>
      </x:c>
      <x:c r="G1341" s="18">
        <x:v>0.40577046035805997</x:v>
      </x:c>
      <x:c r="H1341" s="18">
        <x:v>0.34054382764312002</x:v>
      </x:c>
      <x:c r="I1341" s="18">
        <x:v>0.52588066139467993</x:v>
      </x:c>
      <x:c r="J1341" s="18">
        <x:v>0.77135233826516003</x:v>
      </x:c>
      <x:c r="K1341" s="21">
        <x:v>0.47957405912808282</x:v>
      </x:c>
      <x:c r="L1341" s="21">
        <x:v>0.46628347626926447</x:v>
      </x:c>
      <x:c r="M1341" s="22">
        <x:v>0.51269108123343932</x:v>
      </x:c>
      <x:c r="N1341" s="22">
        <x:v>0.77081712599715746</x:v>
      </x:c>
      <x:c r="O1341" s="13">
        <x:v>1.5435578032956543</x:v>
      </x:c>
      <x:c r="P1341" s="25">
        <x:v>1.7652000000000001</x:v>
      </x:c>
      <x:c r="Q1341" s="25">
        <x:v>2.6842000000000001</x:v>
      </x:c>
    </x:row>
    <x:row r="1342">
      <x:c r="A1342" s="9">
        <x:v>45852</x:v>
      </x:c>
      <x:c r="B1342" s="8">
        <x:v>99.386126457949999</x:v>
      </x:c>
      <x:c r="C1342" s="8">
        <x:v>69.977298524404006</x:v>
      </x:c>
      <x:c r="D1342" s="8">
        <x:v>48.923076923076998</x:v>
      </x:c>
      <x:c r="E1342" s="8">
        <x:v>251.513671875</x:v>
      </x:c>
      <x:c r="F1342" s="23">
        <x:v>2.1745004344510774</x:v>
      </x:c>
      <x:c r="G1342" s="18">
        <x:v>0.41032608695652001</x:v>
      </x:c>
      <x:c r="H1342" s="18">
        <x:v>0.34514811919034005</x:v>
      </x:c>
      <x:c r="I1342" s="18">
        <x:v>0.53738317757009002</x:v>
      </x:c>
      <x:c r="J1342" s="18">
        <x:v>0.78524200770337005</x:v>
      </x:c>
      <x:c r="K1342" s="21">
        <x:v>0.48900335290090591</x:v>
      </x:c>
      <x:c r="L1342" s="21">
        <x:v>0.48282862097286983</x:v>
      </x:c>
      <x:c r="M1342" s="22">
        <x:v>0.52189525886588672</x:v>
      </x:c>
      <x:c r="N1342" s="22">
        <x:v>0.77663580220525175</x:v>
      </x:c>
      <x:c r="O1342" s="13">
        <x:v>1.5507456100424317</x:v>
      </x:c>
      <x:c r="P1342" s="25">
        <x:v>1.7641</x:v>
      </x:c>
      <x:c r="Q1342" s="25">
        <x:v>2.71</x:v>
      </x:c>
    </x:row>
    <x:row r="1343">
      <x:c r="A1343" s="9">
        <x:v>45853</x:v>
      </x:c>
      <x:c r="B1343" s="8">
        <x:v>106.75260896255</x:v>
      </x:c>
      <x:c r="C1343" s="8">
        <x:v>79.909194097615995</x:v>
      </x:c>
      <x:c r="D1343" s="8">
        <x:v>61.307692307692001</x:v>
      </x:c>
      <x:c r="E1343" s="8">
        <x:v>271.474609375</x:v>
      </x:c>
      <x:c r="F1343" s="23">
        <x:v>2.2986102618571449</x:v>
      </x:c>
      <x:c r="G1343" s="18">
        <x:v>0.41687979539642001</x:v>
      </x:c>
      <x:c r="H1343" s="18">
        <x:v>0.34619060029537002</x:v>
      </x:c>
      <x:c r="I1343" s="18">
        <x:v>0.53738317757009002</x:v>
      </x:c>
      <x:c r="J1343" s="18">
        <x:v>0.78747926990771011</x:v>
      </x:c>
      <x:c r="K1343" s="21">
        <x:v>0.49501452768108045</x:v>
      </x:c>
      <x:c r="L1343" s="21">
        <x:v>0.48954259273665124</x:v>
      </x:c>
      <x:c r="M1343" s="22">
        <x:v>0.53720108234455433</x:v>
      </x:c>
      <x:c r="N1343" s="22">
        <x:v>0.79627383440757682</x:v>
      </x:c>
      <x:c r="O1343" s="13">
        <x:v>1.5481463811535332</x:v>
      </x:c>
      <x:c r="P1343" s="25">
        <x:v>1.7665</x:v>
      </x:c>
      <x:c r="Q1343" s="25">
        <x:v>2.7054999999999998</x:v>
      </x:c>
    </x:row>
    <x:row r="1344">
      <x:c r="A1344" s="9">
        <x:v>45854</x:v>
      </x:c>
      <x:c r="B1344" s="8">
        <x:v>104.8496009822</x:v>
      </x:c>
      <x:c r="C1344" s="8">
        <x:v>78.717366628831002</x:v>
      </x:c>
      <x:c r="D1344" s="8">
        <x:v>59.846153846154003</x:v>
      </x:c>
      <x:c r="E1344" s="8">
        <x:v>273.30078125</x:v>
      </x:c>
      <x:c r="F1344" s="23">
        <x:v>2.2917847567679628</x:v>
      </x:c>
      <x:c r="G1344" s="18">
        <x:v>0.41488171355498998</x:v>
      </x:c>
      <x:c r="H1344" s="18">
        <x:v>0.34445313178699005</x:v>
      </x:c>
      <x:c r="I1344" s="18">
        <x:v>0.53894080996884997</x:v>
      </x:c>
      <x:c r="J1344" s="18">
        <x:v>0.78747926990771011</x:v>
      </x:c>
      <x:c r="K1344" s="21">
        <x:v>0.49065347931114967</x:v>
      </x:c>
      <x:c r="L1344" s="21">
        <x:v>0.48594582214891346</x:v>
      </x:c>
      <x:c r="M1344" s="22">
        <x:v>0.53151310740316138</x:v>
      </x:c>
      <x:c r="N1344" s="22">
        <x:v>0.79130371514650188</x:v>
      </x:c>
      <x:c r="O1344" s="13">
        <x:v>1.5527496159237226</x:v>
      </x:c>
      <x:c r="P1344" s="25">
        <x:v>1.7667999999999999</x:v>
      </x:c>
      <x:c r="Q1344" s="25">
        <x:v>2.6930999999999998</x:v>
      </x:c>
    </x:row>
    <x:row r="1345">
      <x:c r="A1345" s="9">
        <x:v>45855</x:v>
      </x:c>
      <x:c r="B1345" s="8">
        <x:v>111.66359729896</x:v>
      </x:c>
      <x:c r="C1345" s="8">
        <x:v>86.265607264471996</x:v>
      </x:c>
      <x:c r="D1345" s="8">
        <x:v>69.307692307691994</x:v>
      </x:c>
      <x:c r="E1345" s="8">
        <x:v>285.4296875</x:v>
      </x:c>
      <x:c r="F1345" s="23">
        <x:v>2.3816664609278098</x:v>
      </x:c>
      <x:c r="G1345" s="18">
        <x:v>0.41064578005115004</x:v>
      </x:c>
      <x:c r="H1345" s="18">
        <x:v>0.34271566327859998</x:v>
      </x:c>
      <x:c r="I1345" s="18">
        <x:v>0.54289479990415002</x:v>
      </x:c>
      <x:c r="J1345" s="18">
        <x:v>0.78980975135448006</x:v>
      </x:c>
      <x:c r="K1345" s="21">
        <x:v>0.49477879533675972</x:v>
      </x:c>
      <x:c r="L1345" s="21">
        <x:v>0.49086140861883165</x:v>
      </x:c>
      <x:c r="M1345" s="22">
        <x:v>0.54444032317907176</x:v>
      </x:c>
      <x:c r="N1345" s="22">
        <x:v>0.80585040566673882</x:v>
      </x:c>
      <x:c r="O1345" s="13">
        <x:v>1.5662466062296547</x:v>
      </x:c>
      <x:c r="P1345" s="25">
        <x:v>1.7672000000000001</x:v>
      </x:c>
      <x:c r="Q1345" s="25">
        <x:v>2.6884999999999999</x:v>
      </x:c>
    </x:row>
    <x:row r="1346">
      <x:c r="A1346" s="9">
        <x:v>45856</x:v>
      </x:c>
      <x:c r="B1346" s="8">
        <x:v>109.33087783917</x:v>
      </x:c>
      <x:c r="C1346" s="8">
        <x:v>85.017026106697003</x:v>
      </x:c>
      <x:c r="D1346" s="8">
        <x:v>67.615384615384997</x:v>
      </x:c>
      <x:c r="E1346" s="8">
        <x:v>284.140625</x:v>
      </x:c>
      <x:c r="F1346" s="23">
        <x:v>2.36525978390313</x:v>
      </x:c>
      <x:c r="G1346" s="18">
        <x:v>0.41815856777493998</x:v>
      </x:c>
      <x:c r="H1346" s="18">
        <x:v>0.34992615758839002</x:v>
      </x:c>
      <x:c r="I1346" s="18">
        <x:v>0.55763239875388992</x:v>
      </x:c>
      <x:c r="J1346" s="18">
        <x:v>0.80341976298822004</x:v>
      </x:c>
      <x:c r="K1346" s="21">
        <x:v>0.51069072857839859</x:v>
      </x:c>
      <x:c r="L1346" s="21">
        <x:v>0.50872536920460609</x:v>
      </x:c>
      <x:c r="M1346" s="22">
        <x:v>0.5607803239198117</x:v>
      </x:c>
      <x:c r="N1346" s="22">
        <x:v>0.82063954102898107</x:v>
      </x:c>
      <x:c r="O1346" s="13">
        <x:v>1.5696619801505256</x:v>
      </x:c>
      <x:c r="P1346" s="25">
        <x:v>1.7670999999999999</x:v>
      </x:c>
      <x:c r="Q1346" s="25">
        <x:v>2.6964000000000001</x:v>
      </x:c>
    </x:row>
    <x:row r="1347">
      <x:c r="A1347" s="9">
        <x:v>45859</x:v>
      </x:c>
      <x:c r="B1347" s="8">
        <x:v>109.94475138122</x:v>
      </x:c>
      <x:c r="C1347" s="8">
        <x:v>86.095346197503005</x:v>
      </x:c>
      <x:c r="D1347" s="8">
        <x:v>69.230769230768999</x:v>
      </x:c>
      <x:c r="E1347" s="8">
        <x:v>283.88671875</x:v>
      </x:c>
      <x:c r="F1347" s="23">
        <x:v>2.3728939638987301</x:v>
      </x:c>
      <x:c r="G1347" s="18">
        <x:v>0.42503196930945997</x:v>
      </x:c>
      <x:c r="H1347" s="18">
        <x:v>0.35791851272696001</x:v>
      </x:c>
      <x:c r="I1347" s="18">
        <x:v>0.56146657081237006</x:v>
      </x:c>
      <x:c r="J1347" s="18">
        <x:v>0.80630956004395005</x:v>
      </x:c>
      <x:c r="K1347" s="21">
        <x:v>0.51340165053808517</x:v>
      </x:c>
      <x:c r="L1347" s="21">
        <x:v>0.51076353920433393</x:v>
      </x:c>
      <x:c r="M1347" s="22">
        <x:v>0.56140083027705723</x:v>
      </x:c>
      <x:c r="N1347" s="22">
        <x:v>0.82100320829198958</x:v>
      </x:c>
      <x:c r="O1347" s="13">
        <x:v>1.5870333239712535</x:v>
      </x:c>
      <x:c r="P1347" s="25">
        <x:v>1.7655000000000001</x:v>
      </x:c>
      <x:c r="Q1347" s="25">
        <x:v>2.7098</x:v>
      </x:c>
    </x:row>
    <x:row r="1348">
      <x:c r="A1348" s="9">
        <x:v>45860</x:v>
      </x:c>
      <x:c r="B1348" s="8">
        <x:v>108.5942295887</x:v>
      </x:c>
      <x:c r="C1348" s="8">
        <x:v>85.244040862655993</x:v>
      </x:c>
      <x:c r="D1348" s="8">
        <x:v>70.461538461537998</x:v>
      </x:c>
      <x:c r="E1348" s="8">
        <x:v>281.6796875</x:v>
      </x:c>
      <x:c r="F1348" s="23">
        <x:v>2.3649487410322347</x:v>
      </x:c>
      <x:c r="G1348" s="18">
        <x:v>0.44237531969309002</x:v>
      </x:c>
      <x:c r="H1348" s="18">
        <x:v>0.36643210841802998</x:v>
      </x:c>
      <x:c r="I1348" s="18">
        <x:v>0.58111670261203008</x:v>
      </x:c>
      <x:c r="J1348" s="18">
        <x:v>0.82047888720947004</x:v>
      </x:c>
      <x:c r="K1348" s="21">
        <x:v>0.52990291464052541</x:v>
      </x:c>
      <x:c r="L1348" s="21">
        <x:v>0.53006620802520343</x:v>
      </x:c>
      <x:c r="M1348" s="22">
        <x:v>0.57846475510125739</x:v>
      </x:c>
      <x:c r="N1348" s="22">
        <x:v>0.84742969607042151</x:v>
      </x:c>
      <x:c r="O1348" s="13">
        <x:v>1.5964675539229682</x:v>
      </x:c>
      <x:c r="P1348" s="25">
        <x:v>1.7638</x:v>
      </x:c>
      <x:c r="Q1348" s="25">
        <x:v>2.7206999999999999</x:v>
      </x:c>
    </x:row>
    <x:row r="1349">
      <x:c r="A1349" s="9">
        <x:v>45861</x:v>
      </x:c>
      <x:c r="B1349" s="8">
        <x:v>106.81399631676</x:v>
      </x:c>
      <x:c r="C1349" s="8">
        <x:v>84.562996594778994</x:v>
      </x:c>
      <x:c r="D1349" s="8">
        <x:v>71</x:v>
      </x:c>
      <x:c r="E1349" s="8">
        <x:v>280.068359375</x:v>
      </x:c>
      <x:c r="F1349" s="23">
        <x:v>2.3561133807163475</x:v>
      </x:c>
      <x:c r="G1349" s="18">
        <x:v>0.45644181585678001</x:v>
      </x:c>
      <x:c r="H1349" s="18">
        <x:v>0.37416384328033997</x:v>
      </x:c>
      <x:c r="I1349" s="18">
        <x:v>0.59657320872274</x:v>
      </x:c>
      <x:c r="J1349" s="18">
        <x:v>0.8363261610475401</x:v>
      </x:c>
      <x:c r="K1349" s="21">
        <x:v>0.53815354669174531</x:v>
      </x:c>
      <x:c r="L1349" s="21">
        <x:v>0.53761942625947046</x:v>
      </x:c>
      <x:c r="M1349" s="22">
        <x:v>0.58115361598263737</x:v>
      </x:c>
      <x:c r="N1349" s="22">
        <x:v>0.85130881354249177</x:v>
      </x:c>
      <x:c r="O1349" s="13">
        <x:v>1.5912218399674272</x:v>
      </x:c>
      <x:c r="P1349" s="25">
        <x:v>1.7617</x:v>
      </x:c>
      <x:c r="Q1349" s="25">
        <x:v>2.7488000000000001</x:v>
      </x:c>
    </x:row>
    <x:row r="1350">
      <x:c r="A1350" s="9">
        <x:v>45862</x:v>
      </x:c>
      <x:c r="B1350" s="8">
        <x:v>107.55064456722</x:v>
      </x:c>
      <x:c r="C1350" s="8">
        <x:v>84.960272417707003</x:v>
      </x:c>
      <x:c r="D1350" s="8">
        <x:v>67.923076923077005</x:v>
      </x:c>
      <x:c r="E1350" s="8">
        <x:v>283.41796875</x:v>
      </x:c>
      <x:c r="F1350" s="23">
        <x:v>2.3596299066450102</x:v>
      </x:c>
      <x:c r="G1350" s="18">
        <x:v>0.45708120204604002</x:v>
      </x:c>
      <x:c r="H1350" s="18">
        <x:v>0.37624880549040002</x:v>
      </x:c>
      <x:c r="I1350" s="18">
        <x:v>0.59633357296908995</x:v>
      </x:c>
      <x:c r="J1350" s="18">
        <x:v>0.82933471670722003</x:v>
      </x:c>
      <x:c r="K1350" s="21">
        <x:v>0.53049224550132679</x:v>
      </x:c>
      <x:c r="L1350" s="21">
        <x:v>0.52946674626058243</x:v>
      </x:c>
      <x:c r="M1350" s="22">
        <x:v>0.56605462795637784</x:v>
      </x:c>
      <x:c r="N1350" s="22">
        <x:v>0.84476280280838001</x:v>
      </x:c>
      <x:c r="O1350" s="13">
        <x:v>1.6063720652496785</x:v>
      </x:c>
      <x:c r="P1350" s="25">
        <x:v>1.7573000000000001</x:v>
      </x:c>
      <x:c r="Q1350" s="25">
        <x:v>2.7033</x:v>
      </x:c>
    </x:row>
    <x:row r="1351">
      <x:c r="A1351" s="9">
        <x:v>45863</x:v>
      </x:c>
      <x:c r="B1351" s="8">
        <x:v>109.02394106814</x:v>
      </x:c>
      <x:c r="C1351" s="8">
        <x:v>85.527809307604997</x:v>
      </x:c>
      <x:c r="D1351" s="8">
        <x:v>67.615384615384997</x:v>
      </x:c>
      <x:c r="E1351" s="8">
        <x:v>284.443359375</x:v>
      </x:c>
      <x:c r="F1351" s="23">
        <x:v>2.366526235915325</x:v>
      </x:c>
      <x:c r="G1351" s="18">
        <x:v>0.46411445012788</x:v>
      </x:c>
      <x:c r="H1351" s="18">
        <x:v>0.38563113543567001</x:v>
      </x:c>
      <x:c r="I1351" s="18">
        <x:v>0.6131080757249</x:v>
      </x:c>
      <x:c r="J1351" s="18">
        <x:v>0.85189377708113001</x:v>
      </x:c>
      <x:c r="K1351" s="21">
        <x:v>0.54746497429240804</x:v>
      </x:c>
      <x:c r="L1351" s="21">
        <x:v>0.54888930743439035</x:v>
      </x:c>
      <x:c r="M1351" s="22">
        <x:v>0.58105019825643311</x:v>
      </x:c>
      <x:c r="N1351" s="22">
        <x:v>0.85882460364461566</x:v>
      </x:c>
      <x:c r="O1351" s="13">
        <x:v>1.6075063662958218</x:v>
      </x:c>
      <x:c r="P1351" s="25">
        <x:v>1.7569999999999999</x:v>
      </x:c>
      <x:c r="Q1351" s="25">
        <x:v>2.6983999999999999</x:v>
      </x:c>
    </x:row>
    <x:row r="1352">
      <x:c r="A1352" s="9">
        <x:v>45866</x:v>
      </x:c>
      <x:c r="B1352" s="8">
        <x:v>114.54880294659</x:v>
      </x:c>
      <x:c r="C1352" s="8">
        <x:v>91.430192962543003</x:v>
      </x:c>
      <x:c r="D1352" s="8">
        <x:v>73.692307692308006</x:v>
      </x:c>
      <x:c r="E1352" s="8">
        <x:v>290.537109375</x:v>
      </x:c>
      <x:c r="F1352" s="23">
        <x:v>2.4255210324411025</x:v>
      </x:c>
      <x:c r="G1352" s="18">
        <x:v>0.45596227621483004</x:v>
      </x:c>
      <x:c r="H1352" s="18">
        <x:v>0.38041872991052</x:v>
      </x:c>
      <x:c r="I1352" s="18">
        <x:v>0.61466570812364996</x:v>
      </x:c>
      <x:c r="J1352" s="18">
        <x:v>0.85347850451124008</x:v>
      </x:c>
      <x:c r="K1352" s="21">
        <x:v>0.55088309328505636</x:v>
      </x:c>
      <x:c r="L1352" s="21">
        <x:v>0.55176672390458048</x:v>
      </x:c>
      <x:c r="M1352" s="22">
        <x:v>0.58932361635301245</x:v>
      </x:c>
      <x:c r="N1352" s="22">
        <x:v>0.86355227806368506</x:v>
      </x:c>
      <x:c r="O1352" s="13">
        <x:v>1.6165959496519311</x:v>
      </x:c>
      <x:c r="P1352" s="25">
        <x:v>1.7595000000000001</x:v>
      </x:c>
      <x:c r="Q1352" s="25">
        <x:v>2.6898</x:v>
      </x:c>
    </x:row>
    <x:row r="1353">
      <x:c r="A1353" s="9">
        <x:v>45867</x:v>
      </x:c>
      <x:c r="B1353" s="8">
        <x:v>120.07366482505</x:v>
      </x:c>
      <x:c r="C1353" s="8">
        <x:v>98.751418842224993</x:v>
      </x:c>
      <x:c r="D1353" s="8">
        <x:v>82.923076923077005</x:v>
      </x:c>
      <x:c r="E1353" s="8">
        <x:v>301.318359375</x:v>
      </x:c>
      <x:c r="F1353" s="23">
        <x:v>2.5076662999133799</x:v>
      </x:c>
      <x:c r="G1353" s="18">
        <x:v>0.45955882352941002</x:v>
      </x:c>
      <x:c r="H1353" s="18">
        <x:v>0.38919294587785996</x:v>
      </x:c>
      <x:c r="I1353" s="18">
        <x:v>0.62341241313203999</x:v>
      </x:c>
      <x:c r="J1353" s="18">
        <x:v>0.86569022727689993</x:v>
      </x:c>
      <x:c r="K1353" s="21">
        <x:v>0.557719331270353</x:v>
      </x:c>
      <x:c r="L1353" s="21">
        <x:v>0.55692209508033996</x:v>
      </x:c>
      <x:c r="M1353" s="22">
        <x:v>0.60411235120064943</x:v>
      </x:c>
      <x:c r="N1353" s="22">
        <x:v>0.87615940984789686</x:v>
      </x:c>
      <x:c r="O1353" s="13">
        <x:v>1.6232990356778396</x:v>
      </x:c>
      <x:c r="P1353" s="25">
        <x:v>1.7555000000000001</x:v>
      </x:c>
      <x:c r="Q1353" s="25">
        <x:v>2.6760999999999999</x:v>
      </x:c>
    </x:row>
    <x:row r="1354">
      <x:c r="A1354" s="9">
        <x:v>45868</x:v>
      </x:c>
      <x:c r="B1354" s="8">
        <x:v>119.27562922038</x:v>
      </x:c>
      <x:c r="C1354" s="8">
        <x:v>97.559591373439005</x:v>
      </x:c>
      <x:c r="D1354" s="8">
        <x:v>82.384615384615003</x:v>
      </x:c>
      <x:c r="E1354" s="8">
        <x:v>300.263671875</x:v>
      </x:c>
      <x:c r="F1354" s="23">
        <x:v>2.498708769633585</x:v>
      </x:c>
      <x:c r="G1354" s="18">
        <x:v>0.45939897698209997</x:v>
      </x:c>
      <x:c r="H1354" s="18">
        <x:v>0.39275475632004003</x:v>
      </x:c>
      <x:c r="I1354" s="18">
        <x:v>0.63132039300263998</x:v>
      </x:c>
      <x:c r="J1354" s="18">
        <x:v>0.87557146859579005</x:v>
      </x:c>
      <x:c r="K1354" s="21">
        <x:v>0.5700952793471834</x:v>
      </x:c>
      <x:c r="L1354" s="21">
        <x:v>0.56807208390234498</x:v>
      </x:c>
      <x:c r="M1354" s="22">
        <x:v>0.61011057932067536</x:v>
      </x:c>
      <x:c r="N1354" s="22">
        <x:v>0.87906874795194434</x:v>
      </x:c>
      <x:c r="O1354" s="13">
        <x:v>1.6163294131189536</x:v>
      </x:c>
      <x:c r="P1354" s="25">
        <x:v>1.7571000000000001</x:v>
      </x:c>
      <x:c r="Q1354" s="25">
        <x:v>2.6827999999999999</x:v>
      </x:c>
    </x:row>
    <x:row r="1355">
      <x:c r="A1355" s="9">
        <x:v>45869</x:v>
      </x:c>
      <x:c r="B1355" s="8">
        <x:v>122.46777163904</x:v>
      </x:c>
      <x:c r="C1355" s="8">
        <x:v>99.659477866060996</x:v>
      </x:c>
      <x:c r="D1355" s="8">
        <x:v>82.846153846153996</x:v>
      </x:c>
      <x:c r="E1355" s="8">
        <x:v>299.296875</x:v>
      </x:c>
      <x:c r="F1355" s="23">
        <x:v>2.5106756958781373</x:v>
      </x:c>
      <x:c r="G1355" s="18">
        <x:v>0.46147698209719001</x:v>
      </x:c>
      <x:c r="H1355" s="18">
        <x:v>0.39214664234211</x:v>
      </x:c>
      <x:c r="I1355" s="18">
        <x:v>0.62125569134914993</x:v>
      </x:c>
      <x:c r="J1355" s="18">
        <x:v>0.86634276205112992</x:v>
      </x:c>
      <x:c r="K1355" s="21">
        <x:v>0.56243397815676466</x:v>
      </x:c>
      <x:c r="L1355" s="21">
        <x:v>0.56003929625638316</x:v>
      </x:c>
      <x:c r="M1355" s="22">
        <x:v>0.5998722244261554</x:v>
      </x:c>
      <x:c r="N1355" s="22">
        <x:v>0.86706772827274636</x:v>
      </x:c>
      <x:c r="O1355" s="13">
        <x:v>1.5983704666641145</x:v>
      </x:c>
      <x:c r="P1355" s="25">
        <x:v>1.7603</x:v>
      </x:c>
      <x:c r="Q1355" s="25">
        <x:v>2.6745000000000001</x:v>
      </x:c>
    </x:row>
    <x:row r="1356">
      <x:c r="A1356" s="9">
        <x:v>45870</x:v>
      </x:c>
      <x:c r="B1356" s="8">
        <x:v>118.60036832413</x:v>
      </x:c>
      <x:c r="C1356" s="8">
        <x:v>95.686719636776004</x:v>
      </x:c>
      <x:c r="D1356" s="8">
        <x:v>78.923076923077005</x:v>
      </x:c>
      <x:c r="E1356" s="8">
        <x:v>292.5</x:v>
      </x:c>
      <x:c r="F1356" s="23">
        <x:v>2.4642754122099575</x:v>
      </x:c>
      <x:c r="G1356" s="18">
        <x:v>0.43742007672634003</x:v>
      </x:c>
      <x:c r="H1356" s="18">
        <x:v>0.37086265311440997</x:v>
      </x:c>
      <x:c r="I1356" s="18">
        <x:v>0.60100647016535003</x:v>
      </x:c>
      <x:c r="J1356" s="18">
        <x:v>0.83865664249432004</x:v>
      </x:c>
      <x:c r="K1356" s="21">
        <x:v>0.5459327140543242</x:v>
      </x:c>
      <x:c r="L1356" s="21">
        <x:v>0.54685113743467406</x:v>
      </x:c>
      <x:c r="M1356" s="22">
        <x:v>0.5912885531509533</x:v>
      </x:c>
      <x:c r="N1356" s="22">
        <x:v>0.85494548617254584</x:v>
      </x:c>
      <x:c r="O1356" s="13">
        <x:v>1.6012552731743241</x:v>
      </x:c>
      <x:c r="P1356" s="25">
        <x:v>1.7605999999999999</x:v>
      </x:c>
      <x:c r="Q1356" s="25">
        <x:v>2.6743999999999999</x:v>
      </x:c>
    </x:row>
    <x:row r="1357">
      <x:c r="A1357" s="9">
        <x:v>45873</x:v>
      </x:c>
      <x:c r="B1357" s="8">
        <x:v>119.03007980356</x:v>
      </x:c>
      <x:c r="C1357" s="8">
        <x:v>96.538024971623003</x:v>
      </x:c>
      <x:c r="D1357" s="8">
        <x:v>78.384615384615003</x:v>
      </x:c>
      <x:c r="E1357" s="8">
        <x:v>293.06640625</x:v>
      </x:c>
      <x:c r="F1357" s="23">
        <x:v>2.4675478160244948</x:v>
      </x:c>
      <x:c r="G1357" s="18">
        <x:v>0.43406329923274001</x:v>
      </x:c>
      <x:c r="H1357" s="18">
        <x:v>0.36686647554513002</x:v>
      </x:c>
      <x:c r="I1357" s="18">
        <x:v>0.60016774502755998</x:v>
      </x:c>
      <x:c r="J1357" s="18">
        <x:v>0.84266507061363005</x:v>
      </x:c>
      <x:c r="K1357" s="21">
        <x:v>0.54899723453049187</x:v>
      </x:c>
      <x:c r="L1357" s="21">
        <x:v>0.55056780037533848</x:v>
      </x:c>
      <x:c r="M1357" s="22">
        <x:v>0.5962526040088969</x:v>
      </x:c>
      <x:c r="N1357" s="22">
        <x:v>0.87046195606080512</x:v>
      </x:c>
      <x:c r="O1357" s="13">
        <x:v>1.6157893030487105</x:v>
      </x:c>
      <x:c r="P1357" s="25">
        <x:v>1.7611000000000001</x:v>
      </x:c>
      <x:c r="Q1357" s="25">
        <x:v>2.7044000000000001</x:v>
      </x:c>
    </x:row>
    <x:row r="1358">
      <x:c r="A1358" s="9">
        <x:v>45874</x:v>
      </x:c>
      <x:c r="B1358" s="8">
        <x:v>119.88950276243</x:v>
      </x:c>
      <x:c r="C1358" s="8">
        <x:v>97.729852440409005</x:v>
      </x:c>
      <x:c r="D1358" s="8">
        <x:v>82.076923076922995</x:v>
      </x:c>
      <x:c r="E1358" s="8">
        <x:v>295.87890625</x:v>
      </x:c>
      <x:c r="F1358" s="23">
        <x:v>2.4889379613244049</x:v>
      </x:c>
      <x:c r="G1358" s="18">
        <x:v>0.44093670076725999</x:v>
      </x:c>
      <x:c r="H1358" s="18">
        <x:v>0.37312136217531</x:v>
      </x:c>
      <x:c r="I1358" s="18">
        <x:v>0.60927390366643008</x:v>
      </x:c>
      <x:c r="J1358" s="18">
        <x:v>0.85543610891109001</x:v>
      </x:c>
      <x:c r="K1358" s="21">
        <x:v>0.56396623839484827</x:v>
      </x:c>
      <x:c r="L1358" s="21">
        <x:v>0.56363606684413314</x:v>
      </x:c>
      <x:c r="M1358" s="22">
        <x:v>0.62293437737037149</x:v>
      </x:c>
      <x:c r="N1358" s="22">
        <x:v>0.89700966626024004</x:v>
      </x:c>
      <x:c r="O1358" s="13">
        <x:v>1.6305456596302474</x:v>
      </x:c>
      <x:c r="P1358" s="25">
        <x:v>1.7611000000000001</x:v>
      </x:c>
      <x:c r="Q1358" s="25">
        <x:v>2.718</x:v>
      </x:c>
    </x:row>
    <x:row r="1359">
      <x:c r="A1359" s="9">
        <x:v>45875</x:v>
      </x:c>
      <x:c r="B1359" s="8">
        <x:v>120.87170042971</x:v>
      </x:c>
      <x:c r="C1359" s="8">
        <x:v>98.694665153234993</x:v>
      </x:c>
      <x:c r="D1359" s="8">
        <x:v>81.076923076922995</x:v>
      </x:c>
      <x:c r="E1359" s="8">
        <x:v>299.453125</x:v>
      </x:c>
      <x:c r="F1359" s="23">
        <x:v>2.5002410341496697</x:v>
      </x:c>
      <x:c r="G1359" s="18">
        <x:v>0.45508312020459996</x:v>
      </x:c>
      <x:c r="H1359" s="18">
        <x:v>0.38606550256277006</x:v>
      </x:c>
      <x:c r="I1359" s="18">
        <x:v>0.62125569134914993</x:v>
      </x:c>
      <x:c r="J1359" s="18">
        <x:v>0.87165625979607997</x:v>
      </x:c>
      <x:c r="K1359" s="21">
        <x:v>0.58046750249728851</x:v>
      </x:c>
      <x:c r="L1359" s="21">
        <x:v>0.57550540978367359</x:v>
      </x:c>
      <x:c r="M1359" s="22">
        <x:v>0.63865387175387633</x:v>
      </x:c>
      <x:c r="N1359" s="22">
        <x:v>0.91567791909454188</x:v>
      </x:c>
      <x:c r="O1359" s="13">
        <x:v>1.6429716453396526</x:v>
      </x:c>
      <x:c r="P1359" s="25">
        <x:v>1.7614000000000001</x:v>
      </x:c>
      <x:c r="Q1359" s="25">
        <x:v>2.7158000000000002</x:v>
      </x:c>
    </x:row>
    <x:row r="1360">
      <x:c r="A1360" s="9">
        <x:v>45876</x:v>
      </x:c>
      <x:c r="B1360" s="8">
        <x:v>121.36279926335</x:v>
      </x:c>
      <x:c r="C1360" s="8">
        <x:v>97.843359818387995</x:v>
      </x:c>
      <x:c r="D1360" s="8">
        <x:v>80.461538461537998</x:v>
      </x:c>
      <x:c r="E1360" s="8">
        <x:v>298.45703125</x:v>
      </x:c>
      <x:c r="F1360" s="23">
        <x:v>2.49531182198319</x:v>
      </x:c>
      <x:c r="G1360" s="18">
        <x:v>0.46011828644501002</x:v>
      </x:c>
      <x:c r="H1360" s="18">
        <x:v>0.39023542698288999</x:v>
      </x:c>
      <x:c r="I1360" s="18">
        <x:v>0.63036184998802003</x:v>
      </x:c>
      <x:c r="J1360" s="18">
        <x:v>0.88526627142980996</x:v>
      </x:c>
      <x:c r="K1360" s="21">
        <x:v>0.59543650636164491</x:v>
      </x:c>
      <x:c r="L1360" s="21">
        <x:v>0.59384893978115416</x:v>
      </x:c>
      <x:c r="M1360" s="22">
        <x:v>0.6556143788518618</x:v>
      </x:c>
      <x:c r="N1360" s="22">
        <x:v>0.93289150287683076</x:v>
      </x:c>
      <x:c r="O1360" s="13">
        <x:v>1.6407249490123537</x:v>
      </x:c>
      <x:c r="P1360" s="25">
        <x:v>1.762</x:v>
      </x:c>
      <x:c r="Q1360" s="25">
        <x:v>2.7250999999999999</x:v>
      </x:c>
    </x:row>
    <x:row r="1361">
      <x:c r="A1361" s="9">
        <x:v>45877</x:v>
      </x:c>
      <x:c r="B1361" s="8">
        <x:v>121.48557397176</x:v>
      </x:c>
      <x:c r="C1361" s="8">
        <x:v>98.127128263336999</x:v>
      </x:c>
      <x:c r="D1361" s="8">
        <x:v>78.923076923077005</x:v>
      </x:c>
      <x:c r="E1361" s="8">
        <x:v>294.6875</x:v>
      </x:c>
      <x:c r="F1361" s="23">
        <x:v>2.4830581978954349</x:v>
      </x:c>
      <x:c r="G1361" s="18">
        <x:v>0.46123721227620995</x:v>
      </x:c>
      <x:c r="H1361" s="18">
        <x:v>0.38962731300495002</x:v>
      </x:c>
      <x:c r="I1361" s="18">
        <x:v>0.62688713156002995</x:v>
      </x:c>
      <x:c r="J1361" s="18">
        <x:v>0.8767833189789801</x:v>
      </x:c>
      <x:c r="K1361" s="21">
        <x:v>0.59248985205763782</x:v>
      </x:c>
      <x:c r="L1361" s="21">
        <x:v>0.58881346095832132</x:v>
      </x:c>
      <x:c r="M1361" s="22">
        <x:v>0.65913058154290605</x:v>
      </x:c>
      <x:c r="N1361" s="22">
        <x:v>0.93083072171979286</x:v>
      </x:c>
      <x:c r="O1361" s="13">
        <x:v>1.6390802764179206</x:v>
      </x:c>
      <x:c r="P1361" s="25">
        <x:v>1.7621</x:v>
      </x:c>
      <x:c r="Q1361" s="25">
        <x:v>2.7292000000000001</x:v>
      </x:c>
    </x:row>
    <x:row r="1362">
      <x:c r="A1362" s="9">
        <x:v>45880</x:v>
      </x:c>
      <x:c r="B1362" s="8">
        <x:v>126.15101289134</x:v>
      </x:c>
      <x:c r="C1362" s="8">
        <x:v>102.61066969353</x:v>
      </x:c>
      <x:c r="D1362" s="8">
        <x:v>84.230769230768999</x:v>
      </x:c>
      <x:c r="E1362" s="8">
        <x:v>303.056640625</x:v>
      </x:c>
      <x:c r="F1362" s="23">
        <x:v>2.5401227311015973</x:v>
      </x:c>
      <x:c r="G1362" s="18">
        <x:v>0.46259590792839</x:v>
      </x:c>
      <x:c r="H1362" s="18">
        <x:v>0.38867170532533996</x:v>
      </x:c>
      <x:c r="I1362" s="18">
        <x:v>0.62628804217588996</x:v>
      </x:c>
      <x:c r="J1362" s="18">
        <x:v>0.87333420639145998</x:v>
      </x:c>
      <x:c r="K1362" s="21">
        <x:v>0.59260771822979796</x:v>
      </x:c>
      <x:c r="L1362" s="21">
        <x:v>0.58233927390038165</x:v>
      </x:c>
      <x:c r="M1362" s="22">
        <x:v>0.65633830293531137</x:v>
      </x:c>
      <x:c r="N1362" s="22">
        <x:v>0.93046705445679456</x:v>
      </x:c>
      <x:c r="O1362" s="13">
        <x:v>1.6557888867885462</x:v>
      </x:c>
      <x:c r="P1362" s="25">
        <x:v>1.7595000000000001</x:v>
      </x:c>
      <x:c r="Q1362" s="25">
        <x:v>2.7033999999999998</x:v>
      </x:c>
    </x:row>
    <x:row r="1363">
      <x:c r="A1363" s="9">
        <x:v>45881</x:v>
      </x:c>
      <x:c r="B1363" s="8">
        <x:v>134.37691835481999</x:v>
      </x:c>
      <x:c r="C1363" s="8">
        <x:v>109.36435868331</x:v>
      </x:c>
      <x:c r="D1363" s="8">
        <x:v>90.461538461537998</x:v>
      </x:c>
      <x:c r="E1363" s="8">
        <x:v>316.748046875</x:v>
      </x:c>
      <x:c r="F1363" s="23">
        <x:v>2.6273771559366699</x:v>
      </x:c>
      <x:c r="G1363" s="18">
        <x:v>0.46307544757032998</x:v>
      </x:c>
      <x:c r="H1363" s="18">
        <x:v>0.39449222482842006</x:v>
      </x:c>
      <x:c r="I1363" s="18">
        <x:v>0.63826982985861003</x:v>
      </x:c>
      <x:c r="J1363" s="18">
        <x:v>0.89580004760010001</x:v>
      </x:c>
      <x:c r="K1363" s="21">
        <x:v>0.61299856601352776</x:v>
      </x:c>
      <x:c r="L1363" s="21">
        <x:v>0.6046392515443797</x:v>
      </x:c>
      <x:c r="M1363" s="22">
        <x:v>0.680020962236773</x:v>
      </x:c>
      <x:c r="N1363" s="22">
        <x:v>0.95701476465622926</x:v>
      </x:c>
      <x:c r="O1363" s="13">
        <x:v>1.6598736003518997</x:v>
      </x:c>
      <x:c r="P1363" s="25">
        <x:v>1.7575000000000001</x:v>
      </x:c>
      <x:c r="Q1363" s="25">
        <x:v>2.6953</x:v>
      </x:c>
    </x:row>
    <x:row r="1364">
      <x:c r="A1364" s="9">
        <x:v>45882</x:v>
      </x:c>
      <x:c r="B1364" s="8">
        <x:v>144.50583179865001</x:v>
      </x:c>
      <x:c r="C1364" s="8">
        <x:v>123.66628830873999</x:v>
      </x:c>
      <x:c r="D1364" s="8">
        <x:v>104.15384615385</x:v>
      </x:c>
      <x:c r="E1364" s="8">
        <x:v>335.56640625</x:v>
      </x:c>
      <x:c r="F1364" s="23">
        <x:v>2.7697309312781</x:v>
      </x:c>
      <x:c r="G1364" s="18">
        <x:v>0.46579283887468004</x:v>
      </x:c>
      <x:c r="H1364" s="18">
        <x:v>0.40092085830944002</x:v>
      </x:c>
      <x:c r="I1364" s="18">
        <x:v>0.64306254493170001</x:v>
      </x:c>
      <x:c r="J1364" s="18">
        <x:v>0.89831696753174994</x:v>
      </x:c>
      <x:c r="K1364" s="21">
        <x:v>0.61688814969481709</x:v>
      </x:c>
      <x:c r="L1364" s="21">
        <x:v>0.6105139768376866</x:v>
      </x:c>
      <x:c r="M1364" s="22">
        <x:v>0.68405425355885852</x:v>
      </x:c>
      <x:c r="N1364" s="22">
        <x:v>0.95943921307626545</x:v>
      </x:c>
      <x:c r="O1364" s="13">
        <x:v>1.6743714234291485</x:v>
      </x:c>
      <x:c r="P1364" s="25">
        <x:v>1.7574000000000001</x:v>
      </x:c>
      <x:c r="Q1364" s="25">
        <x:v>2.6999</x:v>
      </x:c>
    </x:row>
    <x:row r="1365">
      <x:c r="A1365" s="9">
        <x:v>45883</x:v>
      </x:c>
      <x:c r="B1365" s="8">
        <x:v>141.55923879681001</x:v>
      </x:c>
      <x:c r="C1365" s="8">
        <x:v>117.36662883087</x:v>
      </x:c>
      <x:c r="D1365" s="8">
        <x:v>95.923076923077005</x:v>
      </x:c>
      <x:c r="E1365" s="8">
        <x:v>327.919921875</x:v>
      </x:c>
      <x:c r="F1365" s="23">
        <x:v>2.706922166064393</x:v>
      </x:c>
      <x:c r="G1365" s="18">
        <x:v>0.47098785166239998</x:v>
      </x:c>
      <x:c r="H1365" s="18">
        <x:v>0.40743636521588</x:v>
      </x:c>
      <x:c r="I1365" s="18">
        <x:v>0.66630721303619</x:v>
      </x:c>
      <x:c r="J1365" s="18">
        <x:v>0.91761335395733989</x:v>
      </x:c>
      <x:c r="K1365" s="21">
        <x:v>0.63574673724046304</x:v>
      </x:c>
      <x:c r="L1365" s="21">
        <x:v>0.63077578448196858</x:v>
      </x:c>
      <x:c r="M1365" s="22">
        <x:v>0.69636096297751315</x:v>
      </x:c>
      <x:c r="N1365" s="22">
        <x:v>0.96974311886143383</x:v>
      </x:c>
      <x:c r="O1365" s="13">
        <x:v>1.6580706286217008</x:v>
      </x:c>
      <x:c r="P1365" s="25">
        <x:v>1.756</x:v>
      </x:c>
      <x:c r="Q1365" s="25">
        <x:v>2.7006999999999999</x:v>
      </x:c>
    </x:row>
    <x:row r="1366">
      <x:c r="A1366" s="9">
        <x:v>45884</x:v>
      </x:c>
      <x:c r="B1366" s="8">
        <x:v>142.60282381829001</x:v>
      </x:c>
      <x:c r="C1366" s="8">
        <x:v>120.88535754823999</x:v>
      </x:c>
      <x:c r="D1366" s="8">
        <x:v>96.538461538462002</x:v>
      </x:c>
      <x:c r="E1366" s="8">
        <x:v>331.89453125</x:v>
      </x:c>
      <x:c r="F1366" s="23">
        <x:v>2.7298029353874802</x:v>
      </x:c>
      <x:c r="G1366" s="18">
        <x:v>0.46651214833760002</x:v>
      </x:c>
      <x:c r="H1366" s="18">
        <x:v>0.40743636521588</x:v>
      </x:c>
      <x:c r="I1366" s="18">
        <x:v>0.64450035945362993</x:v>
      </x:c>
      <x:c r="J1366" s="18">
        <x:v>0.91761335395733989</x:v>
      </x:c>
      <x:c r="K1366" s="21">
        <x:v>0.60828391912711632</x:v>
      </x:c>
      <x:c r="L1366" s="21">
        <x:v>0.60799623742627595</x:v>
      </x:c>
      <x:c r="M1366" s="22">
        <x:v>0.67205779731881621</x:v>
      </x:c>
      <x:c r="N1366" s="22">
        <x:v>0.94016484813694889</x:v>
      </x:c>
      <x:c r="O1366" s="13">
        <x:v>1.6813614272453021</x:v>
      </x:c>
      <x:c r="P1366" s="25">
        <x:v>1.7547999999999999</x:v>
      </x:c>
      <x:c r="Q1366" s="25">
        <x:v>2.6949000000000001</x:v>
      </x:c>
    </x:row>
    <x:row r="1367">
      <x:c r="A1367" s="9">
        <x:v>45887</x:v>
      </x:c>
      <x:c r="B1367" s="8">
        <x:v>148.55739717617999</x:v>
      </x:c>
      <x:c r="C1367" s="8">
        <x:v>127.92281498297</x:v>
      </x:c>
      <x:c r="D1367" s="8">
        <x:v>104.46153846154</x:v>
      </x:c>
      <x:c r="E1367" s="8">
        <x:v>343.837890625</x:v>
      </x:c>
      <x:c r="F1367" s="23">
        <x:v>2.811949103114225</x:v>
      </x:c>
      <x:c r="G1367" s="18">
        <x:v>0.47810102301790003</x:v>
      </x:c>
      <x:c r="H1367" s="18">
        <x:v>0.41568934063070001</x:v>
      </x:c>
      <x:c r="I1367" s="18">
        <x:v>0.67864845434939003</x:v>
      </x:c>
      <x:c r="J1367" s="18">
        <x:v>0.92796069156559002</x:v>
      </x:c>
      <x:c r="K1367" s="21">
        <x:v>0.63904699006095123</x:v>
      </x:c>
      <x:c r="L1367" s="21">
        <x:v>0.63629083271650777</x:v>
      </x:c>
      <x:c r="M1367" s="22">
        <x:v>0.70153184928787504</x:v>
      </x:c>
      <x:c r="N1367" s="22">
        <x:v>0.97362223633350387</x:v>
      </x:c>
      <x:c r="O1367" s="13">
        <x:v>1.703881428110424</x:v>
      </x:c>
      <x:c r="P1367" s="25">
        <x:v>1.7486999999999999</x:v>
      </x:c>
      <x:c r="Q1367" s="25">
        <x:v>2.698</x:v>
      </x:c>
    </x:row>
    <x:row r="1368">
      <x:c r="A1368" s="9">
        <x:v>45888</x:v>
      </x:c>
      <x:c r="B1368" s="8">
        <x:v>149.78514426027999</x:v>
      </x:c>
      <x:c r="C1368" s="8">
        <x:v>131.78206583427999</x:v>
      </x:c>
      <x:c r="D1368" s="8">
        <x:v>109.76923076923001</x:v>
      </x:c>
      <x:c r="E1368" s="8">
        <x:v>350.068359375</x:v>
      </x:c>
      <x:c r="F1368" s="23">
        <x:v>2.8535120005969752</x:v>
      </x:c>
      <x:c r="G1368" s="18">
        <x:v>0.48257672634271004</x:v>
      </x:c>
      <x:c r="H1368" s="18">
        <x:v>0.42793849361480002</x:v>
      </x:c>
      <x:c r="I1368" s="18">
        <x:v>0.70249221183801003</x:v>
      </x:c>
      <x:c r="J1368" s="18">
        <x:v>0.95024009421219002</x:v>
      </x:c>
      <x:c r="K1368" s="21">
        <x:v>0.66085223191060427</x:v>
      </x:c>
      <x:c r="L1368" s="21">
        <x:v>0.66314671977164452</x:v>
      </x:c>
      <x:c r="M1368" s="22">
        <x:v>0.73369476213833451</x:v>
      </x:c>
      <x:c r="N1368" s="22">
        <x:v>1.0101101850550989</x:v>
      </x:c>
      <x:c r="O1368" s="13">
        <x:v>1.7064704772664827</x:v>
      </x:c>
      <x:c r="P1368" s="25">
        <x:v>1.7493000000000001</x:v>
      </x:c>
      <x:c r="Q1368" s="25">
        <x:v>2.6930999999999998</x:v>
      </x:c>
    </x:row>
    <x:row r="1369">
      <x:c r="A1369" s="9">
        <x:v>45889</x:v>
      </x:c>
      <x:c r="B1369" s="8">
        <x:v>152.17925107427999</x:v>
      </x:c>
      <x:c r="C1369" s="8">
        <x:v>130.81725312144999</x:v>
      </x:c>
      <x:c r="D1369" s="8">
        <x:v>109.30769230769</x:v>
      </x:c>
      <x:c r="E1369" s="8">
        <x:v>356.533203125</x:v>
      </x:c>
      <x:c r="F1369" s="23">
        <x:v>2.8720934990710498</x:v>
      </x:c>
      <x:c r="G1369" s="18">
        <x:v>0.47594309462916001</x:v>
      </x:c>
      <x:c r="H1369" s="18">
        <x:v>0.42211797411172003</x:v>
      </x:c>
      <x:c r="I1369" s="18">
        <x:v>0.69662113587346997</x:v>
      </x:c>
      <x:c r="J1369" s="18">
        <x:v>0.94595200828838999</x:v>
      </x:c>
      <x:c r="K1369" s="21">
        <x:v>0.66592047731349657</x:v>
      </x:c>
      <x:c r="L1369" s="21">
        <x:v>0.67225853859392126</x:v>
      </x:c>
      <x:c r="M1369" s="22">
        <x:v>0.74465704111630426</x:v>
      </x:c>
      <x:c r="N1369" s="22">
        <x:v>1.0282935482053999</x:v>
      </x:c>
      <x:c r="O1369" s="13">
        <x:v>1.7240827718659633</x:v>
      </x:c>
      <x:c r="P1369" s="25">
        <x:v>1.7483</x:v>
      </x:c>
      <x:c r="Q1369" s="25">
        <x:v>2.6833</x:v>
      </x:c>
    </x:row>
    <x:row r="1370">
      <x:c r="A1370" s="9">
        <x:v>45890</x:v>
      </x:c>
      <x:c r="B1370" s="8">
        <x:v>151.50399017801999</x:v>
      </x:c>
      <x:c r="C1370" s="8">
        <x:v>128.37684449489001</x:v>
      </x:c>
      <x:c r="D1370" s="8">
        <x:v>105.15384615385</x:v>
      </x:c>
      <x:c r="E1370" s="8">
        <x:v>358.06640625</x:v>
      </x:c>
      <x:c r="F1370" s="23">
        <x:v>2.8577527176919002</x:v>
      </x:c>
      <x:c r="G1370" s="18">
        <x:v>0.49256713554987003</x:v>
      </x:c>
      <x:c r="H1370" s="18">
        <x:v>0.43749457041091</x:v>
      </x:c>
      <x:c r="I1370" s="18">
        <x:v>0.71603163191947994</x:v>
      </x:c>
      <x:c r="J1370" s="18">
        <x:v>0.96459585986259</x:v>
      </x:c>
      <x:c r="K1370" s="21">
        <x:v>0.68501479720346303</x:v>
      </x:c>
      <x:c r="L1370" s="21">
        <x:v>0.69455851623791931</x:v>
      </x:c>
      <x:c r="M1370" s="22">
        <x:v>0.75737742143979592</x:v>
      </x:c>
      <x:c r="N1370" s="22">
        <x:v>1.0450222423036775</x:v>
      </x:c>
      <x:c r="O1370" s="13">
        <x:v>1.7192474623462983</x:v>
      </x:c>
      <x:c r="P1370" s="25">
        <x:v>1.7485999999999999</x:v>
      </x:c>
      <x:c r="Q1370" s="25">
        <x:v>2.6898</x:v>
      </x:c>
    </x:row>
    <x:row r="1371">
      <x:c r="A1371" s="9">
        <x:v>45891</x:v>
      </x:c>
      <x:c r="B1371" s="8">
        <x:v>163.47452424799999</x:v>
      </x:c>
      <x:c r="C1371" s="8">
        <x:v>138.70601589103001</x:v>
      </x:c>
      <x:c r="D1371" s="8">
        <x:v>113.76923076923001</x:v>
      </x:c>
      <x:c r="E1371" s="8">
        <x:v>374.423828125</x:v>
      </x:c>
      <x:c r="F1371" s="23">
        <x:v>2.9759339975831498</x:v>
      </x:c>
      <x:c r="G1371" s="18">
        <x:v>0.49704283887468004</x:v>
      </x:c>
      <x:c r="H1371" s="18">
        <x:v>0.44123012770393999</x:v>
      </x:c>
      <x:c r="I1371" s="18">
        <x:v>0.71195782410735997</x:v>
      </x:c>
      <x:c r="J1371" s="18">
        <x:v>0.95937558143724999</x:v>
      </x:c>
      <x:c r="K1371" s="21">
        <x:v>0.67652843280792263</x:v>
      </x:c>
      <x:c r="L1371" s="21">
        <x:v>0.68460745094516828</x:v>
      </x:c>
      <x:c r="M1371" s="22">
        <x:v>0.74827666153355255</x:v>
      </x:c>
      <x:c r="N1371" s="22">
        <x:v>1.0349607813605144</x:v>
      </x:c>
      <x:c r="O1371" s="13">
        <x:v>1.738919569344213</x:v>
      </x:c>
      <x:c r="P1371" s="25">
        <x:v>1.7482</x:v>
      </x:c>
      <x:c r="Q1371" s="25">
        <x:v>2.6890000000000001</x:v>
      </x:c>
    </x:row>
    <x:row r="1372">
      <x:c r="A1372" s="9">
        <x:v>45894</x:v>
      </x:c>
      <x:c r="B1372" s="8">
        <x:v>175.5678330264</x:v>
      </x:c>
      <x:c r="C1372" s="8">
        <x:v>150.11350737798</x:v>
      </x:c>
      <x:c r="D1372" s="8">
        <x:v>131</x:v>
      </x:c>
      <x:c r="E1372" s="8">
        <x:v>390.693359375</x:v>
      </x:c>
      <x:c r="F1372" s="23">
        <x:v>3.11843674944845</x:v>
      </x:c>
      <x:c r="G1372" s="18">
        <x:v>0.51414641943733996</x:v>
      </x:c>
      <x:c r="H1372" s="18">
        <x:v>0.46477282599253</x:v>
      </x:c>
      <x:c r="I1372" s="18">
        <x:v>0.73903666427031001</x:v>
      </x:c>
      <x:c r="J1372" s="18">
        <x:v>0.98668882402430991</x:v>
      </x:c>
      <x:c r="K1372" s="21">
        <x:v>0.69715501293597248</x:v>
      </x:c>
      <x:c r="L1372" s="21">
        <x:v>0.71014452211812462</x:v>
      </x:c>
      <x:c r="M1372" s="22">
        <x:v>0.7592389405115223</x:v>
      </x:c>
      <x:c r="N1372" s="22">
        <x:v>1.0401733454635949</x:v>
      </x:c>
      <x:c r="O1372" s="13">
        <x:v>1.759969094868449</x:v>
      </x:c>
      <x:c r="P1372" s="25">
        <x:v>1.7499</x:v>
      </x:c>
      <x:c r="Q1372" s="25">
        <x:v>2.7025999999999999</x:v>
      </x:c>
    </x:row>
    <x:row r="1373">
      <x:c r="A1373" s="9">
        <x:v>45895</x:v>
      </x:c>
      <x:c r="B1373" s="8">
        <x:v>171.02516881522001</x:v>
      </x:c>
      <x:c r="C1373" s="8">
        <x:v>146.70828603858999</x:v>
      </x:c>
      <x:c r="D1373" s="8">
        <x:v>126.92307692308</x:v>
      </x:c>
      <x:c r="E1373" s="8">
        <x:v>395.068359375</x:v>
      </x:c>
      <x:c r="F1373" s="23">
        <x:v>3.0993122278797252</x:v>
      </x:c>
      <x:c r="G1373" s="18">
        <x:v>0.53492647058823994</x:v>
      </x:c>
      <x:c r="H1373" s="18">
        <x:v>0.48249500477803997</x:v>
      </x:c>
      <x:c r="I1373" s="18">
        <x:v>0.76875149772346008</x:v>
      </x:c>
      <x:c r="J1373" s="18">
        <x:v>1.0166122057855</x:v>
      </x:c>
      <x:c r="K1373" s="21">
        <x:v>0.72002105033506836</x:v>
      </x:c>
      <x:c r="L1373" s="21">
        <x:v>0.73400310035014438</x:v>
      </x:c>
      <x:c r="M1373" s="22">
        <x:v>0.77464818171640437</x:v>
      </x:c>
      <x:c r="N1373" s="22">
        <x:v>1.0482952476707332</x:v>
      </x:c>
      <x:c r="O1373" s="13">
        <x:v>1.762939391867</x:v>
      </x:c>
      <x:c r="P1373" s="25">
        <x:v>1.7511000000000001</x:v>
      </x:c>
      <x:c r="Q1373" s="25">
        <x:v>2.7071000000000001</x:v>
      </x:c>
    </x:row>
    <x:row r="1374">
      <x:c r="A1374" s="9">
        <x:v>45896</x:v>
      </x:c>
      <x:c r="B1374" s="8">
        <x:v>173.05095150399001</x:v>
      </x:c>
      <x:c r="C1374" s="8">
        <x:v>149.20544835414</x:v>
      </x:c>
      <x:c r="D1374" s="8">
        <x:v>134.30769230768999</x:v>
      </x:c>
      <x:c r="E1374" s="8">
        <x:v>402.05078125</x:v>
      </x:c>
      <x:c r="F1374" s="23">
        <x:v>3.1465371835395501</x:v>
      </x:c>
      <x:c r="G1374" s="18">
        <x:v>0.53188938618926007</x:v>
      </x:c>
      <x:c r="H1374" s="18">
        <x:v>0.48023629571713999</x:v>
      </x:c>
      <x:c r="I1374" s="18">
        <x:v>0.77294512341241006</x:v>
      </x:c>
      <x:c r="J1374" s="18">
        <x:v>1.0250951582362999</x:v>
      </x:c>
      <x:c r="K1374" s="21">
        <x:v>0.72308557081123581</x:v>
      </x:c>
      <x:c r="L1374" s="21">
        <x:v>0.73304396152675544</x:v>
      </x:c>
      <x:c r="M1374" s="22">
        <x:v>0.77692337169296777</x:v>
      </x:c>
      <x:c r="N1374" s="22">
        <x:v>1.0602962673499312</x:v>
      </x:c>
      <x:c r="O1374" s="13">
        <x:v>1.7338084441109221</x:v>
      </x:c>
      <x:c r="P1374" s="25">
        <x:v>1.7518</x:v>
      </x:c>
      <x:c r="Q1374" s="25">
        <x:v>2.7105000000000001</x:v>
      </x:c>
    </x:row>
    <x:row r="1375">
      <x:c r="A1375" s="9">
        <x:v>45897</x:v>
      </x:c>
      <x:c r="B1375" s="8">
        <x:v>189.01166359729999</x:v>
      </x:c>
      <x:c r="C1375" s="8">
        <x:v>167.87741203178001</x:v>
      </x:c>
      <x:c r="D1375" s="8">
        <x:v>155.30769230768999</x:v>
      </x:c>
      <x:c r="E1375" s="8">
        <x:v>426.826171875</x:v>
      </x:c>
      <x:c r="F1375" s="23">
        <x:v>3.3475573495294251</x:v>
      </x:c>
      <x:c r="G1375" s="18">
        <x:v>0.50711317135549994</x:v>
      </x:c>
      <x:c r="H1375" s="18">
        <x:v>0.45617235687602997</x:v>
      </x:c>
      <x:c r="I1375" s="18">
        <x:v>0.75461298825784995</x:v>
      </x:c>
      <x:c r="J1375" s="18">
        <x:v>1.0009513704322999</x:v>
      </x:c>
      <x:c r="K1375" s="21">
        <x:v>0.68925797940123346</x:v>
      </x:c>
      <x:c r="L1375" s="21">
        <x:v>0.70355044270727007</x:v>
      </x:c>
      <x:c r="M1375" s="22">
        <x:v>0.73948615480594215</x:v>
      </x:c>
      <x:c r="N1375" s="22">
        <x:v>1.0193230890512521</x:v>
      </x:c>
      <x:c r="O1375" s="13">
        <x:v>1.7549728417118935</x:v>
      </x:c>
      <x:c r="P1375" s="25">
        <x:v>1.7499</x:v>
      </x:c>
      <x:c r="Q1375" s="25">
        <x:v>2.7164999999999999</x:v>
      </x:c>
    </x:row>
    <x:row r="1376">
      <x:c r="A1376" s="9">
        <x:v>45898</x:v>
      </x:c>
      <x:c r="B1376" s="8">
        <x:v>189.50276243094001</x:v>
      </x:c>
      <x:c r="C1376" s="8">
        <x:v>170.65834279228</x:v>
      </x:c>
      <x:c r="D1376" s="8">
        <x:v>154</x:v>
      </x:c>
      <x:c r="E1376" s="8">
        <x:v>433.349609375</x:v>
      </x:c>
      <x:c r="F1376" s="23">
        <x:v>3.36877678649555</x:v>
      </x:c>
      <x:c r="G1376" s="18">
        <x:v>0.52781329923274001</x:v>
      </x:c>
      <x:c r="H1376" s="18">
        <x:v>0.47615324472243997</x:v>
      </x:c>
      <x:c r="I1376" s="18">
        <x:v>0.78936017253773993</x:v>
      </x:c>
      <x:c r="J1376" s="18">
        <x:v>1.0330187951553</x:v>
      </x:c>
      <x:c r="K1376" s="21">
        <x:v>0.70611284202015456</x:v>
      </x:c>
      <x:c r="L1376" s="21">
        <x:v>0.72776869799805755</x:v>
      </x:c>
      <x:c r="M1376" s="22">
        <x:v>0.75417147192736445</x:v>
      </x:c>
      <x:c r="N1376" s="22">
        <x:v>1.0253842101013526</x:v>
      </x:c>
      <x:c r="O1376" s="13">
        <x:v>1.7589871490286579</x:v>
      </x:c>
      <x:c r="P1376" s="25">
        <x:v>1.7504</x:v>
      </x:c>
      <x:c r="Q1376" s="25">
        <x:v>2.7227999999999999</x:v>
      </x:c>
    </x:row>
    <x:row r="1377">
      <x:c r="A1377" s="9">
        <x:v>45901</x:v>
      </x:c>
      <x:c r="B1377" s="8">
        <x:v>195.82565991406</x:v>
      </x:c>
      <x:c r="C1377" s="8">
        <x:v>180.41997729852</x:v>
      </x:c>
      <x:c r="D1377" s="8">
        <x:v>163.15384615385</x:v>
      </x:c>
      <x:c r="E1377" s="8">
        <x:v>443.798828125</x:v>
      </x:c>
      <x:c r="F1377" s="23">
        <x:v>3.4579957787285749</x:v>
      </x:c>
      <x:c r="G1377" s="18">
        <x:v>0.53668478260870001</x:v>
      </x:c>
      <x:c r="H1377" s="18">
        <x:v>0.48805490400486001</x:v>
      </x:c>
      <x:c r="I1377" s="18">
        <x:v>0.79415288761083003</x:v>
      </x:c>
      <x:c r="J1377" s="18">
        <x:v>1.0426203787468999</x:v>
      </x:c>
      <x:c r="K1377" s="21">
        <x:v>0.70469844795423087</x:v>
      </x:c>
      <x:c r="L1377" s="21">
        <x:v>0.72225364976353035</x:v>
      </x:c>
      <x:c r="M1377" s="22">
        <x:v>0.75841159870186847</x:v>
      </x:c>
      <x:c r="N1377" s="22">
        <x:v>1.0250205428383441</x:v>
      </x:c>
      <x:c r="O1377" s="13">
        <x:v>1.7705455692144509</x:v>
      </x:c>
      <x:c r="P1377" s="25">
        <x:v>1.7511000000000001</x:v>
      </x:c>
      <x:c r="Q1377" s="25">
        <x:v>2.7677</x:v>
      </x:c>
    </x:row>
    <x:row r="1378">
      <x:c r="A1378" s="9">
        <x:v>45902</x:v>
      </x:c>
      <x:c r="B1378" s="8">
        <x:v>186.67894413751</x:v>
      </x:c>
      <x:c r="C1378" s="8">
        <x:v>167.13961407491001</x:v>
      </x:c>
      <x:c r="D1378" s="8">
        <x:v>149.46153846153999</x:v>
      </x:c>
      <x:c r="E1378" s="8">
        <x:v>425.2734375</x:v>
      </x:c>
      <x:c r="F1378" s="23">
        <x:v>3.3213838354349003</x:v>
      </x:c>
      <x:c r="G1378" s="18">
        <x:v>0.54092071611253001</x:v>
      </x:c>
      <x:c r="H1378" s="18">
        <x:v>0.48961862566241005</x:v>
      </x:c>
      <x:c r="I1378" s="18">
        <x:v>0.80865085070692999</x:v>
      </x:c>
      <x:c r="J1378" s="18">
        <x:v>1.0516626467295001</x:v>
      </x:c>
      <x:c r="K1378" s="21">
        <x:v>0.71448134024353505</x:v>
      </x:c>
      <x:c r="L1378" s="21">
        <x:v>0.73496223917354508</x:v>
      </x:c>
      <x:c r="M1378" s="22">
        <x:v>0.78219767572953391</x:v>
      </x:c>
      <x:c r="N1378" s="22">
        <x:v>1.0418704593576242</x:v>
      </x:c>
      <x:c r="O1378" s="13">
        <x:v>1.7387904054803855</x:v>
      </x:c>
      <x:c r="P1378" s="25">
        <x:v>1.7516</x:v>
      </x:c>
      <x:c r="Q1378" s="25">
        <x:v>2.7873999999999999</x:v>
      </x:c>
    </x:row>
    <x:row r="1379">
      <x:c r="A1379" s="9">
        <x:v>45903</x:v>
      </x:c>
      <x:c r="B1379" s="8">
        <x:v>189.99386126458</x:v>
      </x:c>
      <x:c r="C1379" s="8">
        <x:v>172.75822928490001</x:v>
      </x:c>
      <x:c r="D1379" s="8">
        <x:v>155.46153846153999</x:v>
      </x:c>
      <x:c r="E1379" s="8">
        <x:v>424.521484375</x:v>
      </x:c>
      <x:c r="F1379" s="23">
        <x:v>3.3568377834650498</x:v>
      </x:c>
      <x:c r="G1379" s="18">
        <x:v>0.53069053708440006</x:v>
      </x:c>
      <x:c r="H1379" s="18">
        <x:v>0.47328642168361001</x:v>
      </x:c>
      <x:c r="I1379" s="18">
        <x:v>0.76971004073808003</x:v>
      </x:c>
      <x:c r="J1379" s="18">
        <x:v>1.0087817881089001</x:v>
      </x:c>
      <x:c r="K1379" s="21">
        <x:v>0.67971081945625023</x:v>
      </x:c>
      <x:c r="L1379" s="21">
        <x:v>0.69443862388499289</x:v>
      </x:c>
      <x:c r="M1379" s="22">
        <x:v>0.74589805383078467</x:v>
      </x:c>
      <x:c r="N1379" s="22">
        <x:v>1.0078069590560657</x:v>
      </x:c>
      <x:c r="O1379" s="13">
        <x:v>1.7157471620427995</x:v>
      </x:c>
      <x:c r="P1379" s="25">
        <x:v>1.7531000000000001</x:v>
      </x:c>
      <x:c r="Q1379" s="25">
        <x:v>2.8187000000000002</x:v>
      </x:c>
    </x:row>
    <x:row r="1380">
      <x:c r="A1380" s="9">
        <x:v>45904</x:v>
      </x:c>
      <x:c r="B1380" s="8">
        <x:v>171.02516881522001</x:v>
      </x:c>
      <x:c r="C1380" s="8">
        <x:v>153.23496027242001</x:v>
      </x:c>
      <x:c r="D1380" s="8">
        <x:v>131.76923076923001</x:v>
      </x:c>
      <x:c r="E1380" s="8">
        <x:v>396.40625</x:v>
      </x:c>
      <x:c r="F1380" s="23">
        <x:v>3.1310890246421752</x:v>
      </x:c>
      <x:c r="G1380" s="18">
        <x:v>0.51950127877238006</x:v>
      </x:c>
      <x:c r="H1380" s="18">
        <x:v>0.46468595256710998</x:v>
      </x:c>
      <x:c r="I1380" s="18">
        <x:v>0.74718427989456004</x:v>
      </x:c>
      <x:c r="J1380" s="18">
        <x:v>0.99032437509671001</x:v>
      </x:c>
      <x:c r="K1380" s="21">
        <x:v>0.6495370793832167</x:v>
      </x:c>
      <x:c r="L1380" s="21">
        <x:v>0.66542467447721365</x:v>
      </x:c>
      <x:c r="M1380" s="22">
        <x:v>0.7199402045527703</x:v>
      </x:c>
      <x:c r="N1380" s="22">
        <x:v>0.96937945159843575</x:v>
      </x:c>
      <x:c r="O1380" s="13">
        <x:v>1.6854131320879526</x:v>
      </x:c>
      <x:c r="P1380" s="25">
        <x:v>1.7538</x:v>
      </x:c>
      <x:c r="Q1380" s="25">
        <x:v>2.82</x:v>
      </x:c>
    </x:row>
    <x:row r="1381">
      <x:c r="A1381" s="9">
        <x:v>45905</x:v>
      </x:c>
      <x:c r="B1381" s="8">
        <x:v>184.03928790668999</x:v>
      </x:c>
      <x:c r="C1381" s="8">
        <x:v>170.31782065834</x:v>
      </x:c>
      <x:c r="D1381" s="8">
        <x:v>150.46153846153999</x:v>
      </x:c>
      <x:c r="E1381" s="8">
        <x:v>419.66796875</x:v>
      </x:c>
      <x:c r="F1381" s="23">
        <x:v>3.3112165394414252</x:v>
      </x:c>
      <x:c r="G1381" s="18">
        <x:v>0.49680306905370997</x:v>
      </x:c>
      <x:c r="H1381" s="18">
        <x:v>0.4301972026757</x:v>
      </x:c>
      <x:c r="I1381" s="18">
        <x:v>0.70440929786723994</x:v>
      </x:c>
      <x:c r="J1381" s="18">
        <x:v>0.94157070319932001</x:v>
      </x:c>
      <x:c r="K1381" s="21">
        <x:v>0.62749610518924315</x:v>
      </x:c>
      <x:c r="L1381" s="21">
        <x:v>0.63617094036358113</x:v>
      </x:c>
      <x:c r="M1381" s="22">
        <x:v>0.69243108938164188</x:v>
      </x:c>
      <x:c r="N1381" s="22">
        <x:v>0.95422664897318477</x:v>
      </x:c>
      <x:c r="O1381" s="13">
        <x:v>1.7300194646047975</x:v>
      </x:c>
      <x:c r="P1381" s="25">
        <x:v>1.7521</x:v>
      </x:c>
      <x:c r="Q1381" s="25">
        <x:v>2.8275999999999999</x:v>
      </x:c>
    </x:row>
    <x:row r="1382">
      <x:c r="A1382" s="9">
        <x:v>45908</x:v>
      </x:c>
      <x:c r="B1382" s="8">
        <x:v>177.59361571516001</x:v>
      </x:c>
      <x:c r="C1382" s="8">
        <x:v>161.52099886492999</x:v>
      </x:c>
      <x:c r="D1382" s="8">
        <x:v>138.53846153846001</x:v>
      </x:c>
      <x:c r="E1382" s="8">
        <x:v>415.8984375</x:v>
      </x:c>
      <x:c r="F1382" s="23">
        <x:v>3.2338787840463747</x:v>
      </x:c>
      <x:c r="G1382" s="18">
        <x:v>0.52397698209719001</x:v>
      </x:c>
      <x:c r="H1382" s="18">
        <x:v>0.46381721831292</x:v>
      </x:c>
      <x:c r="I1382" s="18">
        <x:v>0.75257608435178991</x:v>
      </x:c>
      <x:c r="J1382" s="18">
        <x:v>1.0044004830197999</x:v>
      </x:c>
      <x:c r="K1382" s="21">
        <x:v>0.66981006099478613</x:v>
      </x:c>
      <x:c r="L1382" s="21">
        <x:v>0.67765369447553381</x:v>
      </x:c>
      <x:c r="M1382" s="22">
        <x:v>0.74217501568733257</x:v>
      </x:c>
      <x:c r="N1382" s="22">
        <x:v>1.0057461778990278</x:v>
      </x:c>
      <x:c r="O1382" s="13">
        <x:v>1.7467931683645723</x:v>
      </x:c>
      <x:c r="P1382" s="25">
        <x:v>1.7501</x:v>
      </x:c>
      <x:c r="Q1382" s="25">
        <x:v>2.8601999999999999</x:v>
      </x:c>
    </x:row>
    <x:row r="1383">
      <x:c r="A1383" s="9">
        <x:v>45909</x:v>
      </x:c>
      <x:c r="B1383" s="8">
        <x:v>174.76979742173</x:v>
      </x:c>
      <x:c r="C1383" s="8">
        <x:v>157.49148694665001</x:v>
      </x:c>
      <x:c r="D1383" s="8">
        <x:v>132.76923076923001</x:v>
      </x:c>
      <x:c r="E1383" s="8">
        <x:v>404.1015625</x:v>
      </x:c>
      <x:c r="F1383" s="23">
        <x:v>3.1728301940940251</x:v>
      </x:c>
      <x:c r="G1383" s="18">
        <x:v>0.52869245524297004</x:v>
      </x:c>
      <x:c r="H1383" s="18">
        <x:v>0.46694466162801002</x:v>
      </x:c>
      <x:c r="I1383" s="18">
        <x:v>0.76875149772346008</x:v>
      </x:c>
      <x:c r="J1383" s="18">
        <x:v>1.0270527627133001</x:v>
      </x:c>
      <x:c r="K1383" s="21">
        <x:v>0.68949371174555396</x:v>
      </x:c>
      <x:c r="L1383" s="21">
        <x:v>0.69120153035602305</x:v>
      </x:c>
      <x:c r="M1383" s="22">
        <x:v>0.76482349772671143</x:v>
      </x:c>
      <x:c r="N1383" s="22">
        <x:v>1.0373852297805506</x:v>
      </x:c>
      <x:c r="O1383" s="13">
        <x:v>1.7298838159603347</x:v>
      </x:c>
      <x:c r="P1383" s="25">
        <x:v>1.7485999999999999</x:v>
      </x:c>
      <x:c r="Q1383" s="25">
        <x:v>2.8965999999999998</x:v>
      </x:c>
    </x:row>
    <x:row r="1384">
      <x:c r="A1384" s="9">
        <x:v>45910</x:v>
      </x:c>
      <x:c r="B1384" s="8">
        <x:v>183.79373848987001</x:v>
      </x:c>
      <x:c r="C1384" s="8">
        <x:v>164.58569807037</x:v>
      </x:c>
      <x:c r="D1384" s="8">
        <x:v>143.69230769231001</x:v>
      </x:c>
      <x:c r="E1384" s="8">
        <x:v>413.994140625</x:v>
      </x:c>
      <x:c r="F1384" s="23">
        <x:v>3.2651647121938749</x:v>
      </x:c>
      <x:c r="G1384" s="18">
        <x:v>0.52101982097186994</x:v>
      </x:c>
      <x:c r="H1384" s="18">
        <x:v>0.45938667361653995</x:v>
      </x:c>
      <x:c r="I1384" s="18">
        <x:v>0.75365444524323</x:v>
      </x:c>
      <x:c r="J1384" s="18">
        <x:v>1.0085953496240001</x:v>
      </x:c>
      <x:c r="K1384" s="21">
        <x:v>0.67393537702039596</x:v>
      </x:c>
      <x:c r="L1384" s="21">
        <x:v>0.67034026094712007</x:v>
      </x:c>
      <x:c r="M1384" s="22">
        <x:v>0.74021007888939172</x:v>
      </x:c>
      <x:c r="N1384" s="22">
        <x:v>1.0119285213701308</x:v>
      </x:c>
      <x:c r="O1384" s="13">
        <x:v>1.7336224335646246</x:v>
      </x:c>
      <x:c r="P1384" s="25">
        <x:v>1.7458</x:v>
      </x:c>
      <x:c r="Q1384" s="25">
        <x:v>2.8896999999999999</x:v>
      </x:c>
    </x:row>
    <x:row r="1385">
      <x:c r="A1385" s="9">
        <x:v>45911</x:v>
      </x:c>
      <x:c r="B1385" s="8">
        <x:v>201.96439533456001</x:v>
      </x:c>
      <x:c r="C1385" s="8">
        <x:v>183.88195232690001</x:v>
      </x:c>
      <x:c r="D1385" s="8">
        <x:v>169.92307692308</x:v>
      </x:c>
      <x:c r="E1385" s="8">
        <x:v>446.6796875</x:v>
      </x:c>
      <x:c r="F1385" s="23">
        <x:v>3.5061227802113502</x:v>
      </x:c>
      <x:c r="G1385" s="18">
        <x:v>0.52157928388746999</x:v>
      </x:c>
      <x:c r="H1385" s="18">
        <x:v>0.46485969941794997</x:v>
      </x:c>
      <x:c r="I1385" s="18">
        <x:v>0.7566498921639101</x:v>
      </x:c>
      <x:c r="J1385" s="18">
        <x:v>1.0162393287384999</x:v>
      </x:c>
      <x:c r="K1385" s="21">
        <x:v>0.67452470788119756</x:v>
      </x:c>
      <x:c r="L1385" s="21">
        <x:v>0.67477627800534368</x:v>
      </x:c>
      <x:c r="M1385" s="22">
        <x:v>0.74320919294940491</x:v>
      </x:c>
      <x:c r="N1385" s="22">
        <x:v>1.0171410854732219</x:v>
      </x:c>
      <x:c r="O1385" s="13">
        <x:v>1.7706354865644796</x:v>
      </x:c>
      <x:c r="P1385" s="25">
        <x:v>1.7454000000000001</x:v>
      </x:c>
      <x:c r="Q1385" s="25">
        <x:v>2.8793000000000002</x:v>
      </x:c>
    </x:row>
    <x:row r="1386">
      <x:c r="A1386" s="9">
        <x:v>45912</x:v>
      </x:c>
      <x:c r="B1386" s="8">
        <x:v>202.33271945979001</x:v>
      </x:c>
      <x:c r="C1386" s="8">
        <x:v>184.16572077185</x:v>
      </x:c>
      <x:c r="D1386" s="8">
        <x:v>170.76923076923001</x:v>
      </x:c>
      <x:c r="E1386" s="8">
        <x:v>446.875</x:v>
      </x:c>
      <x:c r="F1386" s="23">
        <x:v>3.5103566775021751</x:v>
      </x:c>
      <x:c r="G1386" s="18">
        <x:v>0.54987212276214992</x:v>
      </x:c>
      <x:c r="H1386" s="18">
        <x:v>0.49934844930936001</x:v>
      </x:c>
      <x:c r="I1386" s="18">
        <x:v>0.80745267193865</x:v>
      </x:c>
      <x:c r="J1386" s="18">
        <x:v>1.0706793753505999</x:v>
      </x:c>
      <x:c r="K1386" s="21">
        <x:v>0.7054056449871926</x:v>
      </x:c>
      <x:c r="L1386" s="21">
        <x:v>0.71398107741171546</x:v>
      </x:c>
      <x:c r="M1386" s="22">
        <x:v>0.77671653624054948</x:v>
      </x:c>
      <x:c r="N1386" s="22">
        <x:v>1.0416280145156187</x:v>
      </x:c>
      <x:c r="O1386" s="13">
        <x:v>1.7692180376925943</x:v>
      </x:c>
      <x:c r="P1386" s="25">
        <x:v>1.746</x:v>
      </x:c>
      <x:c r="Q1386" s="25">
        <x:v>2.8919000000000001</x:v>
      </x:c>
    </x:row>
    <x:row r="1387">
      <x:c r="A1387" s="9">
        <x:v>45915</x:v>
      </x:c>
      <x:c r="B1387" s="8">
        <x:v>200.24554941682001</x:v>
      </x:c>
      <x:c r="C1387" s="8">
        <x:v>179.90919409762</x:v>
      </x:c>
      <x:c r="D1387" s="8">
        <x:v>164.76923076923001</x:v>
      </x:c>
      <x:c r="E1387" s="8">
        <x:v>449.66796875</x:v>
      </x:c>
      <x:c r="F1387" s="23">
        <x:v>3.4864798575841753</x:v>
      </x:c>
      <x:c r="G1387" s="18">
        <x:v>0.54084079283886999</x:v>
      </x:c>
      <x:c r="H1387" s="18">
        <x:v>0.49022673964033997</x:v>
      </x:c>
      <x:c r="I1387" s="18">
        <x:v>0.81164629762760998</x:v>
      </x:c>
      <x:c r="J1387" s="18">
        <x:v>1.0712386908824001</x:v>
      </x:c>
      <x:c r="K1387" s="21">
        <x:v>0.71047389039008513</x:v>
      </x:c>
      <x:c r="L1387" s="21">
        <x:v>0.71673860152899094</x:v>
      </x:c>
      <x:c r="M1387" s="22">
        <x:v>0.77640628306192649</x:v>
      </x:c>
      <x:c r="N1387" s="22">
        <x:v>1.0361730055705323</x:v>
      </x:c>
      <x:c r="O1387" s="13">
        <x:v>1.7656008061754436</x:v>
      </x:c>
      <x:c r="P1387" s="25">
        <x:v>1.7464999999999999</x:v>
      </x:c>
      <x:c r="Q1387" s="25">
        <x:v>2.8845000000000001</x:v>
      </x:c>
    </x:row>
    <x:row r="1388">
      <x:c r="A1388" s="9">
        <x:v>45916</x:v>
      </x:c>
      <x:c r="B1388" s="8">
        <x:v>202.27133210559001</x:v>
      </x:c>
      <x:c r="C1388" s="8">
        <x:v>182.97389330306001</x:v>
      </x:c>
      <x:c r="D1388" s="8">
        <x:v>167.07692307692</x:v>
      </x:c>
      <x:c r="E1388" s="8">
        <x:v>454.169921875</x:v>
      </x:c>
      <x:c r="F1388" s="23">
        <x:v>3.5162301759014252</x:v>
      </x:c>
      <x:c r="G1388" s="18">
        <x:v>0.54036125319692996</x:v>
      </x:c>
      <x:c r="H1388" s="18">
        <x:v>0.49092172704370002</x:v>
      </x:c>
      <x:c r="I1388" s="18">
        <x:v>0.80913012221422997</x:v>
      </x:c>
      <x:c r="J1388" s="18">
        <x:v>1.0647133428315001</x:v>
      </x:c>
      <x:c r="K1388" s="21">
        <x:v>0.70363765240478848</x:v>
      </x:c>
      <x:c r="L1388" s="21">
        <x:v>0.71098376858859869</x:v>
      </x:c>
      <x:c r="M1388" s="22">
        <x:v>0.77009780176328757</x:v>
      </x:c>
      <x:c r="N1388" s="22">
        <x:v>1.0349607813605144</x:v>
      </x:c>
      <x:c r="O1388" s="13">
        <x:v>1.7783414144932628</x:v>
      </x:c>
      <x:c r="P1388" s="25">
        <x:v>1.7471000000000001</x:v>
      </x:c>
      <x:c r="Q1388" s="25">
        <x:v>2.9196</x:v>
      </x:c>
    </x:row>
    <x:row r="1389">
      <x:c r="A1389" s="9">
        <x:v>45917</x:v>
      </x:c>
      <x:c r="B1389" s="8">
        <x:v>202.88520564763999</x:v>
      </x:c>
      <x:c r="C1389" s="8">
        <x:v>184.50624290579</x:v>
      </x:c>
      <x:c r="D1389" s="8">
        <x:v>166.92307692308</x:v>
      </x:c>
      <x:c r="E1389" s="8">
        <x:v>458.28125</x:v>
      </x:c>
      <x:c r="F1389" s="23">
        <x:v>3.531489438691275</x:v>
      </x:c>
      <x:c r="G1389" s="18">
        <x:v>0.53588554987212</x:v>
      </x:c>
      <x:c r="H1389" s="18">
        <x:v>0.49222482842498005</x:v>
      </x:c>
      <x:c r="I1389" s="18">
        <x:v>0.81811646297628005</x:v>
      </x:c>
      <x:c r="J1389" s="18">
        <x:v>1.0784165737847999</x:v>
      </x:c>
      <x:c r="K1389" s="21">
        <x:v>0.71896025478562597</x:v>
      </x:c>
      <x:c r="L1389" s="21">
        <x:v>0.73016654505655354</x:v>
      </x:c>
      <x:c r="M1389" s="22">
        <x:v>0.79533172695785281</x:v>
      </x:c>
      <x:c r="N1389" s="22">
        <x:v>1.0576293740878895</x:v>
      </x:c>
      <x:c r="O1389" s="13">
        <x:v>1.7915867297687584</x:v>
      </x:c>
      <x:c r="P1389" s="25">
        <x:v>1.7481</x:v>
      </x:c>
      <x:c r="Q1389" s="25">
        <x:v>2.8976999999999999</x:v>
      </x:c>
    </x:row>
    <x:row r="1390">
      <x:c r="A1390" s="9">
        <x:v>45918</x:v>
      </x:c>
      <x:c r="B1390" s="8">
        <x:v>206.62983425414001</x:v>
      </x:c>
      <x:c r="C1390" s="8">
        <x:v>188.47900113507001</x:v>
      </x:c>
      <x:c r="D1390" s="8">
        <x:v>172.07692307692</x:v>
      </x:c>
      <x:c r="E1390" s="8">
        <x:v>464.892578125</x:v>
      </x:c>
      <x:c r="F1390" s="23">
        <x:v>3.580195841477825</x:v>
      </x:c>
      <x:c r="G1390" s="18">
        <x:v>0.54571611253196994</x:v>
      </x:c>
      <x:c r="H1390" s="18">
        <x:v>0.50256276604987005</x:v>
      </x:c>
      <x:c r="I1390" s="18">
        <x:v>0.83728732326862998</x:v>
      </x:c>
      <x:c r="J1390" s="18">
        <x:v>1.1006027571118</x:v>
      </x:c>
      <x:c r="K1390" s="21">
        <x:v>0.73404712482214252</x:v>
      </x:c>
      <x:c r="L1390" s="21">
        <x:v>0.74383427328998075</x:v>
      </x:c>
      <x:c r="M1390" s="22">
        <x:v>0.80422565141167768</x:v>
      </x:c>
      <x:c r="N1390" s="22">
        <x:v>1.0644178296639968</x:v>
      </x:c>
      <x:c r="O1390" s="13">
        <x:v>1.7751227378157752</x:v>
      </x:c>
      <x:c r="P1390" s="25">
        <x:v>1.7473000000000001</x:v>
      </x:c>
      <x:c r="Q1390" s="25">
        <x:v>2.8723999999999998</x:v>
      </x:c>
    </x:row>
    <x:row r="1391">
      <x:c r="A1391" s="9">
        <x:v>45919</x:v>
      </x:c>
      <x:c r="B1391" s="8">
        <x:v>205.03376304481</x:v>
      </x:c>
      <x:c r="C1391" s="8">
        <x:v>188.36549375709001</x:v>
      </x:c>
      <x:c r="D1391" s="8">
        <x:v>172.23076923076999</x:v>
      </x:c>
      <x:c r="E1391" s="8">
        <x:v>462.9296875</x:v>
      </x:c>
      <x:c r="F1391" s="23">
        <x:v>3.571399283831675</x:v>
      </x:c>
      <x:c r="G1391" s="18">
        <x:v>0.52589514066496001</x:v>
      </x:c>
      <x:c r="H1391" s="18">
        <x:v>0.48614368864564</x:v>
      </x:c>
      <x:c r="I1391" s="18">
        <x:v>0.82806134675294008</x:v>
      </x:c>
      <x:c r="J1391" s="18">
        <x:v>1.0850351410782</x:v>
      </x:c>
      <x:c r="K1391" s="21">
        <x:v>0.71837092392482416</x:v>
      </x:c>
      <x:c r="L1391" s="21">
        <x:v>0.73028643740947996</x:v>
      </x:c>
      <x:c r="M1391" s="22">
        <x:v>0.78871299248059157</x:v>
      </x:c>
      <x:c r="N1391" s="22">
        <x:v>1.0384762315695659</x:v>
      </x:c>
      <x:c r="O1391" s="13">
        <x:v>1.7688408345537163</x:v>
      </x:c>
      <x:c r="P1391" s="25">
        <x:v>1.7457</x:v>
      </x:c>
      <x:c r="Q1391" s="25">
        <x:v>2.8786999999999998</x:v>
      </x:c>
    </x:row>
    <x:row r="1392">
      <x:c r="A1392" s="9">
        <x:v>45922</x:v>
      </x:c>
      <x:c r="B1392" s="8">
        <x:v>213.50521792511</x:v>
      </x:c>
      <x:c r="C1392" s="8">
        <x:v>198.80817253121</x:v>
      </x:c>
      <x:c r="D1392" s="8">
        <x:v>179.76923076923001</x:v>
      </x:c>
      <x:c r="E1392" s="8">
        <x:v>480.60546875</x:v>
      </x:c>
      <x:c r="F1392" s="23">
        <x:v>3.6817202249388754</x:v>
      </x:c>
      <x:c r="G1392" s="18">
        <x:v>0.52941176470588003</x:v>
      </x:c>
      <x:c r="H1392" s="18">
        <x:v>0.48484058726435997</x:v>
      </x:c>
      <x:c r="I1392" s="18">
        <x:v>0.82494608195542996</x:v>
      </x:c>
      <x:c r="J1392" s="18">
        <x:v>1.0798148626529001</x:v>
      </x:c>
      <x:c r="K1392" s="21">
        <x:v>0.70894163015200129</x:v>
      </x:c>
      <x:c r="L1392" s="21">
        <x:v>0.72033537211672893</x:v>
      </x:c>
      <x:c r="M1392" s="22">
        <x:v>0.77899172621711266</x:v>
      </x:c>
      <x:c r="N1392" s="22">
        <x:v>1.0234446513653177</x:v>
      </x:c>
      <x:c r="O1392" s="13">
        <x:v>1.7770755804006995</x:v>
      </x:c>
      <x:c r="P1392" s="25">
        <x:v>1.7461</x:v>
      </x:c>
      <x:c r="Q1392" s="25">
        <x:v>2.9220000000000002</x:v>
      </x:c>
    </x:row>
    <x:row r="1393">
      <x:c r="A1393" s="9">
        <x:v>45923</x:v>
      </x:c>
      <x:c r="B1393" s="8">
        <x:v>211.23388581952</x:v>
      </x:c>
      <x:c r="C1393" s="8">
        <x:v>200.68104426788</x:v>
      </x:c>
      <x:c r="D1393" s="8">
        <x:v>180.38461538461999</x:v>
      </x:c>
      <x:c r="E1393" s="8">
        <x:v>485.37109375</x:v>
      </x:c>
      <x:c r="F1393" s="23">
        <x:v>3.6941765980550496</x:v>
      </x:c>
      <x:c r="G1393" s="18">
        <x:v>0.53172953964194003</x:v>
      </x:c>
      <x:c r="H1393" s="18">
        <x:v>0.48953175223698997</x:v>
      </x:c>
      <x:c r="I1393" s="18">
        <x:v>0.83788641265276997</x:v>
      </x:c>
      <x:c r="J1393" s="18">
        <x:v>1.0902554195035001</x:v>
      </x:c>
      <x:c r="K1393" s="21">
        <x:v>0.71224188297248947</x:v>
      </x:c>
      <x:c r="L1393" s="21">
        <x:v>0.73280417682090238</x:v>
      </x:c>
      <x:c r="M1393" s="22">
        <x:v>0.79119501790956326</x:v>
      </x:c>
      <x:c r="N1393" s="22">
        <x:v>1.0309604414674416</x:v>
      </x:c>
      <x:c r="O1393" s="13">
        <x:v>1.7625661305834455</x:v>
      </x:c>
      <x:c r="P1393" s="25">
        <x:v>1.7442</x:v>
      </x:c>
      <x:c r="Q1393" s="25">
        <x:v>2.9607000000000001</x:v>
      </x:c>
    </x:row>
    <x:row r="1394">
      <x:c r="A1394" s="9">
        <x:v>45924</x:v>
      </x:c>
      <x:c r="B1394" s="8">
        <x:v>209.63781461018999</x:v>
      </x:c>
      <x:c r="C1394" s="8">
        <x:v>199.48921679909</x:v>
      </x:c>
      <x:c r="D1394" s="8">
        <x:v>174.15384615385</x:v>
      </x:c>
      <x:c r="E1394" s="8">
        <x:v>494.609375</x:v>
      </x:c>
      <x:c r="F1394" s="23">
        <x:v>3.6947256314078247</x:v>
      </x:c>
      <x:c r="G1394" s="18">
        <x:v>0.53021099744246003</x:v>
      </x:c>
      <x:c r="H1394" s="18">
        <x:v>0.48831552428111996</x:v>
      </x:c>
      <x:c r="I1394" s="18">
        <x:v>0.82530553558590991</x:v>
      </x:c>
      <x:c r="J1394" s="18">
        <x:v>1.0756199960487001</x:v>
      </x:c>
      <x:c r="K1394" s="21">
        <x:v>0.69137957050011867</x:v>
      </x:c>
      <x:c r="L1394" s="21">
        <x:v>0.71326172329416782</x:v>
      </x:c>
      <x:c r="M1394" s="22">
        <x:v>0.76947729540604226</x:v>
      </x:c>
      <x:c r="N1394" s="22">
        <x:v>1.0069584021090456</x:v>
      </x:c>
      <x:c r="O1394" s="13">
        <x:v>1.790415564948034</x:v>
      </x:c>
      <x:c r="P1394" s="25">
        <x:v>1.7416</x:v>
      </x:c>
      <x:c r="Q1394" s="25">
        <x:v>2.9813000000000001</x:v>
      </x:c>
    </x:row>
    <x:row r="1395">
      <x:c r="A1395" s="9">
        <x:v>45925</x:v>
      </x:c>
      <x:c r="B1395" s="8">
        <x:v>211.23388581952</x:v>
      </x:c>
      <x:c r="C1395" s="8">
        <x:v>201.92962542564999</x:v>
      </x:c>
      <x:c r="D1395" s="8">
        <x:v>174.84615384615</x:v>
      </x:c>
      <x:c r="E1395" s="8">
        <x:v>502.431640625</x:v>
      </x:c>
      <x:c r="F1395" s="23">
        <x:v>3.7261032642907996</x:v>
      </x:c>
      <x:c r="G1395" s="18">
        <x:v>0.54395780051150999</x:v>
      </x:c>
      <x:c r="H1395" s="18">
        <x:v>0.50073842411606007</x:v>
      </x:c>
      <x:c r="I1395" s="18">
        <x:v>0.86244907740235011</x:v>
      </x:c>
      <x:c r="J1395" s="18">
        <x:v>1.1154246191287001</x:v>
      </x:c>
      <x:c r="K1395" s="21">
        <x:v>0.72202477526179321</x:v>
      </x:c>
      <x:c r="L1395" s="21">
        <x:v>0.74383427328998075</x:v>
      </x:c>
      <x:c r="M1395" s="22">
        <x:v>0.79605565104130238</x:v>
      </x:c>
      <x:c r="N1395" s="22">
        <x:v>1.0388398988325744</x:v>
      </x:c>
      <x:c r="O1395" s="13">
        <x:v>1.792392692984131</x:v>
      </x:c>
      <x:c r="P1395" s="25">
        <x:v>1.7403999999999999</x:v>
      </x:c>
      <x:c r="Q1395" s="25">
        <x:v>2.9649000000000001</x:v>
      </x:c>
    </x:row>
    <x:row r="1396">
      <x:c r="A1396" s="9">
        <x:v>45926</x:v>
      </x:c>
      <x:c r="B1396" s="8">
        <x:v>202.394106814</x:v>
      </x:c>
      <x:c r="C1396" s="8">
        <x:v>194.32463110102</x:v>
      </x:c>
      <x:c r="D1396" s="8">
        <x:v>164.15384615385</x:v>
      </x:c>
      <x:c r="E1396" s="8">
        <x:v>483.642578125</x:v>
      </x:c>
      <x:c r="F1396" s="23">
        <x:v>3.6112879054846752</x:v>
      </x:c>
      <x:c r="G1396" s="18">
        <x:v>0.55011189258311999</x:v>
      </x:c>
      <x:c r="H1396" s="18">
        <x:v>0.51159760229345996</x:v>
      </x:c>
      <x:c r="I1396" s="18">
        <x:v>0.87131560028755994</x:v>
      </x:c>
      <x:c r="J1396" s="18">
        <x:v>1.1218567479371999</x:v>
      </x:c>
      <x:c r="K1396" s="21">
        <x:v>0.71919598712994648</x:v>
      </x:c>
      <x:c r="L1396" s="21">
        <x:v>0.74371438093705433</x:v>
      </x:c>
      <x:c r="M1396" s="22">
        <x:v>0.78954033429024517</x:v>
      </x:c>
      <x:c r="N1396" s="22">
        <x:v>1.0318089984144612</x:v>
      </x:c>
      <x:c r="O1396" s="13">
        <x:v>1.7725188649549808</x:v>
      </x:c>
      <x:c r="P1396" s="25">
        <x:v>1.7404999999999999</x:v>
      </x:c>
      <x:c r="Q1396" s="25">
        <x:v>2.9691000000000001</x:v>
      </x:c>
    </x:row>
    <x:row r="1397">
      <x:c r="A1397" s="9">
        <x:v>45929</x:v>
      </x:c>
      <x:c r="B1397" s="8">
        <x:v>207.98035604665</x:v>
      </x:c>
      <x:c r="C1397" s="8">
        <x:v>201.19182746879</x:v>
      </x:c>
      <x:c r="D1397" s="8">
        <x:v>170.76923076923001</x:v>
      </x:c>
      <x:c r="E1397" s="8">
        <x:v>493.92578125</x:v>
      </x:c>
      <x:c r="F1397" s="23">
        <x:v>3.6846679888366749</x:v>
      </x:c>
      <x:c r="G1397" s="18">
        <x:v>0.54100063938619003</x:v>
      </x:c>
      <x:c r="H1397" s="18">
        <x:v>0.49752410737555003</x:v>
      </x:c>
      <x:c r="I1397" s="18">
        <x:v>0.84890965732086998</x:v>
      </x:c>
      <x:c r="J1397" s="18">
        <x:v>1.0935180935290001</x:v>
      </x:c>
      <x:c r="K1397" s="21">
        <x:v>0.70139819513374291</x:v>
      </x:c>
      <x:c r="L1397" s="21">
        <x:v>0.7178176327053063</x:v>
      </x:c>
      <x:c r="M1397" s="22">
        <x:v>0.7664781813460293</x:v>
      </x:c>
      <x:c r="N1397" s="22">
        <x:v>1.0135044128431576</x:v>
      </x:c>
      <x:c r="O1397" s="13">
        <x:v>1.7925981009135645</x:v>
      </x:c>
      <x:c r="P1397" s="25">
        <x:v>1.7403999999999999</x:v>
      </x:c>
      <x:c r="Q1397" s="25">
        <x:v>3.0019999999999998</x:v>
      </x:c>
    </x:row>
    <x:row r="1398">
      <x:c r="A1398" s="9">
        <x:v>45930</x:v>
      </x:c>
      <x:c r="B1398" s="8">
        <x:v>207.05954573357999</x:v>
      </x:c>
      <x:c r="C1398" s="8">
        <x:v>201.1350737798</x:v>
      </x:c>
      <x:c r="D1398" s="8">
        <x:v>165.53846153846001</x:v>
      </x:c>
      <x:c r="E1398" s="8">
        <x:v>498.0859375</x:v>
      </x:c>
      <x:c r="F1398" s="23">
        <x:v>3.6795475463795997</x:v>
      </x:c>
      <x:c r="G1398" s="18">
        <x:v>0.55946291560102002</x:v>
      </x:c>
      <x:c r="H1398" s="18">
        <x:v>0.51924246373034</x:v>
      </x:c>
      <x:c r="I1398" s="18">
        <x:v>0.87502995446921006</x:v>
      </x:c>
      <x:c r="J1398" s="18">
        <x:v>1.1204584590691999</x:v>
      </x:c>
      <x:c r="K1398" s="21">
        <x:v>0.72190690908963306</x:v>
      </x:c>
      <x:c r="L1398" s="21">
        <x:v>0.73424288505599744</x:v>
      </x:c>
      <x:c r="M1398" s="22">
        <x:v>0.78178400482470711</x:v>
      </x:c>
      <x:c r="N1398" s="22">
        <x:v>1.0286572154684084</x:v>
      </x:c>
      <x:c r="O1398" s="13">
        <x:v>1.8056763439363421</x:v>
      </x:c>
      <x:c r="P1398" s="25">
        <x:v>1.7415</x:v>
      </x:c>
      <x:c r="Q1398" s="25">
        <x:v>3.0333999999999999</x:v>
      </x:c>
    </x:row>
    <x:row r="1399">
      <x:c r="A1399" s="9">
        <x:v>45939</x:v>
      </x:c>
      <x:c r="B1399" s="8">
        <x:v>210.12891344382999</x:v>
      </x:c>
      <x:c r="C1399" s="8">
        <x:v>204.82406356413</x:v>
      </x:c>
      <x:c r="D1399" s="8">
        <x:v>168.15384615385</x:v>
      </x:c>
      <x:c r="E1399" s="8">
        <x:v>501.552734375</x:v>
      </x:c>
      <x:c r="F1399" s="23">
        <x:v>3.7116488938420251</x:v>
      </x:c>
      <x:c r="G1399" s="18">
        <x:v>0.56433823529411997</x:v>
      </x:c>
      <x:c r="H1399" s="18">
        <x:v>0.52593171748762002</x:v>
      </x:c>
      <x:c r="I1399" s="18">
        <x:v>0.89575844716031994</x:v>
      </x:c>
      <x:c r="J1399" s="18">
        <x:v>1.1396616261751999</x:v>
      </x:c>
      <x:c r="K1399" s="21">
        <x:v>0.73687591295398946</x:v>
      </x:c>
      <x:c r="L1399" s="21">
        <x:v>0.75330576917102543</x:v>
      </x:c>
      <x:c r="M1399" s="22">
        <x:v>0.78985058746886794</x:v>
      </x:c>
      <x:c r="N1399" s="22">
        <x:v>1.039688455779594</x:v>
      </x:c>
      <x:c r="O1399" s="13">
        <x:v>1.8270322832670993</x:v>
      </x:c>
      <x:c r="P1399" s="25">
        <x:v>1.7432000000000001</x:v>
      </x:c>
      <x:c r="Q1399" s="25">
        <x:v>3.1703999999999999</x:v>
      </x:c>
    </x:row>
    <x:row r="1400">
      <x:c r="A1400" s="9">
        <x:v>45940</x:v>
      </x:c>
      <x:c r="B1400" s="8">
        <x:v>199.44751381214999</x:v>
      </x:c>
      <x:c r="C1400" s="8">
        <x:v>193.24631101022001</x:v>
      </x:c>
      <x:c r="D1400" s="8">
        <x:v>161.53846153846001</x:v>
      </x:c>
      <x:c r="E1400" s="8">
        <x:v>473.310546875</x:v>
      </x:c>
      <x:c r="F1400" s="23">
        <x:v>3.5688570830895752</x:v>
      </x:c>
      <x:c r="G1400" s="18">
        <x:v>0.58807544757033003</x:v>
      </x:c>
      <x:c r="H1400" s="18">
        <x:v>0.54712883328990003</x:v>
      </x:c>
      <x:c r="I1400" s="18">
        <x:v>0.93194344596213996</x:v>
      </x:c>
      <x:c r="J1400" s="18">
        <x:v>1.1711697353664001</x:v>
      </x:c>
      <x:c r="K1400" s="21">
        <x:v>0.7576203592541999</x:v>
      </x:c>
      <x:c r="L1400" s="21">
        <x:v>0.77176919152143286</x:v>
      </x:c>
      <x:c r="M1400" s="22">
        <x:v>0.79771033466062047</x:v>
      </x:c>
      <x:c r="N1400" s="22">
        <x:v>1.050840918511772</x:v>
      </x:c>
      <x:c r="O1400" s="13">
        <x:v>1.806578566139428</x:v>
      </x:c>
      <x:c r="P1400" s="25">
        <x:v>1.7430000000000001</x:v>
      </x:c>
      <x:c r="Q1400" s="25">
        <x:v>3.1244999999999998</x:v>
      </x:c>
    </x:row>
    <x:row r="1401">
      <x:c r="A1401" s="9">
        <x:v>45943</x:v>
      </x:c>
      <x:c r="B1401" s="8">
        <x:v>195.70288520565001</x:v>
      </x:c>
      <x:c r="C1401" s="8">
        <x:v>190.69239500568</x:v>
      </x:c>
      <x:c r="D1401" s="8">
        <x:v>156</x:v>
      </x:c>
      <x:c r="E1401" s="8">
        <x:v>455.966796875</x:v>
      </x:c>
      <x:c r="F1401" s="23">
        <x:v>3.4959051927158251</x:v>
      </x:c>
      <x:c r="G1401" s="18">
        <x:v>0.56721547314577991</x:v>
      </x:c>
      <x:c r="H1401" s="18">
        <x:v>0.52740856571975003</x:v>
      </x:c>
      <x:c r="I1401" s="18">
        <x:v>0.89779535106637998</x:v>
      </x:c>
      <x:c r="J1401" s="18">
        <x:v>1.1443225890687001</x:v>
      </x:c>
      <x:c r="K1401" s="21">
        <x:v>0.7466588052432932</x:v>
      </x:c>
      <x:c r="L1401" s="21">
        <x:v>0.74815039799526617</x:v>
      </x:c>
      <x:c r="M1401" s="22">
        <x:v>0.7847831188847203</x:v>
      </x:c>
      <x:c r="N1401" s="22">
        <x:v>1.0362942279915353</x:v>
      </x:c>
      <x:c r="O1401" s="13">
        <x:v>1.8002805872668159</x:v>
      </x:c>
      <x:c r="P1401" s="25">
        <x:v>1.7446999999999999</x:v>
      </x:c>
      <x:c r="Q1401" s="25">
        <x:v>3.2204000000000002</x:v>
      </x:c>
    </x:row>
    <x:row r="1402">
      <x:c r="A1402" s="9">
        <x:v>45944</x:v>
      </x:c>
      <x:c r="B1402" s="8">
        <x:v>183.91651319828</x:v>
      </x:c>
      <x:c r="C1402" s="8">
        <x:v>176.95800227014999</x:v>
      </x:c>
      <x:c r="D1402" s="8">
        <x:v>141.46153846153999</x:v>
      </x:c>
      <x:c r="E1402" s="8">
        <x:v>429.0625</x:v>
      </x:c>
      <x:c r="F1402" s="23">
        <x:v>3.3284963848249247</x:v>
      </x:c>
      <x:c r="G1402" s="18">
        <x:v>0.55970268542198998</x:v>
      </x:c>
      <x:c r="H1402" s="18">
        <x:v>0.52063243853704999</x:v>
      </x:c>
      <x:c r="I1402" s="18">
        <x:v>0.89527917565300996</x:v>
      </x:c>
      <x:c r="J1402" s="18">
        <x:v>1.1332294974438</x:v>
      </x:c>
      <x:c r="K1402" s="21">
        <x:v>0.7434764185949656</x:v>
      </x:c>
      <x:c r="L1402" s="21">
        <x:v>0.74611222799554988</x:v>
      </x:c>
      <x:c r="M1402" s="22">
        <x:v>0.77733704259779479</x:v>
      </x:c>
      <x:c r="N1402" s="22">
        <x:v>1.0264752118903675</x:v>
      </x:c>
      <x:c r="O1402" s="13">
        <x:v>1.7695985640645828</x:v>
      </x:c>
      <x:c r="P1402" s="25">
        <x:v>1.7445999999999999</x:v>
      </x:c>
      <x:c r="Q1402" s="25">
        <x:v>3.2703000000000002</x:v>
      </x:c>
    </x:row>
    <x:row r="1403">
      <x:c r="A1403" s="9">
        <x:v>45945</x:v>
      </x:c>
      <x:c r="B1403" s="8">
        <x:v>189.31860036832001</x:v>
      </x:c>
      <x:c r="C1403" s="8">
        <x:v>183.54143019296001</x:v>
      </x:c>
      <x:c r="D1403" s="8">
        <x:v>152.53846153846001</x:v>
      </x:c>
      <x:c r="E1403" s="8">
        <x:v>445.224609375</x:v>
      </x:c>
      <x:c r="F1403" s="23">
        <x:v>3.4265577536868501</x:v>
      </x:c>
      <x:c r="G1403" s="18">
        <x:v>0.54899296675192</x:v>
      </x:c>
      <x:c r="H1403" s="18">
        <x:v>0.50586395621579006</x:v>
      </x:c>
      <x:c r="I1403" s="18">
        <x:v>0.84855020369038991</x:v>
      </x:c>
      <x:c r="J1403" s="18">
        <x:v>1.0908147350353001</x:v>
      </x:c>
      <x:c r="K1403" s="21">
        <x:v>0.71200615062816897</x:v>
      </x:c>
      <x:c r="L1403" s="21">
        <x:v>0.71110366094152533</x:v>
      </x:c>
      <x:c r="M1403" s="22">
        <x:v>0.74134767387766853</x:v>
      </x:c>
      <x:c r="N1403" s="22">
        <x:v>0.99810916537590089</x:v>
      </x:c>
      <x:c r="O1403" s="13">
        <x:v>1.798004716767845</x:v>
      </x:c>
      <x:c r="P1403" s="25">
        <x:v>1.7443</x:v>
      </x:c>
      <x:c r="Q1403" s="25">
        <x:v>3.3302</x:v>
      </x:c>
    </x:row>
    <x:row r="1404">
      <x:c r="A1404" s="9">
        <x:v>45946</x:v>
      </x:c>
      <x:c r="B1404" s="8">
        <x:v>189.13443830571001</x:v>
      </x:c>
      <x:c r="C1404" s="8">
        <x:v>184.67650397276</x:v>
      </x:c>
      <x:c r="D1404" s="8">
        <x:v>150.61538461538001</x:v>
      </x:c>
      <x:c r="E1404" s="8">
        <x:v>446.46484375</x:v>
      </x:c>
      <x:c r="F1404" s="23">
        <x:v>3.4272279266096253</x:v>
      </x:c>
      <x:c r="G1404" s="18">
        <x:v>0.57105179028133002</x:v>
      </x:c>
      <x:c r="H1404" s="18">
        <x:v>0.52558422378594005</x:v>
      </x:c>
      <x:c r="I1404" s="18">
        <x:v>0.87802540138989005</x:v>
      </x:c>
      <x:c r="J1404" s="18">
        <x:v>1.1208313361161</x:v>
      </x:c>
      <x:c r="K1404" s="21">
        <x:v>0.74100122897959952</x:v>
      </x:c>
      <x:c r="L1404" s="21">
        <x:v>0.74179610329025292</x:v>
      </x:c>
      <x:c r="M1404" s="22">
        <x:v>0.77454476399020011</x:v>
      </x:c>
      <x:c r="N1404" s="22">
        <x:v>1.0312028863094471</x:v>
      </x:c>
      <x:c r="O1404" s="13">
        <x:v>1.7852847189415222</x:v>
      </x:c>
      <x:c r="P1404" s="25">
        <x:v>1.7452000000000001</x:v>
      </x:c>
      <x:c r="Q1404" s="25">
        <x:v>3.3616000000000001</x:v>
      </x:c>
    </x:row>
    <x:row r="1405">
      <x:c r="A1405" s="9">
        <x:v>45947</x:v>
      </x:c>
      <x:c r="B1405" s="8">
        <x:v>181.82934315531</x:v>
      </x:c>
      <x:c r="C1405" s="8">
        <x:v>173.60953461975001</x:v>
      </x:c>
      <x:c r="D1405" s="8">
        <x:v>141.46153846153999</x:v>
      </x:c>
      <x:c r="E1405" s="8">
        <x:v>423.671875</x:v>
      </x:c>
      <x:c r="F1405" s="23">
        <x:v>3.3014307280914998</x:v>
      </x:c>
      <x:c r="G1405" s="18">
        <x:v>0.57368925831202</x:v>
      </x:c>
      <x:c r="H1405" s="18">
        <x:v>0.52966727478064002</x:v>
      </x:c>
      <x:c r="I1405" s="18">
        <x:v>0.86424634555475999</x:v>
      </x:c>
      <x:c r="J1405" s="18">
        <x:v>1.1053569393249001</x:v>
      </x:c>
      <x:c r="K1405" s="21">
        <x:v>0.71978531799074763</x:v>
      </x:c>
      <x:c r="L1405" s="21">
        <x:v>0.72525095858664712</x:v>
      </x:c>
      <x:c r="M1405" s="22">
        <x:v>0.75417147192736445</x:v>
      </x:c>
      <x:c r="N1405" s="22">
        <x:v>1.0101101850550989</x:v>
      </x:c>
      <x:c r="O1405" s="13">
        <x:v>1.7400640083506245</x:v>
      </x:c>
      <x:c r="P1405" s="25">
        <x:v>1.7471000000000001</x:v>
      </x:c>
      <x:c r="Q1405" s="25">
        <x:v>3.4573</x:v>
      </x:c>
    </x:row>
    <x:row r="1406">
      <x:c r="A1406" s="9">
        <x:v>45950</x:v>
      </x:c>
      <x:c r="B1406" s="8">
        <x:v>185.75813382442999</x:v>
      </x:c>
      <x:c r="C1406" s="8">
        <x:v>178.43359818388001</x:v>
      </x:c>
      <x:c r="D1406" s="8">
        <x:v>150</x:v>
      </x:c>
      <x:c r="E1406" s="8">
        <x:v>435.25390625</x:v>
      </x:c>
      <x:c r="F1406" s="23">
        <x:v>3.3736140956457752</x:v>
      </x:c>
      <x:c r="G1406" s="18">
        <x:v>0.54227941176470995</x:v>
      </x:c>
      <x:c r="H1406" s="18">
        <x:v>0.49908782903310001</x:v>
      </x:c>
      <x:c r="I1406" s="18">
        <x:v>0.81068775461299003</x:v>
      </x:c>
      <x:c r="J1406" s="18">
        <x:v>1.0520355237763999</x:v>
      </x:c>
      <x:c r="K1406" s="21">
        <x:v>0.67428897553687706</x:v>
      </x:c>
      <x:c r="L1406" s="21">
        <x:v>0.67909240271062932</x:v>
      </x:c>
      <x:c r="M1406" s="22">
        <x:v>0.70711640650307439</x:v>
      </x:c>
      <x:c r="N1406" s="22">
        <x:v>0.95592376286721414</x:v>
      </x:c>
      <x:c r="O1406" s="13">
        <x:v>1.7581700859055718</x:v>
      </x:c>
      <x:c r="P1406" s="25">
        <x:v>1.7464</x:v>
      </x:c>
      <x:c r="Q1406" s="25">
        <x:v>3.3843000000000001</x:v>
      </x:c>
    </x:row>
    <x:row r="1407">
      <x:c r="A1407" s="9">
        <x:v>45951</x:v>
      </x:c>
      <x:c r="B1407" s="8">
        <x:v>195.21178637201001</x:v>
      </x:c>
      <x:c r="C1407" s="8">
        <x:v>191.31668558455999</x:v>
      </x:c>
      <x:c r="D1407" s="8">
        <x:v>165.61538461538001</x:v>
      </x:c>
      <x:c r="E1407" s="8">
        <x:v>463.1640625</x:v>
      </x:c>
      <x:c r="F1407" s="23">
        <x:v>3.5382697976798752</x:v>
      </x:c>
      <x:c r="G1407" s="18">
        <x:v>0.55139066496164002</x:v>
      </x:c>
      <x:c r="H1407" s="18">
        <x:v>0.50751455129876</x:v>
      </x:c>
      <x:c r="I1407" s="18">
        <x:v>0.82638389647735</x:v>
      </x:c>
      <x:c r="J1407" s="18">
        <x:v>1.0705861561082</x:v>
      </x:c>
      <x:c r="K1407" s="21">
        <x:v>0.69137957050011867</x:v>
      </x:c>
      <x:c r="L1407" s="21">
        <x:v>0.69515797800254053</x:v>
      </x:c>
      <x:c r="M1407" s="22">
        <x:v>0.73514261030523387</x:v>
      </x:c>
      <x:c r="N1407" s="22">
        <x:v>0.98780525959073229</x:v>
      </x:c>
      <x:c r="O1407" s="13">
        <x:v>1.7883776671691114</x:v>
      </x:c>
      <x:c r="P1407" s="25">
        <x:v>1.7468999999999999</x:v>
      </x:c>
      <x:c r="Q1407" s="25">
        <x:v>3.4283000000000001</x:v>
      </x:c>
    </x:row>
    <x:row r="1408">
      <x:c r="A1408" s="9">
        <x:v>45952</x:v>
      </x:c>
      <x:c r="B1408" s="8">
        <x:v>193.37016574585999</x:v>
      </x:c>
      <x:c r="C1408" s="8">
        <x:v>189.21679909194</x:v>
      </x:c>
      <x:c r="D1408" s="8">
        <x:v>167.76923076923001</x:v>
      </x:c>
      <x:c r="E1408" s="8">
        <x:v>459.19921875</x:v>
      </x:c>
      <x:c r="F1408" s="23">
        <x:v>3.5238885358925751</x:v>
      </x:c>
      <x:c r="G1408" s="18">
        <x:v>0.57193094629156005</x:v>
      </x:c>
      <x:c r="H1408" s="18">
        <x:v>0.52671357831638999</x:v>
      </x:c>
      <x:c r="I1408" s="18">
        <x:v>0.86244907740235011</x:v>
      </x:c>
      <x:c r="J1408" s="18">
        <x:v>1.1075942014521001</x:v>
      </x:c>
      <x:c r="K1408" s="21">
        <x:v>0.72320343698339595</x:v>
      </x:c>
      <x:c r="L1408" s="21">
        <x:v>0.72345257329277235</x:v>
      </x:c>
      <x:c r="M1408" s="22">
        <x:v>0.7689602067750112</x:v>
      </x:c>
      <x:c r="N1408" s="22">
        <x:v>1.0227173168393109</x:v>
      </x:c>
      <x:c r="O1408" s="13">
        <x:v>1.7824493702134259</x:v>
      </x:c>
      <x:c r="P1408" s="25">
        <x:v>1.7472000000000001</x:v>
      </x:c>
      <x:c r="Q1408" s="25">
        <x:v>3.2986</x:v>
      </x:c>
    </x:row>
    <x:row r="1409">
      <x:c r="A1409" s="9">
        <x:v>45953</x:v>
      </x:c>
      <x:c r="B1409" s="8">
        <x:v>188.70472682626999</x:v>
      </x:c>
      <x:c r="C1409" s="8">
        <x:v>186.20885357547999</x:v>
      </x:c>
      <x:c r="D1409" s="8">
        <x:v>164.30769230768999</x:v>
      </x:c>
      <x:c r="E1409" s="8">
        <x:v>452.138671875</x:v>
      </x:c>
      <x:c r="F1409" s="23">
        <x:v>3.4783998614610998</x:v>
      </x:c>
      <x:c r="G1409" s="18">
        <x:v>0.56841432225063993</x:v>
      </x:c>
      <x:c r="H1409" s="18">
        <x:v>0.52619233776387997</x:v>
      </x:c>
      <x:c r="I1409" s="18">
        <x:v>0.85058710759644995</x:v>
      </x:c>
      <x:c r="J1409" s="18">
        <x:v>1.0940774090607999</x:v>
      </x:c>
      <x:c r="K1409" s="21">
        <x:v>0.71954958564642735</x:v>
      </x:c>
      <x:c r="L1409" s="21">
        <x:v>0.71649881682313787</x:v>
      </x:c>
      <x:c r="M1409" s="22">
        <x:v>0.76689185225085632</x:v>
      </x:c>
      <x:c r="N1409" s="22">
        <x:v>1.0173835303152172</x:v>
      </x:c>
      <x:c r="O1409" s="13">
        <x:v>1.7843119340649845</x:v>
      </x:c>
      <x:c r="P1409" s="25">
        <x:v>1.7474000000000001</x:v>
      </x:c>
      <x:c r="Q1409" s="25">
        <x:v>3.2719999999999998</x:v>
      </x:c>
    </x:row>
    <x:row r="1410">
      <x:c r="A1410" s="9">
        <x:v>45954</x:v>
      </x:c>
      <x:c r="B1410" s="8">
        <x:v>200.49109883364</x:v>
      </x:c>
      <x:c r="C1410" s="8">
        <x:v>201.24858115778</x:v>
      </x:c>
      <x:c r="D1410" s="8">
        <x:v>181.92307692308</x:v>
      </x:c>
      <x:c r="E1410" s="8">
        <x:v>480.107421875</x:v>
      </x:c>
      <x:c r="F1410" s="23">
        <x:v>3.6594254469737497</x:v>
      </x:c>
      <x:c r="G1410" s="18">
        <x:v>0.57408887468031</x:v>
      </x:c>
      <x:c r="H1410" s="18">
        <x:v>0.52819042654852</x:v>
      </x:c>
      <x:c r="I1410" s="18">
        <x:v>0.84950874670500998</x:v>
      </x:c>
      <x:c r="J1410" s="18">
        <x:v>1.0958485749758</x:v>
      </x:c>
      <x:c r="K1410" s="21">
        <x:v>0.7260322251152429</x:v>
      </x:c>
      <x:c r="L1410" s="21">
        <x:v>0.7178176327053063</x:v>
      </x:c>
      <x:c r="M1410" s="22">
        <x:v>0.76368590273843462</x:v>
      </x:c>
      <x:c r="N1410" s="22">
        <x:v>1.0193230890512521</x:v>
      </x:c>
      <x:c r="O1410" s="13">
        <x:v>1.8055967987905299</x:v>
      </x:c>
      <x:c r="P1410" s="25">
        <x:v>1.7468999999999999</x:v>
      </x:c>
      <x:c r="Q1410" s="25">
        <x:v>3.2557999999999998</x:v>
      </x:c>
    </x:row>
    <x:row r="1411">
      <x:c r="A1411" s="9">
        <x:v>45957</x:v>
      </x:c>
      <x:c r="B1411" s="8">
        <x:v>210.43585021486001</x:v>
      </x:c>
      <x:c r="C1411" s="8">
        <x:v>211.12372304199999</x:v>
      </x:c>
      <x:c r="D1411" s="8">
        <x:v>198.15384615385</x:v>
      </x:c>
      <x:c r="E1411" s="8">
        <x:v>499.033203125</x:v>
      </x:c>
      <x:c r="F1411" s="23">
        <x:v>3.7968665563392752</x:v>
      </x:c>
      <x:c r="G1411" s="18">
        <x:v>0.58879475703325002</x:v>
      </x:c>
      <x:c r="H1411" s="18">
        <x:v>0.54043957953262001</x:v>
      </x:c>
      <x:c r="I1411" s="18">
        <x:v>0.88305775221662997</x:v>
      </x:c>
      <x:c r="J1411" s="18">
        <x:v>1.1217635286948</x:v>
      </x:c>
      <x:c r="K1411" s="21">
        <x:v>0.745008678833049</x:v>
      </x:c>
      <x:c r="L1411" s="21">
        <x:v>0.73520202387939815</x:v>
      </x:c>
      <x:c r="M1411" s="22">
        <x:v>0.78633438477782391</x:v>
      </x:c>
      <x:c r="N1411" s="22">
        <x:v>1.0441736853566681</x:v>
      </x:c>
      <x:c r="O1411" s="13">
        <x:v>1.8255087374504586</x:v>
      </x:c>
      <x:c r="P1411" s="25">
        <x:v>1.7475000000000001</x:v>
      </x:c>
      <x:c r="Q1411" s="25">
        <x:v>3.2385000000000002</x:v>
      </x:c>
    </x:row>
    <x:row r="1412">
      <x:c r="A1412" s="9">
        <x:v>45958</x:v>
      </x:c>
      <x:c r="B1412" s="8">
        <x:v>213.19828115408001</x:v>
      </x:c>
      <x:c r="C1412" s="8">
        <x:v>211.52099886492999</x:v>
      </x:c>
      <x:c r="D1412" s="8">
        <x:v>209.30769230768999</x:v>
      </x:c>
      <x:c r="E1412" s="8">
        <x:v>500.263671875</x:v>
      </x:c>
      <x:c r="F1412" s="23">
        <x:v>3.83572661050425</x:v>
      </x:c>
      <x:c r="G1412" s="18">
        <x:v>0.60477941176470995</x:v>
      </x:c>
      <x:c r="H1412" s="18">
        <x:v>0.55859612544523007</x:v>
      </x:c>
      <x:c r="I1412" s="18">
        <x:v>0.91409058231488005</x:v>
      </x:c>
      <x:c r="J1412" s="18">
        <x:v>1.1497293060561</x:v>
      </x:c>
      <x:c r="K1412" s="21">
        <x:v>0.75879902097580265</x:v>
      </x:c>
      <x:c r="L1412" s="21">
        <x:v>0.75282619975933107</x:v>
      </x:c>
      <x:c r="M1412" s="22">
        <x:v>0.80422565141167768</x:v>
      </x:c>
      <x:c r="N1412" s="22">
        <x:v>1.061023601875938</x:v>
      </x:c>
      <x:c r="O1412" s="13">
        <x:v>1.8227849528816906</x:v>
      </x:c>
      <x:c r="P1412" s="25">
        <x:v>1.7502</x:v>
      </x:c>
      <x:c r="Q1412" s="25">
        <x:v>3.1236000000000002</x:v>
      </x:c>
    </x:row>
    <x:row r="1413">
      <x:c r="A1413" s="9">
        <x:v>45959</x:v>
      </x:c>
      <x:c r="B1413" s="8">
        <x:v>214.61019030080001</x:v>
      </x:c>
      <x:c r="C1413" s="8">
        <x:v>218.27468785471001</x:v>
      </x:c>
      <x:c r="D1413" s="8">
        <x:v>221.84615384615</x:v>
      </x:c>
      <x:c r="E1413" s="8">
        <x:v>508.134765625</x:v>
      </x:c>
      <x:c r="F1413" s="23">
        <x:v>3.9071644940666501</x:v>
      </x:c>
      <x:c r="G1413" s="18">
        <x:v>0.59726662404092001</x:v>
      </x:c>
      <x:c r="H1413" s="18">
        <x:v>0.55025627660498999</x:v>
      </x:c>
      <x:c r="I1413" s="18">
        <x:v>0.90869877785765996</x:v>
      </x:c>
      <x:c r="J1413" s="18">
        <x:v>1.1432971772475999</x:v>
      </x:c>
      <x:c r="K1413" s="21">
        <x:v>0.75750249308203932</x:v>
      </x:c>
      <x:c r="L1413" s="21">
        <x:v>0.75234663034762495</x:v>
      </x:c>
      <x:c r="M1413" s="22">
        <x:v>0.80619058820961831</x:v>
      </x:c>
      <x:c r="N1413" s="22">
        <x:v>1.0667210556630713</x:v>
      </x:c>
      <x:c r="O1413" s="13">
        <x:v>1.8387163729343348</x:v>
      </x:c>
      <x:c r="P1413" s="25">
        <x:v>1.7509999999999999</x:v>
      </x:c>
      <x:c r="Q1413" s="25">
        <x:v>3.1747999999999998</x:v>
      </x:c>
    </x:row>
    <x:row r="1414">
      <x:c r="A1414" s="9">
        <x:v>45960</x:v>
      </x:c>
      <x:c r="B1414" s="8">
        <x:v>209.82197667281</x:v>
      </x:c>
      <x:c r="C1414" s="8">
        <x:v>213.11010215664001</x:v>
      </x:c>
      <x:c r="D1414" s="8">
        <x:v>217.46153846153999</x:v>
      </x:c>
      <x:c r="E1414" s="8">
        <x:v>488.3203125</x:v>
      </x:c>
      <x:c r="F1414" s="23">
        <x:v>3.8217848244774753</x:v>
      </x:c>
      <x:c r="G1414" s="18">
        <x:v>0.61357097186700993</x:v>
      </x:c>
      <x:c r="H1414" s="18">
        <x:v>0.55955173312483997</x:v>
      </x:c>
      <x:c r="I1414" s="18">
        <x:v>0.94428468727533998</x:v>
      </x:c>
      <x:c r="J1414" s="18">
        <x:v>1.1664155532303999</x:v>
      </x:c>
      <x:c r="K1414" s="21">
        <x:v>0.77695041148848709</x:v>
      </x:c>
      <x:c r="L1414" s="21">
        <x:v>0.7685320979924628</x:v>
      </x:c>
      <x:c r="M1414" s="22">
        <x:v>0.81394691767515615</x:v>
      </x:c>
      <x:c r="N1414" s="22">
        <x:v>1.0664786108209832</x:v>
      </x:c>
      <x:c r="O1414" s="13">
        <x:v>1.8173277359357138</x:v>
      </x:c>
      <x:c r="P1414" s="25">
        <x:v>1.7521</x:v>
      </x:c>
      <x:c r="Q1414" s="25">
        <x:v>3.1556999999999999</x:v>
      </x:c>
    </x:row>
    <x:row r="1415">
      <x:c r="A1415" s="9">
        <x:v>45961</x:v>
      </x:c>
      <x:c r="B1415" s="8">
        <x:v>199.50890116636</x:v>
      </x:c>
      <x:c r="C1415" s="8">
        <x:v>199.31895573212</x:v>
      </x:c>
      <x:c r="D1415" s="8">
        <x:v>201.69230769231001</x:v>
      </x:c>
      <x:c r="E1415" s="8">
        <x:v>470.478515625</x:v>
      </x:c>
      <x:c r="F1415" s="23">
        <x:v>3.677496700539475</x:v>
      </x:c>
      <x:c r="G1415" s="18">
        <x:v>0.60254156010229998</x:v>
      </x:c>
      <x:c r="H1415" s="18">
        <x:v>0.54591260533402997</x:v>
      </x:c>
      <x:c r="I1415" s="18">
        <x:v>0.92199856218548004</x:v>
      </x:c>
      <x:c r="J1415" s="18">
        <x:v>1.1338820322179999</x:v>
      </x:c>
      <x:c r="K1415" s="21">
        <x:v>0.76316006934573344</x:v>
      </x:c>
      <x:c r="L1415" s="21">
        <x:v>0.75078802975960324</x:v>
      </x:c>
      <x:c r="M1415" s="22">
        <x:v>0.7834386884440252</x:v>
      </x:c>
      <x:c r="N1415" s="22">
        <x:v>1.0369003400965391</x:v>
      </x:c>
      <x:c r="O1415" s="13">
        <x:v>1.8158052833013765</x:v>
      </x:c>
      <x:c r="P1415" s="25">
        <x:v>1.7538</x:v>
      </x:c>
      <x:c r="Q1415" s="25">
        <x:v>3.2050000000000001</x:v>
      </x:c>
    </x:row>
    <x:row r="1416">
      <x:c r="A1416" s="9">
        <x:v>45964</x:v>
      </x:c>
      <x:c r="B1416" s="8">
        <x:v>201.35052179250999</x:v>
      </x:c>
      <x:c r="C1416" s="8">
        <x:v>202.55391600454001</x:v>
      </x:c>
      <x:c r="D1416" s="8">
        <x:v>199.30769230768999</x:v>
      </x:c>
      <x:c r="E1416" s="8">
        <x:v>474.736328125</x:v>
      </x:c>
      <x:c r="F1416" s="23">
        <x:v>3.6948711455743499</x:v>
      </x:c>
      <x:c r="G1416" s="18">
        <x:v>0.58447890025575</x:v>
      </x:c>
      <x:c r="H1416" s="18">
        <x:v>0.52931978107897004</x:v>
      </x:c>
      <x:c r="I1416" s="18">
        <x:v>0.90594296669063001</x:v>
      </x:c>
      <x:c r="J1416" s="18">
        <x:v>1.1254922990095999</x:v>
      </x:c>
      <x:c r="K1416" s="21">
        <x:v>0.76775685005998451</x:v>
      </x:c>
      <x:c r="L1416" s="21">
        <x:v>0.75618318564121578</x:v>
      </x:c>
      <x:c r="M1416" s="22">
        <x:v>0.79636590421992515</x:v>
      </x:c>
      <x:c r="N1416" s="22">
        <x:v>1.060902379454935</x:v>
      </x:c>
      <x:c r="O1416" s="13">
        <x:v>1.8202436035827678</x:v>
      </x:c>
      <x:c r="P1416" s="25">
        <x:v>1.7543</x:v>
      </x:c>
      <x:c r="Q1416" s="25">
        <x:v>3.2</x:v>
      </x:c>
    </x:row>
    <x:row r="1417">
      <x:c r="A1417" s="9">
        <x:v>45965</x:v>
      </x:c>
      <x:c r="B1417" s="8">
        <x:v>199.07918968691999</x:v>
      </x:c>
      <x:c r="C1417" s="8">
        <x:v>198.46765039728001</x:v>
      </x:c>
      <x:c r="D1417" s="8">
        <x:v>199.23076923076999</x:v>
      </x:c>
      <x:c r="E1417" s="8">
        <x:v>462.041015625</x:v>
      </x:c>
      <x:c r="F1417" s="23">
        <x:v>3.6470465623499253</x:v>
      </x:c>
      <x:c r="G1417" s="18">
        <x:v>0.58871483375958999</x:v>
      </x:c>
      <x:c r="H1417" s="18">
        <x:v>0.53131786986360996</x:v>
      </x:c>
      <x:c r="I1417" s="18">
        <x:v>0.90690150970524996</x:v>
      </x:c>
      <x:c r="J1417" s="18">
        <x:v>1.1268905878777</x:v>
      </x:c>
      <x:c r="K1417" s="21">
        <x:v>0.77883627024305135</x:v>
      </x:c>
      <x:c r="L1417" s="21">
        <x:v>0.76409608093425097</x:v>
      </x:c>
      <x:c r="M1417" s="22">
        <x:v>0.80174362598270599</x:v>
      </x:c>
      <x:c r="N1417" s="22">
        <x:v>1.0634480502959844</x:v>
      </x:c>
      <x:c r="O1417" s="13">
        <x:v>1.7985438171741053</x:v>
      </x:c>
      <x:c r="P1417" s="25">
        <x:v>1.7542</x:v>
      </x:c>
      <x:c r="Q1417" s="25">
        <x:v>3.1880999999999999</x:v>
      </x:c>
    </x:row>
    <x:row r="1418">
      <x:c r="A1418" s="9">
        <x:v>45966</x:v>
      </x:c>
      <x:c r="B1418" s="8">
        <x:v>198.28115408226</x:v>
      </x:c>
      <x:c r="C1418" s="8">
        <x:v>200.90805902384</x:v>
      </x:c>
      <x:c r="D1418" s="8">
        <x:v>200.30769230768999</x:v>
      </x:c>
      <x:c r="E1418" s="8">
        <x:v>459.619140625</x:v>
      </x:c>
      <x:c r="F1418" s="23">
        <x:v>3.6477901150969751</x:v>
      </x:c>
      <x:c r="G1418" s="18">
        <x:v>0.57616687979540004</x:v>
      </x:c>
      <x:c r="H1418" s="18">
        <x:v>0.52002432455911995</x:v>
      </x:c>
      <x:c r="I1418" s="18">
        <x:v>0.87754612988258007</x:v>
      </x:c>
      <x:c r="J1418" s="18">
        <x:v>1.0938909705759001</x:v>
      </x:c>
      <x:c r="K1418" s="21">
        <x:v>0.75703102839339831</x:v>
      </x:c>
      <x:c r="L1418" s="21">
        <x:v>0.73975793329053685</x:v>
      </x:c>
      <x:c r="M1418" s="22">
        <x:v>0.78509337206333285</x:v>
      </x:c>
      <x:c r="N1418" s="22">
        <x:v>1.0388398988325744</x:v>
      </x:c>
      <x:c r="O1418" s="13">
        <x:v>1.8073030605543432</x:v>
      </x:c>
      <x:c r="P1418" s="25">
        <x:v>1.7547999999999999</x:v>
      </x:c>
      <x:c r="Q1418" s="25">
        <x:v>3.1657000000000002</x:v>
      </x:c>
    </x:row>
    <x:row r="1419">
      <x:c r="A1419" s="9">
        <x:v>45967</x:v>
      </x:c>
      <x:c r="B1419" s="8">
        <x:v>204.60405156537999</x:v>
      </x:c>
      <x:c r="C1419" s="8">
        <x:v>208.56980703746001</x:v>
      </x:c>
      <x:c r="D1419" s="8">
        <x:v>205.46153846153999</x:v>
      </x:c>
      <x:c r="E1419" s="8">
        <x:v>475.654296875</x:v>
      </x:c>
      <x:c r="F1419" s="23">
        <x:v>3.7357242348484498</x:v>
      </x:c>
      <x:c r="G1419" s="18">
        <x:v>0.57952365728900002</x:v>
      </x:c>
      <x:c r="H1419" s="18">
        <x:v>0.52315176787421003</x:v>
      </x:c>
      <x:c r="I1419" s="18">
        <x:v>0.89060627845675</x:v>
      </x:c>
      <x:c r="J1419" s="18">
        <x:v>1.1006959764313999</x:v>
      </x:c>
      <x:c r="K1419" s="21">
        <x:v>0.77093923670831233</x:v>
      </x:c>
      <x:c r="L1419" s="21">
        <x:v>0.7445536274075284</x:v>
      </x:c>
      <x:c r="M1419" s="22">
        <x:v>0.79677957512475217</x:v>
      </x:c>
      <x:c r="N1419" s="22">
        <x:v>1.0521743651427928</x:v>
      </x:c>
      <x:c r="O1419" s="13">
        <x:v>1.826602284291585</x:v>
      </x:c>
      <x:c r="P1419" s="25">
        <x:v>1.7539</x:v>
      </x:c>
      <x:c r="Q1419" s="25">
        <x:v>3.1924999999999999</x:v>
      </x:c>
    </x:row>
    <x:row r="1420">
      <x:c r="A1420" s="9">
        <x:v>45968</x:v>
      </x:c>
      <x:c r="B1420" s="8">
        <x:v>199.75445058317999</x:v>
      </x:c>
      <x:c r="C1420" s="8">
        <x:v>203.34846765040001</x:v>
      </x:c>
      <x:c r="D1420" s="8">
        <x:v>198.46153846153999</x:v>
      </x:c>
      <x:c r="E1420" s="8">
        <x:v>463.0078125</x:v>
      </x:c>
      <x:c r="F1420" s="23">
        <x:v>3.6614306729877999</x:v>
      </x:c>
      <x:c r="G1420" s="18">
        <x:v>0.59878516624041001</x:v>
      </x:c>
      <x:c r="H1420" s="18">
        <x:v>0.54252454174268006</x:v>
      </x:c>
      <x:c r="I1420" s="18">
        <x:v>0.92020129403306994</x:v>
      </x:c>
      <x:c r="J1420" s="18">
        <x:v>1.1270770263626</x:v>
      </x:c>
      <x:c r="K1420" s="21">
        <x:v>0.79121221831988153</x:v>
      </x:c>
      <x:c r="L1420" s="21">
        <x:v>0.76289715740500896</x:v>
      </x:c>
      <x:c r="M1420" s="22">
        <x:v>0.81043071498411212</x:v>
      </x:c>
      <x:c r="N1420" s="22">
        <x:v>1.0596901552449167</x:v>
      </x:c>
      <x:c r="O1420" s="13">
        <x:v>1.8213555744791918</x:v>
      </x:c>
      <x:c r="P1420" s="25">
        <x:v>1.7534000000000001</x:v>
      </x:c>
      <x:c r="Q1420" s="25">
        <x:v>3.1936</x:v>
      </x:c>
    </x:row>
    <x:row r="1421">
      <x:c r="A1421" s="9">
        <x:v>45971</x:v>
      </x:c>
      <x:c r="B1421" s="8">
        <x:v>196.86924493554</x:v>
      </x:c>
      <x:c r="C1421" s="8">
        <x:v>198.58115777526001</x:v>
      </x:c>
      <x:c r="D1421" s="8">
        <x:v>191.69230769231001</x:v>
      </x:c>
      <x:c r="E1421" s="8">
        <x:v>453.671875</x:v>
      </x:c>
      <x:c r="F1421" s="23">
        <x:v>3.6020364635077748</x:v>
      </x:c>
      <x:c r="G1421" s="18">
        <x:v>0.59351023017903004</x:v>
      </x:c>
      <x:c r="H1421" s="18">
        <x:v>0.53679089566502003</x:v>
      </x:c>
      <x:c r="I1421" s="18">
        <x:v>0.91468967169902005</x:v>
      </x:c>
      <x:c r="J1421" s="18">
        <x:v>1.1172890042861001</x:v>
      </x:c>
      <x:c r="K1421" s="21">
        <x:v>0.79227301386932414</x:v>
      </x:c>
      <x:c r="L1421" s="21">
        <x:v>0.75810146328801742</x:v>
      </x:c>
      <x:c r="M1421" s="22">
        <x:v>0.80650084138824107</x:v>
      </x:c>
      <x:c r="N1421" s="22">
        <x:v>1.0516894754587818</x:v>
      </x:c>
      <x:c r="O1421" s="13">
        <x:v>1.8251463595622037</x:v>
      </x:c>
      <x:c r="P1421" s="25">
        <x:v>1.7539</x:v>
      </x:c>
      <x:c r="Q1421" s="25">
        <x:v>3.2498999999999998</x:v>
      </x:c>
    </x:row>
    <x:row r="1422">
      <x:c r="A1422" s="9">
        <x:v>45972</x:v>
      </x:c>
      <x:c r="B1422" s="8">
        <x:v>193.37016574585999</x:v>
      </x:c>
      <x:c r="C1422" s="8">
        <x:v>192.62202043132999</x:v>
      </x:c>
      <x:c r="D1422" s="8">
        <x:v>182.23076923076999</x:v>
      </x:c>
      <x:c r="E1422" s="8">
        <x:v>440.419921875</x:v>
      </x:c>
      <x:c r="F1422" s="23">
        <x:v>3.5216071932073998</x:v>
      </x:c>
      <x:c r="G1422" s="18">
        <x:v>0.60150255754476001</x:v>
      </x:c>
      <x:c r="H1422" s="18">
        <x:v>0.53939709842758998</x:v>
      </x:c>
      <x:c r="I1422" s="18">
        <x:v>0.9119338605319901</x:v>
      </x:c>
      <x:c r="J1422" s="18">
        <x:v>1.1181279776224</x:v>
      </x:c>
      <x:c r="K1422" s="21">
        <x:v>0.79404100645172848</x:v>
      </x:c>
      <x:c r="L1422" s="21">
        <x:v>0.76049931034651319</x:v>
      </x:c>
      <x:c r="M1422" s="22">
        <x:v>0.81270590496067574</x:v>
      </x:c>
      <x:c r="N1422" s="22">
        <x:v>1.0629631606119729</x:v>
      </x:c>
      <x:c r="O1422" s="13">
        <x:v>1.8185777837883221</x:v>
      </x:c>
      <x:c r="P1422" s="25">
        <x:v>1.7542</x:v>
      </x:c>
      <x:c r="Q1422" s="25">
        <x:v>3.2924000000000002</x:v>
      </x:c>
    </x:row>
    <x:row r="1423">
      <x:c r="A1423" s="9">
        <x:v>45973</x:v>
      </x:c>
      <x:c r="B1423" s="8">
        <x:v>191.95825659913999</x:v>
      </x:c>
      <x:c r="C1423" s="8">
        <x:v>192.73552780931001</x:v>
      </x:c>
      <x:c r="D1423" s="8">
        <x:v>183.92307692308</x:v>
      </x:c>
      <x:c r="E1423" s="8">
        <x:v>443.125</x:v>
      </x:c>
      <x:c r="F1423" s="23">
        <x:v>3.5293546533288249</x:v>
      </x:c>
      <x:c r="G1423" s="18">
        <x:v>0.59119245524297004</x:v>
      </x:c>
      <x:c r="H1423" s="18">
        <x:v>0.52845104682478006</x:v>
      </x:c>
      <x:c r="I1423" s="18">
        <x:v>0.8961179007908</x:v>
      </x:c>
      <x:c r="J1423" s="18">
        <x:v>1.1027468000737</x:v>
      </x:c>
      <x:c r="K1423" s="21">
        <x:v>0.79415887262388885</x:v>
      </x:c>
      <x:c r="L1423" s="21">
        <x:v>0.75762189387632306</x:v>
      </x:c>
      <x:c r="M1423" s="22">
        <x:v>0.81694603173516933</x:v>
      </x:c>
      <x:c r="N1423" s="22">
        <x:v>1.0613872691389465</x:v>
      </x:c>
      <x:c r="O1423" s="13">
        <x:v>1.8113358959238741</x:v>
      </x:c>
      <x:c r="P1423" s="25">
        <x:v>1.7547999999999999</x:v>
      </x:c>
      <x:c r="Q1423" s="25">
        <x:v>3.2856999999999998</x:v>
      </x:c>
    </x:row>
    <x:row r="1424">
      <x:c r="A1424" s="9">
        <x:v>45974</x:v>
      </x:c>
      <x:c r="B1424" s="8">
        <x:v>192.32658072436999</x:v>
      </x:c>
      <x:c r="C1424" s="8">
        <x:v>193.81384790011001</x:v>
      </x:c>
      <x:c r="D1424" s="8">
        <x:v>185.38461538461999</x:v>
      </x:c>
      <x:c r="E1424" s="8">
        <x:v>444.78515625</x:v>
      </x:c>
      <x:c r="F1424" s="23">
        <x:v>3.5407755006477499</x:v>
      </x:c>
      <x:c r="G1424" s="18">
        <x:v>0.58991368286445001</x:v>
      </x:c>
      <x:c r="H1424" s="18">
        <x:v>0.52984102163148006</x:v>
      </x:c>
      <x:c r="I1424" s="18">
        <x:v>0.88641265276778991</x:v>
      </x:c>
      <x:c r="J1424" s="18">
        <x:v>1.0951028209591001</x:v>
      </x:c>
      <x:c r="K1424" s="21">
        <x:v>0.78366878330162337</x:v>
      </x:c>
      <x:c r="L1424" s="21">
        <x:v>0.74371438093705433</x:v>
      </x:c>
      <x:c r="M1424" s="22">
        <x:v>0.80670767684064937</x:v>
      </x:c>
      <x:c r="N1424" s="22">
        <x:v>1.0553261480888461</x:v>
      </x:c>
      <x:c r="O1424" s="13">
        <x:v>1.8340543621076164</x:v>
      </x:c>
      <x:c r="P1424" s="25">
        <x:v>1.7544999999999999</x:v>
      </x:c>
      <x:c r="Q1424" s="25">
        <x:v>3.3338000000000001</x:v>
      </x:c>
    </x:row>
    <x:row r="1425">
      <x:c r="A1425" s="9">
        <x:v>45975</x:v>
      </x:c>
      <x:c r="B1425" s="8">
        <x:v>184.89871086555999</x:v>
      </x:c>
      <x:c r="C1425" s="8">
        <x:v>184.79001135074</x:v>
      </x:c>
      <x:c r="D1425" s="8">
        <x:v>175.15384615385</x:v>
      </x:c>
      <x:c r="E1425" s="8">
        <x:v>426.064453125</x:v>
      </x:c>
      <x:c r="F1425" s="23">
        <x:v>3.4272675537378752</x:v>
      </x:c>
      <x:c r="G1425" s="18">
        <x:v>0.60533887468031</x:v>
      </x:c>
      <x:c r="H1425" s="18">
        <x:v>0.54495699765441996</x:v>
      </x:c>
      <x:c r="I1425" s="18">
        <x:v>0.91397076443805003</x:v>
      </x:c>
      <x:c r="J1425" s="18">
        <x:v>1.1212974324055001</x:v>
      </x:c>
      <x:c r="K1425" s="21">
        <x:v>0.81089586907064959</x:v>
      </x:c>
      <x:c r="L1425" s="21">
        <x:v>0.77116972975681164</x:v>
      </x:c>
      <x:c r="M1425" s="22">
        <x:v>0.82935615888003822</x:v>
      </x:c>
      <x:c r="N1425" s="22">
        <x:v>1.0754490699751509</x:v>
      </x:c>
      <x:c r="O1425" s="13">
        <x:v>1.814475644177554</x:v>
      </x:c>
      <x:c r="P1425" s="25">
        <x:v>1.7545999999999999</x:v>
      </x:c>
      <x:c r="Q1425" s="25">
        <x:v>3.2985000000000002</x:v>
      </x:c>
    </x:row>
    <x:row r="1426">
      <x:c r="A1426" s="9">
        <x:v>45978</x:v>
      </x:c>
      <x:c r="B1426" s="8">
        <x:v>186.92449355433001</x:v>
      </x:c>
      <x:c r="C1426" s="8">
        <x:v>185.69807037456999</x:v>
      </x:c>
      <x:c r="D1426" s="8">
        <x:v>175.30769230768999</x:v>
      </x:c>
      <x:c r="E1426" s="8">
        <x:v>426.318359375</x:v>
      </x:c>
      <x:c r="F1426" s="23">
        <x:v>3.435621539028975</x:v>
      </x:c>
      <x:c r="G1426" s="18">
        <x:v>0.58567774936061001</x:v>
      </x:c>
      <x:c r="H1426" s="18">
        <x:v>0.52610546433845995</x:v>
      </x:c>
      <x:c r="I1426" s="18">
        <x:v>0.87922358015816005</x:v>
      </x:c>
      <x:c r="J1426" s="18">
        <x:v>1.0951960402016001</x:v>
      </x:c>
      <x:c r="K1426" s="21">
        <x:v>0.79628046372277406</x:v>
      </x:c>
      <x:c r="L1426" s="21">
        <x:v>0.75138749152423601</x:v>
      </x:c>
      <x:c r="M1426" s="22">
        <x:v>0.81715286718758806</x:v>
      </x:c>
      <x:c r="N1426" s="22">
        <x:v>1.0647814969270049</x:v>
      </x:c>
      <x:c r="O1426" s="13">
        <x:v>1.812255727187557</x:v>
      </x:c>
      <x:c r="P1426" s="25">
        <x:v>1.7554000000000001</x:v>
      </x:c>
      <x:c r="Q1426" s="25">
        <x:v>3.2391000000000001</x:v>
      </x:c>
    </x:row>
    <x:row r="1427">
      <x:c r="A1427" s="9">
        <x:v>45979</x:v>
      </x:c>
      <x:c r="B1427" s="8">
        <x:v>187.35420503376</x:v>
      </x:c>
      <x:c r="C1427" s="8">
        <x:v>184.79001135074</x:v>
      </x:c>
      <x:c r="D1427" s="8">
        <x:v>174.76923076923001</x:v>
      </x:c>
      <x:c r="E1427" s="8">
        <x:v>424.384765625</x:v>
      </x:c>
      <x:c r="F1427" s="23">
        <x:v>3.4282455319468248</x:v>
      </x:c>
      <x:c r="G1427" s="18">
        <x:v>0.57376918158568002</x:v>
      </x:c>
      <x:c r="H1427" s="18">
        <x:v>0.51689688124402999</x:v>
      </x:c>
      <x:c r="I1427" s="18">
        <x:v>0.87730649412892003</x:v>
      </x:c>
      <x:c r="J1427" s="18">
        <x:v>1.0876452803295</x:v>
      </x:c>
      <x:c r="K1427" s="21">
        <x:v>0.80087724443702535</x:v>
      </x:c>
      <x:c r="L1427" s="21">
        <x:v>0.75762189387632306</x:v>
      </x:c>
      <x:c r="M1427" s="22">
        <x:v>0.82387501939105379</x:v>
      </x:c>
      <x:c r="N1427" s="22">
        <x:v>1.0600538225079252</x:v>
      </x:c>
      <x:c r="O1427" s="13">
        <x:v>1.7968657411353586</x:v>
      </x:c>
      <x:c r="P1427" s="25">
        <x:v>1.7557</x:v>
      </x:c>
      <x:c r="Q1427" s="25">
        <x:v>3.1907999999999999</x:v>
      </x:c>
    </x:row>
    <x:row r="1428">
      <x:c r="A1428" s="9">
        <x:v>45980</x:v>
      </x:c>
      <x:c r="B1428" s="8">
        <x:v>187.59975445058001</x:v>
      </x:c>
      <x:c r="C1428" s="8">
        <x:v>185.75482406355999</x:v>
      </x:c>
      <x:c r="D1428" s="8">
        <x:v>174.07692307692</x:v>
      </x:c>
      <x:c r="E1428" s="8">
        <x:v>424.091796875</x:v>
      </x:c>
      <x:c r="F1428" s="23">
        <x:v>3.4288082461651501</x:v>
      </x:c>
      <x:c r="G1428" s="18">
        <x:v>0.56537723785166005</x:v>
      </x:c>
      <x:c r="H1428" s="18">
        <x:v>0.50820953870210994</x:v>
      </x:c>
      <x:c r="I1428" s="18">
        <x:v>0.86005271986580001</x:v>
      </x:c>
      <x:c r="J1428" s="18">
        <x:v>1.0656455354102001</x:v>
      </x:c>
      <x:c r="K1428" s="21">
        <x:v>0.78319731861298236</x:v>
      </x:c>
      <x:c r="L1428" s="21">
        <x:v>0.74095685681977885</x:v>
      </x:c>
      <x:c r="M1428" s="22">
        <x:v>0.80319147414960534</x:v>
      </x:c>
      <x:c r="N1428" s="22">
        <x:v>1.0482952476707332</x:v>
      </x:c>
      <x:c r="O1428" s="13">
        <x:v>1.7848151386129925</x:v>
      </x:c>
      <x:c r="P1428" s="25">
        <x:v>1.7555000000000001</x:v>
      </x:c>
      <x:c r="Q1428" s="25">
        <x:v>3.2517999999999998</x:v>
      </x:c>
    </x:row>
    <x:row r="1429">
      <x:c r="A1429" s="9">
        <x:v>45981</x:v>
      </x:c>
      <x:c r="B1429" s="8">
        <x:v>186.43339472068999</x:v>
      </x:c>
      <x:c r="C1429" s="8">
        <x:v>185.69807037456999</x:v>
      </x:c>
      <x:c r="D1429" s="8">
        <x:v>177.23076923076999</x:v>
      </x:c>
      <x:c r="E1429" s="8">
        <x:v>424.169921875</x:v>
      </x:c>
      <x:c r="F1429" s="23">
        <x:v>3.4338303905025747</x:v>
      </x:c>
      <x:c r="G1429" s="18">
        <x:v>0.57025255754476001</x:v>
      </x:c>
      <x:c r="H1429" s="18">
        <x:v>0.51281383024933003</x:v>
      </x:c>
      <x:c r="I1429" s="18">
        <x:v>0.85094656122692991</x:v>
      </x:c>
      <x:c r="J1429" s="18">
        <x:v>1.0524084008234</x:v>
      </x:c>
      <x:c r="K1429" s="21">
        <x:v>0.76657818833838176</x:v>
      </x:c>
      <x:c r="L1429" s="21">
        <x:v>0.72668966682174219</x:v>
      </x:c>
      <x:c r="M1429" s="22">
        <x:v>0.77950881484814394</x:v>
      </x:c>
      <x:c r="N1429" s="22">
        <x:v>1.0193230890512521</x:v>
      </x:c>
      <x:c r="O1429" s="13">
        <x:v>1.7744067997687749</x:v>
      </x:c>
      <x:c r="P1429" s="25">
        <x:v>1.7556</x:v>
      </x:c>
      <x:c r="Q1429" s="25">
        <x:v>3.2351999999999999</x:v>
      </x:c>
    </x:row>
    <x:row r="1430">
      <x:c r="A1430" s="9">
        <x:v>45982</x:v>
      </x:c>
      <x:c r="B1430" s="8">
        <x:v>176.30448127686</x:v>
      </x:c>
      <x:c r="C1430" s="8">
        <x:v>172.81498297389001</x:v>
      </x:c>
      <x:c r="D1430" s="8">
        <x:v>159.46153846153999</x:v>
      </x:c>
      <x:c r="E1430" s="8">
        <x:v>402.158203125</x:v>
      </x:c>
      <x:c r="F1430" s="23">
        <x:v>3.2768480145932251</x:v>
      </x:c>
      <x:c r="G1430" s="18">
        <x:v>0.56593670076725999</x:v>
      </x:c>
      <x:c r="H1430" s="18">
        <x:v>0.50560333593953999</x:v>
      </x:c>
      <x:c r="I1430" s="18">
        <x:v>0.83441169422478001</x:v>
      </x:c>
      <x:c r="J1430" s="18">
        <x:v>1.0418746246531001</x:v>
      </x:c>
      <x:c r="K1430" s="21">
        <x:v>0.7565595637047573</x:v>
      </x:c>
      <x:c r="L1430" s="21">
        <x:v>0.71506010858804281</x:v>
      </x:c>
      <x:c r="M1430" s="22">
        <x:v>0.77030463721569631</x:v>
      </x:c>
      <x:c r="N1430" s="22">
        <x:v>1.0055037330570222</x:v>
      </x:c>
      <x:c r="O1430" s="13">
        <x:v>1.7179003073040502</x:v>
      </x:c>
      <x:c r="P1430" s="25">
        <x:v>1.7552000000000001</x:v>
      </x:c>
      <x:c r="Q1430" s="25">
        <x:v>3.2161</x:v>
      </x:c>
    </x:row>
    <x:row r="1431">
      <x:c r="A1431" s="9">
        <x:v>45985</x:v>
      </x:c>
      <x:c r="B1431" s="8">
        <x:v>175.99754450583001</x:v>
      </x:c>
      <x:c r="C1431" s="8">
        <x:v>171.33938706015999</x:v>
      </x:c>
      <x:c r="D1431" s="8">
        <x:v>155.07692307692</x:v>
      </x:c>
      <x:c r="E1431" s="8">
        <x:v>399.326171875</x:v>
      </x:c>
      <x:c r="F1431" s="23">
        <x:v>3.2543500662947751</x:v>
      </x:c>
      <x:c r="G1431" s="18">
        <x:v>0.53364769820972002</x:v>
      </x:c>
      <x:c r="H1431" s="18">
        <x:v>0.47632699157327996</x:v>
      </x:c>
      <x:c r="I1431" s="18">
        <x:v>0.77174694464414006</x:v>
      </x:c>
      <x:c r="J1431" s="18">
        <x:v>0.97913806415218996</x:v>
      </x:c>
      <x:c r="K1431" s="21">
        <x:v>0.69291183073820251</x:v>
      </x:c>
      <x:c r="L1431" s="21">
        <x:v>0.65247630036134563</x:v>
      </x:c>
      <x:c r="M1431" s="22">
        <x:v>0.70091134293063995</x:v>
      </x:c>
      <x:c r="N1431" s="22">
        <x:v>0.93604328582288354</x:v>
      </x:c>
      <x:c r="O1431" s="13">
        <x:v>1.7363561880419118</x:v>
      </x:c>
      <x:c r="P1431" s="25">
        <x:v>1.7554000000000001</x:v>
      </x:c>
      <x:c r="Q1431" s="25">
        <x:v>3.2202999999999999</x:v>
      </x:c>
    </x:row>
    <x:row r="1432">
      <x:c r="A1432" s="9">
        <x:v>45986</x:v>
      </x:c>
      <x:c r="B1432" s="8">
        <x:v>184.96009821977</x:v>
      </x:c>
      <x:c r="C1432" s="8">
        <x:v>180.24971623156</x:v>
      </x:c>
      <x:c r="D1432" s="8">
        <x:v>166.92307692308</x:v>
      </x:c>
      <x:c r="E1432" s="8">
        <x:v>415.29296875</x:v>
      </x:c>
      <x:c r="F1432" s="23">
        <x:v>3.3685646503110247</x:v>
      </x:c>
      <x:c r="G1432" s="18">
        <x:v>0.53308823529411997</x:v>
      </x:c>
      <x:c r="H1432" s="18">
        <x:v>0.47702197897662996</x:v>
      </x:c>
      <x:c r="I1432" s="18">
        <x:v>0.78576563623292994</x:v>
      </x:c>
      <x:c r="J1432" s="18">
        <x:v>0.99442602238131006</x:v>
      </x:c>
      <x:c r="K1432" s="21">
        <x:v>0.71129895359520701</x:v>
      </x:c>
      <x:c r="L1432" s="21">
        <x:v>0.67861283329893451</x:v>
      </x:c>
      <x:c r="M1432" s="22">
        <x:v>0.73131615443556686</x:v>
      </x:c>
      <x:c r="N1432" s="22">
        <x:v>0.97931969012059605</x:v>
      </x:c>
      <x:c r="O1432" s="13">
        <x:v>1.7601665607352555</x:v>
      </x:c>
      <x:c r="P1432" s="25">
        <x:v>1.7544</x:v>
      </x:c>
      <x:c r="Q1432" s="25">
        <x:v>3.2736999999999998</x:v>
      </x:c>
    </x:row>
    <x:row r="1433">
      <x:c r="A1433" s="9">
        <x:v>45987</x:v>
      </x:c>
      <x:c r="B1433" s="8">
        <x:v>193.55432780846999</x:v>
      </x:c>
      <x:c r="C1433" s="8">
        <x:v>189.61407491487</x:v>
      </x:c>
      <x:c r="D1433" s="8">
        <x:v>180.15384615385</x:v>
      </x:c>
      <x:c r="E1433" s="8">
        <x:v>435.263671875</x:v>
      </x:c>
      <x:c r="F1433" s="23">
        <x:v>3.4964648018804754</x:v>
      </x:c>
      <x:c r="G1433" s="18">
        <x:v>0.54651534526853995</x:v>
      </x:c>
      <x:c r="H1433" s="18">
        <x:v>0.49587351229258997</x:v>
      </x:c>
      <x:c r="I1433" s="18">
        <x:v>0.80889048646058004</x:v>
      </x:c>
      <x:c r="J1433" s="18">
        <x:v>1.0250951582362999</x:v>
      </x:c>
      <x:c r="K1433" s="21">
        <x:v>0.73463645568294389</x:v>
      </x:c>
      <x:c r="L1433" s="21">
        <x:v>0.70295098094264907</x:v>
      </x:c>
      <x:c r="M1433" s="22">
        <x:v>0.7601697000473906</x:v>
      </x:c>
      <x:c r="N1433" s="22">
        <x:v>1.0072008469510516</x:v>
      </x:c>
      <x:c r="O1433" s="13">
        <x:v>1.76057919048098</x:v>
      </x:c>
      <x:c r="P1433" s="25">
        <x:v>1.7521</x:v>
      </x:c>
      <x:c r="Q1433" s="25">
        <x:v>3.2732999999999999</x:v>
      </x:c>
    </x:row>
    <x:row r="1434">
      <x:c r="A1434" s="9">
        <x:v>45988</x:v>
      </x:c>
      <x:c r="B1434" s="8">
        <x:v>190.91467157765999</x:v>
      </x:c>
      <x:c r="C1434" s="8">
        <x:v>187.06015891032999</x:v>
      </x:c>
      <x:c r="D1434" s="8">
        <x:v>176.76923076923001</x:v>
      </x:c>
      <x:c r="E1434" s="8">
        <x:v>434.453125</x:v>
      </x:c>
      <x:c r="F1434" s="23">
        <x:v>3.47299296564305</x:v>
      </x:c>
      <x:c r="G1434" s="18">
        <x:v>0.55075127877238006</x:v>
      </x:c>
      <x:c r="H1434" s="18">
        <x:v>0.50212839892277006</x:v>
      </x:c>
      <x:c r="I1434" s="18">
        <x:v>0.81176611550443001</x:v>
      </x:c>
      <x:c r="J1434" s="18">
        <x:v>1.0281713937768999</x:v>
      </x:c>
      <x:c r="K1434" s="21">
        <x:v>0.73369352630566165</x:v>
      </x:c>
      <x:c r="L1434" s="21">
        <x:v>0.7017520574133953</x:v>
      </x:c>
      <x:c r="M1434" s="22">
        <x:v>0.75717058598737741</x:v>
      </x:c>
      <x:c r="N1434" s="22">
        <x:v>0.99920016716492643</x:v>
      </x:c>
      <x:c r="O1434" s="13">
        <x:v>1.7652313461620439</x:v>
      </x:c>
      <x:c r="P1434" s="25">
        <x:v>1.7509999999999999</x:v>
      </x:c>
      <x:c r="Q1434" s="25">
        <x:v>3.2816999999999998</x:v>
      </x:c>
    </x:row>
    <x:row r="1435">
      <x:c r="A1435" s="9">
        <x:v>45989</x:v>
      </x:c>
      <x:c r="B1435" s="8">
        <x:v>190.79189686923999</x:v>
      </x:c>
      <x:c r="C1435" s="8">
        <x:v>188.19523269012001</x:v>
      </x:c>
      <x:c r="D1435" s="8">
        <x:v>174.23076923076999</x:v>
      </x:c>
      <x:c r="E1435" s="8">
        <x:v>440.1953125</x:v>
      </x:c>
      <x:c r="F1435" s="23">
        <x:v>3.4835330282253252</x:v>
      </x:c>
      <x:c r="G1435" s="18">
        <x:v>0.55426790281329996</x:v>
      </x:c>
      <x:c r="H1435" s="18">
        <x:v>0.50221527234818997</x:v>
      </x:c>
      <x:c r="I1435" s="18">
        <x:v>0.81080757248981994</x:v>
      </x:c>
      <x:c r="J1435" s="18">
        <x:v>1.0285442708238</x:v>
      </x:c>
      <x:c r="K1435" s="21">
        <x:v>0.73864390553639359</x:v>
      </x:c>
      <x:c r="L1435" s="21">
        <x:v>0.70786656741255527</x:v>
      </x:c>
      <x:c r="M1435" s="22">
        <x:v>0.76854653587017396</x:v>
      </x:c>
      <x:c r="N1435" s="22">
        <x:v>1.0109587420021184</x:v>
      </x:c>
      <x:c r="O1435" s="13">
        <x:v>1.7831436264211833</x:v>
      </x:c>
      <x:c r="P1435" s="25">
        <x:v>1.7516</x:v>
      </x:c>
      <x:c r="Q1435" s="25">
        <x:v>3.2966000000000002</x:v>
      </x:c>
    </x:row>
    <x:row r="1436">
      <x:c r="A1436" s="9">
        <x:v>45992</x:v>
      </x:c>
      <x:c r="B1436" s="8">
        <x:v>194.78207489256999</x:v>
      </x:c>
      <x:c r="C1436" s="8">
        <x:v>191.37343927354999</x:v>
      </x:c>
      <x:c r="D1436" s="8">
        <x:v>178.23076923076999</x:v>
      </x:c>
      <x:c r="E1436" s="8">
        <x:v>453.14453125</x:v>
      </x:c>
      <x:c r="F1436" s="23">
        <x:v>3.5438270366172251</x:v>
      </x:c>
      <x:c r="G1436" s="18">
        <x:v>0.55754475703325002</x:v>
      </x:c>
      <x:c r="H1436" s="18">
        <x:v>0.50716705759708003</x:v>
      </x:c>
      <x:c r="I1436" s="18">
        <x:v>0.83333333333333004</x:v>
      </x:c>
      <x:c r="J1436" s="18">
        <x:v>1.0468152453510999</x:v>
      </x:c>
      <x:c r="K1436" s="21">
        <x:v>0.76304220317357307</x:v>
      </x:c>
      <x:c r="L1436" s="21">
        <x:v>0.72632998976296248</x:v>
      </x:c>
      <x:c r="M1436" s="22">
        <x:v>0.79522830923164878</x:v>
      </x:c>
      <x:c r="N1436" s="22">
        <x:v>1.0356881158865212</x:v>
      </x:c>
      <x:c r="O1436" s="13">
        <x:v>1.7971636103305912</x:v>
      </x:c>
      <x:c r="P1436" s="25">
        <x:v>1.7519</x:v>
      </x:c>
      <x:c r="Q1436" s="25">
        <x:v>3.3319999999999999</x:v>
      </x:c>
    </x:row>
    <x:row r="1437">
      <x:c r="A1437" s="9">
        <x:v>45993</x:v>
      </x:c>
      <x:c r="B1437" s="8">
        <x:v>193.43155310006</x:v>
      </x:c>
      <x:c r="C1437" s="8">
        <x:v>190.06810442679</x:v>
      </x:c>
      <x:c r="D1437" s="8">
        <x:v>177.76923076923001</x:v>
      </x:c>
      <x:c r="E1437" s="8">
        <x:v>455.576171875</x:v>
      </x:c>
      <x:c r="F1437" s="23">
        <x:v>3.5421126504277001</x:v>
      </x:c>
      <x:c r="G1437" s="18">
        <x:v>0.57472826086956996</x:v>
      </x:c>
      <x:c r="H1437" s="18">
        <x:v>0.52245678047084998</x:v>
      </x:c>
      <x:c r="I1437" s="18">
        <x:v>0.85178528636473005</x:v>
      </x:c>
      <x:c r="J1437" s="18">
        <x:v>1.0683488939039001</x:v>
      </x:c>
      <x:c r="K1437" s="21">
        <x:v>0.77223576460207544</x:v>
      </x:c>
      <x:c r="L1437" s="21">
        <x:v>0.73783965564373521</x:v>
      </x:c>
      <x:c r="M1437" s="22">
        <x:v>0.80246755006615555</x:v>
      </x:c>
      <x:c r="N1437" s="22">
        <x:v>1.0474466907237137</x:v>
      </x:c>
      <x:c r="O1437" s="13">
        <x:v>1.7850417410534991</x:v>
      </x:c>
      <x:c r="P1437" s="25">
        <x:v>1.7507999999999999</x:v>
      </x:c>
      <x:c r="Q1437" s="25">
        <x:v>3.3203</x:v>
      </x:c>
    </x:row>
    <x:row r="1438">
      <x:c r="A1438" s="9">
        <x:v>45994</x:v>
      </x:c>
      <x:c r="B1438" s="8">
        <x:v>191.77409453652999</x:v>
      </x:c>
      <x:c r="C1438" s="8">
        <x:v>189.21679909194</x:v>
      </x:c>
      <x:c r="D1438" s="8">
        <x:v>177.46153846153999</x:v>
      </x:c>
      <x:c r="E1438" s="8">
        <x:v>450.009765625</x:v>
      </x:c>
      <x:c r="F1438" s="23">
        <x:v>3.5211554942875249</x:v>
      </x:c>
      <x:c r="G1438" s="18">
        <x:v>0.57185102301790003</x:v>
      </x:c>
      <x:c r="H1438" s="18">
        <x:v>0.51403005820518999</x:v>
      </x:c>
      <x:c r="I1438" s="18">
        <x:v>0.83620896237719</x:v>
      </x:c>
      <x:c r="J1438" s="18">
        <x:v>1.0497050423297001</x:v>
      </x:c>
      <x:c r="K1438" s="21">
        <x:v>0.76092061207468786</x:v>
      </x:c>
      <x:c r="L1438" s="21">
        <x:v>0.72381225035155206</x:v>
      </x:c>
      <x:c r="M1438" s="22">
        <x:v>0.79005742292128667</x:v>
      </x:c>
      <x:c r="N1438" s="22">
        <x:v>1.0337485571504859</x:v>
      </x:c>
      <x:c r="O1438" s="13">
        <x:v>1.7727409184454148</x:v>
      </x:c>
      <x:c r="P1438" s="25">
        <x:v>1.7496</x:v>
      </x:c>
      <x:c r="Q1438" s="25">
        <x:v>3.3041</x:v>
      </x:c>
    </x:row>
    <x:row r="1439">
      <x:c r="A1439" s="9">
        <x:v>45995</x:v>
      </x:c>
      <x:c r="B1439" s="8">
        <x:v>192.20380601596</x:v>
      </x:c>
      <x:c r="C1439" s="8">
        <x:v>191.25993189556999</x:v>
      </x:c>
      <x:c r="D1439" s="8">
        <x:v>178.15384615385</x:v>
      </x:c>
      <x:c r="E1439" s="8">
        <x:v>452.626953125</x:v>
      </x:c>
      <x:c r="F1439" s="23">
        <x:v>3.5356113429759501</x:v>
      </x:c>
      <x:c r="G1439" s="18">
        <x:v>0.56809462915601006</x:v>
      </x:c>
      <x:c r="H1439" s="18">
        <x:v>0.50525584223786002</x:v>
      </x:c>
      <x:c r="I1439" s="18">
        <x:v>0.82434699257128996</x:v>
      </x:c>
      <x:c r="J1439" s="18">
        <x:v>1.0378661966109</x:v>
      </x:c>
      <x:c r="K1439" s="21">
        <x:v>0.74783746696489595</x:v>
      </x:c>
      <x:c r="L1439" s="21">
        <x:v>0.70714721329500785</x:v>
      </x:c>
      <x:c r="M1439" s="22">
        <x:v>0.77351058672812778</x:v>
      </x:c>
      <x:c r="N1439" s="22">
        <x:v>1.0178684199992283</x:v>
      </x:c>
      <x:c r="O1439" s="13">
        <x:v>1.7693107506943777</x:v>
      </x:c>
      <x:c r="P1439" s="25">
        <x:v>1.7465999999999999</x:v>
      </x:c>
      <x:c r="Q1439" s="25">
        <x:v>3.3008999999999999</x:v>
      </x:c>
    </x:row>
    <x:row r="1440">
      <x:c r="A1440" s="9">
        <x:v>45996</x:v>
      </x:c>
      <x:c r="B1440" s="8">
        <x:v>193.30877839165001</x:v>
      </x:c>
      <x:c r="C1440" s="8">
        <x:v>193.30306469921001</x:v>
      </x:c>
      <x:c r="D1440" s="8">
        <x:v>179.07692307692</x:v>
      </x:c>
      <x:c r="E1440" s="8">
        <x:v>453.73046875</x:v>
      </x:c>
      <x:c r="F1440" s="23">
        <x:v>3.5485480872944501</x:v>
      </x:c>
      <x:c r="G1440" s="18">
        <x:v>0.56953324808184003</x:v>
      </x:c>
      <x:c r="H1440" s="18">
        <x:v>0.50838328555294998</x:v>
      </x:c>
      <x:c r="I1440" s="18">
        <x:v>0.82698298586148988</x:v>
      </x:c>
      <x:c r="J1440" s="18">
        <x:v>1.0403831165426001</x:v>
      </x:c>
      <x:c r="K1440" s="21">
        <x:v>0.74076549663527902</x:v>
      </x:c>
      <x:c r="L1440" s="21">
        <x:v>0.70211173447217501</x:v>
      </x:c>
      <x:c r="M1440" s="22">
        <x:v>0.76130729503566741</x:v>
      </x:c>
      <x:c r="N1440" s="22">
        <x:v>1.0050188433730209</x:v>
      </x:c>
      <x:c r="O1440" s="13">
        <x:v>1.7931234765292432</x:v>
      </x:c>
      <x:c r="P1440" s="25">
        <x:v>1.7473000000000001</x:v>
      </x:c>
      <x:c r="Q1440" s="25">
        <x:v>3.3243999999999998</x:v>
      </x:c>
    </x:row>
    <x:row r="1441">
      <x:c r="A1441" s="9">
        <x:v>45999</x:v>
      </x:c>
      <x:c r="B1441" s="8">
        <x:v>203.80601596071</x:v>
      </x:c>
      <x:c r="C1441" s="8">
        <x:v>205.50510783201</x:v>
      </x:c>
      <x:c r="D1441" s="8">
        <x:v>193.38461538461999</x:v>
      </x:c>
      <x:c r="E1441" s="8">
        <x:v>466.8359375</x:v>
      </x:c>
      <x:c r="F1441" s="23">
        <x:v>3.6738291916933496</x:v>
      </x:c>
      <x:c r="G1441" s="18">
        <x:v>0.58232097186700993</x:v>
      </x:c>
      <x:c r="H1441" s="18">
        <x:v>0.52037181826079004</x:v>
      </x:c>
      <x:c r="I1441" s="18">
        <x:v>0.85070692547327997</x:v>
      </x:c>
      <x:c r="J1441" s="18">
        <x:v>1.0662980702615998</x:v>
      </x:c>
      <x:c r="K1441" s="21">
        <x:v>0.76799258240430524</x:v>
      </x:c>
      <x:c r="L1441" s="21">
        <x:v>0.72968697564485896</x:v>
      </x:c>
      <x:c r="M1441" s="22">
        <x:v>0.79119501790956326</x:v>
      </x:c>
      <x:c r="N1441" s="22">
        <x:v>1.0364154504125382</x:v>
      </x:c>
      <x:c r="O1441" s="13">
        <x:v>1.8111691749344092</x:v>
      </x:c>
      <x:c r="P1441" s="25">
        <x:v>1.7470000000000001</x:v>
      </x:c>
      <x:c r="Q1441" s="25">
        <x:v>3.3167</x:v>
      </x:c>
    </x:row>
    <x:row r="1442">
      <x:c r="A1442" s="9">
        <x:v>46000</x:v>
      </x:c>
      <x:c r="B1442" s="8">
        <x:v>210.86556169428999</x:v>
      </x:c>
      <x:c r="C1442" s="8">
        <x:v>211.06696935300999</x:v>
      </x:c>
      <x:c r="D1442" s="8">
        <x:v>210.61538461538001</x:v>
      </x:c>
      <x:c r="E1442" s="8">
        <x:v>473.53515625</x:v>
      </x:c>
      <x:c r="F1442" s="23">
        <x:v>3.7652076797817</x:v>
      </x:c>
      <x:c r="G1442" s="18">
        <x:v>0.59167199488490996</x:v>
      </x:c>
      <x:c r="H1442" s="18">
        <x:v>0.53574841455999</x:v>
      </x:c>
      <x:c r="I1442" s="18">
        <x:v>0.86556434219986</x:v>
      </x:c>
      <x:c r="J1442" s="18">
        <x:v>1.0924926817078999</x:v>
      </x:c>
      <x:c r="K1442" s="21">
        <x:v>0.78626183908914937</x:v>
      </x:c>
      <x:c r="L1442" s="21">
        <x:v>0.74479341211336969</x:v>
      </x:c>
      <x:c r="M1442" s="22">
        <x:v>0.81446400630619764</x:v>
      </x:c>
      <x:c r="N1442" s="22">
        <x:v>1.0583567086138963</x:v>
      </x:c>
      <x:c r="O1442" s="13">
        <x:v>1.8027861854299094</x:v>
      </x:c>
      <x:c r="P1442" s="25">
        <x:v>1.7482</x:v>
      </x:c>
      <x:c r="Q1442" s="25">
        <x:v>3.2930000000000001</x:v>
      </x:c>
    </x:row>
    <x:row r="1443">
      <x:c r="A1443" s="9">
        <x:v>46001</x:v>
      </x:c>
      <x:c r="B1443" s="8">
        <x:v>212.27747084101</x:v>
      </x:c>
      <x:c r="C1443" s="8">
        <x:v>211.52099886492999</x:v>
      </x:c>
      <x:c r="D1443" s="8">
        <x:v>208.76923076923001</x:v>
      </x:c>
      <x:c r="E1443" s="8">
        <x:v>473.369140625</x:v>
      </x:c>
      <x:c r="F1443" s="23">
        <x:v>3.7648421027504253</x:v>
      </x:c>
      <x:c r="G1443" s="18">
        <x:v>0.58343989769821003</x:v>
      </x:c>
      <x:c r="H1443" s="18">
        <x:v>0.53166536356529004</x:v>
      </x:c>
      <x:c r="I1443" s="18">
        <x:v>0.85621854780732998</x:v>
      </x:c>
      <x:c r="J1443" s="18">
        <x:v>1.0811199322784999</x:v>
      </x:c>
      <x:c r="K1443" s="21">
        <x:v>0.77412162335663992</x:v>
      </x:c>
      <x:c r="L1443" s="21">
        <x:v>0.73652083976156657</x:v>
      </x:c>
      <x:c r="M1443" s="22">
        <x:v>0.80836236045996723</x:v>
      </x:c>
      <x:c r="N1443" s="22">
        <x:v>1.050840918511772</x:v>
      </x:c>
      <x:c r="O1443" s="13">
        <x:v>1.8055118875645986</x:v>
      </x:c>
      <x:c r="P1443" s="25">
        <x:v>1.7488999999999999</x:v>
      </x:c>
      <x:c r="Q1443" s="25">
        <x:v>3.3058999999999998</x:v>
      </x:c>
    </x:row>
    <x:row r="1444">
      <x:c r="A1444" s="9">
        <x:v>46002</x:v>
      </x:c>
      <x:c r="B1444" s="8">
        <x:v>204.54266421117001</x:v>
      </x:c>
      <x:c r="C1444" s="8">
        <x:v>203.91600454030001</x:v>
      </x:c>
      <x:c r="D1444" s="8">
        <x:v>199.92307692308</x:v>
      </x:c>
      <x:c r="E1444" s="8">
        <x:v>464.482421875</x:v>
      </x:c>
      <x:c r="F1444" s="23">
        <x:v>3.6821604188738752</x:v>
      </x:c>
      <x:c r="G1444" s="18">
        <x:v>0.58399936061380997</x:v>
      </x:c>
      <x:c r="H1444" s="18">
        <x:v>0.53088350273650997</x:v>
      </x:c>
      <x:c r="I1444" s="18">
        <x:v>0.86544452432302998</x:v>
      </x:c>
      <x:c r="J1444" s="18">
        <x:v>1.0880181572992</x:v>
      </x:c>
      <x:c r="K1444" s="21">
        <x:v>0.77977919962033382</x:v>
      </x:c>
      <x:c r="L1444" s="21">
        <x:v>0.74191599564317956</x:v>
      </x:c>
      <x:c r="M1444" s="22">
        <x:v>0.80588033503099554</x:v>
      </x:c>
      <x:c r="N1444" s="22">
        <x:v>1.0481740252497302</x:v>
      </x:c>
      <x:c r="O1444" s="13">
        <x:v>1.7831914215370603</x:v>
      </x:c>
      <x:c r="P1444" s="25">
        <x:v>1.7504999999999999</x:v>
      </x:c>
      <x:c r="Q1444" s="25">
        <x:v>3.3113999999999999</x:v>
      </x:c>
    </x:row>
    <x:row r="1445">
      <x:c r="A1445" s="9">
        <x:v>46003</x:v>
      </x:c>
      <x:c r="B1445" s="8">
        <x:v>208.71700429711001</x:v>
      </x:c>
      <x:c r="C1445" s="8">
        <x:v>207.83200908059001</x:v>
      </x:c>
      <x:c r="D1445" s="8">
        <x:v>203.92307692308</x:v>
      </x:c>
      <x:c r="E1445" s="8">
        <x:v>472.724609375</x:v>
      </x:c>
      <x:c r="F1445" s="23">
        <x:v>3.7329917491894502</x:v>
      </x:c>
      <x:c r="G1445" s="18">
        <x:v>0.57344948849105004</x:v>
      </x:c>
      <x:c r="H1445" s="18">
        <x:v>0.51906871687951006</x:v>
      </x:c>
      <x:c r="I1445" s="18">
        <x:v>0.84411694224778</x:v>
      </x:c>
      <x:c r="J1445" s="18">
        <x:v>1.0635947117678999</x:v>
      </x:c>
      <x:c r="K1445" s="21">
        <x:v>0.75820969011500128</x:v>
      </x:c>
      <x:c r="L1445" s="21">
        <x:v>0.71482032388218952</x:v>
      </x:c>
      <x:c r="M1445" s="22">
        <x:v>0.77888830849089841</x:v>
      </x:c>
      <x:c r="N1445" s="22">
        <x:v>1.0133831904221546</x:v>
      </x:c>
      <x:c r="O1445" s="13">
        <x:v>1.79499640356185</x:v>
      </x:c>
      <x:c r="P1445" s="25">
        <x:v>1.7498</x:v>
      </x:c>
      <x:c r="Q1445" s="25">
        <x:v>3.351</x:v>
      </x:c>
    </x:row>
    <x:row r="1446">
      <x:c r="A1446" s="9">
        <x:v>46006</x:v>
      </x:c>
      <x:c r="B1446" s="8">
        <x:v>202.63965623082001</x:v>
      </x:c>
      <x:c r="C1446" s="8">
        <x:v>200.73779795687</x:v>
      </x:c>
      <x:c r="D1446" s="8">
        <x:v>192.53846153846001</x:v>
      </x:c>
      <x:c r="E1446" s="8">
        <x:v>459.169921875</x:v>
      </x:c>
      <x:c r="F1446" s="23">
        <x:v>3.6377145940028748</x:v>
      </x:c>
      <x:c r="G1446" s="18">
        <x:v>0.58304028132992003</x:v>
      </x:c>
      <x:c r="H1446" s="18">
        <x:v>0.52931978107897004</x:v>
      </x:c>
      <x:c r="I1446" s="18">
        <x:v>0.86232925952551998</x:v>
      </x:c>
      <x:c r="J1446" s="18">
        <x:v>1.0852215795630999</x:v>
      </x:c>
      <x:c r="K1446" s="21">
        <x:v>0.76811044857646538</x:v>
      </x:c>
      <x:c r="L1446" s="21">
        <x:v>0.72872783682145825</x:v>
      </x:c>
      <x:c r="M1446" s="22">
        <x:v>0.78498995433712859</x:v>
      </x:c>
      <x:c r="N1446" s="22">
        <x:v>1.0182320872622368</x:v>
      </x:c>
      <x:c r="O1446" s="13">
        <x:v>1.7862368388552203</x:v>
      </x:c>
      <x:c r="P1446" s="25">
        <x:v>1.7484</x:v>
      </x:c>
      <x:c r="Q1446" s="25">
        <x:v>3.3948</x:v>
      </x:c>
    </x:row>
    <x:row r="1447">
      <x:c r="A1447" s="9">
        <x:v>46007</x:v>
      </x:c>
      <x:c r="B1447" s="8">
        <x:v>198.46531614487</x:v>
      </x:c>
      <x:c r="C1447" s="8">
        <x:v>194.49489216799</x:v>
      </x:c>
      <x:c r="D1447" s="8">
        <x:v>189.07692307692</x:v>
      </x:c>
      <x:c r="E1447" s="8">
        <x:v>453.271484375</x:v>
      </x:c>
      <x:c r="F1447" s="23">
        <x:v>3.58827153941195</x:v>
      </x:c>
      <x:c r="G1447" s="18">
        <x:v>0.57720588235294001</x:v>
      </x:c>
      <x:c r="H1447" s="18">
        <x:v>0.52263052732169002</x:v>
      </x:c>
      <x:c r="I1447" s="18">
        <x:v>0.85226455787202993</x:v>
      </x:c>
      <x:c r="J1447" s="18">
        <x:v>1.0667641665509</x:v>
      </x:c>
      <x:c r="K1447" s="21">
        <x:v>0.76080274590252772</x:v>
      </x:c>
      <x:c r="L1447" s="21">
        <x:v>0.71769774035239164</x:v>
      </x:c>
      <x:c r="M1447" s="22">
        <x:v>0.78302501753918796</x:v>
      </x:c>
      <x:c r="N1447" s="22">
        <x:v>1.009504072950095</x:v>
      </x:c>
      <x:c r="O1447" s="13">
        <x:v>1.7600142071496556</x:v>
      </x:c>
      <x:c r="P1447" s="25">
        <x:v>1.7484</x:v>
      </x:c>
      <x:c r="Q1447" s="25">
        <x:v>3.3546999999999998</x:v>
      </x:c>
    </x:row>
    <x:row r="1448">
      <x:c r="A1448" s="9">
        <x:v>46008</x:v>
      </x:c>
      <x:c r="B1448" s="8">
        <x:v>213.50521792511</x:v>
      </x:c>
      <x:c r="C1448" s="8">
        <x:v>208.68331441544001</x:v>
      </x:c>
      <x:c r="D1448" s="8">
        <x:v>207.15384615385</x:v>
      </x:c>
      <x:c r="E1448" s="8">
        <x:v>472.48046875</x:v>
      </x:c>
      <x:c r="F1448" s="23">
        <x:v>3.7545571181110002</x:v>
      </x:c>
      <x:c r="G1448" s="18">
        <x:v>0.56114130434783005</x:v>
      </x:c>
      <x:c r="H1448" s="18">
        <x:v>0.50490834853617994</x:v>
      </x:c>
      <x:c r="I1448" s="18">
        <x:v>0.82470644620177003</x:v>
      </x:c>
      <x:c r="J1448" s="18">
        <x:v>1.0412220898788001</x:v>
      </x:c>
      <x:c r="K1448" s="21">
        <x:v>0.72673942214820486</x:v>
      </x:c>
      <x:c r="L1448" s="21">
        <x:v>0.69036228388554899</x:v>
      </x:c>
      <x:c r="M1448" s="22">
        <x:v>0.75013818060528892</x:v>
      </x:c>
      <x:c r="N1448" s="22">
        <x:v>0.98089558159362245</x:v>
      </x:c>
      <x:c r="O1448" s="13">
        <x:v>1.7893397214848346</x:v>
      </x:c>
      <x:c r="P1448" s="25">
        <x:v>1.7499</x:v>
      </x:c>
      <x:c r="Q1448" s="25">
        <x:v>3.3807999999999998</x:v>
      </x:c>
    </x:row>
    <x:row r="1449">
      <x:c r="A1449" s="9">
        <x:v>46009</x:v>
      </x:c>
      <x:c r="B1449" s="8">
        <x:v>206.32289748311999</x:v>
      </x:c>
      <x:c r="C1449" s="8">
        <x:v>201.64585698069999</x:v>
      </x:c>
      <x:c r="D1449" s="8">
        <x:v>194.30769230768999</x:v>
      </x:c>
      <x:c r="E1449" s="8">
        <x:v>460.400390625</x:v>
      </x:c>
      <x:c r="F1449" s="23">
        <x:v>3.6566920934912752</x:v>
      </x:c>
      <x:c r="G1449" s="18">
        <x:v>0.58655690537083993</x:v>
      </x:c>
      <x:c r="H1449" s="18">
        <x:v>0.53705151594126999</x:v>
      </x:c>
      <x:c r="I1449" s="18">
        <x:v>0.86161035226455995</x:v>
      </x:c>
      <x:c r="J1449" s="18">
        <x:v>1.0827978788739001</x:v>
      </x:c>
      <x:c r="K1449" s="21">
        <x:v>0.75243424767914746</x:v>
      </x:c>
      <x:c r="L1449" s="21">
        <x:v>0.71482032388218952</x:v>
      </x:c>
      <x:c r="M1449" s="22">
        <x:v>0.77733704259779479</x:v>
      </x:c>
      <x:c r="N1449" s="22">
        <x:v>1.0021095052689737</x:v>
      </x:c>
      <x:c r="O1449" s="13">
        <x:v>1.7839888067951295</x:v>
      </x:c>
      <x:c r="P1449" s="25">
        <x:v>1.7504999999999999</x:v>
      </x:c>
      <x:c r="Q1449" s="25">
        <x:v>3.3902000000000001</x:v>
      </x:c>
    </x:row>
    <x:row r="1450">
      <x:c r="A1450" s="9">
        <x:v>46010</x:v>
      </x:c>
      <x:c r="B1450" s="8">
        <x:v>204.05156537753001</x:v>
      </x:c>
      <x:c r="C1450" s="8">
        <x:v>200.22701475596</x:v>
      </x:c>
      <x:c r="D1450" s="8">
        <x:v>188.84615384615</x:v>
      </x:c>
      <x:c r="E1450" s="8">
        <x:v>465.810546875</x:v>
      </x:c>
      <x:c r="F1450" s="23">
        <x:v>3.6473382021366003</x:v>
      </x:c>
      <x:c r="G1450" s="18">
        <x:v>0.58335997442455001</x:v>
      </x:c>
      <x:c r="H1450" s="18">
        <x:v>0.53079662931108995</x:v>
      </x:c>
      <x:c r="I1450" s="18">
        <x:v>0.84914929307452991</x:v>
      </x:c>
      <x:c r="J1450" s="18">
        <x:v>1.0710522523976</x:v>
      </x:c>
      <x:c r="K1450" s="21">
        <x:v>0.751491318301865</x:v>
      </x:c>
      <x:c r="L1450" s="21">
        <x:v>0.71170312270614611</x:v>
      </x:c>
      <x:c r="M1450" s="22">
        <x:v>0.77309691582330098</x:v>
      </x:c>
      <x:c r="N1450" s="22">
        <x:v>1.0012609483219541</x:v>
      </x:c>
      <x:c r="O1450" s="13">
        <x:v>1.7990950873723108</x:v>
      </x:c>
      <x:c r="P1450" s="25">
        <x:v>1.7517</x:v>
      </x:c>
      <x:c r="Q1450" s="25">
        <x:v>3.3898000000000001</x:v>
      </x:c>
    </x:row>
    <x:row r="1451">
      <x:c r="A1451" s="9">
        <x:v>46013</x:v>
      </x:c>
      <x:c r="B1451" s="8">
        <x:v>215.77655003069</x:v>
      </x:c>
      <x:c r="C1451" s="8">
        <x:v>211.86152099885999</x:v>
      </x:c>
      <x:c r="D1451" s="8">
        <x:v>203.61538461538001</x:v>
      </x:c>
      <x:c r="E1451" s="8">
        <x:v>482.041015625</x:v>
      </x:c>
      <x:c r="F1451" s="23">
        <x:v>3.7832361781748252</x:v>
      </x:c>
      <x:c r="G1451" s="18">
        <x:v>0.58895460358055995</x:v>
      </x:c>
      <x:c r="H1451" s="18">
        <x:v>0.53401094605159993</x:v>
      </x:c>
      <x:c r="I1451" s="18">
        <x:v>0.86388689192428003</x:v>
      </x:c>
      <x:c r="J1451" s="18">
        <x:v>1.0876452803295</x:v>
      </x:c>
      <x:c r="K1451" s="21">
        <x:v>0.76740325154350386</x:v>
      </x:c>
      <x:c r="L1451" s="21">
        <x:v>0.72549074329248842</x:v>
      </x:c>
      <x:c r="M1451" s="22">
        <x:v>0.79646932194613984</x:v>
      </x:c>
      <x:c r="N1451" s="22">
        <x:v>1.0288996603104139</x:v>
      </x:c>
      <x:c r="O1451" s="13">
        <x:v>1.8168274567029714</x:v>
      </x:c>
      <x:c r="P1451" s="25">
        <x:v>1.7513000000000001</x:v>
      </x:c>
      <x:c r="Q1451" s="25">
        <x:v>3.4477000000000002</x:v>
      </x:c>
    </x:row>
    <x:row r="1452">
      <x:c r="A1452" s="9">
        <x:v>46014</x:v>
      </x:c>
      <x:c r="B1452" s="8">
        <x:v>217.1270718232</x:v>
      </x:c>
      <x:c r="C1452" s="8">
        <x:v>214.47219069240001</x:v>
      </x:c>
      <x:c r="D1452" s="8">
        <x:v>211.07692307692</x:v>
      </x:c>
      <x:c r="E1452" s="8">
        <x:v>480.693359375</x:v>
      </x:c>
      <x:c r="F1452" s="23">
        <x:v>3.8084238624188003</x:v>
      </x:c>
      <x:c r="G1452" s="18">
        <x:v>0.59934462915601006</x:v>
      </x:c>
      <x:c r="H1452" s="18">
        <x:v>0.54782382069324997</x:v>
      </x:c>
      <x:c r="I1452" s="18">
        <x:v>0.88820992092020001</x:v>
      </x:c>
      <x:c r="J1452" s="18">
        <x:v>1.1130941376818999</x:v>
      </x:c>
      <x:c r="K1452" s="21">
        <x:v>0.78260798775218077</x:v>
      </x:c>
      <x:c r="L1452" s="21">
        <x:v>0.74215578034903262</x:v>
      </x:c>
      <x:c r="M1452" s="22">
        <x:v>0.81611868992551573</x:v>
      </x:c>
      <x:c r="N1452" s="22">
        <x:v>1.045264687145683</x:v>
      </x:c>
      <x:c r="O1452" s="13">
        <x:v>1.8188641983295502</x:v>
      </x:c>
      <x:c r="P1452" s="25">
        <x:v>1.7525999999999999</x:v>
      </x:c>
      <x:c r="Q1452" s="25">
        <x:v>3.4982000000000002</x:v>
      </x:c>
    </x:row>
    <x:row r="1453">
      <x:c r="A1453" s="9">
        <x:v>46015</x:v>
      </x:c>
      <x:c r="B1453" s="8">
        <x:v>222.34499693063</x:v>
      </x:c>
      <x:c r="C1453" s="8">
        <x:v>219.12599318956001</x:v>
      </x:c>
      <x:c r="D1453" s="8">
        <x:v>215.53846153846001</x:v>
      </x:c>
      <x:c r="E1453" s="8">
        <x:v>490.791015625</x:v>
      </x:c>
      <x:c r="F1453" s="23">
        <x:v>3.8695011682091249</x:v>
      </x:c>
      <x:c r="G1453" s="18">
        <x:v>0.60294117647058998</x:v>
      </x:c>
      <x:c r="H1453" s="18">
        <x:v>0.54938754235079001</x:v>
      </x:c>
      <x:c r="I1453" s="18">
        <x:v>0.89336208962376995</x:v>
      </x:c>
      <x:c r="J1453" s="18">
        <x:v>1.1169161272392001</x:v>
      </x:c>
      <x:c r="K1453" s="21">
        <x:v>0.78131145985841743</x:v>
      </x:c>
      <x:c r="L1453" s="21">
        <x:v>0.74023750270223121</x:v>
      </x:c>
      <x:c r="M1453" s="22">
        <x:v>0.82222033577173548</x:v>
      </x:c>
      <x:c r="N1453" s="22">
        <x:v>1.0445373526196664</x:v>
      </x:c>
      <x:c r="O1453" s="13">
        <x:v>1.8398017290725921</x:v>
      </x:c>
      <x:c r="P1453" s="25">
        <x:v>1.7531000000000001</x:v>
      </x:c>
      <x:c r="Q1453" s="25">
        <x:v>3.5017</x:v>
      </x:c>
    </x:row>
    <x:row r="1454">
      <x:c r="A1454" s="9">
        <x:v>46016</x:v>
      </x:c>
      <x:c r="B1454" s="8">
        <x:v>222.52915899325001</x:v>
      </x:c>
      <x:c r="C1454" s="8">
        <x:v>219.69353007946</x:v>
      </x:c>
      <x:c r="D1454" s="8">
        <x:v>216.15384615385</x:v>
      </x:c>
      <x:c r="E1454" s="8">
        <x:v>490.703125</x:v>
      </x:c>
      <x:c r="F1454" s="23">
        <x:v>3.8726991505664001</x:v>
      </x:c>
      <x:c r="G1454" s="18">
        <x:v>0.61189258312020001</x:v>
      </x:c>
      <x:c r="H1454" s="18">
        <x:v>0.55607679610806993</x:v>
      </x:c>
      <x:c r="I1454" s="18">
        <x:v>0.91648693985142993</x:v>
      </x:c>
      <x:c r="J1454" s="18">
        <x:v>1.1460005357413001</x:v>
      </x:c>
      <x:c r="K1454" s="21">
        <x:v>0.80594548983991765</x:v>
      </x:c>
      <x:c r="L1454" s="21">
        <x:v>0.76409608093425097</x:v>
      </x:c>
      <x:c r="M1454" s="22">
        <x:v>0.84755767869251497</x:v>
      </x:c>
      <x:c r="N1454" s="22">
        <x:v>1.070357728293053</x:v>
      </x:c>
      <x:c r="O1454" s="13">
        <x:v>1.8530733929934731</x:v>
      </x:c>
      <x:c r="P1454" s="25">
        <x:v>1.7533000000000001</x:v>
      </x:c>
      <x:c r="Q1454" s="25">
        <x:v>3.4845999999999999</x:v>
      </x:c>
    </x:row>
    <x:row r="1455">
      <x:c r="A1455" s="9">
        <x:v>46017</x:v>
      </x:c>
      <x:c r="B1455" s="8">
        <x:v>220.31921424186999</x:v>
      </x:c>
      <x:c r="C1455" s="8">
        <x:v>217.13961407491001</x:v>
      </x:c>
      <x:c r="D1455" s="8">
        <x:v>211.61538461538001</x:v>
      </x:c>
      <x:c r="E1455" s="8">
        <x:v>486.4453125</x:v>
      </x:c>
      <x:c r="F1455" s="23">
        <x:v>3.8387988135804001</x:v>
      </x:c>
      <x:c r="G1455" s="18">
        <x:v>0.61612851662404</x:v>
      </x:c>
      <x:c r="H1455" s="18">
        <x:v>0.56033359395361004</x:v>
      </x:c>
      <x:c r="I1455" s="18">
        <x:v>0.92655164150490998</x:v>
      </x:c>
      <x:c r="J1455" s="18">
        <x:v>1.1598902051794999</x:v>
      </x:c>
      <x:c r="K1455" s="21">
        <x:v>0.8229182186309989</x:v>
      </x:c>
      <x:c r="L1455" s="21">
        <x:v>0.77992187152030934</x:v>
      </x:c>
      <x:c r="M1455" s="22">
        <x:v>0.86824122393396364</x:v>
      </x:c>
      <x:c r="N1455" s="22">
        <x:v>1.0906018726004536</x:v>
      </x:c>
      <x:c r="O1455" s="13">
        <x:v>1.8563199954569152</x:v>
      </x:c>
      <x:c r="P1455" s="25">
        <x:v>1.7539</x:v>
      </x:c>
      <x:c r="Q1455" s="25">
        <x:v>3.4994999999999998</x:v>
      </x:c>
    </x:row>
    <x:row r="1456">
      <x:c r="A1456" s="9">
        <x:v>46020</x:v>
      </x:c>
      <x:c r="B1456" s="8">
        <x:v>223.57274401473001</x:v>
      </x:c>
      <x:c r="C1456" s="8">
        <x:v>218.67196367764001</x:v>
      </x:c>
      <x:c r="D1456" s="8">
        <x:v>216.53846153846001</x:v>
      </x:c>
      <x:c r="E1456" s="8">
        <x:v>487.060546875</x:v>
      </x:c>
      <x:c r="F1456" s="23">
        <x:v>3.8646092902645752</x:v>
      </x:c>
      <x:c r="G1456" s="18">
        <x:v>0.61804667519181999</x:v>
      </x:c>
      <x:c r="H1456" s="18">
        <x:v>0.56267917643993004</x:v>
      </x:c>
      <x:c r="I1456" s="18">
        <x:v>0.93541816439013004</x:v>
      </x:c>
      <x:c r="J1456" s="18">
        <x:v>1.174059532345</x:v>
      </x:c>
      <x:c r="K1456" s="21">
        <x:v>0.8277507316895707</x:v>
      </x:c>
      <x:c r="L1456" s="21">
        <x:v>0.78136057975541617</x:v>
      </x:c>
      <x:c r="M1456" s="22">
        <x:v>0.86731046439810555</x:v>
      </x:c>
      <x:c r="N1456" s="22">
        <x:v>1.0839346394453497</x:v>
      </x:c>
      <x:c r="O1456" s="13">
        <x:v>1.8506870191786537</x:v>
      </x:c>
      <x:c r="P1456" s="25">
        <x:v>1.7515000000000001</x:v>
      </x:c>
      <x:c r="Q1456" s="25">
        <x:v>3.4893999999999998</x:v>
      </x:c>
    </x:row>
    <x:row r="1457">
      <x:c r="A1457" s="9">
        <x:v>46021</x:v>
      </x:c>
      <x:c r="B1457" s="8">
        <x:v>222.52915899325001</x:v>
      </x:c>
      <x:c r="C1457" s="8">
        <x:v>219.63677639047</x:v>
      </x:c>
      <x:c r="D1457" s="8">
        <x:v>212.15384615385</x:v>
      </x:c>
      <x:c r="E1457" s="8">
        <x:v>490.068359375</x:v>
      </x:c>
      <x:c r="F1457" s="23">
        <x:v>3.8609703522814249</x:v>
      </x:c>
      <x:c r="G1457" s="18">
        <x:v>0.61141304347825998</x:v>
      </x:c>
      <x:c r="H1457" s="18">
        <x:v>0.55564242898097005</x:v>
      </x:c>
      <x:c r="I1457" s="18">
        <x:v>0.92691109513539005</x:v>
      </x:c>
      <x:c r="J1457" s="18">
        <x:v>1.1574665044903001</x:v>
      </x:c>
      <x:c r="K1457" s="21">
        <x:v>0.82621847145148686</x:v>
      </x:c>
      <x:c r="L1457" s="21">
        <x:v>0.77788370152059283</x:v>
      </x:c>
      <x:c r="M1457" s="22">
        <x:v>0.86420793261188811</x:v>
      </x:c>
      <x:c r="N1457" s="22">
        <x:v>1.0857529757603408</x:v>
      </x:c>
      <x:c r="O1457" s="13">
        <x:v>1.8524329370463923</x:v>
      </x:c>
      <x:c r="P1457" s="25">
        <x:v>1.7513000000000001</x:v>
      </x:c>
      <x:c r="Q1457" s="25">
        <x:v>3.4121000000000001</x:v>
      </x:c>
    </x:row>
    <x:row r="1458">
      <x:c r="A1458" s="9">
        <x:v>46022</x:v>
      </x:c>
      <x:c r="B1458" s="8">
        <x:v>218.23204419890001</x:v>
      </x:c>
      <x:c r="C1458" s="8">
        <x:v>213.84790011351001</x:v>
      </x:c>
      <x:c r="D1458" s="8">
        <x:v>205.84615384615</x:v>
      </x:c>
      <x:c r="E1458" s="8">
        <x:v>480</x:v>
      </x:c>
      <x:c r="F1458" s="23">
        <x:v>3.7948152453964004</x:v>
      </x:c>
      <x:c r="G1458" s="18">
        <x:v>0.61429028132992003</x:v>
      </x:c>
      <x:c r="H1458" s="18">
        <x:v>0.55842237859439003</x:v>
      </x:c>
      <x:c r="I1458" s="18">
        <x:v>0.93314162473040996</x:v>
      </x:c>
      <x:c r="J1458" s="18">
        <x:v>1.164364729511</x:v>
      </x:c>
      <x:c r="K1458" s="21">
        <x:v>0.82433261269692237</x:v>
      </x:c>
      <x:c r="L1458" s="21">
        <x:v>0.77548585446209706</x:v>
      </x:c>
      <x:c r="M1458" s="22">
        <x:v>0.86379426170705109</x:v>
      </x:c>
      <x:c r="N1458" s="22">
        <x:v>1.085631753339348</x:v>
      </x:c>
      <x:c r="O1458" s="13">
        <x:v>1.8492078131281686</x:v>
      </x:c>
      <x:c r="P1458" s="25">
        <x:v>1.7513000000000001</x:v>
      </x:c>
      <x:c r="Q1458" s="25">
        <x:v>3.3881000000000001</x:v>
      </x:c>
    </x:row>
    <x:row r="1459">
      <x:c r="A1459" s="9">
        <x:v>46027</x:v>
      </x:c>
      <x:c r="B1459" s="8">
        <x:v>226.08962553713999</x:v>
      </x:c>
      <x:c r="C1459" s="8">
        <x:v>219.58002270148</x:v>
      </x:c>
      <x:c r="D1459" s="8">
        <x:v>214.53846153846001</x:v>
      </x:c>
      <x:c r="E1459" s="8">
        <x:v>496.494140625</x:v>
      </x:c>
      <x:c r="F1459" s="23">
        <x:v>3.8917556260052</x:v>
      </x:c>
      <x:c r="G1459" s="18">
        <x:v>0.60901534526853995</x:v>
      </x:c>
      <x:c r="H1459" s="18">
        <x:v>0.55095126400833994</x:v>
      </x:c>
      <x:c r="I1459" s="18">
        <x:v>0.92978672417925001</x:v>
      </x:c>
      <x:c r="J1459" s="18">
        <x:v>1.1610088362430999</x:v>
      </x:c>
      <x:c r="K1459" s="21">
        <x:v>0.82067876135995332</x:v>
      </x:c>
      <x:c r="L1459" s="21">
        <x:v>0.77308800740360129</x:v>
      </x:c>
      <x:c r="M1459" s="22">
        <x:v>0.86338059080222407</x:v>
      </x:c>
      <x:c r="N1459" s="22">
        <x:v>1.0857529757603408</x:v>
      </x:c>
      <x:c r="O1459" s="13">
        <x:v>1.8863683240675544</x:v>
      </x:c>
      <x:c r="P1459" s="25">
        <x:v>1.7506999999999999</x:v>
      </x:c>
      <x:c r="Q1459" s="25">
        <x:v>3.4504999999999999</x:v>
      </x:c>
    </x:row>
    <x:row r="1460">
      <x:c r="A1460" s="9">
        <x:v>46028</x:v>
      </x:c>
      <x:c r="B1460" s="8">
        <x:v>225.41436464088</x:v>
      </x:c>
      <x:c r="C1460" s="8">
        <x:v>218.33144154370001</x:v>
      </x:c>
      <x:c r="D1460" s="8">
        <x:v>211.23076923076999</x:v>
      </x:c>
      <x:c r="E1460" s="8">
        <x:v>507.333984375</x:v>
      </x:c>
      <x:c r="F1460" s="23">
        <x:v>3.905776399475875</x:v>
      </x:c>
      <x:c r="G1460" s="18">
        <x:v>0.63267263427109999</x:v>
      </x:c>
      <x:c r="H1460" s="18">
        <x:v>0.57840326644079998</x:v>
      </x:c>
      <x:c r="I1460" s="18">
        <x:v>0.98250658998323004</x:v>
      </x:c>
      <x:c r="J1460" s="18">
        <x:v>1.216194636949</x:v>
      </x:c>
      <x:c r="K1460" s="21">
        <x:v>0.85132396612162808</x:v>
      </x:c>
      <x:c r="L1460" s="21">
        <x:v>0.80917560563394142</x:v>
      </x:c>
      <x:c r="M1460" s="22">
        <x:v>0.90061097223683118</x:v>
      </x:c>
      <x:c r="N1460" s="22">
        <x:v>1.1200589209039049</x:v>
      </x:c>
      <x:c r="O1460" s="13">
        <x:v>1.9121203588822775</x:v>
      </x:c>
      <x:c r="P1460" s="25">
        <x:v>1.7488999999999999</x:v>
      </x:c>
      <x:c r="Q1460" s="25">
        <x:v>3.4828000000000001</x:v>
      </x:c>
    </x:row>
    <x:row r="1461">
      <x:c r="A1461" s="9">
        <x:v>46029</x:v>
      </x:c>
      <x:c r="B1461" s="8">
        <x:v>231.55310006139001</x:v>
      </x:c>
      <x:c r="C1461" s="8">
        <x:v>223.83654937571001</x:v>
      </x:c>
      <x:c r="D1461" s="8">
        <x:v>215.84615384615</x:v>
      </x:c>
      <x:c r="E1461" s="8">
        <x:v>507.763671875</x:v>
      </x:c>
      <x:c r="F1461" s="23">
        <x:v>3.9474986878956253</x:v>
      </x:c>
      <x:c r="G1461" s="18">
        <x:v>0.65617007672633998</x:v>
      </x:c>
      <x:c r="H1461" s="18">
        <x:v>0.59916601511598</x:v>
      </x:c>
      <x:c r="I1461" s="18">
        <x:v>1.0200095854300999</x:v>
      </x:c>
      <x:c r="J1461" s="18">
        <x:v>1.2547874097230001</x:v>
      </x:c>
      <x:c r="K1461" s="21">
        <x:v>0.87831531954633357</x:v>
      </x:c>
      <x:c r="L1461" s="21">
        <x:v>0.83099601386624511</x:v>
      </x:c>
      <x:c r="M1461" s="22">
        <x:v>0.91963983385897197</x:v>
      </x:c>
      <x:c r="N1461" s="22">
        <x:v>1.1378786167912489</x:v>
      </x:c>
      <x:c r="O1461" s="13">
        <x:v>1.9205964141218186</x:v>
      </x:c>
      <x:c r="P1461" s="25">
        <x:v>1.7478</x:v>
      </x:c>
      <x:c r="Q1461" s="25">
        <x:v>3.4723999999999999</x:v>
      </x:c>
    </x:row>
    <x:row r="1462">
      <x:c r="A1462" s="9">
        <x:v>46030</x:v>
      </x:c>
      <x:c r="B1462" s="8">
        <x:v>229.71147943523999</x:v>
      </x:c>
      <x:c r="C1462" s="8">
        <x:v>219.23950056754001</x:v>
      </x:c>
      <x:c r="D1462" s="8">
        <x:v>210.07692307692</x:v>
      </x:c>
      <x:c r="E1462" s="8">
        <x:v>496.97265625</x:v>
      </x:c>
      <x:c r="F1462" s="23">
        <x:v>3.8900013983242503</x:v>
      </x:c>
      <x:c r="G1462" s="18">
        <x:v>0.65313299232736999</x:v>
      </x:c>
      <x:c r="H1462" s="18">
        <x:v>0.59595169837547002</x:v>
      </x:c>
      <x:c r="I1462" s="18">
        <x:v>1.035346273664</x:v>
      </x:c>
      <x:c r="J1462" s="18">
        <x:v>1.2710075605308</x:v>
      </x:c>
      <x:c r="K1462" s="21">
        <x:v>0.88845181035211818</x:v>
      </x:c>
      <x:c r="L1462" s="21">
        <x:v>0.84310514151163907</x:v>
      </x:c>
      <x:c r="M1462" s="22">
        <x:v>0.93153287237279958</x:v>
      </x:c>
      <x:c r="N1462" s="22">
        <x:v>1.1462429638403515</x:v>
      </x:c>
      <x:c r="O1462" s="13">
        <x:v>1.9267355242722966</x:v>
      </x:c>
      <x:c r="P1462" s="25">
        <x:v>1.7488999999999999</x:v>
      </x:c>
      <x:c r="Q1462" s="25">
        <x:v>3.4599000000000002</x:v>
      </x:c>
    </x:row>
    <x:row r="1463">
      <x:c r="A1463" s="9">
        <x:v>46031</x:v>
      </x:c>
      <x:c r="B1463" s="8">
        <x:v>231.98281154081999</x:v>
      </x:c>
      <x:c r="C1463" s="8">
        <x:v>219.40976163451001</x:v>
      </x:c>
      <x:c r="D1463" s="8">
        <x:v>208.92307692308</x:v>
      </x:c>
      <x:c r="E1463" s="8">
        <x:v>498.212890625</x:v>
      </x:c>
      <x:c r="F1463" s="23">
        <x:v>3.8963213518085253</x:v>
      </x:c>
      <x:c r="G1463" s="18">
        <x:v>0.64130434782609003</x:v>
      </x:c>
      <x:c r="H1463" s="18">
        <x:v>0.58526626704891005</x:v>
      </x:c>
      <x:c r="I1463" s="18">
        <x:v>1.0387011742152001</x:v>
      </x:c>
      <x:c r="J1463" s="18">
        <x:v>1.2703550257566001</x:v>
      </x:c>
      <x:c r="K1463" s="21">
        <x:v>0.90153495546191031</x:v>
      </x:c>
      <x:c r="L1463" s="21">
        <x:v>0.85977017856817128</x:v>
      </x:c>
      <x:c r="M1463" s="22">
        <x:v>0.94901046810182654</x:v>
      </x:c>
      <x:c r="N1463" s="22">
        <x:v>1.1679417771996627</x:v>
      </x:c>
      <x:c r="O1463" s="13">
        <x:v>1.9538614352276165</x:v>
      </x:c>
      <x:c r="P1463" s="25">
        <x:v>1.7497</x:v>
      </x:c>
      <x:c r="Q1463" s="25">
        <x:v>3.4839000000000002</x:v>
      </x:c>
    </x:row>
    <x:row r="1464">
      <x:c r="A1464" s="9">
        <x:v>46034</x:v>
      </x:c>
      <x:c r="B1464" s="8">
        <x:v>238.36709637814999</x:v>
      </x:c>
      <x:c r="C1464" s="8">
        <x:v>219.75028376844</x:v>
      </x:c>
      <x:c r="D1464" s="8">
        <x:v>206.15384615385</x:v>
      </x:c>
      <x:c r="E1464" s="8">
        <x:v>505.15625</x:v>
      </x:c>
      <x:c r="F1464" s="23">
        <x:v>3.9235686907511003</x:v>
      </x:c>
      <x:c r="G1464" s="18">
        <x:v>0.64697890025575011</x:v>
      </x:c>
      <x:c r="H1464" s="18">
        <x:v>0.59577795152462998</x:v>
      </x:c>
      <x:c r="I1464" s="18">
        <x:v>1.0760843517853</x:v>
      </x:c>
      <x:c r="J1464" s="18">
        <x:v>1.3157528043089</x:v>
      </x:c>
      <x:c r="K1464" s="21">
        <x:v>0.93536254687191267</x:v>
      </x:c>
      <x:c r="L1464" s="21">
        <x:v>0.89537820738681684</x:v>
      </x:c>
      <x:c r="M1464" s="22">
        <x:v>0.97227945649846115</x:v>
      </x:c>
      <x:c r="N1464" s="22">
        <x:v>1.1932772631891617</x:v>
      </x:c>
      <x:c r="O1464" s="13">
        <x:v>1.9877098340965478</x:v>
      </x:c>
      <x:c r="P1464" s="25">
        <x:v>1.7506999999999999</x:v>
      </x:c>
      <x:c r="Q1464" s="25">
        <x:v>3.5535999999999999</x:v>
      </x:c>
    </x:row>
    <x:row r="1465">
      <x:c r="A1465" s="9">
        <x:v>46035</x:v>
      </x:c>
      <x:c r="B1465" s="8">
        <x:v>231.18477593616001</x:v>
      </x:c>
      <x:c r="C1465" s="8">
        <x:v>212.08853575481999</x:v>
      </x:c>
      <x:c r="D1465" s="8">
        <x:v>199.07692307692</x:v>
      </x:c>
      <x:c r="E1465" s="8">
        <x:v>496.19140625</x:v>
      </x:c>
      <x:c r="F1465" s="23">
        <x:v>3.8463541025447499</x:v>
      </x:c>
      <x:c r="G1465" s="18">
        <x:v>0.65185421994885007</x:v>
      </x:c>
      <x:c r="H1465" s="18">
        <x:v>0.60820085135957003</x:v>
      </x:c>
      <x:c r="I1465" s="18">
        <x:v>1.1181404265516</x:v>
      </x:c>
      <x:c r="J1465" s="18">
        <x:v>1.3599387325551999</x:v>
      </x:c>
      <x:c r="K1465" s="21">
        <x:v>0.97190106024160161</x:v>
      </x:c>
      <x:c r="L1465" s="21">
        <x:v>0.9424959020862238</x:v>
      </x:c>
      <x:c r="M1465" s="22">
        <x:v>1.0091995847544455</x:v>
      </x:c>
      <x:c r="N1465" s="22">
        <x:v>1.2399478952748915</x:v>
      </x:c>
      <x:c r="O1465" s="13">
        <x:v>1.9666904628330497</x:v>
      </x:c>
      <x:c r="P1465" s="25">
        <x:v>1.7514000000000001</x:v>
      </x:c>
      <x:c r="Q1465" s="25">
        <x:v>3.5596999999999999</x:v>
      </x:c>
    </x:row>
    <x:row r="1466">
      <x:c r="A1466" s="10">
        <x:v>46036</x:v>
      </x:c>
      <x:c r="B1466" s="8">
        <x:v>236.58686310620001</x:v>
      </x:c>
      <x:c r="C1466" s="8">
        <x:v>216.34506242905999</x:v>
      </x:c>
      <x:c r="D1466" s="8">
        <x:v>211.15384615385</x:v>
      </x:c>
      <x:c r="E1466" s="8">
        <x:v>495.859375</x:v>
      </x:c>
      <x:c r="F1466" s="23">
        <x:v>3.899862866722775</x:v>
      </x:c>
      <x:c r="G1466" s="18">
        <x:v>0.64929667519181999</x:v>
      </x:c>
      <x:c r="H1466" s="18">
        <x:v>0.60203283815481001</x:v>
      </x:c>
      <x:c r="I1466" s="18">
        <x:v>1.0909417685119001</x:v>
      </x:c>
      <x:c r="J1466" s="18">
        <x:v>1.3265662382836998</x:v>
      </x:c>
      <x:c r="K1466" s="21">
        <x:v>0.94927075518682646</x:v>
      </x:c>
      <x:c r="L1466" s="21">
        <x:v>0.90772711973806408</x:v>
      </x:c>
      <x:c r="M1466" s="22">
        <x:v>0.98737844452472046</x:v>
      </x:c>
      <x:c r="N1466" s="22">
        <x:v>1.2203098630725564</x:v>
      </x:c>
      <x:c r="O1466" s="13">
        <x:v>1.9791993994474673</x:v>
      </x:c>
      <x:c r="P1466" s="25">
        <x:v>1.7517</x:v>
      </x:c>
      <x:c r="Q1466" s="25">
        <x:v>3.6032999999999999</x:v>
      </x:c>
    </x:row>
    <x:row r="1467">
      <x:c r="A1467" s="10">
        <x:v>46037</x:v>
      </x:c>
      <x:c r="B1467" s="8">
        <x:v>243.03253529772999</x:v>
      </x:c>
      <x:c r="C1467" s="8">
        <x:v>222.75822928490001</x:v>
      </x:c>
      <x:c r="D1467" s="8">
        <x:v>219.23076923076999</x:v>
      </x:c>
      <x:c r="E1467" s="8">
        <x:v>509.560546875</x:v>
      </x:c>
      <x:c r="F1467" s="23">
        <x:v>3.9864552017209998</x:v>
      </x:c>
      <x:c r="G1467" s="18">
        <x:v>0.64242327365729002</x:v>
      </x:c>
      <x:c r="H1467" s="18">
        <x:v>0.60168534445313004</x:v>
      </x:c>
      <x:c r="I1467" s="18">
        <x:v>1.1098729930506002</x:v>
      </x:c>
      <x:c r="J1467" s="18">
        <x:v>1.3459558438745001</x:v>
      </x:c>
      <x:c r="K1467" s="21">
        <x:v>0.96353256201822135</x:v>
      </x:c>
      <x:c r="L1467" s="21">
        <x:v>0.92355291032412223</x:v>
      </x:c>
      <x:c r="M1467" s="22">
        <x:v>1.0044423693489102</x:v>
      </x:c>
      <x:c r="N1467" s="22">
        <x:v>1.2421298988529634</x:v>
      </x:c>
      <x:c r="O1467" s="13">
        <x:v>1.9818233728032217</x:v>
      </x:c>
      <x:c r="P1467" s="25">
        <x:v>1.7524999999999999</x:v>
      </x:c>
      <x:c r="Q1467" s="25">
        <x:v>3.5908000000000002</x:v>
      </x:c>
    </x:row>
    <x:row r="1468">
      <x:c r="A1468" s="9">
        <x:v>46038</x:v>
      </x:c>
      <x:c r="B1468" s="8">
        <x:v>244.01473296501001</x:v>
      </x:c>
      <x:c r="C1468" s="8">
        <x:v>226.39046538024999</x:v>
      </x:c>
      <x:c r="D1468" s="8">
        <x:v>219.76923076923001</x:v>
      </x:c>
      <x:c r="E1468" s="8">
        <x:v>520.673828125</x:v>
      </x:c>
      <x:c r="F1468" s="23">
        <x:v>4.0271206430987245</x:v>
      </x:c>
      <x:c r="G1468" s="18">
        <x:v>0.64625959079284001</x:v>
      </x:c>
      <x:c r="H1468" s="18">
        <x:v>0.60967769959168994</x:v>
      </x:c>
      <x:c r="I1468" s="18">
        <x:v>1.1152647975078001</x:v>
      </x:c>
      <x:c r="J1468" s="18">
        <x:v>1.3590997592961001</x:v>
      </x:c>
      <x:c r="K1468" s="21">
        <x:v>0.96706854718303004</x:v>
      </x:c>
      <x:c r="L1468" s="21">
        <x:v>0.92139484797147952</x:v>
      </x:c>
      <x:c r="M1468" s="22">
        <x:v>0.99999540712199786</x:v>
      </x:c>
      <x:c r="N1468" s="22">
        <x:v>1.2358263329608365</x:v>
      </x:c>
      <x:c r="O1468" s="13">
        <x:v>1.9881699347909947</x:v>
      </x:c>
      <x:c r="P1468" s="25">
        <x:v>1.7535000000000001</x:v>
      </x:c>
      <x:c r="Q1468" s="25">
        <x:v>3.5855000000000001</x:v>
      </x:c>
    </x:row>
    <x:row r="1469">
      <x:c r="A1469" s="9">
        <x:v>46041</x:v>
      </x:c>
      <x:c r="B1469" s="8">
        <x:v>241.06813996317001</x:v>
      </x:c>
      <x:c r="C1469" s="8">
        <x:v>225.87968217933999</x:v>
      </x:c>
      <x:c r="D1469" s="8">
        <x:v>214.61538461538001</x:v>
      </x:c>
      <x:c r="E1469" s="8">
        <x:v>519.43359375</x:v>
      </x:c>
      <x:c r="F1469" s="23">
        <x:v>4.0024920012697249</x:v>
      </x:c>
      <x:c r="G1469" s="18">
        <x:v>0.64322250639386003</x:v>
      </x:c>
      <x:c r="H1469" s="18">
        <x:v>0.61045956042047</x:v>
      </x:c>
      <x:c r="I1469" s="18">
        <x:v>1.1208962377187</x:v>
      </x:c>
      <x:c r="J1469" s="18">
        <x:v>1.3734555249465001</x:v>
      </x:c>
      <x:c r="K1469" s="21">
        <x:v>0.97803010119393652</x:v>
      </x:c>
      <x:c r="L1469" s="21">
        <x:v>0.92103517091270004</x:v>
      </x:c>
      <x:c r="M1469" s="22">
        <x:v>1.0083722429447914</x:v>
      </x:c>
      <x:c r="N1469" s="22">
        <x:v>1.249888133797</x:v>
      </x:c>
      <x:c r="O1469" s="13">
        <x:v>2.0030140889241692</x:v>
      </x:c>
      <x:c r="P1469" s="25">
        <x:v>1.7539</x:v>
      </x:c>
      <x:c r="Q1469" s="25">
        <x:v>3.6293000000000002</x:v>
      </x:c>
    </x:row>
    <x:row r="1470">
      <x:c r="A1470" s="9">
        <x:v>46042</x:v>
      </x:c>
      <x:c r="B1470" s="8">
        <x:v>234.56108041742999</x:v>
      </x:c>
      <x:c r="C1470" s="8">
        <x:v>218.55845629966001</x:v>
      </x:c>
      <x:c r="D1470" s="8">
        <x:v>203</x:v>
      </x:c>
      <x:c r="E1470" s="8">
        <x:v>510.1953125</x:v>
      </x:c>
      <x:c r="F1470" s="23">
        <x:v>3.9157871230427248</x:v>
      </x:c>
      <x:c r="G1470" s="18">
        <x:v>0.64793797953964005</x:v>
      </x:c>
      <x:c r="H1470" s="18">
        <x:v>0.60950395274086</x:v>
      </x:c>
      <x:c r="I1470" s="18">
        <x:v>1.1364725617061999</x:v>
      </x:c>
      <x:c r="J1470" s="18">
        <x:v>1.3865062210484</x:v>
      </x:c>
      <x:c r="K1470" s="21">
        <x:v>0.99335270357477401</x:v>
      </x:c>
      <x:c r="L1470" s="21">
        <x:v>0.9354222532636749</x:v>
      </x:c>
      <x:c r="M1470" s="22">
        <x:v>1.0390873076283413</x:v>
      </x:c>
      <x:c r="N1470" s="22">
        <x:v>1.275829731891462</x:v>
      </x:c>
      <x:c r="O1470" s="13">
        <x:v>1.9921323650441365</x:v>
      </x:c>
      <x:c r="P1470" s="25">
        <x:v>1.7554000000000001</x:v>
      </x:c>
      <x:c r="Q1470" s="25">
        <x:v>3.6655000000000002</x:v>
      </x:c>
    </x:row>
    <x:row r="1471">
      <x:c r="A1471" s="9">
        <x:v>46043</x:v>
      </x:c>
      <x:c r="B1471" s="8">
        <x:v>241.62062615100999</x:v>
      </x:c>
      <x:c r="C1471" s="8">
        <x:v>225.82292849034999</x:v>
      </x:c>
      <x:c r="D1471" s="8">
        <x:v>213</x:v>
      </x:c>
      <x:c r="E1471" s="8">
        <x:v>518.857421875</x:v>
      </x:c>
      <x:c r="F1471" s="23">
        <x:v>3.9982524412908997</x:v>
      </x:c>
      <x:c r="G1471" s="18">
        <x:v>0.65081521739129999</x:v>
      </x:c>
      <x:c r="H1471" s="18">
        <x:v>0.60272782555815996</x:v>
      </x:c>
      <x:c r="I1471" s="18">
        <x:v>1.1255691349149</x:v>
      </x:c>
      <x:c r="J1471" s="18">
        <x:v>1.3704725087254999</x:v>
      </x:c>
      <x:c r="K1471" s="21">
        <x:v>0.9847484730070728</x:v>
      </x:c>
      <x:c r="L1471" s="21">
        <x:v>0.92043570914807882</x:v>
      </x:c>
      <x:c r="M1471" s="22">
        <x:v>1.0208857878158648</x:v>
      </x:c>
      <x:c r="N1471" s="22">
        <x:v>1.2614042637922172</x:v>
      </x:c>
      <x:c r="O1471" s="13">
        <x:v>2.015079532315224</x:v>
      </x:c>
      <x:c r="P1471" s="25">
        <x:v>1.7565</x:v>
      </x:c>
      <x:c r="Q1471" s="25">
        <x:v>3.7723</x:v>
      </x:c>
    </x:row>
    <x:row r="1472">
      <x:c r="A1472" s="9">
        <x:v>46044</x:v>
      </x:c>
      <x:c r="B1472" s="8">
        <x:v>247.5751995089</x:v>
      </x:c>
      <x:c r="C1472" s="8">
        <x:v>230.47673098751</x:v>
      </x:c>
      <x:c r="D1472" s="8">
        <x:v>227.76923076923001</x:v>
      </x:c>
      <x:c r="E1472" s="8">
        <x:v>521.2890625</x:v>
      </x:c>
      <x:c r="F1472" s="23">
        <x:v>4.0677755594141001</x:v>
      </x:c>
      <x:c r="G1472" s="18">
        <x:v>0.65481138107416992</x:v>
      </x:c>
      <x:c r="H1472" s="18">
        <x:v>0.60628963600035002</x:v>
      </x:c>
      <x:c r="I1472" s="18">
        <x:v>1.1557632398753999</x:v>
      </x:c>
      <x:c r="J1472" s="18">
        <x:v>1.4068280192952001</x:v>
      </x:c>
      <x:c r="K1472" s="21">
        <x:v>1.0097361015050539</x:v>
      </x:c>
      <x:c r="L1472" s="21">
        <x:v>0.94225611738038251</x:v>
      </x:c>
      <x:c r="M1472" s="22">
        <x:v>1.0561512324525415</x:v>
      </x:c>
      <x:c r="N1472" s="22">
        <x:v>1.2888005309386927</x:v>
      </x:c>
      <x:c r="O1472" s="13">
        <x:v>2.0257070756003168</x:v>
      </x:c>
      <x:c r="P1472" s="25">
        <x:v>1.7568999999999999</x:v>
      </x:c>
      <x:c r="Q1472" s="25">
        <x:v>3.7595000000000001</x:v>
      </x:c>
    </x:row>
    <x:row r="1473">
      <x:c r="A1473" s="9">
        <x:v>46045</x:v>
      </x:c>
      <x:c r="B1473" s="8">
        <x:v>240.82259054635</x:v>
      </x:c>
      <x:c r="C1473" s="8">
        <x:v>224.68785471056</x:v>
      </x:c>
      <x:c r="D1473" s="8">
        <x:v>212.92307692308</x:v>
      </x:c>
      <x:c r="E1473" s="8">
        <x:v>513.2421875</x:v>
      </x:c>
      <x:c r="F1473" s="23">
        <x:v>3.979189274199975</x:v>
      </x:c>
      <x:c r="G1473" s="18">
        <x:v>0.66056585677749002</x:v>
      </x:c>
      <x:c r="H1473" s="18">
        <x:v>0.60863521848665991</x:v>
      </x:c>
      <x:c r="I1473" s="18">
        <x:v>1.1666666666667</x:v>
      </x:c>
      <x:c r="J1473" s="18">
        <x:v>1.4160567258398</x:v>
      </x:c>
      <x:c r="K1473" s="21">
        <x:v>1.0263552317796543</x:v>
      </x:c>
      <x:c r="L1473" s="21">
        <x:v>0.95556416855501847</x:v>
      </x:c>
      <x:c r="M1473" s="22">
        <x:v>1.0705262963953612</x:v>
      </x:c>
      <x:c r="N1473" s="22">
        <x:v>1.3012864403018498</x:v>
      </x:c>
      <x:c r="O1473" s="13">
        <x:v>2.0534277417186604</x:v>
      </x:c>
      <x:c r="P1473" s="25">
        <x:v>1.7581</x:v>
      </x:c>
      <x:c r="Q1473" s="25">
        <x:v>3.8489</x:v>
      </x:c>
    </x:row>
    <x:row r="1474">
      <x:c r="A1474" s="9">
        <x:v>46048</x:v>
      </x:c>
      <x:c r="B1474" s="8">
        <x:v>236.40270104359001</x:v>
      </x:c>
      <x:c r="C1474" s="8">
        <x:v>224.51759364359</x:v>
      </x:c>
      <x:c r="D1474" s="8">
        <x:v>216.76923076923001</x:v>
      </x:c>
      <x:c r="E1474" s="8">
        <x:v>501.484375</x:v>
      </x:c>
      <x:c r="F1474" s="23">
        <x:v>3.9479347511410254</x:v>
      </x:c>
      <x:c r="G1474" s="18">
        <x:v>0.65553069053708002</x:v>
      </x:c>
      <x:c r="H1474" s="18">
        <x:v>0.60559464859698997</x:v>
      </x:c>
      <x:c r="I1474" s="18">
        <x:v>1.2132758207525001</x:v>
      </x:c>
      <x:c r="J1474" s="18">
        <x:v>1.4687256065368999</x:v>
      </x:c>
      <x:c r="K1474" s="21">
        <x:v>1.0661939979698314</x:v>
      </x:c>
      <x:c r="L1474" s="21">
        <x:v>0.98445822560988283</x:v>
      </x:c>
      <x:c r="M1474" s="22">
        <x:v>1.1021721206147381</x:v>
      </x:c>
      <x:c r="N1474" s="22">
        <x:v>1.3314708231313599</x:v>
      </x:c>
      <x:c r="O1474" s="13">
        <x:v>2.0389717803000407</x:v>
      </x:c>
      <x:c r="P1474" s="25">
        <x:v>1.7585</x:v>
      </x:c>
      <x:c r="Q1474" s="25">
        <x:v>3.9645000000000001</x:v>
      </x:c>
    </x:row>
    <x:row r="1475">
      <x:c r="A1475" s="9">
        <x:v>46049</x:v>
      </x:c>
      <x:c r="B1475" s="8">
        <x:v>243.46224677716</x:v>
      </x:c>
      <x:c r="C1475" s="8">
        <x:v>233.48467650397001</x:v>
      </x:c>
      <x:c r="D1475" s="8">
        <x:v>225.61538461538001</x:v>
      </x:c>
      <x:c r="E1475" s="8">
        <x:v>507.958984375</x:v>
      </x:c>
      <x:c r="F1475" s="23">
        <x:v>4.0263032306787752</x:v>
      </x:c>
      <x:c r="G1475" s="18">
        <x:v>0.65968670076725999</x:v>
      </x:c>
      <x:c r="H1475" s="18">
        <x:v>0.60594214229866994</x:v>
      </x:c>
      <x:c r="I1475" s="18">
        <x:v>1.1899113347710999</x:v>
      </x:c>
      <x:c r="J1475" s="18">
        <x:v>1.4607087503754999</x:v>
      </x:c>
      <x:c r="K1475" s="21">
        <x:v>1.0452138193253</x:v>
      </x:c>
      <x:c r="L1475" s="21">
        <x:v>0.96419641796560085</x:v>
      </x:c>
      <x:c r="M1475" s="22">
        <x:v>1.0782826258609304</x:v>
      </x:c>
      <x:c r="N1475" s="22">
        <x:v>1.3078324510359622</x:v>
      </x:c>
      <x:c r="O1475" s="13">
        <x:v>2.0427384632801715</x:v>
      </x:c>
      <x:c r="P1475" s="25">
        <x:v>1.7582</x:v>
      </x:c>
      <x:c r="Q1475" s="25">
        <x:v>3.9651000000000001</x:v>
      </x:c>
    </x:row>
    <x:row r="1476">
      <x:c r="A1476" s="9">
        <x:v>46050</x:v>
      </x:c>
      <x:c r="B1476" s="8">
        <x:v>244.07612031920999</x:v>
      </x:c>
      <x:c r="C1476" s="8">
        <x:v>235.64131668557999</x:v>
      </x:c>
      <x:c r="D1476" s="8">
        <x:v>224.15384615385</x:v>
      </x:c>
      <x:c r="E1476" s="8">
        <x:v>507.55859375</x:v>
      </x:c>
      <x:c r="F1476" s="23">
        <x:v>4.0285746922715999</x:v>
      </x:c>
      <x:c r="G1476" s="18">
        <x:v>0.65952685421994994</x:v>
      </x:c>
      <x:c r="H1476" s="18">
        <x:v>0.60707149682911998</x:v>
      </x:c>
      <x:c r="I1476" s="18">
        <x:v>1.1932662353223</x:v>
      </x:c>
      <x:c r="J1476" s="18">
        <x:v>1.4702171146474001</x:v>
      </x:c>
      <x:c r="K1476" s="21">
        <x:v>1.0462746148747426</x:v>
      </x:c>
      <x:c r="L1476" s="21">
        <x:v>0.97031092796476104</x:v>
      </x:c>
      <x:c r="M1476" s="22">
        <x:v>1.0858321198740288</x:v>
      </x:c>
      <x:c r="N1476" s="22">
        <x:v>1.3094083425090712</x:v>
      </x:c>
      <x:c r="O1476" s="13">
        <x:v>2.0438851952258661</x:v>
      </x:c>
      <x:c r="P1476" s="25">
        <x:v>1.7586999999999999</x:v>
      </x:c>
      <x:c r="Q1476" s="25">
        <x:v>4.0987999999999998</x:v>
      </x:c>
    </x:row>
    <x:row r="1477">
      <x:c r="A1477" s="9">
        <x:v>46051</x:v>
      </x:c>
      <x:c r="B1477" s="8">
        <x:v>237.87599754451</x:v>
      </x:c>
      <x:c r="C1477" s="8">
        <x:v>226.10669693529999</x:v>
      </x:c>
      <x:c r="D1477" s="8">
        <x:v>212.69230769231001</x:v>
      </x:c>
      <x:c r="E1477" s="8">
        <x:v>490.546875</x:v>
      </x:c>
      <x:c r="F1477" s="23">
        <x:v>3.9180546929303</x:v>
      </x:c>
      <x:c r="G1477" s="18">
        <x:v>0.66192455242966997</x:v>
      </x:c>
      <x:c r="H1477" s="18">
        <x:v>0.61045956042047</x:v>
      </x:c>
      <x:c r="I1477" s="18">
        <x:v>1.2127965492451001</x:v>
      </x:c>
      <x:c r="J1477" s="18">
        <x:v>1.4766492434560001</x:v>
      </x:c>
      <x:c r="K1477" s="21">
        <x:v>1.0435636929150562</x:v>
      </x:c>
      <x:c r="L1477" s="21">
        <x:v>0.9705507126706141</x:v>
      </x:c>
      <x:c r="M1477" s="22">
        <x:v>1.077972372682225</x:v>
      </x:c>
      <x:c r="N1477" s="22">
        <x:v>1.2971648779877953</x:v>
      </x:c>
      <x:c r="O1477" s="13">
        <x:v>2.0265218581450513</x:v>
      </x:c>
      <x:c r="P1477" s="25">
        <x:v>1.7588999999999999</x:v>
      </x:c>
      <x:c r="Q1477" s="25">
        <x:v>4.2991999999999999</x:v>
      </x:c>
    </x:row>
    <x:row r="1478">
      <x:c r="A1478" s="9">
        <x:v>46052</x:v>
      </x:c>
      <x:c r="B1478" s="8">
        <x:v>242.23449969306</x:v>
      </x:c>
      <x:c r="C1478" s="8">
        <x:v>233.08740068104001</x:v>
      </x:c>
      <x:c r="D1478" s="8">
        <x:v>220.92307692308</x:v>
      </x:c>
      <x:c r="E1478" s="8">
        <x:v>498.75</x:v>
      </x:c>
      <x:c r="F1478" s="23">
        <x:v>3.9874874432429497</x:v>
      </x:c>
      <x:c r="G1478" s="18">
        <x:v>0.66679987212276004</x:v>
      </x:c>
      <x:c r="H1478" s="18">
        <x:v>0.61506385196767999</x:v>
      </x:c>
      <x:c r="I1478" s="18">
        <x:v>1.1871555236041</x:v>
      </x:c>
      <x:c r="J1478" s="18">
        <x:v>1.4523190171671001</x:v>
      </x:c>
      <x:c r="K1478" s="21">
        <x:v>1.0247051053694101</x:v>
      </x:c>
      <x:c r="L1478" s="21">
        <x:v>0.95256685973190147</x:v>
      </x:c>
      <x:c r="M1478" s="22">
        <x:v>1.0504632575111379</x:v>
      </x:c>
      <x:c r="N1478" s="22">
        <x:v>1.2631013776863194</x:v>
      </x:c>
      <x:c r="O1478" s="13">
        <x:v>2.0129045752261825</x:v>
      </x:c>
      <x:c r="P1478" s="25">
        <x:v>1.7586999999999999</x:v>
      </x:c>
      <x:c r="Q1478" s="25">
        <x:v>4.0397999999999996</x:v>
      </x:c>
    </x:row>
    <x:row r="1479">
      <x:c r="A1479" s="9">
        <x:v>46055</x:v>
      </x:c>
      <x:c r="B1479" s="8">
        <x:v>234.19275629219999</x:v>
      </x:c>
      <x:c r="C1479" s="8">
        <x:v>221.45289443813999</x:v>
      </x:c>
      <x:c r="D1479" s="8">
        <x:v>215.61538461538001</x:v>
      </x:c>
      <x:c r="E1479" s="8">
        <x:v>484.375</x:v>
      </x:c>
      <x:c r="F1479" s="23">
        <x:v>3.8890900883642998</x:v>
      </x:c>
      <x:c r="G1479" s="18">
        <x:v>0.65832800511509004</x:v>
      </x:c>
      <x:c r="H1479" s="18">
        <x:v>0.60368343323776996</x:v>
      </x:c>
      <x:c r="I1479" s="18">
        <x:v>1.1446201773305</x:v>
      </x:c>
      <x:c r="J1479" s="18">
        <x:v>1.4169889184185001</x:v>
      </x:c>
      <x:c r="K1479" s="21">
        <x:v>1.0158651424573888</x:v>
      </x:c>
      <x:c r="L1479" s="21">
        <x:v>0.93805988502801196</x:v>
      </x:c>
      <x:c r="M1479" s="22">
        <x:v>1.0532555361187326</x:v>
      </x:c>
      <x:c r="N1479" s="22">
        <x:v>1.2724355041034654</x:v>
      </x:c>
      <x:c r="O1479" s="13">
        <x:v>1.9520103424707367</x:v>
      </x:c>
      <x:c r="P1479" s="25">
        <x:v>1.7587999999999999</x:v>
      </x:c>
      <x:c r="Q1479" s="25">
        <x:v>3.5806</x:v>
      </x:c>
    </x:row>
    <x:row r="1480">
      <x:c r="A1480" s="9">
        <x:v>46056</x:v>
      </x:c>
      <x:c r="B1480" s="8">
        <x:v>236.46408839778999</x:v>
      </x:c>
      <x:c r="C1480" s="8">
        <x:v>228.71736662883001</x:v>
      </x:c>
      <x:c r="D1480" s="8">
        <x:v>218.38461538461999</x:v>
      </x:c>
      <x:c r="E1480" s="8">
        <x:v>490.322265625</x:v>
      </x:c>
      <x:c r="F1480" s="23">
        <x:v>3.9347208400906002</x:v>
      </x:c>
      <x:c r="G1480" s="18">
        <x:v>0.62308184143223</x:v>
      </x:c>
      <x:c r="H1480" s="18">
        <x:v>0.56519850577707997</x:v>
      </x:c>
      <x:c r="I1480" s="18">
        <x:v>1.0563144021088</x:v>
      </x:c>
      <x:c r="J1480" s="18">
        <x:v>1.3281509656366</x:v>
      </x:c>
      <x:c r="K1480" s="21">
        <x:v>0.95327820504027638</x:v>
      </x:c>
      <x:c r="L1480" s="21">
        <x:v>0.87199919856649166</x:v>
      </x:c>
      <x:c r="M1480" s="22">
        <x:v>1.0024774325509798</x:v>
      </x:c>
      <x:c r="N1480" s="22">
        <x:v>1.2155821886534355</x:v>
      </x:c>
      <x:c r="O1480" s="13">
        <x:v>1.9972166915413778</x:v>
      </x:c>
      <x:c r="P1480" s="25">
        <x:v>1.7585</x:v>
      </x:c>
      <x:c r="Q1480" s="25">
        <x:v>3.8065000000000002</x:v>
      </x:c>
    </x:row>
    <x:row r="1481">
      <x:c r="A1481" s="9">
        <x:v>46057</x:v>
      </x:c>
      <x:c r="B1481" s="8">
        <x:v>229.2203806016</x:v>
      </x:c>
      <x:c r="C1481" s="8">
        <x:v>223.60953461975001</x:v>
      </x:c>
      <x:c r="D1481" s="8">
        <x:v>212.53846153846001</x:v>
      </x:c>
      <x:c r="E1481" s="8">
        <x:v>478.876953125</x:v>
      </x:c>
      <x:c r="F1481" s="23">
        <x:v>3.8606133247120251</x:v>
      </x:c>
      <x:c r="G1481" s="18">
        <x:v>0.64274296675192</x:v>
      </x:c>
      <x:c r="H1481" s="18">
        <x:v>0.58639562157935998</x:v>
      </x:c>
      <x:c r="I1481" s="18">
        <x:v>1.1182602444284999</x:v>
      </x:c>
      <x:c r="J1481" s="18">
        <x:v>1.3864130018060001</x:v>
      </x:c>
      <x:c r="K1481" s="21">
        <x:v>1.0097361015050539</x:v>
      </x:c>
      <x:c r="L1481" s="21">
        <x:v>0.9255910803238383</x:v>
      </x:c>
      <x:c r="M1481" s="22">
        <x:v>1.0504632575111379</x:v>
      </x:c>
      <x:c r="N1481" s="22">
        <x:v>1.2581312584252133</x:v>
      </x:c>
      <x:c r="O1481" s="13">
        <x:v>2.0040334401464852</x:v>
      </x:c>
      <x:c r="P1481" s="25">
        <x:v>1.7584</x:v>
      </x:c>
      <x:c r="Q1481" s="25">
        <x:v>3.9535</x:v>
      </x:c>
    </x:row>
    <x:row r="1482">
      <x:c r="A1482" s="9">
        <x:v>46058</x:v>
      </x:c>
      <x:c r="B1482" s="8">
        <x:v>227.74708410068001</x:v>
      </x:c>
      <x:c r="C1482" s="8">
        <x:v>215.38024971623</x:v>
      </x:c>
      <x:c r="D1482" s="8">
        <x:v>205.38461538461999</x:v>
      </x:c>
      <x:c r="E1482" s="8">
        <x:v>474.033203125</x:v>
      </x:c>
      <x:c r="F1482" s="23">
        <x:v>3.8063628808163252</x:v>
      </x:c>
      <x:c r="G1482" s="18">
        <x:v>0.66120524296674998</x:v>
      </x:c>
      <x:c r="H1482" s="18">
        <x:v>0.60072973677352004</x:v>
      </x:c>
      <x:c r="I1482" s="18">
        <x:v>1.1285645818356</x:v>
      </x:c>
      <x:c r="J1482" s="18">
        <x:v>1.3951756120613001</x:v>
      </x:c>
      <x:c r="K1482" s="21">
        <x:v>1.0123291572925801</x:v>
      </x:c>
      <x:c r="L1482" s="21">
        <x:v>0.92187441738317411</x:v>
      </x:c>
      <x:c r="M1482" s="22">
        <x:v>1.0537726247497741</x:v>
      </x:c>
      <x:c r="N1482" s="22">
        <x:v>1.2586161481091835</x:v>
      </x:c>
      <x:c r="O1482" s="13">
        <x:v>1.9782809504948962</x:v>
      </x:c>
      <x:c r="P1482" s="25">
        <x:v>1.7591000000000001</x:v>
      </x:c>
      <x:c r="Q1482" s="25">
        <x:v>3.8374999999999999</x:v>
      </x:c>
    </x:row>
    <x:row r="1483">
      <x:c r="A1483" s="9">
        <x:v>46059</x:v>
      </x:c>
      <x:c r="B1483" s="8">
        <x:v>227.01043585021</x:v>
      </x:c>
      <x:c r="C1483" s="8">
        <x:v>212.93984108967001</x:v>
      </x:c>
      <x:c r="D1483" s="8">
        <x:v>200</x:v>
      </x:c>
      <x:c r="E1483" s="8">
        <x:v>469.43359375</x:v>
      </x:c>
      <x:c r="F1483" s="23">
        <x:v>3.7734596767247002</x:v>
      </x:c>
      <x:c r="G1483" s="18">
        <x:v>0.65601023017903004</x:v>
      </x:c>
      <x:c r="H1483" s="18">
        <x:v>0.59004430544695996</x:v>
      </x:c>
      <x:c r="I1483" s="18">
        <x:v>1.0898634076203999</x:v>
      </x:c>
      <x:c r="J1483" s="18">
        <x:v>1.3549048926147</x:v>
      </x:c>
      <x:c r="K1483" s="21">
        <x:v>0.98345194511330969</x:v>
      </x:c>
      <x:c r="L1483" s="21">
        <x:v>0.89166154444615264</x:v>
      </x:c>
      <x:c r="M1483" s="22">
        <x:v>1.0288489527338216</x:v>
      </x:c>
      <x:c r="N1483" s="22">
        <x:v>1.2314623258047961</x:v>
      </x:c>
      <x:c r="O1483" s="13">
        <x:v>1.979821182827926</x:v>
      </x:c>
      <x:c r="P1483" s="25">
        <x:v>1.7603</x:v>
      </x:c>
      <x:c r="Q1483" s="25">
        <x:v>3.7946</x:v>
      </x:c>
    </x:row>
    <x:row r="1484">
      <x:c r="A1484" s="9">
        <x:v>46062</x:v>
      </x:c>
      <x:c r="B1484" s="8">
        <x:v>233.94720687538</x:v>
      </x:c>
      <x:c r="C1484" s="8">
        <x:v>224.63110102157</x:v>
      </x:c>
      <x:c r="D1484" s="8">
        <x:v>213.61538461538001</x:v>
      </x:c>
      <x:c r="E1484" s="8">
        <x:v>486.787109375</x:v>
      </x:c>
      <x:c r="F1484" s="23">
        <x:v>3.8974520047183252</x:v>
      </x:c>
      <x:c r="G1484" s="18">
        <x:v>0.65001598465472998</x:v>
      </x:c>
      <x:c r="H1484" s="18">
        <x:v>0.58439753279471995</x:v>
      </x:c>
      <x:c r="I1484" s="18">
        <x:v>1.0928588545411</x:v>
      </x:c>
      <x:c r="J1484" s="18">
        <x:v>1.3555574274661</x:v>
      </x:c>
      <x:c r="K1484" s="21">
        <x:v>0.98604500090083613</x:v>
      </x:c>
      <x:c r="L1484" s="21">
        <x:v>0.88938358974058329</x:v>
      </x:c>
      <x:c r="M1484" s="22">
        <x:v>1.0366052821993699</x:v>
      </x:c>
      <x:c r="N1484" s="22">
        <x:v>1.243705790325969</x:v>
      </x:c>
      <x:c r="O1484" s="13">
        <x:v>2.0148526405147855</x:v>
      </x:c>
      <x:c r="P1484" s="25">
        <x:v>1.7614000000000001</x:v>
      </x:c>
      <x:c r="Q1484" s="25">
        <x:v>3.8736999999999999</x:v>
      </x:c>
    </x:row>
    <x:row r="1485">
      <x:c r="A1485" s="9">
        <x:v>46063</x:v>
      </x:c>
      <x:c r="B1485" s="8">
        <x:v>235.78882750152999</x:v>
      </x:c>
      <x:c r="C1485" s="8">
        <x:v>225.31214528944</x:v>
      </x:c>
      <x:c r="D1485" s="8">
        <x:v>214.23076923076999</x:v>
      </x:c>
      <x:c r="E1485" s="8">
        <x:v>485.869140625</x:v>
      </x:c>
      <x:c r="F1485" s="23">
        <x:v>3.9030022066168497</x:v>
      </x:c>
      <x:c r="G1485" s="18">
        <x:v>0.67039641943733996</x:v>
      </x:c>
      <x:c r="H1485" s="18">
        <x:v>0.60498653461906005</x:v>
      </x:c>
      <x:c r="I1485" s="18">
        <x:v>1.1368320153367</x:v>
      </x:c>
      <x:c r="J1485" s="18">
        <x:v>1.3924722535676</x:v>
      </x:c>
      <x:c r="K1485" s="21">
        <x:v>1.0305984139774242</x:v>
      </x:c>
      <x:c r="L1485" s="21">
        <x:v>0.92846849679404042</x:v>
      </x:c>
      <x:c r="M1485" s="22">
        <x:v>1.074145916812558</x:v>
      </x:c>
      <x:c r="N1485" s="22">
        <x:v>1.2809210735735603</x:v>
      </x:c>
      <x:c r="O1485" s="13">
        <x:v>2.0182016527867672</x:v>
      </x:c>
      <x:c r="P1485" s="25">
        <x:v>1.7615000000000001</x:v>
      </x:c>
      <x:c r="Q1485" s="25">
        <x:v>3.8767999999999998</x:v>
      </x:c>
    </x:row>
    <x:row r="1486">
      <x:c r="A1486" s="9">
        <x:v>46064</x:v>
      </x:c>
      <x:c r="B1486" s="8">
        <x:v>231.24616329035999</x:v>
      </x:c>
      <x:c r="C1486" s="8">
        <x:v>220.48808172531</x:v>
      </x:c>
      <x:c r="D1486" s="8">
        <x:v>207.61538461538001</x:v>
      </x:c>
      <x:c r="E1486" s="8">
        <x:v>474.47265625</x:v>
      </x:c>
      <x:c r="F1486" s="23">
        <x:v>3.834555714702625</x:v>
      </x:c>
      <x:c r="G1486" s="18">
        <x:v>0.67175511508951002</x:v>
      </x:c>
      <x:c r="H1486" s="18">
        <x:v>0.60906958561376001</x:v>
      </x:c>
      <x:c r="I1486" s="18">
        <x:v>1.1419841840403</x:v>
      </x:c>
      <x:c r="J1486" s="18">
        <x:v>1.3965739009293001</x:v>
      </x:c>
      <x:c r="K1486" s="21">
        <x:v>1.0370810534462405</x:v>
      </x:c>
      <x:c r="L1486" s="21">
        <x:v>0.93470289914611526</x:v>
      </x:c>
      <x:c r="M1486" s="22">
        <x:v>1.0735254104553538</x:v>
      </x:c>
      <x:c r="N1486" s="22">
        <x:v>1.2809210735735603</x:v>
      </x:c>
      <x:c r="O1486" s="13">
        <x:v>2.020431251874411</x:v>
      </x:c>
      <x:c r="P1486" s="25">
        <x:v>1.762</x:v>
      </x:c>
      <x:c r="Q1486" s="25">
        <x:v>3.8978999999999999</x:v>
      </x:c>
    </x:row>
    <x:row r="1487">
      <x:c r="A1487" s="9">
        <x:v>46065</x:v>
      </x:c>
      <x:c r="B1487" s="8">
        <x:v>233.21055862492</x:v>
      </x:c>
      <x:c r="C1487" s="8">
        <x:v>229.00113507378001</x:v>
      </x:c>
      <x:c r="D1487" s="8">
        <x:v>209.92307692308</x:v>
      </x:c>
      <x:c r="E1487" s="8">
        <x:v>476.376953125</x:v>
      </x:c>
      <x:c r="F1487" s="23">
        <x:v>3.8712793093669502</x:v>
      </x:c>
      <x:c r="G1487" s="18">
        <x:v>0.67367327365729002</x:v>
      </x:c>
      <x:c r="H1487" s="18">
        <x:v>0.60976457301710996</x:v>
      </x:c>
      <x:c r="I1487" s="18">
        <x:v>1.1465372633597</x:v>
      </x:c>
      <x:c r="J1487" s="18">
        <x:v>1.4082263081631998</x:v>
      </x:c>
      <x:c r="K1487" s="21">
        <x:v>1.0381418489956831</x:v>
      </x:c>
      <x:c r="L1487" s="21">
        <x:v>0.93590182267536948</x:v>
      </x:c>
      <x:c r="M1487" s="22">
        <x:v>1.0705262963953612</x:v>
      </x:c>
      <x:c r="N1487" s="22">
        <x:v>1.2806786287315748</x:v>
      </x:c>
      <x:c r="O1487" s="13">
        <x:v>2.0342494436184846</x:v>
      </x:c>
      <x:c r="P1487" s="25">
        <x:v>1.7625999999999999</x:v>
      </x:c>
      <x:c r="Q1487" s="25">
        <x:v>3.8967000000000001</x:v>
      </x:c>
    </x:row>
    <x:row r="1488">
      <x:c r="A1488" s="9">
        <x:v>46066</x:v>
      </x:c>
      <x:c r="B1488" s="8">
        <x:v>230.20257826887999</x:v>
      </x:c>
      <x:c r="C1488" s="8">
        <x:v>223.09875141884001</x:v>
      </x:c>
      <x:c r="D1488" s="8">
        <x:v>203.69230769231001</x:v>
      </x:c>
      <x:c r="E1488" s="8">
        <x:v>477.3828125</x:v>
      </x:c>
      <x:c r="F1488" s="23">
        <x:v>3.8359411247000752</x:v>
      </x:c>
      <x:c r="G1488" s="18">
        <x:v>0.67527173913043004</x:v>
      </x:c>
      <x:c r="H1488" s="18">
        <x:v>0.61211015550342995</x:v>
      </x:c>
      <x:c r="I1488" s="18">
        <x:v>1.1715791996166001</x:v>
      </x:c>
      <x:c r="J1488" s="18">
        <x:v>1.4312514648265</x:v>
      </x:c>
      <x:c r="K1488" s="21">
        <x:v>1.0559396409918862</x:v>
      </x:c>
      <x:c r="L1488" s="21">
        <x:v>0.95736255384889324</x:v>
      </x:c>
      <x:c r="M1488" s="22">
        <x:v>1.077558701777388</x:v>
      </x:c>
      <x:c r="N1488" s="22">
        <x:v>1.2929220932527477</x:v>
      </x:c>
      <x:c r="O1488" s="13">
        <x:v>2.0140077603603737</x:v>
      </x:c>
      <x:c r="P1488" s="25">
        <x:v>1.7626999999999999</x:v>
      </x:c>
      <x:c r="Q1488" s="25">
        <x:v>3.8481000000000001</x:v>
      </x:c>
    </x:row>
    <x:row r="1489">
      <x:c r="A1489" s="9">
        <x:v>46077</x:v>
      </x:c>
      <x:c r="B1489" s="8">
        <x:v>236.21853898097001</x:v>
      </x:c>
      <x:c r="C1489" s="8">
        <x:v>232.91713961407001</x:v>
      </x:c>
      <x:c r="D1489" s="8">
        <x:v>215.61538461538001</x:v>
      </x:c>
      <x:c r="E1489" s="8">
        <x:v>490.283203125</x:v>
      </x:c>
      <x:c r="F1489" s="23">
        <x:v>3.93758566583855</x:v>
      </x:c>
      <x:c r="G1489" s="18">
        <x:v>0.65433184143223</x:v>
      </x:c>
      <x:c r="H1489" s="18">
        <x:v>0.58830683693857999</x:v>
      </x:c>
      <x:c r="I1489" s="18">
        <x:v>1.1443805415768</x:v>
      </x:c>
      <x:c r="J1489" s="18">
        <x:v>1.3978789705549999</x:v>
      </x:c>
      <x:c r="K1489" s="21">
        <x:v>1.0337808006257521</x:v>
      </x:c>
      <x:c r="L1489" s="21">
        <x:v>0.93446311444027397</x:v>
      </x:c>
      <x:c r="M1489" s="22">
        <x:v>1.068664777323646</x:v>
      </x:c>
      <x:c r="N1489" s="22">
        <x:v>1.2902551999907059</x:v>
      </x:c>
      <x:c r="O1489" s="13">
        <x:v>2.0323694303951609</x:v>
      </x:c>
      <x:c r="P1489" s="25">
        <x:v>1.7639</x:v>
      </x:c>
      <x:c r="Q1489" s="25">
        <x:v>3.9802</x:v>
      </x:c>
    </x:row>
    <x:row r="1490">
      <x:c r="A1490" s="9">
        <x:v>46078</x:v>
      </x:c>
      <x:c r="B1490" s="8">
        <x:v>238.36709637814999</x:v>
      </x:c>
      <x:c r="C1490" s="8">
        <x:v>234.33598183882</x:v>
      </x:c>
      <x:c r="D1490" s="8">
        <x:v>226.38461538461999</x:v>
      </x:c>
      <x:c r="E1490" s="8">
        <x:v>502.451171875</x:v>
      </x:c>
      <x:c r="F1490" s="23">
        <x:v>4.003847163691475</x:v>
      </x:c>
      <x:c r="G1490" s="18">
        <x:v>0.67223465473146005</x:v>
      </x:c>
      <x:c r="H1490" s="18">
        <x:v>0.60029536964643004</x:v>
      </x:c>
      <x:c r="I1490" s="18">
        <x:v>1.1618739515935999</x:v>
      </x:c>
      <x:c r="J1490" s="18">
        <x:v>1.4095313777889</x:v>
      </x:c>
      <x:c r="K1490" s="21">
        <x:v>1.0578254997464507</x:v>
      </x:c>
      <x:c r="L1490" s="21">
        <x:v>0.94920987385001676</x:v>
      </x:c>
      <x:c r="M1490" s="22">
        <x:v>1.0934850316133629</x:v>
      </x:c>
      <x:c r="N1490" s="22">
        <x:v>1.3144996841910666</x:v>
      </x:c>
      <x:c r="O1490" s="13">
        <x:v>2.0581974201245998</x:v>
      </x:c>
      <x:c r="P1490" s="25">
        <x:v>1.7629999999999999</x:v>
      </x:c>
      <x:c r="Q1490" s="25">
        <x:v>3.9731000000000001</x:v>
      </x:c>
    </x:row>
    <x:row r="1491">
      <x:c r="A1491" s="9">
        <x:v>46079</x:v>
      </x:c>
      <x:c r="B1491" s="8">
        <x:v>245.36525475752001</x:v>
      </x:c>
      <x:c r="C1491" s="8">
        <x:v>242.79228149830001</x:v>
      </x:c>
      <x:c r="D1491" s="8">
        <x:v>236.30769230768999</x:v>
      </x:c>
      <x:c r="E1491" s="8">
        <x:v>515.078125</x:v>
      </x:c>
      <x:c r="F1491" s="23">
        <x:v>4.0988583839087749</x:v>
      </x:c>
      <x:c r="G1491" s="18">
        <x:v>0.68198529411764996</x:v>
      </x:c>
      <x:c r="H1491" s="18">
        <x:v>0.61332638345930002</x:v>
      </x:c>
      <x:c r="I1491" s="18">
        <x:v>1.201773304577</x:v>
      </x:c>
      <x:c r="J1491" s="18">
        <x:v>1.4448614765374002</x:v>
      </x:c>
      <x:c r="K1491" s="21">
        <x:v>1.0918888235007738</x:v>
      </x:c>
      <x:c r="L1491" s="21">
        <x:v>0.97594586855222687</x:v>
      </x:c>
      <x:c r="M1491" s="22">
        <x:v>1.1192360454389902</x:v>
      </x:c>
      <x:c r="N1491" s="22">
        <x:v>1.3365621648134578</x:v>
      </x:c>
      <x:c r="O1491" s="13">
        <x:v>2.066227573294781</x:v>
      </x:c>
      <x:c r="P1491" s="25">
        <x:v>1.7615000000000001</x:v>
      </x:c>
      <x:c r="Q1491" s="25">
        <x:v>3.9691000000000001</x:v>
      </x:c>
    </x:row>
    <x:row r="1492">
      <x:c r="A1492" s="9">
        <x:v>46080</x:v>
      </x:c>
      <x:c r="B1492" s="8">
        <x:v>238.79680785758001</x:v>
      </x:c>
      <x:c r="C1492" s="8">
        <x:v>238.02497162316001</x:v>
      </x:c>
      <x:c r="D1492" s="8">
        <x:v>220.61538461538001</x:v>
      </x:c>
      <x:c r="E1492" s="8">
        <x:v>499.16015625</x:v>
      </x:c>
      <x:c r="F1492" s="23">
        <x:v>3.9914933008652995</x:v>
      </x:c>
      <x:c r="G1492" s="18">
        <x:v>0.68134590792839012</x:v>
      </x:c>
      <x:c r="H1492" s="18">
        <x:v>0.60542090174616003</x:v>
      </x:c>
      <x:c r="I1492" s="18">
        <x:v>1.2127965492451001</x:v>
      </x:c>
      <x:c r="J1492" s="18">
        <x:v>1.4504546320095999</x:v>
      </x:c>
      <x:c r="K1492" s="21">
        <x:v>1.1096866154969769</x:v>
      </x:c>
      <x:c r="L1492" s="21">
        <x:v>0.98949370443271589</x:v>
      </x:c>
      <x:c r="M1492" s="22">
        <x:v>1.1285436407975693</x:v>
      </x:c>
      <x:c r="N1492" s="22">
        <x:v>1.3520786347017379</x:v>
      </x:c>
      <x:c r="O1492" s="13">
        <x:v>2.0794242715818436</x:v>
      </x:c>
      <x:c r="P1492" s="25">
        <x:v>1.7619</x:v>
      </x:c>
      <x:c r="Q1492" s="25">
        <x:v>3.964</x:v>
      </x:c>
    </x:row>
    <x:row r="1493">
      <x:c r="A1493" s="9">
        <x:v>46083</x:v>
      </x:c>
      <x:c r="B1493" s="8">
        <x:v>240.51565377532</x:v>
      </x:c>
      <x:c r="C1493" s="8">
        <x:v>241.94097616344999</x:v>
      </x:c>
      <x:c r="D1493" s="8">
        <x:v>226</x:v>
      </x:c>
      <x:c r="E1493" s="8">
        <x:v>498.59375</x:v>
      </x:c>
      <x:c r="F1493" s="23">
        <x:v>4.0176259498469253</x:v>
      </x:c>
      <x:c r="G1493" s="18">
        <x:v>0.67918797953964005</x:v>
      </x:c>
      <x:c r="H1493" s="18">
        <x:v>0.60298844583442002</x:v>
      </x:c>
      <x:c r="I1493" s="18">
        <x:v>1.2360412173496</x:v>
      </x:c>
      <x:c r="J1493" s="18">
        <x:v>1.4722679382896999</x:v>
      </x:c>
      <x:c r="K1493" s="21">
        <x:v>1.1306667941415083</x:v>
      </x:c>
      <x:c r="L1493" s="21">
        <x:v>1.0074775573714287</x:v>
      </x:c>
      <x:c r="M1493" s="22">
        <x:v>1.1485032619555788</x:v>
      </x:c>
      <x:c r="N1493" s="22">
        <x:v>1.3582609781728721</x:v>
      </x:c>
      <x:c r="O1493" s="13">
        <x:v>2.0627607917979072</x:v>
      </x:c>
      <x:c r="P1493" s="25">
        <x:v>1.7635000000000001</x:v>
      </x:c>
      <x:c r="Q1493" s="25">
        <x:v>4.1517999999999997</x:v>
      </x:c>
    </x:row>
    <x:row r="1494">
      <x:c r="A1494" s="9">
        <x:v>46084</x:v>
      </x:c>
      <x:c r="B1494" s="8">
        <x:v>231.24616329035999</x:v>
      </x:c>
      <x:c r="C1494" s="8">
        <x:v>230.30646992054</x:v>
      </x:c>
      <x:c r="D1494" s="8">
        <x:v>219.46153846153999</x:v>
      </x:c>
      <x:c r="E1494" s="8">
        <x:v>478.671875</x:v>
      </x:c>
      <x:c r="F1494" s="23">
        <x:v>3.8992151166810998</x:v>
      </x:c>
      <x:c r="G1494" s="18">
        <x:v>0.68390345268542008</x:v>
      </x:c>
      <x:c r="H1494" s="18">
        <x:v>0.60298844583442002</x:v>
      </x:c>
      <x:c r="I1494" s="18">
        <x:v>1.2408339324227</x:v>
      </x:c>
      <x:c r="J1494" s="18">
        <x:v>1.4594968999922999</x:v>
      </x:c>
      <x:c r="K1494" s="21">
        <x:v>1.1042647715776037</x:v>
      </x:c>
      <x:c r="L1494" s="21">
        <x:v>0.98925391972686261</x:v>
      </x:c>
      <x:c r="M1494" s="22">
        <x:v>1.1137549059499743</x:v>
      </x:c>
      <x:c r="N1494" s="22">
        <x:v>1.3075900061939767</x:v>
      </x:c>
      <x:c r="O1494" s="13">
        <x:v>1.9921100194482453</x:v>
      </x:c>
      <x:c r="P1494" s="25">
        <x:v>1.7637</x:v>
      </x:c>
      <x:c r="Q1494" s="25">
        <x:v>4.0994999999999999</x:v>
      </x:c>
    </x:row>
    <x:row r="1495">
      <x:c r="A1495" s="9">
        <x:v>46085</x:v>
      </x:c>
      <x:c r="B1495" s="8">
        <x:v>228.23818293432001</x:v>
      </x:c>
      <x:c r="C1495" s="8">
        <x:v>228.20658342792001</x:v>
      </x:c>
      <x:c r="D1495" s="8">
        <x:v>215.76923076923001</x:v>
      </x:c>
      <x:c r="E1495" s="8">
        <x:v>470.791015625</x:v>
      </x:c>
      <x:c r="F1495" s="23">
        <x:v>3.8575125318911749</x:v>
      </x:c>
      <x:c r="G1495" s="18">
        <x:v>0.66256393861893004</x:v>
      </x:c>
      <x:c r="H1495" s="18">
        <x:v>0.57579706367822003</x:v>
      </x:c>
      <x:c r="I1495" s="18">
        <x:v>1.1446201773305</x:v>
      </x:c>
      <x:c r="J1495" s="18">
        <x:v>1.3625488718064001</x:v>
      </x:c>
      <x:c r="K1495" s="21">
        <x:v>1.0267088302961351</x:v>
      </x:c>
      <x:c r="L1495" s="21">
        <x:v>0.90928572032608557</x:v>
      </x:c>
      <x:c r="M1495" s="22">
        <x:v>1.0294694590910667</x:v>
      </x:c>
      <x:c r="N1495" s="22">
        <x:v>1.225886094438625</x:v>
      </x:c>
      <x:c r="O1495" s="13">
        <x:v>1.9790723051594954</x:v>
      </x:c>
      <x:c r="P1495" s="25">
        <x:v>1.7645</x:v>
      </x:c>
      <x:c r="Q1495" s="25">
        <x:v>3.9984000000000002</x:v>
      </x:c>
    </x:row>
    <x:row r="1496">
      <x:c r="A1496" s="9">
        <x:v>46086</x:v>
      </x:c>
      <x:c r="B1496" s="8">
        <x:v>230.63228974831</x:v>
      </x:c>
      <x:c r="C1496" s="8">
        <x:v>231.95232690124999</x:v>
      </x:c>
      <x:c r="D1496" s="8">
        <x:v>218.61538461538001</x:v>
      </x:c>
      <x:c r="E1496" s="8">
        <x:v>480.615234375</x:v>
      </x:c>
      <x:c r="F1496" s="23">
        <x:v>3.9045380890998502</x:v>
      </x:c>
      <x:c r="G1496" s="18">
        <x:v>0.63874680306904996</x:v>
      </x:c>
      <x:c r="H1496" s="18">
        <x:v>0.55711927721309995</x:v>
      </x:c>
      <x:c r="I1496" s="18">
        <x:v>1.1380301941049999</x:v>
      </x:c>
      <x:c r="J1496" s="18">
        <x:v>1.3458626246321002</x:v>
      </x:c>
      <x:c r="K1496" s="21">
        <x:v>1.0159830086295489</x:v>
      </x:c>
      <x:c r="L1496" s="21">
        <x:v>0.8962174538572909</x:v>
      </x:c>
      <x:c r="M1496" s="22">
        <x:v>1.0256430032214001</x:v>
      </x:c>
      <x:c r="N1496" s="22">
        <x:v>1.2149760765484729</x:v>
      </x:c>
      <x:c r="O1496" s="13">
        <x:v>1.9997477333311946</x:v>
      </x:c>
      <x:c r="P1496" s="25">
        <x:v>1.7645999999999999</x:v>
      </x:c>
      <x:c r="Q1496" s="25">
        <x:v>3.9866000000000001</x:v>
      </x:c>
    </x:row>
    <x:row r="1497">
      <x:c r="A1497" s="9">
        <x:v>46087</x:v>
      </x:c>
      <x:c r="B1497" s="8">
        <x:v>231.06200122774999</x:v>
      </x:c>
      <x:c r="C1497" s="8">
        <x:v>229.22814982974</x:v>
      </x:c>
      <x:c r="D1497" s="8">
        <x:v>215.84615384615</x:v>
      </x:c>
      <x:c r="E1497" s="8">
        <x:v>479.990234375</x:v>
      </x:c>
      <x:c r="F1497" s="23">
        <x:v>3.8903163481965999</x:v>
      </x:c>
      <x:c r="G1497" s="18">
        <x:v>0.65768861892583008</x:v>
      </x:c>
      <x:c r="H1497" s="18">
        <x:v>0.57075840500391006</x:v>
      </x:c>
      <x:c r="I1497" s="18">
        <x:v>1.1458183560987001</x:v>
      </x:c>
      <x:c r="J1497" s="18">
        <x:v>1.3583540052021998</x:v>
      </x:c>
      <x:c r="K1497" s="21">
        <x:v>1.0403813062667284</x:v>
      </x:c>
      <x:c r="L1497" s="21">
        <x:v>0.91564001503108705</x:v>
      </x:c>
      <x:c r="M1497" s="22">
        <x:v>1.0573922451670223</x:v>
      </x:c>
      <x:c r="N1497" s="22">
        <x:v>1.2519489149540792</x:v>
      </x:c>
      <x:c r="O1497" s="13">
        <x:v>2.0192127824974246</x:v>
      </x:c>
      <x:c r="P1497" s="25">
        <x:v>1.7646999999999999</x:v>
      </x:c>
      <x:c r="Q1497" s="25">
        <x:v>3.9519000000000002</x:v>
      </x:c>
    </x:row>
    <x:row r="1498">
      <x:c r="A1498" s="9">
        <x:v>46090</x:v>
      </x:c>
      <x:c r="B1498" s="8">
        <x:v>227.37875997545001</x:v>
      </x:c>
      <x:c r="C1498" s="8">
        <x:v>219.49212990919</x:v>
      </x:c>
      <x:c r="D1498" s="8">
        <x:v>205.69230769231001</x:v>
      </x:c>
      <x:c r="E1498" s="8">
        <x:v>463.28125</x:v>
      </x:c>
      <x:c r="F1498" s="23">
        <x:v>3.7896111189423749</x:v>
      </x:c>
      <x:c r="G1498" s="18">
        <x:v>0.66616048593349997</x:v>
      </x:c>
      <x:c r="H1498" s="18">
        <x:v>0.57501520284945007</x:v>
      </x:c>
      <x:c r="I1498" s="18">
        <x:v>1.1564821471364</x:v>
      </x:c>
      <x:c r="J1498" s="18">
        <x:v>1.3728029901721999</x:v>
      </x:c>
      <x:c r="K1498" s="21">
        <x:v>1.0665475964863118</x:v>
      </x:c>
      <x:c r="L1498" s="21">
        <x:v>0.94309536385085657</x:v>
      </x:c>
      <x:c r="M1498" s="22">
        <x:v>1.084797942611988</x:v>
      </x:c>
      <x:c r="N1498" s="22">
        <x:v>1.2888005309386927</x:v>
      </x:c>
      <x:c r="O1498" s="13">
        <x:v>2.0031794030563881</x:v>
      </x:c>
      <x:c r="P1498" s="25">
        <x:v>1.7627999999999999</x:v>
      </x:c>
      <x:c r="Q1498" s="25">
        <x:v>3.9542999999999999</x:v>
      </x:c>
    </x:row>
    <x:row r="1499">
      <x:c r="A1499" s="9">
        <x:v>46091</x:v>
      </x:c>
      <x:c r="B1499" s="8">
        <x:v>237.01657458564</x:v>
      </x:c>
      <x:c r="C1499" s="8">
        <x:v>235.02339978434</x:v>
      </x:c>
      <x:c r="D1499" s="8">
        <x:v>222.30769230768999</x:v>
      </x:c>
      <x:c r="E1499" s="8">
        <x:v>482.7734375</x:v>
      </x:c>
      <x:c r="F1499" s="23">
        <x:v>3.9428027604441751</x:v>
      </x:c>
      <x:c r="G1499" s="18">
        <x:v>0.64609974424551997</x:v>
      </x:c>
      <x:c r="H1499" s="18">
        <x:v>0.55929111284858002</x:v>
      </x:c>
      <x:c r="I1499" s="18">
        <x:v>1.1363527438293999</x:v>
      </x:c>
      <x:c r="J1499" s="18">
        <x:v>1.3541591385980001</x:v>
      </x:c>
      <x:c r="K1499" s="21">
        <x:v>1.0564111056805272</x:v>
      </x:c>
      <x:c r="L1499" s="21">
        <x:v>0.93314429855810532</x:v>
      </x:c>
      <x:c r="M1499" s="22">
        <x:v>1.0681476886925734</x:v>
      </x:c>
      <x:c r="N1499" s="22">
        <x:v>1.271829391998399</x:v>
      </x:c>
      <x:c r="O1499" s="13">
        <x:v>2.0386145317753757</x:v>
      </x:c>
      <x:c r="P1499" s="25">
        <x:v>1.7630999999999999</x:v>
      </x:c>
      <x:c r="Q1499" s="25">
        <x:v>3.9702999999999999</x:v>
      </x:c>
    </x:row>
    <x:row r="1500">
      <x:c r="A1500" s="9">
        <x:v>46092</x:v>
      </x:c>
      <x:c r="B1500" s="8">
        <x:v>234.80662983425</x:v>
      </x:c>
      <x:c r="C1500" s="8">
        <x:v>233.57458729285</x:v>
      </x:c>
      <x:c r="D1500" s="8">
        <x:v>220.53846153846001</x:v>
      </x:c>
      <x:c r="E1500" s="8">
        <x:v>482.12890625</x:v>
      </x:c>
      <x:c r="F1500" s="23">
        <x:v>3.9276214622888999</x:v>
      </x:c>
      <x:c r="G1500" s="18">
        <x:v>0.67015664961637</x:v>
      </x:c>
      <x:c r="H1500" s="18">
        <x:v>0.58222569715924</x:v>
      </x:c>
      <x:c r="I1500" s="18">
        <x:v>1.1678648454349001</x:v>
      </x:c>
      <x:c r="J1500" s="18">
        <x:v>1.3978789705549999</x:v>
      </x:c>
      <x:c r="K1500" s="21">
        <x:v>1.0904744294348503</x:v>
      </x:c>
      <x:c r="L1500" s="21">
        <x:v>0.96515555678900156</x:v>
      </x:c>
      <x:c r="M1500" s="22">
        <x:v>1.1109626273423485</x:v>
      </x:c>
      <x:c r="N1500" s="22">
        <x:v>1.324197477871293</x:v>
      </x:c>
      <x:c r="O1500" s="13">
        <x:v>2.0421578404631315</x:v>
      </x:c>
      <x:c r="P1500" s="25">
        <x:v>1.7628999999999999</x:v>
      </x:c>
      <x:c r="Q1500" s="25">
        <x:v>3.9897999999999998</x:v>
      </x:c>
    </x:row>
    <x:row r="1501">
      <x:c r="A1501" s="9">
        <x:v>46093</x:v>
      </x:c>
      <x:c r="B1501" s="8">
        <x:v>231.18477593616001</x:v>
      </x:c>
      <x:c r="C1501" s="8">
        <x:v>229.05429233257999</x:v>
      </x:c>
      <x:c r="D1501" s="8">
        <x:v>214</x:v>
      </x:c>
      <x:c r="E1501" s="8">
        <x:v>473.173828125</x:v>
      </x:c>
      <x:c r="F1501" s="23">
        <x:v>3.8685322409843503</x:v>
      </x:c>
      <x:c r="G1501" s="18">
        <x:v>0.68486253196931002</x:v>
      </x:c>
      <x:c r="H1501" s="18">
        <x:v>0.59195552080619007</x:v>
      </x:c>
      <x:c r="I1501" s="18">
        <x:v>1.169901749341</x:v>
      </x:c>
      <x:c r="J1501" s="18">
        <x:v>1.3997433557123999</x:v>
      </x:c>
      <x:c r="K1501" s="21">
        <x:v>1.1000215893798337</x:v>
      </x:c>
      <x:c r="L1501" s="21">
        <x:v>0.96923189678843369</x:v>
      </x:c>
      <x:c r="M1501" s="22">
        <x:v>1.1041370574126894</x:v>
      </x:c>
      <x:c r="N1501" s="22">
        <x:v>1.317409022295196</x:v>
      </x:c>
      <x:c r="O1501" s="13">
        <x:v>2.0295517762090811</x:v>
      </x:c>
      <x:c r="P1501" s="25">
        <x:v>1.7637</x:v>
      </x:c>
      <x:c r="Q1501" s="25">
        <x:v>3.9752999999999998</x:v>
      </x:c>
    </x:row>
    <x:row r="1502">
      <x:c r="A1502" s="9">
        <x:v>46094</x:v>
      </x:c>
      <x:c r="B1502" s="8">
        <x:v>230.69367710252001</x:v>
      </x:c>
      <x:c r="C1502" s="8">
        <x:v>226.9680023496</x:v>
      </x:c>
      <x:c r="D1502" s="8">
        <x:v>218.23076923076999</x:v>
      </x:c>
      <x:c r="E1502" s="8">
        <x:v>480.09765625</x:v>
      </x:c>
      <x:c r="F1502" s="23">
        <x:v>3.889975262332225</x:v>
      </x:c>
      <x:c r="G1502" s="18">
        <x:v>0.67958759590792994</x:v>
      </x:c>
      <x:c r="H1502" s="18">
        <x:v>0.58300755798800996</x:v>
      </x:c>
      <x:c r="I1502" s="18">
        <x:v>1.1607955907020999</x:v>
      </x:c>
      <x:c r="J1502" s="18">
        <x:v>1.386599440368</x:v>
      </x:c>
      <x:c r="K1502" s="21">
        <x:v>1.0937746822553382</x:v>
      </x:c>
      <x:c r="L1502" s="21">
        <x:v>0.96000018561323053</x:v>
      </x:c>
      <x:c r="M1502" s="22">
        <x:v>1.0804543981112484</x:v>
      </x:c>
      <x:c r="N1502" s="22">
        <x:v>1.2921947587267928</x:v>
      </x:c>
      <x:c r="O1502" s="13">
        <x:v>2.0084677478073361</x:v>
      </x:c>
      <x:c r="P1502" s="25">
        <x:v>1.7637</x:v>
      </x:c>
      <x:c r="Q1502" s="25">
        <x:v>3.9239000000000002</x:v>
      </x:c>
    </x:row>
    <x:row r="1503">
      <x:c r="A1503" s="9">
        <x:v>46097</x:v>
      </x:c>
      <x:c r="B1503" s="8">
        <x:v>235.97298956415</x:v>
      </x:c>
      <x:c r="C1503" s="8">
        <x:v>231.14058231555001</x:v>
      </x:c>
      <x:c r="D1503" s="8">
        <x:v>227.92307692308</x:v>
      </x:c>
      <x:c r="E1503" s="8">
        <x:v>491.572265625</x:v>
      </x:c>
      <x:c r="F1503" s="23">
        <x:v>3.9665222860694498</x:v>
      </x:c>
      <x:c r="G1503" s="18">
        <x:v>0.67431265984654998</x:v>
      </x:c>
      <x:c r="H1503" s="18">
        <x:v>0.57440708887150993</x:v>
      </x:c>
      <x:c r="I1503" s="18">
        <x:v>1.1235322310089</x:v>
      </x:c>
      <x:c r="J1503" s="18">
        <x:v>1.3607777058914998</x:v>
      </x:c>
      <x:c r="K1503" s="21">
        <x:v>1.0656046671090298</x:v>
      </x:c>
      <x:c r="L1503" s="21">
        <x:v>0.93230505208763126</x:v>
      </x:c>
      <x:c r="M1503" s="22">
        <x:v>1.0619426251201491</x:v>
      </x:c>
      <x:c r="N1503" s="22">
        <x:v>1.2748599525234181</x:v>
      </x:c>
      <x:c r="O1503" s="13">
        <x:v>2.0065022716154091</x:v>
      </x:c>
      <x:c r="P1503" s="25">
        <x:v>1.7626999999999999</x:v>
      </x:c>
      <x:c r="Q1503" s="25">
        <x:v>3.8666</x:v>
      </x:c>
    </x:row>
    <x:row r="1504">
      <x:c r="A1504" s="9">
        <x:v>46098</x:v>
      </x:c>
      <x:c r="B1504" s="8">
        <x:v>229.34315531000999</x:v>
      </x:c>
      <x:c r="C1504" s="8">
        <x:v>217.11607742906</x:v>
      </x:c>
      <x:c r="D1504" s="8">
        <x:v>214.46153846153999</x:v>
      </x:c>
      <x:c r="E1504" s="8">
        <x:v>478.92578125</x:v>
      </x:c>
      <x:c r="F1504" s="23">
        <x:v>3.8496163811265252</x:v>
      </x:c>
      <x:c r="G1504" s="18">
        <x:v>0.67423273657289007</x:v>
      </x:c>
      <x:c r="H1504" s="18">
        <x:v>0.57779515246286006</x:v>
      </x:c>
      <x:c r="I1504" s="18">
        <x:v>1.1078360891445</x:v>
      </x:c>
      <x:c r="J1504" s="18">
        <x:v>1.3396169343855999</x:v>
      </x:c>
      <x:c r="K1504" s="21">
        <x:v>1.062893745149343</x:v>
      </x:c>
      <x:c r="L1504" s="21">
        <x:v>0.93602171502829545</x:v>
      </x:c>
      <x:c r="M1504" s="22">
        <x:v>1.0684579418711753</x:v>
      </x:c>
      <x:c r="N1504" s="22">
        <x:v>1.2851638583086076</x:v>
      </x:c>
      <x:c r="O1504" s="13">
        <x:v>1.9687396195728917</x:v>
      </x:c>
      <x:c r="P1504" s="25">
        <x:v>1.7633000000000001</x:v>
      </x:c>
      <x:c r="Q1504" s="25">
        <x:v>3.87</x:v>
      </x:c>
    </x:row>
    <x:row r="1505">
      <x:c r="A1505" s="9">
        <x:v>46099</x:v>
      </x:c>
      <x:c r="B1505" s="8">
        <x:v>235.97298956415</x:v>
      </x:c>
      <x:c r="C1505" s="8">
        <x:v>227.60547984108999</x:v>
      </x:c>
      <x:c r="D1505" s="8">
        <x:v>228.92307692308</x:v>
      </x:c>
      <x:c r="E1505" s="8">
        <x:v>497.83203125</x:v>
      </x:c>
      <x:c r="F1505" s="23">
        <x:v>3.9758339439457995</x:v>
      </x:c>
      <x:c r="G1505" s="18">
        <x:v>0.66384271099743997</x:v>
      </x:c>
      <x:c r="H1505" s="18">
        <x:v>0.56624098688211</x:v>
      </x:c>
      <x:c r="I1505" s="18">
        <x:v>1.0654205607477001</x:v>
      </x:c>
      <x:c r="J1505" s="18">
        <x:v>1.2932869631774</x:v>
      </x:c>
      <x:c r="K1505" s="21">
        <x:v>1.0188117967613959</x:v>
      </x:c>
      <x:c r="L1505" s="21">
        <x:v>0.88986315915227787</x:v>
      </x:c>
      <x:c r="M1505" s="22">
        <x:v>1.0174730028510246</x:v>
      </x:c>
      <x:c r="N1505" s="22">
        <x:v>1.2349777760137854</x:v>
      </x:c>
      <x:c r="O1505" s="13">
        <x:v>1.9905030143258997</x:v>
      </x:c>
      <x:c r="P1505" s="25">
        <x:v>1.7644</x:v>
      </x:c>
      <x:c r="Q1505" s="25">
        <x:v>3.8557999999999999</x:v>
      </x:c>
    </x:row>
    <x:row r="1506">
      <x:c r="A1506" s="9">
        <x:v>46100</x:v>
      </x:c>
      <x:c r="B1506" s="8">
        <x:v>231.18477593616001</x:v>
      </x:c>
      <x:c r="C1506" s="8">
        <x:v>224.30218737230001</x:v>
      </x:c>
      <x:c r="D1506" s="8">
        <x:v>225.07692307692</x:v>
      </x:c>
      <x:c r="E1506" s="8">
        <x:v>486.07421875</x:v>
      </x:c>
      <x:c r="F1506" s="23">
        <x:v>3.9165952628384502</x:v>
      </x:c>
      <x:c r="G1506" s="18">
        <x:v>0.67079603580563008</x:v>
      </x:c>
      <x:c r="H1506" s="18">
        <x:v>0.57544956997653995</x:v>
      </x:c>
      <x:c r="I1506" s="18">
        <x:v>1.0879463215912</x:v>
      </x:c>
      <x:c r="J1506" s="18">
        <x:v>1.3179900665132001</x:v>
      </x:c>
      <x:c r="K1506" s="21">
        <x:v>1.0432100943985749</x:v>
      </x:c>
      <x:c r="L1506" s="21">
        <x:v>0.91132389032580186</x:v>
      </x:c>
      <x:c r="M1506" s="22">
        <x:v>1.0498427511538924</x:v>
      </x:c>
      <x:c r="N1506" s="22">
        <x:v>1.2674653848423589</x:v>
      </x:c>
      <x:c r="O1506" s="13">
        <x:v>1.942311095985324</x:v>
      </x:c>
      <x:c r="P1506" s="25">
        <x:v>1.7644</x:v>
      </x:c>
      <x:c r="Q1506" s="25">
        <x:v>3.6844999999999999</x:v>
      </x:c>
    </x:row>
    <x:row r="1507">
      <x:c r="A1507" s="9">
        <x:v>46101</x:v>
      </x:c>
      <x:c r="B1507" s="8">
        <x:v>232.96500920810001</x:v>
      </x:c>
      <x:c r="C1507" s="8">
        <x:v>233.22687229851999</x:v>
      </x:c>
      <x:c r="D1507" s="8">
        <x:v>238.61538461538001</x:v>
      </x:c>
      <x:c r="E1507" s="8">
        <x:v>488.84765625</x:v>
      </x:c>
      <x:c r="F1507" s="23">
        <x:v>3.9841373059299996</x:v>
      </x:c>
      <x:c r="G1507" s="18">
        <x:v>0.63906649616368005</x:v>
      </x:c>
      <x:c r="H1507" s="18">
        <x:v>0.54643384588653998</x:v>
      </x:c>
      <x:c r="I1507" s="18">
        <x:v>1.0349868200335</x:v>
      </x:c>
      <x:c r="J1507" s="18">
        <x:v>1.2571178911698</x:v>
      </x:c>
      <x:c r="K1507" s="21">
        <x:v>0.99158471099236944</x:v>
      </x:c>
      <x:c r="L1507" s="21">
        <x:v>0.86432608797930999</x:v>
      </x:c>
      <x:c r="M1507" s="22">
        <x:v>0.99399717900198192</x:v>
      </x:c>
      <x:c r="N1507" s="22">
        <x:v>1.2109757366554104</x:v>
      </x:c>
      <x:c r="O1507" s="13">
        <x:v>1.9134049734143341</x:v>
      </x:c>
      <x:c r="P1507" s="25">
        <x:v>1.7645</x:v>
      </x:c>
      <x:c r="Q1507" s="25">
        <x:v>3.6120999999999999</x:v>
      </x:c>
    </x:row>
    <x:row r="1508">
      <x:c r="A1508" s="9">
        <x:v>46104</x:v>
      </x:c>
      <x:c r="B1508" s="8">
        <x:v>217.80233271946</x:v>
      </x:c>
      <x:c r="C1508" s="8">
        <x:v>219.78189240635999</x:v>
      </x:c>
      <x:c r="D1508" s="8">
        <x:v>221.15384615385</x:v>
      </x:c>
      <x:c r="E1508" s="8">
        <x:v>466.376953125</x:v>
      </x:c>
      <x:c r="F1508" s="23">
        <x:v>3.812787561011675</x:v>
      </x:c>
      <x:c r="G1508" s="18">
        <x:v>0.63339194373401997</x:v>
      </x:c>
      <x:c r="H1508" s="18">
        <x:v>0.54070019980887996</x:v>
      </x:c>
      <x:c r="I1508" s="18">
        <x:v>1.006230529595</x:v>
      </x:c>
      <x:c r="J1508" s="18">
        <x:v>1.2243979315953</x:v>
      </x:c>
      <x:c r="K1508" s="21">
        <x:v>0.9542211344175584</x:v>
      </x:c>
      <x:c r="L1508" s="21">
        <x:v>0.83231482974841375</x:v>
      </x:c>
      <x:c r="M1508" s="22">
        <x:v>0.95252667079287079</x:v>
      </x:c>
      <x:c r="N1508" s="22">
        <x:v>1.16345654762263</x:v>
      </x:c>
      <x:c r="O1508" s="13">
        <x:v>1.8265911019021086</x:v>
      </x:c>
      <x:c r="P1508" s="25">
        <x:v>1.7645</x:v>
      </x:c>
      <x:c r="Q1508" s="25">
        <x:v>3.2212000000000001</x:v>
      </x:c>
    </x:row>
    <x:row r="1509">
      <x:c r="A1509" s="9">
        <x:v>46105</x:v>
      </x:c>
      <x:c r="B1509" s="8">
        <x:v>224.18661755677999</x:v>
      </x:c>
      <x:c r="C1509" s="8">
        <x:v>227.43162234393</x:v>
      </x:c>
      <x:c r="D1509" s="8">
        <x:v>232.30769230768999</x:v>
      </x:c>
      <x:c r="E1509" s="8">
        <x:v>472.44140625</x:v>
      </x:c>
      <x:c r="F1509" s="23">
        <x:v>3.890918346146</x:v>
      </x:c>
      <x:c r="G1509" s="18">
        <x:v>0.57632672634270998</x:v>
      </x:c>
      <x:c r="H1509" s="18">
        <x:v>0.49196420814872999</x:v>
      </x:c>
      <x:c r="I1509" s="18">
        <x:v>0.92175892643182</x:v>
      </x:c>
      <x:c r="J1509" s="18">
        <x:v>1.1326701818347999</x:v>
      </x:c>
      <x:c r="K1509" s="21">
        <x:v>0.85580288066371901</x:v>
      </x:c>
      <x:c r="L1509" s="21">
        <x:v>0.74299502681950669</x:v>
      </x:c>
      <x:c r="M1509" s="22">
        <x:v>0.84776451414493348</x:v>
      </x:c>
      <x:c r="N1509" s="22">
        <x:v>1.0434463508306511</x:v>
      </x:c>
      <x:c r="O1509" s="13">
        <x:v>1.8755589989701036</x:v>
      </x:c>
      <x:c r="P1509" s="25">
        <x:v>1.7650999999999999</x:v>
      </x:c>
      <x:c r="Q1509" s="25">
        <x:v>3.3988</x:v>
      </x:c>
    </x:row>
    <x:row r="1510">
      <x:c r="A1510" s="9">
        <x:v>46106</x:v>
      </x:c>
      <x:c r="B1510" s="8">
        <x:v>231.92142418661999</x:v>
      </x:c>
      <x:c r="C1510" s="8">
        <x:v>236.12449727582</x:v>
      </x:c>
      <x:c r="D1510" s="8">
        <x:v>240.30769230768999</x:v>
      </x:c>
      <x:c r="E1510" s="8">
        <x:v>485.517578125</x:v>
      </x:c>
      <x:c r="F1510" s="23">
        <x:v>3.9846779797378247</x:v>
      </x:c>
      <x:c r="G1510" s="18">
        <x:v>0.60222186700767</x:v>
      </x:c>
      <x:c r="H1510" s="18">
        <x:v>0.51368256450352001</x:v>
      </x:c>
      <x:c r="I1510" s="18">
        <x:v>0.96321591181403998</x:v>
      </x:c>
      <x:c r="J1510" s="18">
        <x:v>1.1790933722854999</x:v>
      </x:c>
      <x:c r="K1510" s="21">
        <x:v>0.91119998157905369</x:v>
      </x:c>
      <x:c r="L1510" s="21">
        <x:v>0.79634712387100004</x:v>
      </x:c>
      <x:c r="M1510" s="22">
        <x:v>0.919743251585176</x:v>
      </x:c>
      <x:c r="N1510" s="22">
        <x:v>1.1189679191148687</x:v>
      </x:c>
      <x:c r="O1510" s="13">
        <x:v>1.9134710483583639</x:v>
      </x:c>
      <x:c r="P1510" s="25">
        <x:v>1.7654000000000001</x:v>
      </x:c>
      <x:c r="Q1510" s="25">
        <x:v>3.5224000000000002</x:v>
      </x:c>
    </x:row>
    <x:row r="1511">
      <x:c r="A1511" s="9">
        <x:v>46107</x:v>
      </x:c>
      <x:c r="B1511" s="8">
        <x:v>225.29158993247</x:v>
      </x:c>
      <x:c r="C1511" s="8">
        <x:v>231.31443981270999</x:v>
      </x:c>
      <x:c r="D1511" s="8">
        <x:v>233</x:v>
      </x:c>
      <x:c r="E1511" s="8">
        <x:v>474.74609375</x:v>
      </x:c>
      <x:c r="F1511" s="23">
        <x:v>3.91088030873795</x:v>
      </x:c>
      <x:c r="G1511" s="18">
        <x:v>0.62739769820972002</x:v>
      </x:c>
      <x:c r="H1511" s="18">
        <x:v>0.53739900964295007</x:v>
      </x:c>
      <x:c r="I1511" s="18">
        <x:v>1.0053918044572001</x:v>
      </x:c>
      <x:c r="J1511" s="18">
        <x:v>1.2258894397058</x:v>
      </x:c>
      <x:c r="K1511" s="21">
        <x:v>0.9531603388681158</x:v>
      </x:c>
      <x:c r="L1511" s="21">
        <x:v>0.83387343033643524</x:v>
      </x:c>
      <x:c r="M1511" s="22">
        <x:v>0.96410945612808607</x:v>
      </x:c>
      <x:c r="N1511" s="22">
        <x:v>1.1605472095186031</x:v>
      </x:c>
      <x:c r="O1511" s="13">
        <x:v>1.8891368133099078</x:v>
      </x:c>
      <x:c r="P1511" s="25">
        <x:v>1.7659</x:v>
      </x:c>
      <x:c r="Q1511" s="25">
        <x:v>3.4441999999999999</x:v>
      </x:c>
    </x:row>
    <x:row r="1512">
      <x:c r="A1512" s="9">
        <x:v>46108</x:v>
      </x:c>
      <x:c r="B1512" s="8">
        <x:v>227.07182320442001</x:v>
      </x:c>
      <x:c r="C1512" s="8">
        <x:v>231.83601230988</x:v>
      </x:c>
      <x:c r="D1512" s="8">
        <x:v>232.23076923076999</x:v>
      </x:c>
      <x:c r="E1512" s="8">
        <x:v>477.67578125</x:v>
      </x:c>
      <x:c r="F1512" s="23">
        <x:v>3.9220359649876753</x:v>
      </x:c>
      <x:c r="G1512" s="18">
        <x:v>0.60957480818414</x:v>
      </x:c>
      <x:c r="H1512" s="18">
        <x:v>0.51924246373034</x:v>
      </x:c>
      <x:c r="I1512" s="18">
        <x:v>0.97723460340282997</x:v>
      </x:c>
      <x:c r="J1512" s="18">
        <x:v>1.1941016727873</x:v>
      </x:c>
      <x:c r="K1512" s="21">
        <x:v>0.92911563974741762</x:v>
      </x:c>
      <x:c r="L1512" s="21">
        <x:v>0.81157345269243741</x:v>
      </x:c>
      <x:c r="M1512" s="22">
        <x:v>0.94249515135076933</x:v>
      </x:c>
      <x:c r="N1512" s="22">
        <x:v>1.1297567145840284</x:v>
      </x:c>
      <x:c r="O1512" s="13">
        <x:v>1.9143847842996928</x:v>
      </x:c>
      <x:c r="P1512" s="25">
        <x:v>1.7662</x:v>
      </x:c>
      <x:c r="Q1512" s="25">
        <x:v>3.4489999999999998</x:v>
      </x:c>
    </x:row>
    <x:row r="1513">
      <x:c r="A1513" s="9">
        <x:v>46111</x:v>
      </x:c>
      <x:c r="B1513" s="8">
        <x:v>227.37875997545001</x:v>
      </x:c>
      <x:c r="C1513" s="8">
        <x:v>233.74844479569001</x:v>
      </x:c>
      <x:c r="D1513" s="8">
        <x:v>237.07692307692</x:v>
      </x:c>
      <x:c r="E1513" s="8">
        <x:v>473.22265625</x:v>
      </x:c>
      <x:c r="F1513" s="23">
        <x:v>3.9285669602451505</x:v>
      </x:c>
      <x:c r="G1513" s="18">
        <x:v>0.62100383631714007</x:v>
      </x:c>
      <x:c r="H1513" s="18">
        <x:v>0.52940665450438995</x:v>
      </x:c>
      <x:c r="I1513" s="18">
        <x:v>1.0067098011023001</x:v>
      </x:c>
      <x:c r="J1513" s="18">
        <x:v>1.2186183376382</x:v>
      </x:c>
      <x:c r="K1513" s="21">
        <x:v>0.95280674035163515</x:v>
      </x:c>
      <x:c r="L1513" s="21">
        <x:v>0.84274546445285936</x:v>
      </x:c>
      <x:c r="M1513" s="22">
        <x:v>0.97620933009433219</x:v>
      </x:c>
      <x:c r="N1513" s="22">
        <x:v>1.1675781099366853</x:v>
      </x:c>
      <x:c r="O1513" s="13">
        <x:v>1.9211236682989525</x:v>
      </x:c>
      <x:c r="P1513" s="25">
        <x:v>1.768</x:v>
      </x:c>
      <x:c r="Q1513" s="25">
        <x:v>3.4994999999999998</x:v>
      </x:c>
    </x:row>
    <x:row r="1514">
      <x:c r="A1514" s="9">
        <x:v>46112</x:v>
      </x:c>
      <x:c r="B1514" s="8">
        <x:v>220.62615101289001</x:v>
      </x:c>
      <x:c r="C1514" s="8">
        <x:v>224.88171236663001</x:v>
      </x:c>
      <x:c r="D1514" s="8">
        <x:v>227.69230769231001</x:v>
      </x:c>
      <x:c r="E1514" s="8">
        <x:v>462.841796875</x:v>
      </x:c>
      <x:c r="F1514" s="23">
        <x:v>3.8401049198670751</x:v>
      </x:c>
      <x:c r="G1514" s="18">
        <x:v>0.61836636828644997</x:v>
      </x:c>
      <x:c r="H1514" s="18">
        <x:v>0.52749543914516994</x:v>
      </x:c>
      <x:c r="I1514" s="18">
        <x:v>1.0156961418644002</x:v>
      </x:c>
      <x:c r="J1514" s="18">
        <x:v>1.2260758782679</x:v>
      </x:c>
      <x:c r="K1514" s="21">
        <x:v>0.96459335756766396</x:v>
      </x:c>
      <x:c r="L1514" s="21">
        <x:v>0.85365566856901109</x:v>
      </x:c>
      <x:c r="M1514" s="22">
        <x:v>0.98510325454815706</x:v>
      </x:c>
      <x:c r="N1514" s="22">
        <x:v>1.1780032381428671</x:v>
      </x:c>
      <x:c r="O1514" s="13">
        <x:v>1.893393514660463</x:v>
      </x:c>
      <x:c r="P1514" s="25">
        <x:v>1.768</x:v>
      </x:c>
      <x:c r="Q1514" s="25">
        <x:v>3.5356999999999998</x:v>
      </x:c>
    </x:row>
    <x:row r="1515">
      <x:c r="A1515" s="9">
        <x:v>46113</x:v>
      </x:c>
      <x:c r="B1515" s="8">
        <x:v>233.14917127071999</x:v>
      </x:c>
      <x:c r="C1515" s="8">
        <x:v>233.92230229284999</x:v>
      </x:c>
      <x:c r="D1515" s="8">
        <x:v>237.53846153846001</x:v>
      </x:c>
      <x:c r="E1515" s="8">
        <x:v>479.130859375</x:v>
      </x:c>
      <x:c r="F1515" s="23">
        <x:v>3.959351986192575</x:v>
      </x:c>
      <x:c r="G1515" s="18">
        <x:v>0.60925511508951002</x:v>
      </x:c>
      <x:c r="H1515" s="18">
        <x:v>0.51507253931022001</x:v>
      </x:c>
      <x:c r="I1515" s="18">
        <x:v>0.97771387491013995</x:v>
      </x:c>
      <x:c r="J1515" s="18">
        <x:v>1.1920508491450001</x:v>
      </x:c>
      <x:c r="K1515" s="21">
        <x:v>0.93265162491222608</x:v>
      </x:c>
      <x:c r="L1515" s="21">
        <x:v>0.81864710151499831</x:v>
      </x:c>
      <x:c r="M1515" s="22">
        <x:v>0.95066515172114463</x:v>
      </x:c>
      <x:c r="N1515" s="22">
        <x:v>1.1510918606804652</x:v>
      </x:c>
      <x:c r="O1515" s="13">
        <x:v>1.9300080145620344</x:v>
      </x:c>
      <x:c r="P1515" s="25">
        <x:v>1.7673000000000001</x:v>
      </x:c>
      <x:c r="Q1515" s="25">
        <x:v>3.6335000000000002</x:v>
      </x:c>
    </x:row>
    <x:row r="1516">
      <x:c r="A1516" s="9">
        <x:v>46114</x:v>
      </x:c>
      <x:c r="B1516" s="8">
        <x:v>226.70349907919001</x:v>
      </x:c>
      <x:c r="C1516" s="8">
        <x:v>229.11224482974001</x:v>
      </x:c>
      <x:c r="D1516" s="8">
        <x:v>228.23076923076999</x:v>
      </x:c>
      <x:c r="E1516" s="8">
        <x:v>473.06640625</x:v>
      </x:c>
      <x:c r="F1516" s="23">
        <x:v>3.8927822984742502</x:v>
      </x:c>
      <x:c r="G1516" s="18">
        <x:v>0.63770780051150999</x:v>
      </x:c>
      <x:c r="H1516" s="18">
        <x:v>0.54130831378680999</x:v>
      </x:c>
      <x:c r="I1516" s="18">
        <x:v>1.0152168703571001</x:v>
      </x:c>
      <x:c r="J1516" s="18">
        <x:v>1.2326944455613</x:v>
      </x:c>
      <x:c r="K1516" s="21">
        <x:v>0.96565415311710634</x:v>
      </x:c>
      <x:c r="L1516" s="21">
        <x:v>0.85461480739241158</x:v>
      </x:c>
      <x:c r="M1516" s="22">
        <x:v>0.99037755858472321</x:v>
      </x:c>
      <x:c r="N1516" s="22">
        <x:v>1.202490167185315</x:v>
      </x:c>
      <x:c r="O1516" s="13">
        <x:v>1.9007723420056193</x:v>
      </x:c>
      <x:c r="P1516" s="25">
        <x:v>1.7674000000000001</x:v>
      </x:c>
      <x:c r="Q1516" s="25">
        <x:v>3.5672000000000001</x:v>
      </x:c>
    </x:row>
    <x:row r="1517">
      <x:c r="A1517" s="9">
        <x:v>46115</x:v>
      </x:c>
      <x:c r="B1517" s="8">
        <x:v>231.49171270718</x:v>
      </x:c>
      <x:c r="C1517" s="8">
        <x:v>239.31188475028</x:v>
      </x:c>
      <x:c r="D1517" s="8">
        <x:v>238.53846153846001</x:v>
      </x:c>
      <x:c r="E1517" s="8">
        <x:v>474.033203125</x:v>
      </x:c>
      <x:c r="F1517" s="23">
        <x:v>3.9584381553023</x:v>
      </x:c>
      <x:c r="G1517" s="18">
        <x:v>0.61908567774936007</x:v>
      </x:c>
      <x:c r="H1517" s="18">
        <x:v>0.52349926157588</x:v>
      </x:c>
      <x:c r="I1517" s="18">
        <x:v>0.98202731847592006</x:v>
      </x:c>
      <x:c r="J1517" s="18">
        <x:v>1.1895339291361999</x:v>
      </x:c>
      <x:c r="K1517" s="21">
        <x:v>0.93477321601111152</x:v>
      </x:c>
      <x:c r="L1517" s="21">
        <x:v>0.8288379515136024</x:v>
      </x:c>
      <x:c r="M1517" s="22">
        <x:v>0.96266160796118672</x:v>
      </x:c>
      <x:c r="N1517" s="22">
        <x:v>1.1657597736216943</x:v>
      </x:c>
      <x:c r="O1517" s="13">
        <x:v>1.8766282434894253</x:v>
      </x:c>
      <x:c r="P1517" s="25">
        <x:v>1.7684</x:v>
      </x:c>
      <x:c r="Q1517" s="25">
        <x:v>3.5888</x:v>
      </x:c>
    </x:row>
    <x:row r="1518">
      <x:c r="A1518" s="9">
        <x:v>46119</x:v>
      </x:c>
      <x:c r="B1518" s="8">
        <x:v>231.73726212400001</x:v>
      </x:c>
      <x:c r="C1518" s="8">
        <x:v>239.83345724176999</x:v>
      </x:c>
      <x:c r="D1518" s="8">
        <x:v>237.23076923076999</x:v>
      </x:c>
      <x:c r="E1518" s="8">
        <x:v>474.5703125</x:v>
      </x:c>
      <x:c r="F1518" s="23">
        <x:v>3.9584295027413496</x:v>
      </x:c>
      <x:c r="G1518" s="18">
        <x:v>0.60469948849105004</x:v>
      </x:c>
      <x:c r="H1518" s="18">
        <x:v>0.51020762748674997</x:v>
      </x:c>
      <x:c r="I1518" s="18">
        <x:v>0.96501317996644997</x:v>
      </x:c>
      <x:c r="J1518" s="18">
        <x:v>1.1662291146683998</x:v>
      </x:c>
      <x:c r="K1518" s="21">
        <x:v>0.90212428632271169</x:v>
      </x:c>
      <x:c r="L1518" s="21">
        <x:v>0.80797668210469942</x:v>
      </x:c>
      <x:c r="M1518" s="22">
        <x:v>0.93029185965831873</x:v>
      </x:c>
      <x:c r="N1518" s="22">
        <x:v>1.1264837092170241</x:v>
      </x:c>
      <x:c r="O1518" s="13">
        <x:v>1.8921260725968649</x:v>
      </x:c>
      <x:c r="P1518" s="25">
        <x:v>1.7695000000000001</x:v>
      </x:c>
      <x:c r="Q1518" s="25">
        <x:v>3.5676000000000001</x:v>
      </x:c>
    </x:row>
    <x:row r="1519">
      <x:c r="A1519" s="9">
        <x:v>46120</x:v>
      </x:c>
      <x:c r="B1519" s="8">
        <x:v>251.99508901166001</x:v>
      </x:c>
      <x:c r="C1519" s="8">
        <x:v>258.43620959137002</x:v>
      </x:c>
      <x:c r="D1519" s="8">
        <x:v>265.69230769231001</x:v>
      </x:c>
      <x:c r="E1519" s="8">
        <x:v>513.53515625</x:v>
      </x:c>
      <x:c r="F1519" s="23">
        <x:v>4.2241469063633499</x:v>
      </x:c>
      <x:c r="G1519" s="18">
        <x:v>0.60469948849105004</x:v>
      </x:c>
      <x:c r="H1519" s="18">
        <x:v>0.51203196942054996</x:v>
      </x:c>
      <x:c r="I1519" s="18">
        <x:v>0.97292115983705008</x:v>
      </x:c>
      <x:c r="J1519" s="18">
        <x:v>1.1762035753069</x:v>
      </x:c>
      <x:c r="K1519" s="21">
        <x:v>0.92935137209173813</x:v>
      </x:c>
      <x:c r="L1519" s="21">
        <x:v>0.82895784386651705</x:v>
      </x:c>
      <x:c r="M1519" s="22">
        <x:v>0.95738730392461013</x:v>
      </x:c>
      <x:c r="N1519" s="22">
        <x:v>1.1554558678365048</x:v>
      </x:c>
      <x:c r="O1519" s="13">
        <x:v>1.9756766305313755</x:v>
      </x:c>
      <x:c r="P1519" s="25">
        <x:v>1.7704</x:v>
      </x:c>
      <x:c r="Q1519" s="25">
        <x:v>3.6762000000000001</x:v>
      </x:c>
    </x:row>
    <x:row r="1520">
      <x:c r="A1520" s="9">
        <x:v>46121</x:v>
      </x:c>
      <x:c r="B1520" s="8">
        <x:v>256.41497851443</x:v>
      </x:c>
      <x:c r="C1520" s="8">
        <x:v>261.85540706582998</x:v>
      </x:c>
      <x:c r="D1520" s="8">
        <x:v>269.30769230768999</x:v>
      </x:c>
      <x:c r="E1520" s="8">
        <x:v>514.47265625</x:v>
      </x:c>
      <x:c r="F1520" s="23">
        <x:v>4.2551268353448748</x:v>
      </x:c>
      <x:c r="G1520" s="18">
        <x:v>0.66671994884910002</x:v>
      </x:c>
      <x:c r="H1520" s="18">
        <x:v>0.56389540439579999</x:v>
      </x:c>
      <x:c r="I1520" s="18">
        <x:v>1.0676971004073998</x:v>
      </x:c>
      <x:c r="J1520" s="18">
        <x:v>1.2840582566328</x:v>
      </x:c>
      <x:c r="K1520" s="21">
        <x:v>1.0072609118896874</x:v>
      </x:c>
      <x:c r="L1520" s="21">
        <x:v>0.90820668914975844</x:v>
      </x:c>
      <x:c r="M1520" s="22">
        <x:v>1.0500495866063111</x:v>
      </x:c>
      <x:c r="N1520" s="22">
        <x:v>1.2575251463201473</x:v>
      </x:c>
      <x:c r="O1520" s="13">
        <x:v>1.9654539503458104</x:v>
      </x:c>
      <x:c r="P1520" s="25">
        <x:v>1.7701</x:v>
      </x:c>
      <x:c r="Q1520" s="25">
        <x:v>3.5964</x:v>
      </x:c>
    </x:row>
    <x:row r="1521">
      <x:c r="A1521" s="9">
        <x:v>46122</x:v>
      </x:c>
      <x:c r="B1521" s="8">
        <x:v>267.09637814609999</x:v>
      </x:c>
      <x:c r="C1521" s="8">
        <x:v>272.11299948354002</x:v>
      </x:c>
      <x:c r="D1521" s="8">
        <x:v>284.46153846153999</x:v>
      </x:c>
      <x:c r="E1521" s="8">
        <x:v>537.34375</x:v>
      </x:c>
      <x:c r="F1521" s="23">
        <x:v>4.4025366652279505</x:v>
      </x:c>
      <x:c r="G1521" s="18">
        <x:v>0.65105498721228006</x:v>
      </x:c>
      <x:c r="H1521" s="18">
        <x:v>0.55711927721309995</x:v>
      </x:c>
      <x:c r="I1521" s="18">
        <x:v>1.0606278456745999</x:v>
      </x:c>
      <x:c r="J1521" s="18">
        <x:v>1.2748295501653</x:v>
      </x:c>
      <x:c r="K1521" s="21">
        <x:v>0.99335270357477401</x:v>
      </x:c>
      <x:c r="L1521" s="21">
        <x:v>0.90532927267956831</x:v>
      </x:c>
      <x:c r="M1521" s="22">
        <x:v>1.0434308521290498</x:v>
      </x:c>
      <x:c r="N1521" s="22">
        <x:v>1.2378871141178123</x:v>
      </x:c>
      <x:c r="O1521" s="13">
        <x:v>1.984868898628287</x:v>
      </x:c>
      <x:c r="P1521" s="25">
        <x:v>1.7715000000000001</x:v>
      </x:c>
      <x:c r="Q1521" s="25">
        <x:v>3.6332</x:v>
      </x:c>
    </x:row>
    <x:row r="1522">
      <x:c r="A1522" s="9">
        <x:v>46125</x:v>
      </x:c>
      <x:c r="B1522" s="8">
        <x:v>266.17556783303002</x:v>
      </x:c>
      <x:c r="C1522" s="8">
        <x:v>274.14133696367998</x:v>
      </x:c>
      <x:c r="D1522" s="8">
        <x:v>293.92307692307998</x:v>
      </x:c>
      <x:c r="E1522" s="8">
        <x:v>538.740234375</x:v>
      </x:c>
      <x:c r="F1522" s="23">
        <x:v>4.4324505402369745</x:v>
      </x:c>
      <x:c r="G1522" s="18">
        <x:v>0.67359335038363</x:v>
      </x:c>
      <x:c r="H1522" s="18">
        <x:v>0.57805577273912001</x:v>
      </x:c>
      <x:c r="I1522" s="18">
        <x:v>1.0811167026120001</x:v>
      </x:c>
      <x:c r="J1522" s="18">
        <x:v>1.2939394980287999</x:v>
      </x:c>
      <x:c r="K1522" s="21">
        <x:v>1.0070251795453671</x:v>
      </x:c>
      <x:c r="L1522" s="21">
        <x:v>0.91803786208958327</x:v>
      </x:c>
      <x:c r="M1522" s="22">
        <x:v>1.0600811060484125</x:v>
      </x:c>
      <x:c r="N1522" s="22">
        <x:v>1.2671017175793819</x:v>
      </x:c>
      <x:c r="O1522" s="13">
        <x:v>1.9864283176321642</x:v>
      </x:c>
      <x:c r="P1522" s="25">
        <x:v>1.7729999999999999</x:v>
      </x:c>
      <x:c r="Q1522" s="25">
        <x:v>3.6154999999999999</x:v>
      </x:c>
    </x:row>
    <x:row r="1523">
      <x:c r="A1523" s="9">
        <x:v>46126</x:v>
      </x:c>
      <x:c r="B1523" s="8">
        <x:v>274.58563535911998</x:v>
      </x:c>
      <x:c r="C1523" s="8">
        <x:v>281.15358940976</x:v>
      </x:c>
      <x:c r="D1523" s="8">
        <x:v>303.15384615385</x:v>
      </x:c>
      <x:c r="E1523" s="8">
        <x:v>560.673828125</x:v>
      </x:c>
      <x:c r="F1523" s="23">
        <x:v>4.5489172476193254</x:v>
      </x:c>
      <x:c r="G1523" s="18">
        <x:v>0.67215473145779991</x:v>
      </x:c>
      <x:c r="H1523" s="18">
        <x:v>0.57883763356788998</x:v>
      </x:c>
      <x:c r="I1523" s="18">
        <x:v>1.0799185238438</x:v>
      </x:c>
      <x:c r="J1523" s="18">
        <x:v>1.2860158611098</x:v>
      </x:c>
      <x:c r="K1523" s="21">
        <x:v>1.0104432985380152</x:v>
      </x:c>
      <x:c r="L1523" s="21">
        <x:v>0.92547118797092365</x:v>
      </x:c>
      <x:c r="M1523" s="22">
        <x:v>1.0621494605725572</x:v>
      </x:c>
      <x:c r="N1523" s="22">
        <x:v>1.2764358439965275</x:v>
      </x:c>
      <x:c r="O1523" s="13">
        <x:v>2.0129888308042712</x:v>
      </x:c>
      <x:c r="P1523" s="25">
        <x:v>1.7735000000000001</x:v>
      </x:c>
      <x:c r="Q1523" s="25">
        <x:v>3.6362000000000001</x:v>
      </x:c>
    </x:row>
    <x:row r="1524">
      <x:c r="A1524" s="9">
        <x:v>46127</x:v>
      </x:c>
      <x:c r="B1524" s="8">
        <x:v>269.73603437691997</x:v>
      </x:c>
      <x:c r="C1524" s="8">
        <x:v>277.96620193529998</x:v>
      </x:c>
      <x:c r="D1524" s="8">
        <x:v>297.92307692307998</x:v>
      </x:c>
      <x:c r="E1524" s="8">
        <x:v>544.482421875</x:v>
      </x:c>
      <x:c r="F1524" s="23">
        <x:v>4.4752693377757495</x:v>
      </x:c>
      <x:c r="G1524" s="18">
        <x:v>0.69429347826086996</x:v>
      </x:c>
      <x:c r="H1524" s="18">
        <x:v>0.59960038224307</x:v>
      </x:c>
      <x:c r="I1524" s="18">
        <x:v>1.104001917086</x:v>
      </x:c>
      <x:c r="J1524" s="18">
        <x:v>1.3236764412279001</x:v>
      </x:c>
      <x:c r="K1524" s="21">
        <x:v>1.0330736035927903</x:v>
      </x:c>
      <x:c r="L1524" s="21">
        <x:v>0.95268675208482811</x:v>
      </x:c>
      <x:c r="M1524" s="22">
        <x:v>1.0886243984816546</x:v>
      </x:c>
      <x:c r="N1524" s="22">
        <x:v>1.3079536734570576</x:v>
      </x:c>
      <x:c r="O1524" s="13">
        <x:v>2.0038220601079946</x:v>
      </x:c>
      <x:c r="P1524" s="25">
        <x:v>1.774</x:v>
      </x:c>
      <x:c r="Q1524" s="25">
        <x:v>3.6610999999999998</x:v>
      </x:c>
    </x:row>
    <x:row r="1525">
      <x:c r="A1525" s="9">
        <x:v>46128</x:v>
      </x:c>
      <x:c r="B1525" s="8">
        <x:v>278.75997544505998</x:v>
      </x:c>
      <x:c r="C1525" s="8">
        <x:v>287.64426935867999</x:v>
      </x:c>
      <x:c r="D1525" s="8">
        <x:v>306.76923076922998</x:v>
      </x:c>
      <x:c r="E1525" s="8">
        <x:v>565.498046875</x:v>
      </x:c>
      <x:c r="F1525" s="23">
        <x:v>4.5966788061199253</x:v>
      </x:c>
      <x:c r="G1525" s="18">
        <x:v>0.68933823529411997</x:v>
      </x:c>
      <x:c r="H1525" s="18">
        <x:v>0.59586482495005</x:v>
      </x:c>
      <x:c r="I1525" s="18">
        <x:v>1.0923795830337999</x:v>
      </x:c>
      <x:c r="J1525" s="18">
        <x:v>1.3128630073303</x:v>
      </x:c>
      <x:c r="K1525" s="21">
        <x:v>1.0242336406807691</x:v>
      </x:c>
      <x:c r="L1525" s="21">
        <x:v>0.94309536385085657</x:v>
      </x:c>
      <x:c r="M1525" s="22">
        <x:v>1.0774552840512559</x:v>
      </x:c>
      <x:c r="N1525" s="22">
        <x:v>1.2953465416728043</x:v>
      </x:c>
      <x:c r="O1525" s="13">
        <x:v>2.0384661943302977</x:v>
      </x:c>
      <x:c r="P1525" s="25">
        <x:v>1.7737000000000001</x:v>
      </x:c>
      <x:c r="Q1525" s="25">
        <x:v>3.6711</x:v>
      </x:c>
    </x:row>
    <x:row r="1526">
      <x:c r="A1526" s="9">
        <x:v>46129</x:v>
      </x:c>
      <x:c r="B1526" s="8">
        <x:v>294.78207489256999</x:v>
      </x:c>
      <x:c r="C1526" s="8">
        <x:v>303.11758673099001</x:v>
      </x:c>
      <x:c r="D1526" s="8">
        <x:v>327.15384615385</x:v>
      </x:c>
      <x:c r="E1526" s="8">
        <x:v>578.759765625</x:v>
      </x:c>
      <x:c r="F1526" s="23">
        <x:v>4.7595331835060248</x:v>
      </x:c>
      <x:c r="G1526" s="18">
        <x:v>0.70780051150895007</x:v>
      </x:c>
      <x:c r="H1526" s="18">
        <x:v>0.61593258622186997</x:v>
      </x:c>
      <x:c r="I1526" s="18">
        <x:v>1.1286843997123999</x:v>
      </x:c>
      <x:c r="J1526" s="18">
        <x:v>1.3556506467086</x:v>
      </x:c>
      <x:c r="K1526" s="21">
        <x:v>1.0571183027134889</x:v>
      </x:c>
      <x:c r="L1526" s="21">
        <x:v>0.97570608384637403</x:v>
      </x:c>
      <x:c r="M1526" s="22">
        <x:v>1.1213043999630727</x:v>
      </x:c>
      <x:c r="N1526" s="22">
        <x:v>1.3455326239676269</x:v>
      </x:c>
      <x:c r="O1526" s="13">
        <x:v>2.0473219724175715</x:v>
      </x:c>
      <x:c r="P1526" s="25">
        <x:v>1.7761</x:v>
      </x:c>
      <x:c r="Q1526" s="25">
        <x:v>3.6524000000000001</x:v>
      </x:c>
    </x:row>
    <x:row r="1527">
      <x:c r="A1527" s="9">
        <x:v>46132</x:v>
      </x:c>
      <x:c r="B1527" s="8">
        <x:v>295.02762430938998</x:v>
      </x:c>
      <x:c r="C1527" s="8">
        <x:v>301.72672674234002</x:v>
      </x:c>
      <x:c r="D1527" s="8">
        <x:v>325.46153846153999</x:v>
      </x:c>
      <x:c r="E1527" s="8">
        <x:v>589.453125</x:v>
      </x:c>
      <x:c r="F1527" s="23">
        <x:v>4.7791725362831752</x:v>
      </x:c>
      <x:c r="G1527" s="18">
        <x:v>0.70292519181586</x:v>
      </x:c>
      <x:c r="H1527" s="18">
        <x:v>0.61636695334896996</x:v>
      </x:c>
      <x:c r="I1527" s="18">
        <x:v>1.1399472801342001</x:v>
      </x:c>
      <x:c r="J1527" s="18">
        <x:v>1.3637607221896</x:v>
      </x:c>
      <x:c r="K1527" s="21">
        <x:v>1.0698478493068002</x:v>
      </x:c>
      <x:c r="L1527" s="21">
        <x:v>0.98769531913884112</x:v>
      </x:c>
      <x:c r="M1527" s="22">
        <x:v>1.1309222485003581</x:v>
      </x:c>
      <x:c r="N1527" s="22">
        <x:v>1.3671102149059449</x:v>
      </x:c>
      <x:c r="O1527" s="13">
        <x:v>2.0619189364960793</x:v>
      </x:c>
      <x:c r="P1527" s="25">
        <x:v>1.7764</x:v>
      </x:c>
      <x:c r="Q1527" s="25">
        <x:v>3.6562999999999999</x:v>
      </x:c>
    </x:row>
    <x:row r="1528">
      <x:c r="A1528" s="9">
        <x:v>46133</x:v>
      </x:c>
      <x:c r="B1528" s="8">
        <x:v>298.52670349907999</x:v>
      </x:c>
      <x:c r="C1528" s="8">
        <x:v>307.34811919409998</x:v>
      </x:c>
      <x:c r="D1528" s="8">
        <x:v>332.23076923077002</x:v>
      </x:c>
      <x:c r="E1528" s="8">
        <x:v>594.609375</x:v>
      </x:c>
      <x:c r="F1528" s="23">
        <x:v>4.8317874173098749</x:v>
      </x:c>
      <x:c r="G1528" s="18">
        <x:v>0.71115728900256003</x:v>
      </x:c>
      <x:c r="H1528" s="18">
        <x:v>0.62461992876379002</x:v>
      </x:c>
      <x:c r="I1528" s="18">
        <x:v>1.1607955907020999</x:v>
      </x:c>
      <x:c r="J1528" s="18">
        <x:v>1.3816588196699999</x:v>
      </x:c>
      <x:c r="K1528" s="21">
        <x:v>1.0862312472370799</x:v>
      </x:c>
      <x:c r="L1528" s="21">
        <x:v>0.9981259538432985</x:v>
      </x:c>
      <x:c r="M1528" s="22">
        <x:v>1.1474690846935371</x:v>
      </x:c>
      <x:c r="N1528" s="22">
        <x:v>1.3852935780562667</x:v>
      </x:c>
      <x:c r="O1528" s="13">
        <x:v>2.0619788408731163</x:v>
      </x:c>
      <x:c r="P1528" s="25">
        <x:v>1.7779</x:v>
      </x:c>
      <x:c r="Q1528" s="25">
        <x:v>3.6440999999999999</x:v>
      </x:c>
    </x:row>
    <x:row r="1529">
      <x:c r="A1529" s="9">
        <x:v>46134</x:v>
      </x:c>
      <x:c r="B1529" s="8">
        <x:v>316.32903621854001</x:v>
      </x:c>
      <x:c r="C1529" s="8">
        <x:v>323.28505656639999</x:v>
      </x:c>
      <x:c r="D1529" s="8">
        <x:v>350</x:v>
      </x:c>
      <x:c r="E1529" s="8">
        <x:v>611.279296875</x:v>
      </x:c>
      <x:c r="F1529" s="23">
        <x:v>5.0022334741498504</x:v>
      </x:c>
      <x:c r="G1529" s="18">
        <x:v>0.71819053708439995</x:v>
      </x:c>
      <x:c r="H1529" s="18">
        <x:v>0.63017982799062</x:v>
      </x:c>
      <x:c r="I1529" s="18">
        <x:v>1.1625928588545</x:v>
      </x:c>
      <x:c r="J1529" s="18">
        <x:v>1.3840825203591998</x:v>
      </x:c>
      <x:c r="K1529" s="21">
        <x:v>1.0856419163762787</x:v>
      </x:c>
      <x:c r="L1529" s="21">
        <x:v>0.99524853737309615</x:v>
      </x:c>
      <x:c r="M1529" s="22">
        <x:v>1.1440562997287071</x:v>
      </x:c>
      <x:c r="N1529" s="22">
        <x:v>1.3758382292181284</x:v>
      </x:c>
      <x:c r="O1529" s="13">
        <x:v>2.083964204874369</x:v>
      </x:c>
      <x:c r="P1529" s="25">
        <x:v>1.7793000000000001</x:v>
      </x:c>
      <x:c r="Q1529" s="25">
        <x:v>3.6377999999999999</x:v>
      </x:c>
    </x:row>
    <x:row r="1530">
      <x:c r="A1530" s="9">
        <x:v>46135</x:v>
      </x:c>
      <x:c r="B1530" s="8">
        <x:v>309.20810313075998</x:v>
      </x:c>
      <x:c r="C1530" s="8">
        <x:v>316.04099412598998</x:v>
      </x:c>
      <x:c r="D1530" s="8">
        <x:v>339.38461538462002</x:v>
      </x:c>
      <x:c r="E1530" s="8">
        <x:v>605.78125</x:v>
      </x:c>
      <x:c r="F1530" s="23">
        <x:v>4.9260374066034256</x:v>
      </x:c>
      <x:c r="G1530" s="18">
        <x:v>0.72690217391304002</x:v>
      </x:c>
      <x:c r="H1530" s="18">
        <x:v>0.6456432977152301</x:v>
      </x:c>
      <x:c r="I1530" s="18">
        <x:v>1.185837526959</x:v>
      </x:c>
      <x:c r="J1530" s="18">
        <x:v>1.4121415169629001</x:v>
      </x:c>
      <x:c r="K1530" s="21">
        <x:v>1.1093330169804965</x:v>
      </x:c>
      <x:c r="L1530" s="21">
        <x:v>1.0245022714867291</x:v>
      </x:c>
      <x:c r="M1530" s="22">
        <x:v>1.1641193386129514</x:v>
      </x:c>
      <x:c r="N1530" s="22">
        <x:v>1.4032344963646035</x:v>
      </x:c>
      <x:c r="O1530" s="13">
        <x:v>2.0604854250549107</x:v>
      </x:c>
      <x:c r="P1530" s="25">
        <x:v>1.778</x:v>
      </x:c>
      <x:c r="Q1530" s="25">
        <x:v>3.5992000000000002</x:v>
      </x:c>
    </x:row>
    <x:row r="1531">
      <x:c r="A1531" s="9">
        <x:v>46136</x:v>
      </x:c>
      <x:c r="B1531" s="8">
        <x:v>300.61387354204999</x:v>
      </x:c>
      <x:c r="C1531" s="8">
        <x:v>310.82526916571999</x:v>
      </x:c>
      <x:c r="D1531" s="8">
        <x:v>329.76923076922998</x:v>
      </x:c>
      <x:c r="E1531" s="8">
        <x:v>596.30859375</x:v>
      </x:c>
      <x:c r="F1531" s="23">
        <x:v>4.8437924180674994</x:v>
      </x:c>
      <x:c r="G1531" s="18">
        <x:v>0.71779092071611006</x:v>
      </x:c>
      <x:c r="H1531" s="18">
        <x:v>0.63851967683085997</x:v>
      </x:c>
      <x:c r="I1531" s="18">
        <x:v>1.163671219746</x:v>
      </x:c>
      <x:c r="J1531" s="18">
        <x:v>1.3892095795421</x:v>
      </x:c>
      <x:c r="K1531" s="21">
        <x:v>1.0826952620722712</x:v>
      </x:c>
      <x:c r="L1531" s="21">
        <x:v>0.99692703031404473</x:v>
      </x:c>
      <x:c r="M1531" s="22">
        <x:v>1.1312325016789595</x:v>
      </x:c>
      <x:c r="N1531" s="22">
        <x:v>1.3638372095389406</x:v>
      </x:c>
      <x:c r="O1531" s="13">
        <x:v>2.0527045505638286</x:v>
      </x:c>
      <x:c r="P1531" s="25">
        <x:v>1.7766999999999999</x:v>
      </x:c>
      <x:c r="Q1531" s="25">
        <x:v>3.5840999999999998</x:v>
      </x:c>
    </x:row>
    <x:row r="1532">
      <x:c r="A1532" s="9">
        <x:v>46139</x:v>
      </x:c>
      <x:c r="B1532" s="8">
        <x:v>304.60405156538002</x:v>
      </x:c>
      <x:c r="C1532" s="8">
        <x:v>315.51942162883</x:v>
      </x:c>
      <x:c r="D1532" s="8">
        <x:v>339.15384615385</x:v>
      </x:c>
      <x:c r="E1532" s="8">
        <x:v>606.435546875</x:v>
      </x:c>
      <x:c r="F1532" s="23">
        <x:v>4.9142821655576494</x:v>
      </x:c>
      <x:c r="G1532" s="18">
        <x:v>0.7133951406649599</x:v>
      </x:c>
      <x:c r="H1532" s="18">
        <x:v>0.63217791677526003</x:v>
      </x:c>
      <x:c r="I1532" s="18">
        <x:v>1.1548046968607999</x:v>
      </x:c>
      <x:c r="J1532" s="18">
        <x:v>1.3807266270912999</x:v>
      </x:c>
      <x:c r="K1532" s="21">
        <x:v>1.0764483549477761</x:v>
      </x:c>
      <x:c r="L1532" s="21">
        <x:v>0.98385876384525028</x:v>
      </x:c>
      <x:c r="M1532" s="22">
        <x:v>1.1209941467844708</x:v>
      </x:c>
      <x:c r="N1532" s="22">
        <x:v>1.359230757540812</x:v>
      </x:c>
      <x:c r="O1532" s="13">
        <x:v>2.0661899689542933</x:v>
      </x:c>
      <x:c r="P1532" s="25">
        <x:v>1.7755000000000001</x:v>
      </x:c>
      <x:c r="Q1532" s="25">
        <x:v>3.5973999999999999</x:v>
      </x:c>
    </x:row>
    <x:row r="1533">
      <x:c r="A1533" s="9">
        <x:v>46140</x:v>
      </x:c>
      <x:c r="B1533" s="8">
        <x:v>297.605893186</x:v>
      </x:c>
      <x:c r="C1533" s="8">
        <x:v>310.24574417140002</x:v>
      </x:c>
      <x:c r="D1533" s="8">
        <x:v>329.38461538462002</x:v>
      </x:c>
      <x:c r="E1533" s="8">
        <x:v>591.982421875</x:v>
      </x:c>
      <x:c r="F1533" s="23">
        <x:v>4.8230466865425505</x:v>
      </x:c>
      <x:c r="G1533" s="18">
        <x:v>0.71379475703325002</x:v>
      </x:c>
      <x:c r="H1533" s="18">
        <x:v>0.63348101815655</x:v>
      </x:c>
      <x:c r="I1533" s="18">
        <x:v>1.1730170141384999</x:v>
      </x:c>
      <x:c r="J1533" s="18">
        <x:v>1.3995569171503999</x:v>
      </x:c>
      <x:c r="K1533" s="21">
        <x:v>1.0882349721638049</x:v>
      </x:c>
      <x:c r="L1533" s="21">
        <x:v>0.99512864502018172</x:v>
      </x:c>
      <x:c r="M1533" s="22">
        <x:v>1.1504681987535297</x:v>
      </x:c>
      <x:c r="N1533" s="22">
        <x:v>1.3758382292181284</x:v>
      </x:c>
      <x:c r="O1533" s="13">
        <x:v>2.0478131440096305</x:v>
      </x:c>
      <x:c r="P1533" s="25">
        <x:v>1.7766</x:v>
      </x:c>
      <x:c r="Q1533" s="25">
        <x:v>3.5419999999999998</x:v>
      </x:c>
    </x:row>
    <x:row r="1534">
      <x:c r="A1534" s="9">
        <x:v>46141</x:v>
      </x:c>
      <x:c r="B1534" s="8">
        <x:v>296.43953345610998</x:v>
      </x:c>
      <x:c r="C1534" s="8">
        <x:v>315.11375413167002</x:v>
      </x:c>
      <x:c r="D1534" s="8">
        <x:v>333.61538461537998</x:v>
      </x:c>
      <x:c r="E1534" s="8">
        <x:v>609.521484375</x:v>
      </x:c>
      <x:c r="F1534" s="23">
        <x:v>4.8867253914453999</x:v>
      </x:c>
      <x:c r="G1534" s="18">
        <x:v>0.71003836317136004</x:v>
      </x:c>
      <x:c r="H1534" s="18">
        <x:v>0.62931109373643002</x:v>
      </x:c>
      <x:c r="I1534" s="18">
        <x:v>1.1536065180924999</x:v>
      </x:c>
      <x:c r="J1534" s="18">
        <x:v>1.3777436108703001</x:v>
      </x:c>
      <x:c r="K1534" s="21">
        <x:v>1.0658403994533505</x:v>
      </x:c>
      <x:c r="L1534" s="21">
        <x:v>0.9701910356118344</x:v>
      </x:c>
      <x:c r="M1534" s="22">
        <x:v>1.1320598434886344</x:v>
      </x:c>
      <x:c r="N1534" s="22">
        <x:v>1.3437142876526358</x:v>
      </x:c>
      <x:c r="O1534" s="13">
        <x:v>2.0753900299632226</x:v>
      </x:c>
      <x:c r="P1534" s="25">
        <x:v>1.7779</x:v>
      </x:c>
      <x:c r="Q1534" s="25">
        <x:v>3.5030000000000001</x:v>
      </x:c>
    </x:row>
    <x:row r="1535">
      <x:c r="A1535" s="9">
        <x:v>46142</x:v>
      </x:c>
      <x:c r="B1535" s="8">
        <x:v>294.65930018415997</x:v>
      </x:c>
      <x:c r="C1535" s="8">
        <x:v>318.59090410328997</x:v>
      </x:c>
      <x:c r="D1535" s="8">
        <x:v>338.61538461537998</x:v>
      </x:c>
      <x:c r="E1535" s="8">
        <x:v>606.8359375</x:v>
      </x:c>
      <x:c r="F1535" s="23">
        <x:v>4.8967538160070756</x:v>
      </x:c>
      <x:c r="G1535" s="18">
        <x:v>0.72858056265984994</x:v>
      </x:c>
      <x:c r="H1535" s="18">
        <x:v>0.64685952567109994</x:v>
      </x:c>
      <x:c r="I1535" s="18">
        <x:v>1.1811646297628</x:v>
      </x:c>
      <x:c r="J1535" s="18">
        <x:v>1.4121415169629001</x:v>
      </x:c>
      <x:c r="K1535" s="21">
        <x:v>1.0963677380428645</x:v>
      </x:c>
      <x:c r="L1535" s="21">
        <x:v>1.0032813250190582</x:v>
      </x:c>
      <x:c r="M1535" s="22">
        <x:v>1.153674148265992</x:v>
      </x:c>
      <x:c r="N1535" s="22">
        <x:v>1.3810507933212191</x:v>
      </x:c>
      <x:c r="O1535" s="13">
        <x:v>2.0825816536711588</x:v>
      </x:c>
      <x:c r="P1535" s="25">
        <x:v>1.7770999999999999</x:v>
      </x:c>
      <x:c r="Q1535" s="25">
        <x:v>3.5133000000000001</x:v>
      </x:c>
    </x:row>
    <x:row r="1536">
      <x:c r="A1536" s="11">
        <x:v>46148</x:v>
      </x:c>
      <x:c r="B1536" s="12">
        <x:v>301.35052179250999</x:v>
      </x:c>
      <x:c r="C1536" s="12">
        <x:v>329.42802151531998</x:v>
      </x:c>
      <x:c r="D1536" s="12">
        <x:v>345.46153846153999</x:v>
      </x:c>
      <x:c r="E1536" s="12">
        <x:v>620.380859375</x:v>
      </x:c>
      <x:c r="F1536" s="23">
        <x:v>4.9915523528609249</x:v>
      </x:c>
      <x:c r="G1536" s="18">
        <x:v>0.72666240409207006</x:v>
      </x:c>
      <x:c r="H1536" s="18">
        <x:v>0.64425332290852</x:v>
      </x:c>
      <x:c r="I1536" s="18">
        <x:v>1.1891924275101999</x:v>
      </x:c>
      <x:c r="J1536" s="18">
        <x:v>1.4054297304271</x:v>
      </x:c>
      <x:c r="K1536" s="21">
        <x:v>1.1040290392332834</x:v>
      </x:c>
      <x:c r="L1536" s="21">
        <x:v>1.0198264697226636</x:v>
      </x:c>
      <x:c r="M1536" s="22">
        <x:v>1.1731166807929285</x:v>
      </x:c>
      <x:c r="N1536" s="22">
        <x:v>1.3981431546825047</x:v>
      </x:c>
      <x:c r="O1536" s="13">
        <x:v>2.1234048964614454</x:v>
      </x:c>
      <x:c r="P1536" s="25">
        <x:v>1.7755000000000001</x:v>
      </x:c>
      <x:c r="Q1536" s="25">
        <x:v>3.5594999999999999</x:v>
      </x:c>
    </x:row>
    <x:row r="1537">
      <x:c r="A1537" s="9">
        <x:v>46149</x:v>
      </x:c>
      <x:c r="B1537" s="8">
        <x:v>319.03007980356</x:v>
      </x:c>
      <x:c r="C1537" s="8">
        <x:v>345.65472138478998</x:v>
      </x:c>
      <x:c r="D1537" s="8">
        <x:v>357.30769230768999</x:v>
      </x:c>
      <x:c r="E1537" s="8">
        <x:v>630.498046875</x:v>
      </x:c>
      <x:c r="F1537" s="23">
        <x:v>5.1312263509275997</x:v>
      </x:c>
      <x:c r="G1537" s="18">
        <x:v>0.75055946291560005</x:v>
      </x:c>
      <x:c r="H1537" s="18">
        <x:v>0.66692728694292003</x:v>
      </x:c>
      <x:c r="I1537" s="18">
        <x:v>1.2439491972202001</x:v>
      </x:c>
      <x:c r="J1537" s="18">
        <x:v>1.4696577991155999</x:v>
      </x:c>
      <x:c r="K1537" s="21">
        <x:v>1.1463429950388262</x:v>
      </x:c>
      <x:c r="L1537" s="21">
        <x:v>1.0622683626580169</x:v>
      </x:c>
      <x:c r="M1537" s="22">
        <x:v>1.2081752899772389</x:v>
      </x:c>
      <x:c r="N1537" s="22">
        <x:v>1.4393587778231587</x:v>
      </x:c>
      <x:c r="O1537" s="13">
        <x:v>2.1529326444029806</x:v>
      </x:c>
      <x:c r="P1537" s="25">
        <x:v>1.7759</x:v>
      </x:c>
      <x:c r="Q1537" s="25">
        <x:v>3.601</x:v>
      </x:c>
    </x:row>
    <x:row r="1538">
      <x:c r="A1538" s="9">
        <x:v>46150</x:v>
      </x:c>
      <x:c r="B1538" s="8">
        <x:v>324.86187845303999</x:v>
      </x:c>
      <x:c r="C1538" s="8">
        <x:v>344.66952889330003</x:v>
      </x:c>
      <x:c r="D1538" s="8">
        <x:v>354.23076923077002</x:v>
      </x:c>
      <x:c r="E1538" s="8">
        <x:v>625.703125</x:v>
      </x:c>
      <x:c r="F1538" s="23">
        <x:v>5.1236632539427749</x:v>
      </x:c>
      <x:c r="G1538" s="18">
        <x:v>0.7565537084399</x:v>
      </x:c>
      <x:c r="H1538" s="18">
        <x:v>0.67639649031361004</x:v>
      </x:c>
      <x:c r="I1538" s="18">
        <x:v>1.2743829379343001</x:v>
      </x:c>
      <x:c r="J1538" s="18">
        <x:v>1.5061997481701999</x:v>
      </x:c>
      <x:c r="K1538" s="21">
        <x:v>1.1766346012840203</x:v>
      </x:c>
      <x:c r="L1538" s="21">
        <x:v>1.0964376832415561</x:v>
      </x:c>
      <x:c r="M1538" s="22">
        <x:v>1.252644912246363</x:v>
      </x:c>
      <x:c r="N1538" s="22">
        <x:v>1.4842110735938969</x:v>
      </x:c>
      <x:c r="O1538" s="13">
        <x:v>2.1593798933299659</x:v>
      </x:c>
      <x:c r="P1538" s="25">
        <x:v>1.7762</x:v>
      </x:c>
      <x:c r="Q1538" s="25">
        <x:v>3.5796999999999999</x:v>
      </x:c>
    </x:row>
    <x:row r="1539">
      <x:c r="A1539" s="9">
        <x:v>46153</x:v>
      </x:c>
      <x:c r="B1539" s="8">
        <x:v>334.43830570902003</x:v>
      </x:c>
      <x:c r="C1539" s="8">
        <x:v>357.12931629398003</x:v>
      </x:c>
      <x:c r="D1539" s="8">
        <x:v>365.15384615385</x:v>
      </x:c>
      <x:c r="E1539" s="8">
        <x:v>647.861328125</x:v>
      </x:c>
      <x:c r="F1539" s="23">
        <x:v>5.2614569907046249</x:v>
      </x:c>
      <x:c r="G1539" s="18">
        <x:v>0.75167838874680004</x:v>
      </x:c>
      <x:c r="H1539" s="18">
        <x:v>0.66892537572755995</x:v>
      </x:c>
      <x:c r="I1539" s="18">
        <x:v>1.2774982027318</x:v>
      </x:c>
      <x:c r="J1539" s="18">
        <x:v>1.5097420800002002</x:v>
      </x:c>
      <x:c r="K1539" s="21">
        <x:v>1.1875961552949268</x:v>
      </x:c>
      <x:c r="L1539" s="21">
        <x:v>1.1007538079468535</x:v>
      </x:c>
      <x:c r="M1539" s="22">
        <x:v>1.2685712420822348</x:v>
      </x:c>
      <x:c r="N1539" s="22">
        <x:v>1.5102738941093516</x:v>
      </x:c>
      <x:c r="O1539" s="13">
        <x:v>2.1931952506161605</x:v>
      </x:c>
      <x:c r="P1539" s="25">
        <x:v>1.7774000000000001</x:v>
      </x:c>
      <x:c r="Q1539" s="25">
        <x:v>3.5569999999999999</x:v>
      </x:c>
    </x:row>
    <x:row r="1540">
      <x:c r="A1540" s="9">
        <x:v>46154</x:v>
      </x:c>
      <x:c r="B1540" s="8">
        <x:v>340.39287906690998</x:v>
      </x:c>
      <x:c r="C1540" s="8">
        <x:v>363.73590123723</x:v>
      </x:c>
      <x:c r="D1540" s="8">
        <x:v>381.38461538462002</x:v>
      </x:c>
      <x:c r="E1540" s="8">
        <x:v>653.369140625</x:v>
      </x:c>
      <x:c r="F1540" s="23">
        <x:v>5.3472063407843997</x:v>
      </x:c>
      <x:c r="G1540" s="18">
        <x:v>0.77349744245523988</x:v>
      </x:c>
      <x:c r="H1540" s="18">
        <x:v>0.69611675788376004</x:v>
      </x:c>
      <x:c r="I1540" s="18">
        <x:v>1.3242271746945</x:v>
      </x:c>
      <x:c r="J1540" s="18">
        <x:v>1.5595211637187001</x:v>
      </x:c>
      <x:c r="K1540" s="21">
        <x:v>1.2200093526390057</x:v>
      </x:c>
      <x:c r="L1540" s="21">
        <x:v>1.1272500179432101</x:v>
      </x:c>
      <x:c r="M1540" s="22">
        <x:v>1.3029059271830019</x:v>
      </x:c>
      <x:c r="N1540" s="22">
        <x:v>1.5420341684118668</x:v>
      </x:c>
      <x:c r="O1540" s="13">
        <x:v>2.180951955286158</x:v>
      </x:c>
      <x:c r="P1540" s="25">
        <x:v>1.7781</x:v>
      </x:c>
      <x:c r="Q1540" s="25">
        <x:v>3.5676000000000001</x:v>
      </x:c>
    </x:row>
    <x:row r="1541">
      <x:c r="A1541" s="9">
        <x:v>46155</x:v>
      </x:c>
      <x:c r="B1541" s="8">
        <x:v>350.82872928176999</x:v>
      </x:c>
      <x:c r="C1541" s="8">
        <x:v>375.84797363791</x:v>
      </x:c>
      <x:c r="D1541" s="8">
        <x:v>397.69230769231001</x:v>
      </x:c>
      <x:c r="E1541" s="8">
        <x:v>670.76171875</x:v>
      </x:c>
      <x:c r="F1541" s="23">
        <x:v>5.4878268234049754</x:v>
      </x:c>
      <x:c r="G1541" s="18">
        <x:v>0.77221867007672995</x:v>
      </x:c>
      <x:c r="H1541" s="18">
        <x:v>0.69264182086699999</x:v>
      </x:c>
      <x:c r="I1541" s="18">
        <x:v>1.3122453870116999</x:v>
      </x:c>
      <x:c r="J1541" s="18">
        <x:v>1.5447925209441999</x:v>
      </x:c>
      <x:c r="K1541" s="21">
        <x:v>1.2050403487746495</x:v>
      </x:c>
      <x:c r="L1541" s="21">
        <x:v>1.1099855191220569</x:v>
      </x:c>
      <x:c r="M1541" s="22">
        <x:v>1.2870830150733652</x:v>
      </x:c>
      <x:c r="N1541" s="22">
        <x:v>1.5236083604195598</x:v>
      </x:c>
      <x:c r="O1541" s="13">
        <x:v>2.2105308294440991</x:v>
      </x:c>
      <x:c r="P1541" s="25">
        <x:v>1.7788999999999999</x:v>
      </x:c>
      <x:c r="Q1541" s="25">
        <x:v>3.5707</x:v>
      </x:c>
    </x:row>
    <x:row r="1542">
      <x:c r="A1542" s="9">
        <x:v>46156</x:v>
      </x:c>
      <x:c r="B1542" s="8">
        <x:v>340.14732965009</x:v>
      </x:c>
      <x:c r="C1542" s="8">
        <x:v>368.4880061975</x:v>
      </x:c>
      <x:c r="D1542" s="8">
        <x:v>378.61538461537998</x:v>
      </x:c>
      <x:c r="E1542" s="8">
        <x:v>648.22265625</x:v>
      </x:c>
      <x:c r="F1542" s="23">
        <x:v>5.3386834417824254</x:v>
      </x:c>
      <x:c r="G1542" s="18">
        <x:v>0.78956202046035995</x:v>
      </x:c>
      <x:c r="H1542" s="18">
        <x:v>0.71123273390669994</x:v>
      </x:c>
      <x:c r="I1542" s="18">
        <x:v>1.3384855020369</x:v>
      </x:c>
      <x:c r="J1542" s="18">
        <x:v>1.5825463203819998</x:v>
      </x:c>
      <x:c r="K1542" s="21">
        <x:v>1.2409895312835371</x:v>
      </x:c>
      <x:c r="L1542" s="21">
        <x:v>1.1411575308824791</x:v>
      </x:c>
      <x:c r="M1542" s="22">
        <x:v>1.3201766874596204</x:v>
      </x:c>
      <x:c r="N1542" s="22">
        <x:v>1.5600963091411959</x:v>
      </x:c>
      <x:c r="O1542" s="13">
        <x:v>2.1687113870436616</x:v>
      </x:c>
      <x:c r="P1542" s="25">
        <x:v>1.7784</x:v>
      </x:c>
      <x:c r="Q1542" s="25">
        <x:v>3.5659000000000001</x:v>
      </x:c>
    </x:row>
    <x:row r="1543">
      <x:c r="A1543" s="9">
        <x:v>46157</x:v>
      </x:c>
      <x:c r="B1543" s="8">
        <x:v>327.9926335175</x:v>
      </x:c>
      <x:c r="C1543" s="8">
        <x:v>358.63608128263002</x:v>
      </x:c>
      <x:c r="D1543" s="8">
        <x:v>374.69230769231001</x:v>
      </x:c>
      <x:c r="E1543" s="8">
        <x:v>640.72265625</x:v>
      </x:c>
      <x:c r="F1543" s="23">
        <x:v>5.2551091968561003</x:v>
      </x:c>
      <x:c r="G1543" s="18">
        <x:v>0.76374680306905007</x:v>
      </x:c>
      <x:c r="H1543" s="18">
        <x:v>0.68221700981669997</x:v>
      </x:c>
      <x:c r="I1543" s="18">
        <x:v>1.2770189312244999</x:v>
      </x:c>
      <x:c r="J1543" s="18">
        <x:v>1.5181318132085999</x:v>
      </x:c>
      <x:c r="K1543" s="21">
        <x:v>1.2062190104962522</x:v>
      </x:c>
      <x:c r="L1543" s="21">
        <x:v>1.1050699326521389</x:v>
      </x:c>
      <x:c r="M1543" s="22">
        <x:v>1.279740356512634</x:v>
      </x:c>
      <x:c r="N1543" s="22">
        <x:v>1.5175472393694185</x:v>
      </x:c>
      <x:c r="O1543" s="13">
        <x:v>2.1447630542142369</x:v>
      </x:c>
      <x:c r="P1543" s="25">
        <x:v>1.7781</x:v>
      </x:c>
      <x:c r="Q1543" s="25">
        <x:v>3.4885000000000002</x:v>
      </x:c>
    </x:row>
    <x:row r="1544">
      <x:c r="A1544" s="9">
        <x:v>46160</x:v>
      </x:c>
      <x:c r="B1544" s="8">
        <x:v>334.68385512584001</x:v>
      </x:c>
      <x:c r="C1544" s="8">
        <x:v>363.04047124290997</x:v>
      </x:c>
      <x:c r="D1544" s="8">
        <x:v>379.69230769231001</x:v>
      </x:c>
      <x:c r="E1544" s="8">
        <x:v>641.8359375</x:v>
      </x:c>
      <x:c r="F1544" s="23">
        <x:v>5.29813142890265</x:v>
      </x:c>
      <x:c r="G1544" s="18">
        <x:v>0.74056905370844006</x:v>
      </x:c>
      <x:c r="H1544" s="18">
        <x:v>0.66849100860047006</x:v>
      </x:c>
      <x:c r="I1544" s="18">
        <x:v>1.2372393961179</x:v>
      </x:c>
      <x:c r="J1544" s="18">
        <x:v>1.4766492434560001</x:v>
      </x:c>
      <x:c r="K1544" s="21">
        <x:v>1.1857102965403623</x:v>
      </x:c>
      <x:c r="L1544" s="21">
        <x:v>1.0849280173607831</x:v>
      </x:c>
      <x:c r="M1544" s="22">
        <x:v>1.2588499758187148</x:v>
      </x:c>
      <x:c r="N1544" s="22">
        <x:v>1.5056674421112235</x:v>
      </x:c>
      <x:c r="O1544" s="13">
        <x:v>2.1525983800601738</x:v>
      </x:c>
      <x:c r="P1544" s="25">
        <x:v>1.7789999999999999</x:v>
      </x:c>
      <x:c r="Q1544" s="25">
        <x:v>3.4649999999999999</x:v>
      </x:c>
    </x:row>
    <x:row r="1545">
      <x:c r="A1545" s="9">
        <x:v>46161</x:v>
      </x:c>
      <x:c r="B1545" s="8">
        <x:v>334.99079189687001</x:v>
      </x:c>
      <x:c r="C1545" s="8">
        <x:v>368.25619620318002</x:v>
      </x:c>
      <x:c r="D1545" s="8">
        <x:v>383.61538461537998</x:v>
      </x:c>
      <x:c r="E1545" s="8">
        <x:v>630.537109375</x:v>
      </x:c>
      <x:c r="F1545" s="23">
        <x:v>5.2934987052260745</x:v>
      </x:c>
      <x:c r="G1545" s="18">
        <x:v>0.73473465473146005</x:v>
      </x:c>
      <x:c r="H1545" s="18">
        <x:v>0.66527669185996008</x:v>
      </x:c>
      <x:c r="I1545" s="18">
        <x:v>1.2465851905104</x:v>
      </x:c>
      <x:c r="J1545" s="18">
        <x:v>1.4841067840855999</x:v>
      </x:c>
      <x:c r="K1545" s="21">
        <x:v>1.1971433152399102</x:v>
      </x:c>
      <x:c r="L1545" s="21">
        <x:v>1.1011134850056212</x:v>
      </x:c>
      <x:c r="M1545" s="22">
        <x:v>1.2699156725228788</x:v>
      </x:c>
      <x:c r="N1545" s="22">
        <x:v>1.5219112465255615</x:v>
      </x:c>
      <x:c r="O1545" s="13">
        <x:v>2.1692501929907717</x:v>
      </x:c>
      <x:c r="P1545" s="25">
        <x:v>1.7810999999999999</x:v>
      </x:c>
      <x:c r="Q1545" s="25">
        <x:v>3.4601000000000002</x:v>
      </x:c>
    </x:row>
    <x:row r="1546">
      <x:c r="A1546" s="9">
        <x:v>46162</x:v>
      </x:c>
      <x:c r="B1546" s="8">
        <x:v>338.42848373235</x:v>
      </x:c>
      <x:c r="C1546" s="8">
        <x:v>378.68764611805</x:v>
      </x:c>
      <x:c r="D1546" s="8">
        <x:v>391</x:v>
      </x:c>
      <x:c r="E1546" s="8">
        <x:v>638.88671875</x:v>
      </x:c>
      <x:c r="F1546" s="23">
        <x:v>5.3675071215010002</x:v>
      </x:c>
      <x:c r="G1546" s="18">
        <x:v>0.73937020460357994</x:v>
      </x:c>
      <x:c r="H1546" s="18">
        <x:v>0.67153157849013989</x:v>
      </x:c>
      <x:c r="I1546" s="18">
        <x:v>1.2677929547088</x:v>
      </x:c>
      <x:c r="J1546" s="18">
        <x:v>1.496038849124</x:v>
      </x:c>
      <x:c r="K1546" s="21">
        <x:v>1.2216594790492499</x:v>
      </x:c>
      <x:c r="L1546" s="21">
        <x:v>1.119576907356028</x:v>
      </x:c>
      <x:c r="M1546" s="22">
        <x:v>1.2916333950264711</x:v>
      </x:c>
      <x:c r="N1546" s="22">
        <x:v>1.5463981755679068</x:v>
      </x:c>
      <x:c r="O1546" s="13">
        <x:v>2.1776475430450506</x:v>
      </x:c>
      <x:c r="P1546" s="25">
        <x:v>1.7808999999999999</x:v>
      </x:c>
      <x:c r="Q1546" s="25">
        <x:v>3.4146000000000001</x:v>
      </x:c>
    </x:row>
    <x:row r="1547">
      <x:c r="A1547" s="9">
        <x:v>46163</x:v>
      </x:c>
      <x:c r="B1547" s="8">
        <x:v>325.5985267035</x:v>
      </x:c>
      <x:c r="C1547" s="8">
        <x:v>359.04174877411998</x:v>
      </x:c>
      <x:c r="D1547" s="8">
        <x:v>386.46153846153999</x:v>
      </x:c>
      <x:c r="E1547" s="8">
        <x:v>623.06640625</x:v>
      </x:c>
      <x:c r="F1547" s="23">
        <x:v>5.2354205504728997</x:v>
      </x:c>
      <x:c r="G1547" s="18">
        <x:v>0.73849104859335002</x:v>
      </x:c>
      <x:c r="H1547" s="18">
        <x:v>0.67796021197116008</x:v>
      </x:c>
      <x:c r="I1547" s="18">
        <x:v>1.2864845434938998</x:v>
      </x:c>
      <x:c r="J1547" s="18">
        <x:v>1.5086234489366002</x:v>
      </x:c>
      <x:c r="K1547" s="21">
        <x:v>1.2273170553129433</x:v>
      </x:c>
      <x:c r="L1547" s="21">
        <x:v>1.1332446355894437</x:v>
      </x:c>
      <x:c r="M1547" s="22">
        <x:v>1.2923573191099109</x:v>
      </x:c>
      <x:c r="N1547" s="22">
        <x:v>1.5567020813530967</x:v>
      </x:c>
      <x:c r="O1547" s="13">
        <x:v>2.1163975562864832</x:v>
      </x:c>
      <x:c r="P1547" s="25">
        <x:v>1.7808999999999999</x:v>
      </x:c>
      <x:c r="Q1547" s="25">
        <x:v>3.4382000000000001</x:v>
      </x:c>
    </x:row>
    <x:row r="1548">
      <x:c r="A1548" s="9">
        <x:v>46164</x:v>
      </x:c>
      <x:c r="B1548" s="8">
        <x:v>347.94352363412997</x:v>
      </x:c>
      <x:c r="C1548" s="8">
        <x:v>383.20794107832</x:v>
      </x:c>
      <x:c r="D1548" s="8">
        <x:v>432.76923076922998</x:v>
      </x:c>
      <x:c r="E1548" s="8">
        <x:v>658.92578125</x:v>
      </x:c>
      <x:c r="F1548" s="23">
        <x:v>5.5571161918292002</x:v>
      </x:c>
      <x:c r="G1548" s="18">
        <x:v>0.70907928388746999</x:v>
      </x:c>
      <x:c r="H1548" s="18">
        <x:v>0.64859699417947991</x:v>
      </x:c>
      <x:c r="I1548" s="18">
        <x:v>1.2305295950155999</x:v>
      </x:c>
      <x:c r="J1548" s="18">
        <x:v>1.4433699683496999</x:v>
      </x:c>
      <x:c r="K1548" s="21">
        <x:v>1.1570688167054124</x:v>
      </x:c>
      <x:c r="L1548" s="21">
        <x:v>1.0595108385407532</x:v>
      </x:c>
      <x:c r="M1548" s="22">
        <x:v>1.2139666826447533</x:v>
      </x:c>
      <x:c r="N1548" s="22">
        <x:v>1.4690582709686981</x:v>
      </x:c>
      <x:c r="O1548" s="13">
        <x:v>2.1624072808444854</x:v>
      </x:c>
      <x:c r="P1548" s="25">
        <x:v>1.7806</x:v>
      </x:c>
      <x:c r="Q1548" s="25">
        <x:v>3.4394</x:v>
      </x:c>
    </x:row>
    <x:row r="1549">
      <x:c r="A1549" s="9">
        <x:v>46167</x:v>
      </x:c>
      <x:c r="B1549" s="8">
        <x:v>370.41129527317003</x:v>
      </x:c>
      <x:c r="C1549" s="8">
        <x:v>403.08564842225002</x:v>
      </x:c>
      <x:c r="D1549" s="8">
        <x:v>451.92307692307998</x:v>
      </x:c>
      <x:c r="E1549" s="8">
        <x:v>678.291015625</x:v>
      </x:c>
      <x:c r="F1549" s="23">
        <x:v>5.7592775906087503</x:v>
      </x:c>
      <x:c r="G1549" s="18">
        <x:v>0.73689258312020001</x:v>
      </x:c>
      <x:c r="H1549" s="18">
        <x:v>0.67379028755103998</x:v>
      </x:c>
      <x:c r="I1549" s="18">
        <x:v>1.2688713156003</x:v>
      </x:c>
      <x:c r="J1549" s="18">
        <x:v>1.4999540579237001</x:v>
      </x:c>
      <x:c r="K1549" s="21">
        <x:v>1.2071619398735347</x:v>
      </x:c>
      <x:c r="L1549" s="21">
        <x:v>1.1075876720635609</x:v>
      </x:c>
      <x:c r="M1549" s="22">
        <x:v>1.2673302293677229</x:v>
      </x:c>
      <x:c r="N1549" s="22">
        <x:v>1.5376701612558272</x:v>
      </x:c>
      <x:c r="O1549" s="13">
        <x:v>2.1874460414865742</x:v>
      </x:c>
      <x:c r="P1549" s="25">
        <x:v>1.7816000000000001</x:v>
      </x:c>
      <x:c r="Q1549" s="25">
        <x:v>3.4561000000000002</x:v>
      </x:c>
    </x:row>
    <x:row r="1550">
      <x:c r="A1550" s="9">
        <x:v>46168</x:v>
      </x:c>
      <x:c r="B1550" s="8">
        <x:v>375.81338244322001</x:v>
      </x:c>
      <x:c r="C1550" s="8">
        <x:v>401.05731093643999</x:v>
      </x:c>
      <x:c r="D1550" s="8">
        <x:v>458.07692307692002</x:v>
      </x:c>
      <x:c r="E1550" s="8">
        <x:v>687.412109375</x:v>
      </x:c>
      <x:c r="F1550" s="23">
        <x:v>5.8058993145789497</x:v>
      </x:c>
      <x:c r="G1550" s="18">
        <x:v>0.75775255754476012</x:v>
      </x:c>
      <x:c r="H1550" s="18">
        <x:v>0.70271913821561993</x:v>
      </x:c>
      <x:c r="I1550" s="18">
        <x:v>1.3054157680326</x:v>
      </x:c>
      <x:c r="J1550" s="18">
        <x:v>1.5309028515060001</x:v>
      </x:c>
      <x:c r="K1550" s="21">
        <x:v>1.235685553536324</x:v>
      </x:c>
      <x:c r="L1550" s="21">
        <x:v>1.1410376385295522</x:v>
      </x:c>
      <x:c r="M1550" s="22">
        <x:v>1.271777191594698</x:v>
      </x:c>
      <x:c r="N1550" s="22">
        <x:v>1.5542776329330397</x:v>
      </x:c>
      <x:c r="O1550" s="13">
        <x:v>2.1717042438569165</x:v>
      </x:c>
      <x:c r="P1550" s="25">
        <x:v>1.7828999999999999</x:v>
      </x:c>
      <x:c r="Q1550" s="25">
        <x:v>3.4392999999999998</x:v>
      </x:c>
    </x:row>
    <x:row r="1551">
      <x:c r="A1551" s="9">
        <x:v>46169</x:v>
      </x:c>
      <x:c r="B1551" s="8">
        <x:v>365.62308164517998</x:v>
      </x:c>
      <x:c r="C1551" s="8">
        <x:v>398.97102095346003</x:v>
      </x:c>
      <x:c r="D1551" s="8">
        <x:v>469.84615384615</x:v>
      </x:c>
      <x:c r="E1551" s="8">
        <x:v>683.896484375</x:v>
      </x:c>
      <x:c r="F1551" s="23">
        <x:v>5.7958418520494748</x:v>
      </x:c>
      <x:c r="G1551" s="18">
        <x:v>0.76590473145779991</x:v>
      </x:c>
      <x:c r="H1551" s="18">
        <x:v>0.70714968291199998</x:v>
      </x:c>
      <x:c r="I1551" s="18">
        <x:v>1.3001437814522001</x:v>
      </x:c>
      <x:c r="J1551" s="18">
        <x:v>1.5194368828342</x:v>
      </x:c>
      <x:c r="K1551" s="21">
        <x:v>1.2103443265218621</x:v>
      </x:c>
      <x:c r="L1551" s="21">
        <x:v>1.1151408902978162</x:v>
      </x:c>
      <x:c r="M1551" s="22">
        <x:v>1.2365117469580209</x:v>
      </x:c>
      <x:c r="N1551" s="22">
        <x:v>1.5190019084214317</x:v>
      </x:c>
      <x:c r="O1551" s="13">
        <x:v>2.1380796936682129</x:v>
      </x:c>
      <x:c r="P1551" s="25">
        <x:v>1.7844</x:v>
      </x:c>
      <x:c r="Q1551" s="25">
        <x:v>3.4064000000000001</x:v>
      </x:c>
    </x:row>
    <x:row r="1552">
      <x:c r="A1552" s="9">
        <x:v>46170</x:v>
      </x:c>
      <x:c r="B1552" s="8">
        <x:v>375.50644567219001</x:v>
      </x:c>
      <x:c r="C1552" s="8">
        <x:v>416.82039080589999</x:v>
      </x:c>
      <x:c r="D1552" s="8">
        <x:v>493.92307692307998</x:v>
      </x:c>
      <x:c r="E1552" s="8">
        <x:v>695.341796875</x:v>
      </x:c>
      <x:c r="F1552" s="23">
        <x:v>5.9539792756904255</x:v>
      </x:c>
      <x:c r="G1552" s="18">
        <x:v>0.75087915601023003</x:v>
      </x:c>
      <x:c r="H1552" s="18">
        <x:v>0.69446616280079998</x:v>
      </x:c>
      <x:c r="I1552" s="18">
        <x:v>1.2653965971723</x:v>
      </x:c>
      <x:c r="J1552" s="18">
        <x:v>1.479632259677</x:v>
      </x:c>
      <x:c r="K1552" s="21">
        <x:v>1.1726271514305702</x:v>
      </x:c>
      <x:c r="L1552" s="21">
        <x:v>1.078453830302855</x:v>
      </x:c>
      <x:c r="M1552" s="22">
        <x:v>1.1912147828792223</x:v>
      </x:c>
      <x:c r="N1552" s="22">
        <x:v>1.4719676090727245</x:v>
      </x:c>
      <x:c r="O1552" s="13">
        <x:v>2.1550701161582375</x:v>
      </x:c>
      <x:c r="P1552" s="25">
        <x:v>1.7849999999999999</x:v>
      </x:c>
      <x:c r="Q1552" s="25">
        <x:v>3.3344</x:v>
      </x:c>
    </x:row>
    <x:row r="1553">
      <x:c r="A1553" s="9">
        <x:v>46171</x:v>
      </x:c>
      <x:c r="B1553" s="8">
        <x:v>368.69244935543003</x:v>
      </x:c>
      <x:c r="C1553" s="8">
        <x:v>405.92532089670999</x:v>
      </x:c>
      <x:c r="D1553" s="8">
        <x:v>481.30769230768999</x:v>
      </x:c>
      <x:c r="E1553" s="8">
        <x:v>679.287109375</x:v>
      </x:c>
      <x:c r="F1553" s="23">
        <x:v>5.8380314298370752</x:v>
      </x:c>
      <x:c r="G1553" s="18">
        <x:v>0.75487531969309007</x:v>
      </x:c>
      <x:c r="H1553" s="18">
        <x:v>0.70037355572929993</x:v>
      </x:c>
      <x:c r="I1553" s="18">
        <x:v>1.2803738317757001</x:v>
      </x:c>
      <x:c r="J1553" s="18">
        <x:v>1.4915643247152999</x:v>
      </x:c>
      <x:c r="K1553" s="21">
        <x:v>1.1941966609359027</x:v>
      </x:c>
      <x:c r="L1553" s="21">
        <x:v>1.0948790826535344</x:v>
      </x:c>
      <x:c r="M1553" s="22">
        <x:v>1.2164487080737767</x:v>
      </x:c>
      <x:c r="N1553" s="22">
        <x:v>1.507849445689295</x:v>
      </x:c>
      <x:c r="O1553" s="13">
        <x:v>2.1068954434303193</x:v>
      </x:c>
      <x:c r="P1553" s="25">
        <x:v>1.7859</x:v>
      </x:c>
      <x:c r="Q1553" s="25">
        <x:v>3.4129999999999998</x:v>
      </x:c>
    </x:row>
    <x:row r="1554">
      <x:c r="A1554" s="9">
        <x:v>46174</x:v>
      </x:c>
      <x:c r="B1554" s="8">
        <x:v>348.802946593</x:v>
      </x:c>
      <x:c r="C1554" s="8">
        <x:v>383.96132357547998</x:v>
      </x:c>
      <x:c r="D1554" s="8">
        <x:v>459.30769230768999</x:v>
      </x:c>
      <x:c r="E1554" s="8">
        <x:v>658.53515625</x:v>
      </x:c>
      <x:c r="F1554" s="23">
        <x:v>5.626517796815425</x:v>
      </x:c>
      <x:c r="G1554" s="18">
        <x:v>0.74280690537083993</x:v>
      </x:c>
      <x:c r="H1554" s="18">
        <x:v>0.68682130136390995</x:v>
      </x:c>
      <x:c r="I1554" s="18">
        <x:v>1.2332854061826</x:v>
      </x:c>
      <x:c r="J1554" s="18">
        <x:v>1.4431835298647999</x:v>
      </x:c>
      <x:c r="K1554" s="21">
        <x:v>1.1376208982989655</x:v>
      </x:c>
      <x:c r="L1554" s="21">
        <x:v>1.0405678467786403</x:v>
      </x:c>
      <x:c r="M1554" s="22">
        <x:v>1.1366102234417403</x:v>
      </x:c>
      <x:c r="N1554" s="22">
        <x:v>1.4342674361410603</x:v>
      </x:c>
      <x:c r="O1554" s="13">
        <x:v>2.0914596026098535</x:v>
      </x:c>
      <x:c r="P1554" s="25">
        <x:v>1.7874000000000001</x:v>
      </x:c>
      <x:c r="Q1554" s="25">
        <x:v>3.4007000000000001</x:v>
      </x:c>
    </x:row>
    <x:row r="1555">
      <x:c r="A1555" s="9">
        <x:v>46175</x:v>
      </x:c>
      <x:c r="B1555" s="8">
        <x:v>369.67464702271002</x:v>
      </x:c>
      <x:c r="C1555" s="8">
        <x:v>407.72184838252002</x:v>
      </x:c>
      <x:c r="D1555" s="8">
        <x:v>488.69230769231001</x:v>
      </x:c>
      <x:c r="E1555" s="8">
        <x:v>685.60546875</x:v>
      </x:c>
      <x:c r="F1555" s="23">
        <x:v>5.8792356796188505</x:v>
      </x:c>
      <x:c r="G1555" s="18">
        <x:v>0.73393542199487993</x:v>
      </x:c>
      <x:c r="H1555" s="18">
        <x:v>0.66840413517505004</x:v>
      </x:c>
      <x:c r="I1555" s="18">
        <x:v>1.2100407380781</x:v>
      </x:c>
      <x:c r="J1555" s="18">
        <x:v>1.4130737095416002</x:v>
      </x:c>
      <x:c r="K1555" s="21">
        <x:v>1.1195873739584412</x:v>
      </x:c>
      <x:c r="L1555" s="21">
        <x:v>1.0243823791338023</x:v>
      </x:c>
      <x:c r="M1555" s="22">
        <x:v>1.1367136411679755</x:v>
      </x:c>
      <x:c r="N1555" s="22">
        <x:v>1.4255394218289803</x:v>
      </x:c>
      <x:c r="O1555" s="13">
        <x:v>2.0971331118473326</x:v>
      </x:c>
      <x:c r="P1555" s="25">
        <x:v>1.7875000000000001</x:v>
      </x:c>
      <x:c r="Q1555" s="25">
        <x:v>3.4201000000000001</x:v>
      </x:c>
    </x:row>
    <x:row r="1556">
      <x:c r="A1556" s="9">
        <x:v>46176</x:v>
      </x:c>
      <x:c r="B1556" s="8">
        <x:v>375.75199508900999</x:v>
      </x:c>
      <x:c r="C1556" s="8">
        <x:v>424.00650074915001</x:v>
      </x:c>
      <x:c r="D1556" s="8">
        <x:v>509.38461538462002</x:v>
      </x:c>
      <x:c r="E1556" s="8">
        <x:v>696.62109375</x:v>
      </x:c>
      <x:c r="F1556" s="23">
        <x:v>6.01441051243195</x:v>
      </x:c>
      <x:c r="G1556" s="18">
        <x:v>0.75407608695652006</x:v>
      </x:c>
      <x:c r="H1556" s="18">
        <x:v>0.69324993484493003</x:v>
      </x:c>
      <x:c r="I1556" s="18">
        <x:v>1.2193865324706001</x:v>
      </x:c>
      <x:c r="J1556" s="18">
        <x:v>1.4254718708694001</x:v>
      </x:c>
      <x:c r="K1556" s="21">
        <x:v>1.1210017680243647</x:v>
      </x:c>
      <x:c r="L1556" s="21">
        <x:v>1.0215049626636121</x:v>
      </x:c>
      <x:c r="M1556" s="22">
        <x:v>1.1254411090114451</x:v>
      </x:c>
      <x:c r="N1556" s="22">
        <x:v>1.4169326299377896</x:v>
      </x:c>
      <x:c r="O1556" s="13">
        <x:v>2.110494559973747</x:v>
      </x:c>
      <x:c r="P1556" s="25">
        <x:v>1.7867999999999999</x:v>
      </x:c>
      <x:c r="Q1556" s="25">
        <x:v>3.3725999999999998</x:v>
      </x:c>
    </x:row>
    <x:row r="1557">
      <x:c r="A1557" s="9">
        <x:v>46177</x:v>
      </x:c>
      <x:c r="B1557" s="8">
        <x:v>384.53038674033002</x:v>
      </x:c>
      <x:c r="C1557" s="8">
        <x:v>429.39608320657999</x:v>
      </x:c>
      <x:c r="D1557" s="8">
        <x:v>521.30769230768999</x:v>
      </x:c>
      <x:c r="E1557" s="8">
        <x:v>699.892578125</x:v>
      </x:c>
      <x:c r="F1557" s="23">
        <x:v>6.0878168509490003</x:v>
      </x:c>
      <x:c r="G1557" s="18">
        <x:v>0.76174872122761994</x:v>
      </x:c>
      <x:c r="H1557" s="18">
        <x:v>0.70515159412735995</x:v>
      </x:c>
      <x:c r="I1557" s="18">
        <x:v>1.2340043134436001</x:v>
      </x:c>
      <x:c r="J1557" s="18">
        <x:v>1.4497088779158001</x:v>
      </x:c>
      <x:c r="K1557" s="21">
        <x:v>1.1373851659546448</x:v>
      </x:c>
      <x:c r="L1557" s="21">
        <x:v>1.0304968891329627</x:v>
      </x:c>
      <x:c r="M1557" s="22">
        <x:v>1.1321632612148695</x:v>
      </x:c>
      <x:c r="N1557" s="22">
        <x:v>1.4332976567731204</x:v>
      </x:c>
      <x:c r="O1557" s="13">
        <x:v>2.1071374147098703</x:v>
      </x:c>
      <x:c r="P1557" s="25">
        <x:v>1.7879</x:v>
      </x:c>
      <x:c r="Q1557" s="25">
        <x:v>3.3774999999999999</x:v>
      </x:c>
    </x:row>
    <x:row r="1558">
      <x:c r="A1558" s="9">
        <x:v>46178</x:v>
      </x:c>
      <x:c r="B1558" s="8">
        <x:v>365.86863106200002</x:v>
      </x:c>
      <x:c r="C1558" s="8">
        <x:v>408.12751587968</x:v>
      </x:c>
      <x:c r="D1558" s="8">
        <x:v>496.38461538462002</x:v>
      </x:c>
      <x:c r="E1558" s="8">
        <x:v>663.203125</x:v>
      </x:c>
      <x:c r="F1558" s="23">
        <x:v>5.8339597183157501</x:v>
      </x:c>
      <x:c r="G1558" s="18">
        <x:v>0.75287723785165994</x:v>
      </x:c>
      <x:c r="H1558" s="18">
        <x:v>0.6974198592650499</x:v>
      </x:c>
      <x:c r="I1558" s="18">
        <x:v>1.2325664989216001</x:v>
      </x:c>
      <x:c r="J1558" s="18">
        <x:v>1.4557681296774001</x:v>
      </x:c>
      <x:c r="K1558" s="21">
        <x:v>1.1300774632807067</x:v>
      </x:c>
      <x:c r="L1558" s="21">
        <x:v>1.0248619485455084</x:v>
      </x:c>
      <x:c r="M1558" s="22">
        <x:v>1.1307154130479904</x:v>
      </x:c>
      <x:c r="N1558" s="22">
        <x:v>1.4328127670890471</x:v>
      </x:c>
      <x:c r="O1558" s="13">
        <x:v>2.0866624336086068</x:v>
      </x:c>
      <x:c r="P1558" s="25">
        <x:v>1.7867999999999999</x:v>
      </x:c>
      <x:c r="Q1558" s="25">
        <x:v>3.3763000000000001</x:v>
      </x:c>
    </x:row>
    <x:row r="1559">
      <x:c r="A1559" s="9">
        <x:v>46181</x:v>
      </x:c>
      <x:c r="B1559" s="8">
        <x:v>356.41497851443</x:v>
      </x:c>
      <x:c r="C1559" s="8">
        <x:v>396.71087347333003</x:v>
      </x:c>
      <x:c r="D1559" s="8">
        <x:v>496.30769230768999</x:v>
      </x:c>
      <x:c r="E1559" s="8">
        <x:v>640.009765625</x:v>
      </x:c>
      <x:c r="F1559" s="23">
        <x:v>5.7236082748011254</x:v>
      </x:c>
      <x:c r="G1559" s="18">
        <x:v>0.72698209718670004</x:v>
      </x:c>
      <x:c r="H1559" s="18">
        <x:v>0.66875162887673001</x:v>
      </x:c>
      <x:c r="I1559" s="18">
        <x:v>1.1973400431343999</x:v>
      </x:c>
      <x:c r="J1559" s="18">
        <x:v>1.4276159138313</x:v>
      </x:c>
      <x:c r="K1559" s="21">
        <x:v>1.1154620579328314</x:v>
      </x:c>
      <x:c r="L1559" s="21">
        <x:v>1.0025619709015108</x:v>
      </x:c>
      <x:c r="M1559" s="22">
        <x:v>1.1284402230714377</x:v>
      </x:c>
      <x:c r="N1559" s="22">
        <x:v>1.4261455339339433</x:v>
      </x:c>
      <x:c r="O1559" s="13">
        <x:v>2.0203248924899277</x:v>
      </x:c>
      <x:c r="P1559" s="25">
        <x:v>1.786</x:v>
      </x:c>
      <x:c r="Q1559" s="25">
        <x:v>3.2629000000000001</x:v>
      </x:c>
    </x:row>
    <x:row r="1560">
      <x:c r="A1560" s="9">
        <x:v>46182</x:v>
      </x:c>
      <x:c r="B1560" s="8">
        <x:v>375.50644567219001</x:v>
      </x:c>
      <x:c r="C1560" s="8">
        <x:v>426.90412572644999</x:v>
      </x:c>
      <x:c r="D1560" s="8">
        <x:v>542.84615384614995</x:v>
      </x:c>
      <x:c r="E1560" s="8">
        <x:v>674.267578125</x:v>
      </x:c>
      <x:c r="F1560" s="23">
        <x:v>6.0488107584244748</x:v>
      </x:c>
      <x:c r="G1560" s="18">
        <x:v>0.68542199488490996</x:v>
      </x:c>
      <x:c r="H1560" s="18">
        <x:v>0.63434975241073999</x:v>
      </x:c>
      <x:c r="I1560" s="18">
        <x:v>1.1187395159358</x:v>
      </x:c>
      <x:c r="J1560" s="18">
        <x:v>1.3453965283426998</x:v>
      </x:c>
      <x:c r="K1560" s="21">
        <x:v>1.0430922282264152</x:v>
      </x:c>
      <x:c r="L1560" s="21">
        <x:v>0.9366211767929169</x:v>
      </x:c>
      <x:c r="M1560" s="22">
        <x:v>1.0570819919883996</x:v>
      </x:c>
      <x:c r="N1560" s="22">
        <x:v>1.3418959513375412</x:v>
      </x:c>
      <x:c r="O1560" s="13">
        <x:v>2.0700506364780131</x:v>
      </x:c>
      <x:c r="P1560" s="25">
        <x:v>1.7847</x:v>
      </x:c>
      <x:c r="Q1560" s="25">
        <x:v>3.2751999999999999</x:v>
      </x:c>
    </x:row>
    <x:row r="1561">
      <x:c r="A1561" s="9">
        <x:v>46183</x:v>
      </x:c>
      <x:c r="B1561" s="8">
        <x:v>362.49232658071998</x:v>
      </x:c>
      <x:c r="C1561" s="8">
        <x:v>413.86481333144002</x:v>
      </x:c>
      <x:c r="D1561" s="8">
        <x:v>527.76923076923003</x:v>
      </x:c>
      <x:c r="E1561" s="8">
        <x:v>647.236328125</x:v>
      </x:c>
      <x:c r="F1561" s="23">
        <x:v>5.8784067470159753</x:v>
      </x:c>
      <x:c r="G1561" s="18">
        <x:v>0.71723145780051001</x:v>
      </x:c>
      <x:c r="H1561" s="18">
        <x:v>0.66319172964990003</x:v>
      </x:c>
      <x:c r="I1561" s="18">
        <x:v>1.1767313683202001</x:v>
      </x:c>
      <x:c r="J1561" s="18">
        <x:v>1.4076669926314</x:v>
      </x:c>
      <x:c r="K1561" s="21">
        <x:v>1.0989607938303911</x:v>
      </x:c>
      <x:c r="L1561" s="21">
        <x:v>0.99117219737366402</x:v>
      </x:c>
      <x:c r="M1561" s="22">
        <x:v>1.107549842377519</x:v>
      </x:c>
      <x:c r="N1561" s="22">
        <x:v>1.3979007098405205</x:v>
      </x:c>
      <x:c r="O1561" s="13">
        <x:v>2.0447328183460627</x:v>
      </x:c>
      <x:c r="P1561" s="25">
        <x:v>1.7830999999999999</x:v>
      </x:c>
      <x:c r="Q1561" s="25">
        <x:v>3.1730999999999998</x:v>
      </x:c>
    </x:row>
    <x:row r="1562">
      <x:c r="A1562" s="9">
        <x:v>46184</x:v>
      </x:c>
      <x:c r="B1562" s="8">
        <x:v>358.37937384898999</x:v>
      </x:c>
      <x:c r="C1562" s="8">
        <x:v>412.70576334279002</x:v>
      </x:c>
      <x:c r="D1562" s="8">
        <x:v>526.38461538462002</x:v>
      </x:c>
      <x:c r="E1562" s="8">
        <x:v>639.609375</x:v>
      </x:c>
      <x:c r="F1562" s="23">
        <x:v>5.8426978189409997</x:v>
      </x:c>
      <x:c r="G1562" s="18">
        <x:v>0.69908887468031</x:v>
      </x:c>
      <x:c r="H1562" s="18">
        <x:v>0.64651203196942009</x:v>
      </x:c>
      <x:c r="I1562" s="18">
        <x:v>1.1476156242511</x:v>
      </x:c>
      <x:c r="J1562" s="18">
        <x:v>1.3800740923169998</x:v>
      </x:c>
      <x:c r="K1562" s="21">
        <x:v>1.0773912843250586</x:v>
      </x:c>
      <x:c r="L1562" s="21">
        <x:v>0.96659426502409684</x:v>
      </x:c>
      <x:c r="M1562" s="22">
        <x:v>1.0766279422415819</x:v>
      </x:c>
      <x:c r="N1562" s="22">
        <x:v>1.3639584319599334</x:v>
      </x:c>
      <x:c r="O1562" s="13">
        <x:v>2.0366659767271336</x:v>
      </x:c>
      <x:c r="P1562" s="25">
        <x:v>1.782</x:v>
      </x:c>
      <x:c r="Q1562" s="25">
        <x:v>3.1042000000000001</x:v>
      </x:c>
    </x:row>
    <x:row r="1563">
      <x:c r="A1563" s="9">
        <x:v>46185</x:v>
      </x:c>
      <x:c r="B1563" s="8">
        <x:v>358.56353591160001</x:v>
      </x:c>
      <x:c r="C1563" s="8">
        <x:v>411.83647585131001</x:v>
      </x:c>
      <x:c r="D1563" s="8">
        <x:v>529.92307692307998</x:v>
      </x:c>
      <x:c r="E1563" s="8">
        <x:v>639.51171875</x:v>
      </x:c>
      <x:c r="F1563" s="23">
        <x:v>5.8495870185899754</x:v>
      </x:c>
      <x:c r="G1563" s="18">
        <x:v>0.68973785166240009</x:v>
      </x:c>
      <x:c r="H1563" s="18">
        <x:v>0.63773781600208002</x:v>
      </x:c>
      <x:c r="I1563" s="18">
        <x:v>1.1416247304097999</x:v>
      </x:c>
      <x:c r="J1563" s="18">
        <x:v>1.3769978567763999</x:v>
      </x:c>
      <x:c r="K1563" s="21">
        <x:v>1.0671369273471134</x:v>
      </x:c>
      <x:c r="L1563" s="21">
        <x:v>0.95892115443691495</x:v>
      </x:c>
      <x:c r="M1563" s="22">
        <x:v>1.0696989545856872</x:v>
      </x:c>
      <x:c r="N1563" s="22">
        <x:v>1.3514725225966724</x:v>
      </x:c>
      <x:c r="O1563" s="13">
        <x:v>2.0566379164874364</x:v>
      </x:c>
      <x:c r="P1563" s="25">
        <x:v>1.7829999999999999</x:v>
      </x:c>
      <x:c r="Q1563" s="25">
        <x:v>3.1448999999999998</x:v>
      </x:c>
    </x:row>
    <x:row r="1564">
      <x:c r="A1564" s="9">
        <x:v>46188</x:v>
      </x:c>
      <x:c r="B1564" s="8">
        <x:v>386.37200736647998</x:v>
      </x:c>
      <x:c r="C1564" s="8">
        <x:v>457.32918797957001</x:v>
      </x:c>
      <x:c r="D1564" s="8">
        <x:v>604.30769230768999</x:v>
      </x:c>
      <x:c r="E1564" s="8">
        <x:v>674.345703125</x:v>
      </x:c>
      <x:c r="F1564" s="23">
        <x:v>6.3058864769468501</x:v>
      </x:c>
      <x:c r="G1564" s="18">
        <x:v>0.72026854219948999</x:v>
      </x:c>
      <x:c r="H1564" s="18">
        <x:v>0.65928242550603999</x:v>
      </x:c>
      <x:c r="I1564" s="18">
        <x:v>1.1615144979631</x:v>
      </x:c>
      <x:c r="J1564" s="18">
        <x:v>1.3954552698658</x:v>
      </x:c>
      <x:c r="K1564" s="21">
        <x:v>1.0936568160831781</x:v>
      </x:c>
      <x:c r="L1564" s="21">
        <x:v>0.97043082031768768</x:v>
      </x:c>
      <x:c r="M1564" s="22">
        <x:v>1.0778689549560929</x:v>
      </x:c>
      <x:c r="N1564" s="22">
        <x:v>1.3746260050080998</x:v>
      </x:c>
      <x:c r="O1564" s="13">
        <x:v>2.1276350928951091</x:v>
      </x:c>
      <x:c r="P1564" s="25">
        <x:v>1.7836000000000001</x:v>
      </x:c>
      <x:c r="Q1564" s="25">
        <x:v>3.2471000000000001</x:v>
      </x:c>
    </x:row>
    <x:row r="1565">
      <x:c r="A1565" s="9">
        <x:v>46189</x:v>
      </x:c>
      <x:c r="B1565" s="8">
        <x:v>402.394106814</x:v>
      </x:c>
      <x:c r="C1565" s="8">
        <x:v>474.30927034052002</x:v>
      </x:c>
      <x:c r="D1565" s="8">
        <x:v>631.76923076923003</x:v>
      </x:c>
      <x:c r="E1565" s="8">
        <x:v>684.501953125</x:v>
      </x:c>
      <x:c r="F1565" s="23">
        <x:v>6.4824364026218744</x:v>
      </x:c>
      <x:c r="G1565" s="18">
        <x:v>0.76830242966751994</x:v>
      </x:c>
      <x:c r="H1565" s="18">
        <x:v>0.70193727738684997</x:v>
      </x:c>
      <x:c r="I1565" s="18">
        <x:v>1.2390366642703001</x:v>
      </x:c>
      <x:c r="J1565" s="18">
        <x:v>1.4805644522557</x:v>
      </x:c>
      <x:c r="K1565" s="21">
        <x:v>1.1700340956430439</x:v>
      </x:c>
      <x:c r="L1565" s="21">
        <x:v>1.0445242944251576</x:v>
      </x:c>
      <x:c r="M1565" s="22">
        <x:v>1.151502376015674</x:v>
      </x:c>
      <x:c r="N1565" s="22">
        <x:v>1.4651791534966283</x:v>
      </x:c>
      <x:c r="O1565" s="13">
        <x:v>2.154433897275783</x:v>
      </x:c>
      <x:c r="P1565" s="25">
        <x:v>1.7851999999999999</x:v>
      </x:c>
      <x:c r="Q1565" s="25">
        <x:v>3.2593999999999999</x:v>
      </x:c>
    </x:row>
    <x:row r="1566">
      <x:c r="A1566" s="9">
        <x:v>46190</x:v>
      </x:c>
      <x:c r="B1566" s="8">
        <x:v>421.17863720074001</x:v>
      </x:c>
      <x:c r="C1566" s="8">
        <x:v>490.70982770715</x:v>
      </x:c>
      <x:c r="D1566" s="8">
        <x:v>651.15384615385005</x:v>
      </x:c>
      <x:c r="E1566" s="8">
        <x:v>700.91796875</x:v>
      </x:c>
      <x:c r="F1566" s="23">
        <x:v>6.6599006995293504</x:v>
      </x:c>
      <x:c r="G1566" s="18">
        <x:v>0.76830242966751994</x:v>
      </x:c>
      <x:c r="H1566" s="18">
        <x:v>0.70263226479020002</x:v>
      </x:c>
      <x:c r="I1566" s="18">
        <x:v>1.2703091301222</x:v>
      </x:c>
      <x:c r="J1566" s="18">
        <x:v>1.5119793422045</x:v>
      </x:c>
      <x:c r="K1566" s="21">
        <x:v>1.1995006386831157</x:v>
      </x:c>
      <x:c r="L1566" s="21">
        <x:v>1.0816909238318253</x:v>
      </x:c>
      <x:c r="M1566" s="22">
        <x:v>1.1873883270095553</x:v>
      </x:c>
      <x:c r="N1566" s="22">
        <x:v>1.5136681218973482</x:v>
      </x:c>
      <x:c r="O1566" s="13">
        <x:v>2.1726530438843152</x:v>
      </x:c>
      <x:c r="P1566" s="25">
        <x:v>1.7864</x:v>
      </x:c>
      <x:c r="Q1566" s="25">
        <x:v>3.2551000000000001</x:v>
      </x:c>
    </x:row>
    <x:row r="1567">
      <x:c r="A1567" s="9">
        <x:v>46191</x:v>
      </x:c>
      <x:c r="B1567" s="8">
        <x:v>440.02455494167998</x:v>
      </x:c>
      <x:c r="C1567" s="8">
        <x:v>511.92044253688999</x:v>
      </x:c>
      <x:c r="D1567" s="8">
        <x:v>674.92307692307998</x:v>
      </x:c>
      <x:c r="E1567" s="8">
        <x:v>728.33984375</x:v>
      </x:c>
      <x:c r="F1567" s="23">
        <x:v>6.8880197953791251</x:v>
      </x:c>
      <x:c r="G1567" s="18">
        <x:v>0.78156969309462998</x:v>
      </x:c>
      <x:c r="H1567" s="18">
        <x:v>0.7194857093215199</x:v>
      </x:c>
      <x:c r="I1567" s="18">
        <x:v>1.3024203211119001</x:v>
      </x:c>
      <x:c r="J1567" s="18">
        <x:v>1.5449789595063002</x:v>
      </x:c>
      <x:c r="K1567" s="21">
        <x:v>1.2103443265218621</x:v>
      </x:c>
      <x:c r="L1567" s="21">
        <x:v>1.1037511167699701</x:v>
      </x:c>
      <x:c r="M1567" s="22">
        <x:v>1.1934899728557751</x:v>
      </x:c>
      <x:c r="N1567" s="22">
        <x:v>1.5251842518925662</x:v>
      </x:c>
      <x:c r="O1567" s="13">
        <x:v>2.188284476960439</x:v>
      </x:c>
      <x:c r="P1567" s="25">
        <x:v>1.7868999999999999</x:v>
      </x:c>
      <x:c r="Q1567" s="25">
        <x:v>3.2441</x:v>
      </x:c>
    </x:row>
    <x:row r="1568">
      <x:c r="A1568" s="9">
        <x:v>46195</x:v>
      </x:c>
      <x:c r="B1568" s="8">
        <x:v>442.54143646409</x:v>
      </x:c>
      <x:c r="C1568" s="8">
        <x:v>520.43945996595005</x:v>
      </x:c>
      <x:c r="D1568" s="8">
        <x:v>686.46153846154004</x:v>
      </x:c>
      <x:c r="E1568" s="8">
        <x:v>734.55078125</x:v>
      </x:c>
      <x:c r="F1568" s="23">
        <x:v>6.9599830403539498</x:v>
      </x:c>
      <x:c r="G1568" s="18">
        <x:v>0.78069053708439995</x:v>
      </x:c>
      <x:c r="H1568" s="18">
        <x:v>0.72912865954305006</x:v>
      </x:c>
      <x:c r="I1568" s="18">
        <x:v>1.3173975557152999</x:v>
      </x:c>
      <x:c r="J1568" s="18">
        <x:v>1.5552330778721</x:v>
      </x:c>
      <x:c r="K1568" s="21">
        <x:v>1.2267277244521422</x:v>
      </x:c>
      <x:c r="L1568" s="21">
        <x:v>1.1272500179432101</x:v>
      </x:c>
      <x:c r="M1568" s="22">
        <x:v>1.2116914926682005</x:v>
      </x:c>
      <x:c r="N1568" s="22">
        <x:v>1.5581567504051095</x:v>
      </x:c>
      <x:c r="O1568" s="13">
        <x:v>2.222129683017334</x:v>
      </x:c>
      <x:c r="P1568" s="25">
        <x:v>1.7870999999999999</x:v>
      </x:c>
      <x:c r="Q1568" s="25">
        <x:v>3.1680000000000001</x:v>
      </x:c>
    </x:row>
    <x:row r="1569">
      <x:c r="A1569" s="9">
        <x:v>46196</x:v>
      </x:c>
      <x:c r="B1569" s="8">
        <x:v>420.87170042971002</x:v>
      </x:c>
      <x:c r="C1569" s="8">
        <x:v>491.86887770148002</x:v>
      </x:c>
      <x:c r="D1569" s="8">
        <x:v>635.92307692307998</x:v>
      </x:c>
      <x:c r="E1569" s="8">
        <x:v>699.51171875</x:v>
      </x:c>
      <x:c r="F1569" s="23">
        <x:v>6.6204384345106746</x:v>
      </x:c>
      <x:c r="G1569" s="18">
        <x:v>0.82624680306905007</x:v>
      </x:c>
      <x:c r="H1569" s="18">
        <x:v>0.76743984015290001</x:v>
      </x:c>
      <x:c r="I1569" s="18">
        <x:v>1.3757488617301998</x:v>
      </x:c>
      <x:c r="J1569" s="18">
        <x:v>1.6125629214627</x:v>
      </x:c>
      <x:c r="K1569" s="21">
        <x:v>1.2515974867779627</x:v>
      </x:c>
      <x:c r="L1569" s="21">
        <x:v>1.1500295649989027</x:v>
      </x:c>
      <x:c r="M1569" s="22">
        <x:v>1.2128290876564769</x:v>
      </x:c>
      <x:c r="N1569" s="22">
        <x:v>1.580582898290479</x:v>
      </x:c>
      <x:c r="O1569" s="13">
        <x:v>2.1868560517712043</x:v>
      </x:c>
      <x:c r="P1569" s="25">
        <x:v>1.7863</x:v>
      </x:c>
      <x:c r="Q1569" s="25">
        <x:v>3.1160000000000001</x:v>
      </x:c>
    </x:row>
    <x:row r="1570">
      <x:c r="A1570" s="9">
        <x:v>46197</x:v>
      </x:c>
      <x:c r="B1570" s="8">
        <x:v>428.36095764273</x:v>
      </x:c>
      <x:c r="C1570" s="8">
        <x:v>509.54439005674999</x:v>
      </x:c>
      <x:c r="D1570" s="8">
        <x:v>654.53846153845996</x:v>
      </x:c>
      <x:c r="E1570" s="8">
        <x:v>732.568359375</x:v>
      </x:c>
      <x:c r="F1570" s="23">
        <x:v>6.8125304215323501</x:v>
      </x:c>
      <x:c r="G1570" s="18">
        <x:v>0.78340792838875006</x:v>
      </x:c>
      <x:c r="H1570" s="18">
        <x:v>0.72330814003995991</x:v>
      </x:c>
      <x:c r="I1570" s="18">
        <x:v>1.3297387970285002</x:v>
      </x:c>
      <x:c r="J1570" s="18">
        <x:v>1.5671651428333002</x:v>
      </x:c>
      <x:c r="K1570" s="21">
        <x:v>1.216001902785556</x:v>
      </x:c>
      <x:c r="L1570" s="21">
        <x:v>1.1226941085320719</x:v>
      </x:c>
      <x:c r="M1570" s="22">
        <x:v>1.2003155427854346</x:v>
      </x:c>
      <x:c r="N1570" s="22">
        <x:v>1.5522168517760635</x:v>
      </x:c>
      <x:c r="O1570" s="13">
        <x:v>2.2070372273842578</x:v>
      </x:c>
      <x:c r="P1570" s="25">
        <x:v>1.7862</x:v>
      </x:c>
      <x:c r="Q1570" s="25">
        <x:v>3.0983999999999998</x:v>
      </x:c>
    </x:row>
    <x:row r="1571">
      <x:c r="A1571" s="9">
        <x:v>46198</x:v>
      </x:c>
      <x:c r="B1571" s="8">
        <x:v>450.15346838551</x:v>
      </x:c>
      <x:c r="C1571" s="8">
        <x:v>533.47877236094996</x:v>
      </x:c>
      <x:c r="D1571" s="8">
        <x:v>694.30769230768999</x:v>
      </x:c>
      <x:c r="E1571" s="8">
        <x:v>759.16015625</x:v>
      </x:c>
      <x:c r="F1571" s="23">
        <x:v>7.0927502232603752</x:v>
      </x:c>
      <x:c r="G1571" s="18">
        <x:v>0.79251918158568002</x:v>
      </x:c>
      <x:c r="H1571" s="18">
        <x:v>0.73147424202935996</x:v>
      </x:c>
      <x:c r="I1571" s="18">
        <x:v>1.3765875868680002</x:v>
      </x:c>
      <x:c r="J1571" s="18">
        <x:v>1.6117239481265</x:v>
      </x:c>
      <x:c r="K1571" s="21">
        <x:v>1.2288493155510274</x:v>
      </x:c>
      <x:c r="L1571" s="21">
        <x:v>1.1491903185284404</x:v>
      </x:c>
      <x:c r="M1571" s="22">
        <x:v>1.2040385809288665</x:v>
      </x:c>
      <x:c r="N1571" s="22">
        <x:v>1.561914645456187</x:v>
      </x:c>
      <x:c r="O1571" s="13">
        <x:v>2.2115787321018452</x:v>
      </x:c>
      <x:c r="P1571" s="25">
        <x:v>1.7875000000000001</x:v>
      </x:c>
      <x:c r="Q1571" s="25">
        <x:v>3.0308999999999999</x:v>
      </x:c>
    </x:row>
    <x:row r="1572">
      <x:c r="A1572" s="9">
        <x:v>46199</x:v>
      </x:c>
      <x:c r="B1572" s="8">
        <x:v>428.48373235114002</x:v>
      </x:c>
      <x:c r="C1572" s="8">
        <x:v>520.09174497161996</x:v>
      </x:c>
      <x:c r="D1572" s="8">
        <x:v>674.07692307692002</x:v>
      </x:c>
      <x:c r="E1572" s="8">
        <x:v>714.12109375</x:v>
      </x:c>
      <x:c r="F1572" s="23">
        <x:v>6.8419337353742007</x:v>
      </x:c>
      <x:c r="G1572" s="18">
        <x:v>0.80434782608695998</x:v>
      </x:c>
      <x:c r="H1572" s="18">
        <x:v>0.75527756059420992</x:v>
      </x:c>
      <x:c r="I1572" s="18">
        <x:v>1.4060627845675</x:v>
      </x:c>
      <x:c r="J1572" s="18">
        <x:v>1.6356812973684001</x:v>
      </x:c>
      <x:c r="K1572" s="21">
        <x:v>1.2216594790492499</x:v>
      </x:c>
      <x:c r="L1572" s="21">
        <x:v>1.1483510720579662</x:v>
      </x:c>
      <x:c r="M1572" s="22">
        <x:v>1.1834584534136532</x:v>
      </x:c>
      <x:c r="N1572" s="22">
        <x:v>1.53779138367682</x:v>
      </x:c>
      <x:c r="O1572" s="13">
        <x:v>2.1489393057728559</x:v>
      </x:c>
      <x:c r="P1572" s="25">
        <x:v>1.788</x:v>
      </x:c>
      <x:c r="Q1572" s="25">
        <x:v>3.0598000000000001</x:v>
      </x:c>
    </x:row>
    <x:row r="1573">
      <x:c r="A1573" s="9">
        <x:v>46202</x:v>
      </x:c>
      <x:c r="B1573" s="8">
        <x:v>421.85389809699001</x:v>
      </x:c>
      <x:c r="C1573" s="8">
        <x:v>516.55664249716006</x:v>
      </x:c>
      <x:c r="D1573" s="8">
        <x:v>650.07692307692002</x:v>
      </x:c>
      <x:c r="E1573" s="8">
        <x:v>708.466796875</x:v>
      </x:c>
      <x:c r="F1573" s="23">
        <x:v>6.7423856513651756</x:v>
      </x:c>
      <x:c r="G1573" s="18">
        <x:v>0.74888107416880001</x:v>
      </x:c>
      <x:c r="H1573" s="18">
        <x:v>0.70428285987315997</x:v>
      </x:c>
      <x:c r="I1573" s="18">
        <x:v>1.3442367601245999</x:v>
      </x:c>
      <x:c r="J1573" s="18">
        <x:v>1.5624109606973</x:v>
      </x:c>
      <x:c r="K1573" s="21">
        <x:v>1.1549472256065276</x:v>
      </x:c>
      <x:c r="L1573" s="21">
        <x:v>1.0908027426541023</x:v>
      </x:c>
      <x:c r="M1573" s="22">
        <x:v>1.123683007665861</x:v>
      </x:c>
      <x:c r="N1573" s="22">
        <x:v>1.4622698153924985</x:v>
      </x:c>
      <x:c r="O1573" s="13">
        <x:v>2.1514608602088354</x:v>
      </x:c>
      <x:c r="P1573" s="25">
        <x:v>1.7897000000000001</x:v>
      </x:c>
      <x:c r="Q1573" s="25">
        <x:v>3.0722999999999998</x:v>
      </x:c>
    </x:row>
    <x:row r="1574">
      <x:c r="A1574" s="9">
        <x:v>46203</x:v>
      </x:c>
      <x:c r="B1574" s="8">
        <x:v>439.34929404542999</x:v>
      </x:c>
      <x:c r="C1574" s="8">
        <x:v>536.78206483540998</x:v>
      </x:c>
      <x:c r="D1574" s="8">
        <x:v>664.23076923076997</x:v>
      </x:c>
      <x:c r="E1574" s="8">
        <x:v>748.6328125</x:v>
      </x:c>
      <x:c r="F1574" s="23">
        <x:v>6.9724873515290255</x:v>
      </x:c>
      <x:c r="G1574" s="18">
        <x:v>0.76190856777494009</x:v>
      </x:c>
      <x:c r="H1574" s="18">
        <x:v>0.72104943097906005</x:v>
      </x:c>
      <x:c r="I1574" s="18">
        <x:v>1.3631679846633</x:v>
      </x:c>
      <x:c r="J1574" s="18">
        <x:v>1.5807751544670001</x:v>
      </x:c>
      <x:c r="K1574" s="21">
        <x:v>1.1484645861377114</x:v>
      </x:c>
      <x:c r="L1574" s="21">
        <x:v>1.0888844650073009</x:v>
      </x:c>
      <x:c r="M1574" s="22">
        <x:v>1.1094113614492347</x:v>
      </x:c>
      <x:c r="N1574" s="22">
        <x:v>1.4380253311921374</x:v>
      </x:c>
      <x:c r="O1574" s="13">
        <x:v>2.1982039266707458</x:v>
      </x:c>
      <x:c r="P1574" s="25">
        <x:v>1.7882</x:v>
      </x:c>
      <x:c r="Q1574" s="25">
        <x:v>3.0428999999999999</x:v>
      </x:c>
    </x:row>
    <x:row r="1575">
      <x:c r="A1575" s="9">
        <x:v>46204</x:v>
      </x:c>
      <x:c r="B1575" s="8">
        <x:v>420.99447513811998</x:v>
      </x:c>
      <x:c r="C1575" s="8">
        <x:v>522.58370245176002</x:v>
      </x:c>
      <x:c r="D1575" s="8">
        <x:v>657.30769230768999</x:v>
      </x:c>
      <x:c r="E1575" s="8">
        <x:v>723.037109375</x:v>
      </x:c>
      <x:c r="F1575" s="23">
        <x:v>6.8098074481814255</x:v>
      </x:c>
      <x:c r="G1575" s="18">
        <x:v>0.77405690537083993</x:v>
      </x:c>
      <x:c r="H1575" s="18">
        <x:v>0.74024845799670003</x:v>
      </x:c>
      <x:c r="I1575" s="18">
        <x:v>1.4133716750539</x:v>
      </x:c>
      <x:c r="J1575" s="18">
        <x:v>1.6371728055560999</x:v>
      </x:c>
      <x:c r="K1575" s="21">
        <x:v>1.199264906338795</x:v>
      </x:c>
      <x:c r="L1575" s="21">
        <x:v>1.1447543014702166</x:v>
      </x:c>
      <x:c r="M1575" s="22">
        <x:v>1.1721859212571228</x:v>
      </x:c>
      <x:c r="N1575" s="22">
        <x:v>1.5045764403222908</x:v>
      </x:c>
      <x:c r="O1575" s="13">
        <x:v>2.2095890693270617</x:v>
      </x:c>
      <x:c r="P1575" s="25">
        <x:v>1.7865</x:v>
      </x:c>
      <x:c r="Q1575" s="25">
        <x:v>3.0102000000000002</x:v>
      </x:c>
    </x:row>
    <x:row r="1576">
      <x:c r="A1576" s="9">
        <x:v>46205</x:v>
      </x:c>
      <x:c r="B1576" s="8">
        <x:v>389.31860036832001</x:v>
      </x:c>
      <x:c r="C1576" s="8">
        <x:v>476.51146532349998</x:v>
      </x:c>
      <x:c r="D1576" s="8">
        <x:v>606</x:v>
      </x:c>
      <x:c r="E1576" s="8">
        <x:v>667.861328125</x:v>
      </x:c>
      <x:c r="F1576" s="23">
        <x:v>6.3492284845420501</x:v>
      </x:c>
      <x:c r="G1576" s="18">
        <x:v>0.76638427109974006</x:v>
      </x:c>
      <x:c r="H1576" s="18">
        <x:v>0.73338545738858008</x:v>
      </x:c>
      <x:c r="I1576" s="18">
        <x:v>1.4218787443087002</x:v>
      </x:c>
      <x:c r="J1576" s="18">
        <x:v>1.6428591802707999</x:v>
      </x:c>
      <x:c r="K1576" s="21">
        <x:v>1.2147053748917931</x:v>
      </x:c>
      <x:c r="L1576" s="21">
        <x:v>1.1628580467618557</x:v>
      </x:c>
      <x:c r="M1576" s="22">
        <x:v>1.2007292136902721</x:v>
      </x:c>
      <x:c r="N1576" s="22">
        <x:v>1.5339122662047497</x:v>
      </x:c>
      <x:c r="O1576" s="13">
        <x:v>2.1557861305472565</x:v>
      </x:c>
      <x:c r="P1576" s="25">
        <x:v>1.7867</x:v>
      </x:c>
      <x:c r="Q1576" s="25">
        <x:v>3.0728</x:v>
      </x:c>
    </x:row>
    <x:row r="1577">
      <x:c r="A1577" s="9">
        <x:v>46206</x:v>
      </x:c>
      <x:c r="B1577" s="8">
        <x:v>392.01964395335</x:v>
      </x:c>
      <x:c r="C1577" s="8">
        <x:v>477.61256281497998</x:v>
      </x:c>
      <x:c r="D1577" s="8">
        <x:v>607.61538461537998</x:v>
      </x:c>
      <x:c r="E1577" s="8">
        <x:v>671.34765625</x:v>
      </x:c>
      <x:c r="F1577" s="23">
        <x:v>6.3714881190842743</x:v>
      </x:c>
      <x:c r="G1577" s="18">
        <x:v>0.71970907928388994</x:v>
      </x:c>
      <x:c r="H1577" s="18">
        <x:v>0.68021892103205994</x:v>
      </x:c>
      <x:c r="I1577" s="18">
        <x:v>1.3445962137551002</x:v>
      </x:c>
      <x:c r="J1577" s="18">
        <x:v>1.5534619119570998</x:v>
      </x:c>
      <x:c r="K1577" s="21">
        <x:v>1.1762810027675394</x:v>
      </x:c>
      <x:c r="L1577" s="21">
        <x:v>1.112862935592247</x:v>
      </x:c>
      <x:c r="M1577" s="22">
        <x:v>1.1667047817681073</x:v>
      </x:c>
      <x:c r="N1577" s="22">
        <x:v>1.4924541982220076</x:v>
      </x:c>
      <x:c r="O1577" s="13">
        <x:v>2.1703926012797874</x:v>
      </x:c>
      <x:c r="P1577" s="25">
        <x:v>1.7863</x:v>
      </x:c>
      <x:c r="Q1577" s="25">
        <x:v>3.1547000000000001</x:v>
      </x:c>
    </x:row>
    <x:row r="1578">
      <x:c r="A1578" s="9">
        <x:v>46209</x:v>
      </x:c>
      <x:c r="B1578" s="8">
        <x:v>382.38182934316001</x:v>
      </x:c>
      <x:c r="C1578" s="8">
        <x:v>465.21072791713999</x:v>
      </x:c>
      <x:c r="D1578" s="8">
        <x:v>571.53846153845996</x:v>
      </x:c>
      <x:c r="E1578" s="8">
        <x:v>652.861328125</x:v>
      </x:c>
      <x:c r="F1578" s="23">
        <x:v>6.1799808673093999</x:v>
      </x:c>
      <x:c r="G1578" s="18">
        <x:v>0.73617327365729002</x:v>
      </x:c>
      <x:c r="H1578" s="18">
        <x:v>0.69185996003822003</x:v>
      </x:c>
      <x:c r="I1578" s="18">
        <x:v>1.3526240115025001</x:v>
      </x:c>
      <x:c r="J1578" s="18">
        <x:v>1.5789107693096001</x:v>
      </x:c>
      <x:c r="K1578" s="21">
        <x:v>1.195493188829666</x:v>
      </x:c>
      <x:c r="L1578" s="21">
        <x:v>1.1264107714727363</x:v>
      </x:c>
      <x:c r="M1578" s="22">
        <x:v>1.1746679466860428</x:v>
      </x:c>
      <x:c r="N1578" s="22">
        <x:v>1.5070008887422439</x:v>
      </x:c>
      <x:c r="O1578" s="13">
        <x:v>2.1500997917495592</x:v>
      </x:c>
      <x:c r="P1578" s="25">
        <x:v>1.7876000000000001</x:v>
      </x:c>
      <x:c r="Q1578" s="25">
        <x:v>3.145</x:v>
      </x:c>
    </x:row>
    <x:row r="1579">
      <x:c r="A1579" s="9">
        <x:v>46210</x:v>
      </x:c>
      <x:c r="B1579" s="8">
        <x:v>380.29465930018</x:v>
      </x:c>
      <x:c r="C1579" s="8">
        <x:v>465.09482291713999</x:v>
      </x:c>
      <x:c r="D1579" s="8">
        <x:v>570</x:v>
      </x:c>
      <x:c r="E1579" s="8">
        <x:v>648.90625</x:v>
      </x:c>
      <x:c r="F1579" s="23">
        <x:v>6.1607393305432989</x:v>
      </x:c>
      <x:c r="G1579" s="18">
        <x:v>0.73937020460357994</x:v>
      </x:c>
      <x:c r="H1579" s="18">
        <x:v>0.69012249152983995</x:v>
      </x:c>
      <x:c r="I1579" s="18">
        <x:v>1.3291397076444</x:v>
      </x:c>
      <x:c r="J1579" s="18">
        <x:v>1.5565381474205</x:v>
      </x:c>
      <x:c r="K1579" s="21">
        <x:v>1.171566355881128</x:v>
      </x:c>
      <x:c r="L1579" s="21">
        <x:v>1.0940398361830721</x:v>
      </x:c>
      <x:c r="M1579" s="22">
        <x:v>1.1482964265032116</x:v>
      </x:c>
      <x:c r="N1579" s="22">
        <x:v>1.4717251642307398</x:v>
      </x:c>
      <x:c r="O1579" s="13">
        <x:v>2.106952808025301</x:v>
      </x:c>
      <x:c r="P1579" s="25">
        <x:v>1.7878000000000001</x:v>
      </x:c>
      <x:c r="Q1579" s="25">
        <x:v>3.1265000000000001</x:v>
      </x:c>
    </x:row>
    <x:row r="1580">
      <x:c r="A1580" s="9">
        <x:v>46211</x:v>
      </x:c>
      <x:c r="B1580" s="8">
        <x:v>377.90055248619001</x:v>
      </x:c>
      <x:c r="C1580" s="8">
        <x:v>462.54491293984</x:v>
      </x:c>
      <x:c r="D1580" s="8">
        <x:v>545.69230769231001</x:v>
      </x:c>
      <x:c r="E1580" s="8">
        <x:v>647.5390625</x:v>
      </x:c>
      <x:c r="F1580" s="23">
        <x:v>6.0841920890458505</x:v>
      </x:c>
      <x:c r="G1580" s="18">
        <x:v>0.71387468030690993</x:v>
      </x:c>
      <x:c r="H1580" s="18">
        <x:v>0.66935974285466004</x:v>
      </x:c>
      <x:c r="I1580" s="18">
        <x:v>1.2878025401389999</x:v>
      </x:c>
      <x:c r="J1580" s="18">
        <x:v>1.5056404326384001</x:v>
      </x:c>
      <x:c r="K1580" s="21">
        <x:v>1.1238305561562112</x:v>
      </x:c>
      <x:c r="L1580" s="21">
        <x:v>1.0444044020722312</x:v>
      </x:c>
      <x:c r="M1580" s="22">
        <x:v>1.0938987025181999</x:v>
      </x:c>
      <x:c r="N1580" s="22">
        <x:v>1.4168114075167972</x:v>
      </x:c>
      <x:c r="O1580" s="13">
        <x:v>2.0681631659638171</x:v>
      </x:c>
      <x:c r="P1580" s="25">
        <x:v>1.7887999999999999</x:v>
      </x:c>
      <x:c r="Q1580" s="25">
        <x:v>3.1217999999999999</x:v>
      </x:c>
    </x:row>
    <x:row r="1581">
      <x:c r="A1581" s="9">
        <x:v>46212</x:v>
      </x:c>
      <x:c r="B1581" s="8">
        <x:v>406.44567219152998</x:v>
      </x:c>
      <x:c r="C1581" s="8">
        <x:v>495.63579017026001</x:v>
      </x:c>
      <x:c r="D1581" s="8">
        <x:v>577.46153846154004</x:v>
      </x:c>
      <x:c r="E1581" s="8">
        <x:v>692.6171875</x:v>
      </x:c>
      <x:c r="F1581" s="23">
        <x:v>6.4304004708083253</x:v>
      </x:c>
      <x:c r="G1581" s="18">
        <x:v>0.69365409207160988</x:v>
      </x:c>
      <x:c r="H1581" s="18">
        <x:v>0.65763183042307005</x:v>
      </x:c>
      <x:c r="I1581" s="18">
        <x:v>1.2488617301700999</x:v>
      </x:c>
      <x:c r="J1581" s="18">
        <x:v>1.4756238316348</x:v>
      </x:c>
      <x:c r="K1581" s="21">
        <x:v>1.0759768902591351</x:v>
      </x:c>
      <x:c r="L1581" s="21">
        <x:v>0.9946490756084756</x:v>
      </x:c>
      <x:c r="M1581" s="22">
        <x:v>1.0462231307366445</x:v>
      </x:c>
      <x:c r="N1581" s="22">
        <x:v>1.3526847468067009</x:v>
      </x:c>
      <x:c r="O1581" s="13">
        <x:v>2.1115081759451835</x:v>
      </x:c>
      <x:c r="P1581" s="25">
        <x:v>1.7889999999999999</x:v>
      </x:c>
      <x:c r="Q1581" s="25">
        <x:v>3.1112000000000002</x:v>
      </x:c>
    </x:row>
    <x:row r="1582">
      <x:c r="A1582" s="9">
        <x:v>46213</x:v>
      </x:c>
      <x:c r="B1582" s="8">
        <x:v>385.51258440761001</x:v>
      </x:c>
      <x:c r="C1582" s="8">
        <x:v>463.76191542564999</x:v>
      </x:c>
      <x:c r="D1582" s="8">
        <x:v>547.07692307692002</x:v>
      </x:c>
      <x:c r="E1582" s="8">
        <x:v>647.626953125</x:v>
      </x:c>
      <x:c r="F1582" s="23">
        <x:v>6.1099459400879503</x:v>
      </x:c>
      <x:c r="G1582" s="18">
        <x:v>0.73089833759591005</x:v>
      </x:c>
      <x:c r="H1582" s="18">
        <x:v>0.70080792285640003</x:v>
      </x:c>
      <x:c r="I1582" s="18">
        <x:v>1.3151210160555999</x:v>
      </x:c>
      <x:c r="J1582" s="18">
        <x:v>1.5498263608847</x:v>
      </x:c>
      <x:c r="K1582" s="21">
        <x:v>1.1055612994713671</x:v>
      </x:c>
      <x:c r="L1582" s="21">
        <x:v>1.0334941979560908</x:v>
      </x:c>
      <x:c r="M1582" s="22">
        <x:v>1.077972372682225</x:v>
      </x:c>
      <x:c r="N1582" s="22">
        <x:v>1.3783839000591773</x:v>
      </x:c>
      <x:c r="O1582" s="13">
        <x:v>2.0858725238983595</x:v>
      </x:c>
      <x:c r="P1582" s="25">
        <x:v>1.7891999999999999</x:v>
      </x:c>
      <x:c r="Q1582" s="25">
        <x:v>3.1082000000000001</x:v>
      </x:c>
    </x:row>
    <x:row r="1583">
      <x:c r="A1583" s="9">
        <x:v>46216</x:v>
      </x:c>
      <x:c r="B1583" s="8">
        <x:v>367.46470227133</x:v>
      </x:c>
      <x:c r="C1583" s="8">
        <x:v>442.78311059590999</x:v>
      </x:c>
      <x:c r="D1583" s="8">
        <x:v>505.92307692307998</x:v>
      </x:c>
      <x:c r="E1583" s="8">
        <x:v>622.666015625</x:v>
      </x:c>
      <x:c r="F1583" s="23">
        <x:v>5.8470922635382996</x:v>
      </x:c>
      <x:c r="G1583" s="18">
        <x:v>0.68694053708439995</x:v>
      </x:c>
      <x:c r="H1583" s="18">
        <x:v>0.66536356528537999</x:v>
      </x:c>
      <x:c r="I1583" s="18">
        <x:v>1.2809729211598</x:v>
      </x:c>
      <x:c r="J1583" s="18">
        <x:v>1.5197165405614999</x:v>
      </x:c>
      <x:c r="K1583" s="21">
        <x:v>1.0915352249842933</x:v>
      </x:c>
      <x:c r="L1583" s="21">
        <x:v>1.0057990644304802</x:v>
      </x:c>
      <x:c r="M1583" s="22">
        <x:v>1.0699057900380544</x:v>
      </x:c>
      <x:c r="N1583" s="22">
        <x:v>1.3667465476429674</x:v>
      </x:c>
      <x:c r="O1583" s="13">
        <x:v>1.9927977657810974</x:v>
      </x:c>
      <x:c r="P1583" s="25">
        <x:v>1.7887</x:v>
      </x:c>
      <x:c r="Q1583" s="25">
        <x:v>3.0707</x:v>
      </x:c>
    </x:row>
    <x:row r="1584">
      <x:c r="A1584" s="9">
        <x:v>46217</x:v>
      </x:c>
      <x:c r="B1584" s="8">
        <x:v>387.84530386739999</x:v>
      </x:c>
      <x:c r="C1584" s="8">
        <x:v>465.90615791146001</x:v>
      </x:c>
      <x:c r="D1584" s="8">
        <x:v>568.53846153845996</x:v>
      </x:c>
      <x:c r="E1584" s="8">
        <x:v>656.15234375</x:v>
      </x:c>
      <x:c r="F1584" s="23">
        <x:v>6.1961056676682995</x:v>
      </x:c>
      <x:c r="G1584" s="18">
        <x:v>0.64554028132992003</x:v>
      </x:c>
      <x:c r="H1584" s="18">
        <x:v>0.62366432108418002</x:v>
      </x:c>
      <x:c r="I1584" s="18">
        <x:v>1.1811646297628</x:v>
      </x:c>
      <x:c r="J1584" s="18">
        <x:v>1.3966671201717999</x:v>
      </x:c>
      <x:c r="K1584" s="21">
        <x:v>0.98451274066275229</x:v>
      </x:c>
      <x:c r="L1584" s="21">
        <x:v>0.90341099503276689</x:v>
      </x:c>
      <x:c r="M1584" s="22">
        <x:v>0.95935224072255076</x:v>
      </x:c>
      <x:c r="N1584" s="22">
        <x:v>1.248069797482009</x:v>
      </x:c>
      <x:c r="O1584" s="13">
        <x:v>2.0382982499018159</x:v>
      </x:c>
      <x:c r="P1584" s="25">
        <x:v>1.7890999999999999</x:v>
      </x:c>
      <x:c r="Q1584" s="25">
        <x:v>3.0468000000000002</x:v>
      </x:c>
    </x:row>
    <x:row r="1585">
      <x:c r="A1585" s="9">
        <x:v>46218</x:v>
      </x:c>
      <x:c r="B1585" s="8">
        <x:v>381.15408225905003</x:v>
      </x:c>
      <x:c r="C1585" s="8">
        <x:v>449.33174304200003</x:v>
      </x:c>
      <x:c r="D1585" s="8">
        <x:v>543.69230769231001</x:v>
      </x:c>
      <x:c r="E1585" s="8">
        <x:v>638.125</x:v>
      </x:c>
      <x:c r="F1585" s="23">
        <x:v>6.0307578324833999</x:v>
      </x:c>
      <x:c r="G1585" s="18">
        <x:v>0.69253516624041001</x:v>
      </x:c>
      <x:c r="H1585" s="18">
        <x:v>0.66779602119712</x:v>
      </x:c>
      <x:c r="I1585" s="18">
        <x:v>1.2257368799424999</x:v>
      </x:c>
      <x:c r="J1585" s="18">
        <x:v>1.4531579904262</x:v>
      </x:c>
      <x:c r="K1585" s="21">
        <x:v>1.030362681633104</x:v>
      </x:c>
      <x:c r="L1585" s="21">
        <x:v>0.94177654796867638</x:v>
      </x:c>
      <x:c r="M1585" s="22">
        <x:v>0.99834072350269021</x:v>
      </x:c>
      <x:c r="N1585" s="22">
        <x:v>1.2966799883038251</x:v>
      </x:c>
      <x:c r="O1585" s="13">
        <x:v>2.0155636258299143</x:v>
      </x:c>
      <x:c r="P1585" s="25">
        <x:v>1.7894000000000001</x:v>
      </x:c>
      <x:c r="Q1585" s="25">
        <x:v>3.0423</x:v>
      </x:c>
    </x:row>
    <x:row r="1586">
      <x:c r="A1586" s="9">
        <x:v>46219</x:v>
      </x:c>
      <x:c r="B1586" s="8">
        <x:v>374.03314917127</x:v>
      </x:c>
      <x:c r="C1586" s="8">
        <x:v>434.61180816118002</x:v>
      </x:c>
      <x:c r="D1586" s="8">
        <x:v>520.84615384614995</x:v>
      </x:c>
      <x:c r="E1586" s="8">
        <x:v>621.396484375</x:v>
      </x:c>
      <x:c r="F1586" s="23">
        <x:v>5.8772189888839996</x:v>
      </x:c>
      <x:c r="G1586" s="18">
        <x:v>0.68694053708439995</x:v>
      </x:c>
      <x:c r="H1586" s="18">
        <x:v>0.65658934931804003</x:v>
      </x:c>
      <x:c r="I1586" s="18">
        <x:v>1.1943445962138</x:v>
      </x:c>
      <x:c r="J1586" s="18">
        <x:v>1.4141923406824</x:v>
      </x:c>
      <x:c r="K1586" s="21">
        <x:v>1.0027819973475971</x:v>
      </x:c>
      <x:c r="L1586" s="21">
        <x:v>0.91899700091298397</x:v>
      </x:c>
      <x:c r="M1586" s="22">
        <x:v>0.97786401371365006</x:v>
      </x:c>
      <x:c r="N1586" s="22">
        <x:v>1.2727991713664424</x:v>
      </x:c>
      <x:c r="O1586" s="13">
        <x:v>1.9663758702782976</x:v>
      </x:c>
      <x:c r="P1586" s="25">
        <x:v>1.7889999999999999</x:v>
      </x:c>
      <x:c r="Q1586" s="25">
        <x:v>3.0390999999999999</x:v>
      </x:c>
    </x:row>
    <x:row r="1587">
      <x:c r="A1587" s="9">
        <x:v>46220</x:v>
      </x:c>
      <x:c r="B1587" s="8">
        <x:v>342.78698588090998</x:v>
      </x:c>
      <x:c r="C1587" s="8">
        <x:v>393.69734349602999</x:v>
      </x:c>
      <x:c r="D1587" s="8">
        <x:v>461.07692307692002</x:v>
      </x:c>
      <x:c r="E1587" s="8">
        <x:v>565.91796875</x:v>
      </x:c>
      <x:c r="F1587" s="23">
        <x:v>5.4086980530096502</x:v>
      </x:c>
      <x:c r="G1587" s="18">
        <x:v>0.65025575447570005</x:v>
      </x:c>
      <x:c r="H1587" s="18">
        <x:v>0.61879940926070998</x:v>
      </x:c>
      <x:c r="I1587" s="18">
        <x:v>1.136592379583</x:v>
      </x:c>
      <x:c r="J1587" s="18">
        <x:v>1.3556506467086</x:v>
      </x:c>
      <x:c r="K1587" s="21">
        <x:v>0.94691343174362097</x:v>
      </x:c>
      <x:c r="L1587" s="21">
        <x:v>0.8693615668021546</x:v>
      </x:c>
      <x:c r="M1587" s="22">
        <x:v>0.93566958142108936</x:v>
      </x:c>
      <x:c r="N1587" s="22">
        <x:v>1.217764192231507</x:v>
      </x:c>
      <x:c r="O1587" s="13">
        <x:v>1.8559584195339278</x:v>
      </x:c>
      <x:c r="P1587" s="25">
        <x:v>1.7899</x:v>
      </x:c>
      <x:c r="Q1587" s="25">
        <x:v>3.0211000000000001</x:v>
      </x:c>
    </x:row>
    <x:row r="1588">
      <x:c r="A1588" s="9">
        <x:v>46223</x:v>
      </x:c>
      <x:c r="B1588" s="8">
        <x:v>331.55310006139001</x:v>
      </x:c>
      <x:c r="C1588" s="8">
        <x:v>378.10812112372003</x:v>
      </x:c>
      <x:c r="D1588" s="8">
        <x:v>410.38461538462002</x:v>
      </x:c>
      <x:c r="E1588" s="8">
        <x:v>551.9921875</x:v>
      </x:c>
      <x:c r="F1588" s="23">
        <x:v>5.1800950601743248</x:v>
      </x:c>
      <x:c r="G1588" s="18">
        <x:v>0.58359974424551997</x:v>
      </x:c>
      <x:c r="H1588" s="18">
        <x:v>0.55051689688123995</x:v>
      </x:c>
      <x:c r="I1588" s="18">
        <x:v>1.0214473999521001</x:v>
      </x:c>
      <x:c r="J1588" s="18">
        <x:v>1.2278470441829001</x:v>
      </x:c>
      <x:c r="K1588" s="21">
        <x:v>0.82999018896061605</x:v>
      </x:c>
      <x:c r="L1588" s="21">
        <x:v>0.75126759917130936</x:v>
      </x:c>
      <x:c r="M1588" s="22">
        <x:v>0.8081555250075485</x:v>
      </x:c>
      <x:c r="N1588" s="22">
        <x:v>1.0748429578701884</x:v>
      </x:c>
      <x:c r="O1588" s="13">
        <x:v>1.8119016844093965</x:v>
      </x:c>
      <x:c r="P1588" s="25">
        <x:v>1.7894000000000001</x:v>
      </x:c>
      <x:c r="Q1588" s="25">
        <x:v>3.0230000000000001</x:v>
      </x:c>
    </x:row>
    <x:row r="1589">
      <x:c r="A1589" s="9">
        <x:v>46224</x:v>
      </x:c>
      <x:c r="B1589" s="8">
        <x:v>359.91405770411001</x:v>
      </x:c>
      <x:c r="C1589" s="8">
        <x:v>422.90540325766</x:v>
      </x:c>
      <x:c r="D1589" s="8">
        <x:v>458.30769230768999</x:v>
      </x:c>
      <x:c r="E1589" s="8">
        <x:v>605.15625</x:v>
      </x:c>
      <x:c r="F1589" s="23">
        <x:v>5.6157085081736504</x:v>
      </x:c>
      <x:c r="G1589" s="18">
        <x:v>0.58871483375958999</x:v>
      </x:c>
      <x:c r="H1589" s="18">
        <x:v>0.55807488489271007</x:v>
      </x:c>
      <x:c r="I1589" s="18">
        <x:v>0.98729930505631003</x:v>
      </x:c>
      <x:c r="J1589" s="18">
        <x:v>1.1754578212130999</x:v>
      </x:c>
      <x:c r="K1589" s="21">
        <x:v>0.76433873106733619</x:v>
      </x:c>
      <x:c r="L1589" s="21">
        <x:v>0.70091281094293278</x:v>
      </x:c>
      <x:c r="M1589" s="22">
        <x:v>0.72873071128039113</x:v>
      </x:c>
      <x:c r="N1589" s="22">
        <x:v>0.9916843770628021</x:v>
      </x:c>
      <x:c r="O1589" s="13">
        <x:v>1.8831064158179305</x:v>
      </x:c>
      <x:c r="P1589" s="25">
        <x:v>1.7897000000000001</x:v>
      </x:c>
      <x:c r="Q1589" s="25">
        <x:v>3.0701999999999998</x:v>
      </x:c>
    </x:row>
    <x:row r="1590">
      <x:c r="A1590" s="9">
        <x:v>46225</x:v>
      </x:c>
      <x:c r="B1590" s="8">
        <x:v>344.32166973603</x:v>
      </x:c>
      <x:c r="C1590" s="8">
        <x:v>406.27303589103002</x:v>
      </x:c>
      <x:c r="D1590" s="8">
        <x:v>429.07692307692002</x:v>
      </x:c>
      <x:c r="E1590" s="8">
        <x:v>582.900390625</x:v>
      </x:c>
      <x:c r="F1590" s="23">
        <x:v>5.4064300483224494</x:v>
      </x:c>
      <x:c r="G1590" s="18">
        <x:v>0.63283248081841004</x:v>
      </x:c>
      <x:c r="H1590" s="18">
        <x:v>0.61532447224393994</x:v>
      </x:c>
      <x:c r="I1590" s="18">
        <x:v>1.0922597651570001</x:v>
      </x:c>
      <x:c r="J1590" s="18">
        <x:v>1.2962699794756001</x:v>
      </x:c>
      <x:c r="K1590" s="21">
        <x:v>0.83446910350270698</x:v>
      </x:c>
      <x:c r="L1590" s="21">
        <x:v>0.76517511211057809</x:v>
      </x:c>
      <x:c r="M1590" s="22">
        <x:v>0.77816438440744862</x:v>
      </x:c>
      <x:c r="N1590" s="22">
        <x:v>1.0503560288277605</x:v>
      </x:c>
      <x:c r="O1590" s="13">
        <x:v>1.8664066783687434</x:v>
      </x:c>
      <x:c r="P1590" s="25">
        <x:v>1.7924</x:v>
      </x:c>
      <x:c r="Q1590" s="25">
        <x:v>3.1126999999999998</x:v>
      </x:c>
    </x:row>
    <x:row r="1591">
      <x:c r="A1591" s="9">
        <x:v>46226</x:v>
      </x:c>
      <x:c r="B1591" s="8">
        <x:v>331.00061387353998</x:v>
      </x:c>
      <x:c r="C1591" s="8">
        <x:v>394.68253598750999</x:v>
      </x:c>
      <x:c r="D1591" s="8">
        <x:v>431.53846153846001</x:v>
      </x:c>
      <x:c r="E1591" s="8">
        <x:v>578.095703125</x:v>
      </x:c>
      <x:c r="F1591" s="23">
        <x:v>5.3382932863112753</x:v>
      </x:c>
      <x:c r="G1591" s="18">
        <x:v>0.62611892583119999</x:v>
      </x:c>
      <x:c r="H1591" s="18">
        <x:v>0.60246720528190001</x:v>
      </x:c>
      <x:c r="I1591" s="18">
        <x:v>1.0833932422716999</x:v>
      </x:c>
      <x:c r="J1591" s="18">
        <x:v>1.2753888656971</x:v>
      </x:c>
      <x:c r="K1591" s="21">
        <x:v>0.81384252337465668</x:v>
      </x:c>
      <x:c r="L1591" s="21">
        <x:v>0.74743104387771853</x:v>
      </x:c>
      <x:c r="M1591" s="22">
        <x:v>0.75613640872530508</x:v>
      </x:c>
      <x:c r="N1591" s="22">
        <x:v>1.0264752118903675</x:v>
      </x:c>
      <x:c r="O1591" s="13">
        <x:v>1.8805357854031191</x:v>
      </x:c>
      <x:c r="P1591" s="25">
        <x:v>1.7927999999999999</x:v>
      </x:c>
      <x:c r="Q1591" s="25">
        <x:v>3.1029</x:v>
      </x:c>
    </x:row>
    <x:row r="1592">
      <x:c r="A1592" s="9">
        <x:v>46227</x:v>
      </x:c>
      <x:c r="B1592" s="8">
        <x:v>323.75690607734998</x:v>
      </x:c>
      <x:c r="C1592" s="8">
        <x:v>387.26461604994</x:v>
      </x:c>
      <x:c r="D1592" s="8">
        <x:v>416.76923076922998</x:v>
      </x:c>
      <x:c r="E1592" s="8">
        <x:v>566.396484375</x:v>
      </x:c>
      <x:c r="F1592" s="23">
        <x:v>5.2354680931787998</x:v>
      </x:c>
      <x:c r="G1592" s="18">
        <x:v>0.63515025575448003</x:v>
      </x:c>
      <x:c r="H1592" s="18">
        <x:v>0.61115454782382006</x:v>
      </x:c>
      <x:c r="I1592" s="18">
        <x:v>1.0781212556913</x:v>
      </x:c>
      <x:c r="J1592" s="18">
        <x:v>1.2843379144372</x:v>
      </x:c>
      <x:c r="K1592" s="21">
        <x:v>0.83446910350270698</x:v>
      </x:c>
      <x:c r="L1592" s="21">
        <x:v>0.75282619975933107</x:v>
      </x:c>
      <x:c r="M1592" s="22">
        <x:v>0.78199084027711563</x:v>
      </x:c>
      <x:c r="N1592" s="22">
        <x:v>1.0662361659789976</x:v>
      </x:c>
      <x:c r="O1592" s="13">
        <x:v>1.8370898599616308</x:v>
      </x:c>
      <x:c r="P1592" s="25">
        <x:v>1.7938000000000001</x:v>
      </x:c>
      <x:c r="Q1592" s="25">
        <x:v>3.0590000000000002</x:v>
      </x:c>
    </x:row>
    <x:row r="1593">
      <x:c r="A1593" s="9">
        <x:v>46230</x:v>
      </x:c>
      <x:c r="B1593" s="8">
        <x:v>332.04419889502998</x:v>
      </x:c>
      <x:c r="C1593" s="8">
        <x:v>399.31873594779</x:v>
      </x:c>
      <x:c r="D1593" s="8">
        <x:v>447.30769230768999</x:v>
      </x:c>
      <x:c r="E1593" s="8">
        <x:v>579.296875</x:v>
      </x:c>
      <x:c r="F1593" s="23">
        <x:v>5.394918755376275</x:v>
      </x:c>
      <x:c r="G1593" s="18">
        <x:v>0.60669757033247995</x:v>
      </x:c>
      <x:c r="H1593" s="18">
        <x:v>0.58465815307098001</x:v>
      </x:c>
      <x:c r="I1593" s="18">
        <x:v>1.0263599329020001</x:v>
      </x:c>
      <x:c r="J1593" s="18">
        <x:v>1.2260758782679</x:v>
      </x:c>
      <x:c r="K1593" s="21">
        <x:v>0.7907407536312403</x:v>
      </x:c>
      <x:c r="L1593" s="21">
        <x:v>0.70822624447133498</x:v>
      </x:c>
      <x:c r="M1593" s="22">
        <x:v>0.73948615480594215</x:v>
      </x:c>
      <x:c r="N1593" s="22">
        <x:v>1.01447419221117</x:v>
      </x:c>
      <x:c r="O1593" s="13">
        <x:v>1.8959198220151565</x:v>
      </x:c>
      <x:c r="P1593" s="25">
        <x:v>1.7939000000000001</x:v>
      </x:c>
      <x:c r="Q1593" s="25">
        <x:v>3.0947</x:v>
      </x:c>
    </x:row>
    <x:row r="1594">
      <x:c r="A1594" s="9">
        <x:v>46231</x:v>
      </x:c>
      <x:c r="B1594" s="8">
        <x:v>301.04358502149</x:v>
      </x:c>
      <x:c r="C1594" s="8">
        <x:v>357.12931629398003</x:v>
      </x:c>
      <x:c r="D1594" s="8">
        <x:v>390.69230769231001</x:v>
      </x:c>
      <x:c r="E1594" s="8">
        <x:v>522.34375</x:v>
      </x:c>
      <x:c r="F1594" s="23">
        <x:v>4.9280223975194497</x:v>
      </x:c>
      <x:c r="G1594" s="18">
        <x:v>0.63746803069054003</x:v>
      </x:c>
      <x:c r="H1594" s="18">
        <x:v>0.61462948484058999</x:v>
      </x:c>
      <x:c r="I1594" s="18">
        <x:v>1.0829139707644</x:v>
      </x:c>
      <x:c r="J1594" s="18">
        <x:v>1.3042868356371</x:v>
      </x:c>
      <x:c r="K1594" s="21">
        <x:v>0.85568501449155865</x:v>
      </x:c>
      <x:c r="L1594" s="21">
        <x:v>0.76613425093396703</x:v>
      </x:c>
      <x:c r="M1594" s="22">
        <x:v>0.80763843637651767</x:v>
      </x:c>
      <x:c r="N1594" s="22">
        <x:v>1.0986025523865788</x:v>
      </x:c>
      <x:c r="O1594" s="13">
        <x:v>1.8388991699356652</x:v>
      </x:c>
      <x:c r="P1594" s="25">
        <x:v>1.7938000000000001</x:v>
      </x:c>
      <x:c r="Q1594" s="25">
        <x:v>3.0579000000000001</x:v>
      </x:c>
    </x:row>
    <x:row r="1595">
      <x:c r="A1595" s="9">
        <x:v>46232</x:v>
      </x:c>
      <x:c r="B1595" s="8">
        <x:v>298.89502762430999</x:v>
      </x:c>
      <x:c r="C1595" s="8">
        <x:v>351.79768633370998</x:v>
      </x:c>
      <x:c r="D1595" s="8">
        <x:v>398.84615384615</x:v>
      </x:c>
      <x:c r="E1595" s="8">
        <x:v>518.525390625</x:v>
      </x:c>
      <x:c r="F1595" s="23">
        <x:v>4.920160646072925</x:v>
      </x:c>
      <x:c r="G1595" s="18">
        <x:v>0.58943414322250998</x:v>
      </x:c>
      <x:c r="H1595" s="18">
        <x:v>0.56493788550083002</x:v>
      </x:c>
      <x:c r="I1595" s="18">
        <x:v>1.0032350826742999</x:v>
      </x:c>
      <x:c r="J1595" s="18">
        <x:v>1.2062201763105</x:v>
      </x:c>
      <x:c r="K1595" s="21">
        <x:v>0.80653482070071925</x:v>
      </x:c>
      <x:c r="L1595" s="21">
        <x:v>0.71494021623511617</x:v>
      </x:c>
      <x:c r="M1595" s="22">
        <x:v>0.77020121948949183</x:v>
      </x:c>
      <x:c r="N1595" s="22">
        <x:v>1.0556898153518541</x:v>
      </x:c>
      <x:c r="O1595" s="13">
        <x:v>1.8516083661752794</x:v>
      </x:c>
      <x:c r="P1595" s="25">
        <x:v>1.7935000000000001</x:v>
      </x:c>
      <x:c r="Q1595" s="25">
        <x:v>3.0528</x:v>
      </x:c>
    </x:row>
    <x:row r="1596">
      <x:c r="A1596" s="9">
        <x:v>46233</x:v>
      </x:c>
      <x:c r="B1596" s="8">
        <x:v>274.89257213014002</x:v>
      </x:c>
      <x:c r="C1596" s="8">
        <x:v>318.35909410897</x:v>
      </x:c>
      <x:c r="D1596" s="8">
        <x:v>368.07692307692002</x:v>
      </x:c>
      <x:c r="E1596" s="8">
        <x:v>478.974609375</x:v>
      </x:c>
      <x:c r="F1596" s="23">
        <x:v>4.6007579967275749</x:v>
      </x:c>
      <x:c r="G1596" s="18">
        <x:v>0.60190217391304002</x:v>
      </x:c>
      <x:c r="H1596" s="18">
        <x:v>0.57718703848493003</x:v>
      </x:c>
      <x:c r="I1596" s="18">
        <x:v>1.0233644859813</x:v>
      </x:c>
      <x:c r="J1596" s="18">
        <x:v>1.2168471717232001</x:v>
      </x:c>
      <x:c r="K1596" s="21">
        <x:v>0.81572838212922139</x:v>
      </x:c>
      <x:c r="L1596" s="21">
        <x:v>0.72908751388023796</x:v>
      </x:c>
      <x:c r="M1596" s="22">
        <x:v>0.77754387805020309</x:v>
      </x:c>
      <x:c r="N1596" s="22">
        <x:v>1.0712062852401032</x:v>
      </x:c>
      <x:c r="O1596" s="13">
        <x:v>1.8020809415526111</x:v>
      </x:c>
      <x:c r="P1596" s="25">
        <x:v>1.7955000000000001</x:v>
      </x:c>
      <x:c r="Q1596" s="25">
        <x:v>3.0495000000000001</x:v>
      </x:c>
    </x:row>
    <x:row r="1597">
      <x:c r="A1597" s="9">
        <x:v>46234</x:v>
      </x:c>
      <x:c r="B1597" s="8">
        <x:v>289.44137507673003</x:v>
      </x:c>
      <x:c r="C1597" s="8">
        <x:v>333.94831648127001</x:v>
      </x:c>
      <x:c r="D1597" s="8">
        <x:v>389.15384615385</x:v>
      </x:c>
      <x:c r="E1597" s="8">
        <x:v>501.259765625</x:v>
      </x:c>
      <x:c r="F1597" s="23">
        <x:v>4.7845082583421252</x:v>
      </x:c>
      <x:c r="G1597" s="18">
        <x:v>0.58080242966752005</x:v>
      </x:c>
      <x:c r="H1597" s="18">
        <x:v>0.55685865693684</x:v>
      </x:c>
      <x:c r="I1597" s="18">
        <x:v>0.96609154085789994</x:v>
      </x:c>
      <x:c r="J1597" s="18">
        <x:v>1.1531784185665002</x:v>
      </x:c>
      <x:c r="K1597" s="21">
        <x:v>0.7567952960490778</x:v>
      </x:c>
      <x:c r="L1597" s="21">
        <x:v>0.68065100329865058</x:v>
      </x:c>
      <x:c r="M1597" s="22">
        <x:v>0.7172513436713801</x:v>
      </x:c>
      <x:c r="N1597" s="22">
        <x:v>1.0050188433730209</x:v>
      </x:c>
      <x:c r="O1597" s="13">
        <x:v>1.8438507931845285</x:v>
      </x:c>
      <x:c r="P1597" s="25">
        <x:v>1.7963</x:v>
      </x:c>
      <x:c r="Q1597" s="25">
        <x:v>3.0642999999999998</x:v>
      </x:c>
    </x:row>
    <x:row r="1598">
      <x:c r="A1598" s="9">
        <x:v>46237</x:v>
      </x:c>
      <x:c r="B1598" s="8">
        <x:v>282.93431553099998</x:v>
      </x:c>
      <x:c r="C1598" s="8">
        <x:v>321.25671908059002</x:v>
      </x:c>
      <x:c r="D1598" s="8">
        <x:v>379.23076923077002</x:v>
      </x:c>
      <x:c r="E1598" s="8">
        <x:v>483.6328125</x:v>
      </x:c>
      <x:c r="F1598" s="23">
        <x:v>4.6676365408559004</x:v>
      </x:c>
      <x:c r="G1598" s="18">
        <x:v>0.59590792838874995</x:v>
      </x:c>
      <x:c r="H1598" s="18">
        <x:v>0.57188775953436</x:v>
      </x:c>
      <x:c r="I1598" s="18">
        <x:v>1.0129403306973002</x:v>
      </x:c>
      <x:c r="J1598" s="18">
        <x:v>1.2112540162509999</x:v>
      </x:c>
      <x:c r="K1598" s="21">
        <x:v>0.80358816639671171</x:v>
      </x:c>
      <x:c r="L1598" s="21">
        <x:v>0.71949612564625487</x:v>
      </x:c>
      <x:c r="M1598" s="22">
        <x:v>0.77289008037088225</x:v>
      </x:c>
      <x:c r="N1598" s="22">
        <x:v>1.0628419381909699</x:v>
      </x:c>
      <x:c r="O1598" s="13">
        <x:v>1.8388836599606895</x:v>
      </x:c>
      <x:c r="P1598" s="25">
        <x:v>1.7967</x:v>
      </x:c>
      <x:c r="Q1598" s="25">
        <x:v>3.0567000000000002</x:v>
      </x:c>
    </x:row>
    <x:row r="1599">
      <x:c r="A1599" s="9">
        <x:v>46238</x:v>
      </x:c>
      <x:c r="B1599" s="8">
        <x:v>300.73664825046001</x:v>
      </x:c>
      <x:c r="C1599" s="8">
        <x:v>351.10225633939001</x:v>
      </x:c>
      <x:c r="D1599" s="8">
        <x:v>426.53846153846001</x:v>
      </x:c>
      <x:c r="E1599" s="8">
        <x:v>522.783203125</x:v>
      </x:c>
      <x:c r="F1599" s="23">
        <x:v>5.0029014231332756</x:v>
      </x:c>
      <x:c r="G1599" s="18">
        <x:v>0.58208120204603997</x:v>
      </x:c>
      <x:c r="H1599" s="18">
        <x:v>0.55720615063851997</x:v>
      </x:c>
      <x:c r="I1599" s="18">
        <x:v>0.99041456985382004</x:v>
      </x:c>
      <x:c r="J1599" s="18">
        <x:v>1.196432154234</x:v>
      </x:c>
      <x:c r="K1599" s="21">
        <x:v>0.81042440438200858</x:v>
      </x:c>
      <x:c r="L1599" s="21">
        <x:v>0.71482032388218952</x:v>
      </x:c>
      <x:c r="M1599" s="22">
        <x:v>0.78581729614679263</x:v>
      </x:c>
      <x:c r="N1599" s="22">
        <x:v>1.0738731785021454</x:v>
      </x:c>
      <x:c r="O1599" s="13">
        <x:v>1.8896537397801383</x:v>
      </x:c>
      <x:c r="P1599" s="25">
        <x:v>1.7972999999999999</x:v>
      </x:c>
      <x:c r="Q1599" s="25">
        <x:v>3.0604</x:v>
      </x:c>
    </x:row>
    <x:row r="1600">
      <x:c r="A1600" s="9">
        <x:v>46239</x:v>
      </x:c>
      <x:c r="B1600" s="8">
        <x:v>307.85758133823998</x:v>
      </x:c>
      <x:c r="C1600" s="8">
        <x:v>363.96771123722999</x:v>
      </x:c>
      <x:c r="D1600" s="8">
        <x:v>449.76923076922998</x:v>
      </x:c>
      <x:c r="E1600" s="8">
        <x:v>543.984375</x:v>
      </x:c>
      <x:c r="F1600" s="23">
        <x:v>5.1639472458617499</x:v>
      </x:c>
      <x:c r="G1600" s="18">
        <x:v>0.61173273657289007</x:v>
      </x:c>
      <x:c r="H1600" s="18">
        <x:v>0.58700373555729002</x:v>
      </x:c>
      <x:c r="I1600" s="18">
        <x:v>1.0469686077163001</x:v>
      </x:c>
      <x:c r="J1600" s="18">
        <x:v>1.275761742744</x:v>
      </x:c>
      <x:c r="K1600" s="21">
        <x:v>0.86511430826438174</x:v>
      </x:c>
      <x:c r="L1600" s="21">
        <x:v>0.76397618858132432</x:v>
      </x:c>
      <x:c r="M1600" s="22">
        <x:v>0.83473388064281906</x:v>
      </x:c>
      <x:c r="N1600" s="22">
        <x:v>1.1319387181620999</x:v>
      </x:c>
      <x:c r="O1600" s="13">
        <x:v>1.9407136660876252</x:v>
      </x:c>
      <x:c r="P1600" s="25">
        <x:v>1.7971999999999999</x:v>
      </x:c>
      <x:c r="Q1600" s="25">
        <x:v>3.13</x:v>
      </x:c>
    </x:row>
    <x:row r="1601">
      <x:c r="A1601" s="9">
        <x:v>46240</x:v>
      </x:c>
      <x:c r="B1601" s="8">
        <x:v>310.00613873542</x:v>
      </x:c>
      <x:c r="C1601" s="8">
        <x:v>371.03791618048001</x:v>
      </x:c>
      <x:c r="D1601" s="8">
        <x:v>459.84615384615</x:v>
      </x:c>
      <x:c r="E1601" s="8">
        <x:v>550.25390625</x:v>
      </x:c>
      <x:c r="F1601" s="23">
        <x:v>5.2278602875301248</x:v>
      </x:c>
      <x:c r="G1601" s="18">
        <x:v>0.63403132992327005</x:v>
      </x:c>
      <x:c r="H1601" s="18">
        <x:v>0.61202328207801004</x:v>
      </x:c>
      <x:c r="I1601" s="18">
        <x:v>1.101246105919</x:v>
      </x:c>
      <x:c r="J1601" s="18">
        <x:v>1.3555574274661</x:v>
      </x:c>
      <x:c r="K1601" s="21">
        <x:v>0.92593325309908958</x:v>
      </x:c>
      <x:c r="L1601" s="21">
        <x:v>0.81876699386792495</x:v>
      </x:c>
      <x:c r="M1601" s="22">
        <x:v>0.88499489557954081</x:v>
      </x:c>
      <x:c r="N1601" s="22">
        <x:v>1.1931560407680664</x:v>
      </x:c>
      <x:c r="O1601" s="13">
        <x:v>1.9571315191598122</x:v>
      </x:c>
      <x:c r="P1601" s="25">
        <x:v>1.7974000000000001</x:v>
      </x:c>
      <x:c r="Q1601" s="25">
        <x:v>3.2039</x:v>
      </x:c>
    </x:row>
    <x:row r="1602">
      <x:c r="A1602" s="9">
        <x:v>46241</x:v>
      </x:c>
      <x:c r="B1602" s="8">
        <x:v>319.52117863720002</x:v>
      </x:c>
      <x:c r="C1602" s="8">
        <x:v>382.91817858116002</x:v>
      </x:c>
      <x:c r="D1602" s="8">
        <x:v>483</x:v>
      </x:c>
      <x:c r="E1602" s="8">
        <x:v>569.833984375</x:v>
      </x:c>
      <x:c r="F1602" s="23">
        <x:v>5.3881833539834005</x:v>
      </x:c>
      <x:c r="G1602" s="18">
        <x:v>0.63706841432225003</x:v>
      </x:c>
      <x:c r="H1602" s="18">
        <x:v>0.61949439666406003</x:v>
      </x:c>
      <x:c r="I1602" s="18">
        <x:v>1.1115504433261001</x:v>
      </x:c>
      <x:c r="J1602" s="18">
        <x:v>1.3797012152701</x:v>
      </x:c>
      <x:c r="K1602" s="21">
        <x:v>0.94832782580954422</x:v>
      </x:c>
      <x:c r="L1602" s="21">
        <x:v>0.83039655210162411</x:v>
      </x:c>
      <x:c r="M1602" s="22">
        <x:v>0.90826388397617541</x:v>
      </x:c>
      <x:c r="N1602" s="22">
        <x:v>1.2222494218086428</x:v>
      </x:c>
      <x:c r="O1602" s="13">
        <x:v>1.9940690202859108</x:v>
      </x:c>
      <x:c r="P1602" s="25">
        <x:v>1.7986</x:v>
      </x:c>
      <x:c r="Q1602" s="25">
        <x:v>3.22</x:v>
      </x:c>
    </x:row>
    <x:row r="1603">
      <x:c r="A1603" s="9">
        <x:v>46244</x:v>
      </x:c>
      <x:c r="B1603" s="8">
        <x:v>313.25966850829002</x:v>
      </x:c>
      <x:c r="C1603" s="8">
        <x:v>375.67411614075002</x:v>
      </x:c>
      <x:c r="D1603" s="8">
        <x:v>482.23076923077002</x:v>
      </x:c>
      <x:c r="E1603" s="8">
        <x:v>556.1328125</x:v>
      </x:c>
      <x:c r="F1603" s="23">
        <x:v>5.3182434159495253</x:v>
      </x:c>
      <x:c r="G1603" s="18">
        <x:v>0.65625</x:v>
      </x:c>
      <x:c r="H1603" s="18">
        <x:v>0.64390582920685002</x:v>
      </x:c>
      <x:c r="I1603" s="18">
        <x:v>1.1568416007668001</x:v>
      </x:c>
      <x:c r="J1603" s="18">
        <x:v>1.4361920855245001</x:v>
      </x:c>
      <x:c r="K1603" s="21">
        <x:v>0.98922738754916373</x:v>
      </x:c>
      <x:c r="L1603" s="21">
        <x:v>0.87175941386065037</x:v>
      </x:c>
      <x:c r="M1603" s="22">
        <x:v>0.93866869548110254</x:v>
      </x:c>
      <x:c r="N1603" s="22">
        <x:v>1.2597071498982189</x:v>
      </x:c>
      <x:c r="O1603" s="13">
        <x:v>2.0012884915943241</x:v>
      </x:c>
      <x:c r="P1603" s="25">
        <x:v>1.8003</x:v>
      </x:c>
      <x:c r="Q1603" s="25">
        <x:v>3.2692000000000001</x:v>
      </x:c>
    </x:row>
    <x:row r="1604">
      <x:c r="A1604" s="9">
        <x:v>46245</x:v>
      </x:c>
      <x:c r="B1604" s="8">
        <x:v>314.85573971762</x:v>
      </x:c>
      <x:c r="C1604" s="8">
        <x:v>371.21177367764</x:v>
      </x:c>
      <x:c r="D1604" s="8">
        <x:v>480.53846153846001</x:v>
      </x:c>
      <x:c r="E1604" s="8">
        <x:v>554.51171875</x:v>
      </x:c>
      <x:c r="F1604" s="23">
        <x:v>5.3027942342093004</x:v>
      </x:c>
      <x:c r="G1604" s="18">
        <x:v>0.6574488491048599</x:v>
      </x:c>
      <x:c r="H1604" s="18">
        <x:v>0.64425332290852</x:v>
      </x:c>
      <x:c r="I1604" s="18">
        <x:v>1.1595974119339001</x:v>
      </x:c>
      <x:c r="J1604" s="18">
        <x:v>1.4402005136438001</x:v>
      </x:c>
      <x:c r="K1604" s="21">
        <x:v>0.99370630209125466</x:v>
      </x:c>
      <x:c r="L1604" s="21">
        <x:v>0.87763413915395727</x:v>
      </x:c>
      <x:c r="M1604" s="22">
        <x:v>0.95945565844876546</x:v>
      </x:c>
      <x:c r="N1604" s="22">
        <x:v>1.2780117354695335</x:v>
      </x:c>
      <x:c r="O1604" s="13">
        <x:v>1.991559468180808</x:v>
      </x:c>
      <x:c r="P1604" s="25">
        <x:v>1.7994000000000001</x:v>
      </x:c>
      <x:c r="Q1604" s="25">
        <x:v>3.2787000000000002</x:v>
      </x:c>
    </x:row>
    <x:row r="1605">
      <x:c r="A1605" s="9">
        <x:v>46246</x:v>
      </x:c>
      <x:c r="B1605" s="8">
        <x:v>320.56476365869003</x:v>
      </x:c>
      <x:c r="C1605" s="8">
        <x:v>381.70117609534998</x:v>
      </x:c>
      <x:c r="D1605" s="8">
        <x:v>494.53846153846001</x:v>
      </x:c>
      <x:c r="E1605" s="8">
        <x:v>567.6171875</x:v>
      </x:c>
      <x:c r="F1605" s="23">
        <x:v>5.41105397198125</x:v>
      </x:c>
      <x:c r="G1605" s="18">
        <x:v>0.64777813299233</x:v>
      </x:c>
      <x:c r="H1605" s="18">
        <x:v>0.63704282859872996</x:v>
      </x:c>
      <x:c r="I1605" s="18">
        <x:v>1.1436616343158001</x:v>
      </x:c>
      <x:c r="J1605" s="18">
        <x:v>1.4293870796690999</x:v>
      </x:c>
      <x:c r="K1605" s="21">
        <x:v>0.98816659199972134</x:v>
      </x:c>
      <x:c r="L1605" s="21">
        <x:v>0.87139973680187066</x:v>
      </x:c>
      <x:c r="M1605" s="22">
        <x:v>0.95242325306666675</x:v>
      </x:c>
      <x:c r="N1605" s="22">
        <x:v>1.2626164880022457</x:v>
      </x:c>
      <x:c r="O1605" s="13">
        <x:v>2.0164201781621864</x:v>
      </x:c>
      <x:c r="P1605" s="25">
        <x:v>1.7995000000000001</x:v>
      </x:c>
      <x:c r="Q1605" s="25">
        <x:v>3.3079000000000001</x:v>
      </x:c>
    </x:row>
    <x:row r="1606">
      <x:c r="A1606" s="9">
        <x:v>46247</x:v>
      </x:c>
      <x:c r="B1606" s="8">
        <x:v>317.24984653160999</x:v>
      </x:c>
      <x:c r="C1606" s="8">
        <x:v>381.99093859251002</x:v>
      </x:c>
      <x:c r="D1606" s="8">
        <x:v>489</x:v>
      </x:c>
      <x:c r="E1606" s="8">
        <x:v>561.318359375</x:v>
      </x:c>
      <x:c r="F1606" s="23">
        <x:v>5.3738978612478006</x:v>
      </x:c>
      <x:c r="G1606" s="18">
        <x:v>0.6616048593350401</x:v>
      </x:c>
      <x:c r="H1606" s="18">
        <x:v>0.65172443749456999</x:v>
      </x:c>
      <x:c r="I1606" s="18">
        <x:v>1.1658279415289001</x:v>
      </x:c>
      <x:c r="J1606" s="18">
        <x:v>1.4632256703070998</x:v>
      </x:c>
      <x:c r="K1606" s="21">
        <x:v>1.0177510012119533</x:v>
      </x:c>
      <x:c r="L1606" s="21">
        <x:v>0.89286046797539464</x:v>
      </x:c>
      <x:c r="M1606" s="22">
        <x:v>0.98241439366676664</x:v>
      </x:c>
      <x:c r="N1606" s="22">
        <x:v>1.2959526537777668</x:v>
      </x:c>
      <x:c r="O1606" s="13">
        <x:v>1.9981191910694749</x:v>
      </x:c>
      <x:c r="P1606" s="25">
        <x:v>1.8009999999999999</x:v>
      </x:c>
      <x:c r="Q1606" s="25">
        <x:v>3.2873000000000001</x:v>
      </x:c>
    </x:row>
    <x:row r="1607">
      <x:c r="A1607" s="9">
        <x:v>46248</x:v>
      </x:c>
      <x:c r="B1607" s="8">
        <x:v>318.96869244935999</x:v>
      </x:c>
      <x:c r="C1607" s="8">
        <x:v>389.40885853008001</x:v>
      </x:c>
      <x:c r="D1607" s="8">
        <x:v>503.84615384615</x:v>
      </x:c>
      <x:c r="E1607" s="8">
        <x:v>571.728515625</x:v>
      </x:c>
      <x:c r="F1607" s="23">
        <x:v>5.4598805511264752</x:v>
      </x:c>
      <x:c r="G1607" s="18">
        <x:v>0.65129475703325002</x:v>
      </x:c>
      <x:c r="H1607" s="18">
        <x:v>0.64312396837806995</x:v>
      </x:c>
      <x:c r="I1607" s="18">
        <x:v>1.1472561706207001</x:v>
      </x:c>
      <x:c r="J1607" s="18">
        <x:v>1.4367514010562998</x:v>
      </x:c>
      <x:c r="K1607" s="21">
        <x:v>1.0033713282083982</x:v>
      </x:c>
      <x:c r="L1607" s="21">
        <x:v>0.87523629209546194</x:v>
      </x:c>
      <x:c r="M1607" s="22">
        <x:v>0.96069667116324609</x:v>
      </x:c>
      <x:c r="N1607" s="22">
        <x:v>1.2672229400003738</x:v>
      </x:c>
      <x:c r="O1607" s="13">
        <x:v>2.0153255199264102</x:v>
      </x:c>
      <x:c r="P1607" s="25">
        <x:v>1.8012999999999999</x:v>
      </x:c>
      <x:c r="Q1607" s="25">
        <x:v>3.2557</x:v>
      </x:c>
    </x:row>
    <x:row r="1608">
      <x:c r="A1608" s="9">
        <x:v>46251</x:v>
      </x:c>
      <x:c r="B1608" s="8">
        <x:v>332.22836095764001</x:v>
      </x:c>
      <x:c r="C1608" s="8">
        <x:v>408.47523087400998</x:v>
      </x:c>
      <x:c r="D1608" s="8">
        <x:v>529.30769230768999</x:v>
      </x:c>
      <x:c r="E1608" s="8">
        <x:v>599.443359375</x:v>
      </x:c>
      <x:c r="F1608" s="23">
        <x:v>5.6736366087858503</x:v>
      </x:c>
      <x:c r="G1608" s="18">
        <x:v>0.65928708439897998</x:v>
      </x:c>
      <x:c r="H1608" s="18">
        <x:v>0.65024758926244008</x:v>
      </x:c>
      <x:c r="I1608" s="18">
        <x:v>1.1569614186437001</x:v>
      </x:c>
      <x:c r="J1608" s="18">
        <x:v>1.4654629325114001</x:v>
      </x:c>
      <x:c r="K1608" s="21">
        <x:v>1.0204619231716396</x:v>
      </x:c>
      <x:c r="L1608" s="21">
        <x:v>0.89537820738681684</x:v>
      </x:c>
      <x:c r="M1608" s="22">
        <x:v>0.98127679867849005</x:v>
      </x:c>
      <x:c r="N1608" s="22">
        <x:v>1.2935282053578137</x:v>
      </x:c>
      <x:c r="O1608" s="13">
        <x:v>2.0666452794380969</x:v>
      </x:c>
      <x:c r="P1608" s="25">
        <x:v>1.8018000000000001</x:v>
      </x:c>
      <x:c r="Q1608" s="25">
        <x:v>3.2961999999999998</x:v>
      </x:c>
    </x:row>
    <x:row r="1609">
      <x:c r="A1609" s="9">
        <x:v>46252</x:v>
      </x:c>
      <x:c r="B1609" s="8">
        <x:v>326.64211172498</x:v>
      </x:c>
      <x:c r="C1609" s="8">
        <x:v>402.85383842225002</x:v>
      </x:c>
      <x:c r="D1609" s="8">
        <x:v>522.61538461537998</x:v>
      </x:c>
      <x:c r="E1609" s="8">
        <x:v>586.796875</x:v>
      </x:c>
      <x:c r="F1609" s="23">
        <x:v>5.5972705244065253</x:v>
      </x:c>
      <x:c r="G1609" s="18">
        <x:v>0.69013746803068998</x:v>
      </x:c>
      <x:c r="H1609" s="18">
        <x:v>0.68369385804881999</x:v>
      </x:c>
      <x:c r="I1609" s="18">
        <x:v>1.2095614665707999</x:v>
      </x:c>
      <x:c r="J1609" s="18">
        <x:v>1.5377078573615</x:v>
      </x:c>
      <x:c r="K1609" s="21">
        <x:v>1.0785699460466613</x:v>
      </x:c>
      <x:c r="L1609" s="21">
        <x:v>0.94633245737981464</x:v>
      </x:c>
      <x:c r="M1609" s="22">
        <x:v>1.0257464209476042</x:v>
      </x:c>
      <x:c r="N1609" s="22">
        <x:v>1.361412761118884</x:v>
      </x:c>
      <x:c r="O1609" s="13">
        <x:v>2.0655454739641108</x:v>
      </x:c>
      <x:c r="P1609" s="25">
        <x:v>1.8030999999999999</x:v>
      </x:c>
      <x:c r="Q1609" s="25">
        <x:v>3.3054999999999999</x:v>
      </x:c>
    </x:row>
    <x:row r="1610">
      <x:c r="A1610" s="9">
        <x:v>46253</x:v>
      </x:c>
      <x:c r="B1610" s="8">
        <x:v>301.96439533455998</x:v>
      </x:c>
      <x:c r="C1610" s="8">
        <x:v>365.12676122587999</x:v>
      </x:c>
      <x:c r="D1610" s="8">
        <x:v>471.53846153846001</x:v>
      </x:c>
      <x:c r="E1610" s="8">
        <x:v>537.646484375</x:v>
      </x:c>
      <x:c r="F1610" s="23">
        <x:v>5.1906902561847499</x:v>
      </x:c>
      <x:c r="G1610" s="18">
        <x:v>0.68614130434782994</x:v>
      </x:c>
      <x:c r="H1610" s="18">
        <x:v>0.68265137694379008</x:v>
      </x:c>
      <x:c r="I1610" s="18">
        <x:v>1.2086029235562001</x:v>
      </x:c>
      <x:c r="J1610" s="18">
        <x:v>1.5419027239657002</x:v>
      </x:c>
      <x:c r="K1610" s="21">
        <x:v>1.0777448828415395</x:v>
      </x:c>
      <x:c r="L1610" s="21">
        <x:v>0.94333514855669787</x:v>
      </x:c>
      <x:c r="M1610" s="22">
        <x:v>1.023057560066214</x:v>
      </x:c>
      <x:c r="N1610" s="22">
        <x:v>1.3609278714349142</x:v>
      </x:c>
      <x:c r="O1610" s="13">
        <x:v>1.9723380794069958</x:v>
      </x:c>
      <x:c r="P1610" s="25">
        <x:v>1.8019000000000001</x:v>
      </x:c>
      <x:c r="Q1610" s="25">
        <x:v>3.2709999999999999</x:v>
      </x:c>
    </x:row>
    <x:row r="1611">
      <x:c r="A1611" s="9">
        <x:v>46254</x:v>
      </x:c>
      <x:c r="B1611" s="8">
        <x:v>304.29711479435002</x:v>
      </x:c>
      <x:c r="C1611" s="8">
        <x:v>369.47319869466997</x:v>
      </x:c>
      <x:c r="D1611" s="8">
        <x:v>473.53846153846001</x:v>
      </x:c>
      <x:c r="E1611" s="8">
        <x:v>539.677734375</x:v>
      </x:c>
      <x:c r="F1611" s="23">
        <x:v>5.2174662735062007</x:v>
      </x:c>
      <x:c r="G1611" s="18">
        <x:v>0.63834718670077006</x:v>
      </x:c>
      <x:c r="H1611" s="18">
        <x:v>0.63374163843280007</x:v>
      </x:c>
      <x:c r="I1611" s="18">
        <x:v>1.1140666187395001</x:v>
      </x:c>
      <x:c r="J1611" s="18">
        <x:v>1.4182007687245999</x:v>
      </x:c>
      <x:c r="K1611" s="21">
        <x:v>0.96801147656031206</x:v>
      </x:c>
      <x:c r="L1611" s="21">
        <x:v>0.84250567974701807</x:v>
      </x:c>
      <x:c r="M1611" s="22">
        <x:v>0.92315603655001621</x:v>
      </x:c>
      <x:c r="N1611" s="22">
        <x:v>1.2406752298009494</x:v>
      </x:c>
      <x:c r="O1611" s="13">
        <x:v>1.9880914195855153</x:v>
      </x:c>
      <x:c r="P1611" s="25">
        <x:v>1.8013999999999999</x:v>
      </x:c>
      <x:c r="Q1611" s="25">
        <x:v>3.35</x:v>
      </x:c>
    </x:row>
    <x:row r="1612">
      <x:c r="A1612" s="9">
        <x:v>46255</x:v>
      </x:c>
      <x:c r="B1612" s="8">
        <x:v>309.51503990178003</x:v>
      </x:c>
      <x:c r="C1612" s="8">
        <x:v>377.12292863224002</x:v>
      </x:c>
      <x:c r="D1612" s="8">
        <x:v>483.46153846153999</x:v>
      </x:c>
      <x:c r="E1612" s="8">
        <x:v>554.521484375</x:v>
      </x:c>
      <x:c r="F1612" s="23">
        <x:v>5.3115524784263997</x:v>
      </x:c>
      <x:c r="G1612" s="18">
        <x:v>0.6416240409207199</x:v>
      </x:c>
      <x:c r="H1612" s="18">
        <x:v>0.63443662583616001</x:v>
      </x:c>
      <x:c r="I1612" s="18">
        <x:v>1.1261682242991</x:v>
      </x:c>
      <x:c r="J1612" s="18">
        <x:v>1.4282684486055002</x:v>
      </x:c>
      <x:c r="K1612" s="21">
        <x:v>0.98769512731107989</x:v>
      </x:c>
      <x:c r="L1612" s="21">
        <x:v>0.86144867150911963</x:v>
      </x:c>
      <x:c r="M1612" s="22">
        <x:v>0.95107882262597143</x:v>
      </x:c>
      <x:c r="N1612" s="22">
        <x:v>1.2740113955764709</x:v>
      </x:c>
      <x:c r="O1612" s="13">
        <x:v>1.9964513362343541</x:v>
      </x:c>
      <x:c r="P1612" s="25">
        <x:v>1.8010999999999999</x:v>
      </x:c>
      <x:c r="Q1612" s="25">
        <x:v>3.4020999999999999</x:v>
      </x:c>
    </x:row>
    <x:row r="1613">
      <x:c r="A1613" s="9">
        <x:v>46258</x:v>
      </x:c>
      <x:c r="B1613" s="8">
        <x:v>300.30693677103</x:v>
      </x:c>
      <x:c r="C1613" s="8">
        <x:v>359.04174877411998</x:v>
      </x:c>
      <x:c r="D1613" s="8">
        <x:v>454.23076923077002</x:v>
      </x:c>
      <x:c r="E1613" s="8">
        <x:v>527.607421875</x:v>
      </x:c>
      <x:c r="F1613" s="23">
        <x:v>5.1029671916272994</x:v>
      </x:c>
      <x:c r="G1613" s="18">
        <x:v>0.65680946291560005</x:v>
      </x:c>
      <x:c r="H1613" s="18">
        <x:v>0.64929198158282997</x:v>
      </x:c>
      <x:c r="I1613" s="18">
        <x:v>1.1241313203929999</x:v>
      </x:c>
      <x:c r="J1613" s="18">
        <x:v>1.4342344811247001</x:v>
      </x:c>
      <x:c r="K1613" s="21">
        <x:v>0.99700655491174284</x:v>
      </x:c>
      <x:c r="L1613" s="21">
        <x:v>0.8674432891553534</x:v>
      </x:c>
      <x:c r="M1613" s="22">
        <x:v>0.95655996211495631</x:v>
      </x:c>
      <x:c r="N1613" s="22">
        <x:v>1.2861336376766506</x:v>
      </x:c>
      <x:c r="O1613" s="13">
        <x:v>1.9680688986241579</x:v>
      </x:c>
      <x:c r="P1613" s="25">
        <x:v>1.8024</x:v>
      </x:c>
      <x:c r="Q1613" s="25">
        <x:v>3.4737</x:v>
      </x:c>
    </x:row>
    <x:row r="1614">
      <x:c r="A1614" s="9">
        <x:v>46259</x:v>
      </x:c>
      <x:c r="B1614" s="8">
        <x:v>299.07918968692002</x:v>
      </x:c>
      <x:c r="C1614" s="8">
        <x:v>356.43388629966</x:v>
      </x:c>
      <x:c r="D1614" s="8">
        <x:v>452.69230769231001</x:v>
      </x:c>
      <x:c r="E1614" s="8">
        <x:v>526.25</x:v>
      </x:c>
      <x:c r="F1614" s="23">
        <x:v>5.0861384591972252</x:v>
      </x:c>
      <x:c r="G1614" s="18">
        <x:v>0.63435102301790003</x:v>
      </x:c>
      <x:c r="H1614" s="18">
        <x:v>0.63122230909565002</x:v>
      </x:c>
      <x:c r="I1614" s="18">
        <x:v>1.0874670500838999</x:v>
      </x:c>
      <x:c r="J1614" s="18">
        <x:v>1.3979721897974</x:v>
      </x:c>
      <x:c r="K1614" s="21">
        <x:v>0.96907227210975466</x:v>
      </x:c>
      <x:c r="L1614" s="21">
        <x:v>0.83627127739493146</x:v>
      </x:c>
      <x:c r="M1614" s="22">
        <x:v>0.93091236601556426</x:v>
      </x:c>
      <x:c r="N1614" s="22">
        <x:v>1.2572827014781622</x:v>
      </x:c>
      <x:c r="O1614" s="13">
        <x:v>1.9744508571455566</x:v>
      </x:c>
      <x:c r="P1614" s="25">
        <x:v>1.8022</x:v>
      </x:c>
      <x:c r="Q1614" s="25">
        <x:v>3.4613999999999998</x:v>
      </x:c>
    </x:row>
    <x:row r="1615">
      <x:c r="A1615" s="9">
        <x:v>46260</x:v>
      </x:c>
      <x:c r="B1615" s="8">
        <x:v>302.394106814</x:v>
      </x:c>
      <x:c r="C1615" s="8">
        <x:v>358.23041378546998</x:v>
      </x:c>
      <x:c r="D1615" s="8">
        <x:v>448.46153846153999</x:v>
      </x:c>
      <x:c r="E1615" s="8">
        <x:v>534.98046875</x:v>
      </x:c>
      <x:c r="F1615" s="23">
        <x:v>5.1101663195275249</x:v>
      </x:c>
      <x:c r="G1615" s="18">
        <x:v>0.63387148337596</x:v>
      </x:c>
      <x:c r="H1615" s="18">
        <x:v>0.62931109373643002</x:v>
      </x:c>
      <x:c r="I1615" s="18">
        <x:v>1.0803977953510999</x:v>
      </x:c>
      <x:c r="J1615" s="18">
        <x:v>1.3925654728099999</x:v>
      </x:c>
      <x:c r="K1615" s="21">
        <x:v>0.9819196848752263</x:v>
      </x:c>
      <x:c r="L1615" s="21">
        <x:v>0.84562288092306126</x:v>
      </x:c>
      <x:c r="M1615" s="22">
        <x:v>0.95366426578115782</x:v>
      </x:c>
      <x:c r="N1615" s="22">
        <x:v>1.2782541803115186</x:v>
      </x:c>
      <x:c r="O1615" s="13">
        <x:v>1.9783116154608951</x:v>
      </x:c>
      <x:c r="P1615" s="25">
        <x:v>1.8017000000000001</x:v>
      </x:c>
      <x:c r="Q1615" s="25">
        <x:v>3.4626999999999999</x:v>
      </x:c>
    </x:row>
    <x:row r="1616">
      <x:c r="A1616" s="9">
        <x:v>46261</x:v>
      </x:c>
      <x:c r="B1616" s="8">
        <x:v>313.32105586249003</x:v>
      </x:c>
      <x:c r="C1616" s="8">
        <x:v>374.86278114641999</x:v>
      </x:c>
      <x:c r="D1616" s="8">
        <x:v>473.23076923077002</x:v>
      </x:c>
      <x:c r="E1616" s="8">
        <x:v>553.88671875</x:v>
      </x:c>
      <x:c r="F1616" s="23">
        <x:v>5.2882533124742004</x:v>
      </x:c>
      <x:c r="G1616" s="18">
        <x:v>0.64442135549872004</x:v>
      </x:c>
      <x:c r="H1616" s="18">
        <x:v>0.63990965163755997</x:v>
      </x:c>
      <x:c r="I1616" s="18">
        <x:v>1.0950155763239999</x:v>
      </x:c>
      <x:c r="J1616" s="18">
        <x:v>1.4025399334484998</x:v>
      </x:c>
      <x:c r="K1616" s="21">
        <x:v>0.98085888932578347</x:v>
      </x:c>
      <x:c r="L1616" s="21">
        <x:v>0.84646212739353555</x:v>
      </x:c>
      <x:c r="M1616" s="22">
        <x:v>0.94994122763769484</x:v>
      </x:c>
      <x:c r="N1616" s="22">
        <x:v>1.2673441624213666</x:v>
      </x:c>
      <x:c r="O1616" s="13">
        <x:v>2.0189155707026458</x:v>
      </x:c>
      <x:c r="P1616" s="25">
        <x:v>1.8003</x:v>
      </x:c>
      <x:c r="Q1616" s="25">
        <x:v>3.4346000000000001</x:v>
      </x:c>
    </x:row>
    <x:row r="1617">
      <x:c r="A1617" s="9">
        <x:v>46262</x:v>
      </x:c>
      <x:c r="B1617" s="8">
        <x:v>310.98833640269999</x:v>
      </x:c>
      <x:c r="C1617" s="8">
        <x:v>367.56076620885</x:v>
      </x:c>
      <x:c r="D1617" s="8">
        <x:v>463.07692307692002</x:v>
      </x:c>
      <x:c r="E1617" s="8">
        <x:v>542.001953125</x:v>
      </x:c>
      <x:c r="F1617" s="23">
        <x:v>5.209069947033675</x:v>
      </x:c>
      <x:c r="G1617" s="18">
        <x:v>0.66560102301789992</x:v>
      </x:c>
      <x:c r="H1617" s="18">
        <x:v>0.66093302058899994</x:v>
      </x:c>
      <x:c r="I1617" s="18">
        <x:v>1.1452192667145999</x:v>
      </x:c>
      <x:c r="J1617" s="18">
        <x:v>1.4635053281116002</x:v>
      </x:c>
      <x:c r="K1617" s="21">
        <x:v>1.029891216944463</x:v>
      </x:c>
      <x:c r="L1617" s="21">
        <x:v>0.88998305150520451</x:v>
      </x:c>
      <x:c r="M1617" s="22">
        <x:v>0.98872287496541578</x:v>
      </x:c>
      <x:c r="N1617" s="22">
        <x:v>1.3074687837729844</x:v>
      </x:c>
      <x:c r="O1617" s="13">
        <x:v>2.012025853349285</x:v>
      </x:c>
      <x:c r="P1617" s="25">
        <x:v>1.8001</x:v>
      </x:c>
      <x:c r="Q1617" s="25">
        <x:v>3.4416000000000002</x:v>
      </x:c>
    </x:row>
    <x:row r="1618">
      <x:c r="A1618" s="9">
        <x:v>46265</x:v>
      </x:c>
      <x:c r="B1618" s="8">
        <x:v>315.8993247391</x:v>
      </x:c>
      <x:c r="C1618" s="8">
        <x:v>373.87758865493998</x:v>
      </x:c>
      <x:c r="D1618" s="8">
        <x:v>474.30769230768999</x:v>
      </x:c>
      <x:c r="E1618" s="8">
        <x:v>549.638671875</x:v>
      </x:c>
      <x:c r="F1618" s="23">
        <x:v>5.2843081939418246</x:v>
      </x:c>
      <x:c r="G1618" s="18">
        <x:v>0.66032608695652006</x:v>
      </x:c>
      <x:c r="H1618" s="18">
        <x:v>0.65311441230127998</x:v>
      </x:c>
      <x:c r="I1618" s="18">
        <x:v>1.134555475677</x:v>
      </x:c>
      <x:c r="J1618" s="18">
        <x:v>1.4517597015581001</x:v>
      </x:c>
      <x:c r="K1618" s="21">
        <x:v>1.0283589567063789</x:v>
      </x:c>
      <x:c r="L1618" s="21">
        <x:v>0.88242983327094904</x:v>
      </x:c>
      <x:c r="M1618" s="22">
        <x:v>0.98510325454815706</x:v>
      </x:c>
      <x:c r="N1618" s="22">
        <x:v>1.3005591057758954</x:v>
      </x:c>
      <x:c r="O1618" s="13">
        <x:v>2.0341361641381117</x:v>
      </x:c>
      <x:c r="P1618" s="25">
        <x:v>1.8006</x:v>
      </x:c>
      <x:c r="Q1618" s="25">
        <x:v>3.3302</x:v>
      </x:c>
    </x:row>
    <x:row r="1619">
      <x:c r="G1619" s="18"/>
      <x:c r="H1619" s="18"/>
      <x:c r="I1619" s="18"/>
      <x:c r="J1619" s="18"/>
      <x:c r="K1619" s="21"/>
      <x:c r="L1619" s="21"/>
      <x:c r="M1619" s="22"/>
      <x:c r="N1619" s="22"/>
      <x:c r="O1619" s="13"/>
    </x:row>
  </x:sheetData>
  <x:pageMargins left="0.7" right="0.7" top="0.75" bottom="0.75" header="0.3" footer="0.3"/>
  <x:drawing xmlns:r="http://schemas.openxmlformats.org/officeDocument/2006/relationships" r:id="R7bc072dbff4e4592"/>
  <x:legacyDrawing xmlns:r="http://schemas.openxmlformats.org/officeDocument/2006/relationships" r:id="R0232292ff634468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9" width="13" customWidth="1"/>
    <x:col min="10" max="10" width="14.90625" customWidth="1"/>
    <x:col min="11" max="16" width="13" customWidth="1"/>
    <x:col min="17" max="17" width="20" customWidth="1"/>
    <x:col min="18" max="18" width="13" customWidth="1"/>
    <x:col min="19" max="19" width="34" customWidth="1"/>
    <x:col min="20" max="43" width="13" customWidth="1"/>
    <x:col min="44" max="46" width="12" customWidth="1"/>
  </x:cols>
  <x:sheetData>
    <x:row r="1" ht="20" customHeight="1">
      <x:c r="A1" s="53" t="s">
        <x:v>34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38"/>
      <x:c r="W1" s="38"/>
      <x:c r="X1" s="38"/>
      <x:c r="Y1" s="38"/>
      <x:c r="Z1" s="38"/>
      <x:c r="AA1" s="38"/>
      <x:c r="AB1" s="38"/>
      <x:c r="AC1" s="38"/>
      <x:c r="AD1" s="38"/>
      <x:c r="AE1" s="38"/>
      <x:c r="AF1" s="38"/>
      <x:c r="AG1" s="38"/>
      <x:c r="AH1" s="38"/>
      <x:c r="AI1" s="38"/>
      <x:c r="AJ1" s="38"/>
      <x:c r="AK1" s="38"/>
      <x:c r="AL1" s="38"/>
      <x:c r="AM1" s="38"/>
      <x:c r="AN1" s="38"/>
      <x:c r="AO1" s="38"/>
      <x:c r="AP1" s="38"/>
      <x:c r="AQ1" s="38"/>
    </x:row>
    <x:row r="2" ht="20" customHeight="1">
      <x:c r="A2" s="54" t="str">
        <x:f>"数据区间："&amp;TEXT($A$42,"yyyy-mm-dd")&amp;" 至 "&amp;TEXT($A$1656,"yyyy-mm-dd")&amp;"｜黄色输入列：净值底稿 F / O / P / Q｜净值基准：费后"</x:f>
        <x:v>数据区间：2020-01-02 至 2026-08-31｜黄色输入列：净值底稿 F / O / P / Q｜净值基准：费后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38"/>
      <x:c r="W2" s="38"/>
      <x:c r="X2" s="38"/>
      <x:c r="Y2" s="38"/>
      <x:c r="Z2" s="38"/>
      <x:c r="AA2" s="38"/>
      <x:c r="AB2" s="38"/>
      <x:c r="AC2" s="38"/>
      <x:c r="AD2" s="38"/>
      <x:c r="AE2" s="38"/>
      <x:c r="AF2" s="38"/>
      <x:c r="AG2" s="38"/>
      <x:c r="AH2" s="38"/>
      <x:c r="AI2" s="38"/>
      <x:c r="AJ2" s="38"/>
      <x:c r="AK2" s="38"/>
      <x:c r="AL2" s="38"/>
      <x:c r="AM2" s="38"/>
      <x:c r="AN2" s="38"/>
      <x:c r="AO2" s="38"/>
      <x:c r="AP2" s="38"/>
      <x:c r="AQ2" s="38"/>
    </x:row>
    <x:row r="3" ht="20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  <x:c r="AA3" s="38"/>
      <x:c r="AB3" s="38"/>
      <x:c r="AC3" s="38"/>
      <x:c r="AD3" s="38"/>
      <x:c r="AE3" s="38"/>
      <x:c r="AF3" s="38"/>
      <x:c r="AG3" s="38"/>
      <x:c r="AH3" s="38"/>
      <x:c r="AI3" s="38"/>
      <x:c r="AJ3" s="38"/>
      <x:c r="AK3" s="38"/>
      <x:c r="AL3" s="38"/>
      <x:c r="AM3" s="38"/>
      <x:c r="AN3" s="38"/>
      <x:c r="AO3" s="38"/>
      <x:c r="AP3" s="38"/>
      <x:c r="AQ3" s="38"/>
    </x:row>
    <x:row r="4" ht="20" customHeight="1">
      <x:c r="A4" s="55" t="s">
        <x:v>35</x:v>
      </x:c>
      <x:c r="B4" s="56"/>
      <x:c r="C4" s="38"/>
      <x:c r="D4" s="55" t="s">
        <x:v>36</x:v>
      </x:c>
      <x:c r="E4" s="56"/>
      <x:c r="F4" s="38"/>
      <x:c r="G4" s="55" t="s">
        <x:v>37</x:v>
      </x:c>
      <x:c r="H4" s="56"/>
      <x:c r="I4" s="38"/>
      <x:c r="J4" s="55" t="s">
        <x:v>38</x:v>
      </x:c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6"/>
      <x:c r="V4" s="38"/>
      <x:c r="W4" s="38"/>
      <x:c r="X4" s="38"/>
      <x:c r="Y4" s="38"/>
      <x:c r="Z4" s="38"/>
      <x:c r="AA4" s="38"/>
      <x:c r="AB4" s="38"/>
      <x:c r="AC4" s="38"/>
      <x:c r="AD4" s="38"/>
      <x:c r="AE4" s="38"/>
      <x:c r="AF4" s="38"/>
      <x:c r="AG4" s="38"/>
      <x:c r="AH4" s="38"/>
      <x:c r="AI4" s="38"/>
      <x:c r="AJ4" s="38"/>
      <x:c r="AK4" s="38"/>
      <x:c r="AL4" s="38"/>
      <x:c r="AM4" s="38"/>
      <x:c r="AN4" s="38"/>
      <x:c r="AO4" s="38"/>
      <x:c r="AP4" s="38"/>
      <x:c r="AQ4" s="38"/>
    </x:row>
    <x:row r="5" ht="20" customHeight="1">
      <x:c r="A5" s="39" t="s">
        <x:v>22</x:v>
      </x:c>
      <x:c r="B5" s="40">
        <x:v>0.1</x:v>
      </x:c>
      <x:c r="C5" s="38"/>
      <x:c r="D5" s="39" t="s">
        <x:v>39</x:v>
      </x:c>
      <x:c r="E5" s="40">
        <x:v>0.2</x:v>
      </x:c>
      <x:c r="F5" s="38"/>
      <x:c r="G5" s="39" t="s">
        <x:v>40</x:v>
      </x:c>
      <x:c r="H5" s="40">
        <x:v>5.0000000000000001E-3</x:v>
      </x:c>
      <x:c r="I5" s="38"/>
      <x:c r="J5" s="41" t="s">
        <x:v>41</x:v>
      </x:c>
      <x:c r="K5" s="42" t="n">
        <x:f>SUM($B$5:$B$8)</x:f>
        <x:v>1</x:v>
      </x:c>
      <x:c r="L5" s="41" t="s">
        <x:v>42</x:v>
      </x:c>
      <x:c r="M5" s="38"/>
      <x:c r="N5" s="58" t="s">
        <x:v>43</x:v>
      </x:c>
      <x:c r="O5" s="59"/>
      <x:c r="P5" s="59"/>
      <x:c r="Q5" s="59"/>
      <x:c r="R5" s="59"/>
      <x:c r="S5" s="59"/>
      <x:c r="T5" s="59"/>
      <x:c r="U5" s="60"/>
      <x:c r="V5" s="38"/>
      <x:c r="W5" s="38"/>
      <x:c r="X5" s="38"/>
      <x:c r="Y5" s="38"/>
      <x:c r="Z5" s="38"/>
      <x:c r="AA5" s="38"/>
      <x:c r="AB5" s="38"/>
      <x:c r="AC5" s="38"/>
      <x:c r="AD5" s="38"/>
      <x:c r="AE5" s="38"/>
      <x:c r="AF5" s="38"/>
      <x:c r="AG5" s="38"/>
      <x:c r="AH5" s="38"/>
      <x:c r="AI5" s="38"/>
      <x:c r="AJ5" s="38"/>
      <x:c r="AK5" s="38"/>
      <x:c r="AL5" s="38"/>
      <x:c r="AM5" s="38"/>
      <x:c r="AN5" s="38"/>
      <x:c r="AO5" s="38"/>
      <x:c r="AP5" s="38"/>
      <x:c r="AQ5" s="38"/>
    </x:row>
    <x:row r="6" ht="20" customHeight="1">
      <x:c r="A6" s="39" t="s">
        <x:v>31</x:v>
      </x:c>
      <x:c r="B6" s="40">
        <x:v>0.1</x:v>
      </x:c>
      <x:c r="C6" s="38"/>
      <x:c r="D6" s="39" t="s">
        <x:v>44</x:v>
      </x:c>
      <x:c r="E6" s="40">
        <x:v>0.15</x:v>
      </x:c>
      <x:c r="F6" s="38"/>
      <x:c r="G6" s="39" t="s">
        <x:v>45</x:v>
      </x:c>
      <x:c r="H6" s="43">
        <x:v>250</x:v>
      </x:c>
      <x:c r="I6" s="38"/>
      <x:c r="J6" s="41" t="s">
        <x:v>46</x:v>
      </x:c>
      <x:c r="K6" s="44" t="b">
        <x:f>AND($E$6&lt;$E$5,$E$5&lt;$E$7)</x:f>
        <x:v>1</x:v>
      </x:c>
      <x:c r="L6" s="41" t="s">
        <x:v>47</x:v>
      </x:c>
      <x:c r="M6" s="38"/>
      <x:c r="N6" s="61"/>
      <x:c r="O6" s="62"/>
      <x:c r="P6" s="62"/>
      <x:c r="Q6" s="62"/>
      <x:c r="R6" s="62"/>
      <x:c r="S6" s="62"/>
      <x:c r="T6" s="62"/>
      <x:c r="U6" s="63"/>
      <x:c r="V6" s="38"/>
      <x:c r="W6" s="38"/>
      <x:c r="X6" s="38"/>
      <x:c r="Y6" s="38"/>
      <x:c r="Z6" s="38"/>
      <x:c r="AA6" s="38"/>
      <x:c r="AB6" s="38"/>
      <x:c r="AC6" s="38"/>
      <x:c r="AD6" s="38"/>
      <x:c r="AE6" s="38"/>
      <x:c r="AF6" s="38"/>
      <x:c r="AG6" s="38"/>
      <x:c r="AH6" s="38"/>
      <x:c r="AI6" s="38"/>
      <x:c r="AJ6" s="38"/>
      <x:c r="AK6" s="38"/>
      <x:c r="AL6" s="38"/>
      <x:c r="AM6" s="38"/>
      <x:c r="AN6" s="38"/>
      <x:c r="AO6" s="38"/>
      <x:c r="AP6" s="38"/>
      <x:c r="AQ6" s="38"/>
    </x:row>
    <x:row r="7" ht="20" customHeight="1">
      <x:c r="A7" s="39" t="s">
        <x:v>32</x:v>
      </x:c>
      <x:c r="B7" s="40">
        <x:v>0.75</x:v>
      </x:c>
      <x:c r="C7" s="38"/>
      <x:c r="D7" s="39" t="s">
        <x:v>48</x:v>
      </x:c>
      <x:c r="E7" s="40">
        <x:v>0.25</x:v>
      </x:c>
      <x:c r="F7" s="38"/>
      <x:c r="G7" s="39" t="s">
        <x:v>49</x:v>
      </x:c>
      <x:c r="H7" s="40">
        <x:v>0</x:v>
      </x:c>
      <x:c r="I7" s="38"/>
      <x:c r="J7" s="41" t="s">
        <x:v>50</x:v>
      </x:c>
      <x:c r="K7" s="44" t="b">
        <x:f>AND(COUNT($B$42:$E$1656)=ROWS($B$42:$B$1656)*4,MIN($B$42:$E$1656)&gt;0)</x:f>
        <x:v>1</x:v>
      </x:c>
      <x:c r="L7" s="41" t="s">
        <x:v>51</x:v>
      </x:c>
      <x:c r="M7" s="38"/>
      <x:c r="N7" s="61"/>
      <x:c r="O7" s="62"/>
      <x:c r="P7" s="62"/>
      <x:c r="Q7" s="62"/>
      <x:c r="R7" s="62"/>
      <x:c r="S7" s="62"/>
      <x:c r="T7" s="62"/>
      <x:c r="U7" s="63"/>
      <x:c r="V7" s="38"/>
      <x:c r="W7" s="38"/>
      <x:c r="X7" s="38"/>
      <x:c r="Y7" s="38"/>
      <x:c r="Z7" s="38"/>
      <x:c r="AA7" s="38"/>
      <x:c r="AB7" s="38"/>
      <x:c r="AC7" s="38"/>
      <x:c r="AD7" s="38"/>
      <x:c r="AE7" s="38"/>
      <x:c r="AF7" s="38"/>
      <x:c r="AG7" s="38"/>
      <x:c r="AH7" s="38"/>
      <x:c r="AI7" s="38"/>
      <x:c r="AJ7" s="38"/>
      <x:c r="AK7" s="38"/>
      <x:c r="AL7" s="38"/>
      <x:c r="AM7" s="38"/>
      <x:c r="AN7" s="38"/>
      <x:c r="AO7" s="38"/>
      <x:c r="AP7" s="38"/>
      <x:c r="AQ7" s="38"/>
    </x:row>
    <x:row r="8" ht="20" customHeight="1">
      <x:c r="A8" s="39" t="s">
        <x:v>33</x:v>
      </x:c>
      <x:c r="B8" s="40">
        <x:v>0.05</x:v>
      </x:c>
      <x:c r="C8" s="38"/>
      <x:c r="D8" s="39" t="s">
        <x:v>52</x:v>
      </x:c>
      <x:c r="E8" s="43">
        <x:v>7</x:v>
      </x:c>
      <x:c r="F8" s="38"/>
      <x:c r="G8" s="39" t="s">
        <x:v>53</x:v>
      </x:c>
      <x:c r="H8" s="43">
        <x:v>365</x:v>
      </x:c>
      <x:c r="I8" s="38"/>
      <x:c r="J8" s="41" t="s">
        <x:v>54</x:v>
      </x:c>
      <x:c r="K8" s="44" t="str">
        <x:f>IF(AND(ABS($K$5-1)&lt;0.0000001,$K$6,$K$7),"OK","检查参数/数据")</x:f>
        <x:v>OK</x:v>
      </x:c>
      <x:c r="L8" s="41" t="s">
        <x:v>55</x:v>
      </x:c>
      <x:c r="M8" s="38"/>
      <x:c r="N8" s="64"/>
      <x:c r="O8" s="65"/>
      <x:c r="P8" s="65"/>
      <x:c r="Q8" s="65"/>
      <x:c r="R8" s="65"/>
      <x:c r="S8" s="65"/>
      <x:c r="T8" s="65"/>
      <x:c r="U8" s="66"/>
      <x:c r="V8" s="38"/>
      <x:c r="W8" s="38"/>
      <x:c r="X8" s="38"/>
      <x:c r="Y8" s="38"/>
      <x:c r="Z8" s="38"/>
      <x:c r="AA8" s="38"/>
      <x:c r="AB8" s="38"/>
      <x:c r="AC8" s="38"/>
      <x:c r="AD8" s="38"/>
      <x:c r="AE8" s="38"/>
      <x:c r="AF8" s="38"/>
      <x:c r="AG8" s="38"/>
      <x:c r="AH8" s="38"/>
      <x:c r="AI8" s="38"/>
      <x:c r="AJ8" s="38"/>
      <x:c r="AK8" s="38"/>
      <x:c r="AL8" s="38"/>
      <x:c r="AM8" s="38"/>
      <x:c r="AN8" s="38"/>
      <x:c r="AO8" s="38"/>
      <x:c r="AP8" s="38"/>
      <x:c r="AQ8" s="38"/>
    </x:row>
    <x:row r="9" ht="20" customHeight="1">
      <x:c r="A9" s="38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  <x:c r="AA9" s="38"/>
      <x:c r="AB9" s="38"/>
      <x:c r="AC9" s="38"/>
      <x:c r="AD9" s="38"/>
      <x:c r="AE9" s="38"/>
      <x:c r="AF9" s="38"/>
      <x:c r="AG9" s="38"/>
      <x:c r="AH9" s="38"/>
      <x:c r="AI9" s="38"/>
      <x:c r="AJ9" s="38"/>
      <x:c r="AK9" s="38"/>
      <x:c r="AL9" s="38"/>
      <x:c r="AM9" s="38"/>
      <x:c r="AN9" s="38"/>
      <x:c r="AO9" s="38"/>
      <x:c r="AP9" s="38"/>
      <x:c r="AQ9" s="38"/>
    </x:row>
    <x:row r="10" ht="20" customHeight="1">
      <x:c r="A10" s="67" t="s">
        <x:v>56</x:v>
      </x:c>
      <x:c r="B10" s="68"/>
      <x:c r="C10" s="68"/>
      <x:c r="D10" s="68"/>
      <x:c r="E10" s="68"/>
      <x:c r="F10" s="68"/>
      <x:c r="G10" s="68"/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  <x:c r="R10" s="68"/>
      <x:c r="S10" s="68"/>
      <x:c r="T10" s="68"/>
      <x:c r="U10" s="69"/>
      <x:c r="V10" s="38"/>
      <x:c r="W10" s="38"/>
      <x:c r="X10" s="38"/>
      <x:c r="Y10" s="38"/>
      <x:c r="Z10" s="38"/>
      <x:c r="AA10" s="38"/>
      <x:c r="AB10" s="38"/>
      <x:c r="AC10" s="38"/>
      <x:c r="AD10" s="38"/>
      <x:c r="AE10" s="38"/>
      <x:c r="AF10" s="38"/>
      <x:c r="AG10" s="38"/>
      <x:c r="AH10" s="38"/>
      <x:c r="AI10" s="38"/>
      <x:c r="AJ10" s="38"/>
      <x:c r="AK10" s="38"/>
      <x:c r="AL10" s="38"/>
      <x:c r="AM10" s="38"/>
      <x:c r="AN10" s="38"/>
      <x:c r="AO10" s="38"/>
      <x:c r="AP10" s="38"/>
      <x:c r="AQ10" s="38"/>
    </x:row>
    <x:row r="11" ht="20" customHeight="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  <x:c r="AA11" s="38"/>
      <x:c r="AB11" s="38"/>
      <x:c r="AC11" s="38"/>
      <x:c r="AD11" s="38"/>
      <x:c r="AE11" s="38"/>
      <x:c r="AF11" s="38"/>
      <x:c r="AG11" s="38"/>
      <x:c r="AH11" s="38"/>
      <x:c r="AI11" s="38"/>
      <x:c r="AJ11" s="38"/>
      <x:c r="AK11" s="38"/>
      <x:c r="AL11" s="38"/>
      <x:c r="AM11" s="38"/>
      <x:c r="AN11" s="38"/>
      <x:c r="AO11" s="38"/>
      <x:c r="AP11" s="38"/>
      <x:c r="AQ11" s="38"/>
    </x:row>
    <x:row r="12" ht="20" customHeight="1">
      <x:c r="A12" s="38"/>
      <x:c r="B12" s="38"/>
      <x:c r="C12" s="38"/>
      <x:c r="D12" s="38"/>
      <x:c r="E12" s="38"/>
      <x:c r="F12" s="38"/>
      <x:c r="G12" s="38"/>
      <x:c r="H12" s="38"/>
      <x:c r="I12" s="38"/>
      <x:c r="J12" s="71" t="s">
        <x:v>57</x:v>
      </x:c>
      <x:c r="K12" s="72"/>
      <x:c r="L12" s="38"/>
      <x:c r="M12" s="38"/>
      <x:c r="S12" s="38"/>
      <x:c r="T12" s="38"/>
      <x:c r="U12" s="38"/>
      <x:c r="V12" s="38"/>
      <x:c r="W12" s="38"/>
      <x:c r="X12" s="38"/>
      <x:c r="Y12" s="38"/>
      <x:c r="Z12" s="38"/>
      <x:c r="AA12" s="38"/>
      <x:c r="AB12" s="38"/>
      <x:c r="AC12" s="38"/>
      <x:c r="AD12" s="38"/>
      <x:c r="AE12" s="38"/>
      <x:c r="AF12" s="38"/>
      <x:c r="AG12" s="38"/>
      <x:c r="AH12" s="38"/>
      <x:c r="AI12" s="38"/>
      <x:c r="AJ12" s="38"/>
      <x:c r="AK12" s="38"/>
      <x:c r="AL12" s="38"/>
      <x:c r="AM12" s="38"/>
      <x:c r="AN12" s="38"/>
    </x:row>
    <x:row r="13" ht="20" customHeight="1">
      <x:c r="A13" s="38"/>
      <x:c r="B13" s="38"/>
      <x:c r="C13" s="38"/>
      <x:c r="D13" s="38"/>
      <x:c r="E13" s="38"/>
      <x:c r="F13" s="38"/>
      <x:c r="G13" s="38"/>
      <x:c r="H13" s="38"/>
      <x:c r="I13" s="38"/>
      <x:c r="J13" s="41" t="s">
        <x:v>58</x:v>
      </x:c>
      <x:c r="K13" s="46" t="n">
        <x:f>$AD$1656/$AD$42-1</x:f>
        <x:v>0.6576440986208234</x:v>
      </x:c>
      <x:c r="L13" s="38"/>
      <x:c r="R13" s="38"/>
      <x:c r="S13" s="38"/>
      <x:c r="T13" s="38"/>
      <x:c r="U13" s="38"/>
      <x:c r="V13" s="38"/>
      <x:c r="W13" s="38"/>
      <x:c r="X13" s="38"/>
      <x:c r="Y13" s="38"/>
      <x:c r="Z13" s="38"/>
      <x:c r="AA13" s="38"/>
      <x:c r="AB13" s="38"/>
      <x:c r="AC13" s="38"/>
      <x:c r="AD13" s="38"/>
      <x:c r="AE13" s="38"/>
      <x:c r="AF13" s="38"/>
      <x:c r="AG13" s="38"/>
      <x:c r="AH13" s="38"/>
      <x:c r="AI13" s="38"/>
      <x:c r="AJ13" s="38"/>
      <x:c r="AK13" s="38"/>
      <x:c r="AL13" s="38"/>
      <x:c r="AM13" s="38"/>
    </x:row>
    <x:row r="14" ht="20" customHeight="1">
      <x:c r="A14" s="38"/>
      <x:c r="B14" s="38"/>
      <x:c r="C14" s="38"/>
      <x:c r="D14" s="38"/>
      <x:c r="E14" s="38"/>
      <x:c r="F14" s="38"/>
      <x:c r="G14" s="38"/>
      <x:c r="H14" s="38"/>
      <x:c r="I14" s="38"/>
      <x:c r="J14" s="41" t="s">
        <x:v>59</x:v>
      </x:c>
      <x:c r="K14" s="46" t="n">
        <x:f>AVERAGE($AG$43:$AG$1656)*$H$6</x:f>
        <x:v>0.07978817493798461</x:v>
      </x:c>
      <x:c r="L14" s="38"/>
      <x:c r="R14" s="38"/>
      <x:c r="S14" s="38"/>
      <x:c r="T14" s="38"/>
      <x:c r="U14" s="38"/>
      <x:c r="V14" s="38"/>
      <x:c r="W14" s="38"/>
      <x:c r="X14" s="38"/>
      <x:c r="Y14" s="38"/>
      <x:c r="Z14" s="38"/>
      <x:c r="AA14" s="38"/>
      <x:c r="AB14" s="38"/>
      <x:c r="AC14" s="38"/>
      <x:c r="AD14" s="38"/>
      <x:c r="AE14" s="38"/>
      <x:c r="AF14" s="38"/>
      <x:c r="AG14" s="38"/>
      <x:c r="AH14" s="38"/>
      <x:c r="AI14" s="38"/>
      <x:c r="AJ14" s="38"/>
      <x:c r="AK14" s="38"/>
      <x:c r="AL14" s="38"/>
      <x:c r="AM14" s="38"/>
    </x:row>
    <x:row r="15" ht="20" customHeight="1">
      <x:c r="A15" s="38"/>
      <x:c r="B15" s="38"/>
      <x:c r="C15" s="38"/>
      <x:c r="D15" s="38"/>
      <x:c r="E15" s="38"/>
      <x:c r="F15" s="38"/>
      <x:c r="G15" s="38"/>
      <x:c r="H15" s="38"/>
      <x:c r="I15" s="38"/>
      <x:c r="J15" s="41" t="s">
        <x:v>60</x:v>
      </x:c>
      <x:c r="K15" s="46" t="n">
        <x:f>_xlfn.STDEV.S($AG$43:$AG$1656)*SQRT($H$6)</x:f>
        <x:v>0.05463888500758479</x:v>
      </x:c>
      <x:c r="L15" s="38"/>
      <x:c r="R15" s="38"/>
      <x:c r="S15" s="38"/>
      <x:c r="T15" s="38"/>
      <x:c r="U15" s="38"/>
      <x:c r="V15" s="38"/>
      <x:c r="W15" s="38"/>
      <x:c r="X15" s="38"/>
      <x:c r="Y15" s="38"/>
      <x:c r="Z15" s="38"/>
      <x:c r="AA15" s="38"/>
      <x:c r="AB15" s="38"/>
      <x:c r="AC15" s="38"/>
      <x:c r="AD15" s="38"/>
      <x:c r="AE15" s="38"/>
      <x:c r="AF15" s="38"/>
      <x:c r="AG15" s="38"/>
      <x:c r="AH15" s="38"/>
      <x:c r="AI15" s="38"/>
      <x:c r="AJ15" s="38"/>
      <x:c r="AK15" s="38"/>
      <x:c r="AL15" s="38"/>
      <x:c r="AM15" s="38"/>
    </x:row>
    <x:row r="16" ht="20" customHeight="1">
      <x:c r="A16" s="38"/>
      <x:c r="B16" s="38"/>
      <x:c r="C16" s="38"/>
      <x:c r="D16" s="38"/>
      <x:c r="E16" s="38"/>
      <x:c r="F16" s="38"/>
      <x:c r="G16" s="38"/>
      <x:c r="H16" s="38"/>
      <x:c r="I16" s="38"/>
      <x:c r="J16" s="41" t="s">
        <x:v>61</x:v>
      </x:c>
      <x:c r="K16" s="46" t="n">
        <x:f>MIN($AF$42:$AF$1656)</x:f>
        <x:v>-0.05794046131412833</x:v>
      </x:c>
      <x:c r="L16" s="38"/>
      <x:c r="R16" s="38"/>
      <x:c r="S16" s="38"/>
      <x:c r="T16" s="38"/>
      <x:c r="U16" s="38"/>
      <x:c r="V16" s="38"/>
      <x:c r="W16" s="38"/>
      <x:c r="X16" s="38"/>
      <x:c r="Y16" s="38"/>
      <x:c r="Z16" s="38"/>
      <x:c r="AA16" s="38"/>
      <x:c r="AB16" s="38"/>
      <x:c r="AC16" s="38"/>
      <x:c r="AD16" s="38"/>
      <x:c r="AE16" s="38"/>
      <x:c r="AF16" s="38"/>
      <x:c r="AG16" s="38"/>
      <x:c r="AH16" s="38"/>
      <x:c r="AI16" s="38"/>
      <x:c r="AJ16" s="38"/>
      <x:c r="AK16" s="38"/>
      <x:c r="AL16" s="38"/>
      <x:c r="AM16" s="38"/>
    </x:row>
    <x:row r="17" ht="20" customHeight="1">
      <x:c r="A17" s="38"/>
      <x:c r="B17" s="38"/>
      <x:c r="C17" s="38"/>
      <x:c r="D17" s="38"/>
      <x:c r="E17" s="38"/>
      <x:c r="F17" s="38"/>
      <x:c r="G17" s="38"/>
      <x:c r="H17" s="38"/>
      <x:c r="I17" s="38"/>
      <x:c r="J17" s="41" t="s">
        <x:v>62</x:v>
      </x:c>
      <x:c r="K17" s="74" t="n">
        <x:f>K14/K15</x:f>
        <x:v>1.4602819022919058</x:v>
      </x:c>
      <x:c r="L17" s="38"/>
      <x:c r="R17" s="38"/>
      <x:c r="S17" s="38"/>
      <x:c r="T17" s="38"/>
      <x:c r="U17" s="38"/>
      <x:c r="V17" s="38"/>
      <x:c r="W17" s="38"/>
      <x:c r="X17" s="38"/>
      <x:c r="Y17" s="38"/>
      <x:c r="Z17" s="38"/>
      <x:c r="AA17" s="38"/>
      <x:c r="AB17" s="38"/>
      <x:c r="AC17" s="38"/>
      <x:c r="AD17" s="38"/>
      <x:c r="AE17" s="38"/>
      <x:c r="AF17" s="38"/>
      <x:c r="AG17" s="38"/>
      <x:c r="AH17" s="38"/>
      <x:c r="AI17" s="38"/>
      <x:c r="AJ17" s="38"/>
      <x:c r="AK17" s="38"/>
      <x:c r="AL17" s="38"/>
      <x:c r="AM17" s="38"/>
    </x:row>
    <x:row r="18" ht="20" customHeight="1">
      <x:c r="A18" s="38"/>
      <x:c r="B18" s="38"/>
      <x:c r="C18" s="38"/>
      <x:c r="D18" s="38"/>
      <x:c r="E18" s="38"/>
      <x:c r="F18" s="38"/>
      <x:c r="G18" s="38"/>
      <x:c r="H18" s="38"/>
      <x:c r="I18" s="38"/>
      <x:c r="J18" s="41" t="s">
        <x:v>63</x:v>
      </x:c>
      <x:c r="K18" s="74" t="n">
        <x:f>IFERROR((POWER($AD$1656/$AD$42,$H$8/($A$1656-$A$42))-1)/ABS(K16),"")</x:f>
        <x:v>1.3594708915393234</x:v>
      </x:c>
      <x:c r="L18" s="38"/>
      <x:c r="R18" s="38"/>
      <x:c r="S18" s="38"/>
      <x:c r="T18" s="38"/>
      <x:c r="U18" s="38"/>
      <x:c r="V18" s="38"/>
      <x:c r="W18" s="38"/>
      <x:c r="X18" s="38"/>
      <x:c r="Y18" s="38"/>
      <x:c r="Z18" s="38"/>
      <x:c r="AA18" s="38"/>
      <x:c r="AB18" s="38"/>
      <x:c r="AC18" s="38"/>
      <x:c r="AD18" s="38"/>
      <x:c r="AE18" s="38"/>
      <x:c r="AF18" s="38"/>
      <x:c r="AG18" s="38"/>
      <x:c r="AH18" s="38"/>
      <x:c r="AI18" s="38"/>
      <x:c r="AJ18" s="38"/>
      <x:c r="AK18" s="38"/>
      <x:c r="AL18" s="38"/>
      <x:c r="AM18" s="38"/>
    </x:row>
    <x:row r="19" ht="20" customHeight="1">
      <x:c r="A19" s="38"/>
      <x:c r="B19" s="38"/>
      <x:c r="C19" s="38"/>
      <x:c r="D19" s="38"/>
      <x:c r="E19" s="38"/>
      <x:c r="F19" s="38"/>
      <x:c r="G19" s="38"/>
      <x:c r="H19" s="38"/>
      <x:c r="I19" s="38"/>
      <x:c r="J19" s="71" t="s">
        <x:v>64</x:v>
      </x:c>
      <x:c r="K19" s="72"/>
      <x:c r="L19" s="38"/>
      <x:c r="M19" s="38"/>
      <x:c r="S19" s="38"/>
      <x:c r="T19" s="38"/>
      <x:c r="U19" s="38"/>
      <x:c r="V19" s="38"/>
      <x:c r="W19" s="38"/>
      <x:c r="X19" s="38"/>
      <x:c r="Y19" s="38"/>
      <x:c r="Z19" s="38"/>
      <x:c r="AA19" s="38"/>
      <x:c r="AB19" s="38"/>
      <x:c r="AC19" s="38"/>
      <x:c r="AD19" s="38"/>
      <x:c r="AE19" s="38"/>
      <x:c r="AF19" s="38"/>
      <x:c r="AG19" s="38"/>
      <x:c r="AH19" s="38"/>
      <x:c r="AI19" s="38"/>
      <x:c r="AJ19" s="38"/>
      <x:c r="AK19" s="38"/>
      <x:c r="AL19" s="38"/>
      <x:c r="AM19" s="38"/>
      <x:c r="AN19" s="38"/>
    </x:row>
    <x:row r="20" ht="20" customHeight="1">
      <x:c r="A20" s="38"/>
      <x:c r="B20" s="38"/>
      <x:c r="C20" s="38"/>
      <x:c r="D20" s="38"/>
      <x:c r="E20" s="38"/>
      <x:c r="F20" s="38"/>
      <x:c r="G20" s="38"/>
      <x:c r="H20" s="38"/>
      <x:c r="I20" s="38"/>
      <x:c r="J20" s="73" t="s">
        <x:v>65</x:v>
      </x:c>
      <x:c r="K20" s="47" t="n">
        <x:f>COUNTIF($T$42:$T$1656,"动态")</x:f>
        <x:v>4</x:v>
      </x:c>
      <x:c r="L20" s="38"/>
      <x:c r="M20" s="38"/>
      <x:c r="N20" s="38"/>
      <x:c r="O20" s="38"/>
      <x:c r="P20" s="38"/>
      <x:c r="V20" s="38"/>
      <x:c r="W20" s="38"/>
      <x:c r="X20" s="38"/>
      <x:c r="Y20" s="38"/>
      <x:c r="Z20" s="38"/>
      <x:c r="AA20" s="38"/>
      <x:c r="AB20" s="38"/>
      <x:c r="AC20" s="38"/>
      <x:c r="AD20" s="38"/>
      <x:c r="AE20" s="38"/>
      <x:c r="AF20" s="38"/>
      <x:c r="AG20" s="38"/>
      <x:c r="AH20" s="38"/>
      <x:c r="AI20" s="38"/>
      <x:c r="AJ20" s="38"/>
      <x:c r="AK20" s="38"/>
      <x:c r="AL20" s="38"/>
      <x:c r="AM20" s="38"/>
      <x:c r="AN20" s="38"/>
      <x:c r="AO20" s="38"/>
      <x:c r="AP20" s="38"/>
      <x:c r="AQ20" s="38"/>
    </x:row>
    <x:row r="21" ht="20" customHeight="1">
      <x:c r="A21" s="38"/>
      <x:c r="B21" s="38"/>
      <x:c r="C21" s="38"/>
      <x:c r="D21" s="38"/>
      <x:c r="E21" s="38"/>
      <x:c r="F21" s="38"/>
      <x:c r="G21" s="38"/>
      <x:c r="H21" s="38"/>
      <x:c r="I21" s="38"/>
      <x:c r="J21" s="73" t="s">
        <x:v>66</x:v>
      </x:c>
      <x:c r="K21" s="47" t="n">
        <x:f>COUNTIF($T$42:$T$1656,"季度")</x:f>
        <x:v>20</x:v>
      </x:c>
      <x:c r="L21" s="38"/>
      <x:c r="M21" s="38"/>
      <x:c r="N21" s="38"/>
      <x:c r="O21" s="38"/>
      <x:c r="P21" s="38"/>
      <x:c r="V21" s="38"/>
      <x:c r="W21" s="38"/>
      <x:c r="X21" s="38"/>
      <x:c r="Y21" s="38"/>
      <x:c r="Z21" s="38"/>
      <x:c r="AA21" s="38"/>
      <x:c r="AB21" s="38"/>
      <x:c r="AC21" s="38"/>
      <x:c r="AD21" s="38"/>
      <x:c r="AE21" s="38"/>
      <x:c r="AF21" s="38"/>
      <x:c r="AG21" s="38"/>
      <x:c r="AH21" s="38"/>
      <x:c r="AI21" s="38"/>
      <x:c r="AJ21" s="38"/>
      <x:c r="AK21" s="38"/>
      <x:c r="AL21" s="38"/>
      <x:c r="AM21" s="38"/>
      <x:c r="AN21" s="38"/>
      <x:c r="AO21" s="38"/>
      <x:c r="AP21" s="38"/>
      <x:c r="AQ21" s="38"/>
    </x:row>
    <x:row r="22" ht="20" customHeight="1">
      <x:c r="A22" s="38"/>
      <x:c r="B22" s="38"/>
      <x:c r="C22" s="38"/>
      <x:c r="D22" s="38"/>
      <x:c r="E22" s="38"/>
      <x:c r="F22" s="38"/>
      <x:c r="G22" s="38"/>
      <x:c r="H22" s="38"/>
      <x:c r="I22" s="38"/>
      <x:c r="J22" s="73" t="s">
        <x:v>67</x:v>
      </x:c>
      <x:c r="K22" s="47" t="n">
        <x:f>COUNTIF($T$42:$T$1656,"年末+季度")</x:f>
        <x:v>6</x:v>
      </x:c>
      <x:c r="L22" s="38"/>
      <x:c r="M22" s="38"/>
      <x:c r="N22" s="38"/>
      <x:c r="O22" s="38"/>
      <x:c r="P22" s="38"/>
      <x:c r="V22" s="38"/>
      <x:c r="W22" s="38"/>
      <x:c r="X22" s="38"/>
      <x:c r="Y22" s="38"/>
      <x:c r="Z22" s="38"/>
      <x:c r="AA22" s="38"/>
      <x:c r="AB22" s="38"/>
      <x:c r="AC22" s="38"/>
      <x:c r="AD22" s="38"/>
      <x:c r="AE22" s="38"/>
      <x:c r="AF22" s="38"/>
      <x:c r="AG22" s="38"/>
      <x:c r="AH22" s="38"/>
      <x:c r="AI22" s="38"/>
      <x:c r="AJ22" s="38"/>
      <x:c r="AK22" s="38"/>
      <x:c r="AL22" s="38"/>
      <x:c r="AM22" s="38"/>
      <x:c r="AN22" s="38"/>
      <x:c r="AO22" s="38"/>
      <x:c r="AP22" s="38"/>
      <x:c r="AQ22" s="38"/>
    </x:row>
    <x:row r="23" ht="20" customHeight="1">
      <x:c r="A23" s="38"/>
      <x:c r="B23" s="38"/>
      <x:c r="C23" s="38"/>
      <x:c r="D23" s="38"/>
      <x:c r="E23" s="38"/>
      <x:c r="F23" s="38"/>
      <x:c r="G23" s="38"/>
      <x:c r="H23" s="38"/>
      <x:c r="I23" s="38"/>
      <x:c r="J23" s="41" t="s">
        <x:v>68</x:v>
      </x:c>
      <x:c r="K23" s="48" t="n">
        <x:f>($Z$1656+$AA$1656)/$AD$1656</x:f>
        <x:v>0.18778851117902415</x:v>
      </x:c>
      <x:c r="L23" s="38"/>
      <x:c r="M23" s="38"/>
      <x:c r="N23" s="38"/>
      <x:c r="O23" s="38"/>
      <x:c r="P23" s="38"/>
      <x:c r="V23" s="38"/>
      <x:c r="W23" s="38"/>
      <x:c r="X23" s="38"/>
      <x:c r="Y23" s="38"/>
      <x:c r="Z23" s="38"/>
      <x:c r="AA23" s="38"/>
      <x:c r="AB23" s="38"/>
      <x:c r="AC23" s="38"/>
      <x:c r="AD23" s="38"/>
      <x:c r="AE23" s="38"/>
      <x:c r="AF23" s="38"/>
      <x:c r="AG23" s="38"/>
      <x:c r="AH23" s="38"/>
      <x:c r="AI23" s="38"/>
      <x:c r="AJ23" s="38"/>
      <x:c r="AK23" s="38"/>
      <x:c r="AL23" s="38"/>
      <x:c r="AM23" s="38"/>
      <x:c r="AN23" s="38"/>
      <x:c r="AO23" s="38"/>
      <x:c r="AP23" s="38"/>
      <x:c r="AQ23" s="38"/>
    </x:row>
    <x:row r="24" ht="20" customHeight="1">
      <x:c r="A24" s="38"/>
      <x:c r="B24" s="38"/>
      <x:c r="C24" s="38"/>
      <x:c r="D24" s="38"/>
      <x:c r="E24" s="38"/>
      <x:c r="F24" s="38"/>
      <x:c r="G24" s="38"/>
      <x:c r="H24" s="38"/>
      <x:c r="I24" s="38"/>
      <x:c r="J24" s="41" t="s">
        <x:v>69</x:v>
      </x:c>
      <x:c r="K24" s="49" t="n">
        <x:f>$AD$1656</x:f>
        <x:v>1.6576440986208234</x:v>
      </x:c>
      <x:c r="L24" s="38"/>
      <x:c r="M24" s="38"/>
      <x:c r="N24" s="38"/>
      <x:c r="O24" s="38"/>
      <x:c r="P24" s="38"/>
      <x:c r="V24" s="38"/>
      <x:c r="W24" s="38"/>
      <x:c r="X24" s="38"/>
      <x:c r="Y24" s="38"/>
      <x:c r="Z24" s="38"/>
      <x:c r="AA24" s="38"/>
      <x:c r="AB24" s="38"/>
      <x:c r="AC24" s="38"/>
      <x:c r="AD24" s="38"/>
      <x:c r="AE24" s="38"/>
      <x:c r="AF24" s="38"/>
      <x:c r="AG24" s="38"/>
      <x:c r="AH24" s="38"/>
      <x:c r="AI24" s="38"/>
      <x:c r="AJ24" s="38"/>
      <x:c r="AK24" s="38"/>
      <x:c r="AL24" s="38"/>
      <x:c r="AM24" s="38"/>
      <x:c r="AN24" s="38"/>
      <x:c r="AO24" s="38"/>
      <x:c r="AP24" s="38"/>
      <x:c r="AQ24" s="38"/>
    </x:row>
    <x:row r="25" ht="20" customHeight="1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  <x:c r="AA25" s="38"/>
      <x:c r="AB25" s="38"/>
      <x:c r="AC25" s="38"/>
      <x:c r="AD25" s="38"/>
      <x:c r="AE25" s="38"/>
      <x:c r="AF25" s="38"/>
      <x:c r="AG25" s="38"/>
      <x:c r="AH25" s="38"/>
      <x:c r="AI25" s="38"/>
      <x:c r="AJ25" s="38"/>
      <x:c r="AK25" s="38"/>
      <x:c r="AL25" s="38"/>
      <x:c r="AM25" s="38"/>
      <x:c r="AN25" s="38"/>
      <x:c r="AO25" s="38"/>
      <x:c r="AP25" s="38"/>
      <x:c r="AQ25" s="38"/>
    </x:row>
    <x:row r="26" ht="20" customHeight="1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  <x:c r="AA26" s="38"/>
      <x:c r="AB26" s="38"/>
      <x:c r="AC26" s="38"/>
      <x:c r="AD26" s="38"/>
      <x:c r="AE26" s="38"/>
      <x:c r="AF26" s="38"/>
      <x:c r="AG26" s="38"/>
      <x:c r="AH26" s="38"/>
      <x:c r="AI26" s="38"/>
      <x:c r="AJ26" s="38"/>
      <x:c r="AK26" s="38"/>
      <x:c r="AL26" s="38"/>
      <x:c r="AM26" s="38"/>
      <x:c r="AN26" s="38"/>
      <x:c r="AO26" s="38"/>
      <x:c r="AP26" s="38"/>
      <x:c r="AQ26" s="38"/>
    </x:row>
    <x:row r="27" ht="24" customHeight="1">
      <x:c r="A27" s="55" t="s">
        <x:v>70</x:v>
      </x:c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6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  <x:c r="AA27" s="38"/>
      <x:c r="AB27" s="38"/>
      <x:c r="AC27" s="38"/>
      <x:c r="AD27" s="38"/>
      <x:c r="AE27" s="38"/>
      <x:c r="AF27" s="38"/>
      <x:c r="AG27" s="38"/>
      <x:c r="AH27" s="38"/>
      <x:c r="AI27" s="38"/>
      <x:c r="AJ27" s="38"/>
      <x:c r="AK27" s="38"/>
      <x:c r="AL27" s="38"/>
      <x:c r="AM27" s="38"/>
      <x:c r="AN27" s="38"/>
      <x:c r="AO27" s="38"/>
      <x:c r="AP27" s="38"/>
      <x:c r="AQ27" s="38"/>
    </x:row>
    <x:row r="28" ht="30" customHeight="1">
      <x:c r="A28" s="27" t="s">
        <x:v>71</x:v>
      </x:c>
      <x:c r="B28" s="27" t="s">
        <x:v>72</x:v>
      </x:c>
      <x:c r="C28" s="27" t="s">
        <x:v>73</x:v>
      </x:c>
      <x:c r="D28" s="27" t="s">
        <x:v>74</x:v>
      </x:c>
      <x:c r="E28" s="27" t="s">
        <x:v>75</x:v>
      </x:c>
      <x:c r="F28" s="27" t="s">
        <x:v>76</x:v>
      </x:c>
      <x:c r="G28" s="27" t="s">
        <x:v>77</x:v>
      </x:c>
      <x:c r="H28" s="27" t="s">
        <x:v>78</x:v>
      </x:c>
      <x:c r="I28" s="27" t="s">
        <x:v>79</x:v>
      </x:c>
      <x:c r="J28" s="27" t="s">
        <x:v>80</x:v>
      </x:c>
      <x:c r="K28" s="27" t="s">
        <x:v>81</x:v>
      </x:c>
      <x:c r="L28" s="27" t="s">
        <x:v>82</x:v>
      </x:c>
      <x:c r="M28" s="27" t="s">
        <x:v>83</x:v>
      </x:c>
      <x:c r="N28" s="27" t="s">
        <x:v>84</x:v>
      </x:c>
      <x:c r="O28" s="27" t="s">
        <x:v>85</x:v>
      </x:c>
      <x:c r="P28" s="27" t="s">
        <x:v>61</x:v>
      </x:c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  <x:c r="AA28" s="38"/>
      <x:c r="AB28" s="38"/>
      <x:c r="AC28" s="38"/>
      <x:c r="AD28" s="38"/>
      <x:c r="AE28" s="38"/>
      <x:c r="AF28" s="38"/>
      <x:c r="AG28" s="38"/>
      <x:c r="AH28" s="38"/>
      <x:c r="AI28" s="38"/>
      <x:c r="AJ28" s="38"/>
      <x:c r="AK28" s="38"/>
      <x:c r="AL28" s="38"/>
      <x:c r="AM28" s="38"/>
      <x:c r="AN28" s="38"/>
      <x:c r="AO28" s="38"/>
      <x:c r="AP28" s="38"/>
      <x:c r="AQ28" s="38"/>
    </x:row>
    <x:row r="29" ht="22" customHeight="1">
      <x:c r="A29" s="50">
        <x:v>2020</x:v>
      </x:c>
      <x:c r="B29" s="51" t="n">
        <x:f t="shared" ref="B29:M35" si="0">IF(COUNTIFS($AI$42:$AI$1656,$A29,$AJ$42:$AJ$1656,COLUMN()-1,$AK$42:$AK$1656,1)=0,"",SUMIFS($AM$42:$AM$1656,$AI$42:$AI$1656,$A29,$AJ$42:$AJ$1656,COLUMN()-1,$AK$42:$AK$1656,1))</x:f>
        <x:v>0.015776702595681424</x:v>
      </x:c>
      <x:c r="C29" s="51">
        <x:f t="shared" si="0"/>
        <x:v>2.1155622884234448E-2</x:v>
      </x:c>
      <x:c r="D29" s="51">
        <x:f t="shared" si="0"/>
        <x:v>-1.7200325555772333E-2</x:v>
      </x:c>
      <x:c r="E29" s="51">
        <x:f t="shared" si="0"/>
        <x:v>3.1188415283071258E-2</x:v>
      </x:c>
      <x:c r="F29" s="51">
        <x:f t="shared" si="0"/>
        <x:v>-7.7539780094930677E-3</x:v>
      </x:c>
      <x:c r="G29" s="51">
        <x:f t="shared" si="0"/>
        <x:v>2.0139945997715847E-2</x:v>
      </x:c>
      <x:c r="H29" s="51">
        <x:f t="shared" si="0"/>
        <x:v>3.2186574937699053E-2</x:v>
      </x:c>
      <x:c r="I29" s="51">
        <x:f t="shared" si="0"/>
        <x:v>-2.4404310915711047E-3</x:v>
      </x:c>
      <x:c r="J29" s="51">
        <x:f t="shared" si="0"/>
        <x:v>-1.0604486613082442E-2</x:v>
      </x:c>
      <x:c r="K29" s="51">
        <x:f t="shared" si="0"/>
        <x:v>4.2152107218449419E-3</x:v>
      </x:c>
      <x:c r="L29" s="51">
        <x:f t="shared" si="0"/>
        <x:v>-2.3858047571831964E-3</x:v>
      </x:c>
      <x:c r="M29" s="51">
        <x:f t="shared" si="0"/>
        <x:v>1.8007868158673057E-2</x:v>
      </x:c>
      <x:c r="N29" s="51" t="n">
        <x:f>IF(COUNT(B29:M29)=0,"",(1+B29)*(1+C29)*(1+D29)*(1+E29)*(1+F29)*(1+G29)*(1+H29)*(1+I29)*(1+J29)*(1+K29)*(1+L29)*(1+M29)-1)</x:f>
        <x:v>0.10555375039799109</x:v>
      </x:c>
      <x:c r="O29" s="51" t="n">
        <x:f>IFERROR(COUNTIF(B29:M29,"&gt;0")/COUNT(B29:M29),"")</x:f>
        <x:v>0.5833333333333334</x:v>
      </x:c>
      <x:c r="P29" s="51" t="n">
        <x:f ca="1">IF(COUNT($AO$42:$AO$284)=0,"",MIN($AO$42:$AO$284))</x:f>
        <x:v>-0.04294514376765024</x:v>
      </x:c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  <x:c r="AA29" s="38"/>
      <x:c r="AB29" s="38"/>
      <x:c r="AC29" s="38"/>
      <x:c r="AD29" s="38"/>
      <x:c r="AE29" s="38"/>
      <x:c r="AF29" s="38"/>
      <x:c r="AG29" s="38"/>
      <x:c r="AH29" s="38"/>
      <x:c r="AI29" s="38"/>
      <x:c r="AJ29" s="38"/>
      <x:c r="AK29" s="38"/>
      <x:c r="AL29" s="38"/>
      <x:c r="AM29" s="38"/>
      <x:c r="AN29" s="38"/>
      <x:c r="AO29" s="38"/>
      <x:c r="AP29" s="38"/>
      <x:c r="AQ29" s="38"/>
    </x:row>
    <x:row r="30" ht="22" customHeight="1">
      <x:c r="A30" s="50">
        <x:v>2021</x:v>
      </x:c>
      <x:c r="B30" s="51">
        <x:f t="shared" si="0"/>
        <x:v>3.1776675050598779E-3</x:v>
      </x:c>
      <x:c r="C30" s="51">
        <x:f t="shared" si="0"/>
        <x:v>-5.3643682820623262E-3</x:v>
      </x:c>
      <x:c r="D30" s="51">
        <x:f t="shared" si="0"/>
        <x:v>-5.8421701209585564E-3</x:v>
      </x:c>
      <x:c r="E30" s="51">
        <x:f t="shared" si="0"/>
        <x:v>1.4057713886775458E-2</x:v>
      </x:c>
      <x:c r="F30" s="51">
        <x:f t="shared" si="0"/>
        <x:v>1.7853600164073224E-2</x:v>
      </x:c>
      <x:c r="G30" s="51">
        <x:f t="shared" si="0"/>
        <x:v>6.9082469243419986E-3</x:v>
      </x:c>
      <x:c r="H30" s="51">
        <x:f t="shared" si="0"/>
        <x:v>2.6278665055366801E-2</x:v>
      </x:c>
      <x:c r="I30" s="51">
        <x:f t="shared" si="0"/>
        <x:v>1.2225052886112087E-2</x:v>
      </x:c>
      <x:c r="J30" s="51">
        <x:f t="shared" si="0"/>
        <x:v>-1.4557009946520316E-2</x:v>
      </x:c>
      <x:c r="K30" s="51">
        <x:f t="shared" si="0"/>
        <x:v>3.3705736975127021E-3</x:v>
      </x:c>
      <x:c r="L30" s="51">
        <x:f t="shared" si="0"/>
        <x:v>1.5193502629762268E-2</x:v>
      </x:c>
      <x:c r="M30" s="51">
        <x:f t="shared" si="0"/>
        <x:v>1.6293271447422875E-3</x:v>
      </x:c>
      <x:c r="N30" s="51" t="n">
        <x:f t="shared" ref="N30:N35" si="1">IF(COUNT(B30:M30)=0,"",(1+B30)*(1+C30)*(1+D30)*(1+E30)*(1+F30)*(1+G30)*(1+H30)*(1+I30)*(1+J30)*(1+K30)*(1+L30)*(1+M30)-1)</x:f>
        <x:v>0.07677807210445198</x:v>
      </x:c>
      <x:c r="O30" s="51" t="n">
        <x:f t="shared" ref="O30:O35" si="2">IFERROR(COUNTIF(B30:M30,"&gt;0")/COUNT(B30:M30),"")</x:f>
        <x:v>0.75</x:v>
      </x:c>
      <x:c r="P30" s="51" t="n">
        <x:f ca="1">IF(COUNT($AO$285:$AO$527)=0,"",MIN($AO$285:$AO$527))</x:f>
        <x:v>-0.029871722694307823</x:v>
      </x:c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  <x:c r="AA30" s="38"/>
      <x:c r="AB30" s="38"/>
      <x:c r="AC30" s="38"/>
      <x:c r="AD30" s="38"/>
      <x:c r="AE30" s="38"/>
      <x:c r="AF30" s="38"/>
      <x:c r="AG30" s="38"/>
      <x:c r="AH30" s="38"/>
      <x:c r="AI30" s="38"/>
      <x:c r="AJ30" s="38"/>
      <x:c r="AK30" s="38"/>
      <x:c r="AL30" s="38"/>
      <x:c r="AM30" s="38"/>
      <x:c r="AN30" s="38"/>
      <x:c r="AO30" s="38"/>
      <x:c r="AP30" s="38"/>
      <x:c r="AQ30" s="38"/>
    </x:row>
    <x:row r="31" ht="22" customHeight="1">
      <x:c r="A31" s="50">
        <x:v>2022</x:v>
      </x:c>
      <x:c r="B31" s="51">
        <x:f t="shared" si="0"/>
        <x:v>-1.5270673417409508E-2</x:v>
      </x:c>
      <x:c r="C31" s="51">
        <x:f t="shared" si="0"/>
        <x:v>5.4558506048032474E-3</x:v>
      </x:c>
      <x:c r="D31" s="51">
        <x:f t="shared" si="0"/>
        <x:v>-1.3229722234292529E-2</x:v>
      </x:c>
      <x:c r="E31" s="51">
        <x:f t="shared" si="0"/>
        <x:v>-1.1689377046656402E-2</x:v>
      </x:c>
      <x:c r="F31" s="51">
        <x:f t="shared" si="0"/>
        <x:v>1.7736972484608149E-2</x:v>
      </x:c>
      <x:c r="G31" s="51">
        <x:f t="shared" si="0"/>
        <x:v>2.2016472572423451E-2</x:v>
      </x:c>
      <x:c r="H31" s="51">
        <x:f t="shared" si="0"/>
        <x:v>6.3702622893986316E-3</x:v>
      </x:c>
      <x:c r="I31" s="51">
        <x:f t="shared" si="0"/>
        <x:v>-5.9905217710681802E-3</x:v>
      </x:c>
      <x:c r="J31" s="51">
        <x:f t="shared" si="0"/>
        <x:v>-1.9311506904220566E-2</x:v>
      </x:c>
      <x:c r="K31" s="51">
        <x:f t="shared" si="0"/>
        <x:v>3.5413736609866131E-3</x:v>
      </x:c>
      <x:c r="L31" s="51">
        <x:f t="shared" si="0"/>
        <x:v>-3.1022459337159969E-4</x:v>
      </x:c>
      <x:c r="M31" s="51">
        <x:f t="shared" si="0"/>
        <x:v>-6.7375908149447383E-3</x:v>
      </x:c>
      <x:c r="N31" s="51" t="n">
        <x:f t="shared" si="1">IF(COUNT(B31:M31)=0,"",(1+B31)*(1+C31)*(1+D31)*(1+E31)*(1+F31)*(1+G31)*(1+H31)*(1+I31)*(1+J31)*(1+K31)*(1+L31)*(1+M31)-1)</x:f>
        <x:v>-0.018191516153784892</x:v>
      </x:c>
      <x:c r="O31" s="51">
        <x:f t="shared" si="2"/>
        <x:v>0.41666666666666669</x:v>
      </x:c>
      <x:c r="P31" s="51" t="n">
        <x:f ca="1">IF(COUNT($AO$528:$AO$769)=0,"",MIN($AO$528:$AO$769))</x:f>
        <x:v>-0.04908488184290982</x:v>
      </x:c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  <x:c r="AA31" s="38"/>
      <x:c r="AB31" s="38"/>
      <x:c r="AC31" s="38"/>
      <x:c r="AD31" s="38"/>
      <x:c r="AE31" s="38"/>
      <x:c r="AF31" s="38"/>
      <x:c r="AG31" s="38"/>
      <x:c r="AH31" s="38"/>
      <x:c r="AI31" s="38"/>
      <x:c r="AJ31" s="38"/>
      <x:c r="AK31" s="38"/>
      <x:c r="AL31" s="38"/>
      <x:c r="AM31" s="38"/>
      <x:c r="AN31" s="38"/>
      <x:c r="AO31" s="38"/>
      <x:c r="AP31" s="38"/>
      <x:c r="AQ31" s="38"/>
    </x:row>
    <x:row r="32" ht="22" customHeight="1">
      <x:c r="A32" s="50">
        <x:v>2023</x:v>
      </x:c>
      <x:c r="B32" s="51">
        <x:f t="shared" si="0"/>
        <x:v>1.5558161843242768E-2</x:v>
      </x:c>
      <x:c r="C32" s="51">
        <x:f t="shared" si="0"/>
        <x:v>4.0458085289432066E-3</x:v>
      </x:c>
      <x:c r="D32" s="51">
        <x:f t="shared" si="0"/>
        <x:v>1.677124272681918E-2</x:v>
      </x:c>
      <x:c r="E32" s="51">
        <x:f t="shared" si="0"/>
        <x:v>4.5134290699533341E-3</x:v>
      </x:c>
      <x:c r="F32" s="51">
        <x:f t="shared" si="0"/>
        <x:v>3.1668938719229267E-3</x:v>
      </x:c>
      <x:c r="G32" s="51">
        <x:f t="shared" si="0"/>
        <x:v>6.3688387352254239E-3</x:v>
      </x:c>
      <x:c r="H32" s="51">
        <x:f t="shared" si="0"/>
        <x:v>-5.7365000660487553E-3</x:v>
      </x:c>
      <x:c r="I32" s="51">
        <x:f t="shared" si="0"/>
        <x:v>-3.5998282248512758E-3</x:v>
      </x:c>
      <x:c r="J32" s="51">
        <x:f t="shared" si="0"/>
        <x:v>-1.1036366854649038E-2</x:v>
      </x:c>
      <x:c r="K32" s="51">
        <x:f t="shared" si="0"/>
        <x:v>-5.4061072783371245E-3</x:v>
      </x:c>
      <x:c r="L32" s="51">
        <x:f t="shared" si="0"/>
        <x:v>6.3892674493426505E-3</x:v>
      </x:c>
      <x:c r="M32" s="51">
        <x:f t="shared" si="0"/>
        <x:v>7.3191708264237487E-3</x:v>
      </x:c>
      <x:c r="N32" s="51" t="n">
        <x:f t="shared" si="1">IF(COUNT(B32:M32)=0,"",(1+B32)*(1+C32)*(1+D32)*(1+E32)*(1+F32)*(1+G32)*(1+H32)*(1+I32)*(1+J32)*(1+K32)*(1+L32)*(1+M32)-1)</x:f>
        <x:v>0.03863319372805485</x:v>
      </x:c>
      <x:c r="O32" s="51">
        <x:f t="shared" si="2"/>
        <x:v>0.66666666666666663</x:v>
      </x:c>
      <x:c r="P32" s="51" t="n">
        <x:f ca="1">IF(COUNT($AO$770:$AO$1011)=0,"",MIN($AO$770:$AO$1011))</x:f>
        <x:v>-0.04497263304126298</x:v>
      </x:c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  <x:c r="AA32" s="38"/>
      <x:c r="AB32" s="38"/>
      <x:c r="AC32" s="38"/>
      <x:c r="AD32" s="38"/>
      <x:c r="AE32" s="38"/>
      <x:c r="AF32" s="38"/>
      <x:c r="AG32" s="38"/>
      <x:c r="AH32" s="38"/>
      <x:c r="AI32" s="38"/>
      <x:c r="AJ32" s="38"/>
      <x:c r="AK32" s="38"/>
      <x:c r="AL32" s="38"/>
      <x:c r="AM32" s="38"/>
      <x:c r="AN32" s="38"/>
      <x:c r="AO32" s="38"/>
      <x:c r="AP32" s="38"/>
      <x:c r="AQ32" s="38"/>
    </x:row>
    <x:row r="33" ht="22" customHeight="1">
      <x:c r="A33" s="50">
        <x:v>2024</x:v>
      </x:c>
      <x:c r="B33" s="51">
        <x:f t="shared" si="0"/>
        <x:v>-2.6941481639490172E-2</x:v>
      </x:c>
      <x:c r="C33" s="51">
        <x:f t="shared" si="0"/>
        <x:v>3.0444093512213888E-2</x:v>
      </x:c>
      <x:c r="D33" s="51">
        <x:f t="shared" si="0"/>
        <x:v>1.31314162412135E-2</x:v>
      </x:c>
      <x:c r="E33" s="51">
        <x:f t="shared" si="0"/>
        <x:v>1.0442137329996326E-2</x:v>
      </x:c>
      <x:c r="F33" s="51">
        <x:f t="shared" si="0"/>
        <x:v>-5.4182849217576656E-4</x:v>
      </x:c>
      <x:c r="G33" s="51">
        <x:f t="shared" si="0"/>
        <x:v>8.2173178901192578E-3</x:v>
      </x:c>
      <x:c r="H33" s="51">
        <x:f t="shared" si="0"/>
        <x:v>2.3836050832088951E-3</x:v>
      </x:c>
      <x:c r="I33" s="51">
        <x:f t="shared" si="0"/>
        <x:v>-9.3272115116685983E-3</x:v>
      </x:c>
      <x:c r="J33" s="51">
        <x:f t="shared" si="0"/>
        <x:v>3.5754087162603643E-2</x:v>
      </x:c>
      <x:c r="K33" s="51">
        <x:f t="shared" si="0"/>
        <x:v>1.362888623173375E-2</x:v>
      </x:c>
      <x:c r="L33" s="51">
        <x:f t="shared" si="0"/>
        <x:v>4.3207090002608251E-3</x:v>
      </x:c>
      <x:c r="M33" s="51">
        <x:f t="shared" si="0"/>
        <x:v>1.5571020431496496E-2</x:v>
      </x:c>
      <x:c r="N33" s="51" t="n">
        <x:f t="shared" si="1">IF(COUNT(B33:M33)=0,"",(1+B33)*(1+C33)*(1+D33)*(1+E33)*(1+F33)*(1+G33)*(1+H33)*(1+I33)*(1+J33)*(1+K33)*(1+L33)*(1+M33)-1)</x:f>
        <x:v>0.09987148111961242</x:v>
      </x:c>
      <x:c r="O33" s="51">
        <x:f t="shared" si="2"/>
        <x:v>0.75</x:v>
      </x:c>
      <x:c r="P33" s="51" t="n">
        <x:f ca="1">IF(COUNT($AO$1012:$AO$1253)=0,"",MIN($AO$1012:$AO$1253))</x:f>
        <x:v>-0.029754459310407433</x:v>
      </x:c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  <x:c r="AA33" s="38"/>
      <x:c r="AB33" s="38"/>
      <x:c r="AC33" s="38"/>
      <x:c r="AD33" s="38"/>
      <x:c r="AE33" s="38"/>
      <x:c r="AF33" s="38"/>
      <x:c r="AG33" s="38"/>
      <x:c r="AH33" s="38"/>
      <x:c r="AI33" s="38"/>
      <x:c r="AJ33" s="38"/>
      <x:c r="AK33" s="38"/>
      <x:c r="AL33" s="38"/>
      <x:c r="AM33" s="38"/>
      <x:c r="AN33" s="38"/>
      <x:c r="AO33" s="38"/>
      <x:c r="AP33" s="38"/>
      <x:c r="AQ33" s="38"/>
    </x:row>
    <x:row r="34" ht="22" customHeight="1">
      <x:c r="A34" s="50">
        <x:v>2025</x:v>
      </x:c>
      <x:c r="B34" s="51">
        <x:f t="shared" si="0"/>
        <x:v>9.4368407609828342E-3</x:v>
      </x:c>
      <x:c r="C34" s="51">
        <x:f t="shared" si="0"/>
        <x:v>-1.901060155010792E-3</x:v>
      </x:c>
      <x:c r="D34" s="51">
        <x:f t="shared" si="0"/>
        <x:v>1.3859653995280663E-3</x:v>
      </x:c>
      <x:c r="E34" s="51">
        <x:f t="shared" si="0"/>
        <x:v>6.4075563913243982E-3</x:v>
      </x:c>
      <x:c r="F34" s="51">
        <x:f t="shared" si="0"/>
        <x:v>1.2581228581032278E-4</x:v>
      </x:c>
      <x:c r="G34" s="51">
        <x:f t="shared" si="0"/>
        <x:v>2.3260276587512507E-2</x:v>
      </x:c>
      <x:c r="H34" s="51">
        <x:f t="shared" si="0"/>
        <x:v>2.5664862303127034E-2</x:v>
      </x:c>
      <x:c r="I34" s="51">
        <x:f t="shared" si="0"/>
        <x:v>4.4302495589626956E-2</x:v>
      </x:c>
      <x:c r="J34" s="51">
        <x:f t="shared" si="0"/>
        <x:v>1.9301779716137446E-2</x:v>
      </x:c>
      <x:c r="K34" s="51">
        <x:f t="shared" si="0"/>
        <x:v>1.0011582806488173E-2</x:v>
      </x:c>
      <x:c r="L34" s="51">
        <x:f t="shared" si="0"/>
        <x:v>-6.5236315510734944E-3</x:v>
      </x:c>
      <x:c r="M34" s="51">
        <x:f t="shared" si="0"/>
        <x:v>1.5782665861277634E-2</x:v>
      </x:c>
      <x:c r="N34" s="51" t="n">
        <x:f t="shared" si="1">IF(COUNT(B34:M34)=0,"",(1+B34)*(1+C34)*(1+D34)*(1+E34)*(1+F34)*(1+G34)*(1+H34)*(1+I34)*(1+J34)*(1+K34)*(1+L34)*(1+M34)-1)</x:f>
        <x:v>0.15634693670120603</x:v>
      </x:c>
      <x:c r="O34" s="51">
        <x:f t="shared" si="2"/>
        <x:v>0.83333333333333337</x:v>
      </x:c>
      <x:c r="P34" s="51" t="n">
        <x:f ca="1">IF(COUNT($AO$1254:$AO$1496)=0,"",MIN($AO$1254:$AO$1496))</x:f>
        <x:v>-0.03552381865449472</x:v>
      </x:c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  <x:c r="AA34" s="38"/>
      <x:c r="AB34" s="38"/>
      <x:c r="AC34" s="38"/>
      <x:c r="AD34" s="38"/>
      <x:c r="AE34" s="38"/>
      <x:c r="AF34" s="38"/>
      <x:c r="AG34" s="38"/>
      <x:c r="AH34" s="38"/>
      <x:c r="AI34" s="38"/>
      <x:c r="AJ34" s="38"/>
      <x:c r="AK34" s="38"/>
      <x:c r="AL34" s="38"/>
      <x:c r="AM34" s="38"/>
      <x:c r="AN34" s="38"/>
      <x:c r="AO34" s="38"/>
      <x:c r="AP34" s="38"/>
      <x:c r="AQ34" s="38"/>
    </x:row>
    <x:row r="35" ht="22" customHeight="1">
      <x:c r="A35" s="50">
        <x:v>2026</x:v>
      </x:c>
      <x:c r="B35" s="51">
        <x:f t="shared" si="0"/>
        <x:v>3.5889703776753823E-2</x:v>
      </x:c>
      <x:c r="C35" s="51">
        <x:f t="shared" si="0"/>
        <x:v>2.2388135508859541E-3</x:v>
      </x:c>
      <x:c r="D35" s="51">
        <x:f t="shared" si="0"/>
        <x:v>-2.3899487057547297E-2</x:v>
      </x:c>
      <x:c r="E35" s="51">
        <x:f t="shared" si="0"/>
        <x:v>4.0121421185961514E-2</x:v>
      </x:c>
      <x:c r="F35" s="51">
        <x:f t="shared" si="0"/>
        <x:v>2.6242674997470683E-2</x:v>
      </x:c>
      <x:c r="G35" s="51">
        <x:f t="shared" si="0"/>
        <x:v>1.5168705967093965E-2</x:v>
      </x:c>
      <x:c r="H35" s="51">
        <x:f t="shared" si="0"/>
        <x:v>-4.8500262952766326E-2</x:v>
      </x:c>
      <x:c r="I35" s="51">
        <x:f t="shared" si="0"/>
        <x:v>2.7556882648210657E-2</x:v>
      </x:c>
      <x:c r="J35" s="51" t="str">
        <x:f t="shared" si="0"/>
      </x:c>
      <x:c r="K35" s="51" t="str">
        <x:f t="shared" si="0"/>
      </x:c>
      <x:c r="L35" s="51" t="str">
        <x:f t="shared" si="0"/>
      </x:c>
      <x:c r="M35" s="51" t="str">
        <x:f t="shared" si="0"/>
      </x:c>
      <x:c r="N35" s="51" t="n">
        <x:f t="shared" si="1">IF(COUNT(B35:M35)=0,"",(1+B35)*(1+C35)*(1+D35)*(1+E35)*(1+F35)*(1+G35)*(1+H35)*(1+I35)*(1+J35)*(1+K35)*(1+L35)*(1+M35)-1)</x:f>
        <x:v>0.07365846533044929</x:v>
      </x:c>
      <x:c r="O35" s="51">
        <x:f t="shared" si="2"/>
        <x:v>0.75</x:v>
      </x:c>
      <x:c r="P35" s="51" t="n">
        <x:f ca="1">IF(COUNT($AO$1497:$AO$1656)=0,"",MIN($AO$1497:$AO$1656))</x:f>
        <x:v>-0.05794046131412833</x:v>
      </x:c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  <x:c r="AA35" s="38"/>
      <x:c r="AB35" s="38"/>
      <x:c r="AC35" s="38"/>
      <x:c r="AD35" s="38"/>
      <x:c r="AE35" s="38"/>
      <x:c r="AF35" s="38"/>
      <x:c r="AG35" s="38"/>
      <x:c r="AH35" s="38"/>
      <x:c r="AI35" s="38"/>
      <x:c r="AJ35" s="38"/>
      <x:c r="AK35" s="38"/>
      <x:c r="AL35" s="38"/>
      <x:c r="AM35" s="38"/>
      <x:c r="AN35" s="38"/>
      <x:c r="AO35" s="38"/>
      <x:c r="AP35" s="38"/>
      <x:c r="AQ35" s="38"/>
    </x:row>
    <x:row r="36" ht="22" customHeight="1">
      <x:c r="A36" s="45" t="s">
        <x:v>86</x:v>
      </x:c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 t="n">
        <x:f>$K$13</x:f>
        <x:v>0.6576440986208234</x:v>
      </x:c>
      <x:c r="O36" s="52" t="n">
        <x:f>IFERROR(COUNTIF($AM$42:$AM$1656,"&gt;0")/COUNT($AM$42:$AM$1656),"")</x:f>
        <x:v>0.675</x:v>
      </x:c>
      <x:c r="P36" s="52" t="n">
        <x:f>$K$16</x:f>
        <x:v>-0.05794046131412833</x:v>
      </x:c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  <x:c r="AA36" s="38"/>
      <x:c r="AB36" s="38"/>
      <x:c r="AC36" s="38"/>
      <x:c r="AD36" s="38"/>
      <x:c r="AE36" s="38"/>
      <x:c r="AF36" s="38"/>
      <x:c r="AG36" s="38"/>
      <x:c r="AH36" s="38"/>
      <x:c r="AI36" s="38"/>
      <x:c r="AJ36" s="38"/>
      <x:c r="AK36" s="38"/>
      <x:c r="AL36" s="38"/>
      <x:c r="AM36" s="38"/>
      <x:c r="AN36" s="38"/>
      <x:c r="AO36" s="38"/>
      <x:c r="AP36" s="38"/>
      <x:c r="AQ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  <x:c r="AA37" s="38"/>
      <x:c r="AB37" s="38"/>
      <x:c r="AC37" s="38"/>
      <x:c r="AD37" s="38"/>
      <x:c r="AE37" s="38"/>
      <x:c r="AF37" s="38"/>
      <x:c r="AG37" s="38"/>
      <x:c r="AH37" s="38"/>
      <x:c r="AI37" s="38"/>
      <x:c r="AJ37" s="38"/>
      <x:c r="AK37" s="38"/>
      <x:c r="AL37" s="38"/>
      <x:c r="AM37" s="38"/>
      <x:c r="AN37" s="38"/>
      <x:c r="AO37" s="38"/>
      <x:c r="AP37" s="38"/>
      <x:c r="AQ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  <x:c r="AA38" s="38"/>
      <x:c r="AB38" s="38"/>
      <x:c r="AC38" s="38"/>
      <x:c r="AD38" s="38"/>
      <x:c r="AE38" s="38"/>
      <x:c r="AF38" s="38"/>
      <x:c r="AG38" s="38"/>
      <x:c r="AH38" s="38"/>
      <x:c r="AI38" s="38"/>
      <x:c r="AJ38" s="38"/>
      <x:c r="AK38" s="38"/>
      <x:c r="AL38" s="38"/>
      <x:c r="AM38" s="38"/>
      <x:c r="AN38" s="38"/>
      <x:c r="AO38" s="38"/>
      <x:c r="AP38" s="38"/>
      <x:c r="AQ38" s="38"/>
    </x:row>
    <x:row r="39">
      <x:c r="A39" s="55" t="s">
        <x:v>87</x:v>
      </x:c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  <x:c r="AA39" s="57"/>
      <x:c r="AB39" s="57"/>
      <x:c r="AC39" s="57"/>
      <x:c r="AD39" s="57"/>
      <x:c r="AE39" s="57"/>
      <x:c r="AF39" s="57"/>
      <x:c r="AG39" s="57"/>
      <x:c r="AH39" s="57"/>
      <x:c r="AI39" s="57"/>
      <x:c r="AJ39" s="57"/>
      <x:c r="AK39" s="57"/>
      <x:c r="AL39" s="57"/>
      <x:c r="AM39" s="57"/>
      <x:c r="AN39" s="57"/>
      <x:c r="AO39" s="57"/>
      <x:c r="AP39" s="57"/>
      <x:c r="AQ39" s="56"/>
    </x:row>
    <x:row r="40">
      <x:c r="A40" s="70" t="s">
        <x:v>88</x:v>
      </x:c>
      <x:c r="B40" s="70"/>
      <x:c r="C40" s="70"/>
      <x:c r="D40" s="70"/>
      <x:c r="E40" s="70"/>
      <x:c r="F40" s="70"/>
      <x:c r="G40" s="70"/>
      <x:c r="H40" s="70"/>
      <x:c r="I40" s="70"/>
      <x:c r="J40" s="70"/>
      <x:c r="K40" s="70"/>
      <x:c r="L40" s="70"/>
      <x:c r="M40" s="70"/>
      <x:c r="N40" s="70"/>
      <x:c r="O40" s="70"/>
      <x:c r="P40" s="70"/>
      <x:c r="Q40" s="70"/>
      <x:c r="R40" s="70"/>
      <x:c r="S40" s="70"/>
      <x:c r="T40" s="70"/>
      <x:c r="U40" s="70"/>
      <x:c r="V40" s="70"/>
      <x:c r="W40" s="70"/>
      <x:c r="X40" s="70"/>
      <x:c r="Y40" s="70"/>
      <x:c r="Z40" s="70"/>
      <x:c r="AA40" s="70"/>
      <x:c r="AB40" s="70"/>
      <x:c r="AC40" s="70"/>
      <x:c r="AD40" s="70"/>
      <x:c r="AE40" s="70"/>
      <x:c r="AF40" s="70"/>
      <x:c r="AG40" s="70"/>
      <x:c r="AH40" s="70"/>
      <x:c r="AI40" s="70"/>
      <x:c r="AJ40" s="70"/>
      <x:c r="AK40" s="70"/>
      <x:c r="AL40" s="70"/>
      <x:c r="AM40" s="70"/>
      <x:c r="AN40" s="70"/>
      <x:c r="AO40" s="70"/>
      <x:c r="AP40" s="70"/>
      <x:c r="AQ40" s="70"/>
    </x:row>
    <x:row r="41" ht="36" customHeight="1">
      <x:c r="A41" s="28" t="s">
        <x:v>17</x:v>
      </x:c>
      <x:c r="B41" s="28" t="s">
        <x:v>89</x:v>
      </x:c>
      <x:c r="C41" s="28" t="s">
        <x:v>90</x:v>
      </x:c>
      <x:c r="D41" s="28" t="s">
        <x:v>91</x:v>
      </x:c>
      <x:c r="E41" s="28" t="s">
        <x:v>92</x:v>
      </x:c>
      <x:c r="F41" s="28" t="s">
        <x:v>93</x:v>
      </x:c>
      <x:c r="G41" s="28" t="s">
        <x:v>94</x:v>
      </x:c>
      <x:c r="H41" s="28" t="s">
        <x:v>95</x:v>
      </x:c>
      <x:c r="I41" s="28" t="s">
        <x:v>96</x:v>
      </x:c>
      <x:c r="J41" s="28" t="s">
        <x:v>97</x:v>
      </x:c>
      <x:c r="K41" s="28" t="s">
        <x:v>98</x:v>
      </x:c>
      <x:c r="L41" s="28" t="s">
        <x:v>99</x:v>
      </x:c>
      <x:c r="M41" s="28" t="s">
        <x:v>100</x:v>
      </x:c>
      <x:c r="N41" s="28" t="s">
        <x:v>101</x:v>
      </x:c>
      <x:c r="O41" s="28" t="s">
        <x:v>102</x:v>
      </x:c>
      <x:c r="P41" s="28" t="s">
        <x:v>103</x:v>
      </x:c>
      <x:c r="Q41" s="28" t="s">
        <x:v>104</x:v>
      </x:c>
      <x:c r="R41" s="28" t="s">
        <x:v>105</x:v>
      </x:c>
      <x:c r="S41" s="28" t="s">
        <x:v>106</x:v>
      </x:c>
      <x:c r="T41" s="28" t="s">
        <x:v>107</x:v>
      </x:c>
      <x:c r="U41" s="28" t="s">
        <x:v>108</x:v>
      </x:c>
      <x:c r="V41" s="28" t="s">
        <x:v>109</x:v>
      </x:c>
      <x:c r="W41" s="28" t="s">
        <x:v>110</x:v>
      </x:c>
      <x:c r="X41" s="28" t="s">
        <x:v>111</x:v>
      </x:c>
      <x:c r="Y41" s="28" t="s">
        <x:v>112</x:v>
      </x:c>
      <x:c r="Z41" s="28" t="s">
        <x:v>113</x:v>
      </x:c>
      <x:c r="AA41" s="28" t="s">
        <x:v>114</x:v>
      </x:c>
      <x:c r="AB41" s="28" t="s">
        <x:v>115</x:v>
      </x:c>
      <x:c r="AC41" s="28" t="s">
        <x:v>116</x:v>
      </x:c>
      <x:c r="AD41" s="75" t="s">
        <x:v>117</x:v>
      </x:c>
      <x:c r="AE41" s="28" t="s">
        <x:v>118</x:v>
      </x:c>
      <x:c r="AF41" s="28" t="s">
        <x:v>119</x:v>
      </x:c>
      <x:c r="AG41" s="28" t="s">
        <x:v>120</x:v>
      </x:c>
      <x:c r="AH41" s="28" t="s">
        <x:v>121</x:v>
      </x:c>
      <x:c r="AI41" s="28" t="s">
        <x:v>122</x:v>
      </x:c>
      <x:c r="AJ41" s="28" t="s">
        <x:v>123</x:v>
      </x:c>
      <x:c r="AK41" s="28" t="s">
        <x:v>124</x:v>
      </x:c>
      <x:c r="AL41" s="28" t="s">
        <x:v>125</x:v>
      </x:c>
      <x:c r="AM41" s="28" t="s">
        <x:v>126</x:v>
      </x:c>
      <x:c r="AN41" s="28" t="s">
        <x:v>127</x:v>
      </x:c>
      <x:c r="AO41" s="28" t="s">
        <x:v>128</x:v>
      </x:c>
      <x:c r="AP41" s="28" t="s">
        <x:v>129</x:v>
      </x:c>
      <x:c r="AQ41" s="28" t="s">
        <x:v>130</x:v>
      </x:c>
      <x:c r="AR41" t="s">
        <x:v>131</x:v>
      </x:c>
      <x:c r="AS41" t="s">
        <x:v>132</x:v>
      </x:c>
      <x:c r="AT41" t="s">
        <x:v>133</x:v>
      </x:c>
    </x:row>
    <x:row r="42">
      <x:c r="A42" s="30" t="n">
        <x:f>'净值底稿'!A4</x:f>
        <x:v>43832</x:v>
      </x:c>
      <x:c r="B42" s="32" t="n">
        <x:f>'净值底稿'!F4</x:f>
        <x:v>1.0025</x:v>
      </x:c>
      <x:c r="C42" s="32" t="n">
        <x:f>'净值底稿'!O4</x:f>
        <x:v>1.0173100859962818</x:v>
      </x:c>
      <x:c r="D42" s="32" t="n">
        <x:f>'净值底稿'!P4</x:f>
        <x:v>1.4008</x:v>
      </x:c>
      <x:c r="E42" s="32" t="n">
        <x:f>'净值底稿'!Q4</x:f>
        <x:v>1.2499</x:v>
      </x:c>
      <x:c r="F42" s="33">
        <x:v>0</x:v>
      </x:c>
      <x:c r="G42" s="33">
        <x:v>0</x:v>
      </x:c>
      <x:c r="H42" s="33">
        <x:v>0</x:v>
      </x:c>
      <x:c r="I42" s="33">
        <x:v>0</x:v>
      </x:c>
      <x:c r="J42" s="34" t="n">
        <x:f>$B$5</x:f>
        <x:v>0.1</x:v>
      </x:c>
      <x:c r="K42" s="34" t="n">
        <x:f>$B$6</x:f>
        <x:v>0.1</x:v>
      </x:c>
      <x:c r="L42" s="34" t="n">
        <x:f>$B$7</x:f>
        <x:v>0.75</x:v>
      </x:c>
      <x:c r="M42" s="34" t="n">
        <x:f>$B$8</x:f>
        <x:v>0.05</x:v>
      </x:c>
      <x:c r="N42" s="34" t="n">
        <x:f>SUM(J42:M42)</x:f>
        <x:v>1</x:v>
      </x:c>
      <x:c r="O42" s="35" t="n">
        <x:f t="shared" ref="O42:O105" si="3">IFERROR((J42+K42)/N42,0)</x:f>
        <x:v>0.2</x:v>
      </x:c>
      <x:c r="P42" s="26" t="b">
        <x:f t="shared" ref="P42:P105" si="4">AND(MONTH(A42)=12,OR(A43="",YEAR(A42)&lt;&gt;YEAR(A43)))</x:f>
        <x:v>0</x:v>
      </x:c>
      <x:c r="Q42" s="26" t="b">
        <x:f t="shared" ref="Q42:Q105" si="5">AND(MOD(MONTH(A42),3)=0,OR(A43="",MONTH(A42)&lt;&gt;MONTH(A43)))</x:f>
        <x:v>0</x:v>
      </x:c>
      <x:c r="R42" s="26" t="b">
        <x:f t="shared" ref="R42:R105" si="6">OR(O42&gt;$E$7,O42&lt;$E$6)</x:f>
        <x:v>0</x:v>
      </x:c>
      <x:c r="S42" s="29" t="b">
        <x:v>0</x:v>
      </x:c>
      <x:c r="T42" s="26" t="s">
        <x:v>35</x:v>
      </x:c>
      <x:c r="U42" s="34" t="n">
        <x:f t="shared" ref="U42:U105" si="7">IF(OR(T42="年末+季度",T42="季度+动态"),N42*$E$5/2,IF(T42="季度",(J42+K42)/2,IF(T42="动态",N42*$E$5*IF(J42+K42=0,0.5,J42/(J42+K42)),J42)))</x:f>
        <x:v>0.1</x:v>
      </x:c>
      <x:c r="V42" s="34" t="n">
        <x:f t="shared" ref="V42:V105" si="8">IF(OR(T42="年末+季度",T42="季度+动态"),N42*$E$5/2,IF(T42="季度",(J42+K42)/2,IF(T42="动态",N42*$E$5*IF(J42+K42=0,0.5,K42/(J42+K42)),K42)))</x:f>
        <x:v>0.1</x:v>
      </x:c>
      <x:c r="W42" s="34" t="n">
        <x:f t="shared" ref="W42:W105" si="9">IF(OR(T42="年末+季度",T42="季度+动态",T42="动态"),N42*(1-$E$5)*IF(L42+M42=0,$B$7/($B$7+$B$8),L42/(L42+M42)),L42)</x:f>
        <x:v>0.75</x:v>
      </x:c>
      <x:c r="X42" s="34" t="n">
        <x:f t="shared" ref="X42:X105" si="10">IF(OR(T42="年末+季度",T42="季度+动态",T42="动态"),N42*(1-$E$5)*IF(L42+M42=0,$B$8/($B$7+$B$8),M42/(L42+M42)),M42)</x:f>
        <x:v>0.05</x:v>
      </x:c>
      <x:c r="Y42" s="34">
        <x:v>1</x:v>
      </x:c>
      <x:c r="Z42" s="34" t="n">
        <x:f t="shared" ref="Z42:Z105" si="11">U42*Y42</x:f>
        <x:v>0.1</x:v>
      </x:c>
      <x:c r="AA42" s="34" t="n">
        <x:f t="shared" ref="AA42:AA105" si="12">V42*Y42</x:f>
        <x:v>0.1</x:v>
      </x:c>
      <x:c r="AB42" s="34" t="n">
        <x:f t="shared" ref="AB42:AB105" si="13">W42*Y42</x:f>
        <x:v>0.75</x:v>
      </x:c>
      <x:c r="AC42" s="34" t="n">
        <x:f t="shared" ref="AC42:AC105" si="14">X42*Y42</x:f>
        <x:v>0.05</x:v>
      </x:c>
      <x:c r="AD42" s="34" t="n">
        <x:f t="shared" ref="AD42:AD105" si="15">SUM(Z42:AC42)</x:f>
        <x:v>1</x:v>
      </x:c>
      <x:c r="AE42" s="34" t="n">
        <x:f>AD42</x:f>
        <x:v>1</x:v>
      </x:c>
      <x:c r="AF42" s="33" t="n">
        <x:f t="shared" ref="AF42:AF105" si="16">AD42/AE42-1</x:f>
        <x:v>0</x:v>
      </x:c>
      <x:c r="AG42" s="33"/>
      <x:c r="AH42" s="30" t="n">
        <x:f>A42</x:f>
        <x:v>43832</x:v>
      </x:c>
      <x:c r="AI42" s="36" t="n">
        <x:f t="shared" ref="AI42:AI105" si="17">YEAR(A42)</x:f>
        <x:v>2020</x:v>
      </x:c>
      <x:c r="AJ42" s="36" t="n">
        <x:f t="shared" ref="AJ42:AJ105" si="18">MONTH(A42)</x:f>
        <x:v>1</x:v>
      </x:c>
      <x:c r="AK42" s="26" t="n">
        <x:f t="shared" ref="AK42:AK105" si="19">IF(MONTH(A42)&lt;&gt;MONTH(A43),1,0)</x:f>
        <x:v>0</x:v>
      </x:c>
      <x:c r="AL42" s="34" t="n">
        <x:f>AD42</x:f>
        <x:v>1</x:v>
      </x:c>
      <x:c r="AM42" s="35" t="str">
        <x:f t="shared" ref="AM42:AM105" si="20">IF(AK42,AD42/AL42-1,"")</x:f>
      </x:c>
      <x:c r="AN42" s="34" t="n">
        <x:f>AD42</x:f>
        <x:v>1</x:v>
      </x:c>
      <x:c r="AO42" s="35" t="n">
        <x:f t="shared" ref="AO42:AO105" si="21">AD42/AN42-1</x:f>
        <x:v>0</x:v>
      </x:c>
      <x:c r="AP42" s="31" t="n">
        <x:f t="shared" ref="AP42:AP105" si="22">IFERROR(SUM(Z42:AC42)/AD42,0)</x:f>
        <x:v>1</x:v>
      </x:c>
      <x:c r="AQ42" s="26" t="b">
        <x:f t="shared" ref="AQ42:AQ105" si="23">AND(B42&gt;0,C42&gt;0,D42&gt;0,E42&gt;0)</x:f>
        <x:v>1</x:v>
      </x:c>
      <x:c r="AR42" s="37" t="n">
        <x:f>DATE(YEAR($A$42),MONTH($A$42),1)</x:f>
        <x:v>43831</x:v>
      </x:c>
      <x:c r="AS42" t="str">
        <x:f t="shared" ref="AS42:AS73" si="24">TEXT(AR42,"yyyy-mm")</x:f>
        <x:v>2020-01</x:v>
      </x:c>
      <x:c r="AT42" s="31" t="n">
        <x:f t="shared" ref="AT42:AT73" si="25">IF(AR42&gt;DATE(YEAR($A$1656),MONTH($A$1656),1),"",SUMIFS($AD$42:$AD$1656,$AI$42:$AI$1656,YEAR(AR42),$AJ$42:$AJ$1656,MONTH(AR42),$AK$42:$AK$1656,1))</x:f>
        <x:v>1.0157767025956814</x:v>
      </x:c>
    </x:row>
    <x:row r="43">
      <x:c r="A43" s="30" t="n">
        <x:f>'净值底稿'!A5</x:f>
        <x:v>43833</x:v>
      </x:c>
      <x:c r="B43" s="32" t="n">
        <x:f>'净值底稿'!F5</x:f>
        <x:v>1.0061975321179084</x:v>
      </x:c>
      <x:c r="C43" s="32" t="n">
        <x:f>'净值底稿'!O5</x:f>
        <x:v>1.0202139083013937</x:v>
      </x:c>
      <x:c r="D43" s="32" t="n">
        <x:f>'净值底稿'!P5</x:f>
        <x:v>1.4011</x:v>
      </x:c>
      <x:c r="E43" s="32" t="n">
        <x:f>'净值底稿'!Q5</x:f>
        <x:v>1.269</x:v>
      </x:c>
      <x:c r="F43" s="33" t="n">
        <x:f t="shared" ref="F43:F106" si="26">IFERROR(B43/B42-1,0)</x:f>
        <x:v>0.0036883113395596023</x:v>
      </x:c>
      <x:c r="G43" s="33" t="n">
        <x:f t="shared" ref="G43:G106" si="27">IFERROR(C43/C42-1,0)</x:f>
        <x:v>0.0028544121847253745</x:v>
      </x:c>
      <x:c r="H43" s="33" t="n">
        <x:f t="shared" ref="H43:H106" si="28">IFERROR(D43/D42-1,0)</x:f>
        <x:v>0.00021416333523704978</x:v>
      </x:c>
      <x:c r="I43" s="33" t="n">
        <x:f t="shared" ref="I43:I106" si="29">IFERROR(E43/E42-1,0)</x:f>
        <x:v>0.01528122249779984</x:v>
      </x:c>
      <x:c r="J43" s="34" t="n">
        <x:f t="shared" ref="J43:J106" si="30">Z42*(1+F43)</x:f>
        <x:v>0.10036883113395596</x:v>
      </x:c>
      <x:c r="K43" s="34" t="n">
        <x:f t="shared" ref="K43:K106" si="31">AA42*(1+G43)</x:f>
        <x:v>0.10028544121847255</x:v>
      </x:c>
      <x:c r="L43" s="34" t="n">
        <x:f t="shared" ref="L43:L106" si="32">AB42*(1+H43)</x:f>
        <x:v>0.7501606225014278</x:v>
      </x:c>
      <x:c r="M43" s="34" t="n">
        <x:f t="shared" ref="M43:M106" si="33">AC42*(1+I43)</x:f>
        <x:v>0.05076406112488999</x:v>
      </x:c>
      <x:c r="N43" s="34" t="n">
        <x:f t="shared" ref="N43:N105" si="34">SUM(J43:M43)</x:f>
        <x:v>1.0015789559787462</x:v>
      </x:c>
      <x:c r="O43" s="35">
        <x:f t="shared" si="3"/>
        <x:v>0.20033794755237094</x:v>
      </x:c>
      <x:c r="P43" s="26" t="b">
        <x:f t="shared" si="4"/>
        <x:v>0</x:v>
      </x:c>
      <x:c r="Q43" s="26" t="b">
        <x:f t="shared" si="5"/>
        <x:v>0</x:v>
      </x:c>
      <x:c r="R43" s="26" t="b">
        <x:f t="shared" si="6"/>
        <x:v>0</x:v>
      </x:c>
      <x:c r="S43" s="26" t="b">
        <x:f t="shared" ref="S43:S106" si="35">AND(OR(P43,Q43,R43),A43-AH42&gt;$E$8)</x:f>
        <x:v>0</x:v>
      </x:c>
      <x:c r="T43" s="26" t="str">
        <x:f t="shared" ref="T43:T106" si="36">IF(NOT(OR(P43,Q43,R43)),"不调",IF(NOT(S43),"间隔规则跳过",IF(P43,"年末+季度",IF(AND(Q43,R43),"季度+动态",IF(Q43,"季度","动态")))))</x:f>
        <x:v>不调</x:v>
      </x:c>
      <x:c r="U43" s="34">
        <x:f t="shared" si="7"/>
        <x:v>0.10036883113395596</x:v>
      </x:c>
      <x:c r="V43" s="34">
        <x:f t="shared" si="8"/>
        <x:v>0.10028544121847255</x:v>
      </x:c>
      <x:c r="W43" s="34">
        <x:f t="shared" si="9"/>
        <x:v>0.75016062250142779</x:v>
      </x:c>
      <x:c r="X43" s="34">
        <x:f t="shared" si="10"/>
        <x:v>5.0764061124889993E-2</x:v>
      </x:c>
      <x:c r="Y43" s="34" t="n">
        <x:f t="shared" ref="Y43:Y106" si="37">POWER(1-$H$5,(A43-A42)/$H$8)</x:f>
        <x:v>0.9999862671029998</x:v>
      </x:c>
      <x:c r="Z43" s="34">
        <x:f t="shared" si="11"/>
        <x:v>0.10036745277913596</x:v>
      </x:c>
      <x:c r="AA43" s="34">
        <x:f t="shared" si="12"/>
        <x:v>0.10028406400883767</x:v>
      </x:c>
      <x:c r="AB43" s="34">
        <x:f t="shared" si="13"/>
        <x:v>0.75015032062286535</x:v>
      </x:c>
      <x:c r="AC43" s="34">
        <x:f t="shared" si="14"/>
        <x:v>5.0763363987267253E-2</x:v>
      </x:c>
      <x:c r="AD43" s="34">
        <x:f t="shared" si="15"/>
        <x:v>1.0015652013981062</x:v>
      </x:c>
      <x:c r="AE43" s="34" t="n">
        <x:f t="shared" ref="AE43:AE106" si="38">MAX(AE42,AD43)</x:f>
        <x:v>1.0015652013981062</x:v>
      </x:c>
      <x:c r="AF43" s="33">
        <x:f t="shared" si="16"/>
        <x:v>0</x:v>
      </x:c>
      <x:c r="AG43" s="33" t="n">
        <x:f t="shared" ref="AG43:AG106" si="39">AD43/AD42-1</x:f>
        <x:v>0.0015652013981062307</x:v>
      </x:c>
      <x:c r="AH43" s="30" t="n">
        <x:f t="shared" ref="AH43:AH106" si="40">IF(OR(T43="年末+季度",T43="季度+动态",T43="季度",T43="动态"),A43,AH42)</x:f>
        <x:v>43832</x:v>
      </x:c>
      <x:c r="AI43" s="36">
        <x:f t="shared" si="17"/>
        <x:v>2020</x:v>
      </x:c>
      <x:c r="AJ43" s="36">
        <x:f t="shared" si="18"/>
        <x:v>1</x:v>
      </x:c>
      <x:c r="AK43" s="26">
        <x:f t="shared" si="19"/>
        <x:v>0</x:v>
      </x:c>
      <x:c r="AL43" s="34" t="n">
        <x:f t="shared" ref="AL43:AL106" si="41">IF(AK42,AD42,AL42)</x:f>
        <x:v>1</x:v>
      </x:c>
      <x:c r="AM43" s="35" t="str">
        <x:f t="shared" si="20"/>
      </x:c>
      <x:c r="AN43" s="34" t="n">
        <x:f t="shared" ref="AN43:AN106" si="42">IF(AI43&lt;&gt;AI42,AD43,MAX(AN42,AD43))</x:f>
        <x:v>1.0015652013981062</x:v>
      </x:c>
      <x:c r="AO43" s="35">
        <x:f t="shared" si="21"/>
        <x:v>0</x:v>
      </x:c>
      <x:c r="AP43" s="31">
        <x:f t="shared" si="22"/>
        <x:v>1</x:v>
      </x:c>
      <x:c r="AQ43" s="26" t="b">
        <x:f t="shared" si="23"/>
        <x:v>1</x:v>
      </x:c>
      <x:c r="AR43" s="37" t="n">
        <x:f t="shared" ref="AR43:AR74" si="43">EDATE(AR42,1)</x:f>
        <x:v>43862</x:v>
      </x:c>
      <x:c r="AS43" t="str">
        <x:f t="shared" si="24"/>
        <x:v>2020-02</x:v>
      </x:c>
      <x:c r="AT43" s="31">
        <x:f t="shared" si="25"/>
        <x:v>1.0372660914503868</x:v>
      </x:c>
    </x:row>
    <x:row r="44">
      <x:c r="A44" s="30" t="n">
        <x:f>'净值底稿'!A6</x:f>
        <x:v>43836</x:v>
      </x:c>
      <x:c r="B44" s="32" t="n">
        <x:f>'净值底稿'!F6</x:f>
        <x:v>1.016522532750025</x:v>
      </x:c>
      <x:c r="C44" s="32" t="n">
        <x:f>'净值底稿'!O6</x:f>
        <x:v>1.026397179041549</x:v>
      </x:c>
      <x:c r="D44" s="32" t="n">
        <x:f>'净值底稿'!P6</x:f>
        <x:v>1.4023</x:v>
      </x:c>
      <x:c r="E44" s="32" t="n">
        <x:f>'净值底稿'!Q6</x:f>
        <x:v>1.2957</x:v>
      </x:c>
      <x:c r="F44" s="33">
        <x:f t="shared" si="26"/>
        <x:v>1.0261405243544797E-2</x:v>
      </x:c>
      <x:c r="G44" s="33">
        <x:f t="shared" si="27"/>
        <x:v>6.0607591112438186E-3</x:v>
      </x:c>
      <x:c r="H44" s="33">
        <x:f t="shared" si="28"/>
        <x:v>8.5646991649435122E-4</x:v>
      </x:c>
      <x:c r="I44" s="33">
        <x:f t="shared" si="29"/>
        <x:v>2.1040189125295594E-2</x:v>
      </x:c>
      <x:c r="J44" s="34">
        <x:f t="shared" si="30"/>
        <x:v>0.10139736388536502</x:v>
      </x:c>
      <x:c r="K44" s="34">
        <x:f t="shared" si="31"/>
        <x:v>0.10089186156349179</x:v>
      </x:c>
      <x:c r="L44" s="34">
        <x:f t="shared" si="32"/>
        <x:v>0.75079280180532748</x:v>
      </x:c>
      <x:c r="M44" s="34">
        <x:f t="shared" si="33"/>
        <x:v>5.1831434766195575E-2</x:v>
      </x:c>
      <x:c r="N44" s="34">
        <x:f t="shared" si="34"/>
        <x:v>1.0049134620203799</x:v>
      </x:c>
      <x:c r="O44" s="35">
        <x:f t="shared" si="3"/>
        <x:v>0.20130014483252523</x:v>
      </x:c>
      <x:c r="P44" s="26" t="b">
        <x:f t="shared" si="4"/>
        <x:v>0</x:v>
      </x:c>
      <x:c r="Q44" s="26" t="b">
        <x:f t="shared" si="5"/>
        <x:v>0</x:v>
      </x:c>
      <x:c r="R44" s="26" t="b">
        <x:f t="shared" si="6"/>
        <x:v>0</x:v>
      </x:c>
      <x:c r="S44" s="26" t="b">
        <x:f t="shared" si="35"/>
        <x:v>0</x:v>
      </x:c>
      <x:c r="T44" s="26" t="str">
        <x:f t="shared" si="36"/>
        <x:v>不调</x:v>
      </x:c>
      <x:c r="U44" s="34">
        <x:f t="shared" si="7"/>
        <x:v>0.10139736388536502</x:v>
      </x:c>
      <x:c r="V44" s="34">
        <x:f t="shared" si="8"/>
        <x:v>0.10089186156349179</x:v>
      </x:c>
      <x:c r="W44" s="34">
        <x:f t="shared" si="9"/>
        <x:v>0.75079280180532748</x:v>
      </x:c>
      <x:c r="X44" s="34">
        <x:f t="shared" si="10"/>
        <x:v>5.1831434766195575E-2</x:v>
      </x:c>
      <x:c r="Y44" s="34">
        <x:f t="shared" si="37"/>
        <x:v>0.99995880187477393</x:v>
      </x:c>
      <x:c r="Z44" s="34">
        <x:f t="shared" si="11"/>
        <x:v>0.10139318650407007</x:v>
      </x:c>
      <x:c r="AA44" s="34">
        <x:f t="shared" si="12"/>
        <x:v>0.10088770500794481</x:v>
      </x:c>
      <x:c r="AB44" s="34">
        <x:f t="shared" si="13"/>
        <x:v>0.75076187054945986</x:v>
      </x:c>
      <x:c r="AC44" s="34">
        <x:f t="shared" si="14"/>
        <x:v>5.1829299408255432E-2</x:v>
      </x:c>
      <x:c r="AD44" s="34">
        <x:f t="shared" si="15"/>
        <x:v>1.0048720614697302</x:v>
      </x:c>
      <x:c r="AE44" s="34">
        <x:f t="shared" si="38"/>
        <x:v>1.0048720614697302</x:v>
      </x:c>
      <x:c r="AF44" s="33">
        <x:f t="shared" si="16"/>
        <x:v>0</x:v>
      </x:c>
      <x:c r="AG44" s="33">
        <x:f t="shared" si="39"/>
        <x:v>3.3016922582851382E-3</x:v>
      </x:c>
      <x:c r="AH44" s="30">
        <x:f t="shared" si="40"/>
        <x:v>43832</x:v>
      </x:c>
      <x:c r="AI44" s="36">
        <x:f t="shared" si="17"/>
        <x:v>2020</x:v>
      </x:c>
      <x:c r="AJ44" s="36">
        <x:f t="shared" si="18"/>
        <x:v>1</x:v>
      </x:c>
      <x:c r="AK44" s="26">
        <x:f t="shared" si="19"/>
        <x:v>0</x:v>
      </x:c>
      <x:c r="AL44" s="34">
        <x:f t="shared" si="41"/>
        <x:v>1</x:v>
      </x:c>
      <x:c r="AM44" s="35" t="str">
        <x:f t="shared" si="20"/>
      </x:c>
      <x:c r="AN44" s="34">
        <x:f t="shared" si="42"/>
        <x:v>1.0048720614697302</x:v>
      </x:c>
      <x:c r="AO44" s="35">
        <x:f t="shared" si="21"/>
        <x:v>0</x:v>
      </x:c>
      <x:c r="AP44" s="31">
        <x:f t="shared" si="22"/>
        <x:v>1</x:v>
      </x:c>
      <x:c r="AQ44" s="26" t="b">
        <x:f t="shared" si="23"/>
        <x:v>1</x:v>
      </x:c>
      <x:c r="AR44" s="37">
        <x:f t="shared" si="43"/>
        <x:v>43891</x:v>
      </x:c>
      <x:c r="AS44" t="str">
        <x:f t="shared" si="24"/>
        <x:v>2020-03</x:v>
      </x:c>
      <x:c r="AT44" s="31">
        <x:f t="shared" si="25"/>
        <x:v>1.0194247769894766</x:v>
      </x:c>
    </x:row>
    <x:row r="45">
      <x:c r="A45" s="30" t="n">
        <x:f>'净值底稿'!A7</x:f>
        <x:v>43837</x:v>
      </x:c>
      <x:c r="B45" s="32" t="n">
        <x:f>'净值底稿'!F7</x:f>
        <x:v>1.020937127577575</x:v>
      </x:c>
      <x:c r="C45" s="32" t="n">
        <x:f>'净值底稿'!O7</x:f>
        <x:v>1.0393231295089347</x:v>
      </x:c>
      <x:c r="D45" s="32" t="n">
        <x:f>'净值底稿'!P7</x:f>
        <x:v>1.4024</x:v>
      </x:c>
      <x:c r="E45" s="32" t="n">
        <x:f>'净值底稿'!Q7</x:f>
        <x:v>1.2848</x:v>
      </x:c>
      <x:c r="F45" s="33">
        <x:f t="shared" si="26"/>
        <x:v>4.3428401096108349E-3</x:v>
      </x:c>
      <x:c r="G45" s="33">
        <x:f t="shared" si="27"/>
        <x:v>1.2593517140660815E-2</x:v>
      </x:c>
      <x:c r="H45" s="33">
        <x:f t="shared" si="28"/>
        <x:v>7.1311416957930973E-5</x:v>
      </x:c>
      <x:c r="I45" s="33">
        <x:f t="shared" si="29"/>
        <x:v>-8.4124411515011932E-3</x:v>
      </x:c>
      <x:c r="J45" s="34">
        <x:f t="shared" si="30"/>
        <x:v>0.1018335209012612</x:v>
      </x:c>
      <x:c r="K45" s="34">
        <x:f t="shared" si="31"/>
        <x:v>0.10215823605024429</x:v>
      </x:c>
      <x:c r="L45" s="34">
        <x:f t="shared" si="32"/>
        <x:v>0.7508154084422467</x:v>
      </x:c>
      <x:c r="M45" s="34">
        <x:f t="shared" si="33"/>
        <x:v>5.1393288477059949E-2</x:v>
      </x:c>
      <x:c r="N45" s="34">
        <x:f t="shared" si="34"/>
        <x:v>1.0062004538708123</x:v>
      </x:c>
      <x:c r="O45" s="35">
        <x:f t="shared" si="3"/>
        <x:v>0.20273470973577631</x:v>
      </x:c>
      <x:c r="P45" s="26" t="b">
        <x:f t="shared" si="4"/>
        <x:v>0</x:v>
      </x:c>
      <x:c r="Q45" s="26" t="b">
        <x:f t="shared" si="5"/>
        <x:v>0</x:v>
      </x:c>
      <x:c r="R45" s="26" t="b">
        <x:f t="shared" si="6"/>
        <x:v>0</x:v>
      </x:c>
      <x:c r="S45" s="26" t="b">
        <x:f t="shared" si="35"/>
        <x:v>0</x:v>
      </x:c>
      <x:c r="T45" s="26" t="str">
        <x:f t="shared" si="36"/>
        <x:v>不调</x:v>
      </x:c>
      <x:c r="U45" s="34">
        <x:f t="shared" si="7"/>
        <x:v>0.1018335209012612</x:v>
      </x:c>
      <x:c r="V45" s="34">
        <x:f t="shared" si="8"/>
        <x:v>0.10215823605024429</x:v>
      </x:c>
      <x:c r="W45" s="34">
        <x:f t="shared" si="9"/>
        <x:v>0.7508154084422467</x:v>
      </x:c>
      <x:c r="X45" s="34">
        <x:f t="shared" si="10"/>
        <x:v>5.1393288477059949E-2</x:v>
      </x:c>
      <x:c r="Y45" s="34">
        <x:f t="shared" si="37"/>
        <x:v>0.99998626710299976</x:v>
      </x:c>
      <x:c r="Z45" s="34">
        <x:f t="shared" si="11"/>
        <x:v>0.1018321224320075</x:v>
      </x:c>
      <x:c r="AA45" s="34">
        <x:f t="shared" si="12"/>
        <x:v>0.10215683312171089</x:v>
      </x:c>
      <x:c r="AB45" s="34">
        <x:f t="shared" si="13"/>
        <x:v>0.75080509757157632</x:v>
      </x:c>
      <x:c r="AC45" s="34">
        <x:f t="shared" si="14"/>
        <x:v>5.1392582698322788E-2</x:v>
      </x:c>
      <x:c r="AD45" s="34">
        <x:f t="shared" si="15"/>
        <x:v>1.0061866358236176</x:v>
      </x:c>
      <x:c r="AE45" s="34">
        <x:f t="shared" si="38"/>
        <x:v>1.0061866358236176</x:v>
      </x:c>
      <x:c r="AF45" s="33">
        <x:f t="shared" si="16"/>
        <x:v>0</x:v>
      </x:c>
      <x:c r="AG45" s="33">
        <x:f t="shared" si="39"/>
        <x:v>1.3082007195668321E-3</x:v>
      </x:c>
      <x:c r="AH45" s="30">
        <x:f t="shared" si="40"/>
        <x:v>43832</x:v>
      </x:c>
      <x:c r="AI45" s="36">
        <x:f t="shared" si="17"/>
        <x:v>2020</x:v>
      </x:c>
      <x:c r="AJ45" s="36">
        <x:f t="shared" si="18"/>
        <x:v>1</x:v>
      </x:c>
      <x:c r="AK45" s="26">
        <x:f t="shared" si="19"/>
        <x:v>0</x:v>
      </x:c>
      <x:c r="AL45" s="34">
        <x:f t="shared" si="41"/>
        <x:v>1</x:v>
      </x:c>
      <x:c r="AM45" s="35" t="str">
        <x:f t="shared" si="20"/>
      </x:c>
      <x:c r="AN45" s="34">
        <x:f t="shared" si="42"/>
        <x:v>1.0061866358236176</x:v>
      </x:c>
      <x:c r="AO45" s="35">
        <x:f t="shared" si="21"/>
        <x:v>0</x:v>
      </x:c>
      <x:c r="AP45" s="31">
        <x:f t="shared" si="22"/>
        <x:v>1</x:v>
      </x:c>
      <x:c r="AQ45" s="26" t="b">
        <x:f t="shared" si="23"/>
        <x:v>1</x:v>
      </x:c>
      <x:c r="AR45" s="37">
        <x:f t="shared" si="43"/>
        <x:v>43922</x:v>
      </x:c>
      <x:c r="AS45" t="str">
        <x:f t="shared" si="24"/>
        <x:v>2020-04</x:v>
      </x:c>
      <x:c r="AT45" s="31">
        <x:f t="shared" si="25"/>
        <x:v>1.0512190202840768</x:v>
      </x:c>
    </x:row>
    <x:row r="46">
      <x:c r="A46" s="30" t="n">
        <x:f>'净值底稿'!A8</x:f>
        <x:v>43838</x:v>
      </x:c>
      <x:c r="B46" s="32" t="n">
        <x:f>'净值底稿'!F8</x:f>
        <x:v>1.0054679558353583</x:v>
      </x:c>
      <x:c r="C46" s="32" t="n">
        <x:f>'净值底稿'!O8</x:f>
        <x:v>1.0261808291465484</x:v>
      </x:c>
      <x:c r="D46" s="32" t="n">
        <x:f>'净值底稿'!P8</x:f>
        <x:v>1.403</x:v>
      </x:c>
      <x:c r="E46" s="32" t="n">
        <x:f>'净值底稿'!Q8</x:f>
        <x:v>1.3041</x:v>
      </x:c>
      <x:c r="F46" s="33">
        <x:f t="shared" si="26"/>
        <x:v>-1.5151933771789694E-2</x:v>
      </x:c>
      <x:c r="G46" s="33">
        <x:f t="shared" si="27"/>
        <x:v>-1.2645057142715355E-2</x:v>
      </x:c>
      <x:c r="H46" s="33">
        <x:f t="shared" si="28"/>
        <x:v>4.278379920137354E-4</x:v>
      </x:c>
      <x:c r="I46" s="33">
        <x:f t="shared" si="29"/>
        <x:v>1.502179327521791E-2</x:v>
      </x:c>
      <x:c r="J46" s="34">
        <x:f t="shared" si="30"/>
        <x:v>0.10028916885707694</x:v>
      </x:c>
      <x:c r="K46" s="34">
        <x:f t="shared" si="31"/>
        <x:v>0.10086505412936803</x:v>
      </x:c>
      <x:c r="L46" s="34">
        <x:f t="shared" si="32"/>
        <x:v>0.75112632051691497</x:v>
      </x:c>
      <x:c r="M46" s="34">
        <x:f t="shared" si="33"/>
        <x:v>5.2164591451496531E-2</x:v>
      </x:c>
      <x:c r="N46" s="34">
        <x:f t="shared" si="34"/>
        <x:v>1.0044451349548564</x:v>
      </x:c>
      <x:c r="O46" s="35">
        <x:f t="shared" si="3"/>
        <x:v>0.20026402238036187</x:v>
      </x:c>
      <x:c r="P46" s="26" t="b">
        <x:f t="shared" si="4"/>
        <x:v>0</x:v>
      </x:c>
      <x:c r="Q46" s="26" t="b">
        <x:f t="shared" si="5"/>
        <x:v>0</x:v>
      </x:c>
      <x:c r="R46" s="26" t="b">
        <x:f t="shared" si="6"/>
        <x:v>0</x:v>
      </x:c>
      <x:c r="S46" s="26" t="b">
        <x:f t="shared" si="35"/>
        <x:v>0</x:v>
      </x:c>
      <x:c r="T46" s="26" t="str">
        <x:f t="shared" si="36"/>
        <x:v>不调</x:v>
      </x:c>
      <x:c r="U46" s="34">
        <x:f t="shared" si="7"/>
        <x:v>0.10028916885707694</x:v>
      </x:c>
      <x:c r="V46" s="34" t="n">
        <x:f>IF(OR(T46="年末+季度",T46="季度+动态"),N46*$E$5/2,IF(T46="季度",(J46+K46)/2,IF(T46="动态",N46*$E$5*IF(J46+K46=0,0.5,K46/(J46+K46)),K46)))</x:f>
        <x:v>0.10086505412936803</x:v>
      </x:c>
      <x:c r="W46" s="34">
        <x:f t="shared" si="9"/>
        <x:v>0.75112632051691497</x:v>
      </x:c>
      <x:c r="X46" s="34">
        <x:f t="shared" si="10"/>
        <x:v>5.2164591451496531E-2</x:v>
      </x:c>
      <x:c r="Y46" s="34">
        <x:f t="shared" si="37"/>
        <x:v>0.99998626710299976</x:v>
      </x:c>
      <x:c r="Z46" s="34">
        <x:f t="shared" si="11"/>
        <x:v>0.10028779159625079</x:v>
      </x:c>
      <x:c r="AA46" s="34">
        <x:f t="shared" si="12"/>
        <x:v>0.10086366895996875</x:v>
      </x:c>
      <x:c r="AB46" s="34">
        <x:f t="shared" si="13"/>
        <x:v>0.75111600537652112</x:v>
      </x:c>
      <x:c r="AC46" s="34">
        <x:f t="shared" si="14"/>
        <x:v>5.216387508053507E-2</x:v>
      </x:c>
      <x:c r="AD46" s="34">
        <x:f t="shared" si="15"/>
        <x:v>1.0044313410132757</x:v>
      </x:c>
      <x:c r="AE46" s="34">
        <x:f t="shared" si="38"/>
        <x:v>1.0061866358236176</x:v>
      </x:c>
      <x:c r="AF46" s="33">
        <x:f t="shared" si="16"/>
        <x:v>-1.7445022104721764E-3</x:v>
      </x:c>
      <x:c r="AG46" s="33">
        <x:f t="shared" si="39"/>
        <x:v>-1.7445022104721764E-3</x:v>
      </x:c>
      <x:c r="AH46" s="30">
        <x:f t="shared" si="40"/>
        <x:v>43832</x:v>
      </x:c>
      <x:c r="AI46" s="36">
        <x:f t="shared" si="17"/>
        <x:v>2020</x:v>
      </x:c>
      <x:c r="AJ46" s="36">
        <x:f t="shared" si="18"/>
        <x:v>1</x:v>
      </x:c>
      <x:c r="AK46" s="26">
        <x:f t="shared" si="19"/>
        <x:v>0</x:v>
      </x:c>
      <x:c r="AL46" s="34">
        <x:f t="shared" si="41"/>
        <x:v>1</x:v>
      </x:c>
      <x:c r="AM46" s="35" t="str">
        <x:f t="shared" si="20"/>
      </x:c>
      <x:c r="AN46" s="34">
        <x:f t="shared" si="42"/>
        <x:v>1.0061866358236176</x:v>
      </x:c>
      <x:c r="AO46" s="35">
        <x:f t="shared" si="21"/>
        <x:v>-1.7445022104721764E-3</x:v>
      </x:c>
      <x:c r="AP46" s="31">
        <x:f t="shared" si="22"/>
        <x:v>1</x:v>
      </x:c>
      <x:c r="AQ46" s="26" t="b">
        <x:f t="shared" si="23"/>
        <x:v>1</x:v>
      </x:c>
      <x:c r="AR46" s="37">
        <x:f t="shared" si="43"/>
        <x:v>43952</x:v>
      </x:c>
      <x:c r="AS46" t="str">
        <x:f t="shared" si="24"/>
        <x:v>2020-05</x:v>
      </x:c>
      <x:c r="AT46" s="31">
        <x:f t="shared" si="25"/>
        <x:v>1.0430678911176332</x:v>
      </x:c>
    </x:row>
    <x:row r="47">
      <x:c r="A47" s="30" t="n">
        <x:f>'净值底稿'!A9</x:f>
        <x:v>43839</x:v>
      </x:c>
      <x:c r="B47" s="32" t="n">
        <x:f>'净值底稿'!F9</x:f>
        <x:v>1.0316111179039933</x:v>
      </x:c>
      <x:c r="C47" s="32" t="n">
        <x:f>'净值底稿'!O9</x:f>
        <x:v>1.0416767099324562</x:v>
      </x:c>
      <x:c r="D47" s="32" t="n">
        <x:f>'净值底稿'!P9</x:f>
        <x:v>1.4036</x:v>
      </x:c>
      <x:c r="E47" s="32" t="n">
        <x:f>'净值底稿'!Q9</x:f>
        <x:v>1.2656</x:v>
      </x:c>
      <x:c r="F47" s="33">
        <x:f t="shared" si="26"/>
        <x:v>2.6000989804707331E-2</x:v>
      </x:c>
      <x:c r="G47" s="33">
        <x:f t="shared" si="27"/>
        <x:v>1.5100536226929195E-2</x:v>
      </x:c>
      <x:c r="H47" s="33">
        <x:f t="shared" si="28"/>
        <x:v>4.2765502494646057E-4</x:v>
      </x:c>
      <x:c r="I47" s="33">
        <x:f t="shared" si="29"/>
        <x:v>-2.9522275899087513E-2</x:v>
      </x:c>
      <x:c r="J47" s="34">
        <x:f t="shared" si="30"/>
        <x:v>0.10289537344308151</x:v>
      </x:c>
      <x:c r="K47" s="34">
        <x:f t="shared" si="31"/>
        <x:v>0.10238676444707975</x:v>
      </x:c>
      <x:c r="L47" s="34">
        <x:f t="shared" si="32"/>
        <x:v>0.75143722391053813</x:v>
      </x:c>
      <x:c r="M47" s="34">
        <x:f t="shared" si="33"/>
        <x:v>5.0623878768441981E-2</x:v>
      </x:c>
      <x:c r="N47" s="34">
        <x:f t="shared" si="34"/>
        <x:v>1.0073432405691414</x:v>
      </x:c>
      <x:c r="O47" s="35">
        <x:f t="shared" si="3"/>
        <x:v>0.20378569053997761</x:v>
      </x:c>
      <x:c r="P47" s="26" t="b">
        <x:f t="shared" si="4"/>
        <x:v>0</x:v>
      </x:c>
      <x:c r="Q47" s="26" t="b">
        <x:f t="shared" si="5"/>
        <x:v>0</x:v>
      </x:c>
      <x:c r="R47" s="26" t="b">
        <x:f t="shared" si="6"/>
        <x:v>0</x:v>
      </x:c>
      <x:c r="S47" s="26" t="b">
        <x:f t="shared" si="35"/>
        <x:v>0</x:v>
      </x:c>
      <x:c r="T47" s="26" t="str">
        <x:f t="shared" si="36"/>
        <x:v>不调</x:v>
      </x:c>
      <x:c r="U47" s="34">
        <x:f t="shared" si="7"/>
        <x:v>0.10289537344308151</x:v>
      </x:c>
      <x:c r="V47" s="34">
        <x:f t="shared" si="8"/>
        <x:v>0.10238676444707975</x:v>
      </x:c>
      <x:c r="W47" s="34">
        <x:f t="shared" si="9"/>
        <x:v>0.75143722391053813</x:v>
      </x:c>
      <x:c r="X47" s="34">
        <x:f t="shared" si="10"/>
        <x:v>5.0623878768441981E-2</x:v>
      </x:c>
      <x:c r="Y47" s="34">
        <x:f t="shared" si="37"/>
        <x:v>0.99998626710299976</x:v>
      </x:c>
      <x:c r="Z47" s="34">
        <x:f t="shared" si="11"/>
        <x:v>0.10289396039151621</x:v>
      </x:c>
      <x:c r="AA47" s="34">
        <x:f t="shared" si="12"/>
        <x:v>0.10238535838018942</x:v>
      </x:c>
      <x:c r="AB47" s="34">
        <x:f t="shared" si="13"/>
        <x:v>0.75142690450054006</x:v>
      </x:c>
      <x:c r="AC47" s="34">
        <x:f t="shared" si="14"/>
        <x:v>5.0623183555929104E-2</x:v>
      </x:c>
      <x:c r="AD47" s="34">
        <x:f t="shared" si="15"/>
        <x:v>1.0073294068281748</x:v>
      </x:c>
      <x:c r="AE47" s="34">
        <x:f t="shared" si="38"/>
        <x:v>1.0073294068281748</x:v>
      </x:c>
      <x:c r="AF47" s="33">
        <x:f t="shared" si="16"/>
        <x:v>0</x:v>
      </x:c>
      <x:c r="AG47" s="33">
        <x:f t="shared" si="39"/>
        <x:v>2.8852801546153106E-3</x:v>
      </x:c>
      <x:c r="AH47" s="30">
        <x:f t="shared" si="40"/>
        <x:v>43832</x:v>
      </x:c>
      <x:c r="AI47" s="36">
        <x:f t="shared" si="17"/>
        <x:v>2020</x:v>
      </x:c>
      <x:c r="AJ47" s="36">
        <x:f t="shared" si="18"/>
        <x:v>1</x:v>
      </x:c>
      <x:c r="AK47" s="26">
        <x:f t="shared" si="19"/>
        <x:v>0</x:v>
      </x:c>
      <x:c r="AL47" s="34">
        <x:f t="shared" si="41"/>
        <x:v>1</x:v>
      </x:c>
      <x:c r="AM47" s="35" t="str">
        <x:f t="shared" si="20"/>
      </x:c>
      <x:c r="AN47" s="34">
        <x:f t="shared" si="42"/>
        <x:v>1.0073294068281748</x:v>
      </x:c>
      <x:c r="AO47" s="35">
        <x:f t="shared" si="21"/>
        <x:v>0</x:v>
      </x:c>
      <x:c r="AP47" s="31">
        <x:f t="shared" si="22"/>
        <x:v>1</x:v>
      </x:c>
      <x:c r="AQ47" s="26" t="b">
        <x:f t="shared" si="23"/>
        <x:v>1</x:v>
      </x:c>
      <x:c r="AR47" s="37">
        <x:f t="shared" si="43"/>
        <x:v>43983</x:v>
      </x:c>
      <x:c r="AS47" t="str">
        <x:f t="shared" si="24"/>
        <x:v>2020-06</x:v>
      </x:c>
      <x:c r="AT47" s="31">
        <x:f t="shared" si="25"/>
        <x:v>1.0640752221166936</x:v>
      </x:c>
    </x:row>
    <x:row r="48">
      <x:c r="A48" s="30" t="n">
        <x:f>'净值底稿'!A10</x:f>
        <x:v>43840</x:v>
      </x:c>
      <x:c r="B48" s="32" t="n">
        <x:f>'净值底稿'!F10</x:f>
        <x:v>1.0389650059671212</x:v>
      </x:c>
      <x:c r="C48" s="32" t="n">
        <x:f>'净值底稿'!O10</x:f>
        <x:v>1.0406964488998707</x:v>
      </x:c>
      <x:c r="D48" s="32" t="n">
        <x:f>'净值底稿'!P10</x:f>
        <x:v>1.4048</x:v>
      </x:c>
      <x:c r="E48" s="32" t="n">
        <x:f>'净值底稿'!Q10</x:f>
        <x:v>1.2682</x:v>
      </x:c>
      <x:c r="F48" s="33">
        <x:f t="shared" si="26"/>
        <x:v>7.1285467319015527E-3</x:v>
      </x:c>
      <x:c r="G48" s="33">
        <x:f t="shared" si="27"/>
        <x:v>-9.4104151819718318E-4</x:v>
      </x:c>
      <x:c r="H48" s="33">
        <x:f t="shared" si="28"/>
        <x:v>8.5494442861211439E-4</x:v>
      </x:c>
      <x:c r="I48" s="33">
        <x:f t="shared" si="29"/>
        <x:v>2.0543615676358318E-3</x:v>
      </x:c>
      <x:c r="J48" s="34">
        <x:f t="shared" si="30"/>
        <x:v>0.10362744479659756</x:v>
      </x:c>
      <x:c r="K48" s="34">
        <x:f t="shared" si="31"/>
        <x:v>0.10228900950709816</x:v>
      </x:c>
      <x:c r="L48" s="34">
        <x:f t="shared" si="32"/>
        <x:v>0.75206933274605203</x:v>
      </x:c>
      <x:c r="M48" s="34">
        <x:f t="shared" si="33"/>
        <x:v>5.0727181878657782E-2</x:v>
      </x:c>
      <x:c r="N48" s="34">
        <x:f t="shared" si="34"/>
        <x:v>1.0087129689284056</x:v>
      </x:c>
      <x:c r="O48" s="35">
        <x:f t="shared" si="3"/>
        <x:v>0.20413780792612257</x:v>
      </x:c>
      <x:c r="P48" s="26" t="b">
        <x:f t="shared" si="4"/>
        <x:v>0</x:v>
      </x:c>
      <x:c r="Q48" s="26" t="b">
        <x:f t="shared" si="5"/>
        <x:v>0</x:v>
      </x:c>
      <x:c r="R48" s="26" t="b">
        <x:f t="shared" si="6"/>
        <x:v>0</x:v>
      </x:c>
      <x:c r="S48" s="26" t="b">
        <x:f t="shared" si="35"/>
        <x:v>0</x:v>
      </x:c>
      <x:c r="T48" s="26" t="str">
        <x:f t="shared" si="36"/>
        <x:v>不调</x:v>
      </x:c>
      <x:c r="U48" s="34">
        <x:f t="shared" si="7"/>
        <x:v>0.10362744479659756</x:v>
      </x:c>
      <x:c r="V48" s="34">
        <x:f t="shared" si="8"/>
        <x:v>0.10228900950709816</x:v>
      </x:c>
      <x:c r="W48" s="34">
        <x:f t="shared" si="9"/>
        <x:v>0.75206933274605203</x:v>
      </x:c>
      <x:c r="X48" s="34">
        <x:f t="shared" si="10"/>
        <x:v>5.0727181878657782E-2</x:v>
      </x:c>
      <x:c r="Y48" s="34">
        <x:f t="shared" si="37"/>
        <x:v>0.99998626710299976</x:v>
      </x:c>
      <x:c r="Z48" s="34">
        <x:f t="shared" si="11"/>
        <x:v>0.10362602169157177</x:v>
      </x:c>
      <x:c r="AA48" s="34">
        <x:f t="shared" si="12"/>
        <x:v>0.10228760478266634</x:v>
      </x:c>
      <x:c r="AB48" s="34">
        <x:f t="shared" si="13"/>
        <x:v>0.75205900465536835</x:v>
      </x:c>
      <x:c r="AC48" s="34">
        <x:f t="shared" si="14"/>
        <x:v>5.072648524749393E-2</x:v>
      </x:c>
      <x:c r="AD48" s="34">
        <x:f t="shared" si="15"/>
        <x:v>1.0086991163771004</x:v>
      </x:c>
      <x:c r="AE48" s="34">
        <x:f t="shared" si="38"/>
        <x:v>1.0086991163771004</x:v>
      </x:c>
      <x:c r="AF48" s="33">
        <x:f t="shared" si="16"/>
        <x:v>0</x:v>
      </x:c>
      <x:c r="AG48" s="33">
        <x:f t="shared" si="39"/>
        <x:v>1.3597434361003469E-3</x:v>
      </x:c>
      <x:c r="AH48" s="30">
        <x:f t="shared" si="40"/>
        <x:v>43832</x:v>
      </x:c>
      <x:c r="AI48" s="36">
        <x:f t="shared" si="17"/>
        <x:v>2020</x:v>
      </x:c>
      <x:c r="AJ48" s="36">
        <x:f t="shared" si="18"/>
        <x:v>1</x:v>
      </x:c>
      <x:c r="AK48" s="26">
        <x:f t="shared" si="19"/>
        <x:v>0</x:v>
      </x:c>
      <x:c r="AL48" s="34">
        <x:f t="shared" si="41"/>
        <x:v>1</x:v>
      </x:c>
      <x:c r="AM48" s="35" t="str">
        <x:f t="shared" si="20"/>
      </x:c>
      <x:c r="AN48" s="34">
        <x:f t="shared" si="42"/>
        <x:v>1.0086991163771004</x:v>
      </x:c>
      <x:c r="AO48" s="35">
        <x:f t="shared" si="21"/>
        <x:v>0</x:v>
      </x:c>
      <x:c r="AP48" s="31">
        <x:f t="shared" si="22"/>
        <x:v>1</x:v>
      </x:c>
      <x:c r="AQ48" s="26" t="b">
        <x:f t="shared" si="23"/>
        <x:v>1</x:v>
      </x:c>
      <x:c r="AR48" s="37">
        <x:f t="shared" si="43"/>
        <x:v>44013</x:v>
      </x:c>
      <x:c r="AS48" t="str">
        <x:f t="shared" si="24"/>
        <x:v>2020-07</x:v>
      </x:c>
      <x:c r="AT48" s="31">
        <x:f t="shared" si="25"/>
        <x:v>1.0983241589927013</x:v>
      </x:c>
    </x:row>
    <x:row r="49">
      <x:c r="A49" s="30" t="n">
        <x:f>'净值底稿'!A11</x:f>
        <x:v>43843</x:v>
      </x:c>
      <x:c r="B49" s="32" t="n">
        <x:f>'净值底稿'!F11</x:f>
        <x:v>1.0675397607050263</x:v>
      </x:c>
      <x:c r="C49" s="32" t="n">
        <x:f>'净值底稿'!O11</x:f>
        <x:v>1.0533907275985288</x:v>
      </x:c>
      <x:c r="D49" s="32" t="n">
        <x:f>'净值底稿'!P11</x:f>
        <x:v>1.4055</x:v>
      </x:c>
      <x:c r="E49" s="32" t="n">
        <x:f>'净值底稿'!Q11</x:f>
        <x:v>1.2646</x:v>
      </x:c>
      <x:c r="F49" s="33">
        <x:f t="shared" si="26"/>
        <x:v>2.7503096421718665E-2</x:v>
      </x:c>
      <x:c r="G49" s="33">
        <x:f t="shared" si="27"/>
        <x:v>1.2197868756136598E-2</x:v>
      </x:c>
      <x:c r="H49" s="33">
        <x:f t="shared" si="28"/>
        <x:v>4.9829157175396155E-4</x:v>
      </x:c>
      <x:c r="I49" s="33">
        <x:f t="shared" si="29"/>
        <x:v>-2.8386689796562337E-3</x:v>
      </x:c>
      <x:c r="J49" s="34">
        <x:f t="shared" si="30"/>
        <x:v>0.10647605815795418</x:v>
      </x:c>
      <x:c r="K49" s="34">
        <x:f t="shared" si="31"/>
        <x:v>0.10353529556118488</x:v>
      </x:c>
      <x:c r="L49" s="34">
        <x:f t="shared" si="32"/>
        <x:v>0.75243374931884976</x:v>
      </x:c>
      <x:c r="M49" s="34">
        <x:f t="shared" si="33"/>
        <x:v>5.0582489547374876E-2</x:v>
      </x:c>
      <x:c r="N49" s="34">
        <x:f t="shared" si="34"/>
        <x:v>1.0130275925853636</x:v>
      </x:c>
      <x:c r="O49" s="35">
        <x:f t="shared" si="3"/>
        <x:v>0.20731059573921948</x:v>
      </x:c>
      <x:c r="P49" s="26" t="b">
        <x:f t="shared" si="4"/>
        <x:v>0</x:v>
      </x:c>
      <x:c r="Q49" s="26" t="b">
        <x:f t="shared" si="5"/>
        <x:v>0</x:v>
      </x:c>
      <x:c r="R49" s="26" t="b">
        <x:f t="shared" si="6"/>
        <x:v>0</x:v>
      </x:c>
      <x:c r="S49" s="26" t="b">
        <x:f t="shared" si="35"/>
        <x:v>0</x:v>
      </x:c>
      <x:c r="T49" s="26" t="str">
        <x:f t="shared" si="36"/>
        <x:v>不调</x:v>
      </x:c>
      <x:c r="U49" s="34">
        <x:f t="shared" si="7"/>
        <x:v>0.10647605815795418</x:v>
      </x:c>
      <x:c r="V49" s="34">
        <x:f t="shared" si="8"/>
        <x:v>0.10353529556118488</x:v>
      </x:c>
      <x:c r="W49" s="34">
        <x:f t="shared" si="9"/>
        <x:v>0.75243374931884976</x:v>
      </x:c>
      <x:c r="X49" s="34">
        <x:f t="shared" si="10"/>
        <x:v>5.0582489547374876E-2</x:v>
      </x:c>
      <x:c r="Y49" s="34">
        <x:f t="shared" si="37"/>
        <x:v>0.99995880187477393</x:v>
      </x:c>
      <x:c r="Z49" s="34">
        <x:f t="shared" si="11"/>
        <x:v>0.1064716715439766</x:v>
      </x:c>
      <x:c r="AA49" s="34">
        <x:f t="shared" si="12"/>
        <x:v>0.10353103010111303</x:v>
      </x:c>
      <x:c r="AB49" s="34">
        <x:f t="shared" si="13"/>
        <x:v>0.75240275045902105</x:v>
      </x:c>
      <x:c r="AC49" s="34">
        <x:f t="shared" si="14"/>
        <x:v>5.0580405643636257E-2</x:v>
      </x:c>
      <x:c r="AD49" s="34">
        <x:f t="shared" si="15"/>
        <x:v>1.0129858577477469</x:v>
      </x:c>
      <x:c r="AE49" s="34">
        <x:f t="shared" si="38"/>
        <x:v>1.0129858577477469</x:v>
      </x:c>
      <x:c r="AF49" s="33">
        <x:f t="shared" si="16"/>
        <x:v>0</x:v>
      </x:c>
      <x:c r="AG49" s="33">
        <x:f t="shared" si="39"/>
        <x:v>4.2497721084984175E-3</x:v>
      </x:c>
      <x:c r="AH49" s="30">
        <x:f t="shared" si="40"/>
        <x:v>43832</x:v>
      </x:c>
      <x:c r="AI49" s="36">
        <x:f t="shared" si="17"/>
        <x:v>2020</x:v>
      </x:c>
      <x:c r="AJ49" s="36">
        <x:f t="shared" si="18"/>
        <x:v>1</x:v>
      </x:c>
      <x:c r="AK49" s="26">
        <x:f t="shared" si="19"/>
        <x:v>0</x:v>
      </x:c>
      <x:c r="AL49" s="34">
        <x:f t="shared" si="41"/>
        <x:v>1</x:v>
      </x:c>
      <x:c r="AM49" s="35" t="str">
        <x:f t="shared" si="20"/>
      </x:c>
      <x:c r="AN49" s="34">
        <x:f t="shared" si="42"/>
        <x:v>1.0129858577477469</x:v>
      </x:c>
      <x:c r="AO49" s="35">
        <x:f t="shared" si="21"/>
        <x:v>0</x:v>
      </x:c>
      <x:c r="AP49" s="31">
        <x:f t="shared" si="22"/>
        <x:v>1</x:v>
      </x:c>
      <x:c r="AQ49" s="26" t="b">
        <x:f t="shared" si="23"/>
        <x:v>1</x:v>
      </x:c>
      <x:c r="AR49" s="37">
        <x:f t="shared" si="43"/>
        <x:v>44044</x:v>
      </x:c>
      <x:c r="AS49" t="str">
        <x:f t="shared" si="24"/>
        <x:v>2020-08</x:v>
      </x:c>
      <x:c r="AT49" s="31">
        <x:f t="shared" si="25"/>
        <x:v>1.0956437745664718</x:v>
      </x:c>
    </x:row>
    <x:row r="50">
      <x:c r="A50" s="30" t="n">
        <x:f>'净值底稿'!A12</x:f>
        <x:v>43844</x:v>
      </x:c>
      <x:c r="B50" s="32" t="n">
        <x:f>'净值底稿'!F12</x:f>
        <x:v>1.06487958348731</x:v>
      </x:c>
      <x:c r="C50" s="32" t="n">
        <x:f>'净值底稿'!O12</x:f>
        <x:v>1.0518627380144296</x:v>
      </x:c>
      <x:c r="D50" s="32" t="n">
        <x:f>'净值底稿'!P12</x:f>
        <x:v>1.4057</x:v>
      </x:c>
      <x:c r="E50" s="32" t="n">
        <x:f>'净值底稿'!Q12</x:f>
        <x:v>1.2542</x:v>
      </x:c>
      <x:c r="F50" s="33">
        <x:f t="shared" si="26"/>
        <x:v>-2.4918764767689616E-3</x:v>
      </x:c>
      <x:c r="G50" s="33">
        <x:f t="shared" si="27"/>
        <x:v>-1.4505439853098601E-3</x:v>
      </x:c>
      <x:c r="H50" s="33">
        <x:f t="shared" si="28"/>
        <x:v>1.4229811455002128E-4</x:v>
      </x:c>
      <x:c r="I50" s="33">
        <x:f t="shared" si="29"/>
        <x:v>-8.2239443302229986E-3</x:v>
      </x:c>
      <x:c r="J50" s="34">
        <x:f t="shared" si="30"/>
        <x:v>0.1062063572902139</x:v>
      </x:c>
      <x:c r="K50" s="34">
        <x:f t="shared" si="31"/>
        <x:v>0.10338085378810692</x:v>
      </x:c>
      <x:c r="L50" s="34">
        <x:f t="shared" si="32"/>
        <x:v>0.75250981595179367</x:v>
      </x:c>
      <x:c r="M50" s="34">
        <x:f t="shared" si="33"/>
        <x:v>5.0164435203422897E-2</x:v>
      </x:c>
      <x:c r="N50" s="34">
        <x:f t="shared" si="34"/>
        <x:v>1.0122614622335373</x:v>
      </x:c>
      <x:c r="O50" s="35">
        <x:f t="shared" si="3"/>
        <x:v>0.20704849379118936</x:v>
      </x:c>
      <x:c r="P50" s="26" t="b">
        <x:f t="shared" si="4"/>
        <x:v>0</x:v>
      </x:c>
      <x:c r="Q50" s="26" t="b">
        <x:f t="shared" si="5"/>
        <x:v>0</x:v>
      </x:c>
      <x:c r="R50" s="26" t="b">
        <x:f t="shared" si="6"/>
        <x:v>0</x:v>
      </x:c>
      <x:c r="S50" s="26" t="b">
        <x:f t="shared" si="35"/>
        <x:v>0</x:v>
      </x:c>
      <x:c r="T50" s="26" t="str">
        <x:f t="shared" si="36"/>
        <x:v>不调</x:v>
      </x:c>
      <x:c r="U50" s="34">
        <x:f t="shared" si="7"/>
        <x:v>0.1062063572902139</x:v>
      </x:c>
      <x:c r="V50" s="34">
        <x:f t="shared" si="8"/>
        <x:v>0.10338085378810692</x:v>
      </x:c>
      <x:c r="W50" s="34">
        <x:f t="shared" si="9"/>
        <x:v>0.75250981595179367</x:v>
      </x:c>
      <x:c r="X50" s="34">
        <x:f t="shared" si="10"/>
        <x:v>5.0164435203422897E-2</x:v>
      </x:c>
      <x:c r="Y50" s="34">
        <x:f t="shared" si="37"/>
        <x:v>0.99998626710299976</x:v>
      </x:c>
      <x:c r="Z50" s="34">
        <x:f t="shared" si="11"/>
        <x:v>0.10620489876924846</x:v>
      </x:c>
      <x:c r="AA50" s="34">
        <x:f t="shared" si="12"/>
        <x:v>0.10337943406949006</x:v>
      </x:c>
      <x:c r="AB50" s="34">
        <x:f t="shared" si="13"/>
        <x:v>0.75249948181199955</x:v>
      </x:c>
      <x:c r="AC50" s="34">
        <x:f t="shared" si="14"/>
        <x:v>5.0163746300401171E-2</x:v>
      </x:c>
      <x:c r="AD50" s="34">
        <x:f t="shared" si="15"/>
        <x:v>1.0122475609511392</x:v>
      </x:c>
      <x:c r="AE50" s="34">
        <x:f t="shared" si="38"/>
        <x:v>1.0129858577477469</x:v>
      </x:c>
      <x:c r="AF50" s="33">
        <x:f t="shared" si="16"/>
        <x:v>-7.2883228424247548E-4</x:v>
      </x:c>
      <x:c r="AG50" s="33">
        <x:f t="shared" si="39"/>
        <x:v>-7.2883228424247548E-4</x:v>
      </x:c>
      <x:c r="AH50" s="30">
        <x:f t="shared" si="40"/>
        <x:v>43832</x:v>
      </x:c>
      <x:c r="AI50" s="36">
        <x:f t="shared" si="17"/>
        <x:v>2020</x:v>
      </x:c>
      <x:c r="AJ50" s="36">
        <x:f t="shared" si="18"/>
        <x:v>1</x:v>
      </x:c>
      <x:c r="AK50" s="26">
        <x:f t="shared" si="19"/>
        <x:v>0</x:v>
      </x:c>
      <x:c r="AL50" s="34">
        <x:f t="shared" si="41"/>
        <x:v>1</x:v>
      </x:c>
      <x:c r="AM50" s="35" t="str">
        <x:f t="shared" si="20"/>
      </x:c>
      <x:c r="AN50" s="34">
        <x:f t="shared" si="42"/>
        <x:v>1.0129858577477469</x:v>
      </x:c>
      <x:c r="AO50" s="35">
        <x:f t="shared" si="21"/>
        <x:v>-7.2883228424247548E-4</x:v>
      </x:c>
      <x:c r="AP50" s="31">
        <x:f t="shared" si="22"/>
        <x:v>1</x:v>
      </x:c>
      <x:c r="AQ50" s="26" t="b">
        <x:f t="shared" si="23"/>
        <x:v>1</x:v>
      </x:c>
      <x:c r="AR50" s="37">
        <x:f t="shared" si="43"/>
        <x:v>44075</x:v>
      </x:c>
      <x:c r="AS50" t="str">
        <x:f t="shared" si="24"/>
        <x:v>2020-09</x:v>
      </x:c>
      <x:c r="AT50" s="31">
        <x:f t="shared" si="25"/>
        <x:v>1.0840250348263745</x:v>
      </x:c>
    </x:row>
    <x:row r="51">
      <x:c r="A51" s="30" t="n">
        <x:f>'净值底稿'!A13</x:f>
        <x:v>43845</x:v>
      </x:c>
      <x:c r="B51" s="32" t="n">
        <x:f>'净值底稿'!F13</x:f>
        <x:v>1.070697320211139</x:v>
      </x:c>
      <x:c r="C51" s="32" t="n">
        <x:f>'净值底稿'!O13</x:f>
        <x:v>1.0491022395834841</x:v>
      </x:c>
      <x:c r="D51" s="32" t="n">
        <x:f>'净值底稿'!P13</x:f>
        <x:v>1.4059</x:v>
      </x:c>
      <x:c r="E51" s="32" t="n">
        <x:f>'净值底稿'!Q13</x:f>
        <x:v>1.2616</x:v>
      </x:c>
      <x:c r="F51" s="33">
        <x:f t="shared" si="26"/>
        <x:v>5.4632813080863762E-3</x:v>
      </x:c>
      <x:c r="G51" s="33">
        <x:f t="shared" si="27"/>
        <x:v>-2.6243903611952168E-3</x:v>
      </x:c>
      <x:c r="H51" s="33">
        <x:f t="shared" si="28"/>
        <x:v>1.4227786867748726E-4</x:v>
      </x:c>
      <x:c r="I51" s="33">
        <x:f t="shared" si="29"/>
        <x:v>5.9001754106202675E-3</x:v>
      </x:c>
      <x:c r="J51" s="34">
        <x:f t="shared" si="30"/>
        <x:v>0.1067851260075217</x:v>
      </x:c>
      <x:c r="K51" s="34">
        <x:f t="shared" si="31"/>
        <x:v>0.10310812607917227</x:v>
      </x:c>
      <x:c r="L51" s="34">
        <x:f t="shared" si="32"/>
        <x:v>0.75260654583445263</x:v>
      </x:c>
      <x:c r="M51" s="34">
        <x:f t="shared" si="33"/>
        <x:v>5.0459721202827393E-2</x:v>
      </x:c>
      <x:c r="N51" s="34">
        <x:f t="shared" si="34"/>
        <x:v>1.012959519123974</x:v>
      </x:c>
      <x:c r="O51" s="35">
        <x:f t="shared" si="3"/>
        <x:v>0.20720793686623679</x:v>
      </x:c>
      <x:c r="P51" s="26" t="b">
        <x:f t="shared" si="4"/>
        <x:v>0</x:v>
      </x:c>
      <x:c r="Q51" s="26" t="b">
        <x:f t="shared" si="5"/>
        <x:v>0</x:v>
      </x:c>
      <x:c r="R51" s="26" t="b">
        <x:f t="shared" si="6"/>
        <x:v>0</x:v>
      </x:c>
      <x:c r="S51" s="26" t="b">
        <x:f t="shared" si="35"/>
        <x:v>0</x:v>
      </x:c>
      <x:c r="T51" s="26" t="str">
        <x:f t="shared" si="36"/>
        <x:v>不调</x:v>
      </x:c>
      <x:c r="U51" s="34">
        <x:f t="shared" si="7"/>
        <x:v>0.1067851260075217</x:v>
      </x:c>
      <x:c r="V51" s="34">
        <x:f t="shared" si="8"/>
        <x:v>0.10310812607917227</x:v>
      </x:c>
      <x:c r="W51" s="34">
        <x:f t="shared" si="9"/>
        <x:v>0.75260654583445263</x:v>
      </x:c>
      <x:c r="X51" s="34">
        <x:f t="shared" si="10"/>
        <x:v>5.0459721202827393E-2</x:v>
      </x:c>
      <x:c r="Y51" s="34">
        <x:f t="shared" si="37"/>
        <x:v>0.99998626710299976</x:v>
      </x:c>
      <x:c r="Z51" s="34">
        <x:f t="shared" si="11"/>
        <x:v>0.10678365953838508</x:v>
      </x:c>
      <x:c r="AA51" s="34">
        <x:f t="shared" si="12"/>
        <x:v>0.10310671010589693</x:v>
      </x:c>
      <x:c r="AB51" s="34">
        <x:f t="shared" si="13"/>
        <x:v>0.752596210366277</x:v>
      </x:c>
      <x:c r="AC51" s="34">
        <x:f t="shared" si="14"/>
        <x:v>5.0459028244673451E-2</x:v>
      </x:c>
      <x:c r="AD51" s="34">
        <x:f t="shared" si="15"/>
        <x:v>1.0129456082552324</x:v>
      </x:c>
      <x:c r="AE51" s="34">
        <x:f t="shared" si="38"/>
        <x:v>1.0129858577477469</x:v>
      </x:c>
      <x:c r="AF51" s="33">
        <x:f t="shared" si="16"/>
        <x:v>-3.9733518692908198E-5</x:v>
      </x:c>
      <x:c r="AG51" s="33">
        <x:f t="shared" si="39"/>
        <x:v>6.8960136929074878E-4</x:v>
      </x:c>
      <x:c r="AH51" s="30">
        <x:f t="shared" si="40"/>
        <x:v>43832</x:v>
      </x:c>
      <x:c r="AI51" s="36">
        <x:f t="shared" si="17"/>
        <x:v>2020</x:v>
      </x:c>
      <x:c r="AJ51" s="36">
        <x:f t="shared" si="18"/>
        <x:v>1</x:v>
      </x:c>
      <x:c r="AK51" s="26">
        <x:f t="shared" si="19"/>
        <x:v>0</x:v>
      </x:c>
      <x:c r="AL51" s="34">
        <x:f t="shared" si="41"/>
        <x:v>1</x:v>
      </x:c>
      <x:c r="AM51" s="35" t="str">
        <x:f t="shared" si="20"/>
      </x:c>
      <x:c r="AN51" s="34">
        <x:f t="shared" si="42"/>
        <x:v>1.0129858577477469</x:v>
      </x:c>
      <x:c r="AO51" s="35">
        <x:f t="shared" si="21"/>
        <x:v>-3.9733518692908198E-5</x:v>
      </x:c>
      <x:c r="AP51" s="31">
        <x:f t="shared" si="22"/>
        <x:v>1</x:v>
      </x:c>
      <x:c r="AQ51" s="26" t="b">
        <x:f t="shared" si="23"/>
        <x:v>1</x:v>
      </x:c>
      <x:c r="AR51" s="37">
        <x:f t="shared" si="43"/>
        <x:v>44105</x:v>
      </x:c>
      <x:c r="AS51" t="str">
        <x:f t="shared" si="24"/>
        <x:v>2020-10</x:v>
      </x:c>
      <x:c r="AT51" s="31">
        <x:f t="shared" si="25"/>
        <x:v>1.0885944287759231</x:v>
      </x:c>
    </x:row>
    <x:row r="52">
      <x:c r="A52" s="30" t="n">
        <x:f>'净值底稿'!A14</x:f>
        <x:v>43846</x:v>
      </x:c>
      <x:c r="B52" s="32" t="n">
        <x:f>'净值底稿'!F14</x:f>
        <x:v>1.0743933875258898</x:v>
      </x:c>
      <x:c r="C52" s="32" t="n">
        <x:f>'净值底稿'!O14</x:f>
        <x:v>1.0476066361405596</x:v>
      </x:c>
      <x:c r="D52" s="32" t="n">
        <x:f>'净值底稿'!P14</x:f>
        <x:v>1.4061</x:v>
      </x:c>
      <x:c r="E52" s="32" t="n">
        <x:f>'净值底稿'!Q14</x:f>
        <x:v>1.2635</x:v>
      </x:c>
      <x:c r="F52" s="33">
        <x:f t="shared" si="26"/>
        <x:v>3.4520188338773572E-3</x:v>
      </x:c>
      <x:c r="G52" s="33">
        <x:f t="shared" si="27"/>
        <x:v>-1.4256031361807864E-3</x:v>
      </x:c>
      <x:c r="H52" s="33">
        <x:f t="shared" si="28"/>
        <x:v>1.4225762856523438E-4</x:v>
      </x:c>
      <x:c r="I52" s="33">
        <x:f t="shared" si="29"/>
        <x:v>1.5060240963855609E-3</x:v>
      </x:c>
      <x:c r="J52" s="34">
        <x:f t="shared" si="30"/>
        <x:v>0.10715227874226192</x:v>
      </x:c>
      <x:c r="K52" s="34">
        <x:f t="shared" si="31"/>
        <x:v>0.10295972085660869</x:v>
      </x:c>
      <x:c r="L52" s="34">
        <x:f t="shared" si="32"/>
        <x:v>0.75270327291843087</x:v>
      </x:c>
      <x:c r="M52" s="34">
        <x:f t="shared" si="33"/>
        <x:v>5.0535020757090127E-2</x:v>
      </x:c>
      <x:c r="N52" s="34">
        <x:f t="shared" si="34"/>
        <x:v>1.0133502932743916</x:v>
      </x:c>
      <x:c r="O52" s="35">
        <x:f t="shared" si="3"/>
        <x:v>0.20734389775518344</x:v>
      </x:c>
      <x:c r="P52" s="26" t="b">
        <x:f t="shared" si="4"/>
        <x:v>0</x:v>
      </x:c>
      <x:c r="Q52" s="26" t="b">
        <x:f t="shared" si="5"/>
        <x:v>0</x:v>
      </x:c>
      <x:c r="R52" s="26" t="b">
        <x:f t="shared" si="6"/>
        <x:v>0</x:v>
      </x:c>
      <x:c r="S52" s="26" t="b">
        <x:f t="shared" si="35"/>
        <x:v>0</x:v>
      </x:c>
      <x:c r="T52" s="26" t="str">
        <x:f t="shared" si="36"/>
        <x:v>不调</x:v>
      </x:c>
      <x:c r="U52" s="34">
        <x:f t="shared" si="7"/>
        <x:v>0.10715227874226192</x:v>
      </x:c>
      <x:c r="V52" s="34">
        <x:f t="shared" si="8"/>
        <x:v>0.10295972085660869</x:v>
      </x:c>
      <x:c r="W52" s="34">
        <x:f t="shared" si="9"/>
        <x:v>0.75270327291843087</x:v>
      </x:c>
      <x:c r="X52" s="34">
        <x:f t="shared" si="10"/>
        <x:v>5.0535020757090127E-2</x:v>
      </x:c>
      <x:c r="Y52" s="34">
        <x:f t="shared" si="37"/>
        <x:v>0.99998626710299976</x:v>
      </x:c>
      <x:c r="Z52" s="34">
        <x:f t="shared" si="11"/>
        <x:v>0.10715080723105462</x:v>
      </x:c>
      <x:c r="AA52" s="34">
        <x:f t="shared" si="12"/>
        <x:v>0.102958306921367</x:v>
      </x:c>
      <x:c r="AB52" s="34">
        <x:f t="shared" si="13"/>
        <x:v>0.75269293612191213</x:v>
      </x:c>
      <x:c r="AC52" s="34">
        <x:f t="shared" si="14"/>
        <x:v>5.0534326764855163E-2</x:v>
      </x:c>
      <x:c r="AD52" s="34">
        <x:f t="shared" si="15"/>
        <x:v>1.013336377039189</x:v>
      </x:c>
      <x:c r="AE52" s="34">
        <x:f t="shared" si="38"/>
        <x:v>1.013336377039189</x:v>
      </x:c>
      <x:c r="AF52" s="33">
        <x:f t="shared" si="16"/>
        <x:v>0</x:v>
      </x:c>
      <x:c r="AG52" s="33">
        <x:f t="shared" si="39"/>
        <x:v>3.8577469586908997E-4</x:v>
      </x:c>
      <x:c r="AH52" s="30">
        <x:f t="shared" si="40"/>
        <x:v>43832</x:v>
      </x:c>
      <x:c r="AI52" s="36">
        <x:f t="shared" si="17"/>
        <x:v>2020</x:v>
      </x:c>
      <x:c r="AJ52" s="36">
        <x:f t="shared" si="18"/>
        <x:v>1</x:v>
      </x:c>
      <x:c r="AK52" s="26">
        <x:f t="shared" si="19"/>
        <x:v>0</x:v>
      </x:c>
      <x:c r="AL52" s="34">
        <x:f t="shared" si="41"/>
        <x:v>1</x:v>
      </x:c>
      <x:c r="AM52" s="35" t="str">
        <x:f t="shared" si="20"/>
      </x:c>
      <x:c r="AN52" s="34">
        <x:f t="shared" si="42"/>
        <x:v>1.013336377039189</x:v>
      </x:c>
      <x:c r="AO52" s="35">
        <x:f t="shared" si="21"/>
        <x:v>0</x:v>
      </x:c>
      <x:c r="AP52" s="31">
        <x:f t="shared" si="22"/>
        <x:v>1</x:v>
      </x:c>
      <x:c r="AQ52" s="26" t="b">
        <x:f t="shared" si="23"/>
        <x:v>1</x:v>
      </x:c>
      <x:c r="AR52" s="37">
        <x:f t="shared" si="43"/>
        <x:v>44136</x:v>
      </x:c>
      <x:c r="AS52" t="str">
        <x:f t="shared" si="24"/>
        <x:v>2020-11</x:v>
      </x:c>
      <x:c r="AT52" s="31">
        <x:f t="shared" si="25"/>
        <x:v>1.0859972550091064</x:v>
      </x:c>
    </x:row>
    <x:row r="53">
      <x:c r="A53" s="30" t="n">
        <x:f>'净值底稿'!A15</x:f>
        <x:v>43847</x:v>
      </x:c>
      <x:c r="B53" s="32" t="n">
        <x:f>'净值底稿'!F15</x:f>
        <x:v>1.0759269710525015</x:v>
      </x:c>
      <x:c r="C53" s="32" t="n">
        <x:f>'净值底稿'!O15</x:f>
        <x:v>1.0448326648337998</x:v>
      </x:c>
      <x:c r="D53" s="32" t="n">
        <x:f>'净值底稿'!P15</x:f>
        <x:v>1.4064</x:v>
      </x:c>
      <x:c r="E53" s="32" t="n">
        <x:f>'净值底稿'!Q15</x:f>
        <x:v>1.261</x:v>
      </x:c>
      <x:c r="F53" s="33">
        <x:f t="shared" si="26"/>
        <x:v>1.4273947926497499E-3</x:v>
      </x:c>
      <x:c r="G53" s="33">
        <x:f t="shared" si="27"/>
        <x:v>-2.6479130725816091E-3</x:v>
      </x:c>
      <x:c r="H53" s="33">
        <x:f t="shared" si="28"/>
        <x:v>2.1335609131645228E-4</x:v>
      </x:c>
      <x:c r="I53" s="33">
        <x:f t="shared" si="29"/>
        <x:v>-1.9786307874951614E-3</x:v>
      </x:c>
      <x:c r="J53" s="34">
        <x:f t="shared" si="30"/>
        <x:v>0.10730375373532444</x:v>
      </x:c>
      <x:c r="K53" s="34">
        <x:f t="shared" si="31"/>
        <x:v>0.10268568227453904</x:v>
      </x:c>
      <x:c r="L53" s="34">
        <x:f t="shared" si="32"/>
        <x:v>0.75285352774472458</x:v>
      </x:c>
      <x:c r="M53" s="34">
        <x:f t="shared" si="33"/>
        <x:v>5.0434337990092878E-2</x:v>
      </x:c>
      <x:c r="N53" s="34">
        <x:f t="shared" si="34"/>
        <x:v>1.013277301744681</x:v>
      </x:c>
      <x:c r="O53" s="35">
        <x:f t="shared" si="3"/>
        <x:v>0.20723787619469961</x:v>
      </x:c>
      <x:c r="P53" s="26" t="b">
        <x:f t="shared" si="4"/>
        <x:v>0</x:v>
      </x:c>
      <x:c r="Q53" s="26" t="b">
        <x:f t="shared" si="5"/>
        <x:v>0</x:v>
      </x:c>
      <x:c r="R53" s="26" t="b">
        <x:f t="shared" si="6"/>
        <x:v>0</x:v>
      </x:c>
      <x:c r="S53" s="26" t="b">
        <x:f t="shared" si="35"/>
        <x:v>0</x:v>
      </x:c>
      <x:c r="T53" s="26" t="str">
        <x:f t="shared" si="36"/>
        <x:v>不调</x:v>
      </x:c>
      <x:c r="U53" s="34">
        <x:f t="shared" si="7"/>
        <x:v>0.10730375373532444</x:v>
      </x:c>
      <x:c r="V53" s="34">
        <x:f t="shared" si="8"/>
        <x:v>0.10268568227453904</x:v>
      </x:c>
      <x:c r="W53" s="34">
        <x:f t="shared" si="9"/>
        <x:v>0.75285352774472458</x:v>
      </x:c>
      <x:c r="X53" s="34">
        <x:f t="shared" si="10"/>
        <x:v>5.0434337990092878E-2</x:v>
      </x:c>
      <x:c r="Y53" s="34">
        <x:f t="shared" si="37"/>
        <x:v>0.99998626710299976</x:v>
      </x:c>
      <x:c r="Z53" s="34">
        <x:f t="shared" si="11"/>
        <x:v>0.10730228014392666</x:v>
      </x:c>
      <x:c r="AA53" s="34">
        <x:f t="shared" si="12"/>
        <x:v>0.10268427210264097</x:v>
      </x:c>
      <x:c r="AB53" s="34">
        <x:f t="shared" si="13"/>
        <x:v>0.75284318888477175</x:v>
      </x:c>
      <x:c r="AC53" s="34">
        <x:f t="shared" si="14"/>
        <x:v>5.0433645380523986E-2</x:v>
      </x:c>
      <x:c r="AD53" s="34">
        <x:f t="shared" si="15"/>
        <x:v>1.0132633865118634</x:v>
      </x:c>
      <x:c r="AE53" s="34">
        <x:f t="shared" si="38"/>
        <x:v>1.013336377039189</x:v>
      </x:c>
      <x:c r="AF53" s="33">
        <x:f t="shared" si="16"/>
        <x:v>-7.2029909297111061E-5</x:v>
      </x:c>
      <x:c r="AG53" s="33">
        <x:f t="shared" si="39"/>
        <x:v>-7.2029909297111061E-5</x:v>
      </x:c>
      <x:c r="AH53" s="30">
        <x:f t="shared" si="40"/>
        <x:v>43832</x:v>
      </x:c>
      <x:c r="AI53" s="36">
        <x:f t="shared" si="17"/>
        <x:v>2020</x:v>
      </x:c>
      <x:c r="AJ53" s="36">
        <x:f t="shared" si="18"/>
        <x:v>1</x:v>
      </x:c>
      <x:c r="AK53" s="26">
        <x:f t="shared" si="19"/>
        <x:v>0</x:v>
      </x:c>
      <x:c r="AL53" s="34">
        <x:f t="shared" si="41"/>
        <x:v>1</x:v>
      </x:c>
      <x:c r="AM53" s="35" t="str">
        <x:f t="shared" si="20"/>
      </x:c>
      <x:c r="AN53" s="34">
        <x:f t="shared" si="42"/>
        <x:v>1.013336377039189</x:v>
      </x:c>
      <x:c r="AO53" s="35">
        <x:f t="shared" si="21"/>
        <x:v>-7.2029909297111061E-5</x:v>
      </x:c>
      <x:c r="AP53" s="31">
        <x:f t="shared" si="22"/>
        <x:v>1</x:v>
      </x:c>
      <x:c r="AQ53" s="26" t="b">
        <x:f t="shared" si="23"/>
        <x:v>1</x:v>
      </x:c>
      <x:c r="AR53" s="37">
        <x:f t="shared" si="43"/>
        <x:v>44166</x:v>
      </x:c>
      <x:c r="AS53" t="str">
        <x:f t="shared" si="24"/>
        <x:v>2020-12</x:v>
      </x:c>
      <x:c r="AT53" s="31">
        <x:f t="shared" si="25"/>
        <x:v>1.1055537503979913</x:v>
      </x:c>
    </x:row>
    <x:row r="54">
      <x:c r="A54" s="30" t="n">
        <x:f>'净值底稿'!A16</x:f>
        <x:v>43850</x:v>
      </x:c>
      <x:c r="B54" s="32" t="n">
        <x:f>'净值底稿'!F16</x:f>
        <x:v>1.10806098380573</x:v>
      </x:c>
      <x:c r="C54" s="32" t="n">
        <x:f>'净值底稿'!O16</x:f>
        <x:v>1.0570592985537919</x:v>
      </x:c>
      <x:c r="D54" s="32" t="n">
        <x:f>'净值底稿'!P16</x:f>
        <x:v>1.4078</x:v>
      </x:c>
      <x:c r="E54" s="32" t="n">
        <x:f>'净值底稿'!Q16</x:f>
        <x:v>1.2626</x:v>
      </x:c>
      <x:c r="F54" s="33">
        <x:f t="shared" si="26"/>
        <x:v>2.9866351172323613E-2</x:v>
      </x:c>
      <x:c r="G54" s="33">
        <x:f t="shared" si="27"/>
        <x:v>1.1702001795605321E-2</x:v>
      </x:c>
      <x:c r="H54" s="33">
        <x:f t="shared" si="28"/>
        <x:v>9.9544937428874825E-4</x:v>
      </x:c>
      <x:c r="I54" s="33">
        <x:f t="shared" si="29"/>
        <x:v>1.2688342585249757E-3</x:v>
      </x:c>
      <x:c r="J54" s="34">
        <x:f t="shared" si="30"/>
        <x:v>0.11050700772429622</x:v>
      </x:c>
      <x:c r="K54" s="34">
        <x:f t="shared" si="31"/>
        <x:v>0.1038858836391665</x:v>
      </x:c>
      <x:c r="L54" s="34">
        <x:f t="shared" si="32"/>
        <x:v>0.7535926061660847</x:v>
      </x:c>
      <x:c r="M54" s="34">
        <x:f t="shared" si="33"/>
        <x:v>5.0497637317565097E-2</x:v>
      </x:c>
      <x:c r="N54" s="34">
        <x:f t="shared" si="34"/>
        <x:v>1.0184831348471126</x:v>
      </x:c>
      <x:c r="O54" s="35">
        <x:f t="shared" si="3"/>
        <x:v>0.21050215170783937</x:v>
      </x:c>
      <x:c r="P54" s="26" t="b">
        <x:f t="shared" si="4"/>
        <x:v>0</x:v>
      </x:c>
      <x:c r="Q54" s="26" t="b">
        <x:f t="shared" si="5"/>
        <x:v>0</x:v>
      </x:c>
      <x:c r="R54" s="26" t="b">
        <x:f t="shared" si="6"/>
        <x:v>0</x:v>
      </x:c>
      <x:c r="S54" s="26" t="b">
        <x:f t="shared" si="35"/>
        <x:v>0</x:v>
      </x:c>
      <x:c r="T54" s="26" t="str">
        <x:f t="shared" si="36"/>
        <x:v>不调</x:v>
      </x:c>
      <x:c r="U54" s="34">
        <x:f t="shared" si="7"/>
        <x:v>0.11050700772429622</x:v>
      </x:c>
      <x:c r="V54" s="34">
        <x:f t="shared" si="8"/>
        <x:v>0.1038858836391665</x:v>
      </x:c>
      <x:c r="W54" s="34">
        <x:f t="shared" si="9"/>
        <x:v>0.7535926061660847</x:v>
      </x:c>
      <x:c r="X54" s="34">
        <x:f t="shared" si="10"/>
        <x:v>5.0497637317565097E-2</x:v>
      </x:c>
      <x:c r="Y54" s="34">
        <x:f t="shared" si="37"/>
        <x:v>0.99995880187477393</x:v>
      </x:c>
      <x:c r="Z54" s="34">
        <x:f t="shared" si="11"/>
        <x:v>0.11050245504275365</x:v>
      </x:c>
      <x:c r="AA54" s="34">
        <x:f t="shared" si="12"/>
        <x:v>0.1038816037355231</x:v>
      </x:c>
      <x:c r="AB54" s="34">
        <x:f t="shared" si="13"/>
        <x:v>0.75356155956352644</x:v>
      </x:c>
      <x:c r="AC54" s="34">
        <x:f t="shared" si="14"/>
        <x:v>5.049555690957927E-2</x:v>
      </x:c>
      <x:c r="AD54" s="34">
        <x:f t="shared" si="15"/>
        <x:v>1.0184411752513824</x:v>
      </x:c>
      <x:c r="AE54" s="34">
        <x:f t="shared" si="38"/>
        <x:v>1.0184411752513824</x:v>
      </x:c>
      <x:c r="AF54" s="33">
        <x:f t="shared" si="16"/>
        <x:v>0</x:v>
      </x:c>
      <x:c r="AG54" s="33">
        <x:f t="shared" si="39"/>
        <x:v>5.1100126664433976E-3</x:v>
      </x:c>
      <x:c r="AH54" s="30">
        <x:f t="shared" si="40"/>
        <x:v>43832</x:v>
      </x:c>
      <x:c r="AI54" s="36">
        <x:f t="shared" si="17"/>
        <x:v>2020</x:v>
      </x:c>
      <x:c r="AJ54" s="36">
        <x:f t="shared" si="18"/>
        <x:v>1</x:v>
      </x:c>
      <x:c r="AK54" s="26">
        <x:f t="shared" si="19"/>
        <x:v>0</x:v>
      </x:c>
      <x:c r="AL54" s="34">
        <x:f t="shared" si="41"/>
        <x:v>1</x:v>
      </x:c>
      <x:c r="AM54" s="35" t="str">
        <x:f t="shared" si="20"/>
      </x:c>
      <x:c r="AN54" s="34">
        <x:f t="shared" si="42"/>
        <x:v>1.0184411752513824</x:v>
      </x:c>
      <x:c r="AO54" s="35">
        <x:f t="shared" si="21"/>
        <x:v>0</x:v>
      </x:c>
      <x:c r="AP54" s="31">
        <x:f t="shared" si="22"/>
        <x:v>1</x:v>
      </x:c>
      <x:c r="AQ54" s="26" t="b">
        <x:f t="shared" si="23"/>
        <x:v>1</x:v>
      </x:c>
      <x:c r="AR54" s="37">
        <x:f t="shared" si="43"/>
        <x:v>44197</x:v>
      </x:c>
      <x:c r="AS54" t="str">
        <x:f t="shared" si="24"/>
        <x:v>2021-01</x:v>
      </x:c>
      <x:c r="AT54" s="31">
        <x:f t="shared" si="25"/>
        <x:v>1.109066832625728</x:v>
      </x:c>
    </x:row>
    <x:row r="55">
      <x:c r="A55" s="30" t="n">
        <x:f>'净值底稿'!A17</x:f>
        <x:v>43851</x:v>
      </x:c>
      <x:c r="B55" s="32" t="n">
        <x:f>'净值底稿'!F17</x:f>
        <x:v>1.10431604338072</x:v>
      </x:c>
      <x:c r="C55" s="32" t="n">
        <x:f>'净值底稿'!O17</x:f>
        <x:v>1.045750171580099</x:v>
      </x:c>
      <x:c r="D55" s="32" t="n">
        <x:f>'净值底稿'!P17</x:f>
        <x:v>1.4086</x:v>
      </x:c>
      <x:c r="E55" s="32" t="n">
        <x:f>'净值底稿'!Q17</x:f>
        <x:v>1.2735</x:v>
      </x:c>
      <x:c r="F55" s="33">
        <x:f t="shared" si="26"/>
        <x:v>-3.3797241124290389E-3</x:v>
      </x:c>
      <x:c r="G55" s="33">
        <x:f t="shared" si="27"/>
        <x:v>-1.069866845612677E-2</x:v>
      </x:c>
      <x:c r="H55" s="33">
        <x:f t="shared" si="28"/>
        <x:v>5.6826253729225229E-4</x:v>
      </x:c>
      <x:c r="I55" s="33">
        <x:f t="shared" si="29"/>
        <x:v>8.6329795659749742E-3</x:v>
      </x:c>
      <x:c r="J55" s="34">
        <x:f t="shared" si="30"/>
        <x:v>0.11012898723096305</x:v>
      </x:c>
      <x:c r="K55" s="34">
        <x:f t="shared" si="31"/>
        <x:v>0.102770208898466</x:v>
      </x:c>
      <x:c r="L55" s="34">
        <x:f t="shared" si="32"/>
        <x:v>0.75398978036736997</x:v>
      </x:c>
      <x:c r="M55" s="34">
        <x:f t="shared" si="33"/>
        <x:v>5.0931484020552191E-2</x:v>
      </x:c>
      <x:c r="N55" s="34">
        <x:f t="shared" si="34"/>
        <x:v>1.0178204605173511</x:v>
      </x:c>
      <x:c r="O55" s="35">
        <x:f t="shared" si="3"/>
        <x:v>0.20917166080667493</x:v>
      </x:c>
      <x:c r="P55" s="26" t="b">
        <x:f t="shared" si="4"/>
        <x:v>0</x:v>
      </x:c>
      <x:c r="Q55" s="26" t="b">
        <x:f t="shared" si="5"/>
        <x:v>0</x:v>
      </x:c>
      <x:c r="R55" s="26" t="b">
        <x:f t="shared" si="6"/>
        <x:v>0</x:v>
      </x:c>
      <x:c r="S55" s="26" t="b">
        <x:f t="shared" si="35"/>
        <x:v>0</x:v>
      </x:c>
      <x:c r="T55" s="26" t="str">
        <x:f t="shared" si="36"/>
        <x:v>不调</x:v>
      </x:c>
      <x:c r="U55" s="34">
        <x:f t="shared" si="7"/>
        <x:v>0.11012898723096305</x:v>
      </x:c>
      <x:c r="V55" s="34">
        <x:f t="shared" si="8"/>
        <x:v>0.102770208898466</x:v>
      </x:c>
      <x:c r="W55" s="34">
        <x:f t="shared" si="9"/>
        <x:v>0.75398978036736997</x:v>
      </x:c>
      <x:c r="X55" s="34">
        <x:f t="shared" si="10"/>
        <x:v>5.0931484020552191E-2</x:v>
      </x:c>
      <x:c r="Y55" s="34">
        <x:f t="shared" si="37"/>
        <x:v>0.99998626710299976</x:v>
      </x:c>
      <x:c r="Z55" s="34">
        <x:f t="shared" si="11"/>
        <x:v>0.11012747484092467</x:v>
      </x:c>
      <x:c r="AA55" s="34">
        <x:f t="shared" si="12"/>
        <x:v>0.10276879756577251</x:v>
      </x:c>
      <x:c r="AB55" s="34">
        <x:f t="shared" si="13"/>
        <x:v>0.75397942590337697</x:v>
      </x:c>
      <x:c r="AC55" s="34">
        <x:f t="shared" si="14"/>
        <x:v>5.0930784583728066E-2</x:v>
      </x:c>
      <x:c r="AD55" s="34">
        <x:f t="shared" si="15"/>
        <x:v>1.0178064828938023</x:v>
      </x:c>
      <x:c r="AE55" s="34">
        <x:f t="shared" si="38"/>
        <x:v>1.0184411752513824</x:v>
      </x:c>
      <x:c r="AF55" s="33">
        <x:f t="shared" si="16"/>
        <x:v>-6.231998204742073E-4</x:v>
      </x:c>
      <x:c r="AG55" s="33">
        <x:f t="shared" si="39"/>
        <x:v>-6.231998204742073E-4</x:v>
      </x:c>
      <x:c r="AH55" s="30">
        <x:f t="shared" si="40"/>
        <x:v>43832</x:v>
      </x:c>
      <x:c r="AI55" s="36">
        <x:f t="shared" si="17"/>
        <x:v>2020</x:v>
      </x:c>
      <x:c r="AJ55" s="36">
        <x:f t="shared" si="18"/>
        <x:v>1</x:v>
      </x:c>
      <x:c r="AK55" s="26">
        <x:f t="shared" si="19"/>
        <x:v>0</x:v>
      </x:c>
      <x:c r="AL55" s="34">
        <x:f t="shared" si="41"/>
        <x:v>1</x:v>
      </x:c>
      <x:c r="AM55" s="35" t="str">
        <x:f t="shared" si="20"/>
      </x:c>
      <x:c r="AN55" s="34">
        <x:f t="shared" si="42"/>
        <x:v>1.0184411752513824</x:v>
      </x:c>
      <x:c r="AO55" s="35">
        <x:f t="shared" si="21"/>
        <x:v>-6.231998204742073E-4</x:v>
      </x:c>
      <x:c r="AP55" s="31">
        <x:f t="shared" si="22"/>
        <x:v>1</x:v>
      </x:c>
      <x:c r="AQ55" s="26" t="b">
        <x:f t="shared" si="23"/>
        <x:v>1</x:v>
      </x:c>
      <x:c r="AR55" s="37">
        <x:f t="shared" si="43"/>
        <x:v>44228</x:v>
      </x:c>
      <x:c r="AS55" t="str">
        <x:f t="shared" si="24"/>
        <x:v>2021-02</x:v>
      </x:c>
      <x:c r="AT55" s="31">
        <x:f t="shared" si="25"/>
        <x:v>1.1031173896861033</x:v>
      </x:c>
    </x:row>
    <x:row r="56">
      <x:c r="A56" s="30" t="n">
        <x:f>'净值底稿'!A18</x:f>
        <x:v>43852</x:v>
      </x:c>
      <x:c r="B56" s="32" t="n">
        <x:f>'净值底稿'!F18</x:f>
        <x:v>1.136234889249905</x:v>
      </x:c>
      <x:c r="C56" s="32" t="n">
        <x:f>'净值底稿'!O18</x:f>
        <x:v>1.0501214580736238</x:v>
      </x:c>
      <x:c r="D56" s="32" t="n">
        <x:f>'净值底稿'!P18</x:f>
        <x:v>1.4094</x:v>
      </x:c>
      <x:c r="E56" s="32" t="n">
        <x:f>'净值底稿'!Q18</x:f>
        <x:v>1.2649</x:v>
      </x:c>
      <x:c r="F56" s="33">
        <x:f t="shared" si="26"/>
        <x:v>2.8903723766857237E-2</x:v>
      </x:c>
      <x:c r="G56" s="33">
        <x:f t="shared" si="27"/>
        <x:v>4.1800485549239319E-3</x:v>
      </x:c>
      <x:c r="H56" s="33">
        <x:f t="shared" si="28"/>
        <x:v>5.679397983813228E-4</x:v>
      </x:c>
      <x:c r="I56" s="33">
        <x:f t="shared" si="29"/>
        <x:v>-6.7530427954457517E-3</x:v>
      </x:c>
      <x:c r="J56" s="34">
        <x:f t="shared" si="30"/>
        <x:v>0.11331056895286827</x:v>
      </x:c>
      <x:c r="K56" s="34">
        <x:f t="shared" si="31"/>
        <x:v>0.10319837612952859</x:v>
      </x:c>
      <x:c r="L56" s="34">
        <x:f t="shared" si="32"/>
        <x:v>0.75440764082650824</x:v>
      </x:c>
      <x:c r="M56" s="34">
        <x:f t="shared" si="33"/>
        <x:v>5.0586846815828521E-2</x:v>
      </x:c>
      <x:c r="N56" s="34">
        <x:f t="shared" si="34"/>
        <x:v>1.0215034327247337</x:v>
      </x:c>
      <x:c r="O56" s="35">
        <x:f t="shared" si="3"/>
        <x:v>0.21195126530792571</x:v>
      </x:c>
      <x:c r="P56" s="26" t="b">
        <x:f t="shared" si="4"/>
        <x:v>0</x:v>
      </x:c>
      <x:c r="Q56" s="26" t="b">
        <x:f t="shared" si="5"/>
        <x:v>0</x:v>
      </x:c>
      <x:c r="R56" s="26" t="b">
        <x:f t="shared" si="6"/>
        <x:v>0</x:v>
      </x:c>
      <x:c r="S56" s="26" t="b">
        <x:f t="shared" si="35"/>
        <x:v>0</x:v>
      </x:c>
      <x:c r="T56" s="26" t="str">
        <x:f t="shared" si="36"/>
        <x:v>不调</x:v>
      </x:c>
      <x:c r="U56" s="34">
        <x:f t="shared" si="7"/>
        <x:v>0.11331056895286827</x:v>
      </x:c>
      <x:c r="V56" s="34">
        <x:f t="shared" si="8"/>
        <x:v>0.10319837612952859</x:v>
      </x:c>
      <x:c r="W56" s="34">
        <x:f t="shared" si="9"/>
        <x:v>0.75440764082650824</x:v>
      </x:c>
      <x:c r="X56" s="34">
        <x:f t="shared" si="10"/>
        <x:v>5.0586846815828521E-2</x:v>
      </x:c>
      <x:c r="Y56" s="34">
        <x:f t="shared" si="37"/>
        <x:v>0.99998626710299976</x:v>
      </x:c>
      <x:c r="Z56" s="34">
        <x:f t="shared" si="11"/>
        <x:v>0.1133090128704958</x:v>
      </x:c>
      <x:c r="AA56" s="34">
        <x:f t="shared" si="12"/>
        <x:v>0.10319695891685861</x:v>
      </x:c>
      <x:c r="AB56" s="34">
        <x:f t="shared" si="13"/>
        <x:v>0.75439728062408062</x:v>
      </x:c>
      <x:c r="AC56" s="34">
        <x:f t="shared" si="14"/>
        <x:v>5.0586152111871632E-2</x:v>
      </x:c>
      <x:c r="AD56" s="34">
        <x:f t="shared" si="15"/>
        <x:v>1.0214894045233067</x:v>
      </x:c>
      <x:c r="AE56" s="34">
        <x:f t="shared" si="38"/>
        <x:v>1.0214894045233067</x:v>
      </x:c>
      <x:c r="AF56" s="33">
        <x:f t="shared" si="16"/>
        <x:v>0</x:v>
      </x:c>
      <x:c r="AG56" s="33">
        <x:f t="shared" si="39"/>
        <x:v>3.6184890658519375E-3</x:v>
      </x:c>
      <x:c r="AH56" s="30">
        <x:f t="shared" si="40"/>
        <x:v>43832</x:v>
      </x:c>
      <x:c r="AI56" s="36">
        <x:f t="shared" si="17"/>
        <x:v>2020</x:v>
      </x:c>
      <x:c r="AJ56" s="36">
        <x:f t="shared" si="18"/>
        <x:v>1</x:v>
      </x:c>
      <x:c r="AK56" s="26">
        <x:f t="shared" si="19"/>
        <x:v>0</x:v>
      </x:c>
      <x:c r="AL56" s="34">
        <x:f t="shared" si="41"/>
        <x:v>1</x:v>
      </x:c>
      <x:c r="AM56" s="35" t="str">
        <x:f t="shared" si="20"/>
      </x:c>
      <x:c r="AN56" s="34">
        <x:f t="shared" si="42"/>
        <x:v>1.0214894045233067</x:v>
      </x:c>
      <x:c r="AO56" s="35">
        <x:f t="shared" si="21"/>
        <x:v>0</x:v>
      </x:c>
      <x:c r="AP56" s="31">
        <x:f t="shared" si="22"/>
        <x:v>1</x:v>
      </x:c>
      <x:c r="AQ56" s="26" t="b">
        <x:f t="shared" si="23"/>
        <x:v>1</x:v>
      </x:c>
      <x:c r="AR56" s="37">
        <x:f t="shared" si="43"/>
        <x:v>44256</x:v>
      </x:c>
      <x:c r="AS56" t="str">
        <x:f t="shared" si="24"/>
        <x:v>2021-03</x:v>
      </x:c>
      <x:c r="AT56" s="31">
        <x:f t="shared" si="25"/>
        <x:v>1.0966727902321693</x:v>
      </x:c>
    </x:row>
    <x:row r="57">
      <x:c r="A57" s="30" t="n">
        <x:f>'净值底稿'!A19</x:f>
        <x:v>43853</x:v>
      </x:c>
      <x:c r="B57" s="32" t="n">
        <x:f>'净值底稿'!F19</x:f>
        <x:v>1.10427212760833</x:v>
      </x:c>
      <x:c r="C57" s="32" t="n">
        <x:f>'净值底稿'!O19</x:f>
        <x:v>1.0151409970561358</x:v>
      </x:c>
      <x:c r="D57" s="32" t="n">
        <x:f>'净值底稿'!P19</x:f>
        <x:v>1.4106</x:v>
      </x:c>
      <x:c r="E57" s="32" t="n">
        <x:f>'净值底稿'!Q19</x:f>
        <x:v>1.272</x:v>
      </x:c>
      <x:c r="F57" s="33">
        <x:f t="shared" si="26"/>
        <x:v>-2.8130417349422787E-2</x:v>
      </x:c>
      <x:c r="G57" s="33">
        <x:f t="shared" si="27"/>
        <x:v>-3.3310871564949496E-2</x:v>
      </x:c>
      <x:c r="H57" s="33">
        <x:f t="shared" si="28"/>
        <x:v>8.5142613878241846E-4</x:v>
      </x:c>
      <x:c r="I57" s="33">
        <x:f t="shared" si="29"/>
        <x:v>5.6130919440273708E-3</x:v>
      </x:c>
      <x:c r="J57" s="34">
        <x:f t="shared" si="30"/>
        <x:v>0.11012158304899763</x:v>
      </x:c>
      <x:c r="K57" s="34">
        <x:f t="shared" si="31"/>
        <x:v>9.9759378272485766E-2</x:v>
      </x:c>
      <x:c r="L57" s="34">
        <x:f t="shared" si="32"/>
        <x:v>0.75503959418783029</x:v>
      </x:c>
      <x:c r="M57" s="34">
        <x:f t="shared" si="33"/>
        <x:v>5.0870096834770125E-2</x:v>
      </x:c>
      <x:c r="N57" s="34">
        <x:f t="shared" si="34"/>
        <x:v>1.0157906523440838</x:v>
      </x:c>
      <x:c r="O57" s="35">
        <x:f t="shared" si="3"/>
        <x:v>0.20661832321172943</x:v>
      </x:c>
      <x:c r="P57" s="26" t="b">
        <x:f t="shared" si="4"/>
        <x:v>0</x:v>
      </x:c>
      <x:c r="Q57" s="26" t="b">
        <x:f t="shared" si="5"/>
        <x:v>0</x:v>
      </x:c>
      <x:c r="R57" s="26" t="b">
        <x:f t="shared" si="6"/>
        <x:v>0</x:v>
      </x:c>
      <x:c r="S57" s="26" t="b">
        <x:f t="shared" si="35"/>
        <x:v>0</x:v>
      </x:c>
      <x:c r="T57" s="26" t="str">
        <x:f t="shared" si="36"/>
        <x:v>不调</x:v>
      </x:c>
      <x:c r="U57" s="34">
        <x:f t="shared" si="7"/>
        <x:v>0.11012158304899763</x:v>
      </x:c>
      <x:c r="V57" s="34">
        <x:f t="shared" si="8"/>
        <x:v>9.9759378272485766E-2</x:v>
      </x:c>
      <x:c r="W57" s="34">
        <x:f t="shared" si="9"/>
        <x:v>0.75503959418783029</x:v>
      </x:c>
      <x:c r="X57" s="34">
        <x:f t="shared" si="10"/>
        <x:v>5.0870096834770125E-2</x:v>
      </x:c>
      <x:c r="Y57" s="34">
        <x:f t="shared" si="37"/>
        <x:v>0.99998626710299976</x:v>
      </x:c>
      <x:c r="Z57" s="34">
        <x:f t="shared" si="11"/>
        <x:v>0.11012007076064012</x:v>
      </x:c>
      <x:c r="AA57" s="34">
        <x:f t="shared" si="12"/>
        <x:v>9.9758008287219146E-2</x:v>
      </x:c>
      <x:c r="AB57" s="34">
        <x:f t="shared" si="13"/>
        <x:v>0.75502922530685224</x:v>
      </x:c>
      <x:c r="AC57" s="34">
        <x:f t="shared" si="14"/>
        <x:v>5.08693982409699E-2</x:v>
      </x:c>
      <x:c r="AD57" s="34">
        <x:f t="shared" si="15"/>
        <x:v>1.0157767025956814</x:v>
      </x:c>
      <x:c r="AE57" s="34">
        <x:f t="shared" si="38"/>
        <x:v>1.0214894045233067</x:v>
      </x:c>
      <x:c r="AF57" s="33">
        <x:f t="shared" si="16"/>
        <x:v>-5.5925219609019861E-3</x:v>
      </x:c>
      <x:c r="AG57" s="33">
        <x:f t="shared" si="39"/>
        <x:v>-5.5925219609019861E-3</x:v>
      </x:c>
      <x:c r="AH57" s="30">
        <x:f t="shared" si="40"/>
        <x:v>43832</x:v>
      </x:c>
      <x:c r="AI57" s="36">
        <x:f t="shared" si="17"/>
        <x:v>2020</x:v>
      </x:c>
      <x:c r="AJ57" s="36">
        <x:f t="shared" si="18"/>
        <x:v>1</x:v>
      </x:c>
      <x:c r="AK57" s="26">
        <x:f t="shared" si="19"/>
        <x:v>1</x:v>
      </x:c>
      <x:c r="AL57" s="34">
        <x:f t="shared" si="41"/>
        <x:v>1</x:v>
      </x:c>
      <x:c r="AM57" s="35">
        <x:f t="shared" si="20"/>
        <x:v>1.5776702595681424E-2</x:v>
      </x:c>
      <x:c r="AN57" s="34">
        <x:f t="shared" si="42"/>
        <x:v>1.0214894045233067</x:v>
      </x:c>
      <x:c r="AO57" s="35">
        <x:f t="shared" si="21"/>
        <x:v>-5.5925219609019861E-3</x:v>
      </x:c>
      <x:c r="AP57" s="31">
        <x:f t="shared" si="22"/>
        <x:v>1</x:v>
      </x:c>
      <x:c r="AQ57" s="26" t="b">
        <x:f t="shared" si="23"/>
        <x:v>1</x:v>
      </x:c>
      <x:c r="AR57" s="37">
        <x:f t="shared" si="43"/>
        <x:v>44287</x:v>
      </x:c>
      <x:c r="AS57" t="str">
        <x:f t="shared" si="24"/>
        <x:v>2021-04</x:v>
      </x:c>
      <x:c r="AT57" s="31">
        <x:f t="shared" si="25"/>
        <x:v>1.1120895025446649</x:v>
      </x:c>
    </x:row>
    <x:row r="58">
      <x:c r="A58" s="30" t="n">
        <x:f>'净值底稿'!A20</x:f>
        <x:v>43864</x:v>
      </x:c>
      <x:c r="B58" s="32" t="n">
        <x:f>'净值底稿'!F20</x:f>
        <x:v>1.0245450734953587</x:v>
      </x:c>
      <x:c r="C58" s="32" t="n">
        <x:f>'净值底稿'!O20</x:f>
        <x:v>0.9308825546107526</x:v>
      </x:c>
      <x:c r="D58" s="32" t="n">
        <x:f>'净值底稿'!P20</x:f>
        <x:v>1.4189</x:v>
      </x:c>
      <x:c r="E58" s="32" t="n">
        <x:f>'净值底稿'!Q20</x:f>
        <x:v>1.3023</x:v>
      </x:c>
      <x:c r="F58" s="33">
        <x:f t="shared" si="26"/>
        <x:v>-7.2198738082475122E-2</x:v>
      </x:c>
      <x:c r="G58" s="33">
        <x:f t="shared" si="27"/>
        <x:v>-8.3001713741961858E-2</x:v>
      </x:c>
      <x:c r="H58" s="33">
        <x:f t="shared" si="28"/>
        <x:v>5.8840209839783331E-3</x:v>
      </x:c>
      <x:c r="I58" s="33">
        <x:f t="shared" si="29"/>
        <x:v>2.3820754716981085E-2</x:v>
      </x:c>
      <x:c r="J58" s="34">
        <x:f t="shared" si="30"/>
        <x:v>0.10216954061416904</x:v>
      </x:c>
      <x:c r="K58" s="34">
        <x:f t="shared" si="31"/>
        <x:v>9.1477922639895126E-2</x:v>
      </x:c>
      <x:c r="L58" s="34">
        <x:f t="shared" si="32"/>
        <x:v>0.75947183311207467</x:v>
      </x:c>
      <x:c r="M58" s="34">
        <x:f t="shared" si="33"/>
        <x:v>5.2081145699068472E-2</x:v>
      </x:c>
      <x:c r="N58" s="34">
        <x:f t="shared" si="34"/>
        <x:v>1.0052004420652072</x:v>
      </x:c>
      <x:c r="O58" s="35">
        <x:f t="shared" si="3"/>
        <x:v>0.19264562086364692</x:v>
      </x:c>
      <x:c r="P58" s="26" t="b">
        <x:f t="shared" si="4"/>
        <x:v>0</x:v>
      </x:c>
      <x:c r="Q58" s="26" t="b">
        <x:f t="shared" si="5"/>
        <x:v>0</x:v>
      </x:c>
      <x:c r="R58" s="26" t="b">
        <x:f t="shared" si="6"/>
        <x:v>0</x:v>
      </x:c>
      <x:c r="S58" s="26" t="b">
        <x:f t="shared" si="35"/>
        <x:v>0</x:v>
      </x:c>
      <x:c r="T58" s="26" t="str">
        <x:f t="shared" si="36"/>
        <x:v>不调</x:v>
      </x:c>
      <x:c r="U58" s="34">
        <x:f t="shared" si="7"/>
        <x:v>0.10216954061416904</x:v>
      </x:c>
      <x:c r="V58" s="34">
        <x:f t="shared" si="8"/>
        <x:v>9.1477922639895126E-2</x:v>
      </x:c>
      <x:c r="W58" s="34">
        <x:f t="shared" si="9"/>
        <x:v>0.75947183311207467</x:v>
      </x:c>
      <x:c r="X58" s="34">
        <x:f t="shared" si="10"/>
        <x:v>5.2081145699068472E-2</x:v>
      </x:c>
      <x:c r="Y58" s="34">
        <x:f t="shared" si="37"/>
        <x:v>0.99984894850515482</x:v>
      </x:c>
      <x:c r="Z58" s="34">
        <x:f t="shared" si="11"/>
        <x:v>0.10215410775233162</x:v>
      </x:c>
      <x:c r="AA58" s="34">
        <x:f t="shared" si="12"/>
        <x:v>9.1464104762935039E-2</x:v>
      </x:c>
      <x:c r="AB58" s="34">
        <x:f t="shared" si="13"/>
        <x:v>0.75935711375639026</x:v>
      </x:c>
      <x:c r="AC58" s="34">
        <x:f t="shared" si="14"/>
        <x:v>5.2073278764157377E-2</x:v>
      </x:c>
      <x:c r="AD58" s="34">
        <x:f t="shared" si="15"/>
        <x:v>1.0050486050358143</x:v>
      </x:c>
      <x:c r="AE58" s="34">
        <x:f t="shared" si="38"/>
        <x:v>1.0214894045233067</x:v>
      </x:c>
      <x:c r="AF58" s="33">
        <x:f t="shared" si="16"/>
        <x:v>-1.609492904643961E-2</x:v>
      </x:c>
      <x:c r="AG58" s="33">
        <x:f t="shared" si="39"/>
        <x:v>-1.0561472351603429E-2</x:v>
      </x:c>
      <x:c r="AH58" s="30">
        <x:f t="shared" si="40"/>
        <x:v>43832</x:v>
      </x:c>
      <x:c r="AI58" s="36">
        <x:f t="shared" si="17"/>
        <x:v>2020</x:v>
      </x:c>
      <x:c r="AJ58" s="36">
        <x:f t="shared" si="18"/>
        <x:v>2</x:v>
      </x:c>
      <x:c r="AK58" s="26">
        <x:f t="shared" si="19"/>
        <x:v>0</x:v>
      </x:c>
      <x:c r="AL58" s="34">
        <x:f t="shared" si="41"/>
        <x:v>1.0157767025956814</x:v>
      </x:c>
      <x:c r="AM58" s="35" t="str">
        <x:f t="shared" si="20"/>
      </x:c>
      <x:c r="AN58" s="34">
        <x:f t="shared" si="42"/>
        <x:v>1.0214894045233067</x:v>
      </x:c>
      <x:c r="AO58" s="35">
        <x:f t="shared" si="21"/>
        <x:v>-1.609492904643961E-2</x:v>
      </x:c>
      <x:c r="AP58" s="31">
        <x:f t="shared" si="22"/>
        <x:v>1</x:v>
      </x:c>
      <x:c r="AQ58" s="26" t="b">
        <x:f t="shared" si="23"/>
        <x:v>1</x:v>
      </x:c>
      <x:c r="AR58" s="37">
        <x:f t="shared" si="43"/>
        <x:v>44317</x:v>
      </x:c>
      <x:c r="AS58" t="str">
        <x:f t="shared" si="24"/>
        <x:v>2021-05</x:v>
      </x:c>
      <x:c r="AT58" s="31">
        <x:f t="shared" si="25"/>
        <x:v>1.1319443038697605</x:v>
      </x:c>
    </x:row>
    <x:row r="59">
      <x:c r="A59" s="30" t="n">
        <x:f>'净值底稿'!A21</x:f>
        <x:v>43865</x:v>
      </x:c>
      <x:c r="B59" s="32" t="n">
        <x:f>'净值底稿'!F21</x:f>
        <x:v>1.0662980742891706</x:v>
      </x:c>
      <x:c r="C59" s="32" t="n">
        <x:f>'净值底稿'!O21</x:f>
        <x:v>0.9401898212620681</x:v>
      </x:c>
      <x:c r="D59" s="32" t="n">
        <x:f>'净值底稿'!P21</x:f>
        <x:v>1.418</x:v>
      </x:c>
      <x:c r="E59" s="32" t="n">
        <x:f>'净值底稿'!Q21</x:f>
        <x:v>1.2948</x:v>
      </x:c>
      <x:c r="F59" s="33">
        <x:f t="shared" si="26"/>
        <x:v>4.0752722231503613E-2</x:v>
      </x:c>
      <x:c r="G59" s="33">
        <x:f t="shared" si="27"/>
        <x:v>9.9983253582480724E-3</x:v>
      </x:c>
      <x:c r="H59" s="33">
        <x:f t="shared" si="28"/>
        <x:v>-6.3429417154137191E-4</x:v>
      </x:c>
      <x:c r="I59" s="33">
        <x:f t="shared" si="29"/>
        <x:v>-5.7590416954619306E-3</x:v>
      </x:c>
      <x:c r="J59" s="34">
        <x:f t="shared" si="30"/>
        <x:v>0.10631716573036948</x:v>
      </x:c>
      <x:c r="K59" s="34">
        <x:f t="shared" si="31"/>
        <x:v>9.2378592640955756E-2</x:v>
      </x:c>
      <x:c r="L59" s="34">
        <x:f t="shared" si="32"/>
        <x:v>0.7588754579650161</x:v>
      </x:c>
      <x:c r="M59" s="34">
        <x:f t="shared" si="33"/>
        <x:v>5.177338658053518E-2</x:v>
      </x:c>
      <x:c r="N59" s="34">
        <x:f t="shared" si="34"/>
        <x:v>1.0093446029168764</x:v>
      </x:c>
      <x:c r="O59" s="35">
        <x:f t="shared" si="3"/>
        <x:v>0.19685621520848282</x:v>
      </x:c>
      <x:c r="P59" s="26" t="b">
        <x:f t="shared" si="4"/>
        <x:v>0</x:v>
      </x:c>
      <x:c r="Q59" s="26" t="b">
        <x:f t="shared" si="5"/>
        <x:v>0</x:v>
      </x:c>
      <x:c r="R59" s="26" t="b">
        <x:f t="shared" si="6"/>
        <x:v>0</x:v>
      </x:c>
      <x:c r="S59" s="26" t="b">
        <x:f t="shared" si="35"/>
        <x:v>0</x:v>
      </x:c>
      <x:c r="T59" s="26" t="str">
        <x:f t="shared" si="36"/>
        <x:v>不调</x:v>
      </x:c>
      <x:c r="U59" s="34">
        <x:f t="shared" si="7"/>
        <x:v>0.10631716573036948</x:v>
      </x:c>
      <x:c r="V59" s="34">
        <x:f t="shared" si="8"/>
        <x:v>9.2378592640955756E-2</x:v>
      </x:c>
      <x:c r="W59" s="34">
        <x:f t="shared" si="9"/>
        <x:v>0.7588754579650161</x:v>
      </x:c>
      <x:c r="X59" s="34">
        <x:f t="shared" si="10"/>
        <x:v>5.177338658053518E-2</x:v>
      </x:c>
      <x:c r="Y59" s="34">
        <x:f t="shared" si="37"/>
        <x:v>0.99998626710299976</x:v>
      </x:c>
      <x:c r="Z59" s="34">
        <x:f t="shared" si="11"/>
        <x:v>0.10631570568768314</x:v>
      </x:c>
      <x:c r="AA59" s="34">
        <x:f t="shared" si="12"/>
        <x:v>9.2377324015257986E-2</x:v>
      </x:c>
      <x:c r="AB59" s="34">
        <x:f t="shared" si="13"/>
        <x:v>0.75886503640651581</x:v>
      </x:c>
      <x:c r="AC59" s="34">
        <x:f t="shared" si="14"/>
        <x:v>5.1772675581949916E-2</x:v>
      </x:c>
      <x:c r="AD59" s="34">
        <x:f t="shared" si="15"/>
        <x:v>1.0093307416914068</x:v>
      </x:c>
      <x:c r="AE59" s="34">
        <x:f t="shared" si="38"/>
        <x:v>1.0214894045233067</x:v>
      </x:c>
      <x:c r="AF59" s="33">
        <x:f t="shared" si="16"/>
        <x:v>-1.1902877091098163E-2</x:v>
      </x:c>
      <x:c r="AG59" s="33">
        <x:f t="shared" si="39"/>
        <x:v>4.2606264355145029E-3</x:v>
      </x:c>
      <x:c r="AH59" s="30">
        <x:f t="shared" si="40"/>
        <x:v>43832</x:v>
      </x:c>
      <x:c r="AI59" s="36">
        <x:f t="shared" si="17"/>
        <x:v>2020</x:v>
      </x:c>
      <x:c r="AJ59" s="36">
        <x:f t="shared" si="18"/>
        <x:v>2</x:v>
      </x:c>
      <x:c r="AK59" s="26">
        <x:f t="shared" si="19"/>
        <x:v>0</x:v>
      </x:c>
      <x:c r="AL59" s="34">
        <x:f t="shared" si="41"/>
        <x:v>1.0157767025956814</x:v>
      </x:c>
      <x:c r="AM59" s="35" t="str">
        <x:f t="shared" si="20"/>
      </x:c>
      <x:c r="AN59" s="34">
        <x:f t="shared" si="42"/>
        <x:v>1.0214894045233067</x:v>
      </x:c>
      <x:c r="AO59" s="35">
        <x:f t="shared" si="21"/>
        <x:v>-1.1902877091098163E-2</x:v>
      </x:c>
      <x:c r="AP59" s="31">
        <x:f t="shared" si="22"/>
        <x:v>1</x:v>
      </x:c>
      <x:c r="AQ59" s="26" t="b">
        <x:f t="shared" si="23"/>
        <x:v>1</x:v>
      </x:c>
      <x:c r="AR59" s="37">
        <x:f t="shared" si="43"/>
        <x:v>44348</x:v>
      </x:c>
      <x:c r="AS59" t="str">
        <x:f t="shared" si="24"/>
        <x:v>2021-06</x:v>
      </x:c>
      <x:c r="AT59" s="31">
        <x:f t="shared" si="25"/>
        <x:v>1.1397640546254952</x:v>
      </x:c>
    </x:row>
    <x:row r="60">
      <x:c r="A60" s="30" t="n">
        <x:f>'净值底稿'!A22</x:f>
        <x:v>43866</x:v>
      </x:c>
      <x:c r="B60" s="32" t="n">
        <x:f>'净值底稿'!F22</x:f>
        <x:v>1.0818207948802685</x:v>
      </x:c>
      <x:c r="C60" s="32" t="n">
        <x:f>'净值底稿'!O22</x:f>
        <x:v>0.961864510268911</x:v>
      </x:c>
      <x:c r="D60" s="32" t="n">
        <x:f>'净值底稿'!P22</x:f>
        <x:v>1.4179</x:v>
      </x:c>
      <x:c r="E60" s="32" t="n">
        <x:f>'净值底稿'!Q22</x:f>
        <x:v>1.2857</x:v>
      </x:c>
      <x:c r="F60" s="33">
        <x:f t="shared" si="26"/>
        <x:v>1.4557581004210229E-2</x:v>
      </x:c>
      <x:c r="G60" s="33">
        <x:f t="shared" si="27"/>
        <x:v>2.3053524423129579E-2</x:v>
      </x:c>
      <x:c r="H60" s="33">
        <x:f t="shared" si="28"/>
        <x:v>-7.0521861777139705E-5</x:v>
      </x:c>
      <x:c r="I60" s="33">
        <x:f t="shared" si="29"/>
        <x:v>-7.0281124497990621E-3</x:v>
      </x:c>
      <x:c r="J60" s="34">
        <x:f t="shared" si="30"/>
        <x:v>0.10786340518525137</x:v>
      </x:c>
      <x:c r="K60" s="34">
        <x:f t="shared" si="31"/>
        <x:v>9.4506946910587086E-2</x:v>
      </x:c>
      <x:c r="L60" s="34">
        <x:f t="shared" si="32"/>
        <x:v>0.7588115198313109</x:v>
      </x:c>
      <x:c r="M60" s="34">
        <x:f t="shared" si="33"/>
        <x:v>5.1408811396133007E-2</x:v>
      </x:c>
      <x:c r="N60" s="34">
        <x:f t="shared" si="34"/>
        <x:v>1.0125906833232823</x:v>
      </x:c>
      <x:c r="O60" s="35">
        <x:f t="shared" si="3"/>
        <x:v>0.19985405300359571</x:v>
      </x:c>
      <x:c r="P60" s="26" t="b">
        <x:f t="shared" si="4"/>
        <x:v>0</x:v>
      </x:c>
      <x:c r="Q60" s="26" t="b">
        <x:f t="shared" si="5"/>
        <x:v>0</x:v>
      </x:c>
      <x:c r="R60" s="26" t="b">
        <x:f t="shared" si="6"/>
        <x:v>0</x:v>
      </x:c>
      <x:c r="S60" s="26" t="b">
        <x:f t="shared" si="35"/>
        <x:v>0</x:v>
      </x:c>
      <x:c r="T60" s="26" t="str">
        <x:f t="shared" si="36"/>
        <x:v>不调</x:v>
      </x:c>
      <x:c r="U60" s="34">
        <x:f t="shared" si="7"/>
        <x:v>0.10786340518525137</x:v>
      </x:c>
      <x:c r="V60" s="34">
        <x:f t="shared" si="8"/>
        <x:v>9.4506946910587086E-2</x:v>
      </x:c>
      <x:c r="W60" s="34">
        <x:f t="shared" si="9"/>
        <x:v>0.7588115198313109</x:v>
      </x:c>
      <x:c r="X60" s="34">
        <x:f t="shared" si="10"/>
        <x:v>5.1408811396133007E-2</x:v>
      </x:c>
      <x:c r="Y60" s="34">
        <x:f t="shared" si="37"/>
        <x:v>0.99998626710299976</x:v>
      </x:c>
      <x:c r="Z60" s="34">
        <x:f t="shared" si="11"/>
        <x:v>0.10786192390821786</x:v>
      </x:c>
      <x:c r="AA60" s="34">
        <x:f t="shared" si="12"/>
        <x:v>9.4505649056419352E-2</x:v>
      </x:c>
      <x:c r="AB60" s="34">
        <x:f t="shared" si="13"/>
        <x:v>0.75880109915086646</x:v>
      </x:c>
      <x:c r="AC60" s="34">
        <x:f t="shared" si="14"/>
        <x:v>5.1408105404221201E-2</x:v>
      </x:c>
      <x:c r="AD60" s="34">
        <x:f t="shared" si="15"/>
        <x:v>1.012576777519725</x:v>
      </x:c>
      <x:c r="AE60" s="34">
        <x:f t="shared" si="38"/>
        <x:v>1.0214894045233067</x:v>
      </x:c>
      <x:c r="AF60" s="33">
        <x:f t="shared" si="16"/>
        <x:v>-8.725129173259516E-3</x:v>
      </x:c>
      <x:c r="AG60" s="33">
        <x:f t="shared" si="39"/>
        <x:v>3.2160279026858252E-3</x:v>
      </x:c>
      <x:c r="AH60" s="30">
        <x:f t="shared" si="40"/>
        <x:v>43832</x:v>
      </x:c>
      <x:c r="AI60" s="36">
        <x:f t="shared" si="17"/>
        <x:v>2020</x:v>
      </x:c>
      <x:c r="AJ60" s="36">
        <x:f t="shared" si="18"/>
        <x:v>2</x:v>
      </x:c>
      <x:c r="AK60" s="26">
        <x:f t="shared" si="19"/>
        <x:v>0</x:v>
      </x:c>
      <x:c r="AL60" s="34">
        <x:f t="shared" si="41"/>
        <x:v>1.0157767025956814</x:v>
      </x:c>
      <x:c r="AM60" s="35" t="str">
        <x:f t="shared" si="20"/>
      </x:c>
      <x:c r="AN60" s="34">
        <x:f t="shared" si="42"/>
        <x:v>1.0214894045233067</x:v>
      </x:c>
      <x:c r="AO60" s="35">
        <x:f t="shared" si="21"/>
        <x:v>-8.725129173259516E-3</x:v>
      </x:c>
      <x:c r="AP60" s="31">
        <x:f t="shared" si="22"/>
        <x:v>1</x:v>
      </x:c>
      <x:c r="AQ60" s="26" t="b">
        <x:f t="shared" si="23"/>
        <x:v>1</x:v>
      </x:c>
      <x:c r="AR60" s="37">
        <x:f t="shared" si="43"/>
        <x:v>44378</x:v>
      </x:c>
      <x:c r="AS60" t="str">
        <x:f t="shared" si="24"/>
        <x:v>2021-07</x:v>
      </x:c>
      <x:c r="AT60" s="31">
        <x:f t="shared" si="25"/>
        <x:v>1.1697155324591455</x:v>
      </x:c>
    </x:row>
    <x:row r="61">
      <x:c r="A61" s="30" t="n">
        <x:f>'净值底稿'!A23</x:f>
        <x:v>43867</x:v>
      </x:c>
      <x:c r="B61" s="32" t="n">
        <x:f>'净值底稿'!F23</x:f>
        <x:v>1.1150578638360276</x:v>
      </x:c>
      <x:c r="C61" s="32" t="n">
        <x:f>'净值底稿'!O23</x:f>
        <x:v>0.9868398250070911</x:v>
      </x:c>
      <x:c r="D61" s="32" t="n">
        <x:f>'净值底稿'!P23</x:f>
        <x:v>1.4183</x:v>
      </x:c>
      <x:c r="E61" s="32" t="n">
        <x:f>'净值底稿'!Q23</x:f>
        <x:v>1.2773</x:v>
      </x:c>
      <x:c r="F61" s="33">
        <x:f t="shared" si="26"/>
        <x:v>3.0723266841471197E-2</x:v>
      </x:c>
      <x:c r="G61" s="33">
        <x:f t="shared" si="27"/>
        <x:v>2.5965522660980289E-2</x:v>
      </x:c>
      <x:c r="H61" s="33">
        <x:f t="shared" si="28"/>
        <x:v>2.8210734184352937E-4</x:v>
      </x:c>
      <x:c r="I61" s="33">
        <x:f t="shared" si="29"/>
        <x:v>-6.5334059267324607E-3</x:v>
      </x:c>
      <x:c r="J61" s="34">
        <x:f t="shared" si="30"/>
        <x:v>0.1111757945784845</x:v>
      </x:c>
      <x:c r="K61" s="34">
        <x:f t="shared" si="31"/>
        <x:v>9.6959537628584461E-2</x:v>
      </x:c>
      <x:c r="L61" s="34">
        <x:f t="shared" si="32"/>
        <x:v>0.7590151625119359</x:v>
      </x:c>
      <x:c r="M61" s="34">
        <x:f t="shared" si="33"/>
        <x:v>5.1072235383691177E-2</x:v>
      </x:c>
      <x:c r="N61" s="34">
        <x:f t="shared" si="34"/>
        <x:v>1.018222730102696</x:v>
      </x:c>
      <x:c r="O61" s="35">
        <x:f t="shared" si="3"/>
        <x:v>0.20441041635956883</x:v>
      </x:c>
      <x:c r="P61" s="26" t="b">
        <x:f t="shared" si="4"/>
        <x:v>0</x:v>
      </x:c>
      <x:c r="Q61" s="26" t="b">
        <x:f t="shared" si="5"/>
        <x:v>0</x:v>
      </x:c>
      <x:c r="R61" s="26" t="b">
        <x:f t="shared" si="6"/>
        <x:v>0</x:v>
      </x:c>
      <x:c r="S61" s="26" t="b">
        <x:f t="shared" si="35"/>
        <x:v>0</x:v>
      </x:c>
      <x:c r="T61" s="26" t="str">
        <x:f t="shared" si="36"/>
        <x:v>不调</x:v>
      </x:c>
      <x:c r="U61" s="34">
        <x:f t="shared" si="7"/>
        <x:v>0.1111757945784845</x:v>
      </x:c>
      <x:c r="V61" s="34">
        <x:f t="shared" si="8"/>
        <x:v>9.6959537628584461E-2</x:v>
      </x:c>
      <x:c r="W61" s="34">
        <x:f t="shared" si="9"/>
        <x:v>0.7590151625119359</x:v>
      </x:c>
      <x:c r="X61" s="34">
        <x:f t="shared" si="10"/>
        <x:v>5.1072235383691177E-2</x:v>
      </x:c>
      <x:c r="Y61" s="34">
        <x:f t="shared" si="37"/>
        <x:v>0.99998626710299976</x:v>
      </x:c>
      <x:c r="Z61" s="34">
        <x:f t="shared" si="11"/>
        <x:v>0.11117426781274864</x:v>
      </x:c>
      <x:c r="AA61" s="34">
        <x:f t="shared" si="12"/>
        <x:v>9.6958206093241017E-2</x:v>
      </x:c>
      <x:c r="AB61" s="34">
        <x:f t="shared" si="13"/>
        <x:v>0.75900473903488752</x:v>
      </x:c>
      <x:c r="AC61" s="34">
        <x:f t="shared" si="14"/>
        <x:v>5.1071534013943078E-2</x:v>
      </x:c>
      <x:c r="AD61" s="34">
        <x:f t="shared" si="15"/>
        <x:v>1.0182087469548202</x:v>
      </x:c>
      <x:c r="AE61" s="34">
        <x:f t="shared" si="38"/>
        <x:v>1.0214894045233067</x:v>
      </x:c>
      <x:c r="AF61" s="33">
        <x:f t="shared" si="16"/>
        <x:v>-3.2116413092091456E-3</x:v>
      </x:c>
      <x:c r="AG61" s="33">
        <x:f t="shared" si="39"/>
        <x:v>5.5620171824308784E-3</x:v>
      </x:c>
      <x:c r="AH61" s="30">
        <x:f t="shared" si="40"/>
        <x:v>43832</x:v>
      </x:c>
      <x:c r="AI61" s="36">
        <x:f t="shared" si="17"/>
        <x:v>2020</x:v>
      </x:c>
      <x:c r="AJ61" s="36">
        <x:f t="shared" si="18"/>
        <x:v>2</x:v>
      </x:c>
      <x:c r="AK61" s="26">
        <x:f t="shared" si="19"/>
        <x:v>0</x:v>
      </x:c>
      <x:c r="AL61" s="34">
        <x:f t="shared" si="41"/>
        <x:v>1.0157767025956814</x:v>
      </x:c>
      <x:c r="AM61" s="35" t="str">
        <x:f t="shared" si="20"/>
      </x:c>
      <x:c r="AN61" s="34">
        <x:f t="shared" si="42"/>
        <x:v>1.0214894045233067</x:v>
      </x:c>
      <x:c r="AO61" s="35">
        <x:f t="shared" si="21"/>
        <x:v>-3.2116413092091456E-3</x:v>
      </x:c>
      <x:c r="AP61" s="31">
        <x:f t="shared" si="22"/>
        <x:v>1</x:v>
      </x:c>
      <x:c r="AQ61" s="26" t="b">
        <x:f t="shared" si="23"/>
        <x:v>1</x:v>
      </x:c>
      <x:c r="AR61" s="37">
        <x:f t="shared" si="43"/>
        <x:v>44409</x:v>
      </x:c>
      <x:c r="AS61" t="str">
        <x:f t="shared" si="24"/>
        <x:v>2021-08</x:v>
      </x:c>
      <x:c r="AT61" s="31">
        <x:f t="shared" si="25"/>
        <x:v>1.1840153667051654</x:v>
      </x:c>
    </x:row>
    <x:row r="62">
      <x:c r="A62" s="30" t="n">
        <x:f>'净值底稿'!A24</x:f>
        <x:v>43868</x:v>
      </x:c>
      <x:c r="B62" s="32" t="n">
        <x:f>'净值底稿'!F24</x:f>
        <x:v>1.1333016396014526</x:v>
      </x:c>
      <x:c r="C62" s="32" t="n">
        <x:f>'净值底稿'!O24</x:f>
        <x:v>0.9953096726363787</x:v>
      </x:c>
      <x:c r="D62" s="32" t="n">
        <x:f>'净值底稿'!P24</x:f>
        <x:v>1.4197</x:v>
      </x:c>
      <x:c r="E62" s="32" t="n">
        <x:f>'净值底稿'!Q24</x:f>
        <x:v>1.286</x:v>
      </x:c>
      <x:c r="F62" s="33">
        <x:f t="shared" si="26"/>
        <x:v>1.6361281649243553E-2</x:v>
      </x:c>
      <x:c r="G62" s="33">
        <x:f t="shared" si="27"/>
        <x:v>8.5827987629367719E-3</x:v>
      </x:c>
      <x:c r="H62" s="33">
        <x:f t="shared" si="28"/>
        <x:v>9.8709722907708297E-4</x:v>
      </x:c>
      <x:c r="I62" s="33">
        <x:f t="shared" si="29"/>
        <x:v>6.8112424645736525E-3</x:v>
      </x:c>
      <x:c r="J62" s="34">
        <x:f t="shared" si="30"/>
        <x:v>0.11299322132058146</x:v>
      </x:c>
      <x:c r="K62" s="34">
        <x:f t="shared" si="31"/>
        <x:v>9.7790378864554661E-2</x:v>
      </x:c>
      <x:c r="L62" s="34">
        <x:f t="shared" si="32"/>
        <x:v>0.75975395050964523</x:v>
      </x:c>
      <x:c r="M62" s="34">
        <x:f t="shared" si="33"/>
        <x:v>5.1419394615149765E-2</x:v>
      </x:c>
      <x:c r="N62" s="34">
        <x:f t="shared" si="34"/>
        <x:v>1.0219569453099311</x:v>
      </x:c>
      <x:c r="O62" s="35">
        <x:f t="shared" si="3"/>
        <x:v>0.20625487321406805</x:v>
      </x:c>
      <x:c r="P62" s="26" t="b">
        <x:f t="shared" si="4"/>
        <x:v>0</x:v>
      </x:c>
      <x:c r="Q62" s="26" t="b">
        <x:f t="shared" si="5"/>
        <x:v>0</x:v>
      </x:c>
      <x:c r="R62" s="26" t="b">
        <x:f t="shared" si="6"/>
        <x:v>0</x:v>
      </x:c>
      <x:c r="S62" s="26" t="b">
        <x:f t="shared" si="35"/>
        <x:v>0</x:v>
      </x:c>
      <x:c r="T62" s="26" t="str">
        <x:f t="shared" si="36"/>
        <x:v>不调</x:v>
      </x:c>
      <x:c r="U62" s="34">
        <x:f t="shared" si="7"/>
        <x:v>0.11299322132058146</x:v>
      </x:c>
      <x:c r="V62" s="34">
        <x:f t="shared" si="8"/>
        <x:v>9.7790378864554661E-2</x:v>
      </x:c>
      <x:c r="W62" s="34">
        <x:f t="shared" si="9"/>
        <x:v>0.75975395050964523</x:v>
      </x:c>
      <x:c r="X62" s="34">
        <x:f t="shared" si="10"/>
        <x:v>5.1419394615149765E-2</x:v>
      </x:c>
      <x:c r="Y62" s="34">
        <x:f t="shared" si="37"/>
        <x:v>0.99998626710299976</x:v>
      </x:c>
      <x:c r="Z62" s="34">
        <x:f t="shared" si="11"/>
        <x:v>0.11299166959631134</x:v>
      </x:c>
      <x:c r="AA62" s="34">
        <x:f t="shared" si="12"/>
        <x:v>9.7789035919354103E-2</x:v>
      </x:c>
      <x:c r="AB62" s="34">
        <x:f t="shared" si="13"/>
        <x:v>0.75974351688689734</x:v>
      </x:c>
      <x:c r="AC62" s="34">
        <x:f t="shared" si="14"/>
        <x:v>5.1418688477899703E-2</x:v>
      </x:c>
      <x:c r="AD62" s="34">
        <x:f t="shared" si="15"/>
        <x:v>1.0219429108804625</x:v>
      </x:c>
      <x:c r="AE62" s="34">
        <x:f t="shared" si="38"/>
        <x:v>1.0219429108804625</x:v>
      </x:c>
      <x:c r="AF62" s="33">
        <x:f t="shared" si="16"/>
        <x:v>0</x:v>
      </x:c>
      <x:c r="AG62" s="33">
        <x:f t="shared" si="39"/>
        <x:v>3.667385432319481E-3</x:v>
      </x:c>
      <x:c r="AH62" s="30">
        <x:f t="shared" si="40"/>
        <x:v>43832</x:v>
      </x:c>
      <x:c r="AI62" s="36">
        <x:f t="shared" si="17"/>
        <x:v>2020</x:v>
      </x:c>
      <x:c r="AJ62" s="36">
        <x:f t="shared" si="18"/>
        <x:v>2</x:v>
      </x:c>
      <x:c r="AK62" s="26">
        <x:f t="shared" si="19"/>
        <x:v>0</x:v>
      </x:c>
      <x:c r="AL62" s="34">
        <x:f t="shared" si="41"/>
        <x:v>1.0157767025956814</x:v>
      </x:c>
      <x:c r="AM62" s="35" t="str">
        <x:f t="shared" si="20"/>
      </x:c>
      <x:c r="AN62" s="34">
        <x:f t="shared" si="42"/>
        <x:v>1.0219429108804625</x:v>
      </x:c>
      <x:c r="AO62" s="35">
        <x:f t="shared" si="21"/>
        <x:v>0</x:v>
      </x:c>
      <x:c r="AP62" s="31">
        <x:f t="shared" si="22"/>
        <x:v>1</x:v>
      </x:c>
      <x:c r="AQ62" s="26" t="b">
        <x:f t="shared" si="23"/>
        <x:v>1</x:v>
      </x:c>
      <x:c r="AR62" s="37">
        <x:f t="shared" si="43"/>
        <x:v>44440</x:v>
      </x:c>
      <x:c r="AS62" t="str">
        <x:f t="shared" si="24"/>
        <x:v>2021-09</x:v>
      </x:c>
      <x:c r="AT62" s="31">
        <x:f t="shared" si="25"/>
        <x:v>1.1667796432352053</x:v>
      </x:c>
    </x:row>
    <x:row r="63">
      <x:c r="A63" s="30" t="n">
        <x:f>'净值底稿'!A25</x:f>
        <x:v>43871</x:v>
      </x:c>
      <x:c r="B63" s="32" t="n">
        <x:f>'净值底稿'!F25</x:f>
        <x:v>1.1331405036261175</x:v>
      </x:c>
      <x:c r="C63" s="32" t="n">
        <x:f>'净值底稿'!O25</x:f>
        <x:v>1.0066483261248744</x:v>
      </x:c>
      <x:c r="D63" s="32" t="n">
        <x:f>'净值底稿'!P25</x:f>
        <x:v>1.4209</x:v>
      </x:c>
      <x:c r="E63" s="32" t="n">
        <x:f>'净值底稿'!Q25</x:f>
        <x:v>1.2905</x:v>
      </x:c>
      <x:c r="F63" s="33">
        <x:f t="shared" si="26"/>
        <x:v>-1.4218277791577805E-4</x:v>
      </x:c>
      <x:c r="G63" s="33">
        <x:f t="shared" si="27"/>
        <x:v>1.1392086101667198E-2</x:v>
      </x:c>
      <x:c r="H63" s="33">
        <x:f t="shared" si="28"/>
        <x:v>8.4524899626692296E-4</x:v>
      </x:c>
      <x:c r="I63" s="33">
        <x:f t="shared" si="29"/>
        <x:v>3.4992223950232049E-3</x:v>
      </x:c>
      <x:c r="J63" s="34">
        <x:f t="shared" si="30"/>
        <x:v>0.11297560412684679</x:v>
      </x:c>
      <x:c r="K63" s="34">
        <x:f t="shared" si="31"/>
        <x:v>9.8903057036346415E-2</x:v>
      </x:c>
      <x:c r="L63" s="34">
        <x:f t="shared" si="32"/>
        <x:v>0.76038568933196626</x:v>
      </x:c>
      <x:c r="M63" s="34">
        <x:f t="shared" si="33"/>
        <x:v>5.1598613904144289E-2</x:v>
      </x:c>
      <x:c r="N63" s="34">
        <x:f t="shared" si="34"/>
        <x:v>1.0238629643993038</x:v>
      </x:c>
      <x:c r="O63" s="35">
        <x:f t="shared" si="3"/>
        <x:v>0.20694044860534783</x:v>
      </x:c>
      <x:c r="P63" s="26" t="b">
        <x:f t="shared" si="4"/>
        <x:v>0</x:v>
      </x:c>
      <x:c r="Q63" s="26" t="b">
        <x:f t="shared" si="5"/>
        <x:v>0</x:v>
      </x:c>
      <x:c r="R63" s="26" t="b">
        <x:f t="shared" si="6"/>
        <x:v>0</x:v>
      </x:c>
      <x:c r="S63" s="26" t="b">
        <x:f t="shared" si="35"/>
        <x:v>0</x:v>
      </x:c>
      <x:c r="T63" s="26" t="str">
        <x:f t="shared" si="36"/>
        <x:v>不调</x:v>
      </x:c>
      <x:c r="U63" s="34">
        <x:f t="shared" si="7"/>
        <x:v>0.11297560412684679</x:v>
      </x:c>
      <x:c r="V63" s="34">
        <x:f t="shared" si="8"/>
        <x:v>9.8903057036346415E-2</x:v>
      </x:c>
      <x:c r="W63" s="34">
        <x:f t="shared" si="9"/>
        <x:v>0.76038568933196626</x:v>
      </x:c>
      <x:c r="X63" s="34">
        <x:f t="shared" si="10"/>
        <x:v>5.1598613904144289E-2</x:v>
      </x:c>
      <x:c r="Y63" s="34">
        <x:f t="shared" si="37"/>
        <x:v>0.99995880187477393</x:v>
      </x:c>
      <x:c r="Z63" s="34">
        <x:f t="shared" si="11"/>
        <x:v>0.11297094974376048</x:v>
      </x:c>
      <x:c r="AA63" s="34">
        <x:f t="shared" si="12"/>
        <x:v>9.8898982415817391E-2</x:v>
      </x:c>
      <x:c r="AB63" s="34">
        <x:f t="shared" si="13"/>
        <x:v>0.76035436286711711</x:v>
      </x:c>
      <x:c r="AC63" s="34">
        <x:f t="shared" si="14"/>
        <x:v>5.1596488137987173E-2</x:v>
      </x:c>
      <x:c r="AD63" s="34">
        <x:f t="shared" si="15"/>
        <x:v>1.0238207831646822</x:v>
      </x:c>
      <x:c r="AE63" s="34">
        <x:f t="shared" si="38"/>
        <x:v>1.0238207831646822</x:v>
      </x:c>
      <x:c r="AF63" s="33">
        <x:f t="shared" si="16"/>
        <x:v>0</x:v>
      </x:c>
      <x:c r="AG63" s="33">
        <x:f t="shared" si="39"/>
        <x:v>1.8375510649628612E-3</x:v>
      </x:c>
      <x:c r="AH63" s="30">
        <x:f t="shared" si="40"/>
        <x:v>43832</x:v>
      </x:c>
      <x:c r="AI63" s="36">
        <x:f t="shared" si="17"/>
        <x:v>2020</x:v>
      </x:c>
      <x:c r="AJ63" s="36">
        <x:f t="shared" si="18"/>
        <x:v>2</x:v>
      </x:c>
      <x:c r="AK63" s="26">
        <x:f t="shared" si="19"/>
        <x:v>0</x:v>
      </x:c>
      <x:c r="AL63" s="34">
        <x:f t="shared" si="41"/>
        <x:v>1.0157767025956814</x:v>
      </x:c>
      <x:c r="AM63" s="35" t="str">
        <x:f t="shared" si="20"/>
      </x:c>
      <x:c r="AN63" s="34">
        <x:f t="shared" si="42"/>
        <x:v>1.0238207831646822</x:v>
      </x:c>
      <x:c r="AO63" s="35">
        <x:f t="shared" si="21"/>
        <x:v>0</x:v>
      </x:c>
      <x:c r="AP63" s="31">
        <x:f t="shared" si="22"/>
        <x:v>1</x:v>
      </x:c>
      <x:c r="AQ63" s="26" t="b">
        <x:f t="shared" si="23"/>
        <x:v>1</x:v>
      </x:c>
      <x:c r="AR63" s="37">
        <x:f t="shared" si="43"/>
        <x:v>44470</x:v>
      </x:c>
      <x:c r="AS63" t="str">
        <x:f t="shared" si="24"/>
        <x:v>2021-10</x:v>
      </x:c>
      <x:c r="AT63" s="31">
        <x:f t="shared" si="25"/>
        <x:v>1.1707123600114873</x:v>
      </x:c>
    </x:row>
    <x:row r="64">
      <x:c r="A64" s="30" t="n">
        <x:f>'净值底稿'!A26</x:f>
        <x:v>43872</x:v>
      </x:c>
      <x:c r="B64" s="32" t="n">
        <x:f>'净值底稿'!F26</x:f>
        <x:v>1.1413586933310076</x:v>
      </x:c>
      <x:c r="C64" s="32" t="n">
        <x:f>'净值底稿'!O26</x:f>
        <x:v>1.0060044350993183</x:v>
      </x:c>
      <x:c r="D64" s="32" t="n">
        <x:f>'净值底稿'!P26</x:f>
        <x:v>1.4201</x:v>
      </x:c>
      <x:c r="E64" s="32" t="n">
        <x:f>'净值底稿'!Q26</x:f>
        <x:v>1.2884</x:v>
      </x:c>
      <x:c r="F64" s="33">
        <x:f t="shared" si="26"/>
        <x:v>7.2525778388394802E-3</x:v>
      </x:c>
      <x:c r="G64" s="33">
        <x:f t="shared" si="27"/>
        <x:v>-6.3963850020476443E-4</x:v>
      </x:c>
      <x:c r="H64" s="33">
        <x:f t="shared" si="28"/>
        <x:v>-5.6302343585057368E-4</x:v>
      </x:c>
      <x:c r="I64" s="33">
        <x:f t="shared" si="29"/>
        <x:v>-1.6272762495156412E-3</x:v>
      </x:c>
      <x:c r="J64" s="34">
        <x:f t="shared" si="30"/>
        <x:v>0.11379028035030474</x:v>
      </x:c>
      <x:c r="K64" s="34">
        <x:f t="shared" si="31"/>
        <x:v>9.8835722819033162E-2</x:v>
      </x:c>
      <x:c r="L64" s="34">
        <x:f t="shared" si="32"/>
        <x:v>0.75992626554127174</x:v>
      </x:c>
      <x:c r="M64" s="34">
        <x:f t="shared" si="33"/>
        <x:v>5.1512526398281813E-2</x:v>
      </x:c>
      <x:c r="N64" s="34">
        <x:f t="shared" si="34"/>
        <x:v>1.0240647951088915</x:v>
      </x:c>
      <x:c r="O64" s="35">
        <x:f t="shared" si="3"/>
        <x:v>0.20762944316109294</x:v>
      </x:c>
      <x:c r="P64" s="26" t="b">
        <x:f t="shared" si="4"/>
        <x:v>0</x:v>
      </x:c>
      <x:c r="Q64" s="26" t="b">
        <x:f t="shared" si="5"/>
        <x:v>0</x:v>
      </x:c>
      <x:c r="R64" s="26" t="b">
        <x:f t="shared" si="6"/>
        <x:v>0</x:v>
      </x:c>
      <x:c r="S64" s="26" t="b">
        <x:f t="shared" si="35"/>
        <x:v>0</x:v>
      </x:c>
      <x:c r="T64" s="26" t="str">
        <x:f t="shared" si="36"/>
        <x:v>不调</x:v>
      </x:c>
      <x:c r="U64" s="34">
        <x:f t="shared" si="7"/>
        <x:v>0.11379028035030474</x:v>
      </x:c>
      <x:c r="V64" s="34">
        <x:f t="shared" si="8"/>
        <x:v>9.8835722819033162E-2</x:v>
      </x:c>
      <x:c r="W64" s="34">
        <x:f t="shared" si="9"/>
        <x:v>0.75992626554127174</x:v>
      </x:c>
      <x:c r="X64" s="34">
        <x:f t="shared" si="10"/>
        <x:v>5.1512526398281813E-2</x:v>
      </x:c>
      <x:c r="Y64" s="34">
        <x:f t="shared" si="37"/>
        <x:v>0.99998626710299976</x:v>
      </x:c>
      <x:c r="Z64" s="34">
        <x:f t="shared" si="11"/>
        <x:v>0.11378871768010505</x:v>
      </x:c>
      <x:c r="AA64" s="34">
        <x:f t="shared" si="12"/>
        <x:v>9.8834365518231743E-2</x:v>
      </x:c>
      <x:c r="AB64" s="34">
        <x:f t="shared" si="13"/>
        <x:v>0.75991582955213932</x:v>
      </x:c>
      <x:c r="AC64" s="34">
        <x:f t="shared" si="14"/>
        <x:v>5.1511818982062564E-2</x:v>
      </x:c>
      <x:c r="AD64" s="34">
        <x:f t="shared" si="15"/>
        <x:v>1.0240507317325387</x:v>
      </x:c>
      <x:c r="AE64" s="34">
        <x:f t="shared" si="38"/>
        <x:v>1.0240507317325387</x:v>
      </x:c>
      <x:c r="AF64" s="33">
        <x:f t="shared" si="16"/>
        <x:v>0</x:v>
      </x:c>
      <x:c r="AG64" s="33">
        <x:f t="shared" si="39"/>
        <x:v>2.2459845671995993E-4</x:v>
      </x:c>
      <x:c r="AH64" s="30">
        <x:f t="shared" si="40"/>
        <x:v>43832</x:v>
      </x:c>
      <x:c r="AI64" s="36">
        <x:f t="shared" si="17"/>
        <x:v>2020</x:v>
      </x:c>
      <x:c r="AJ64" s="36">
        <x:f t="shared" si="18"/>
        <x:v>2</x:v>
      </x:c>
      <x:c r="AK64" s="26">
        <x:f t="shared" si="19"/>
        <x:v>0</x:v>
      </x:c>
      <x:c r="AL64" s="34">
        <x:f t="shared" si="41"/>
        <x:v>1.0157767025956814</x:v>
      </x:c>
      <x:c r="AM64" s="35" t="str">
        <x:f t="shared" si="20"/>
      </x:c>
      <x:c r="AN64" s="34">
        <x:f t="shared" si="42"/>
        <x:v>1.0240507317325387</x:v>
      </x:c>
      <x:c r="AO64" s="35">
        <x:f t="shared" si="21"/>
        <x:v>0</x:v>
      </x:c>
      <x:c r="AP64" s="31">
        <x:f t="shared" si="22"/>
        <x:v>1</x:v>
      </x:c>
      <x:c r="AQ64" s="26" t="b">
        <x:f t="shared" si="23"/>
        <x:v>1</x:v>
      </x:c>
      <x:c r="AR64" s="37">
        <x:f t="shared" si="43"/>
        <x:v>44501</x:v>
      </x:c>
      <x:c r="AS64" t="str">
        <x:f t="shared" si="24"/>
        <x:v>2021-11</x:v>
      </x:c>
      <x:c r="AT64" s="31">
        <x:f t="shared" si="25"/>
        <x:v>1.1884995813320169</x:v>
      </x:c>
    </x:row>
    <x:row r="65">
      <x:c r="A65" s="30" t="n">
        <x:f>'净值底稿'!A27</x:f>
        <x:v>43873</x:v>
      </x:c>
      <x:c r="B65" s="32" t="n">
        <x:f>'净值底稿'!F27</x:f>
        <x:v>1.165796735612755</x:v>
      </x:c>
      <x:c r="C65" s="32" t="n">
        <x:f>'净值底稿'!O27</x:f>
        <x:v>1.0223104825694842</x:v>
      </x:c>
      <x:c r="D65" s="32" t="n">
        <x:f>'净值底稿'!P27</x:f>
        <x:v>1.4206</x:v>
      </x:c>
      <x:c r="E65" s="32" t="n">
        <x:f>'净值底稿'!Q27</x:f>
        <x:v>1.2828</x:v>
      </x:c>
      <x:c r="F65" s="33">
        <x:f t="shared" si="26"/>
        <x:v>2.1411360358964737E-2</x:v>
      </x:c>
      <x:c r="G65" s="33">
        <x:f t="shared" si="27"/>
        <x:v>1.6208723243408052E-2</x:v>
      </x:c>
      <x:c r="H65" s="33">
        <x:f t="shared" si="28"/>
        <x:v>3.5208788113516576E-4</x:v>
      </x:c>
      <x:c r="I65" s="33">
        <x:f t="shared" si="29"/>
        <x:v>-4.3464762496119302E-3</x:v>
      </x:c>
      <x:c r="J65" s="34">
        <x:f t="shared" si="30"/>
        <x:v>0.11622508891913828</x:v>
      </x:c>
      <x:c r="K65" s="34">
        <x:f t="shared" si="31"/>
        <x:v>0.1004363443958546</x:v>
      </x:c>
      <x:c r="L65" s="34">
        <x:f t="shared" si="32"/>
        <x:v>0.76018338670640739</x:v>
      </x:c>
      <x:c r="M65" s="34">
        <x:f t="shared" si="33"/>
        <x:v>5.1287924084282718E-2</x:v>
      </x:c>
      <x:c r="N65" s="34">
        <x:f t="shared" si="34"/>
        <x:v>1.0281327441056829</x:v>
      </x:c>
      <x:c r="O65" s="35">
        <x:f t="shared" si="3"/>
        <x:v>0.210732937509402</x:v>
      </x:c>
      <x:c r="P65" s="26" t="b">
        <x:f t="shared" si="4"/>
        <x:v>0</x:v>
      </x:c>
      <x:c r="Q65" s="26" t="b">
        <x:f t="shared" si="5"/>
        <x:v>0</x:v>
      </x:c>
      <x:c r="R65" s="26" t="b">
        <x:f t="shared" si="6"/>
        <x:v>0</x:v>
      </x:c>
      <x:c r="S65" s="26" t="b">
        <x:f t="shared" si="35"/>
        <x:v>0</x:v>
      </x:c>
      <x:c r="T65" s="26" t="str">
        <x:f t="shared" si="36"/>
        <x:v>不调</x:v>
      </x:c>
      <x:c r="U65" s="34">
        <x:f t="shared" si="7"/>
        <x:v>0.11622508891913828</x:v>
      </x:c>
      <x:c r="V65" s="34">
        <x:f t="shared" si="8"/>
        <x:v>0.1004363443958546</x:v>
      </x:c>
      <x:c r="W65" s="34">
        <x:f t="shared" si="9"/>
        <x:v>0.76018338670640739</x:v>
      </x:c>
      <x:c r="X65" s="34">
        <x:f t="shared" si="10"/>
        <x:v>5.1287924084282718E-2</x:v>
      </x:c>
      <x:c r="Y65" s="34">
        <x:f t="shared" si="37"/>
        <x:v>0.99998626710299976</x:v>
      </x:c>
      <x:c r="Z65" s="34">
        <x:f t="shared" si="11"/>
        <x:v>0.11622349281196331</x:v>
      </x:c>
      <x:c r="AA65" s="34">
        <x:f t="shared" si="12"/>
        <x:v>0.10043496511388193</x:v>
      </x:c>
      <x:c r="AB65" s="34">
        <x:f t="shared" si="13"/>
        <x:v>0.7601729471862565</x:v>
      </x:c>
      <x:c r="AC65" s="34">
        <x:f t="shared" si="14"/>
        <x:v>5.1287219752503915E-2</x:v>
      </x:c>
      <x:c r="AD65" s="34">
        <x:f t="shared" si="15"/>
        <x:v>1.0281186248646057</x:v>
      </x:c>
      <x:c r="AE65" s="34">
        <x:f t="shared" si="38"/>
        <x:v>1.0281186248646057</x:v>
      </x:c>
      <x:c r="AF65" s="33">
        <x:f t="shared" si="16"/>
        <x:v>0</x:v>
      </x:c>
      <x:c r="AG65" s="33">
        <x:f t="shared" si="39"/>
        <x:v>3.9723550855579326E-3</x:v>
      </x:c>
      <x:c r="AH65" s="30">
        <x:f t="shared" si="40"/>
        <x:v>43832</x:v>
      </x:c>
      <x:c r="AI65" s="36">
        <x:f t="shared" si="17"/>
        <x:v>2020</x:v>
      </x:c>
      <x:c r="AJ65" s="36">
        <x:f t="shared" si="18"/>
        <x:v>2</x:v>
      </x:c>
      <x:c r="AK65" s="26">
        <x:f t="shared" si="19"/>
        <x:v>0</x:v>
      </x:c>
      <x:c r="AL65" s="34">
        <x:f t="shared" si="41"/>
        <x:v>1.0157767025956814</x:v>
      </x:c>
      <x:c r="AM65" s="35" t="str">
        <x:f t="shared" si="20"/>
      </x:c>
      <x:c r="AN65" s="34">
        <x:f t="shared" si="42"/>
        <x:v>1.0281186248646057</x:v>
      </x:c>
      <x:c r="AO65" s="35">
        <x:f t="shared" si="21"/>
        <x:v>0</x:v>
      </x:c>
      <x:c r="AP65" s="31">
        <x:f t="shared" si="22"/>
        <x:v>1</x:v>
      </x:c>
      <x:c r="AQ65" s="26" t="b">
        <x:f t="shared" si="23"/>
        <x:v>1</x:v>
      </x:c>
      <x:c r="AR65" s="37">
        <x:f t="shared" si="43"/>
        <x:v>44531</x:v>
      </x:c>
      <x:c r="AS65" t="str">
        <x:f t="shared" si="24"/>
        <x:v>2021-12</x:v>
      </x:c>
      <x:c r="AT65" s="31">
        <x:f t="shared" si="25"/>
        <x:v>1.1904360359613961</x:v>
      </x:c>
    </x:row>
    <x:row r="66">
      <x:c r="A66" s="30" t="n">
        <x:f>'净值底稿'!A28</x:f>
        <x:v>43874</x:v>
      </x:c>
      <x:c r="B66" s="32" t="n">
        <x:f>'净值底稿'!F28</x:f>
        <x:v>1.1639030851427175</x:v>
      </x:c>
      <x:c r="C66" s="32" t="n">
        <x:f>'净值底稿'!O28</x:f>
        <x:v>1.0151659281706074</x:v>
      </x:c>
      <x:c r="D66" s="32" t="n">
        <x:f>'净值底稿'!P28</x:f>
        <x:v>1.4211</x:v>
      </x:c>
      <x:c r="E66" s="32" t="n">
        <x:f>'净值底稿'!Q28</x:f>
        <x:v>1.292</x:v>
      </x:c>
      <x:c r="F66" s="33">
        <x:f t="shared" si="26"/>
        <x:v>-1.6243401719959749E-3</x:v>
      </x:c>
      <x:c r="G66" s="33">
        <x:f t="shared" si="27"/>
        <x:v>-6.988634588701137E-3</x:v>
      </x:c>
      <x:c r="H66" s="33">
        <x:f t="shared" si="28"/>
        <x:v>3.5196395889047771E-4</x:v>
      </x:c>
      <x:c r="I66" s="33">
        <x:f t="shared" si="29"/>
        <x:v>7.1718116619894356E-3</x:v>
      </x:c>
      <x:c r="J66" s="34">
        <x:f t="shared" si="30"/>
        <x:v>0.11603470632365916</x:v>
      </x:c>
      <x:c r="K66" s="34">
        <x:f t="shared" si="31"/>
        <x:v>9.9733061842772072E-2</x:v>
      </x:c>
      <x:c r="L66" s="34">
        <x:f t="shared" si="32"/>
        <x:v>0.76044050066618962</x:v>
      </x:c>
      <x:c r="M66" s="34">
        <x:f t="shared" si="33"/>
        <x:v>5.165504203323594E-2</x:v>
      </x:c>
      <x:c r="N66" s="34">
        <x:f t="shared" si="34"/>
        <x:v>1.0278633108658568</x:v>
      </x:c>
      <x:c r="O66" s="35">
        <x:f t="shared" si="3"/>
        <x:v>0.2099187371370145</x:v>
      </x:c>
      <x:c r="P66" s="26" t="b">
        <x:f t="shared" si="4"/>
        <x:v>0</x:v>
      </x:c>
      <x:c r="Q66" s="26" t="b">
        <x:f t="shared" si="5"/>
        <x:v>0</x:v>
      </x:c>
      <x:c r="R66" s="26" t="b">
        <x:f t="shared" si="6"/>
        <x:v>0</x:v>
      </x:c>
      <x:c r="S66" s="26" t="b">
        <x:f t="shared" si="35"/>
        <x:v>0</x:v>
      </x:c>
      <x:c r="T66" s="26" t="str">
        <x:f t="shared" si="36"/>
        <x:v>不调</x:v>
      </x:c>
      <x:c r="U66" s="34">
        <x:f t="shared" si="7"/>
        <x:v>0.11603470632365916</x:v>
      </x:c>
      <x:c r="V66" s="34">
        <x:f t="shared" si="8"/>
        <x:v>9.9733061842772072E-2</x:v>
      </x:c>
      <x:c r="W66" s="34">
        <x:f t="shared" si="9"/>
        <x:v>0.76044050066618962</x:v>
      </x:c>
      <x:c r="X66" s="34">
        <x:f t="shared" si="10"/>
        <x:v>5.165504203323594E-2</x:v>
      </x:c>
      <x:c r="Y66" s="34">
        <x:f t="shared" si="37"/>
        <x:v>0.99998626710299976</x:v>
      </x:c>
      <x:c r="Z66" s="34">
        <x:f t="shared" si="11"/>
        <x:v>0.11603311283098876</x:v>
      </x:c>
      <x:c r="AA66" s="34">
        <x:f t="shared" si="12"/>
        <x:v>9.9731692218906265E-2</x:v>
      </x:c>
      <x:c r="AB66" s="34">
        <x:f t="shared" si="13"/>
        <x:v>0.76043005761511917</x:v>
      </x:c>
      <x:c r="AC66" s="34">
        <x:f t="shared" si="14"/>
        <x:v>5.1654332659864154E-2</x:v>
      </x:c>
      <x:c r="AD66" s="34">
        <x:f t="shared" si="15"/>
        <x:v>1.0278491953248783</x:v>
      </x:c>
      <x:c r="AE66" s="34">
        <x:f t="shared" si="38"/>
        <x:v>1.0281186248646057</x:v>
      </x:c>
      <x:c r="AF66" s="33">
        <x:f t="shared" si="16"/>
        <x:v>-2.620607517570539E-4</x:v>
      </x:c>
      <x:c r="AG66" s="33">
        <x:f t="shared" si="39"/>
        <x:v>-2.620607517570539E-4</x:v>
      </x:c>
      <x:c r="AH66" s="30">
        <x:f t="shared" si="40"/>
        <x:v>43832</x:v>
      </x:c>
      <x:c r="AI66" s="36">
        <x:f t="shared" si="17"/>
        <x:v>2020</x:v>
      </x:c>
      <x:c r="AJ66" s="36">
        <x:f t="shared" si="18"/>
        <x:v>2</x:v>
      </x:c>
      <x:c r="AK66" s="26">
        <x:f t="shared" si="19"/>
        <x:v>0</x:v>
      </x:c>
      <x:c r="AL66" s="34">
        <x:f t="shared" si="41"/>
        <x:v>1.0157767025956814</x:v>
      </x:c>
      <x:c r="AM66" s="35" t="str">
        <x:f t="shared" si="20"/>
      </x:c>
      <x:c r="AN66" s="34">
        <x:f t="shared" si="42"/>
        <x:v>1.0281186248646057</x:v>
      </x:c>
      <x:c r="AO66" s="35">
        <x:f t="shared" si="21"/>
        <x:v>-2.620607517570539E-4</x:v>
      </x:c>
      <x:c r="AP66" s="31">
        <x:f t="shared" si="22"/>
        <x:v>1</x:v>
      </x:c>
      <x:c r="AQ66" s="26" t="b">
        <x:f t="shared" si="23"/>
        <x:v>1</x:v>
      </x:c>
      <x:c r="AR66" s="37">
        <x:f t="shared" si="43"/>
        <x:v>44562</x:v>
      </x:c>
      <x:c r="AS66" t="str">
        <x:f t="shared" si="24"/>
        <x:v>2022-01</x:v>
      </x:c>
      <x:c r="AT66" s="31">
        <x:f t="shared" si="25"/>
        <x:v>1.1722572760319141</x:v>
      </x:c>
    </x:row>
    <x:row r="67">
      <x:c r="A67" s="30" t="n">
        <x:f>'净值底稿'!A29</x:f>
        <x:v>43875</x:v>
      </x:c>
      <x:c r="B67" s="32" t="n">
        <x:f>'净值底稿'!F29</x:f>
        <x:v>1.1676691688432674</x:v>
      </x:c>
      <x:c r="C67" s="32" t="n">
        <x:f>'净值底稿'!O29</x:f>
        <x:v>1.018571077340066</x:v>
      </x:c>
      <x:c r="D67" s="32" t="n">
        <x:f>'净值底稿'!P29</x:f>
        <x:v>1.4208</x:v>
      </x:c>
      <x:c r="E67" s="32" t="n">
        <x:f>'净值底稿'!Q29</x:f>
        <x:v>1.2934</x:v>
      </x:c>
      <x:c r="F67" s="33">
        <x:f t="shared" si="26"/>
        <x:v>3.2357365047177566E-3</x:v>
      </x:c>
      <x:c r="G67" s="33">
        <x:f t="shared" si="27"/>
        <x:v>3.3542784238187462E-3</x:v>
      </x:c>
      <x:c r="H67" s="33">
        <x:f t="shared" si="28"/>
        <x:v>-2.1110407430857681E-4</x:v>
      </x:c>
      <x:c r="I67" s="33">
        <x:f t="shared" si="29"/>
        <x:v>1.0835913312694512E-3</x:v>
      </x:c>
      <x:c r="J67" s="34">
        <x:f t="shared" si="30"/>
        <x:v>0.11640856540993202</x:v>
      </x:c>
      <x:c r="K67" s="34">
        <x:f t="shared" si="31"/>
        <x:v>0.10006622008228708</x:v>
      </x:c>
      <x:c r="L67" s="34">
        <x:f t="shared" si="32"/>
        <x:v>0.76026952773172995</x:v>
      </x:c>
      <x:c r="M67" s="34">
        <x:f t="shared" si="33"/>
        <x:v>5.1710304846956892E-2</x:v>
      </x:c>
      <x:c r="N67" s="34">
        <x:f t="shared" si="34"/>
        <x:v>1.028454618070906</x:v>
      </x:c>
      <x:c r="O67" s="35">
        <x:f t="shared" si="3"/>
        <x:v>0.21048550095313434</x:v>
      </x:c>
      <x:c r="P67" s="26" t="b">
        <x:f t="shared" si="4"/>
        <x:v>0</x:v>
      </x:c>
      <x:c r="Q67" s="26" t="b">
        <x:f t="shared" si="5"/>
        <x:v>0</x:v>
      </x:c>
      <x:c r="R67" s="26" t="b">
        <x:f t="shared" si="6"/>
        <x:v>0</x:v>
      </x:c>
      <x:c r="S67" s="26" t="b">
        <x:f t="shared" si="35"/>
        <x:v>0</x:v>
      </x:c>
      <x:c r="T67" s="26" t="str">
        <x:f t="shared" si="36"/>
        <x:v>不调</x:v>
      </x:c>
      <x:c r="U67" s="34">
        <x:f t="shared" si="7"/>
        <x:v>0.11640856540993202</x:v>
      </x:c>
      <x:c r="V67" s="34">
        <x:f t="shared" si="8"/>
        <x:v>0.10006622008228708</x:v>
      </x:c>
      <x:c r="W67" s="34">
        <x:f t="shared" si="9"/>
        <x:v>0.76026952773172995</x:v>
      </x:c>
      <x:c r="X67" s="34">
        <x:f t="shared" si="10"/>
        <x:v>5.1710304846956892E-2</x:v>
      </x:c>
      <x:c r="Y67" s="34">
        <x:f t="shared" si="37"/>
        <x:v>0.99998626710299976</x:v>
      </x:c>
      <x:c r="Z67" s="34">
        <x:f t="shared" si="11"/>
        <x:v>0.1164069667830933</x:v>
      </x:c>
      <x:c r="AA67" s="34">
        <x:f t="shared" si="12"/>
        <x:v>0.10006484588319349</x:v>
      </x:c>
      <x:c r="AB67" s="34">
        <x:f t="shared" si="13"/>
        <x:v>0.76025908702861322</x:v>
      </x:c>
      <x:c r="AC67" s="34">
        <x:f t="shared" si="14"/>
        <x:v>5.170959471466658E-2</x:v>
      </x:c>
      <x:c r="AD67" s="34">
        <x:f t="shared" si="15"/>
        <x:v>1.0284404944095666</x:v>
      </x:c>
      <x:c r="AE67" s="34">
        <x:f t="shared" si="38"/>
        <x:v>1.0284404944095666</x:v>
      </x:c>
      <x:c r="AF67" s="33">
        <x:f t="shared" si="16"/>
        <x:v>0</x:v>
      </x:c>
      <x:c r="AG67" s="33">
        <x:f t="shared" si="39"/>
        <x:v>5.7527805380197528E-4</x:v>
      </x:c>
      <x:c r="AH67" s="30">
        <x:f t="shared" si="40"/>
        <x:v>43832</x:v>
      </x:c>
      <x:c r="AI67" s="36">
        <x:f t="shared" si="17"/>
        <x:v>2020</x:v>
      </x:c>
      <x:c r="AJ67" s="36">
        <x:f t="shared" si="18"/>
        <x:v>2</x:v>
      </x:c>
      <x:c r="AK67" s="26">
        <x:f t="shared" si="19"/>
        <x:v>0</x:v>
      </x:c>
      <x:c r="AL67" s="34">
        <x:f t="shared" si="41"/>
        <x:v>1.0157767025956814</x:v>
      </x:c>
      <x:c r="AM67" s="35" t="str">
        <x:f t="shared" si="20"/>
      </x:c>
      <x:c r="AN67" s="34">
        <x:f t="shared" si="42"/>
        <x:v>1.0284404944095666</x:v>
      </x:c>
      <x:c r="AO67" s="35">
        <x:f t="shared" si="21"/>
        <x:v>0</x:v>
      </x:c>
      <x:c r="AP67" s="31">
        <x:f t="shared" si="22"/>
        <x:v>1</x:v>
      </x:c>
      <x:c r="AQ67" s="26" t="b">
        <x:f t="shared" si="23"/>
        <x:v>1</x:v>
      </x:c>
      <x:c r="AR67" s="37">
        <x:f t="shared" si="43"/>
        <x:v>44593</x:v>
      </x:c>
      <x:c r="AS67" t="str">
        <x:f t="shared" si="24"/>
        <x:v>2022-02</x:v>
      </x:c>
      <x:c r="AT67" s="31">
        <x:f t="shared" si="25"/>
        <x:v>1.1786529366003378</x:v>
      </x:c>
    </x:row>
    <x:row r="68">
      <x:c r="A68" s="30" t="n">
        <x:f>'净值底稿'!A30</x:f>
        <x:v>43878</x:v>
      </x:c>
      <x:c r="B68" s="32" t="n">
        <x:f>'净值底稿'!F30</x:f>
        <x:v>1.2085196543260799</x:v>
      </x:c>
      <x:c r="C68" s="32" t="n">
        <x:f>'净值底稿'!O30</x:f>
        <x:v>1.050479664154984</x:v>
      </x:c>
      <x:c r="D68" s="32" t="n">
        <x:f>'净值底稿'!P30</x:f>
        <x:v>1.4208</x:v>
      </x:c>
      <x:c r="E68" s="32" t="n">
        <x:f>'净值底稿'!Q30</x:f>
        <x:v>1.2988</x:v>
      </x:c>
      <x:c r="F68" s="33">
        <x:f t="shared" si="26"/>
        <x:v>3.498463997579071E-2</x:v>
      </x:c>
      <x:c r="G68" s="33">
        <x:f t="shared" si="27"/>
        <x:v>3.132681412694871E-2</x:v>
      </x:c>
      <x:c r="H68" s="33">
        <x:f t="shared" si="28"/>
        <x:v>0</x:v>
      </x:c>
      <x:c r="I68" s="33">
        <x:f t="shared" si="29"/>
        <x:v>4.1750425235811406E-3</x:v>
      </x:c>
      <x:c r="J68" s="34">
        <x:f t="shared" si="30"/>
        <x:v>0.12047942260667364</x:v>
      </x:c>
      <x:c r="K68" s="34">
        <x:f t="shared" si="31"/>
        <x:v>0.10319955871081807</x:v>
      </x:c>
      <x:c r="L68" s="34">
        <x:f t="shared" si="32"/>
        <x:v>0.76025908702861322</x:v>
      </x:c>
      <x:c r="M68" s="34">
        <x:f t="shared" si="33"/>
        <x:v>5.1925484471477462E-2</x:v>
      </x:c>
      <x:c r="N68" s="34">
        <x:f t="shared" si="34"/>
        <x:v>1.0358635528175824</x:v>
      </x:c>
      <x:c r="O68" s="35">
        <x:f t="shared" si="3"/>
        <x:v>0.21593479248215428</x:v>
      </x:c>
      <x:c r="P68" s="26" t="b">
        <x:f t="shared" si="4"/>
        <x:v>0</x:v>
      </x:c>
      <x:c r="Q68" s="26" t="b">
        <x:f t="shared" si="5"/>
        <x:v>0</x:v>
      </x:c>
      <x:c r="R68" s="26" t="b">
        <x:f t="shared" si="6"/>
        <x:v>0</x:v>
      </x:c>
      <x:c r="S68" s="26" t="b">
        <x:f t="shared" si="35"/>
        <x:v>0</x:v>
      </x:c>
      <x:c r="T68" s="26" t="str">
        <x:f t="shared" si="36"/>
        <x:v>不调</x:v>
      </x:c>
      <x:c r="U68" s="34">
        <x:f t="shared" si="7"/>
        <x:v>0.12047942260667364</x:v>
      </x:c>
      <x:c r="V68" s="34">
        <x:f t="shared" si="8"/>
        <x:v>0.10319955871081807</x:v>
      </x:c>
      <x:c r="W68" s="34">
        <x:f t="shared" si="9"/>
        <x:v>0.76025908702861322</x:v>
      </x:c>
      <x:c r="X68" s="34">
        <x:f t="shared" si="10"/>
        <x:v>5.1925484471477462E-2</x:v>
      </x:c>
      <x:c r="Y68" s="34">
        <x:f t="shared" si="37"/>
        <x:v>0.99995880187477393</x:v>
      </x:c>
      <x:c r="Z68" s="34">
        <x:f t="shared" si="11"/>
        <x:v>0.12047445908033393</x:v>
      </x:c>
      <x:c r="AA68" s="34">
        <x:f t="shared" si="12"/>
        <x:v>0.10319530708247503</x:v>
      </x:c>
      <x:c r="AB68" s="34">
        <x:f t="shared" si="13"/>
        <x:v>0.76022776577954154</x:v>
      </x:c>
      <x:c r="AC68" s="34">
        <x:f t="shared" si="14"/>
        <x:v>5.1923345238865784E-2</x:v>
      </x:c>
      <x:c r="AD68" s="34">
        <x:f t="shared" si="15"/>
        <x:v>1.0358208771812163</x:v>
      </x:c>
      <x:c r="AE68" s="34">
        <x:f t="shared" si="38"/>
        <x:v>1.0358208771812163</x:v>
      </x:c>
      <x:c r="AF68" s="33">
        <x:f t="shared" si="16"/>
        <x:v>0</x:v>
      </x:c>
      <x:c r="AG68" s="33">
        <x:f t="shared" si="39"/>
        <x:v>7.1762856594701496E-3</x:v>
      </x:c>
      <x:c r="AH68" s="30">
        <x:f t="shared" si="40"/>
        <x:v>43832</x:v>
      </x:c>
      <x:c r="AI68" s="36">
        <x:f t="shared" si="17"/>
        <x:v>2020</x:v>
      </x:c>
      <x:c r="AJ68" s="36">
        <x:f t="shared" si="18"/>
        <x:v>2</x:v>
      </x:c>
      <x:c r="AK68" s="26">
        <x:f t="shared" si="19"/>
        <x:v>0</x:v>
      </x:c>
      <x:c r="AL68" s="34">
        <x:f t="shared" si="41"/>
        <x:v>1.0157767025956814</x:v>
      </x:c>
      <x:c r="AM68" s="35" t="str">
        <x:f t="shared" si="20"/>
      </x:c>
      <x:c r="AN68" s="34">
        <x:f t="shared" si="42"/>
        <x:v>1.0358208771812163</x:v>
      </x:c>
      <x:c r="AO68" s="35">
        <x:f t="shared" si="21"/>
        <x:v>0</x:v>
      </x:c>
      <x:c r="AP68" s="31">
        <x:f t="shared" si="22"/>
        <x:v>1</x:v>
      </x:c>
      <x:c r="AQ68" s="26" t="b">
        <x:f t="shared" si="23"/>
        <x:v>1</x:v>
      </x:c>
      <x:c r="AR68" s="37">
        <x:f t="shared" si="43"/>
        <x:v>44621</x:v>
      </x:c>
      <x:c r="AS68" t="str">
        <x:f t="shared" si="24"/>
        <x:v>2022-03</x:v>
      </x:c>
      <x:c r="AT68" s="31">
        <x:f t="shared" si="25"/>
        <x:v>1.1630596856384821</x:v>
      </x:c>
    </x:row>
    <x:row r="69">
      <x:c r="A69" s="30" t="n">
        <x:f>'净值底稿'!A31</x:f>
        <x:v>43879</x:v>
      </x:c>
      <x:c r="B69" s="32" t="n">
        <x:f>'净值底稿'!F31</x:f>
        <x:v>1.223438025777855</x:v>
      </x:c>
      <x:c r="C69" s="32" t="n">
        <x:f>'净值底稿'!O31</x:f>
        <x:v>1.063820216154134</x:v>
      </x:c>
      <x:c r="D69" s="32" t="n">
        <x:f>'净值底稿'!P31</x:f>
        <x:v>1.4214</x:v>
      </x:c>
      <x:c r="E69" s="32" t="n">
        <x:f>'净值底稿'!Q31</x:f>
        <x:v>1.3058</x:v>
      </x:c>
      <x:c r="F69" s="33">
        <x:f t="shared" si="26"/>
        <x:v>1.234433498733134E-2</x:v>
      </x:c>
      <x:c r="G69" s="33">
        <x:f t="shared" si="27"/>
        <x:v>1.2699486200792975E-2</x:v>
      </x:c>
      <x:c r="H69" s="33">
        <x:f t="shared" si="28"/>
        <x:v>4.2229729729714727E-4</x:v>
      </x:c>
      <x:c r="I69" s="33">
        <x:f t="shared" si="29"/>
        <x:v>5.3895903911302945E-3</x:v>
      </x:c>
      <x:c r="J69" s="34">
        <x:f t="shared" si="30"/>
        <x:v>0.12196163616063911</x:v>
      </x:c>
      <x:c r="K69" s="34">
        <x:f t="shared" si="31"/>
        <x:v>0.10450583446075551</x:v>
      </x:c>
      <x:c r="L69" s="34">
        <x:f t="shared" si="32"/>
        <x:v>0.7605488079103605</x:v>
      </x:c>
      <x:c r="M69" s="34">
        <x:f t="shared" si="33"/>
        <x:v>5.2203190801440515E-2</x:v>
      </x:c>
      <x:c r="N69" s="34">
        <x:f t="shared" si="34"/>
        <x:v>1.0392194693331955</x:v>
      </x:c>
      <x:c r="O69" s="35">
        <x:f t="shared" si="3"/>
        <x:v>0.21792073503656079</x:v>
      </x:c>
      <x:c r="P69" s="26" t="b">
        <x:f t="shared" si="4"/>
        <x:v>0</x:v>
      </x:c>
      <x:c r="Q69" s="26" t="b">
        <x:f t="shared" si="5"/>
        <x:v>0</x:v>
      </x:c>
      <x:c r="R69" s="26" t="b">
        <x:f t="shared" si="6"/>
        <x:v>0</x:v>
      </x:c>
      <x:c r="S69" s="26" t="b">
        <x:f t="shared" si="35"/>
        <x:v>0</x:v>
      </x:c>
      <x:c r="T69" s="26" t="str">
        <x:f t="shared" si="36"/>
        <x:v>不调</x:v>
      </x:c>
      <x:c r="U69" s="34">
        <x:f t="shared" si="7"/>
        <x:v>0.12196163616063911</x:v>
      </x:c>
      <x:c r="V69" s="34">
        <x:f t="shared" si="8"/>
        <x:v>0.10450583446075551</x:v>
      </x:c>
      <x:c r="W69" s="34">
        <x:f t="shared" si="9"/>
        <x:v>0.7605488079103605</x:v>
      </x:c>
      <x:c r="X69" s="34">
        <x:f t="shared" si="10"/>
        <x:v>5.2203190801440515E-2</x:v>
      </x:c>
      <x:c r="Y69" s="34">
        <x:f t="shared" si="37"/>
        <x:v>0.99998626710299976</x:v>
      </x:c>
      <x:c r="Z69" s="34">
        <x:f t="shared" si="11"/>
        <x:v>0.12195996127405173</x:v>
      </x:c>
      <x:c r="AA69" s="34">
        <x:f t="shared" si="12"/>
        <x:v>0.10450439929289493</x:v>
      </x:c>
      <x:c r="AB69" s="34">
        <x:f t="shared" si="13"/>
        <x:v>0.76053836337191782</x:v>
      </x:c>
      <x:c r="AC69" s="34">
        <x:f t="shared" si="14"/>
        <x:v>5.2202473900398158E-2</x:v>
      </x:c>
      <x:c r="AD69" s="34">
        <x:f t="shared" si="15"/>
        <x:v>1.0392051978392627</x:v>
      </x:c>
      <x:c r="AE69" s="34">
        <x:f t="shared" si="38"/>
        <x:v>1.0392051978392627</x:v>
      </x:c>
      <x:c r="AF69" s="33">
        <x:f t="shared" si="16"/>
        <x:v>0</x:v>
      </x:c>
      <x:c r="AG69" s="33">
        <x:f t="shared" si="39"/>
        <x:v>3.2672836902614133E-3</x:v>
      </x:c>
      <x:c r="AH69" s="30">
        <x:f t="shared" si="40"/>
        <x:v>43832</x:v>
      </x:c>
      <x:c r="AI69" s="36">
        <x:f t="shared" si="17"/>
        <x:v>2020</x:v>
      </x:c>
      <x:c r="AJ69" s="36">
        <x:f t="shared" si="18"/>
        <x:v>2</x:v>
      </x:c>
      <x:c r="AK69" s="26">
        <x:f t="shared" si="19"/>
        <x:v>0</x:v>
      </x:c>
      <x:c r="AL69" s="34">
        <x:f t="shared" si="41"/>
        <x:v>1.0157767025956814</x:v>
      </x:c>
      <x:c r="AM69" s="35" t="str">
        <x:f t="shared" si="20"/>
      </x:c>
      <x:c r="AN69" s="34">
        <x:f t="shared" si="42"/>
        <x:v>1.0392051978392627</x:v>
      </x:c>
      <x:c r="AO69" s="35">
        <x:f t="shared" si="21"/>
        <x:v>0</x:v>
      </x:c>
      <x:c r="AP69" s="31">
        <x:f t="shared" si="22"/>
        <x:v>1</x:v>
      </x:c>
      <x:c r="AQ69" s="26" t="b">
        <x:f t="shared" si="23"/>
        <x:v>1</x:v>
      </x:c>
      <x:c r="AR69" s="37">
        <x:f t="shared" si="43"/>
        <x:v>44652</x:v>
      </x:c>
      <x:c r="AS69" t="str">
        <x:f t="shared" si="24"/>
        <x:v>2022-04</x:v>
      </x:c>
      <x:c r="AT69" s="31">
        <x:f t="shared" si="25"/>
        <x:v>1.1494642424452881</x:v>
      </x:c>
    </x:row>
    <x:row r="70">
      <x:c r="A70" s="30" t="n">
        <x:f>'净值底稿'!A32</x:f>
        <x:v>43880</x:v>
      </x:c>
      <x:c r="B70" s="32" t="n">
        <x:f>'净值底稿'!F32</x:f>
        <x:v>1.204374787516725</x:v>
      </x:c>
      <x:c r="C70" s="32" t="n">
        <x:f>'净值底稿'!O32</x:f>
        <x:v>1.0592597220548257</x:v>
      </x:c>
      <x:c r="D70" s="32" t="n">
        <x:f>'净值底稿'!P32</x:f>
        <x:v>1.4216</x:v>
      </x:c>
      <x:c r="E70" s="32" t="n">
        <x:f>'净值底稿'!Q32</x:f>
        <x:v>1.3197</x:v>
      </x:c>
      <x:c r="F70" s="33">
        <x:f t="shared" si="26"/>
        <x:v>-1.5581695075244761E-2</x:v>
      </x:c>
      <x:c r="G70" s="33">
        <x:f t="shared" si="27"/>
        <x:v>-4.2869030218236626E-3</x:v>
      </x:c>
      <x:c r="H70" s="33">
        <x:f t="shared" si="28"/>
        <x:v>1.407063458562785E-4</x:v>
      </x:c>
      <x:c r="I70" s="33">
        <x:f t="shared" si="29"/>
        <x:v>1.0644815438811461E-2</x:v>
      </x:c>
      <x:c r="J70" s="34">
        <x:f t="shared" si="30"/>
        <x:v>0.1200596183460908</x:v>
      </x:c>
      <x:c r="K70" s="34">
        <x:f t="shared" si="31"/>
        <x:v>0.10405639906777235</x:v>
      </x:c>
      <x:c r="L70" s="34">
        <x:f t="shared" si="32"/>
        <x:v>0.76064537594591142</x:v>
      </x:c>
      <x:c r="M70" s="34">
        <x:f t="shared" si="33"/>
        <x:v>5.2758159600517267E-2</x:v>
      </x:c>
      <x:c r="N70" s="34">
        <x:f t="shared" si="34"/>
        <x:v>1.0375195529602919</x:v>
      </x:c>
      <x:c r="O70" s="35">
        <x:f t="shared" si="3"/>
        <x:v>0.21601136747197339</x:v>
      </x:c>
      <x:c r="P70" s="26" t="b">
        <x:f t="shared" si="4"/>
        <x:v>0</x:v>
      </x:c>
      <x:c r="Q70" s="26" t="b">
        <x:f t="shared" si="5"/>
        <x:v>0</x:v>
      </x:c>
      <x:c r="R70" s="26" t="b">
        <x:f t="shared" si="6"/>
        <x:v>0</x:v>
      </x:c>
      <x:c r="S70" s="26" t="b">
        <x:f t="shared" si="35"/>
        <x:v>0</x:v>
      </x:c>
      <x:c r="T70" s="26" t="str">
        <x:f t="shared" si="36"/>
        <x:v>不调</x:v>
      </x:c>
      <x:c r="U70" s="34">
        <x:f t="shared" si="7"/>
        <x:v>0.1200596183460908</x:v>
      </x:c>
      <x:c r="V70" s="34">
        <x:f t="shared" si="8"/>
        <x:v>0.10405639906777235</x:v>
      </x:c>
      <x:c r="W70" s="34">
        <x:f t="shared" si="9"/>
        <x:v>0.76064537594591142</x:v>
      </x:c>
      <x:c r="X70" s="34">
        <x:f t="shared" si="10"/>
        <x:v>5.2758159600517267E-2</x:v>
      </x:c>
      <x:c r="Y70" s="34">
        <x:f t="shared" si="37"/>
        <x:v>0.99998626710299976</x:v>
      </x:c>
      <x:c r="Z70" s="34">
        <x:f t="shared" si="11"/>
        <x:v>0.12005796957971816</x:v>
      </x:c>
      <x:c r="AA70" s="34">
        <x:f t="shared" si="12"/>
        <x:v>0.10405497007196174</x:v>
      </x:c>
      <x:c r="AB70" s="34">
        <x:f t="shared" si="13"/>
        <x:v>0.76063493008130989</x:v>
      </x:c>
      <x:c r="AC70" s="34">
        <x:f t="shared" si="14"/>
        <x:v>5.2757435078145551E-2</x:v>
      </x:c>
      <x:c r="AD70" s="34">
        <x:f t="shared" si="15"/>
        <x:v>1.0375053048111353</x:v>
      </x:c>
      <x:c r="AE70" s="34">
        <x:f t="shared" si="38"/>
        <x:v>1.0392051978392627</x:v>
      </x:c>
      <x:c r="AF70" s="33">
        <x:f t="shared" si="16"/>
        <x:v>-1.6357626305775197E-3</x:v>
      </x:c>
      <x:c r="AG70" s="33">
        <x:f t="shared" si="39"/>
        <x:v>-1.6357626305775197E-3</x:v>
      </x:c>
      <x:c r="AH70" s="30">
        <x:f t="shared" si="40"/>
        <x:v>43832</x:v>
      </x:c>
      <x:c r="AI70" s="36">
        <x:f t="shared" si="17"/>
        <x:v>2020</x:v>
      </x:c>
      <x:c r="AJ70" s="36">
        <x:f t="shared" si="18"/>
        <x:v>2</x:v>
      </x:c>
      <x:c r="AK70" s="26">
        <x:f t="shared" si="19"/>
        <x:v>0</x:v>
      </x:c>
      <x:c r="AL70" s="34">
        <x:f t="shared" si="41"/>
        <x:v>1.0157767025956814</x:v>
      </x:c>
      <x:c r="AM70" s="35" t="str">
        <x:f t="shared" si="20"/>
      </x:c>
      <x:c r="AN70" s="34">
        <x:f t="shared" si="42"/>
        <x:v>1.0392051978392627</x:v>
      </x:c>
      <x:c r="AO70" s="35">
        <x:f t="shared" si="21"/>
        <x:v>-1.6357626305775197E-3</x:v>
      </x:c>
      <x:c r="AP70" s="31">
        <x:f t="shared" si="22"/>
        <x:v>1</x:v>
      </x:c>
      <x:c r="AQ70" s="26" t="b">
        <x:f t="shared" si="23"/>
        <x:v>1</x:v>
      </x:c>
      <x:c r="AR70" s="37">
        <x:f t="shared" si="43"/>
        <x:v>44682</x:v>
      </x:c>
      <x:c r="AS70" t="str">
        <x:f t="shared" si="24"/>
        <x:v>2022-05</x:v>
      </x:c>
      <x:c r="AT70" s="31">
        <x:f t="shared" si="25"/>
        <x:v>1.1698522580855812</x:v>
      </x:c>
    </x:row>
    <x:row r="71">
      <x:c r="A71" s="30" t="n">
        <x:f>'净值底稿'!A33</x:f>
        <x:v>43881</x:v>
      </x:c>
      <x:c r="B71" s="32" t="n">
        <x:f>'净值底稿'!F33</x:f>
        <x:v>1.2345139650523325</x:v>
      </x:c>
      <x:c r="C71" s="32" t="n">
        <x:f>'净值底稿'!O33</x:f>
        <x:v>1.0800735951429563</x:v>
      </x:c>
      <x:c r="D71" s="32" t="n">
        <x:f>'净值底稿'!P33</x:f>
        <x:v>1.4216</x:v>
      </x:c>
      <x:c r="E71" s="32" t="n">
        <x:f>'净值底稿'!Q33</x:f>
        <x:v>1.3243</x:v>
      </x:c>
      <x:c r="F71" s="33">
        <x:f t="shared" si="26"/>
        <x:v>2.5024749644378286E-2</x:v>
      </x:c>
      <x:c r="G71" s="33">
        <x:f t="shared" si="27"/>
        <x:v>1.9649452022733715E-2</x:v>
      </x:c>
      <x:c r="H71" s="33">
        <x:f t="shared" si="28"/>
        <x:v>0</x:v>
      </x:c>
      <x:c r="I71" s="33">
        <x:f t="shared" si="29"/>
        <x:v>3.4856406759111724E-3</x:v>
      </x:c>
      <x:c r="J71" s="34">
        <x:f t="shared" si="30"/>
        <x:v>0.123062390211263</x:v>
      </x:c>
      <x:c r="K71" s="34">
        <x:f t="shared" si="31"/>
        <x:v>0.10609959321411774</x:v>
      </x:c>
      <x:c r="L71" s="34">
        <x:f t="shared" si="32"/>
        <x:v>0.76063493008130989</x:v>
      </x:c>
      <x:c r="M71" s="34">
        <x:f t="shared" si="33"/>
        <x:v>5.2941328539810678E-2</x:v>
      </x:c>
      <x:c r="N71" s="34">
        <x:f t="shared" si="34"/>
        <x:v>1.0427382420465012</x:v>
      </x:c>
      <x:c r="O71" s="35">
        <x:f t="shared" si="3"/>
        <x:v>0.21976942456394652</x:v>
      </x:c>
      <x:c r="P71" s="26" t="b">
        <x:f t="shared" si="4"/>
        <x:v>0</x:v>
      </x:c>
      <x:c r="Q71" s="26" t="b">
        <x:f t="shared" si="5"/>
        <x:v>0</x:v>
      </x:c>
      <x:c r="R71" s="26" t="b">
        <x:f t="shared" si="6"/>
        <x:v>0</x:v>
      </x:c>
      <x:c r="S71" s="26" t="b">
        <x:f t="shared" si="35"/>
        <x:v>0</x:v>
      </x:c>
      <x:c r="T71" s="26" t="str">
        <x:f t="shared" si="36"/>
        <x:v>不调</x:v>
      </x:c>
      <x:c r="U71" s="34">
        <x:f t="shared" si="7"/>
        <x:v>0.123062390211263</x:v>
      </x:c>
      <x:c r="V71" s="34">
        <x:f t="shared" si="8"/>
        <x:v>0.10609959321411774</x:v>
      </x:c>
      <x:c r="W71" s="34">
        <x:f t="shared" si="9"/>
        <x:v>0.76063493008130989</x:v>
      </x:c>
      <x:c r="X71" s="34">
        <x:f t="shared" si="10"/>
        <x:v>5.2941328539810678E-2</x:v>
      </x:c>
      <x:c r="Y71" s="34">
        <x:f t="shared" si="37"/>
        <x:v>0.99998626710299976</x:v>
      </x:c>
      <x:c r="Z71" s="34">
        <x:f t="shared" si="11"/>
        <x:v>0.12306070020813363</x:v>
      </x:c>
      <x:c r="AA71" s="34">
        <x:f t="shared" si="12"/>
        <x:v>0.10609813615933236</x:v>
      </x:c>
      <x:c r="AB71" s="34">
        <x:f t="shared" si="13"/>
        <x:v>0.76062448436016028</x:v>
      </x:c>
      <x:c r="AC71" s="34">
        <x:f t="shared" si="14"/>
        <x:v>5.2940601501998787E-2</x:v>
      </x:c>
      <x:c r="AD71" s="34">
        <x:f t="shared" si="15"/>
        <x:v>1.0427239222296252</x:v>
      </x:c>
      <x:c r="AE71" s="34">
        <x:f t="shared" si="38"/>
        <x:v>1.0427239222296252</x:v>
      </x:c>
      <x:c r="AF71" s="33">
        <x:f t="shared" si="16"/>
        <x:v>0</x:v>
      </x:c>
      <x:c r="AG71" s="33">
        <x:f t="shared" si="39"/>
        <x:v>5.0299669739422015E-3</x:v>
      </x:c>
      <x:c r="AH71" s="30">
        <x:f t="shared" si="40"/>
        <x:v>43832</x:v>
      </x:c>
      <x:c r="AI71" s="36">
        <x:f t="shared" si="17"/>
        <x:v>2020</x:v>
      </x:c>
      <x:c r="AJ71" s="36">
        <x:f t="shared" si="18"/>
        <x:v>2</x:v>
      </x:c>
      <x:c r="AK71" s="26">
        <x:f t="shared" si="19"/>
        <x:v>0</x:v>
      </x:c>
      <x:c r="AL71" s="34">
        <x:f t="shared" si="41"/>
        <x:v>1.0157767025956814</x:v>
      </x:c>
      <x:c r="AM71" s="35" t="str">
        <x:f t="shared" si="20"/>
      </x:c>
      <x:c r="AN71" s="34">
        <x:f t="shared" si="42"/>
        <x:v>1.0427239222296252</x:v>
      </x:c>
      <x:c r="AO71" s="35">
        <x:f t="shared" si="21"/>
        <x:v>0</x:v>
      </x:c>
      <x:c r="AP71" s="31">
        <x:f t="shared" si="22"/>
        <x:v>1</x:v>
      </x:c>
      <x:c r="AQ71" s="26" t="b">
        <x:f t="shared" si="23"/>
        <x:v>1</x:v>
      </x:c>
      <x:c r="AR71" s="37">
        <x:f t="shared" si="43"/>
        <x:v>44713</x:v>
      </x:c>
      <x:c r="AS71" t="str">
        <x:f t="shared" si="24"/>
        <x:v>2022-06</x:v>
      </x:c>
      <x:c r="AT71" s="31">
        <x:f t="shared" si="25"/>
        <x:v>1.1956082782395101</x:v>
      </x:c>
    </x:row>
    <x:row r="72">
      <x:c r="A72" s="30" t="n">
        <x:f>'净值底稿'!A34</x:f>
        <x:v>43882</x:v>
      </x:c>
      <x:c r="B72" s="32" t="n">
        <x:f>'净值底稿'!F34</x:f>
        <x:v>1.2581900487897275</x:v>
      </x:c>
      <x:c r="C72" s="32" t="n">
        <x:f>'净值底稿'!O34</x:f>
        <x:v>1.0938566270870136</x:v>
      </x:c>
      <x:c r="D72" s="32" t="n">
        <x:f>'净值底稿'!P34</x:f>
        <x:v>1.4225</x:v>
      </x:c>
      <x:c r="E72" s="32" t="n">
        <x:f>'净值底稿'!Q34</x:f>
        <x:v>1.3506</x:v>
      </x:c>
      <x:c r="F72" s="33">
        <x:f t="shared" si="26"/>
        <x:v>1.9178465701999103E-2</x:v>
      </x:c>
      <x:c r="G72" s="33">
        <x:f t="shared" si="27"/>
        <x:v>1.2761197020313197E-2</x:v>
      </x:c>
      <x:c r="H72" s="33">
        <x:f t="shared" si="28"/>
        <x:v>6.3308947664619808E-4</x:v>
      </x:c>
      <x:c r="I72" s="33">
        <x:f t="shared" si="29"/>
        <x:v>1.9859548440685604E-2</x:v>
      </x:c>
      <x:c r="J72" s="34">
        <x:f t="shared" si="30"/>
        <x:v>0.1254208156263393</x:v>
      </x:c>
      <x:c r="K72" s="34">
        <x:f t="shared" si="31"/>
        <x:v>0.10745207537834962</x:v>
      </x:c>
      <x:c r="L72" s="34">
        <x:f t="shared" si="32"/>
        <x:v>0.76110602771688818</x:v>
      </x:c>
      <x:c r="M72" s="34">
        <x:f t="shared" si="33"/>
        <x:v>5.3991977942006768E-2</x:v>
      </x:c>
      <x:c r="N72" s="34">
        <x:f t="shared" si="34"/>
        <x:v>1.0479708966635839</x:v>
      </x:c>
      <x:c r="O72" s="35">
        <x:f t="shared" si="3"/>
        <x:v>0.2222131280039211</x:v>
      </x:c>
      <x:c r="P72" s="26" t="b">
        <x:f t="shared" si="4"/>
        <x:v>0</x:v>
      </x:c>
      <x:c r="Q72" s="26" t="b">
        <x:f t="shared" si="5"/>
        <x:v>0</x:v>
      </x:c>
      <x:c r="R72" s="26" t="b">
        <x:f t="shared" si="6"/>
        <x:v>0</x:v>
      </x:c>
      <x:c r="S72" s="26" t="b">
        <x:f t="shared" si="35"/>
        <x:v>0</x:v>
      </x:c>
      <x:c r="T72" s="26" t="str">
        <x:f t="shared" si="36"/>
        <x:v>不调</x:v>
      </x:c>
      <x:c r="U72" s="34">
        <x:f t="shared" si="7"/>
        <x:v>0.1254208156263393</x:v>
      </x:c>
      <x:c r="V72" s="34">
        <x:f t="shared" si="8"/>
        <x:v>0.10745207537834962</x:v>
      </x:c>
      <x:c r="W72" s="34">
        <x:f t="shared" si="9"/>
        <x:v>0.76110602771688818</x:v>
      </x:c>
      <x:c r="X72" s="34">
        <x:f t="shared" si="10"/>
        <x:v>5.3991977942006768E-2</x:v>
      </x:c>
      <x:c r="Y72" s="34">
        <x:f t="shared" si="37"/>
        <x:v>0.99998626710299976</x:v>
      </x:c>
      <x:c r="Z72" s="34">
        <x:f t="shared" si="11"/>
        <x:v>0.12541909323519662</x:v>
      </x:c>
      <x:c r="AA72" s="34">
        <x:f t="shared" si="12"/>
        <x:v>0.10745059975006599</x:v>
      </x:c>
      <x:c r="AB72" s="34">
        <x:f t="shared" si="13"/>
        <x:v>0.76109557552620333</x:v>
      </x:c>
      <x:c r="AC72" s="34">
        <x:f t="shared" si="14"/>
        <x:v>5.3991236475734852E-2</x:v>
      </x:c>
      <x:c r="AD72" s="34">
        <x:f t="shared" si="15"/>
        <x:v>1.0479565049872008</x:v>
      </x:c>
      <x:c r="AE72" s="34">
        <x:f t="shared" si="38"/>
        <x:v>1.0479565049872008</x:v>
      </x:c>
      <x:c r="AF72" s="33">
        <x:f t="shared" si="16"/>
        <x:v>0</x:v>
      </x:c>
      <x:c r="AG72" s="33">
        <x:f t="shared" si="39"/>
        <x:v>5.01818616224603E-3</x:v>
      </x:c>
      <x:c r="AH72" s="30">
        <x:f t="shared" si="40"/>
        <x:v>43832</x:v>
      </x:c>
      <x:c r="AI72" s="36">
        <x:f t="shared" si="17"/>
        <x:v>2020</x:v>
      </x:c>
      <x:c r="AJ72" s="36">
        <x:f t="shared" si="18"/>
        <x:v>2</x:v>
      </x:c>
      <x:c r="AK72" s="26">
        <x:f t="shared" si="19"/>
        <x:v>0</x:v>
      </x:c>
      <x:c r="AL72" s="34">
        <x:f t="shared" si="41"/>
        <x:v>1.0157767025956814</x:v>
      </x:c>
      <x:c r="AM72" s="35" t="str">
        <x:f t="shared" si="20"/>
      </x:c>
      <x:c r="AN72" s="34">
        <x:f t="shared" si="42"/>
        <x:v>1.0479565049872008</x:v>
      </x:c>
      <x:c r="AO72" s="35">
        <x:f t="shared" si="21"/>
        <x:v>0</x:v>
      </x:c>
      <x:c r="AP72" s="31">
        <x:f t="shared" si="22"/>
        <x:v>1</x:v>
      </x:c>
      <x:c r="AQ72" s="26" t="b">
        <x:f t="shared" si="23"/>
        <x:v>1</x:v>
      </x:c>
      <x:c r="AR72" s="37">
        <x:f t="shared" si="43"/>
        <x:v>44743</x:v>
      </x:c>
      <x:c r="AS72" t="str">
        <x:f t="shared" si="24"/>
        <x:v>2022-07</x:v>
      </x:c>
      <x:c r="AT72" s="31">
        <x:f t="shared" si="25"/>
        <x:v>1.2032246165672722</x:v>
      </x:c>
    </x:row>
    <x:row r="73">
      <x:c r="A73" s="30" t="n">
        <x:f>'净值底稿'!A35</x:f>
        <x:v>43885</x:v>
      </x:c>
      <x:c r="B73" s="32" t="n">
        <x:f>'净值底稿'!F35</x:f>
        <x:v>1.29778846251937</x:v>
      </x:c>
      <x:c r="C73" s="32" t="n">
        <x:f>'净值底稿'!O35</x:f>
        <x:v>1.1072834300422698</x:v>
      </x:c>
      <x:c r="D73" s="32" t="n">
        <x:f>'净值底稿'!P35</x:f>
        <x:v>1.4242</x:v>
      </x:c>
      <x:c r="E73" s="32" t="n">
        <x:f>'净值底稿'!Q35</x:f>
        <x:v>1.376</x:v>
      </x:c>
      <x:c r="F73" s="33">
        <x:f t="shared" si="26"/>
        <x:v>3.1472521792500929E-2</x:v>
      </x:c>
      <x:c r="G73" s="33">
        <x:f t="shared" si="27"/>
        <x:v>1.2274737495545862E-2</x:v>
      </x:c>
      <x:c r="H73" s="33">
        <x:f t="shared" si="28"/>
        <x:v>1.1950790861159355E-3</x:v>
      </x:c>
      <x:c r="I73" s="33">
        <x:f t="shared" si="29"/>
        <x:v>1.8806456389752535E-2</x:v>
      </x:c>
      <x:c r="J73" s="34" t="n">
        <x:f>Z72*(1+F73)</x:f>
        <x:v>0.12936634838023706</x:v>
      </x:c>
      <x:c r="K73" s="34">
        <x:f t="shared" si="31"/>
        <x:v>0.10876952765573701</x:v>
      </x:c>
      <x:c r="L73" s="34">
        <x:f t="shared" si="32"/>
        <x:v>0.76200514493105009</x:v>
      </x:c>
      <x:c r="M73" s="34">
        <x:f t="shared" si="33"/>
        <x:v>5.5006620309944576E-2</x:v>
      </x:c>
      <x:c r="N73" s="34">
        <x:f t="shared" si="34"/>
        <x:v>1.0551476412769689</x:v>
      </x:c>
      <x:c r="O73" s="35">
        <x:f t="shared" si="3"/>
        <x:v>0.22568962552745267</x:v>
      </x:c>
      <x:c r="P73" s="26" t="b">
        <x:f t="shared" si="4"/>
        <x:v>0</x:v>
      </x:c>
      <x:c r="Q73" s="26" t="b">
        <x:f t="shared" si="5"/>
        <x:v>0</x:v>
      </x:c>
      <x:c r="R73" s="26" t="b">
        <x:f t="shared" si="6"/>
        <x:v>0</x:v>
      </x:c>
      <x:c r="S73" s="26" t="b">
        <x:f t="shared" si="35"/>
        <x:v>0</x:v>
      </x:c>
      <x:c r="T73" s="26" t="str">
        <x:f t="shared" si="36"/>
        <x:v>不调</x:v>
      </x:c>
      <x:c r="U73" s="34">
        <x:f t="shared" si="7"/>
        <x:v>0.12936634838023706</x:v>
      </x:c>
      <x:c r="V73" s="34">
        <x:f t="shared" si="8"/>
        <x:v>0.10876952765573701</x:v>
      </x:c>
      <x:c r="W73" s="34">
        <x:f t="shared" si="9"/>
        <x:v>0.76200514493105009</x:v>
      </x:c>
      <x:c r="X73" s="34">
        <x:f t="shared" si="10"/>
        <x:v>5.5006620309944576E-2</x:v>
      </x:c>
      <x:c r="Y73" s="34">
        <x:f t="shared" si="37"/>
        <x:v>0.99995880187477393</x:v>
      </x:c>
      <x:c r="Z73" s="34">
        <x:f t="shared" si="11"/>
        <x:v>0.12936101872921646</x:v>
      </x:c>
      <x:c r="AA73" s="34">
        <x:f t="shared" si="12"/>
        <x:v>0.10876504655511587</x:v>
      </x:c>
      <x:c r="AB73" s="34">
        <x:f t="shared" si="13"/>
        <x:v>0.76197375174766635</x:v>
      </x:c>
      <x:c r="AC73" s="34">
        <x:f t="shared" si="14"/>
        <x:v>5.5004354140312781E-2</x:v>
      </x:c>
      <x:c r="AD73" s="34">
        <x:f t="shared" si="15"/>
        <x:v>1.0551041711723113</x:v>
      </x:c>
      <x:c r="AE73" s="34">
        <x:f t="shared" si="38"/>
        <x:v>1.0551041711723113</x:v>
      </x:c>
      <x:c r="AF73" s="33">
        <x:f t="shared" si="16"/>
        <x:v>0</x:v>
      </x:c>
      <x:c r="AG73" s="33">
        <x:f t="shared" si="39"/>
        <x:v>6.8205752348449167E-3</x:v>
      </x:c>
      <x:c r="AH73" s="30">
        <x:f t="shared" si="40"/>
        <x:v>43832</x:v>
      </x:c>
      <x:c r="AI73" s="36">
        <x:f t="shared" si="17"/>
        <x:v>2020</x:v>
      </x:c>
      <x:c r="AJ73" s="36">
        <x:f t="shared" si="18"/>
        <x:v>2</x:v>
      </x:c>
      <x:c r="AK73" s="26">
        <x:f t="shared" si="19"/>
        <x:v>0</x:v>
      </x:c>
      <x:c r="AL73" s="34">
        <x:f t="shared" si="41"/>
        <x:v>1.0157767025956814</x:v>
      </x:c>
      <x:c r="AM73" s="35" t="str">
        <x:f t="shared" si="20"/>
      </x:c>
      <x:c r="AN73" s="34">
        <x:f t="shared" si="42"/>
        <x:v>1.0551041711723113</x:v>
      </x:c>
      <x:c r="AO73" s="35">
        <x:f t="shared" si="21"/>
        <x:v>0</x:v>
      </x:c>
      <x:c r="AP73" s="31">
        <x:f t="shared" si="22"/>
        <x:v>1</x:v>
      </x:c>
      <x:c r="AQ73" s="26" t="b">
        <x:f t="shared" si="23"/>
        <x:v>1</x:v>
      </x:c>
      <x:c r="AR73" s="37">
        <x:f t="shared" si="43"/>
        <x:v>44774</x:v>
      </x:c>
      <x:c r="AS73" t="str">
        <x:f t="shared" si="24"/>
        <x:v>2022-08</x:v>
      </x:c>
      <x:c r="AT73" s="31">
        <x:f t="shared" si="25"/>
        <x:v>1.1960166733062407</x:v>
      </x:c>
    </x:row>
    <x:row r="74">
      <x:c r="A74" s="30" t="n">
        <x:f>'净值底稿'!A36</x:f>
        <x:v>43886</x:v>
      </x:c>
      <x:c r="B74" s="32" t="n">
        <x:f>'净值底稿'!F36</x:f>
        <x:v>1.319943164487705</x:v>
      </x:c>
      <x:c r="C74" s="32" t="n">
        <x:f>'净值底稿'!O36</x:f>
        <x:v>1.1083746590805332</x:v>
      </x:c>
      <x:c r="D74" s="32" t="n">
        <x:f>'净值底稿'!P36</x:f>
        <x:v>1.4243</x:v>
      </x:c>
      <x:c r="E74" s="32" t="n">
        <x:f>'净值底稿'!Q36</x:f>
        <x:v>1.3515</x:v>
      </x:c>
      <x:c r="F74" s="33">
        <x:f t="shared" si="26"/>
        <x:v>1.7071119530009282E-2</x:v>
      </x:c>
      <x:c r="G74" s="33">
        <x:f t="shared" si="27"/>
        <x:v>9.8550109995021451E-4</x:v>
      </x:c>
      <x:c r="H74" s="33">
        <x:f t="shared" si="28"/>
        <x:v>7.0214857463835045E-5</x:v>
      </x:c>
      <x:c r="I74" s="33">
        <x:f t="shared" si="29"/>
        <x:v>-1.7805232558139483E-2</x:v>
      </x:c>
      <x:c r="J74" s="34">
        <x:f t="shared" si="30"/>
        <x:v>0.13156935614246668</x:v>
      </x:c>
      <x:c r="K74" s="34">
        <x:f t="shared" si="31"/>
        <x:v>0.10887223462813207</x:v>
      </x:c>
      <x:c r="L74" s="34">
        <x:f t="shared" si="32"/>
        <x:v>0.76202725362603652</x:v>
      </x:c>
      <x:c r="M74" s="34">
        <x:f t="shared" si="33"/>
        <x:v>5.4024988823134251E-2</x:v>
      </x:c>
      <x:c r="N74" s="34">
        <x:f t="shared" si="34"/>
        <x:v>1.0564938332197695</x:v>
      </x:c>
      <x:c r="O74" s="35">
        <x:f t="shared" si="3"/>
        <x:v>0.22758447158922754</x:v>
      </x:c>
      <x:c r="P74" s="26" t="b">
        <x:f t="shared" si="4"/>
        <x:v>0</x:v>
      </x:c>
      <x:c r="Q74" s="26" t="b">
        <x:f t="shared" si="5"/>
        <x:v>0</x:v>
      </x:c>
      <x:c r="R74" s="26" t="b">
        <x:f t="shared" si="6"/>
        <x:v>0</x:v>
      </x:c>
      <x:c r="S74" s="26" t="b">
        <x:f t="shared" si="35"/>
        <x:v>0</x:v>
      </x:c>
      <x:c r="T74" s="26" t="str">
        <x:f t="shared" si="36"/>
        <x:v>不调</x:v>
      </x:c>
      <x:c r="U74" s="34">
        <x:f t="shared" si="7"/>
        <x:v>0.13156935614246668</x:v>
      </x:c>
      <x:c r="V74" s="34">
        <x:f t="shared" si="8"/>
        <x:v>0.10887223462813207</x:v>
      </x:c>
      <x:c r="W74" s="34">
        <x:f t="shared" si="9"/>
        <x:v>0.76202725362603652</x:v>
      </x:c>
      <x:c r="X74" s="34">
        <x:f t="shared" si="10"/>
        <x:v>5.4024988823134251E-2</x:v>
      </x:c>
      <x:c r="Y74" s="34">
        <x:f t="shared" si="37"/>
        <x:v>0.99998626710299976</x:v>
      </x:c>
      <x:c r="Z74" s="34">
        <x:f t="shared" si="11"/>
        <x:v>0.13156754931405037</x:v>
      </x:c>
      <x:c r="AA74" s="34">
        <x:f t="shared" si="12"/>
        <x:v>0.10887073949694774</x:v>
      </x:c>
      <x:c r="AB74" s="34">
        <x:f t="shared" si="13"/>
        <x:v>0.76201678878425105</x:v>
      </x:c>
      <x:c r="AC74" s="34">
        <x:f t="shared" si="14"/>
        <x:v>5.4024246903527307E-2</x:v>
      </x:c>
      <x:c r="AD74" s="34">
        <x:f t="shared" si="15"/>
        <x:v>1.0564793244987765</x:v>
      </x:c>
      <x:c r="AE74" s="34">
        <x:f t="shared" si="38"/>
        <x:v>1.0564793244987765</x:v>
      </x:c>
      <x:c r="AF74" s="33">
        <x:f t="shared" si="16"/>
        <x:v>0</x:v>
      </x:c>
      <x:c r="AG74" s="33">
        <x:f t="shared" si="39"/>
        <x:v>1.3033341768873274E-3</x:v>
      </x:c>
      <x:c r="AH74" s="30">
        <x:f t="shared" si="40"/>
        <x:v>43832</x:v>
      </x:c>
      <x:c r="AI74" s="36">
        <x:f t="shared" si="17"/>
        <x:v>2020</x:v>
      </x:c>
      <x:c r="AJ74" s="36">
        <x:f t="shared" si="18"/>
        <x:v>2</x:v>
      </x:c>
      <x:c r="AK74" s="26">
        <x:f t="shared" si="19"/>
        <x:v>0</x:v>
      </x:c>
      <x:c r="AL74" s="34">
        <x:f t="shared" si="41"/>
        <x:v>1.0157767025956814</x:v>
      </x:c>
      <x:c r="AM74" s="35" t="str">
        <x:f t="shared" si="20"/>
      </x:c>
      <x:c r="AN74" s="34">
        <x:f t="shared" si="42"/>
        <x:v>1.0564793244987765</x:v>
      </x:c>
      <x:c r="AO74" s="35">
        <x:f t="shared" si="21"/>
        <x:v>0</x:v>
      </x:c>
      <x:c r="AP74" s="31">
        <x:f t="shared" si="22"/>
        <x:v>1</x:v>
      </x:c>
      <x:c r="AQ74" s="26" t="b">
        <x:f t="shared" si="23"/>
        <x:v>1</x:v>
      </x:c>
      <x:c r="AR74" s="37">
        <x:f t="shared" si="43"/>
        <x:v>44805</x:v>
      </x:c>
      <x:c r="AS74" t="str">
        <x:f t="shared" ref="AS74:AS105" si="44">TEXT(AR74,"yyyy-mm")</x:f>
        <x:v>2022-09</x:v>
      </x:c>
      <x:c r="AT74" s="31" t="n">
        <x:f t="shared" ref="AT74:AT105" si="45">IF(AR74&gt;DATE(YEAR($A$1656),MONTH($A$1656),1),"",SUMIFS($AD$42:$AD$1656,$AI$42:$AI$1656,YEAR(AR74),$AJ$42:$AJ$1656,MONTH(AR74),$AK$42:$AK$1656,1))</x:f>
        <x:v>1.1729197890621244</x:v>
      </x:c>
    </x:row>
    <x:row r="75">
      <x:c r="A75" s="30" t="n">
        <x:f>'净值底稿'!A37</x:f>
        <x:v>43887</x:v>
      </x:c>
      <x:c r="B75" s="32" t="n">
        <x:f>'净值底稿'!F37</x:f>
        <x:v>1.2514484619301949</x:v>
      </x:c>
      <x:c r="C75" s="32" t="n">
        <x:f>'净值底稿'!O37</x:f>
        <x:v>1.0844756994223208</x:v>
      </x:c>
      <x:c r="D75" s="32" t="n">
        <x:f>'净值底稿'!P37</x:f>
        <x:v>1.4249</x:v>
      </x:c>
      <x:c r="E75" s="32" t="n">
        <x:f>'净值底稿'!Q37</x:f>
        <x:v>1.3581</x:v>
      </x:c>
      <x:c r="F75" s="33">
        <x:f t="shared" si="26"/>
        <x:v>-5.1892160511391672E-2</x:v>
      </x:c>
      <x:c r="G75" s="33">
        <x:f t="shared" si="27"/>
        <x:v>-2.1562167144851707E-2</x:v>
      </x:c>
      <x:c r="H75" s="33">
        <x:f t="shared" si="28"/>
        <x:v>4.2125956610283843E-4</x:v>
      </x:c>
      <x:c r="I75" s="33">
        <x:f t="shared" si="29"/>
        <x:v>4.8834628190899121E-3</x:v>
      </x:c>
      <x:c r="J75" s="34">
        <x:f t="shared" si="30"/>
        <x:v>0.12474022492695523</x:v>
      </x:c>
      <x:c r="K75" s="34">
        <x:f t="shared" si="31"/>
        <x:v>0.10652325041473094</x:v>
      </x:c>
      <x:c r="L75" s="34">
        <x:f t="shared" si="32"/>
        <x:v>0.76233779564605741</x:v>
      </x:c>
      <x:c r="M75" s="34">
        <x:f t="shared" si="33"/>
        <x:v>5.4288072304610017E-2</x:v>
      </x:c>
      <x:c r="N75" s="34">
        <x:f t="shared" si="34"/>
        <x:v>1.0478893432923535</x:v>
      </x:c>
      <x:c r="O75" s="35">
        <x:f t="shared" si="3"/>
        <x:v>0.22069455789585729</x:v>
      </x:c>
      <x:c r="P75" s="26" t="b">
        <x:f t="shared" si="4"/>
        <x:v>0</x:v>
      </x:c>
      <x:c r="Q75" s="26" t="b">
        <x:f t="shared" si="5"/>
        <x:v>0</x:v>
      </x:c>
      <x:c r="R75" s="26" t="b">
        <x:f t="shared" si="6"/>
        <x:v>0</x:v>
      </x:c>
      <x:c r="S75" s="26" t="b">
        <x:f t="shared" si="35"/>
        <x:v>0</x:v>
      </x:c>
      <x:c r="T75" s="26" t="str">
        <x:f t="shared" si="36"/>
        <x:v>不调</x:v>
      </x:c>
      <x:c r="U75" s="34">
        <x:f t="shared" si="7"/>
        <x:v>0.12474022492695523</x:v>
      </x:c>
      <x:c r="V75" s="34">
        <x:f t="shared" si="8"/>
        <x:v>0.10652325041473094</x:v>
      </x:c>
      <x:c r="W75" s="34">
        <x:f t="shared" si="9"/>
        <x:v>0.76233779564605741</x:v>
      </x:c>
      <x:c r="X75" s="34">
        <x:f t="shared" si="10"/>
        <x:v>5.4288072304610017E-2</x:v>
      </x:c>
      <x:c r="Y75" s="34">
        <x:f t="shared" si="37"/>
        <x:v>0.99998626710299976</x:v>
      </x:c>
      <x:c r="Z75" s="34">
        <x:f t="shared" si="11"/>
        <x:v>0.12473851188229453</x:v>
      </x:c>
      <x:c r="AA75" s="34">
        <x:f t="shared" si="12"/>
        <x:v>0.10652178754190486</x:v>
      </x:c>
      <x:c r="AB75" s="34">
        <x:f t="shared" si="13"/>
        <x:v>0.76232732653963042</x:v>
      </x:c>
      <x:c r="AC75" s="34">
        <x:f t="shared" si="14"/>
        <x:v>5.4287326772104717E-2</x:v>
      </x:c>
      <x:c r="AD75" s="34">
        <x:f t="shared" si="15"/>
        <x:v>1.0478749527359346</x:v>
      </x:c>
      <x:c r="AE75" s="34">
        <x:f t="shared" si="38"/>
        <x:v>1.0564793244987765</x:v>
      </x:c>
      <x:c r="AF75" s="33">
        <x:f t="shared" si="16"/>
        <x:v>-8.1443825386020574E-3</x:v>
      </x:c>
      <x:c r="AG75" s="33">
        <x:f t="shared" si="39"/>
        <x:v>-8.1443825386020574E-3</x:v>
      </x:c>
      <x:c r="AH75" s="30">
        <x:f t="shared" si="40"/>
        <x:v>43832</x:v>
      </x:c>
      <x:c r="AI75" s="36">
        <x:f t="shared" si="17"/>
        <x:v>2020</x:v>
      </x:c>
      <x:c r="AJ75" s="36">
        <x:f t="shared" si="18"/>
        <x:v>2</x:v>
      </x:c>
      <x:c r="AK75" s="26">
        <x:f t="shared" si="19"/>
        <x:v>0</x:v>
      </x:c>
      <x:c r="AL75" s="34">
        <x:f t="shared" si="41"/>
        <x:v>1.0157767025956814</x:v>
      </x:c>
      <x:c r="AM75" s="35" t="str">
        <x:f t="shared" si="20"/>
      </x:c>
      <x:c r="AN75" s="34">
        <x:f t="shared" si="42"/>
        <x:v>1.0564793244987765</x:v>
      </x:c>
      <x:c r="AO75" s="35">
        <x:f t="shared" si="21"/>
        <x:v>-8.1443825386020574E-3</x:v>
      </x:c>
      <x:c r="AP75" s="31">
        <x:f t="shared" si="22"/>
        <x:v>1</x:v>
      </x:c>
      <x:c r="AQ75" s="26" t="b">
        <x:f t="shared" si="23"/>
        <x:v>1</x:v>
      </x:c>
      <x:c r="AR75" s="37" t="n">
        <x:f t="shared" ref="AR75:AR106" si="46">EDATE(AR74,1)</x:f>
        <x:v>44835</x:v>
      </x:c>
      <x:c r="AS75" t="str">
        <x:f t="shared" si="44"/>
        <x:v>2022-10</x:v>
      </x:c>
      <x:c r="AT75" s="31">
        <x:f t="shared" si="45"/>
        <x:v>1.177073536309559</x:v>
      </x:c>
    </x:row>
    <x:row r="76">
      <x:c r="A76" s="30" t="n">
        <x:f>'净值底稿'!A38</x:f>
        <x:v>43888</x:v>
      </x:c>
      <x:c r="B76" s="32" t="n">
        <x:f>'净值底稿'!F38</x:f>
        <x:v>1.243012769149555</x:v>
      </x:c>
      <x:c r="C76" s="32" t="n">
        <x:f>'净值底稿'!O38</x:f>
        <x:v>1.0883782197587322</x:v>
      </x:c>
      <x:c r="D76" s="32" t="n">
        <x:f>'净值底稿'!P38</x:f>
        <x:v>1.4262</x:v>
      </x:c>
      <x:c r="E76" s="32" t="n">
        <x:f>'净值底稿'!Q38</x:f>
        <x:v>1.3564</x:v>
      </x:c>
      <x:c r="F76" s="33">
        <x:f t="shared" si="26"/>
        <x:v>-6.7407432565212977E-3</x:v>
      </x:c>
      <x:c r="G76" s="33">
        <x:f t="shared" si="27"/>
        <x:v>3.5985318421520862E-3</x:v>
      </x:c>
      <x:c r="H76" s="33">
        <x:f t="shared" si="28"/>
        <x:v>9.123447259455908E-4</x:v>
      </x:c>
      <x:c r="I76" s="33">
        <x:f t="shared" si="29"/>
        <x:v>-1.2517487666593441E-3</x:v>
      </x:c>
      <x:c r="J76" s="34">
        <x:f t="shared" si="30"/>
        <x:v>0.12389768159949545</x:v>
      </x:c>
      <x:c r="K76" s="34">
        <x:f t="shared" si="31"/>
        <x:v>0.10690510958625736</x:v>
      </x:c>
      <x:c r="L76" s="34">
        <x:f t="shared" si="32"/>
        <x:v>0.76302283185544306</x:v>
      </x:c>
      <x:c r="M76" s="34">
        <x:f t="shared" si="33"/>
        <x:v>5.42193726777725E-2</x:v>
      </x:c>
      <x:c r="N76" s="34">
        <x:f t="shared" si="34"/>
        <x:v>1.0480449957189684</x:v>
      </x:c>
      <x:c r="O76" s="35">
        <x:f t="shared" si="3"/>
        <x:v>0.22022221577177609</x:v>
      </x:c>
      <x:c r="P76" s="26" t="b">
        <x:f t="shared" si="4"/>
        <x:v>0</x:v>
      </x:c>
      <x:c r="Q76" s="26" t="b">
        <x:f t="shared" si="5"/>
        <x:v>0</x:v>
      </x:c>
      <x:c r="R76" s="26" t="b">
        <x:f t="shared" si="6"/>
        <x:v>0</x:v>
      </x:c>
      <x:c r="S76" s="26" t="b">
        <x:f t="shared" si="35"/>
        <x:v>0</x:v>
      </x:c>
      <x:c r="T76" s="26" t="str">
        <x:f t="shared" si="36"/>
        <x:v>不调</x:v>
      </x:c>
      <x:c r="U76" s="34">
        <x:f t="shared" si="7"/>
        <x:v>0.12389768159949545</x:v>
      </x:c>
      <x:c r="V76" s="34">
        <x:f t="shared" si="8"/>
        <x:v>0.10690510958625736</x:v>
      </x:c>
      <x:c r="W76" s="34">
        <x:f t="shared" si="9"/>
        <x:v>0.76302283185544306</x:v>
      </x:c>
      <x:c r="X76" s="34">
        <x:f t="shared" si="10"/>
        <x:v>5.42193726777725E-2</x:v>
      </x:c>
      <x:c r="Y76" s="34">
        <x:f t="shared" si="37"/>
        <x:v>0.99998626710299976</x:v>
      </x:c>
      <x:c r="Z76" s="34">
        <x:f t="shared" si="11"/>
        <x:v>0.12389598012539547</x:v>
      </x:c>
      <x:c r="AA76" s="34">
        <x:f t="shared" si="12"/>
        <x:v>0.10690364146939861</x:v>
      </x:c>
      <x:c r="AB76" s="34">
        <x:f t="shared" si="13"/>
        <x:v>0.76301235334148432</x:v>
      </x:c>
      <x:c r="AC76" s="34">
        <x:f t="shared" si="14"/>
        <x:v>5.4218628088712098E-2</x:v>
      </x:c>
      <x:c r="AD76" s="34">
        <x:f t="shared" si="15"/>
        <x:v>1.0480306030249904</x:v>
      </x:c>
      <x:c r="AE76" s="34">
        <x:f t="shared" si="38"/>
        <x:v>1.0564793244987765</x:v>
      </x:c>
      <x:c r="AF76" s="33">
        <x:f t="shared" si="16"/>
        <x:v>-7.9970533051315629E-3</x:v>
      </x:c>
      <x:c r="AG76" s="33">
        <x:f t="shared" si="39"/>
        <x:v>1.4853899184186226E-4</x:v>
      </x:c>
      <x:c r="AH76" s="30">
        <x:f t="shared" si="40"/>
        <x:v>43832</x:v>
      </x:c>
      <x:c r="AI76" s="36">
        <x:f t="shared" si="17"/>
        <x:v>2020</x:v>
      </x:c>
      <x:c r="AJ76" s="36">
        <x:f t="shared" si="18"/>
        <x:v>2</x:v>
      </x:c>
      <x:c r="AK76" s="26">
        <x:f t="shared" si="19"/>
        <x:v>0</x:v>
      </x:c>
      <x:c r="AL76" s="34">
        <x:f t="shared" si="41"/>
        <x:v>1.0157767025956814</x:v>
      </x:c>
      <x:c r="AM76" s="35" t="str">
        <x:f t="shared" si="20"/>
      </x:c>
      <x:c r="AN76" s="34">
        <x:f t="shared" si="42"/>
        <x:v>1.0564793244987765</x:v>
      </x:c>
      <x:c r="AO76" s="35">
        <x:f t="shared" si="21"/>
        <x:v>-7.9970533051315629E-3</x:v>
      </x:c>
      <x:c r="AP76" s="31">
        <x:f t="shared" si="22"/>
        <x:v>1</x:v>
      </x:c>
      <x:c r="AQ76" s="26" t="b">
        <x:f t="shared" si="23"/>
        <x:v>1</x:v>
      </x:c>
      <x:c r="AR76" s="37">
        <x:f t="shared" si="46"/>
        <x:v>44866</x:v>
      </x:c>
      <x:c r="AS76" t="str">
        <x:f t="shared" si="44"/>
        <x:v>2022-11</x:v>
      </x:c>
      <x:c r="AT76" s="31">
        <x:f t="shared" si="45"/>
        <x:v>1.176708379150389</x:v>
      </x:c>
    </x:row>
    <x:row r="77">
      <x:c r="A77" s="30" t="n">
        <x:f>'净值底稿'!A39</x:f>
        <x:v>43889</x:v>
      </x:c>
      <x:c r="B77" s="32" t="n">
        <x:f>'净值底稿'!F39</x:f>
        <x:v>1.1886758309410075</x:v>
      </x:c>
      <x:c r="C77" s="32" t="n">
        <x:f>'净值底稿'!O39</x:f>
        <x:v>1.0348687334413345</x:v>
      </x:c>
      <x:c r="D77" s="32" t="n">
        <x:f>'净值底稿'!P39</x:f>
        <x:v>1.4276</x:v>
      </x:c>
      <x:c r="E77" s="32" t="n">
        <x:f>'净值底稿'!Q39</x:f>
        <x:v>1.3357</x:v>
      </x:c>
      <x:c r="F77" s="33">
        <x:f t="shared" si="26"/>
        <x:v>-4.3713901865806037E-2</x:v>
      </x:c>
      <x:c r="G77" s="33">
        <x:f t="shared" si="27"/>
        <x:v>-4.9164422207253922E-2</x:v>
      </x:c>
      <x:c r="H77" s="33">
        <x:f t="shared" si="28"/>
        <x:v>9.8162950497826529E-4</x:v>
      </x:c>
      <x:c r="I77" s="33">
        <x:f t="shared" si="29"/>
        <x:v>-1.5260984960188684E-2</x:v>
      </x:c>
      <x:c r="J77" s="34">
        <x:f t="shared" si="30"/>
        <x:v>0.11848000340862608</x:v>
      </x:c>
      <x:c r="K77" s="34">
        <x:f t="shared" si="31"/>
        <x:v>0.1016477857047042</x:v>
      </x:c>
      <x:c r="L77" s="34">
        <x:f t="shared" si="32"/>
        <x:v>0.7637613487801872</x:v>
      </x:c>
      <x:c r="M77" s="34">
        <x:f t="shared" si="33"/>
        <x:v>5.33911984208882E-2</x:v>
      </x:c>
      <x:c r="N77" s="34">
        <x:f t="shared" si="34"/>
        <x:v>1.0372803363144056</x:v>
      </x:c>
      <x:c r="O77" s="35">
        <x:f t="shared" si="3"/>
        <x:v>0.21221629429077338</x:v>
      </x:c>
      <x:c r="P77" s="26" t="b">
        <x:f t="shared" si="4"/>
        <x:v>0</x:v>
      </x:c>
      <x:c r="Q77" s="26" t="b">
        <x:f t="shared" si="5"/>
        <x:v>0</x:v>
      </x:c>
      <x:c r="R77" s="26" t="b">
        <x:f t="shared" si="6"/>
        <x:v>0</x:v>
      </x:c>
      <x:c r="S77" s="26" t="b">
        <x:f t="shared" si="35"/>
        <x:v>0</x:v>
      </x:c>
      <x:c r="T77" s="26" t="str">
        <x:f t="shared" si="36"/>
        <x:v>不调</x:v>
      </x:c>
      <x:c r="U77" s="34">
        <x:f t="shared" si="7"/>
        <x:v>0.11848000340862608</x:v>
      </x:c>
      <x:c r="V77" s="34">
        <x:f t="shared" si="8"/>
        <x:v>0.1016477857047042</x:v>
      </x:c>
      <x:c r="W77" s="34">
        <x:f t="shared" si="9"/>
        <x:v>0.7637613487801872</x:v>
      </x:c>
      <x:c r="X77" s="34">
        <x:f t="shared" si="10"/>
        <x:v>5.33911984208882E-2</x:v>
      </x:c>
      <x:c r="Y77" s="34">
        <x:f t="shared" si="37"/>
        <x:v>0.99998626710299976</x:v>
      </x:c>
      <x:c r="Z77" s="34">
        <x:f t="shared" si="11"/>
        <x:v>0.11847837633494268</x:v>
      </x:c>
      <x:c r="AA77" s="34">
        <x:f t="shared" si="12"/>
        <x:v>0.10164638978613282</x:v>
      </x:c>
      <x:c r="AB77" s="34">
        <x:f t="shared" si="13"/>
        <x:v>0.76375086012425164</x:v>
      </x:c>
      <x:c r="AC77" s="34">
        <x:f t="shared" si="14"/>
        <x:v>5.3390465205059565E-2</x:v>
      </x:c>
      <x:c r="AD77" s="34">
        <x:f t="shared" si="15"/>
        <x:v>1.0372660914503868</x:v>
      </x:c>
      <x:c r="AE77" s="34">
        <x:f t="shared" si="38"/>
        <x:v>1.0564793244987765</x:v>
      </x:c>
      <x:c r="AF77" s="33">
        <x:f t="shared" si="16"/>
        <x:v>-1.8186094704224276E-2</x:v>
      </x:c>
      <x:c r="AG77" s="33">
        <x:f t="shared" si="39"/>
        <x:v>-1.0271180577679062E-2</x:v>
      </x:c>
      <x:c r="AH77" s="30">
        <x:f t="shared" si="40"/>
        <x:v>43832</x:v>
      </x:c>
      <x:c r="AI77" s="36">
        <x:f t="shared" si="17"/>
        <x:v>2020</x:v>
      </x:c>
      <x:c r="AJ77" s="36">
        <x:f t="shared" si="18"/>
        <x:v>2</x:v>
      </x:c>
      <x:c r="AK77" s="26">
        <x:f t="shared" si="19"/>
        <x:v>1</x:v>
      </x:c>
      <x:c r="AL77" s="34">
        <x:f t="shared" si="41"/>
        <x:v>1.0157767025956814</x:v>
      </x:c>
      <x:c r="AM77" s="35">
        <x:f t="shared" si="20"/>
        <x:v>2.1155622884234448E-2</x:v>
      </x:c>
      <x:c r="AN77" s="34">
        <x:f t="shared" si="42"/>
        <x:v>1.0564793244987765</x:v>
      </x:c>
      <x:c r="AO77" s="35">
        <x:f t="shared" si="21"/>
        <x:v>-1.8186094704224276E-2</x:v>
      </x:c>
      <x:c r="AP77" s="31">
        <x:f t="shared" si="22"/>
        <x:v>1</x:v>
      </x:c>
      <x:c r="AQ77" s="26" t="b">
        <x:f t="shared" si="23"/>
        <x:v>1</x:v>
      </x:c>
      <x:c r="AR77" s="37">
        <x:f t="shared" si="46"/>
        <x:v>44896</x:v>
      </x:c>
      <x:c r="AS77" t="str">
        <x:f t="shared" si="44"/>
        <x:v>2022-12</x:v>
      </x:c>
      <x:c r="AT77" s="31">
        <x:f t="shared" si="45"/>
        <x:v>1.1687801995831568</x:v>
      </x:c>
    </x:row>
    <x:row r="78">
      <x:c r="A78" s="30" t="n">
        <x:f>'净值底稿'!A40</x:f>
        <x:v>43892</x:v>
      </x:c>
      <x:c r="B78" s="32" t="n">
        <x:f>'净值底稿'!F40</x:f>
        <x:v>1.22512733723669</x:v>
      </x:c>
      <x:c r="C78" s="32" t="n">
        <x:f>'净值底稿'!O40</x:f>
        <x:v>1.0740547862229897</x:v>
      </x:c>
      <x:c r="D78" s="32" t="n">
        <x:f>'净值底稿'!P40</x:f>
        <x:v>1.4279</x:v>
      </x:c>
      <x:c r="E78" s="32" t="n">
        <x:f>'净值底稿'!Q40</x:f>
        <x:v>1.3119</x:v>
      </x:c>
      <x:c r="F78" s="33">
        <x:f t="shared" si="26"/>
        <x:v>3.0665640998880139E-2</x:v>
      </x:c>
      <x:c r="G78" s="33">
        <x:f t="shared" si="27"/>
        <x:v>3.7865722980485295E-2</x:v>
      </x:c>
      <x:c r="H78" s="33">
        <x:f t="shared" si="28"/>
        <x:v>2.1014289717014023E-4</x:v>
      </x:c>
      <x:c r="I78" s="33">
        <x:f t="shared" si="29"/>
        <x:v>-1.7818372389009518E-2</x:v>
      </x:c>
      <x:c r="J78" s="34">
        <x:f t="shared" si="30"/>
        <x:v>0.12211159168976025</x:v>
      </x:c>
      <x:c r="K78" s="34">
        <x:f t="shared" si="31"/>
        <x:v>0.10549530382374095</x:v>
      </x:c>
      <x:c r="L78" s="34">
        <x:f t="shared" si="32"/>
        <x:v>0.76391135694271439</x:v>
      </x:c>
      <x:c r="M78" s="34">
        <x:f t="shared" si="33"/>
        <x:v>5.2439134014013358E-2</x:v>
      </x:c>
      <x:c r="N78" s="34">
        <x:f t="shared" si="34"/>
        <x:v>1.043957386470229</x:v>
      </x:c>
      <x:c r="O78" s="35">
        <x:f t="shared" si="3"/>
        <x:v>0.21802316690633616</x:v>
      </x:c>
      <x:c r="P78" s="26" t="b">
        <x:f t="shared" si="4"/>
        <x:v>0</x:v>
      </x:c>
      <x:c r="Q78" s="26" t="b">
        <x:f t="shared" si="5"/>
        <x:v>0</x:v>
      </x:c>
      <x:c r="R78" s="26" t="b">
        <x:f t="shared" si="6"/>
        <x:v>0</x:v>
      </x:c>
      <x:c r="S78" s="26" t="b">
        <x:f t="shared" si="35"/>
        <x:v>0</x:v>
      </x:c>
      <x:c r="T78" s="26" t="str">
        <x:f t="shared" si="36"/>
        <x:v>不调</x:v>
      </x:c>
      <x:c r="U78" s="34">
        <x:f t="shared" si="7"/>
        <x:v>0.12211159168976025</x:v>
      </x:c>
      <x:c r="V78" s="34">
        <x:f t="shared" si="8"/>
        <x:v>0.10549530382374095</x:v>
      </x:c>
      <x:c r="W78" s="34">
        <x:f t="shared" si="9"/>
        <x:v>0.76391135694271439</x:v>
      </x:c>
      <x:c r="X78" s="34">
        <x:f t="shared" si="10"/>
        <x:v>5.2439134014013358E-2</x:v>
      </x:c>
      <x:c r="Y78" s="34">
        <x:f t="shared" si="37"/>
        <x:v>0.99995880187477393</x:v>
      </x:c>
      <x:c r="Z78" s="34">
        <x:f t="shared" si="11"/>
        <x:v>0.12210656092111427</x:v>
      </x:c>
      <x:c r="AA78" s="34">
        <x:f t="shared" si="12"/>
        <x:v>0.10549095761500325</x:v>
      </x:c>
      <x:c r="AB78" s="34">
        <x:f t="shared" si="13"/>
        <x:v>0.76387988522696948</x:v>
      </x:c>
      <x:c r="AC78" s="34">
        <x:f t="shared" si="14"/>
        <x:v>5.2436973620003505E-2</x:v>
      </x:c>
      <x:c r="AD78" s="34">
        <x:f t="shared" si="15"/>
        <x:v>1.0439143773830906</x:v>
      </x:c>
      <x:c r="AE78" s="34">
        <x:f t="shared" si="38"/>
        <x:v>1.0564793244987765</x:v>
      </x:c>
      <x:c r="AF78" s="33">
        <x:f t="shared" si="16"/>
        <x:v>-1.189322575872187E-2</x:v>
      </x:c>
      <x:c r="AG78" s="33">
        <x:f t="shared" si="39"/>
        <x:v>6.4094314732756619E-3</x:v>
      </x:c>
      <x:c r="AH78" s="30">
        <x:f t="shared" si="40"/>
        <x:v>43832</x:v>
      </x:c>
      <x:c r="AI78" s="36">
        <x:f t="shared" si="17"/>
        <x:v>2020</x:v>
      </x:c>
      <x:c r="AJ78" s="36">
        <x:f t="shared" si="18"/>
        <x:v>3</x:v>
      </x:c>
      <x:c r="AK78" s="26">
        <x:f t="shared" si="19"/>
        <x:v>0</x:v>
      </x:c>
      <x:c r="AL78" s="34">
        <x:f t="shared" si="41"/>
        <x:v>1.0372660914503868</x:v>
      </x:c>
      <x:c r="AM78" s="35" t="str">
        <x:f t="shared" si="20"/>
      </x:c>
      <x:c r="AN78" s="34">
        <x:f t="shared" si="42"/>
        <x:v>1.0564793244987765</x:v>
      </x:c>
      <x:c r="AO78" s="35">
        <x:f t="shared" si="21"/>
        <x:v>-1.189322575872187E-2</x:v>
      </x:c>
      <x:c r="AP78" s="31">
        <x:f t="shared" si="22"/>
        <x:v>1</x:v>
      </x:c>
      <x:c r="AQ78" s="26" t="b">
        <x:f t="shared" si="23"/>
        <x:v>1</x:v>
      </x:c>
      <x:c r="AR78" s="37">
        <x:f t="shared" si="46"/>
        <x:v>44927</x:v>
      </x:c>
      <x:c r="AS78" t="str">
        <x:f t="shared" si="44"/>
        <x:v>2023-01</x:v>
      </x:c>
      <x:c r="AT78" s="31">
        <x:f t="shared" si="45"/>
        <x:v>1.1869642710874493</x:v>
      </x:c>
    </x:row>
    <x:row r="79">
      <x:c r="A79" s="30" t="n">
        <x:f>'净值底稿'!A41</x:f>
        <x:v>43893</x:v>
      </x:c>
      <x:c r="B79" s="32" t="n">
        <x:f>'净值底稿'!F41</x:f>
        <x:v>1.230685488613745</x:v>
      </x:c>
      <x:c r="C79" s="32" t="n">
        <x:f>'净值底稿'!O41</x:f>
        <x:v>1.0857115082756574</x:v>
      </x:c>
      <x:c r="D79" s="32" t="n">
        <x:f>'净值底稿'!P41</x:f>
        <x:v>1.4279</x:v>
      </x:c>
      <x:c r="E79" s="32" t="n">
        <x:f>'净值底稿'!Q41</x:f>
        <x:v>1.3099</x:v>
      </x:c>
      <x:c r="F79" s="33">
        <x:f t="shared" si="26"/>
        <x:v>4.5367948360304222E-3</x:v>
      </x:c>
      <x:c r="G79" s="33">
        <x:f t="shared" si="27"/>
        <x:v>1.0853005081481681E-2</x:v>
      </x:c>
      <x:c r="H79" s="33">
        <x:f t="shared" si="28"/>
        <x:v>0</x:v>
      </x:c>
      <x:c r="I79" s="33">
        <x:f t="shared" si="29"/>
        <x:v>-1.5245064410397413E-3</x:v>
      </x:c>
      <x:c r="J79" s="34">
        <x:f t="shared" si="30"/>
        <x:v>0.12266053333614661</x:v>
      </x:c>
      <x:c r="K79" s="34">
        <x:f t="shared" si="31"/>
        <x:v>0.10663585151404925</x:v>
      </x:c>
      <x:c r="L79" s="34">
        <x:f t="shared" si="32"/>
        <x:v>0.76387988522696948</x:v>
      </x:c>
      <x:c r="M79" s="34">
        <x:f t="shared" si="33"/>
        <x:v>5.2357033115971181E-2</x:v>
      </x:c>
      <x:c r="N79" s="34">
        <x:f t="shared" si="34"/>
        <x:v>1.0455333031931366</x:v>
      </x:c>
      <x:c r="O79" s="35">
        <x:f t="shared" si="3"/>
        <x:v>0.2193104553914329</x:v>
      </x:c>
      <x:c r="P79" s="26" t="b">
        <x:f t="shared" si="4"/>
        <x:v>0</x:v>
      </x:c>
      <x:c r="Q79" s="26" t="b">
        <x:f t="shared" si="5"/>
        <x:v>0</x:v>
      </x:c>
      <x:c r="R79" s="26" t="b">
        <x:f t="shared" si="6"/>
        <x:v>0</x:v>
      </x:c>
      <x:c r="S79" s="26" t="b">
        <x:f t="shared" si="35"/>
        <x:v>0</x:v>
      </x:c>
      <x:c r="T79" s="26" t="str">
        <x:f t="shared" si="36"/>
        <x:v>不调</x:v>
      </x:c>
      <x:c r="U79" s="34">
        <x:f t="shared" si="7"/>
        <x:v>0.12266053333614661</x:v>
      </x:c>
      <x:c r="V79" s="34">
        <x:f t="shared" si="8"/>
        <x:v>0.10663585151404925</x:v>
      </x:c>
      <x:c r="W79" s="34">
        <x:f t="shared" si="9"/>
        <x:v>0.76387988522696948</x:v>
      </x:c>
      <x:c r="X79" s="34">
        <x:f t="shared" si="10"/>
        <x:v>5.2357033115971181E-2</x:v>
      </x:c>
      <x:c r="Y79" s="34">
        <x:f t="shared" si="37"/>
        <x:v>0.99998626710299976</x:v>
      </x:c>
      <x:c r="Z79" s="34">
        <x:f t="shared" si="11"/>
        <x:v>0.12265884885167631</x:v>
      </x:c>
      <x:c r="AA79" s="34">
        <x:f t="shared" si="12"/>
        <x:v>0.10663438709488388</x:v>
      </x:c>
      <x:c r="AB79" s="34">
        <x:f t="shared" si="13"/>
        <x:v>0.76386939494318506</x:v>
      </x:c>
      <x:c r="AC79" s="34">
        <x:f t="shared" si="14"/>
        <x:v>5.2356314102228164E-2</x:v>
      </x:c>
      <x:c r="AD79" s="34">
        <x:f t="shared" si="15"/>
        <x:v>1.0455189449919733</x:v>
      </x:c>
      <x:c r="AE79" s="34">
        <x:f t="shared" si="38"/>
        <x:v>1.0564793244987765</x:v>
      </x:c>
      <x:c r="AF79" s="33">
        <x:f t="shared" si="16"/>
        <x:v>-1.0374438242795825E-2</x:v>
      </x:c>
      <x:c r="AG79" s="33">
        <x:f t="shared" si="39"/>
        <x:v>1.537068215216264E-3</x:v>
      </x:c>
      <x:c r="AH79" s="30">
        <x:f t="shared" si="40"/>
        <x:v>43832</x:v>
      </x:c>
      <x:c r="AI79" s="36">
        <x:f t="shared" si="17"/>
        <x:v>2020</x:v>
      </x:c>
      <x:c r="AJ79" s="36">
        <x:f t="shared" si="18"/>
        <x:v>3</x:v>
      </x:c>
      <x:c r="AK79" s="26">
        <x:f t="shared" si="19"/>
        <x:v>0</x:v>
      </x:c>
      <x:c r="AL79" s="34">
        <x:f t="shared" si="41"/>
        <x:v>1.0372660914503868</x:v>
      </x:c>
      <x:c r="AM79" s="35" t="str">
        <x:f t="shared" si="20"/>
      </x:c>
      <x:c r="AN79" s="34">
        <x:f t="shared" si="42"/>
        <x:v>1.0564793244987765</x:v>
      </x:c>
      <x:c r="AO79" s="35">
        <x:f t="shared" si="21"/>
        <x:v>-1.0374438242795825E-2</x:v>
      </x:c>
      <x:c r="AP79" s="31">
        <x:f t="shared" si="22"/>
        <x:v>1</x:v>
      </x:c>
      <x:c r="AQ79" s="26" t="b">
        <x:f t="shared" si="23"/>
        <x:v>1</x:v>
      </x:c>
      <x:c r="AR79" s="37">
        <x:f t="shared" si="46"/>
        <x:v>44958</x:v>
      </x:c>
      <x:c r="AS79" t="str">
        <x:f t="shared" si="44"/>
        <x:v>2023-02</x:v>
      </x:c>
      <x:c r="AT79" s="31">
        <x:f t="shared" si="45"/>
        <x:v>1.1917665012589658</x:v>
      </x:c>
    </x:row>
    <x:row r="80">
      <x:c r="A80" s="30" t="n">
        <x:f>'净值底稿'!A42</x:f>
        <x:v>43894</x:v>
      </x:c>
      <x:c r="B80" s="32" t="n">
        <x:f>'净值底稿'!F42</x:f>
        <x:v>1.2086880033665124</x:v>
      </x:c>
      <x:c r="C80" s="32" t="n">
        <x:f>'净值底稿'!O42</x:f>
        <x:v>1.0921893504457723</x:v>
      </x:c>
      <x:c r="D80" s="32" t="n">
        <x:f>'净值底稿'!P42</x:f>
        <x:v>1.4301</x:v>
      </x:c>
      <x:c r="E80" s="32" t="n">
        <x:f>'净值底稿'!Q42</x:f>
        <x:v>1.3333</x:v>
      </x:c>
      <x:c r="F80" s="33">
        <x:f t="shared" si="26"/>
        <x:v>-1.7874172931063637E-2</x:v>
      </x:c>
      <x:c r="G80" s="33">
        <x:f t="shared" si="27"/>
        <x:v>5.9664488409107985E-3</x:v>
      </x:c>
      <x:c r="H80" s="33">
        <x:f t="shared" si="28"/>
        <x:v>1.5407241403460059E-3</x:v>
      </x:c>
      <x:c r="I80" s="33">
        <x:f t="shared" si="29"/>
        <x:v>1.7863959080845815E-2</x:v>
      </x:c>
      <x:c r="J80" s="34">
        <x:f t="shared" si="30"/>
        <x:v>0.12046642337577626</x:v>
      </x:c>
      <x:c r="K80" s="34">
        <x:f t="shared" si="31"/>
        <x:v>0.10727061571016738</x:v>
      </x:c>
      <x:c r="L80" s="34">
        <x:f t="shared" si="32"/>
        <x:v>0.7650463069600455</x:v>
      </x:c>
      <x:c r="M80" s="34">
        <x:f t="shared" si="33"/>
        <x:v>5.3291605154974282E-2</x:v>
      </x:c>
      <x:c r="N80" s="34">
        <x:f t="shared" si="34"/>
        <x:v>1.0460749512009635</x:v>
      </x:c>
      <x:c r="O80" s="35">
        <x:f t="shared" si="3"/>
        <x:v>0.21770623493516061</x:v>
      </x:c>
      <x:c r="P80" s="26" t="b">
        <x:f t="shared" si="4"/>
        <x:v>0</x:v>
      </x:c>
      <x:c r="Q80" s="26" t="b">
        <x:f t="shared" si="5"/>
        <x:v>0</x:v>
      </x:c>
      <x:c r="R80" s="26" t="b">
        <x:f t="shared" si="6"/>
        <x:v>0</x:v>
      </x:c>
      <x:c r="S80" s="26" t="b">
        <x:f t="shared" si="35"/>
        <x:v>0</x:v>
      </x:c>
      <x:c r="T80" s="26" t="str">
        <x:f t="shared" si="36"/>
        <x:v>不调</x:v>
      </x:c>
      <x:c r="U80" s="34">
        <x:f t="shared" si="7"/>
        <x:v>0.12046642337577626</x:v>
      </x:c>
      <x:c r="V80" s="34">
        <x:f t="shared" si="8"/>
        <x:v>0.10727061571016738</x:v>
      </x:c>
      <x:c r="W80" s="34">
        <x:f t="shared" si="9"/>
        <x:v>0.7650463069600455</x:v>
      </x:c>
      <x:c r="X80" s="34">
        <x:f t="shared" si="10"/>
        <x:v>5.3291605154974282E-2</x:v>
      </x:c>
      <x:c r="Y80" s="34">
        <x:f t="shared" si="37"/>
        <x:v>0.99998626710299976</x:v>
      </x:c>
      <x:c r="Z80" s="34">
        <x:f t="shared" si="11"/>
        <x:v>0.12046476902279206</x:v>
      </x:c>
      <x:c r="AA80" s="34">
        <x:f t="shared" si="12"/>
        <x:v>0.10726914257385069</x:v>
      </x:c>
      <x:c r="AB80" s="34">
        <x:f t="shared" si="13"/>
        <x:v>0.76503580065791155</x:v>
      </x:c>
      <x:c r="AC80" s="34">
        <x:f t="shared" si="14"/>
        <x:v>5.3290873306849715E-2</x:v>
      </x:c>
      <x:c r="AD80" s="34">
        <x:f t="shared" si="15"/>
        <x:v>1.046060585561404</x:v>
      </x:c>
      <x:c r="AE80" s="34">
        <x:f t="shared" si="38"/>
        <x:v>1.0564793244987765</x:v>
      </x:c>
      <x:c r="AF80" s="33">
        <x:f t="shared" si="16"/>
        <x:v>-9.8617537473488781E-3</x:v>
      </x:c>
      <x:c r="AG80" s="33">
        <x:f t="shared" si="39"/>
        <x:v>5.1805906724622375E-4</x:v>
      </x:c>
      <x:c r="AH80" s="30">
        <x:f t="shared" si="40"/>
        <x:v>43832</x:v>
      </x:c>
      <x:c r="AI80" s="36">
        <x:f t="shared" si="17"/>
        <x:v>2020</x:v>
      </x:c>
      <x:c r="AJ80" s="36">
        <x:f t="shared" si="18"/>
        <x:v>3</x:v>
      </x:c>
      <x:c r="AK80" s="26">
        <x:f t="shared" si="19"/>
        <x:v>0</x:v>
      </x:c>
      <x:c r="AL80" s="34">
        <x:f t="shared" si="41"/>
        <x:v>1.0372660914503868</x:v>
      </x:c>
      <x:c r="AM80" s="35" t="str">
        <x:f t="shared" si="20"/>
      </x:c>
      <x:c r="AN80" s="34">
        <x:f t="shared" si="42"/>
        <x:v>1.0564793244987765</x:v>
      </x:c>
      <x:c r="AO80" s="35">
        <x:f t="shared" si="21"/>
        <x:v>-9.8617537473488781E-3</x:v>
      </x:c>
      <x:c r="AP80" s="31">
        <x:f t="shared" si="22"/>
        <x:v>1</x:v>
      </x:c>
      <x:c r="AQ80" s="26" t="b">
        <x:f t="shared" si="23"/>
        <x:v>1</x:v>
      </x:c>
      <x:c r="AR80" s="37">
        <x:f t="shared" si="46"/>
        <x:v>44986</x:v>
      </x:c>
      <x:c r="AS80" t="str">
        <x:f t="shared" si="44"/>
        <x:v>2023-03</x:v>
      </x:c>
      <x:c r="AT80" s="31">
        <x:f t="shared" si="45"/>
        <x:v>1.211753906525272</x:v>
      </x:c>
    </x:row>
    <x:row r="81">
      <x:c r="A81" s="30" t="n">
        <x:f>'净值底稿'!A43</x:f>
        <x:v>43895</x:v>
      </x:c>
      <x:c r="B81" s="32" t="n">
        <x:f>'净值底稿'!F43</x:f>
        <x:v>1.2139034014072425</x:v>
      </x:c>
      <x:c r="C81" s="32" t="n">
        <x:f>'净值底稿'!O43</x:f>
        <x:v>1.1111902778486153</x:v>
      </x:c>
      <x:c r="D81" s="32" t="n">
        <x:f>'净值底稿'!P43</x:f>
        <x:v>1.4302</x:v>
      </x:c>
      <x:c r="E81" s="32" t="n">
        <x:f>'净值底稿'!Q43</x:f>
        <x:v>1.3385</x:v>
      </x:c>
      <x:c r="F81" s="33">
        <x:f t="shared" si="26"/>
        <x:v>4.3149249650893395E-3</x:v>
      </x:c>
      <x:c r="G81" s="33">
        <x:f t="shared" si="27"/>
        <x:v>1.7397100049627801E-2</x:v>
      </x:c>
      <x:c r="H81" s="33">
        <x:f t="shared" si="28"/>
        <x:v>6.9925180057328618E-5</x:v>
      </x:c>
      <x:c r="I81" s="33">
        <x:f t="shared" si="29"/>
        <x:v>3.9000975024376938E-3</x:v>
      </x:c>
      <x:c r="J81" s="34">
        <x:f t="shared" si="30"/>
        <x:v>0.12098456546206222</x:v>
      </x:c>
      <x:c r="K81" s="34">
        <x:f t="shared" si="31"/>
        <x:v>0.10913531457944575</x:v>
      </x:c>
      <x:c r="L81" s="34">
        <x:f t="shared" si="32"/>
        <x:v>0.76508929592402286</x:v>
      </x:c>
      <x:c r="M81" s="34">
        <x:f t="shared" si="33"/>
        <x:v>5.3498712908736486E-2</x:v>
      </x:c>
      <x:c r="N81" s="34">
        <x:f t="shared" si="34"/>
        <x:v>1.0487078888742674</x:v>
      </x:c>
      <x:c r="O81" s="35">
        <x:f t="shared" si="3"/>
        <x:v>0.21943181936824135</x:v>
      </x:c>
      <x:c r="P81" s="26" t="b">
        <x:f t="shared" si="4"/>
        <x:v>0</x:v>
      </x:c>
      <x:c r="Q81" s="26" t="b">
        <x:f t="shared" si="5"/>
        <x:v>0</x:v>
      </x:c>
      <x:c r="R81" s="26" t="b">
        <x:f t="shared" si="6"/>
        <x:v>0</x:v>
      </x:c>
      <x:c r="S81" s="26" t="b">
        <x:f t="shared" si="35"/>
        <x:v>0</x:v>
      </x:c>
      <x:c r="T81" s="26" t="str">
        <x:f t="shared" si="36"/>
        <x:v>不调</x:v>
      </x:c>
      <x:c r="U81" s="34">
        <x:f t="shared" si="7"/>
        <x:v>0.12098456546206222</x:v>
      </x:c>
      <x:c r="V81" s="34">
        <x:f t="shared" si="8"/>
        <x:v>0.10913531457944575</x:v>
      </x:c>
      <x:c r="W81" s="34">
        <x:f t="shared" si="9"/>
        <x:v>0.76508929592402286</x:v>
      </x:c>
      <x:c r="X81" s="34">
        <x:f t="shared" si="10"/>
        <x:v>5.3498712908736486E-2</x:v>
      </x:c>
      <x:c r="Y81" s="34">
        <x:f t="shared" si="37"/>
        <x:v>0.99998626710299976</x:v>
      </x:c>
      <x:c r="Z81" s="34">
        <x:f t="shared" si="11"/>
        <x:v>0.12098290399348612</x:v>
      </x:c>
      <x:c r="AA81" s="34">
        <x:f t="shared" si="12"/>
        <x:v>0.10913381583541154</x:v>
      </x:c>
      <x:c r="AB81" s="34">
        <x:f t="shared" si="13"/>
        <x:v>0.76507878903152593</x:v>
      </x:c>
      <x:c r="AC81" s="34">
        <x:f t="shared" si="14"/>
        <x:v>5.3497978216422465E-2</x:v>
      </x:c>
      <x:c r="AD81" s="34">
        <x:f t="shared" si="15"/>
        <x:v>1.0486934870768461</x:v>
      </x:c>
      <x:c r="AE81" s="34">
        <x:f t="shared" si="38"/>
        <x:v>1.0564793244987765</x:v>
      </x:c>
      <x:c r="AF81" s="33">
        <x:f t="shared" si="16"/>
        <x:v>-7.3696069969227951E-3</x:v>
      </x:c>
      <x:c r="AG81" s="33">
        <x:f t="shared" si="39"/>
        <x:v>2.5169684737036402E-3</x:v>
      </x:c>
      <x:c r="AH81" s="30">
        <x:f t="shared" si="40"/>
        <x:v>43832</x:v>
      </x:c>
      <x:c r="AI81" s="36">
        <x:f t="shared" si="17"/>
        <x:v>2020</x:v>
      </x:c>
      <x:c r="AJ81" s="36">
        <x:f t="shared" si="18"/>
        <x:v>3</x:v>
      </x:c>
      <x:c r="AK81" s="26">
        <x:f t="shared" si="19"/>
        <x:v>0</x:v>
      </x:c>
      <x:c r="AL81" s="34">
        <x:f t="shared" si="41"/>
        <x:v>1.0372660914503868</x:v>
      </x:c>
      <x:c r="AM81" s="35" t="str">
        <x:f t="shared" si="20"/>
      </x:c>
      <x:c r="AN81" s="34">
        <x:f t="shared" si="42"/>
        <x:v>1.0564793244987765</x:v>
      </x:c>
      <x:c r="AO81" s="35">
        <x:f t="shared" si="21"/>
        <x:v>-7.3696069969227951E-3</x:v>
      </x:c>
      <x:c r="AP81" s="31">
        <x:f t="shared" si="22"/>
        <x:v>1</x:v>
      </x:c>
      <x:c r="AQ81" s="26" t="b">
        <x:f t="shared" si="23"/>
        <x:v>1</x:v>
      </x:c>
      <x:c r="AR81" s="37">
        <x:f t="shared" si="46"/>
        <x:v>45017</x:v>
      </x:c>
      <x:c r="AS81" t="str">
        <x:f t="shared" si="44"/>
        <x:v>2023-04</x:v>
      </x:c>
      <x:c r="AT81" s="31">
        <x:f t="shared" si="45"/>
        <x:v>1.2172230718326127</x:v>
      </x:c>
    </x:row>
    <x:row r="82">
      <x:c r="A82" s="30" t="n">
        <x:f>'净值底稿'!A44</x:f>
        <x:v>43896</x:v>
      </x:c>
      <x:c r="B82" s="32" t="n">
        <x:f>'净值底稿'!F44</x:f>
        <x:v>1.203391812267105</x:v>
      </x:c>
      <x:c r="C82" s="32" t="n">
        <x:f>'净值底稿'!O44</x:f>
        <x:v>1.1041322981701855</x:v>
      </x:c>
      <x:c r="D82" s="32" t="n">
        <x:f>'净值底稿'!P44</x:f>
        <x:v>1.4321</x:v>
      </x:c>
      <x:c r="E82" s="32" t="n">
        <x:f>'净值底稿'!Q44</x:f>
        <x:v>1.36</x:v>
      </x:c>
      <x:c r="F82" s="33">
        <x:f t="shared" si="26"/>
        <x:v>-8.6593291755766577E-3</x:v>
      </x:c>
      <x:c r="G82" s="33">
        <x:f t="shared" si="27"/>
        <x:v>-6.3517291494800121E-3</x:v>
      </x:c>
      <x:c r="H82" s="33">
        <x:f t="shared" si="28"/>
        <x:v>1.3284855264998896E-3</x:v>
      </x:c>
      <x:c r="I82" s="33">
        <x:f t="shared" si="29"/>
        <x:v>1.6062756817332824E-2</x:v>
      </x:c>
      <x:c r="J82" s="34">
        <x:f t="shared" si="30"/>
        <x:v>0.11993527320318934</x:v>
      </x:c>
      <x:c r="K82" s="34">
        <x:f t="shared" si="31"/>
        <x:v>0.10844062739617577</x:v>
      </x:c>
      <x:c r="L82" s="34">
        <x:f t="shared" si="32"/>
        <x:v>0.76609518512938635</x:v>
      </x:c>
      <x:c r="M82" s="34">
        <x:f t="shared" si="33"/>
        <x:v>5.4357303230731825E-2</x:v>
      </x:c>
      <x:c r="N82" s="34">
        <x:f t="shared" si="34"/>
        <x:v>1.0488283889594832</x:v>
      </x:c>
      <x:c r="O82" s="35">
        <x:f t="shared" si="3"/>
        <x:v>0.21774382063202086</x:v>
      </x:c>
      <x:c r="P82" s="26" t="b">
        <x:f t="shared" si="4"/>
        <x:v>0</x:v>
      </x:c>
      <x:c r="Q82" s="26" t="b">
        <x:f t="shared" si="5"/>
        <x:v>0</x:v>
      </x:c>
      <x:c r="R82" s="26" t="b">
        <x:f t="shared" si="6"/>
        <x:v>0</x:v>
      </x:c>
      <x:c r="S82" s="26" t="b">
        <x:f t="shared" si="35"/>
        <x:v>0</x:v>
      </x:c>
      <x:c r="T82" s="26" t="str">
        <x:f t="shared" si="36"/>
        <x:v>不调</x:v>
      </x:c>
      <x:c r="U82" s="34">
        <x:f t="shared" si="7"/>
        <x:v>0.11993527320318934</x:v>
      </x:c>
      <x:c r="V82" s="34">
        <x:f t="shared" si="8"/>
        <x:v>0.10844062739617577</x:v>
      </x:c>
      <x:c r="W82" s="34">
        <x:f t="shared" si="9"/>
        <x:v>0.76609518512938635</x:v>
      </x:c>
      <x:c r="X82" s="34">
        <x:f t="shared" si="10"/>
        <x:v>5.4357303230731825E-2</x:v>
      </x:c>
      <x:c r="Y82" s="34">
        <x:f t="shared" si="37"/>
        <x:v>0.99998626710299976</x:v>
      </x:c>
      <x:c r="Z82" s="34">
        <x:f t="shared" si="11"/>
        <x:v>0.11993362614443574</x:v>
      </x:c>
      <x:c r="AA82" s="34">
        <x:f t="shared" si="12"/>
        <x:v>0.1084391381922091</x:v>
      </x:c>
      <x:c r="AB82" s="34">
        <x:f t="shared" si="13"/>
        <x:v>0.76608466442311662</x:v>
      </x:c>
      <x:c r="AC82" s="34">
        <x:f t="shared" si="14"/>
        <x:v>5.4356556747485345E-2</x:v>
      </x:c>
      <x:c r="AD82" s="34">
        <x:f t="shared" si="15"/>
        <x:v>1.0488139855072467</x:v>
      </x:c>
      <x:c r="AE82" s="34">
        <x:f t="shared" si="38"/>
        <x:v>1.0564793244987765</x:v>
      </x:c>
      <x:c r="AF82" s="33">
        <x:f t="shared" si="16"/>
        <x:v>-7.2555504057464359E-3</x:v>
      </x:c>
      <x:c r="AG82" s="33">
        <x:f t="shared" si="39"/>
        <x:v>1.149033839586977E-4</x:v>
      </x:c>
      <x:c r="AH82" s="30">
        <x:f t="shared" si="40"/>
        <x:v>43832</x:v>
      </x:c>
      <x:c r="AI82" s="36">
        <x:f t="shared" si="17"/>
        <x:v>2020</x:v>
      </x:c>
      <x:c r="AJ82" s="36">
        <x:f t="shared" si="18"/>
        <x:v>3</x:v>
      </x:c>
      <x:c r="AK82" s="26">
        <x:f t="shared" si="19"/>
        <x:v>0</x:v>
      </x:c>
      <x:c r="AL82" s="34">
        <x:f t="shared" si="41"/>
        <x:v>1.0372660914503868</x:v>
      </x:c>
      <x:c r="AM82" s="35" t="str">
        <x:f t="shared" si="20"/>
      </x:c>
      <x:c r="AN82" s="34">
        <x:f t="shared" si="42"/>
        <x:v>1.0564793244987765</x:v>
      </x:c>
      <x:c r="AO82" s="35">
        <x:f t="shared" si="21"/>
        <x:v>-7.2555504057464359E-3</x:v>
      </x:c>
      <x:c r="AP82" s="31">
        <x:f t="shared" si="22"/>
        <x:v>1</x:v>
      </x:c>
      <x:c r="AQ82" s="26" t="b">
        <x:f t="shared" si="23"/>
        <x:v>1</x:v>
      </x:c>
      <x:c r="AR82" s="37">
        <x:f t="shared" si="46"/>
        <x:v>45047</x:v>
      </x:c>
      <x:c r="AS82" t="str">
        <x:f t="shared" si="44"/>
        <x:v>2023-05</x:v>
      </x:c>
      <x:c r="AT82" s="31">
        <x:f t="shared" si="45"/>
        <x:v>1.2210778881195625</x:v>
      </x:c>
    </x:row>
    <x:row r="83">
      <x:c r="A83" s="30" t="n">
        <x:f>'净值底稿'!A45</x:f>
        <x:v>43899</x:v>
      </x:c>
      <x:c r="B83" s="32" t="n">
        <x:f>'净值底稿'!F45</x:f>
        <x:v>1.1439005009073724</x:v>
      </x:c>
      <x:c r="C83" s="32" t="n">
        <x:f>'净值底稿'!O45</x:f>
        <x:v>1.0640220953564794</x:v>
      </x:c>
      <x:c r="D83" s="32" t="n">
        <x:f>'净值底稿'!P45</x:f>
        <x:v>1.4368</x:v>
      </x:c>
      <x:c r="E83" s="32" t="n">
        <x:f>'净值底稿'!Q45</x:f>
        <x:v>1.3639</x:v>
      </x:c>
      <x:c r="F83" s="33">
        <x:f t="shared" si="26"/>
        <x:v>-4.9436360421677761E-2</x:v>
      </x:c>
      <x:c r="G83" s="33">
        <x:f t="shared" si="27"/>
        <x:v>-3.6327352148088132E-2</x:v>
      </x:c>
      <x:c r="H83" s="33">
        <x:f t="shared" si="28"/>
        <x:v>3.2818937225054245E-3</x:v>
      </x:c>
      <x:c r="I83" s="33">
        <x:f t="shared" si="29"/>
        <x:v>2.8676470588233638E-3</x:v>
      </x:c>
      <x:c r="J83" s="34">
        <x:f t="shared" si="30"/>
        <x:v>0.11400454417568066</x:v>
      </x:c>
      <x:c r="K83" s="34">
        <x:f t="shared" si="31"/>
        <x:v>0.10449983143246552</x:v>
      </x:c>
      <x:c r="L83" s="34">
        <x:f t="shared" si="32"/>
        <x:v>0.76859887287419448</x:v>
      </x:c>
      <x:c r="M83" s="34">
        <x:f t="shared" si="33"/>
        <x:v>5.4512432167570034E-2</x:v>
      </x:c>
      <x:c r="N83" s="34">
        <x:f t="shared" si="34"/>
        <x:v>1.0416156806499106</x:v>
      </x:c>
      <x:c r="O83" s="35">
        <x:f t="shared" si="3"/>
        <x:v>0.2097744683257951</x:v>
      </x:c>
      <x:c r="P83" s="26" t="b">
        <x:f t="shared" si="4"/>
        <x:v>0</x:v>
      </x:c>
      <x:c r="Q83" s="26" t="b">
        <x:f t="shared" si="5"/>
        <x:v>0</x:v>
      </x:c>
      <x:c r="R83" s="26" t="b">
        <x:f t="shared" si="6"/>
        <x:v>0</x:v>
      </x:c>
      <x:c r="S83" s="26" t="b">
        <x:f t="shared" si="35"/>
        <x:v>0</x:v>
      </x:c>
      <x:c r="T83" s="26" t="str">
        <x:f t="shared" si="36"/>
        <x:v>不调</x:v>
      </x:c>
      <x:c r="U83" s="34">
        <x:f t="shared" si="7"/>
        <x:v>0.11400454417568066</x:v>
      </x:c>
      <x:c r="V83" s="34">
        <x:f t="shared" si="8"/>
        <x:v>0.10449983143246552</x:v>
      </x:c>
      <x:c r="W83" s="34">
        <x:f t="shared" si="9"/>
        <x:v>0.76859887287419448</x:v>
      </x:c>
      <x:c r="X83" s="34">
        <x:f t="shared" si="10"/>
        <x:v>5.4512432167570034E-2</x:v>
      </x:c>
      <x:c r="Y83" s="34">
        <x:f t="shared" si="37"/>
        <x:v>0.99995880187477393</x:v>
      </x:c>
      <x:c r="Z83" s="34">
        <x:f t="shared" si="11"/>
        <x:v>0.11399984740219338</x:v>
      </x:c>
      <x:c r="AA83" s="34">
        <x:f t="shared" si="12"/>
        <x:v>0.10449552623532407</x:v>
      </x:c>
      <x:c r="AB83" s="34">
        <x:f t="shared" si="13"/>
        <x:v>0.76856720804158118</x:v>
      </x:c>
      <x:c r="AC83" s="34">
        <x:f t="shared" si="14"/>
        <x:v>5.4510186357563217E-2</x:v>
      </x:c>
      <x:c r="AD83" s="34">
        <x:f t="shared" si="15"/>
        <x:v>1.0415727680366618</x:v>
      </x:c>
      <x:c r="AE83" s="34">
        <x:f t="shared" si="38"/>
        <x:v>1.0564793244987765</x:v>
      </x:c>
      <x:c r="AF83" s="33">
        <x:f t="shared" si="16"/>
        <x:v>-1.410965280289489E-2</x:v>
      </x:c>
      <x:c r="AG83" s="33">
        <x:f t="shared" si="39"/>
        <x:v>-6.9041961402552809E-3</x:v>
      </x:c>
      <x:c r="AH83" s="30">
        <x:f t="shared" si="40"/>
        <x:v>43832</x:v>
      </x:c>
      <x:c r="AI83" s="36">
        <x:f t="shared" si="17"/>
        <x:v>2020</x:v>
      </x:c>
      <x:c r="AJ83" s="36">
        <x:f t="shared" si="18"/>
        <x:v>3</x:v>
      </x:c>
      <x:c r="AK83" s="26">
        <x:f t="shared" si="19"/>
        <x:v>0</x:v>
      </x:c>
      <x:c r="AL83" s="34">
        <x:f t="shared" si="41"/>
        <x:v>1.0372660914503868</x:v>
      </x:c>
      <x:c r="AM83" s="35" t="str">
        <x:f t="shared" si="20"/>
      </x:c>
      <x:c r="AN83" s="34">
        <x:f t="shared" si="42"/>
        <x:v>1.0564793244987765</x:v>
      </x:c>
      <x:c r="AO83" s="35">
        <x:f t="shared" si="21"/>
        <x:v>-1.410965280289489E-2</x:v>
      </x:c>
      <x:c r="AP83" s="31">
        <x:f t="shared" si="22"/>
        <x:v>1</x:v>
      </x:c>
      <x:c r="AQ83" s="26" t="b">
        <x:f t="shared" si="23"/>
        <x:v>1</x:v>
      </x:c>
      <x:c r="AR83" s="37">
        <x:f t="shared" si="46"/>
        <x:v>45078</x:v>
      </x:c>
      <x:c r="AS83" t="str">
        <x:f t="shared" si="44"/>
        <x:v>2023-06</x:v>
      </x:c>
      <x:c r="AT83" s="31">
        <x:f t="shared" si="45"/>
        <x:v>1.2288547362721456</x:v>
      </x:c>
    </x:row>
    <x:row r="84">
      <x:c r="A84" s="30" t="n">
        <x:f>'净值底稿'!A46</x:f>
        <x:v>43900</x:v>
      </x:c>
      <x:c r="B84" s="32" t="n">
        <x:f>'净值底稿'!F46</x:f>
        <x:v>1.1864891700909075</x:v>
      </x:c>
      <x:c r="C84" s="32" t="n">
        <x:f>'净值底稿'!O46</x:f>
        <x:v>1.0891821976853744</x:v>
      </x:c>
      <x:c r="D84" s="32" t="n">
        <x:f>'净值底稿'!P46</x:f>
        <x:v>1.4337</x:v>
      </x:c>
      <x:c r="E84" s="32" t="n">
        <x:f>'净值底稿'!Q46</x:f>
        <x:v>1.3413</x:v>
      </x:c>
      <x:c r="F84" s="33">
        <x:f t="shared" si="26"/>
        <x:v>3.7231095842472861E-2</x:v>
      </x:c>
      <x:c r="G84" s="33">
        <x:f t="shared" si="27"/>
        <x:v>2.3646221670298617E-2</x:v>
      </x:c>
      <x:c r="H84" s="33">
        <x:f t="shared" si="28"/>
        <x:v>-2.1575723830735694E-3</x:v>
      </x:c>
      <x:c r="I84" s="33">
        <x:f t="shared" si="29"/>
        <x:v>-1.6570129774910125E-2</x:v>
      </x:c>
      <x:c r="J84" s="34">
        <x:f t="shared" si="30"/>
        <x:v>0.11824418664685173</x:v>
      </x:c>
      <x:c r="K84" s="34">
        <x:f t="shared" si="31"/>
        <x:v>0.10696645061223904</x:v>
      </x:c>
      <x:c r="L84" s="34">
        <x:f t="shared" si="32"/>
        <x:v>0.76690896865897473</x:v>
      </x:c>
      <x:c r="M84" s="34">
        <x:f t="shared" si="33"/>
        <x:v>5.3606945495563857E-2</x:v>
      </x:c>
      <x:c r="N84" s="34">
        <x:f t="shared" si="34"/>
        <x:v>1.0457265514136294</x:v>
      </x:c>
      <x:c r="O84" s="35">
        <x:f t="shared" si="3"/>
        <x:v>0.21536283740204124</x:v>
      </x:c>
      <x:c r="P84" s="26" t="b">
        <x:f t="shared" si="4"/>
        <x:v>0</x:v>
      </x:c>
      <x:c r="Q84" s="26" t="b">
        <x:f t="shared" si="5"/>
        <x:v>0</x:v>
      </x:c>
      <x:c r="R84" s="26" t="b">
        <x:f t="shared" si="6"/>
        <x:v>0</x:v>
      </x:c>
      <x:c r="S84" s="26" t="b">
        <x:f t="shared" si="35"/>
        <x:v>0</x:v>
      </x:c>
      <x:c r="T84" s="26" t="str">
        <x:f t="shared" si="36"/>
        <x:v>不调</x:v>
      </x:c>
      <x:c r="U84" s="34">
        <x:f t="shared" si="7"/>
        <x:v>0.11824418664685173</x:v>
      </x:c>
      <x:c r="V84" s="34">
        <x:f t="shared" si="8"/>
        <x:v>0.10696645061223904</x:v>
      </x:c>
      <x:c r="W84" s="34">
        <x:f t="shared" si="9"/>
        <x:v>0.76690896865897473</x:v>
      </x:c>
      <x:c r="X84" s="34">
        <x:f t="shared" si="10"/>
        <x:v>5.3606945495563857E-2</x:v>
      </x:c>
      <x:c r="Y84" s="34">
        <x:f t="shared" si="37"/>
        <x:v>0.99998626710299976</x:v>
      </x:c>
      <x:c r="Z84" s="34">
        <x:f t="shared" si="11"/>
        <x:v>0.11824256281161563</x:v>
      </x:c>
      <x:c r="AA84" s="34">
        <x:f t="shared" si="12"/>
        <x:v>0.1069649816529903</x:v>
      </x:c>
      <x:c r="AB84" s="34">
        <x:f t="shared" si="13"/>
        <x:v>0.76689843677709957</x:v>
      </x:c>
      <x:c r="AC84" s="34">
        <x:f t="shared" si="14"/>
        <x:v>5.3606209316902867E-2</x:v>
      </x:c>
      <x:c r="AD84" s="34">
        <x:f t="shared" si="15"/>
        <x:v>1.0457121905586084</x:v>
      </x:c>
      <x:c r="AE84" s="34">
        <x:f t="shared" si="38"/>
        <x:v>1.0564793244987765</x:v>
      </x:c>
      <x:c r="AF84" s="33">
        <x:f t="shared" si="16"/>
        <x:v>-1.0191523573143568E-2</x:v>
      </x:c>
      <x:c r="AG84" s="33">
        <x:f t="shared" si="39"/>
        <x:v>3.9742038664751789E-3</x:v>
      </x:c>
      <x:c r="AH84" s="30">
        <x:f t="shared" si="40"/>
        <x:v>43832</x:v>
      </x:c>
      <x:c r="AI84" s="36">
        <x:f t="shared" si="17"/>
        <x:v>2020</x:v>
      </x:c>
      <x:c r="AJ84" s="36">
        <x:f t="shared" si="18"/>
        <x:v>3</x:v>
      </x:c>
      <x:c r="AK84" s="26">
        <x:f t="shared" si="19"/>
        <x:v>0</x:v>
      </x:c>
      <x:c r="AL84" s="34">
        <x:f t="shared" si="41"/>
        <x:v>1.0372660914503868</x:v>
      </x:c>
      <x:c r="AM84" s="35" t="str">
        <x:f t="shared" si="20"/>
      </x:c>
      <x:c r="AN84" s="34">
        <x:f t="shared" si="42"/>
        <x:v>1.0564793244987765</x:v>
      </x:c>
      <x:c r="AO84" s="35">
        <x:f t="shared" si="21"/>
        <x:v>-1.0191523573143568E-2</x:v>
      </x:c>
      <x:c r="AP84" s="31">
        <x:f t="shared" si="22"/>
        <x:v>1</x:v>
      </x:c>
      <x:c r="AQ84" s="26" t="b">
        <x:f t="shared" si="23"/>
        <x:v>1</x:v>
      </x:c>
      <x:c r="AR84" s="37">
        <x:f t="shared" si="46"/>
        <x:v>45108</x:v>
      </x:c>
      <x:c r="AS84" t="str">
        <x:f t="shared" si="44"/>
        <x:v>2023-07</x:v>
      </x:c>
      <x:c r="AT84" s="31">
        <x:f t="shared" si="45"/>
        <x:v>1.2218054109963561</x:v>
      </x:c>
    </x:row>
    <x:row r="85">
      <x:c r="A85" s="30" t="n">
        <x:f>'净值底稿'!A47</x:f>
        <x:v>43901</x:v>
      </x:c>
      <x:c r="B85" s="32" t="n">
        <x:f>'净值底稿'!F47</x:f>
        <x:v>1.1602931896652324</x:v>
      </x:c>
      <x:c r="C85" s="32" t="n">
        <x:f>'净值底稿'!O47</x:f>
        <x:v>1.0756534407875031</x:v>
      </x:c>
      <x:c r="D85" s="32" t="n">
        <x:f>'净值底稿'!P47</x:f>
        <x:v>1.4337</x:v>
      </x:c>
      <x:c r="E85" s="32" t="n">
        <x:f>'净值底稿'!Q47</x:f>
        <x:v>1.3509</x:v>
      </x:c>
      <x:c r="F85" s="33">
        <x:f t="shared" si="26"/>
        <x:v>-2.2078566822205326E-2</x:v>
      </x:c>
      <x:c r="G85" s="33">
        <x:f t="shared" si="27"/>
        <x:v>-1.2421022788126068E-2</x:v>
      </x:c>
      <x:c r="H85" s="33">
        <x:f t="shared" si="28"/>
        <x:v>0</x:v>
      </x:c>
      <x:c r="I85" s="33">
        <x:f t="shared" si="29"/>
        <x:v>7.1572355177813574E-3</x:v>
      </x:c>
      <x:c r="J85" s="34">
        <x:f t="shared" si="30"/>
        <x:v>0.11563193648735057</x:v>
      </x:c>
      <x:c r="K85" s="34">
        <x:f t="shared" si="31"/>
        <x:v>0.10563636717834703</x:v>
      </x:c>
      <x:c r="L85" s="34">
        <x:f t="shared" si="32"/>
        <x:v>0.76689843677709957</x:v>
      </x:c>
      <x:c r="M85" s="34">
        <x:f t="shared" si="33"/>
        <x:v>5.3989881582199424E-2</x:v>
      </x:c>
      <x:c r="N85" s="34">
        <x:f t="shared" si="34"/>
        <x:v>1.0421566220249967</x:v>
      </x:c>
      <x:c r="O85" s="35">
        <x:f t="shared" si="3"/>
        <x:v>0.21231770636908198</x:v>
      </x:c>
      <x:c r="P85" s="26" t="b">
        <x:f t="shared" si="4"/>
        <x:v>0</x:v>
      </x:c>
      <x:c r="Q85" s="26" t="b">
        <x:f t="shared" si="5"/>
        <x:v>0</x:v>
      </x:c>
      <x:c r="R85" s="26" t="b">
        <x:f t="shared" si="6"/>
        <x:v>0</x:v>
      </x:c>
      <x:c r="S85" s="26" t="b">
        <x:f t="shared" si="35"/>
        <x:v>0</x:v>
      </x:c>
      <x:c r="T85" s="26" t="str">
        <x:f t="shared" si="36"/>
        <x:v>不调</x:v>
      </x:c>
      <x:c r="U85" s="34">
        <x:f t="shared" si="7"/>
        <x:v>0.11563193648735057</x:v>
      </x:c>
      <x:c r="V85" s="34">
        <x:f t="shared" si="8"/>
        <x:v>0.10563636717834703</x:v>
      </x:c>
      <x:c r="W85" s="34">
        <x:f t="shared" si="9"/>
        <x:v>0.76689843677709957</x:v>
      </x:c>
      <x:c r="X85" s="34">
        <x:f t="shared" si="10"/>
        <x:v>5.3989881582199424E-2</x:v>
      </x:c>
      <x:c r="Y85" s="34">
        <x:f t="shared" si="37"/>
        <x:v>0.99998626710299976</x:v>
      </x:c>
      <x:c r="Z85" s="34">
        <x:f t="shared" si="11"/>
        <x:v>0.11563034852587685</x:v>
      </x:c>
      <x:c r="AA85" s="34">
        <x:f t="shared" si="12"/>
        <x:v>0.10563491648499709</x:v>
      </x:c>
      <x:c r="AB85" s="34">
        <x:f t="shared" si="13"/>
        <x:v>0.76688790503985771</x:v>
      </x:c>
      <x:c r="AC85" s="34">
        <x:f t="shared" si="14"/>
        <x:v>5.3989140144716598E-2</x:v>
      </x:c>
      <x:c r="AD85" s="34">
        <x:f t="shared" si="15"/>
        <x:v>1.0421423101954483</x:v>
      </x:c>
      <x:c r="AE85" s="34">
        <x:f t="shared" si="38"/>
        <x:v>1.0564793244987765</x:v>
      </x:c>
      <x:c r="AF85" s="33">
        <x:f t="shared" si="16"/>
        <x:v>-1.3570558335469607E-2</x:v>
      </x:c>
      <x:c r="AG85" s="33">
        <x:f t="shared" si="39"/>
        <x:v>-3.413826859236524E-3</x:v>
      </x:c>
      <x:c r="AH85" s="30">
        <x:f t="shared" si="40"/>
        <x:v>43832</x:v>
      </x:c>
      <x:c r="AI85" s="36">
        <x:f t="shared" si="17"/>
        <x:v>2020</x:v>
      </x:c>
      <x:c r="AJ85" s="36">
        <x:f t="shared" si="18"/>
        <x:v>3</x:v>
      </x:c>
      <x:c r="AK85" s="26">
        <x:f t="shared" si="19"/>
        <x:v>0</x:v>
      </x:c>
      <x:c r="AL85" s="34">
        <x:f t="shared" si="41"/>
        <x:v>1.0372660914503868</x:v>
      </x:c>
      <x:c r="AM85" s="35" t="str">
        <x:f t="shared" si="20"/>
      </x:c>
      <x:c r="AN85" s="34">
        <x:f t="shared" si="42"/>
        <x:v>1.0564793244987765</x:v>
      </x:c>
      <x:c r="AO85" s="35">
        <x:f t="shared" si="21"/>
        <x:v>-1.3570558335469607E-2</x:v>
      </x:c>
      <x:c r="AP85" s="31">
        <x:f t="shared" si="22"/>
        <x:v>1</x:v>
      </x:c>
      <x:c r="AQ85" s="26" t="b">
        <x:f t="shared" si="23"/>
        <x:v>1</x:v>
      </x:c>
      <x:c r="AR85" s="37">
        <x:f t="shared" si="46"/>
        <x:v>45139</x:v>
      </x:c>
      <x:c r="AS85" t="str">
        <x:f t="shared" si="44"/>
        <x:v>2023-08</x:v>
      </x:c>
      <x:c r="AT85" s="31">
        <x:f t="shared" si="45"/>
        <x:v>1.2174071213925755</x:v>
      </x:c>
    </x:row>
    <x:row r="86">
      <x:c r="A86" s="30" t="n">
        <x:f>'净值底稿'!A48</x:f>
        <x:v>43902</x:v>
      </x:c>
      <x:c r="B86" s="32" t="n">
        <x:f>'净值底稿'!F48</x:f>
        <x:v>1.1400048850300175</x:v>
      </x:c>
      <x:c r="C86" s="32" t="n">
        <x:f>'净值底稿'!O48</x:f>
        <x:v>1.0546610002592036</x:v>
      </x:c>
      <x:c r="D86" s="32" t="n">
        <x:f>'净值底稿'!P48</x:f>
        <x:v>1.433</x:v>
      </x:c>
      <x:c r="E86" s="32" t="n">
        <x:f>'净值底稿'!Q48</x:f>
        <x:v>1.3389</x:v>
      </x:c>
      <x:c r="F86" s="33">
        <x:f t="shared" si="26"/>
        <x:v>-1.7485498334320559E-2</x:v>
      </x:c>
      <x:c r="G86" s="33">
        <x:f t="shared" si="27"/>
        <x:v>-1.9515988823436081E-2</x:v>
      </x:c>
      <x:c r="H86" s="33">
        <x:f t="shared" si="28"/>
        <x:v>-4.8824719257856142E-4</x:v>
      </x:c>
      <x:c r="I86" s="33">
        <x:f t="shared" si="29"/>
        <x:v>-8.8829669109482534E-3</x:v>
      </x:c>
      <x:c r="J86" s="34">
        <x:f t="shared" si="30"/>
        <x:v>0.11360849425933073</x:v>
      </x:c>
      <x:c r="K86" s="34">
        <x:f t="shared" si="31"/>
        <x:v>0.10357334663551129</x:v>
      </x:c>
      <x:c r="L86" s="34">
        <x:f t="shared" si="32"/>
        <x:v>0.76651347417319959</x:v>
      </x:c>
      <x:c r="M86" s="34">
        <x:f t="shared" si="33"/>
        <x:v>5.3509556399260534E-2</x:v>
      </x:c>
      <x:c r="N86" s="34">
        <x:f t="shared" si="34"/>
        <x:v>1.0372048714673021</x:v>
      </x:c>
      <x:c r="O86" s="35">
        <x:f t="shared" si="3"/>
        <x:v>0.20939145859159097</x:v>
      </x:c>
      <x:c r="P86" s="26" t="b">
        <x:f t="shared" si="4"/>
        <x:v>0</x:v>
      </x:c>
      <x:c r="Q86" s="26" t="b">
        <x:f t="shared" si="5"/>
        <x:v>0</x:v>
      </x:c>
      <x:c r="R86" s="26" t="b">
        <x:f t="shared" si="6"/>
        <x:v>0</x:v>
      </x:c>
      <x:c r="S86" s="26" t="b">
        <x:f t="shared" si="35"/>
        <x:v>0</x:v>
      </x:c>
      <x:c r="T86" s="26" t="str">
        <x:f t="shared" si="36"/>
        <x:v>不调</x:v>
      </x:c>
      <x:c r="U86" s="34">
        <x:f t="shared" si="7"/>
        <x:v>0.11360849425933073</x:v>
      </x:c>
      <x:c r="V86" s="34">
        <x:f t="shared" si="8"/>
        <x:v>0.10357334663551129</x:v>
      </x:c>
      <x:c r="W86" s="34">
        <x:f t="shared" si="9"/>
        <x:v>0.76651347417319959</x:v>
      </x:c>
      <x:c r="X86" s="34">
        <x:f t="shared" si="10"/>
        <x:v>5.3509556399260534E-2</x:v>
      </x:c>
      <x:c r="Y86" s="34">
        <x:f t="shared" si="37"/>
        <x:v>0.99998626710299976</x:v>
      </x:c>
      <x:c r="Z86" s="34">
        <x:f t="shared" si="11"/>
        <x:v>0.11360693408558072</x:v>
      </x:c>
      <x:c r="AA86" s="34">
        <x:f t="shared" si="12"/>
        <x:v>0.10357192427340997</x:v>
      </x:c>
      <x:c r="AB86" s="34">
        <x:f t="shared" si="13"/>
        <x:v>0.76650294772260952</x:v>
      </x:c>
      <x:c r="AC86" s="34">
        <x:f t="shared" si="14"/>
        <x:v>5.3508821558033971E-2</x:v>
      </x:c>
      <x:c r="AD86" s="34">
        <x:f t="shared" si="15"/>
        <x:v>1.0371906276396341</x:v>
      </x:c>
      <x:c r="AE86" s="34">
        <x:f t="shared" si="38"/>
        <x:v>1.0564793244987765</x:v>
      </x:c>
      <x:c r="AF86" s="33">
        <x:f t="shared" si="16"/>
        <x:v>-1.8257524223953436E-2</x:v>
      </x:c>
      <x:c r="AG86" s="33">
        <x:f t="shared" si="39"/>
        <x:v>-4.7514456589767828E-3</x:v>
      </x:c>
      <x:c r="AH86" s="30">
        <x:f t="shared" si="40"/>
        <x:v>43832</x:v>
      </x:c>
      <x:c r="AI86" s="36">
        <x:f t="shared" si="17"/>
        <x:v>2020</x:v>
      </x:c>
      <x:c r="AJ86" s="36">
        <x:f t="shared" si="18"/>
        <x:v>3</x:v>
      </x:c>
      <x:c r="AK86" s="26">
        <x:f t="shared" si="19"/>
        <x:v>0</x:v>
      </x:c>
      <x:c r="AL86" s="34">
        <x:f t="shared" si="41"/>
        <x:v>1.0372660914503868</x:v>
      </x:c>
      <x:c r="AM86" s="35" t="str">
        <x:f t="shared" si="20"/>
      </x:c>
      <x:c r="AN86" s="34">
        <x:f t="shared" si="42"/>
        <x:v>1.0564793244987765</x:v>
      </x:c>
      <x:c r="AO86" s="35">
        <x:f t="shared" si="21"/>
        <x:v>-1.8257524223953436E-2</x:v>
      </x:c>
      <x:c r="AP86" s="31">
        <x:f t="shared" si="22"/>
        <x:v>1</x:v>
      </x:c>
      <x:c r="AQ86" s="26" t="b">
        <x:f t="shared" si="23"/>
        <x:v>1</x:v>
      </x:c>
      <x:c r="AR86" s="37">
        <x:f t="shared" si="46"/>
        <x:v>45170</x:v>
      </x:c>
      <x:c r="AS86" t="str">
        <x:f t="shared" si="44"/>
        <x:v>2023-09</x:v>
      </x:c>
      <x:c r="AT86" s="31">
        <x:f t="shared" si="45"/>
        <x:v>1.2039713697894248</x:v>
      </x:c>
    </x:row>
    <x:row r="87">
      <x:c r="A87" s="30" t="n">
        <x:f>'净值底稿'!A49</x:f>
        <x:v>43903</x:v>
      </x:c>
      <x:c r="B87" s="32" t="n">
        <x:f>'净值底稿'!F49</x:f>
        <x:v>1.1339744618657726</x:v>
      </x:c>
      <x:c r="C87" s="32" t="n">
        <x:f>'净值底稿'!O49</x:f>
        <x:v>1.0433221532757124</x:v>
      </x:c>
      <x:c r="D87" s="32" t="n">
        <x:f>'净值底稿'!P49</x:f>
        <x:v>1.4305</x:v>
      </x:c>
      <x:c r="E87" s="32" t="n">
        <x:f>'净值底稿'!Q49</x:f>
        <x:v>1.3007</x:v>
      </x:c>
      <x:c r="F87" s="33">
        <x:f t="shared" si="26"/>
        <x:v>-5.2898222134251105E-3</x:v>
      </x:c>
      <x:c r="G87" s="33">
        <x:f t="shared" si="27"/>
        <x:v>-1.0751176900164583E-2</x:v>
      </x:c>
      <x:c r="H87" s="33">
        <x:f t="shared" si="28"/>
        <x:v>-1.7445917655268817E-3</x:v>
      </x:c>
      <x:c r="I87" s="33">
        <x:f t="shared" si="29"/>
        <x:v>-2.8530883561132314E-2</x:v>
      </x:c>
      <x:c r="J87" s="34">
        <x:f t="shared" si="30"/>
        <x:v>0.11300597360205569</x:v>
      </x:c>
      <x:c r="K87" s="34">
        <x:f t="shared" si="31"/>
        <x:v>0.10245840419365609</x:v>
      </x:c>
      <x:c r="L87" s="34">
        <x:f t="shared" si="32"/>
        <x:v>0.76516571299176062</x:v>
      </x:c>
      <x:c r="M87" s="34">
        <x:f t="shared" si="33"/>
        <x:v>5.1982167600668296E-2</x:v>
      </x:c>
      <x:c r="N87" s="34">
        <x:f t="shared" si="34"/>
        <x:v>1.0326122583881407</x:v>
      </x:c>
      <x:c r="O87" s="35">
        <x:f t="shared" si="3"/>
        <x:v>0.20865951962650683</x:v>
      </x:c>
      <x:c r="P87" s="26" t="b">
        <x:f t="shared" si="4"/>
        <x:v>0</x:v>
      </x:c>
      <x:c r="Q87" s="26" t="b">
        <x:f t="shared" si="5"/>
        <x:v>0</x:v>
      </x:c>
      <x:c r="R87" s="26" t="b">
        <x:f t="shared" si="6"/>
        <x:v>0</x:v>
      </x:c>
      <x:c r="S87" s="26" t="b">
        <x:f t="shared" si="35"/>
        <x:v>0</x:v>
      </x:c>
      <x:c r="T87" s="26" t="str">
        <x:f t="shared" si="36"/>
        <x:v>不调</x:v>
      </x:c>
      <x:c r="U87" s="34">
        <x:f t="shared" si="7"/>
        <x:v>0.11300597360205569</x:v>
      </x:c>
      <x:c r="V87" s="34">
        <x:f t="shared" si="8"/>
        <x:v>0.10245840419365609</x:v>
      </x:c>
      <x:c r="W87" s="34">
        <x:f t="shared" si="9"/>
        <x:v>0.76516571299176062</x:v>
      </x:c>
      <x:c r="X87" s="34">
        <x:f t="shared" si="10"/>
        <x:v>5.1982167600668296E-2</x:v>
      </x:c>
      <x:c r="Y87" s="34">
        <x:f t="shared" si="37"/>
        <x:v>0.99998626710299976</x:v>
      </x:c>
      <x:c r="Z87" s="34">
        <x:f t="shared" si="11"/>
        <x:v>0.1130044217026598</x:v>
      </x:c>
      <x:c r="AA87" s="34">
        <x:f t="shared" si="12"/>
        <x:v>0.1024569971429445</x:v>
      </x:c>
      <x:c r="AB87" s="34">
        <x:f t="shared" si="13"/>
        <x:v>0.76515520504983603</x:v>
      </x:c>
      <x:c r="AC87" s="34">
        <x:f t="shared" si="14"/>
        <x:v>5.1981453734914786E-2</x:v>
      </x:c>
      <x:c r="AD87" s="34">
        <x:f t="shared" si="15"/>
        <x:v>1.0325980776303552</x:v>
      </x:c>
      <x:c r="AE87" s="34">
        <x:f t="shared" si="38"/>
        <x:v>1.0564793244987765</x:v>
      </x:c>
      <x:c r="AF87" s="33">
        <x:f t="shared" si="16"/>
        <x:v>-2.2604556771379514E-2</x:v>
      </x:c>
      <x:c r="AG87" s="33">
        <x:f t="shared" si="39"/>
        <x:v>-4.4278745747349246E-3</x:v>
      </x:c>
      <x:c r="AH87" s="30">
        <x:f t="shared" si="40"/>
        <x:v>43832</x:v>
      </x:c>
      <x:c r="AI87" s="36">
        <x:f t="shared" si="17"/>
        <x:v>2020</x:v>
      </x:c>
      <x:c r="AJ87" s="36">
        <x:f t="shared" si="18"/>
        <x:v>3</x:v>
      </x:c>
      <x:c r="AK87" s="26">
        <x:f t="shared" si="19"/>
        <x:v>0</x:v>
      </x:c>
      <x:c r="AL87" s="34">
        <x:f t="shared" si="41"/>
        <x:v>1.0372660914503868</x:v>
      </x:c>
      <x:c r="AM87" s="35" t="str">
        <x:f t="shared" si="20"/>
      </x:c>
      <x:c r="AN87" s="34">
        <x:f t="shared" si="42"/>
        <x:v>1.0564793244987765</x:v>
      </x:c>
      <x:c r="AO87" s="35">
        <x:f t="shared" si="21"/>
        <x:v>-2.2604556771379514E-2</x:v>
      </x:c>
      <x:c r="AP87" s="31">
        <x:f t="shared" si="22"/>
        <x:v>1</x:v>
      </x:c>
      <x:c r="AQ87" s="26" t="b">
        <x:f t="shared" si="23"/>
        <x:v>1</x:v>
      </x:c>
      <x:c r="AR87" s="37">
        <x:f t="shared" si="46"/>
        <x:v>45200</x:v>
      </x:c>
      <x:c r="AS87" t="str">
        <x:f t="shared" si="44"/>
        <x:v>2023-10</x:v>
      </x:c>
      <x:c r="AT87" s="31">
        <x:f t="shared" si="45"/>
        <x:v>1.1974625714042966</x:v>
      </x:c>
    </x:row>
    <x:row r="88">
      <x:c r="A88" s="30" t="n">
        <x:f>'净值底稿'!A50</x:f>
        <x:v>43906</x:v>
      </x:c>
      <x:c r="B88" s="32" t="n">
        <x:f>'净值底稿'!F50</x:f>
        <x:v>1.0674238265377465</x:v>
      </x:c>
      <x:c r="C88" s="32" t="n">
        <x:f>'净值底稿'!O50</x:f>
        <x:v>0.9979447409901248</x:v>
      </x:c>
      <x:c r="D88" s="32" t="n">
        <x:f>'净值底稿'!P50</x:f>
        <x:v>1.4303</x:v>
      </x:c>
      <x:c r="E88" s="32" t="n">
        <x:f>'净值底稿'!Q50</x:f>
        <x:v>1.2615</x:v>
      </x:c>
      <x:c r="F88" s="33">
        <x:f t="shared" si="26"/>
        <x:v>-5.8687948949509572E-2</x:v>
      </x:c>
      <x:c r="G88" s="33">
        <x:f t="shared" si="27"/>
        <x:v>-4.3493193490731996E-2</x:v>
      </x:c>
      <x:c r="H88" s="33">
        <x:f t="shared" si="28"/>
        <x:v>-1.3981125480611034E-4</x:v>
      </x:c>
      <x:c r="I88" s="33">
        <x:f t="shared" si="29"/>
        <x:v>-3.0137618205581584E-2</x:v>
      </x:c>
      <x:c r="J88" s="34">
        <x:f t="shared" si="30"/>
        <x:v>0.10637242397070525</x:v>
      </x:c>
      <x:c r="K88" s="34">
        <x:f t="shared" si="31"/>
        <x:v>9.8000815141727038E-2</x:v>
      </x:c>
      <x:c r="L88" s="34">
        <x:f t="shared" si="32"/>
        <x:v>0.76504822774049663</x:v>
      </x:c>
      <x:c r="M88" s="34">
        <x:f t="shared" si="33"/>
        <x:v>5.0414856528480823E-2</x:v>
      </x:c>
      <x:c r="N88" s="34">
        <x:f t="shared" si="34"/>
        <x:v>1.0198363233814096</x:v>
      </x:c>
      <x:c r="O88" s="35">
        <x:f t="shared" si="3"/>
        <x:v>0.2003980780315848</x:v>
      </x:c>
      <x:c r="P88" s="26" t="b">
        <x:f t="shared" si="4"/>
        <x:v>0</x:v>
      </x:c>
      <x:c r="Q88" s="26" t="b">
        <x:f t="shared" si="5"/>
        <x:v>0</x:v>
      </x:c>
      <x:c r="R88" s="26" t="b">
        <x:f t="shared" si="6"/>
        <x:v>0</x:v>
      </x:c>
      <x:c r="S88" s="26" t="b">
        <x:f t="shared" si="35"/>
        <x:v>0</x:v>
      </x:c>
      <x:c r="T88" s="26" t="str">
        <x:f t="shared" si="36"/>
        <x:v>不调</x:v>
      </x:c>
      <x:c r="U88" s="34">
        <x:f t="shared" si="7"/>
        <x:v>0.10637242397070525</x:v>
      </x:c>
      <x:c r="V88" s="34">
        <x:f t="shared" si="8"/>
        <x:v>9.8000815141727038E-2</x:v>
      </x:c>
      <x:c r="W88" s="34">
        <x:f t="shared" si="9"/>
        <x:v>0.76504822774049663</x:v>
      </x:c>
      <x:c r="X88" s="34">
        <x:f t="shared" si="10"/>
        <x:v>5.0414856528480823E-2</x:v>
      </x:c>
      <x:c r="Y88" s="34">
        <x:f t="shared" si="37"/>
        <x:v>0.99995880187477393</x:v>
      </x:c>
      <x:c r="Z88" s="34">
        <x:f t="shared" si="11"/>
        <x:v>0.1063680416262619</x:v>
      </x:c>
      <x:c r="AA88" s="34">
        <x:f t="shared" si="12"/>
        <x:v>9.7996777691872566E-2</x:v>
      </x:c>
      <x:c r="AB88" s="34">
        <x:f t="shared" si="13"/>
        <x:v>0.76501670918780618</x:v>
      </x:c>
      <x:c r="AC88" s="34">
        <x:f t="shared" si="14"/>
        <x:v>5.0412779530908308E-2</x:v>
      </x:c>
      <x:c r="AD88" s="34">
        <x:f t="shared" si="15"/>
        <x:v>1.019794308036849</x:v>
      </x:c>
      <x:c r="AE88" s="34">
        <x:f t="shared" si="38"/>
        <x:v>1.0564793244987765</x:v>
      </x:c>
      <x:c r="AF88" s="33">
        <x:f t="shared" si="16"/>
        <x:v>-3.472383757186337E-2</x:v>
      </x:c>
      <x:c r="AG88" s="33">
        <x:f t="shared" si="39"/>
        <x:v>-1.2399567528625144E-2</x:v>
      </x:c>
      <x:c r="AH88" s="30">
        <x:f t="shared" si="40"/>
        <x:v>43832</x:v>
      </x:c>
      <x:c r="AI88" s="36">
        <x:f t="shared" si="17"/>
        <x:v>2020</x:v>
      </x:c>
      <x:c r="AJ88" s="36">
        <x:f t="shared" si="18"/>
        <x:v>3</x:v>
      </x:c>
      <x:c r="AK88" s="26">
        <x:f t="shared" si="19"/>
        <x:v>0</x:v>
      </x:c>
      <x:c r="AL88" s="34">
        <x:f t="shared" si="41"/>
        <x:v>1.0372660914503868</x:v>
      </x:c>
      <x:c r="AM88" s="35" t="str">
        <x:f t="shared" si="20"/>
      </x:c>
      <x:c r="AN88" s="34">
        <x:f t="shared" si="42"/>
        <x:v>1.0564793244987765</x:v>
      </x:c>
      <x:c r="AO88" s="35">
        <x:f t="shared" si="21"/>
        <x:v>-3.472383757186337E-2</x:v>
      </x:c>
      <x:c r="AP88" s="31">
        <x:f t="shared" si="22"/>
        <x:v>1</x:v>
      </x:c>
      <x:c r="AQ88" s="26" t="b">
        <x:f t="shared" si="23"/>
        <x:v>1</x:v>
      </x:c>
      <x:c r="AR88" s="37">
        <x:f t="shared" si="46"/>
        <x:v>45231</x:v>
      </x:c>
      <x:c r="AS88" t="str">
        <x:f t="shared" si="44"/>
        <x:v>2023-11</x:v>
      </x:c>
      <x:c r="AT88" s="31">
        <x:f t="shared" si="45"/>
        <x:v>1.2051134800335761</x:v>
      </x:c>
    </x:row>
    <x:row r="89">
      <x:c r="A89" s="30" t="n">
        <x:f>'净值底稿'!A51</x:f>
        <x:v>43907</x:v>
      </x:c>
      <x:c r="B89" s="32" t="n">
        <x:f>'净值底稿'!F51</x:f>
        <x:v>1.0635667648185598</x:v>
      </x:c>
      <x:c r="C89" s="32" t="n">
        <x:f>'净值底稿'!O51</x:f>
        <x:v>0.9957774848958367</x:v>
      </x:c>
      <x:c r="D89" s="32" t="n">
        <x:f>'净值底稿'!P51</x:f>
        <x:v>1.4286</x:v>
      </x:c>
      <x:c r="E89" s="32" t="n">
        <x:f>'净值底稿'!Q51</x:f>
        <x:v>1.211</x:v>
      </x:c>
      <x:c r="F89" s="33">
        <x:f t="shared" si="26"/>
        <x:v>-3.6134304137628304E-3</x:v>
      </x:c>
      <x:c r="G89" s="33">
        <x:f t="shared" si="27"/>
        <x:v>-2.1717195404404865E-3</x:v>
      </x:c>
      <x:c r="H89" s="33">
        <x:f t="shared" si="28"/>
        <x:v>-1.1885618401732412E-3</x:v>
      </x:c>
      <x:c r="I89" s="33">
        <x:f t="shared" si="29"/>
        <x:v>-4.0031708283789103E-2</x:v>
      </x:c>
      <x:c r="J89" s="34">
        <x:f t="shared" si="30"/>
        <x:v>0.10598368810959717</x:v>
      </x:c>
      <x:c r="K89" s="34">
        <x:f t="shared" si="31"/>
        <x:v>9.7783956174858924E-2</x:v>
      </x:c>
      <x:c r="L89" s="34">
        <x:f t="shared" si="32"/>
        <x:v>0.76410743952017068</x:v>
      </x:c>
      <x:c r="M89" s="34">
        <x:f t="shared" si="33"/>
        <x:v>4.839466984695201E-2</x:v>
      </x:c>
      <x:c r="N89" s="34">
        <x:f t="shared" si="34"/>
        <x:v>1.0162697536515788</x:v>
      </x:c>
      <x:c r="O89" s="35">
        <x:f t="shared" si="3"/>
        <x:v>0.20050546968685684</x:v>
      </x:c>
      <x:c r="P89" s="26" t="b">
        <x:f t="shared" si="4"/>
        <x:v>0</x:v>
      </x:c>
      <x:c r="Q89" s="26" t="b">
        <x:f t="shared" si="5"/>
        <x:v>0</x:v>
      </x:c>
      <x:c r="R89" s="26" t="b">
        <x:f t="shared" si="6"/>
        <x:v>0</x:v>
      </x:c>
      <x:c r="S89" s="26" t="b">
        <x:f t="shared" si="35"/>
        <x:v>0</x:v>
      </x:c>
      <x:c r="T89" s="26" t="str">
        <x:f t="shared" si="36"/>
        <x:v>不调</x:v>
      </x:c>
      <x:c r="U89" s="34">
        <x:f t="shared" si="7"/>
        <x:v>0.10598368810959717</x:v>
      </x:c>
      <x:c r="V89" s="34">
        <x:f t="shared" si="8"/>
        <x:v>9.7783956174858924E-2</x:v>
      </x:c>
      <x:c r="W89" s="34">
        <x:f t="shared" si="9"/>
        <x:v>0.76410743952017068</x:v>
      </x:c>
      <x:c r="X89" s="34">
        <x:f t="shared" si="10"/>
        <x:v>4.839466984695201E-2</x:v>
      </x:c>
      <x:c r="Y89" s="34">
        <x:f t="shared" si="37"/>
        <x:v>0.99998626710299976</x:v>
      </x:c>
      <x:c r="Z89" s="34">
        <x:f t="shared" si="11"/>
        <x:v>0.10598223264652466</x:v>
      </x:c>
      <x:c r="AA89" s="34">
        <x:f t="shared" si="12"/>
        <x:v>9.7782613317860492E-2</x:v>
      </x:c>
      <x:c r="AB89" s="34">
        <x:f t="shared" si="13"/>
        <x:v>0.76409694611140666</x:v>
      </x:c>
      <x:c r="AC89" s="34">
        <x:f t="shared" si="14"/>
        <x:v>4.8394005247935641E-2</x:v>
      </x:c>
      <x:c r="AD89" s="34">
        <x:f t="shared" si="15"/>
        <x:v>1.0162557973237274</x:v>
      </x:c>
      <x:c r="AE89" s="34">
        <x:f t="shared" si="38"/>
        <x:v>1.0564793244987765</x:v>
      </x:c>
      <x:c r="AF89" s="33">
        <x:f t="shared" si="16"/>
        <x:v>-3.807317970385482E-2</x:v>
      </x:c>
      <x:c r="AG89" s="33">
        <x:f t="shared" si="39"/>
        <x:v>-3.4698278714002662E-3</x:v>
      </x:c>
      <x:c r="AH89" s="30">
        <x:f t="shared" si="40"/>
        <x:v>43832</x:v>
      </x:c>
      <x:c r="AI89" s="36">
        <x:f t="shared" si="17"/>
        <x:v>2020</x:v>
      </x:c>
      <x:c r="AJ89" s="36">
        <x:f t="shared" si="18"/>
        <x:v>3</x:v>
      </x:c>
      <x:c r="AK89" s="26">
        <x:f t="shared" si="19"/>
        <x:v>0</x:v>
      </x:c>
      <x:c r="AL89" s="34">
        <x:f t="shared" si="41"/>
        <x:v>1.0372660914503868</x:v>
      </x:c>
      <x:c r="AM89" s="35" t="str">
        <x:f t="shared" si="20"/>
      </x:c>
      <x:c r="AN89" s="34">
        <x:f t="shared" si="42"/>
        <x:v>1.0564793244987765</x:v>
      </x:c>
      <x:c r="AO89" s="35">
        <x:f t="shared" si="21"/>
        <x:v>-3.807317970385482E-2</x:v>
      </x:c>
      <x:c r="AP89" s="31">
        <x:f t="shared" si="22"/>
        <x:v>1</x:v>
      </x:c>
      <x:c r="AQ89" s="26" t="b">
        <x:f t="shared" si="23"/>
        <x:v>1</x:v>
      </x:c>
      <x:c r="AR89" s="37">
        <x:f t="shared" si="46"/>
        <x:v>45261</x:v>
      </x:c>
      <x:c r="AS89" t="str">
        <x:f t="shared" si="44"/>
        <x:v>2023-12</x:v>
      </x:c>
      <x:c r="AT89" s="31">
        <x:f t="shared" si="45"/>
        <x:v>1.2139339114591678</x:v>
      </x:c>
    </x:row>
    <x:row r="90">
      <x:c r="A90" s="30" t="n">
        <x:f>'净值底稿'!A52</x:f>
        <x:v>43908</x:v>
      </x:c>
      <x:c r="B90" s="32" t="n">
        <x:f>'净值底稿'!F52</x:f>
        <x:v>1.0496255707802795</x:v>
      </x:c>
      <x:c r="C90" s="32" t="n">
        <x:f>'净值底稿'!O52</x:f>
        <x:v>0.9794877863918265</x:v>
      </x:c>
      <x:c r="D90" s="32" t="n">
        <x:f>'净值底稿'!P52</x:f>
        <x:v>1.4282</x:v>
      </x:c>
      <x:c r="E90" s="32" t="n">
        <x:f>'净值底稿'!Q52</x:f>
        <x:v>1.2384</x:v>
      </x:c>
      <x:c r="F90" s="33">
        <x:f t="shared" si="26"/>
        <x:v>-1.3107963222843466E-2</x:v>
      </x:c>
      <x:c r="G90" s="33">
        <x:f t="shared" si="27"/>
        <x:v>-1.6358773672929705E-2</x:v>
      </x:c>
      <x:c r="H90" s="33">
        <x:f t="shared" si="28"/>
        <x:v>-2.7999440011217125E-4</x:v>
      </x:c>
      <x:c r="I90" s="33">
        <x:f t="shared" si="29"/>
        <x:v>2.2625928984310484E-2</x:v>
      </x:c>
      <x:c r="J90" s="34">
        <x:f t="shared" si="30"/>
        <x:v>0.10459302143871918</x:v>
      </x:c>
      <x:c r="K90" s="34">
        <x:f t="shared" si="31"/>
        <x:v>9.6183009677446016E-2</x:v>
      </x:c>
      <x:c r="L90" s="34">
        <x:f t="shared" si="32"/>
        <x:v>0.76388300324535263</x:v>
      </x:c>
      <x:c r="M90" s="34">
        <x:f t="shared" si="33"/>
        <x:v>4.9488964573941779E-2</x:v>
      </x:c>
      <x:c r="N90" s="34">
        <x:f t="shared" si="34"/>
        <x:v>1.0141479989354596</x:v>
      </x:c>
      <x:c r="O90" s="35">
        <x:f t="shared" si="3"/>
        <x:v>0.19797507989654142</x:v>
      </x:c>
      <x:c r="P90" s="26" t="b">
        <x:f t="shared" si="4"/>
        <x:v>0</x:v>
      </x:c>
      <x:c r="Q90" s="26" t="b">
        <x:f t="shared" si="5"/>
        <x:v>0</x:v>
      </x:c>
      <x:c r="R90" s="26" t="b">
        <x:f t="shared" si="6"/>
        <x:v>0</x:v>
      </x:c>
      <x:c r="S90" s="26" t="b">
        <x:f t="shared" si="35"/>
        <x:v>0</x:v>
      </x:c>
      <x:c r="T90" s="26" t="str">
        <x:f t="shared" si="36"/>
        <x:v>不调</x:v>
      </x:c>
      <x:c r="U90" s="34">
        <x:f t="shared" si="7"/>
        <x:v>0.10459302143871918</x:v>
      </x:c>
      <x:c r="V90" s="34">
        <x:f t="shared" si="8"/>
        <x:v>9.6183009677446016E-2</x:v>
      </x:c>
      <x:c r="W90" s="34">
        <x:f t="shared" si="9"/>
        <x:v>0.76388300324535263</x:v>
      </x:c>
      <x:c r="X90" s="34">
        <x:f t="shared" si="10"/>
        <x:v>4.9488964573941779E-2</x:v>
      </x:c>
      <x:c r="Y90" s="34">
        <x:f t="shared" si="37"/>
        <x:v>0.99998626710299976</x:v>
      </x:c>
      <x:c r="Z90" s="34">
        <x:f t="shared" si="11"/>
        <x:v>0.10459158507352882</x:v>
      </x:c>
      <x:c r="AA90" s="34">
        <x:f t="shared" si="12"/>
        <x:v>9.6181688806080939E-2</x:v>
      </x:c>
      <x:c r="AB90" s="34">
        <x:f t="shared" si="13"/>
        <x:v>0.7638725129187488</x:v>
      </x:c>
      <x:c r="AC90" s="34">
        <x:f t="shared" si="14"/>
        <x:v>4.9488284947088637E-2</x:v>
      </x:c>
      <x:c r="AD90" s="34">
        <x:f t="shared" si="15"/>
        <x:v>1.0141340717454472</x:v>
      </x:c>
      <x:c r="AE90" s="34">
        <x:f t="shared" si="38"/>
        <x:v>1.0564793244987765</x:v>
      </x:c>
      <x:c r="AF90" s="33">
        <x:f t="shared" si="16"/>
        <x:v>-4.00814779535974E-2</x:v>
      </x:c>
      <x:c r="AG90" s="33">
        <x:f t="shared" si="39"/>
        <x:v>-2.0877869369775315E-3</x:v>
      </x:c>
      <x:c r="AH90" s="30">
        <x:f t="shared" si="40"/>
        <x:v>43832</x:v>
      </x:c>
      <x:c r="AI90" s="36">
        <x:f t="shared" si="17"/>
        <x:v>2020</x:v>
      </x:c>
      <x:c r="AJ90" s="36">
        <x:f t="shared" si="18"/>
        <x:v>3</x:v>
      </x:c>
      <x:c r="AK90" s="26">
        <x:f t="shared" si="19"/>
        <x:v>0</x:v>
      </x:c>
      <x:c r="AL90" s="34">
        <x:f t="shared" si="41"/>
        <x:v>1.0372660914503868</x:v>
      </x:c>
      <x:c r="AM90" s="35" t="str">
        <x:f t="shared" si="20"/>
      </x:c>
      <x:c r="AN90" s="34">
        <x:f t="shared" si="42"/>
        <x:v>1.0564793244987765</x:v>
      </x:c>
      <x:c r="AO90" s="35">
        <x:f t="shared" si="21"/>
        <x:v>-4.00814779535974E-2</x:v>
      </x:c>
      <x:c r="AP90" s="31">
        <x:f t="shared" si="22"/>
        <x:v>1</x:v>
      </x:c>
      <x:c r="AQ90" s="26" t="b">
        <x:f t="shared" si="23"/>
        <x:v>1</x:v>
      </x:c>
      <x:c r="AR90" s="37">
        <x:f t="shared" si="46"/>
        <x:v>45292</x:v>
      </x:c>
      <x:c r="AS90" t="str">
        <x:f t="shared" si="44"/>
        <x:v>2024-01</x:v>
      </x:c>
      <x:c r="AT90" s="31">
        <x:f t="shared" si="45"/>
        <x:v>1.1812287332720361</x:v>
      </x:c>
    </x:row>
    <x:row r="91">
      <x:c r="A91" s="30" t="n">
        <x:f>'净值底稿'!A53</x:f>
        <x:v>43909</x:v>
      </x:c>
      <x:c r="B91" s="32" t="n">
        <x:f>'净值底稿'!F53</x:f>
        <x:v>1.0688963076614488</x:v>
      </x:c>
      <x:c r="C91" s="32" t="n">
        <x:f>'净值底稿'!O53</x:f>
        <x:v>0.9836587857602006</x:v>
      </x:c>
      <x:c r="D91" s="32" t="n">
        <x:f>'净值底稿'!P53</x:f>
        <x:v>1.4271</x:v>
      </x:c>
      <x:c r="E91" s="32" t="n">
        <x:f>'净值底稿'!Q53</x:f>
        <x:v>1.2299</x:v>
      </x:c>
      <x:c r="F91" s="33">
        <x:f t="shared" si="26"/>
        <x:v>1.835962977430472E-2</x:v>
      </x:c>
      <x:c r="G91" s="33">
        <x:f t="shared" si="27"/>
        <x:v>4.2583475019519756E-3</x:v>
      </x:c>
      <x:c r="H91" s="33">
        <x:f t="shared" si="28"/>
        <x:v>-7.7020025206542275E-4</x:v>
      </x:c>
      <x:c r="I91" s="33">
        <x:f t="shared" si="29"/>
        <x:v>-6.8636950904392702E-3</x:v>
      </x:c>
      <x:c r="J91" s="34">
        <x:f t="shared" si="30"/>
        <x:v>0.10651184785298651</x:v>
      </x:c>
      <x:c r="K91" s="34">
        <x:f t="shared" si="31"/>
        <x:v>9.6591263860341836E-2</x:v>
      </x:c>
      <x:c r="L91" s="34">
        <x:f t="shared" si="32"/>
        <x:v>0.76328417811675298</x:v>
      </x:c>
      <x:c r="M91" s="34">
        <x:f t="shared" si="33"/>
        <x:v>4.9148612448663045E-2</x:v>
      </x:c>
      <x:c r="N91" s="34">
        <x:f t="shared" si="34"/>
        <x:v>1.0155359022787445</x:v>
      </x:c>
      <x:c r="O91" s="35">
        <x:f t="shared" si="3"/>
        <x:v>0.1999959935021387</x:v>
      </x:c>
      <x:c r="P91" s="26" t="b">
        <x:f t="shared" si="4"/>
        <x:v>0</x:v>
      </x:c>
      <x:c r="Q91" s="26" t="b">
        <x:f t="shared" si="5"/>
        <x:v>0</x:v>
      </x:c>
      <x:c r="R91" s="26" t="b">
        <x:f t="shared" si="6"/>
        <x:v>0</x:v>
      </x:c>
      <x:c r="S91" s="26" t="b">
        <x:f t="shared" si="35"/>
        <x:v>0</x:v>
      </x:c>
      <x:c r="T91" s="26" t="str">
        <x:f t="shared" si="36"/>
        <x:v>不调</x:v>
      </x:c>
      <x:c r="U91" s="34">
        <x:f t="shared" si="7"/>
        <x:v>0.10651184785298651</x:v>
      </x:c>
      <x:c r="V91" s="34">
        <x:f t="shared" si="8"/>
        <x:v>9.6591263860341836E-2</x:v>
      </x:c>
      <x:c r="W91" s="34">
        <x:f t="shared" si="9"/>
        <x:v>0.76328417811675298</x:v>
      </x:c>
      <x:c r="X91" s="34">
        <x:f t="shared" si="10"/>
        <x:v>4.9148612448663045E-2</x:v>
      </x:c>
      <x:c r="Y91" s="34">
        <x:f t="shared" si="37"/>
        <x:v>0.99998626710299976</x:v>
      </x:c>
      <x:c r="Z91" s="34">
        <x:f t="shared" si="11"/>
        <x:v>0.10651038513675064</x:v>
      </x:c>
      <x:c r="AA91" s="34">
        <x:f t="shared" si="12"/>
        <x:v>9.6589937382464117E-2</x:v>
      </x:c>
      <x:c r="AB91" s="34">
        <x:f t="shared" si="13"/>
        <x:v>0.76327369601375294</x:v>
      </x:c>
      <x:c r="AC91" s="34">
        <x:f t="shared" si="14"/>
        <x:v>4.9147937495830581E-2</x:v>
      </x:c>
      <x:c r="AD91" s="34">
        <x:f t="shared" si="15"/>
        <x:v>1.0155219560287982</x:v>
      </x:c>
      <x:c r="AE91" s="34">
        <x:f t="shared" si="38"/>
        <x:v>1.0564793244987765</x:v>
      </x:c>
      <x:c r="AF91" s="33">
        <x:f t="shared" si="16"/>
        <x:v>-3.8767789884964876E-2</x:v>
      </x:c>
      <x:c r="AG91" s="33">
        <x:f t="shared" si="39"/>
        <x:v>1.368541223511377E-3</x:v>
      </x:c>
      <x:c r="AH91" s="30">
        <x:f t="shared" si="40"/>
        <x:v>43832</x:v>
      </x:c>
      <x:c r="AI91" s="36">
        <x:f t="shared" si="17"/>
        <x:v>2020</x:v>
      </x:c>
      <x:c r="AJ91" s="36">
        <x:f t="shared" si="18"/>
        <x:v>3</x:v>
      </x:c>
      <x:c r="AK91" s="26">
        <x:f t="shared" si="19"/>
        <x:v>0</x:v>
      </x:c>
      <x:c r="AL91" s="34">
        <x:f t="shared" si="41"/>
        <x:v>1.0372660914503868</x:v>
      </x:c>
      <x:c r="AM91" s="35" t="str">
        <x:f t="shared" si="20"/>
      </x:c>
      <x:c r="AN91" s="34">
        <x:f t="shared" si="42"/>
        <x:v>1.0564793244987765</x:v>
      </x:c>
      <x:c r="AO91" s="35">
        <x:f t="shared" si="21"/>
        <x:v>-3.8767789884964876E-2</x:v>
      </x:c>
      <x:c r="AP91" s="31">
        <x:f t="shared" si="22"/>
        <x:v>1</x:v>
      </x:c>
      <x:c r="AQ91" s="26" t="b">
        <x:f t="shared" si="23"/>
        <x:v>1</x:v>
      </x:c>
      <x:c r="AR91" s="37">
        <x:f t="shared" si="46"/>
        <x:v>45323</x:v>
      </x:c>
      <x:c r="AS91" t="str">
        <x:f t="shared" si="44"/>
        <x:v>2024-02</x:v>
      </x:c>
      <x:c r="AT91" s="31">
        <x:f t="shared" si="45"/>
        <x:v>1.2171901712870838</x:v>
      </x:c>
    </x:row>
    <x:row r="92">
      <x:c r="A92" s="30" t="n">
        <x:f>'净值底稿'!A54</x:f>
        <x:v>43910</x:v>
      </x:c>
      <x:c r="B92" s="32" t="n">
        <x:f>'净值底稿'!F54</x:f>
        <x:v>1.0769266691756363</x:v>
      </x:c>
      <x:c r="C92" s="32" t="n">
        <x:f>'净值底稿'!O54</x:f>
        <x:v>0.9963046987396956</x:v>
      </x:c>
      <x:c r="D92" s="32" t="n">
        <x:f>'净值底稿'!P54</x:f>
        <x:v>1.4283</x:v>
      </x:c>
      <x:c r="E92" s="32" t="n">
        <x:f>'净值底稿'!Q54</x:f>
        <x:v>1.2431</x:v>
      </x:c>
      <x:c r="F92" s="33">
        <x:f t="shared" si="26"/>
        <x:v>7.5127600840501074E-3</x:v>
      </x:c>
      <x:c r="G92" s="33">
        <x:f t="shared" si="27"/>
        <x:v>1.2855995557160549E-2</x:v>
      </x:c>
      <x:c r="H92" s="33">
        <x:f t="shared" si="28"/>
        <x:v>8.4086609207467689E-4</x:v>
      </x:c>
      <x:c r="I92" s="33">
        <x:f t="shared" si="29"/>
        <x:v>1.0732579884543458E-2</x:v>
      </x:c>
      <x:c r="J92" s="34">
        <x:f t="shared" si="30"/>
        <x:v>0.10731057210674282</x:v>
      </x:c>
      <x:c r="K92" s="34">
        <x:f t="shared" si="31"/>
        <x:v>9.7831697188319494E-2</x:v>
      </x:c>
      <x:c r="L92" s="34">
        <x:f t="shared" si="32"/>
        <x:v>0.76391550698370347</x:v>
      </x:c>
      <x:c r="M92" s="34">
        <x:f t="shared" si="33"/>
        <x:v>4.9675421661165134E-2</x:v>
      </x:c>
      <x:c r="N92" s="34">
        <x:f t="shared" si="34"/>
        <x:v>1.018733197939931</x:v>
      </x:c>
      <x:c r="O92" s="35">
        <x:f t="shared" si="3"/>
        <x:v>0.20136996586534955</x:v>
      </x:c>
      <x:c r="P92" s="26" t="b">
        <x:f t="shared" si="4"/>
        <x:v>0</x:v>
      </x:c>
      <x:c r="Q92" s="26" t="b">
        <x:f t="shared" si="5"/>
        <x:v>0</x:v>
      </x:c>
      <x:c r="R92" s="26" t="b">
        <x:f t="shared" si="6"/>
        <x:v>0</x:v>
      </x:c>
      <x:c r="S92" s="26" t="b">
        <x:f t="shared" si="35"/>
        <x:v>0</x:v>
      </x:c>
      <x:c r="T92" s="26" t="str">
        <x:f t="shared" si="36"/>
        <x:v>不调</x:v>
      </x:c>
      <x:c r="U92" s="34">
        <x:f t="shared" si="7"/>
        <x:v>0.10731057210674282</x:v>
      </x:c>
      <x:c r="V92" s="34">
        <x:f t="shared" si="8"/>
        <x:v>9.7831697188319494E-2</x:v>
      </x:c>
      <x:c r="W92" s="34">
        <x:f t="shared" si="9"/>
        <x:v>0.76391550698370347</x:v>
      </x:c>
      <x:c r="X92" s="34">
        <x:f t="shared" si="10"/>
        <x:v>4.9675421661165134E-2</x:v>
      </x:c>
      <x:c r="Y92" s="34">
        <x:f t="shared" si="37"/>
        <x:v>0.99998626710299976</x:v>
      </x:c>
      <x:c r="Z92" s="34">
        <x:f t="shared" si="11"/>
        <x:v>0.10730909842170903</x:v>
      </x:c>
      <x:c r="AA92" s="34">
        <x:f t="shared" si="12"/>
        <x:v>9.7830353675698645E-2</x:v>
      </x:c>
      <x:c r="AB92" s="34">
        <x:f t="shared" si="13"/>
        <x:v>0.76390501621072915</x:v>
      </x:c>
      <x:c r="AC92" s="34">
        <x:f t="shared" si="14"/>
        <x:v>4.967473947371602E-2</x:v>
      </x:c>
      <x:c r="AD92" s="34">
        <x:f t="shared" si="15"/>
        <x:v>1.0187192077818528</x:v>
      </x:c>
      <x:c r="AE92" s="34">
        <x:f t="shared" si="38"/>
        <x:v>1.0564793244987765</x:v>
      </x:c>
      <x:c r="AF92" s="33">
        <x:f t="shared" si="16"/>
        <x:v>-3.574146302847736E-2</x:v>
      </x:c>
      <x:c r="AG92" s="33">
        <x:f t="shared" si="39"/>
        <x:v>3.1483826952962701E-3</x:v>
      </x:c>
      <x:c r="AH92" s="30">
        <x:f t="shared" si="40"/>
        <x:v>43832</x:v>
      </x:c>
      <x:c r="AI92" s="36">
        <x:f t="shared" si="17"/>
        <x:v>2020</x:v>
      </x:c>
      <x:c r="AJ92" s="36">
        <x:f t="shared" si="18"/>
        <x:v>3</x:v>
      </x:c>
      <x:c r="AK92" s="26">
        <x:f t="shared" si="19"/>
        <x:v>0</x:v>
      </x:c>
      <x:c r="AL92" s="34">
        <x:f t="shared" si="41"/>
        <x:v>1.0372660914503868</x:v>
      </x:c>
      <x:c r="AM92" s="35" t="str">
        <x:f t="shared" si="20"/>
      </x:c>
      <x:c r="AN92" s="34">
        <x:f t="shared" si="42"/>
        <x:v>1.0564793244987765</x:v>
      </x:c>
      <x:c r="AO92" s="35">
        <x:f t="shared" si="21"/>
        <x:v>-3.574146302847736E-2</x:v>
      </x:c>
      <x:c r="AP92" s="31">
        <x:f t="shared" si="22"/>
        <x:v>1</x:v>
      </x:c>
      <x:c r="AQ92" s="26" t="b">
        <x:f t="shared" si="23"/>
        <x:v>1</x:v>
      </x:c>
      <x:c r="AR92" s="37">
        <x:f t="shared" si="46"/>
        <x:v>45352</x:v>
      </x:c>
      <x:c r="AS92" t="str">
        <x:f t="shared" si="44"/>
        <x:v>2024-03</x:v>
      </x:c>
      <x:c r="AT92" s="31">
        <x:f t="shared" si="45"/>
        <x:v>1.2331736020709685</x:v>
      </x:c>
    </x:row>
    <x:row r="93">
      <x:c r="A93" s="30" t="n">
        <x:f>'净值底稿'!A55</x:f>
        <x:v>43913</x:v>
      </x:c>
      <x:c r="B93" s="32" t="n">
        <x:f>'净值底稿'!F55</x:f>
        <x:v>1.0260436278313623</x:v>
      </x:c>
      <x:c r="C93" s="32" t="n">
        <x:f>'净值底稿'!O55</x:f>
        <x:v>0.9565022849438706</x:v>
      </x:c>
      <x:c r="D93" s="32" t="n">
        <x:f>'净值底稿'!P55</x:f>
        <x:v>1.4311</x:v>
      </x:c>
      <x:c r="E93" s="32" t="n">
        <x:f>'净值底稿'!Q55</x:f>
        <x:v>1.2409</x:v>
      </x:c>
      <x:c r="F93" s="33">
        <x:f t="shared" si="26"/>
        <x:v>-4.7248380786431676E-2</x:v>
      </x:c>
      <x:c r="G93" s="33">
        <x:f t="shared" si="27"/>
        <x:v>-3.995004123354462E-2</x:v>
      </x:c>
      <x:c r="H93" s="33">
        <x:f t="shared" si="28"/>
        <x:v>1.9603724707695225E-3</x:v>
      </x:c>
      <x:c r="I93" s="33">
        <x:f t="shared" si="29"/>
        <x:v>-1.7697691255733616E-3</x:v>
      </x:c>
      <x:c r="J93" s="34">
        <x:f t="shared" si="30"/>
        <x:v>0.10223891727763146</x:v>
      </x:c>
      <x:c r="K93" s="34">
        <x:f t="shared" si="31"/>
        <x:v>9.3922027012462231E-2</x:v>
      </x:c>
      <x:c r="L93" s="34">
        <x:f t="shared" si="32"/>
        <x:v>0.76540255457479145</x:v>
      </x:c>
      <x:c r="M93" s="34">
        <x:f t="shared" si="33"/>
        <x:v>4.9586826653474539E-2</x:v>
      </x:c>
      <x:c r="N93" s="34">
        <x:f t="shared" si="34"/>
        <x:v>1.0111503255183596</x:v>
      </x:c>
      <x:c r="O93" s="35">
        <x:f t="shared" si="3"/>
        <x:v>0.19399780560772015</x:v>
      </x:c>
      <x:c r="P93" s="26" t="b">
        <x:f t="shared" si="4"/>
        <x:v>0</x:v>
      </x:c>
      <x:c r="Q93" s="26" t="b">
        <x:f t="shared" si="5"/>
        <x:v>0</x:v>
      </x:c>
      <x:c r="R93" s="26" t="b">
        <x:f t="shared" si="6"/>
        <x:v>0</x:v>
      </x:c>
      <x:c r="S93" s="26" t="b">
        <x:f t="shared" si="35"/>
        <x:v>0</x:v>
      </x:c>
      <x:c r="T93" s="26" t="str">
        <x:f t="shared" si="36"/>
        <x:v>不调</x:v>
      </x:c>
      <x:c r="U93" s="34">
        <x:f t="shared" si="7"/>
        <x:v>0.10223891727763146</x:v>
      </x:c>
      <x:c r="V93" s="34">
        <x:f t="shared" si="8"/>
        <x:v>9.3922027012462231E-2</x:v>
      </x:c>
      <x:c r="W93" s="34">
        <x:f t="shared" si="9"/>
        <x:v>0.76540255457479145</x:v>
      </x:c>
      <x:c r="X93" s="34">
        <x:f t="shared" si="10"/>
        <x:v>4.9586826653474539E-2</x:v>
      </x:c>
      <x:c r="Y93" s="34">
        <x:f t="shared" si="37"/>
        <x:v>0.99995880187477393</x:v>
      </x:c>
      <x:c r="Z93" s="34">
        <x:f t="shared" si="11"/>
        <x:v>0.10223470522591448</x:v>
      </x:c>
      <x:c r="AA93" s="34">
        <x:f t="shared" si="12"/>
        <x:v>9.3918157601031879E-2</x:v>
      </x:c>
      <x:c r="AB93" s="34">
        <x:f t="shared" si="13"/>
        <x:v>0.76537102142449975</x:v>
      </x:c>
      <x:c r="AC93" s="34">
        <x:f t="shared" si="14"/>
        <x:v>4.9584783769180504E-2</x:v>
      </x:c>
      <x:c r="AD93" s="34">
        <x:f t="shared" si="15"/>
        <x:v>1.0111086680206265</x:v>
      </x:c>
      <x:c r="AE93" s="34">
        <x:f t="shared" si="38"/>
        <x:v>1.0564793244987765</x:v>
      </x:c>
      <x:c r="AF93" s="33">
        <x:f t="shared" si="16"/>
        <x:v>-4.294514376765024E-2</x:v>
      </x:c>
      <x:c r="AG93" s="33">
        <x:f t="shared" si="39"/>
        <x:v>-7.4706942826742173E-3</x:v>
      </x:c>
      <x:c r="AH93" s="30">
        <x:f t="shared" si="40"/>
        <x:v>43832</x:v>
      </x:c>
      <x:c r="AI93" s="36">
        <x:f t="shared" si="17"/>
        <x:v>2020</x:v>
      </x:c>
      <x:c r="AJ93" s="36">
        <x:f t="shared" si="18"/>
        <x:v>3</x:v>
      </x:c>
      <x:c r="AK93" s="26">
        <x:f t="shared" si="19"/>
        <x:v>0</x:v>
      </x:c>
      <x:c r="AL93" s="34">
        <x:f t="shared" si="41"/>
        <x:v>1.0372660914503868</x:v>
      </x:c>
      <x:c r="AM93" s="35" t="str">
        <x:f t="shared" si="20"/>
      </x:c>
      <x:c r="AN93" s="34">
        <x:f t="shared" si="42"/>
        <x:v>1.0564793244987765</x:v>
      </x:c>
      <x:c r="AO93" s="35">
        <x:f t="shared" si="21"/>
        <x:v>-4.294514376765024E-2</x:v>
      </x:c>
      <x:c r="AP93" s="31">
        <x:f t="shared" si="22"/>
        <x:v>1</x:v>
      </x:c>
      <x:c r="AQ93" s="26" t="b">
        <x:f t="shared" si="23"/>
        <x:v>1</x:v>
      </x:c>
      <x:c r="AR93" s="37">
        <x:f t="shared" si="46"/>
        <x:v>45383</x:v>
      </x:c>
      <x:c r="AS93" t="str">
        <x:f t="shared" si="44"/>
        <x:v>2024-04</x:v>
      </x:c>
      <x:c r="AT93" s="31">
        <x:f t="shared" si="45"/>
        <x:v>1.2460505701755198</x:v>
      </x:c>
    </x:row>
    <x:row r="94">
      <x:c r="A94" s="30" t="n">
        <x:f>'净值底稿'!A56</x:f>
        <x:v>43914</x:v>
      </x:c>
      <x:c r="B94" s="32" t="n">
        <x:f>'净值底稿'!F56</x:f>
        <x:v>1.0391050168106122</x:v>
      </x:c>
      <x:c r="C94" s="32" t="n">
        <x:f>'净值底稿'!O56</x:f>
        <x:v>0.9755910538939367</x:v>
      </x:c>
      <x:c r="D94" s="32" t="n">
        <x:f>'净值底稿'!P56</x:f>
        <x:v>1.4323</x:v>
      </x:c>
      <x:c r="E94" s="32" t="n">
        <x:f>'净值底稿'!Q56</x:f>
        <x:v>1.3035</x:v>
      </x:c>
      <x:c r="F94" s="33">
        <x:f t="shared" si="26"/>
        <x:v>1.2729857313042769E-2</x:v>
      </x:c>
      <x:c r="G94" s="33">
        <x:f t="shared" si="27"/>
        <x:v>1.9956846157650698E-2</x:v>
      </x:c>
      <x:c r="H94" s="33">
        <x:f t="shared" si="28"/>
        <x:v>8.3851582698613036E-4</x:v>
      </x:c>
      <x:c r="I94" s="33">
        <x:f t="shared" si="29"/>
        <x:v>5.0447256023853804E-2</x:v>
      </x:c>
      <x:c r="J94" s="34">
        <x:f t="shared" si="30"/>
        <x:v>0.10353613843588136</x:v>
      </x:c>
      <x:c r="K94" s="34">
        <x:f t="shared" si="31"/>
        <x:v>9.5792467823685667E-2</x:v>
      </x:c>
      <x:c r="L94" s="34">
        <x:f t="shared" si="32"/>
        <x:v>0.76601279713948078</x:v>
      </x:c>
      <x:c r="M94" s="34">
        <x:f t="shared" si="33"/>
        <x:v>5.2086200050871785E-2</x:v>
      </x:c>
      <x:c r="N94" s="34">
        <x:f t="shared" si="34"/>
        <x:v>1.0174276034499197</x:v>
      </x:c>
      <x:c r="O94" s="35">
        <x:f t="shared" si="3"/>
        <x:v>0.19591428970835709</x:v>
      </x:c>
      <x:c r="P94" s="26" t="b">
        <x:f t="shared" si="4"/>
        <x:v>0</x:v>
      </x:c>
      <x:c r="Q94" s="26" t="b">
        <x:f t="shared" si="5"/>
        <x:v>0</x:v>
      </x:c>
      <x:c r="R94" s="26" t="b">
        <x:f t="shared" si="6"/>
        <x:v>0</x:v>
      </x:c>
      <x:c r="S94" s="26" t="b">
        <x:f t="shared" si="35"/>
        <x:v>0</x:v>
      </x:c>
      <x:c r="T94" s="26" t="str">
        <x:f t="shared" si="36"/>
        <x:v>不调</x:v>
      </x:c>
      <x:c r="U94" s="34">
        <x:f t="shared" si="7"/>
        <x:v>0.10353613843588136</x:v>
      </x:c>
      <x:c r="V94" s="34">
        <x:f t="shared" si="8"/>
        <x:v>9.5792467823685667E-2</x:v>
      </x:c>
      <x:c r="W94" s="34">
        <x:f t="shared" si="9"/>
        <x:v>0.76601279713948078</x:v>
      </x:c>
      <x:c r="X94" s="34">
        <x:f t="shared" si="10"/>
        <x:v>5.2086200050871785E-2</x:v>
      </x:c>
      <x:c r="Y94" s="34">
        <x:f t="shared" si="37"/>
        <x:v>0.99998626710299976</x:v>
      </x:c>
      <x:c r="Z94" s="34">
        <x:f t="shared" si="11"/>
        <x:v>0.10353471658475642</x:v>
      </x:c>
      <x:c r="AA94" s="34">
        <x:f t="shared" si="12"/>
        <x:v>9.5791152315591641E-2</x:v>
      </x:c>
      <x:c r="AB94" s="34">
        <x:f t="shared" si="13"/>
        <x:v>0.76600227756463679</x:v>
      </x:c>
      <x:c r="AC94" s="34">
        <x:f t="shared" si="14"/>
        <x:v>5.2085484756451354E-2</x:v>
      </x:c>
      <x:c r="AD94" s="34">
        <x:f t="shared" si="15"/>
        <x:v>1.0174136312214361</x:v>
      </x:c>
      <x:c r="AE94" s="34">
        <x:f t="shared" si="38"/>
        <x:v>1.0564793244987765</x:v>
      </x:c>
      <x:c r="AF94" s="33">
        <x:f t="shared" si="16"/>
        <x:v>-3.6977243540354365E-2</x:v>
      </x:c>
      <x:c r="AG94" s="33">
        <x:f t="shared" si="39"/>
        <x:v>6.2356929578621934E-3</x:v>
      </x:c>
      <x:c r="AH94" s="30">
        <x:f t="shared" si="40"/>
        <x:v>43832</x:v>
      </x:c>
      <x:c r="AI94" s="36">
        <x:f t="shared" si="17"/>
        <x:v>2020</x:v>
      </x:c>
      <x:c r="AJ94" s="36">
        <x:f t="shared" si="18"/>
        <x:v>3</x:v>
      </x:c>
      <x:c r="AK94" s="26">
        <x:f t="shared" si="19"/>
        <x:v>0</x:v>
      </x:c>
      <x:c r="AL94" s="34">
        <x:f t="shared" si="41"/>
        <x:v>1.0372660914503868</x:v>
      </x:c>
      <x:c r="AM94" s="35" t="str">
        <x:f t="shared" si="20"/>
      </x:c>
      <x:c r="AN94" s="34">
        <x:f t="shared" si="42"/>
        <x:v>1.0564793244987765</x:v>
      </x:c>
      <x:c r="AO94" s="35">
        <x:f t="shared" si="21"/>
        <x:v>-3.6977243540354365E-2</x:v>
      </x:c>
      <x:c r="AP94" s="31">
        <x:f t="shared" si="22"/>
        <x:v>1</x:v>
      </x:c>
      <x:c r="AQ94" s="26" t="b">
        <x:f t="shared" si="23"/>
        <x:v>1</x:v>
      </x:c>
      <x:c r="AR94" s="37">
        <x:f t="shared" si="46"/>
        <x:v>45413</x:v>
      </x:c>
      <x:c r="AS94" t="str">
        <x:f t="shared" si="44"/>
        <x:v>2024-05</x:v>
      </x:c>
      <x:c r="AT94" s="31">
        <x:f t="shared" si="45"/>
        <x:v>1.2453754244739068</x:v>
      </x:c>
    </x:row>
    <x:row r="95">
      <x:c r="A95" s="30" t="n">
        <x:f>'净值底稿'!A57</x:f>
        <x:v>43915</x:v>
      </x:c>
      <x:c r="B95" s="32" t="n">
        <x:f>'净值底稿'!F57</x:f>
        <x:v>1.0733222610672735</x:v>
      </x:c>
      <x:c r="C95" s="32" t="n">
        <x:f>'净值底稿'!O57</x:f>
        <x:v>0.999108923759386</x:v>
      </x:c>
      <x:c r="D95" s="32" t="n">
        <x:f>'净值底稿'!P57</x:f>
        <x:v>1.4331</x:v>
      </x:c>
      <x:c r="E95" s="32" t="n">
        <x:f>'净值底稿'!Q57</x:f>
        <x:v>1.3283</x:v>
      </x:c>
      <x:c r="F95" s="33">
        <x:f t="shared" si="26"/>
        <x:v>3.2929534265637939E-2</x:v>
      </x:c>
      <x:c r="G95" s="33">
        <x:f t="shared" si="27"/>
        <x:v>2.4106278723632135E-2</x:v>
      </x:c>
      <x:c r="H95" s="33">
        <x:f t="shared" si="28"/>
        <x:v>5.5854220484552464E-4</x:v>
      </x:c>
      <x:c r="I95" s="33">
        <x:f t="shared" si="29"/>
        <x:v>1.902570003835824E-2</x:v>
      </x:c>
      <x:c r="J95" s="34">
        <x:f t="shared" si="30"/>
        <x:v>0.10694406658221728</x:v>
      </x:c>
      <x:c r="K95" s="34">
        <x:f t="shared" si="31"/>
        <x:v>9.8100320532569188E-2</x:v>
      </x:c>
      <x:c r="L95" s="34">
        <x:f t="shared" si="32"/>
        <x:v>0.76643012216566442</x:v>
      </x:c>
      <x:c r="M95" s="34">
        <x:f t="shared" si="33"/>
        <x:v>5.3076447565780081E-2</x:v>
      </x:c>
      <x:c r="N95" s="34">
        <x:f t="shared" si="34"/>
        <x:v>1.024550956846231</x:v>
      </x:c>
      <x:c r="O95" s="35">
        <x:f t="shared" si="3"/>
        <x:v>0.20013098005974572</x:v>
      </x:c>
      <x:c r="P95" s="26" t="b">
        <x:f t="shared" si="4"/>
        <x:v>0</x:v>
      </x:c>
      <x:c r="Q95" s="26" t="b">
        <x:f t="shared" si="5"/>
        <x:v>0</x:v>
      </x:c>
      <x:c r="R95" s="26" t="b">
        <x:f t="shared" si="6"/>
        <x:v>0</x:v>
      </x:c>
      <x:c r="S95" s="26" t="b">
        <x:f t="shared" si="35"/>
        <x:v>0</x:v>
      </x:c>
      <x:c r="T95" s="26" t="str">
        <x:f t="shared" si="36"/>
        <x:v>不调</x:v>
      </x:c>
      <x:c r="U95" s="34">
        <x:f t="shared" si="7"/>
        <x:v>0.10694406658221728</x:v>
      </x:c>
      <x:c r="V95" s="34">
        <x:f t="shared" si="8"/>
        <x:v>9.8100320532569188E-2</x:v>
      </x:c>
      <x:c r="W95" s="34">
        <x:f t="shared" si="9"/>
        <x:v>0.76643012216566442</x:v>
      </x:c>
      <x:c r="X95" s="34">
        <x:f t="shared" si="10"/>
        <x:v>5.3076447565780081E-2</x:v>
      </x:c>
      <x:c r="Y95" s="34">
        <x:f t="shared" si="37"/>
        <x:v>0.99998626710299976</x:v>
      </x:c>
      <x:c r="Z95" s="34">
        <x:f t="shared" si="11"/>
        <x:v>0.10694259793036612</x:v>
      </x:c>
      <x:c r="AA95" s="34">
        <x:f t="shared" si="12"/>
        <x:v>9.8098973330971617E-2</x:v>
      </x:c>
      <x:c r="AB95" s="34">
        <x:f t="shared" si="13"/>
        <x:v>0.76641959685973882</x:v>
      </x:c>
      <x:c r="AC95" s="34">
        <x:f t="shared" si="14"/>
        <x:v>5.3075718672392524E-2</x:v>
      </x:c>
      <x:c r="AD95" s="34">
        <x:f t="shared" si="15"/>
        <x:v>1.024536886793469</x:v>
      </x:c>
      <x:c r="AE95" s="34">
        <x:f t="shared" si="38"/>
        <x:v>1.0564793244987765</x:v>
      </x:c>
      <x:c r="AF95" s="33">
        <x:f t="shared" si="16"/>
        <x:v>-3.023479680538177E-2</x:v>
      </x:c>
      <x:c r="AG95" s="33">
        <x:f t="shared" si="39"/>
        <x:v>7.0013368736578929E-3</x:v>
      </x:c>
      <x:c r="AH95" s="30">
        <x:f t="shared" si="40"/>
        <x:v>43832</x:v>
      </x:c>
      <x:c r="AI95" s="36">
        <x:f t="shared" si="17"/>
        <x:v>2020</x:v>
      </x:c>
      <x:c r="AJ95" s="36">
        <x:f t="shared" si="18"/>
        <x:v>3</x:v>
      </x:c>
      <x:c r="AK95" s="26">
        <x:f t="shared" si="19"/>
        <x:v>0</x:v>
      </x:c>
      <x:c r="AL95" s="34">
        <x:f t="shared" si="41"/>
        <x:v>1.0372660914503868</x:v>
      </x:c>
      <x:c r="AM95" s="35" t="str">
        <x:f t="shared" si="20"/>
      </x:c>
      <x:c r="AN95" s="34">
        <x:f t="shared" si="42"/>
        <x:v>1.0564793244987765</x:v>
      </x:c>
      <x:c r="AO95" s="35">
        <x:f t="shared" si="21"/>
        <x:v>-3.023479680538177E-2</x:v>
      </x:c>
      <x:c r="AP95" s="31">
        <x:f t="shared" si="22"/>
        <x:v>1</x:v>
      </x:c>
      <x:c r="AQ95" s="26" t="b">
        <x:f t="shared" si="23"/>
        <x:v>1</x:v>
      </x:c>
      <x:c r="AR95" s="37">
        <x:f t="shared" si="46"/>
        <x:v>45444</x:v>
      </x:c>
      <x:c r="AS95" t="str">
        <x:f t="shared" si="44"/>
        <x:v>2024-06</x:v>
      </x:c>
      <x:c r="AT95" s="31">
        <x:f t="shared" si="45"/>
        <x:v>1.255609070229351</x:v>
      </x:c>
    </x:row>
    <x:row r="96">
      <x:c r="A96" s="30" t="n">
        <x:f>'净值底稿'!A58</x:f>
        <x:v>43916</x:v>
      </x:c>
      <x:c r="B96" s="32" t="n">
        <x:f>'净值底稿'!F58</x:f>
        <x:v>1.0589455487957382</x:v>
      </x:c>
      <x:c r="C96" s="32" t="n">
        <x:f>'净值底稿'!O58</x:f>
        <x:v>0.9903349071036206</x:v>
      </x:c>
      <x:c r="D96" s="32" t="n">
        <x:f>'净值底稿'!P58</x:f>
        <x:v>1.4348</x:v>
      </x:c>
      <x:c r="E96" s="32" t="n">
        <x:f>'净值底稿'!Q58</x:f>
        <x:v>1.3248</x:v>
      </x:c>
      <x:c r="F96" s="33">
        <x:f t="shared" si="26"/>
        <x:v>-1.3394590602490264E-2</x:v>
      </x:c>
      <x:c r="G96" s="33">
        <x:f t="shared" si="27"/>
        <x:v>-8.7818419464726905E-3</x:v>
      </x:c>
      <x:c r="H96" s="33">
        <x:f t="shared" si="28"/>
        <x:v>1.1862396204034287E-3</x:v>
      </x:c>
      <x:c r="I96" s="33">
        <x:f t="shared" si="29"/>
        <x:v>-2.6349469246406132E-3</x:v>
      </x:c>
      <x:c r="J96" s="34">
        <x:f t="shared" si="30"/>
        <x:v>0.10551014561312214</x:v>
      </x:c>
      <x:c r="K96" s="34">
        <x:f t="shared" si="31"/>
        <x:v>9.7237483652067788E-2</x:v>
      </x:c>
      <x:c r="L96" s="34">
        <x:f t="shared" si="32"/>
        <x:v>0.76732875415138746</x:v>
      </x:c>
      <x:c r="M96" s="34">
        <x:f t="shared" si="33"/>
        <x:v>5.2935866970703613E-2</x:v>
      </x:c>
      <x:c r="N96" s="34">
        <x:f t="shared" si="34"/>
        <x:v>1.0230122503872809</x:v>
      </x:c>
      <x:c r="O96" s="35">
        <x:f t="shared" si="3"/>
        <x:v>0.19818690263819999</x:v>
      </x:c>
      <x:c r="P96" s="26" t="b">
        <x:f t="shared" si="4"/>
        <x:v>0</x:v>
      </x:c>
      <x:c r="Q96" s="26" t="b">
        <x:f t="shared" si="5"/>
        <x:v>0</x:v>
      </x:c>
      <x:c r="R96" s="26" t="b">
        <x:f t="shared" si="6"/>
        <x:v>0</x:v>
      </x:c>
      <x:c r="S96" s="26" t="b">
        <x:f t="shared" si="35"/>
        <x:v>0</x:v>
      </x:c>
      <x:c r="T96" s="26" t="str">
        <x:f t="shared" si="36"/>
        <x:v>不调</x:v>
      </x:c>
      <x:c r="U96" s="34">
        <x:f t="shared" si="7"/>
        <x:v>0.10551014561312214</x:v>
      </x:c>
      <x:c r="V96" s="34">
        <x:f t="shared" si="8"/>
        <x:v>9.7237483652067788E-2</x:v>
      </x:c>
      <x:c r="W96" s="34">
        <x:f t="shared" si="9"/>
        <x:v>0.76732875415138746</x:v>
      </x:c>
      <x:c r="X96" s="34">
        <x:f t="shared" si="10"/>
        <x:v>5.2935866970703613E-2</x:v>
      </x:c>
      <x:c r="Y96" s="34">
        <x:f t="shared" si="37"/>
        <x:v>0.99998626710299976</x:v>
      </x:c>
      <x:c r="Z96" s="34">
        <x:f t="shared" si="11"/>
        <x:v>0.10550869665315996</x:v>
      </x:c>
      <x:c r="AA96" s="34">
        <x:f t="shared" si="12"/>
        <x:v>9.7236148299720229E-2</x:v>
      </x:c>
      <x:c r="AB96" s="34">
        <x:f t="shared" si="13"/>
        <x:v>0.76731821650464138</x:v>
      </x:c>
      <x:c r="AC96" s="34">
        <x:f t="shared" si="14"/>
        <x:v>5.2935140007894885E-2</x:v>
      </x:c>
      <x:c r="AD96" s="34">
        <x:f t="shared" si="15"/>
        <x:v>1.0229982014654164</x:v>
      </x:c>
      <x:c r="AE96" s="34">
        <x:f t="shared" si="38"/>
        <x:v>1.0564793244987765</x:v>
      </x:c>
      <x:c r="AF96" s="33">
        <x:f t="shared" si="16"/>
        <x:v>-3.1691224103457372E-2</x:v>
      </x:c>
      <x:c r="AG96" s="33">
        <x:f t="shared" si="39"/>
        <x:v>-1.5018349733295633E-3</x:v>
      </x:c>
      <x:c r="AH96" s="30">
        <x:f t="shared" si="40"/>
        <x:v>43832</x:v>
      </x:c>
      <x:c r="AI96" s="36">
        <x:f t="shared" si="17"/>
        <x:v>2020</x:v>
      </x:c>
      <x:c r="AJ96" s="36">
        <x:f t="shared" si="18"/>
        <x:v>3</x:v>
      </x:c>
      <x:c r="AK96" s="26">
        <x:f t="shared" si="19"/>
        <x:v>0</x:v>
      </x:c>
      <x:c r="AL96" s="34">
        <x:f t="shared" si="41"/>
        <x:v>1.0372660914503868</x:v>
      </x:c>
      <x:c r="AM96" s="35" t="str">
        <x:f t="shared" si="20"/>
      </x:c>
      <x:c r="AN96" s="34">
        <x:f t="shared" si="42"/>
        <x:v>1.0564793244987765</x:v>
      </x:c>
      <x:c r="AO96" s="35">
        <x:f t="shared" si="21"/>
        <x:v>-3.1691224103457372E-2</x:v>
      </x:c>
      <x:c r="AP96" s="31">
        <x:f t="shared" si="22"/>
        <x:v>1</x:v>
      </x:c>
      <x:c r="AQ96" s="26" t="b">
        <x:f t="shared" si="23"/>
        <x:v>1</x:v>
      </x:c>
      <x:c r="AR96" s="37">
        <x:f t="shared" si="46"/>
        <x:v>45474</x:v>
      </x:c>
      <x:c r="AS96" t="str">
        <x:f t="shared" si="44"/>
        <x:v>2024-07</x:v>
      </x:c>
      <x:c r="AT96" s="31">
        <x:f t="shared" si="45"/>
        <x:v>1.2586019463916729</x:v>
      </x:c>
    </x:row>
    <x:row r="97">
      <x:c r="A97" s="30" t="n">
        <x:f>'净值底稿'!A59</x:f>
        <x:v>43917</x:v>
      </x:c>
      <x:c r="B97" s="32" t="n">
        <x:f>'净值底稿'!F59</x:f>
        <x:v>1.0496085505747481</x:v>
      </x:c>
      <x:c r="C97" s="32" t="n">
        <x:f>'净值底稿'!O59</x:f>
        <x:v>0.987107129921914</x:v>
      </x:c>
      <x:c r="D97" s="32" t="n">
        <x:f>'净值底稿'!P59</x:f>
        <x:v>1.4351</x:v>
      </x:c>
      <x:c r="E97" s="32" t="n">
        <x:f>'净值底稿'!Q59</x:f>
        <x:v>1.3376</x:v>
      </x:c>
      <x:c r="F97" s="33">
        <x:f t="shared" si="26"/>
        <x:v>-8.8172599918932004E-3</x:v>
      </x:c>
      <x:c r="G97" s="33">
        <x:f t="shared" si="27"/>
        <x:v>-3.2592784103174788E-3</x:v>
      </x:c>
      <x:c r="H97" s="33">
        <x:f t="shared" si="28"/>
        <x:v>2.0908837468636143E-4</x:v>
      </x:c>
      <x:c r="I97" s="33">
        <x:f t="shared" si="29"/>
        <x:v>9.6618357487923134E-3</x:v>
      </x:c>
      <x:c r="J97" s="34">
        <x:f t="shared" si="30"/>
        <x:v>0.10457839904336325</x:v>
      </x:c>
      <x:c r="K97" s="34">
        <x:f t="shared" si="31"/>
        <x:v>9.6919228620864523E-2</x:v>
      </x:c>
      <x:c r="L97" s="34">
        <x:f t="shared" si="32"/>
        <x:v>0.76747865382339753</x:v>
      </x:c>
      <x:c r="M97" s="34">
        <x:f t="shared" si="33"/>
        <x:v>5.3446590635990492E-2</x:v>
      </x:c>
      <x:c r="N97" s="34">
        <x:f t="shared" si="34"/>
        <x:v>1.0224228721236157</x:v>
      </x:c>
      <x:c r="O97" s="35">
        <x:f t="shared" si="3"/>
        <x:v>0.19707856030813223</x:v>
      </x:c>
      <x:c r="P97" s="26" t="b">
        <x:f t="shared" si="4"/>
        <x:v>0</x:v>
      </x:c>
      <x:c r="Q97" s="26" t="b">
        <x:f t="shared" si="5"/>
        <x:v>0</x:v>
      </x:c>
      <x:c r="R97" s="26" t="b">
        <x:f t="shared" si="6"/>
        <x:v>0</x:v>
      </x:c>
      <x:c r="S97" s="26" t="b">
        <x:f t="shared" si="35"/>
        <x:v>0</x:v>
      </x:c>
      <x:c r="T97" s="26" t="str">
        <x:f t="shared" si="36"/>
        <x:v>不调</x:v>
      </x:c>
      <x:c r="U97" s="34">
        <x:f t="shared" si="7"/>
        <x:v>0.10457839904336325</x:v>
      </x:c>
      <x:c r="V97" s="34">
        <x:f t="shared" si="8"/>
        <x:v>9.6919228620864523E-2</x:v>
      </x:c>
      <x:c r="W97" s="34">
        <x:f t="shared" si="9"/>
        <x:v>0.76747865382339753</x:v>
      </x:c>
      <x:c r="X97" s="34">
        <x:f t="shared" si="10"/>
        <x:v>5.3446590635990492E-2</x:v>
      </x:c>
      <x:c r="Y97" s="34">
        <x:f t="shared" si="37"/>
        <x:v>0.99998626710299976</x:v>
      </x:c>
      <x:c r="Z97" s="34">
        <x:f t="shared" si="11"/>
        <x:v>0.10457696287898073</x:v>
      </x:c>
      <x:c r="AA97" s="34">
        <x:f t="shared" si="12"/>
        <x:v>9.6917897639080527E-2</x:v>
      </x:c>
      <x:c r="AB97" s="34">
        <x:f t="shared" si="13"/>
        <x:v>0.76746811411809468</x:v>
      </x:c>
      <x:c r="AC97" s="34">
        <x:f t="shared" si="14"/>
        <x:v>5.3445856659466273E-2</x:v>
      </x:c>
      <x:c r="AD97" s="34">
        <x:f t="shared" si="15"/>
        <x:v>1.0224088312956221</x:v>
      </x:c>
      <x:c r="AE97" s="34">
        <x:f t="shared" si="38"/>
        <x:v>1.0564793244987765</x:v>
      </x:c>
      <x:c r="AF97" s="33">
        <x:f t="shared" si="16"/>
        <x:v>-3.2249086577551656E-2</x:v>
      </x:c>
      <x:c r="AG97" s="33">
        <x:f t="shared" si="39"/>
        <x:v>-5.7612043594024165E-4</x:v>
      </x:c>
      <x:c r="AH97" s="30">
        <x:f t="shared" si="40"/>
        <x:v>43832</x:v>
      </x:c>
      <x:c r="AI97" s="36">
        <x:f t="shared" si="17"/>
        <x:v>2020</x:v>
      </x:c>
      <x:c r="AJ97" s="36">
        <x:f t="shared" si="18"/>
        <x:v>3</x:v>
      </x:c>
      <x:c r="AK97" s="26">
        <x:f t="shared" si="19"/>
        <x:v>0</x:v>
      </x:c>
      <x:c r="AL97" s="34">
        <x:f t="shared" si="41"/>
        <x:v>1.0372660914503868</x:v>
      </x:c>
      <x:c r="AM97" s="35" t="str">
        <x:f t="shared" si="20"/>
      </x:c>
      <x:c r="AN97" s="34">
        <x:f t="shared" si="42"/>
        <x:v>1.0564793244987765</x:v>
      </x:c>
      <x:c r="AO97" s="35">
        <x:f t="shared" si="21"/>
        <x:v>-3.2249086577551656E-2</x:v>
      </x:c>
      <x:c r="AP97" s="31">
        <x:f t="shared" si="22"/>
        <x:v>1</x:v>
      </x:c>
      <x:c r="AQ97" s="26" t="b">
        <x:f t="shared" si="23"/>
        <x:v>1</x:v>
      </x:c>
      <x:c r="AR97" s="37">
        <x:f t="shared" si="46"/>
        <x:v>45505</x:v>
      </x:c>
      <x:c r="AS97" t="str">
        <x:f t="shared" si="44"/>
        <x:v>2024-08</x:v>
      </x:c>
      <x:c r="AT97" s="31">
        <x:f t="shared" si="45"/>
        <x:v>1.24686269982868</x:v>
      </x:c>
    </x:row>
    <x:row r="98">
      <x:c r="A98" s="30" t="n">
        <x:f>'净值底稿'!A60</x:f>
        <x:v>43920</x:v>
      </x:c>
      <x:c r="B98" s="32" t="n">
        <x:f>'净值底稿'!F60</x:f>
        <x:v>1.0283834001710939</x:v>
      </x:c>
      <x:c r="C98" s="32" t="n">
        <x:f>'净值底稿'!O60</x:f>
        <x:v>0.968026162878609</x:v>
      </x:c>
      <x:c r="D98" s="32" t="n">
        <x:f>'净值底稿'!P60</x:f>
        <x:v>1.4353</x:v>
      </x:c>
      <x:c r="E98" s="32" t="n">
        <x:f>'净值底稿'!Q60</x:f>
        <x:v>1.332</x:v>
      </x:c>
      <x:c r="F98" s="33">
        <x:f t="shared" si="26"/>
        <x:v>-2.0221967887010583E-2</x:v>
      </x:c>
      <x:c r="G98" s="33">
        <x:f t="shared" si="27"/>
        <x:v>-1.9330188654208547E-2</x:v>
      </x:c>
      <x:c r="H98" s="33">
        <x:f t="shared" si="28"/>
        <x:v>1.3936311058460049E-4</x:v>
      </x:c>
      <x:c r="I98" s="33">
        <x:f t="shared" si="29"/>
        <x:v>-4.1866028708132941E-3</x:v>
      </x:c>
      <x:c r="J98" s="34">
        <x:f t="shared" si="30"/>
        <x:v>0.10246221089392088</x:v>
      </x:c>
      <x:c r="K98" s="34">
        <x:f t="shared" si="31"/>
        <x:v>9.5044456393747825E-2</x:v>
      </x:c>
      <x:c r="L98" s="34">
        <x:f t="shared" si="32"/>
        <x:v>0.7675750708617527</x:v>
      </x:c>
      <x:c r="M98" s="34">
        <x:f t="shared" si="33"/>
        <x:v>5.3222100082542675E-2</x:v>
      </x:c>
      <x:c r="N98" s="34">
        <x:f t="shared" si="34"/>
        <x:v>1.018303838231964</x:v>
      </x:c>
      <x:c r="O98" s="35">
        <x:f t="shared" si="3"/>
        <x:v>0.19395651854812881</x:v>
      </x:c>
      <x:c r="P98" s="26" t="b">
        <x:f t="shared" si="4"/>
        <x:v>0</x:v>
      </x:c>
      <x:c r="Q98" s="26" t="b">
        <x:f t="shared" si="5"/>
        <x:v>0</x:v>
      </x:c>
      <x:c r="R98" s="26" t="b">
        <x:f t="shared" si="6"/>
        <x:v>0</x:v>
      </x:c>
      <x:c r="S98" s="26" t="b">
        <x:f t="shared" si="35"/>
        <x:v>0</x:v>
      </x:c>
      <x:c r="T98" s="26" t="str">
        <x:f t="shared" si="36"/>
        <x:v>不调</x:v>
      </x:c>
      <x:c r="U98" s="34">
        <x:f t="shared" si="7"/>
        <x:v>0.10246221089392088</x:v>
      </x:c>
      <x:c r="V98" s="34">
        <x:f t="shared" si="8"/>
        <x:v>9.5044456393747825E-2</x:v>
      </x:c>
      <x:c r="W98" s="34">
        <x:f t="shared" si="9"/>
        <x:v>0.7675750708617527</x:v>
      </x:c>
      <x:c r="X98" s="34">
        <x:f t="shared" si="10"/>
        <x:v>5.3222100082542675E-2</x:v>
      </x:c>
      <x:c r="Y98" s="34">
        <x:f t="shared" si="37"/>
        <x:v>0.99995880187477393</x:v>
      </x:c>
      <x:c r="Z98" s="34">
        <x:f t="shared" si="11"/>
        <x:v>0.10245798964292553</x:v>
      </x:c>
      <x:c r="AA98" s="34">
        <x:f t="shared" si="12"/>
        <x:v>9.5040540740331275E-2</x:v>
      </x:c>
      <x:c r="AB98" s="34">
        <x:f t="shared" si="13"/>
        <x:v>0.76754344820786291</x:v>
      </x:c>
      <x:c r="AC98" s="34">
        <x:f t="shared" si="14"/>
        <x:v>5.3219907431798677E-2</x:v>
      </x:c>
      <x:c r="AD98" s="34">
        <x:f t="shared" si="15"/>
        <x:v>1.0182618860229184</x:v>
      </x:c>
      <x:c r="AE98" s="34">
        <x:f t="shared" si="38"/>
        <x:v>1.0564793244987765</x:v>
      </x:c>
      <x:c r="AF98" s="33">
        <x:f t="shared" si="16"/>
        <x:v>-3.617433639223322E-2</x:v>
      </x:c>
      <x:c r="AG98" s="33">
        <x:f t="shared" si="39"/>
        <x:v>-4.056053846335117E-3</x:v>
      </x:c>
      <x:c r="AH98" s="30">
        <x:f t="shared" si="40"/>
        <x:v>43832</x:v>
      </x:c>
      <x:c r="AI98" s="36">
        <x:f t="shared" si="17"/>
        <x:v>2020</x:v>
      </x:c>
      <x:c r="AJ98" s="36">
        <x:f t="shared" si="18"/>
        <x:v>3</x:v>
      </x:c>
      <x:c r="AK98" s="26">
        <x:f t="shared" si="19"/>
        <x:v>0</x:v>
      </x:c>
      <x:c r="AL98" s="34">
        <x:f t="shared" si="41"/>
        <x:v>1.0372660914503868</x:v>
      </x:c>
      <x:c r="AM98" s="35" t="str">
        <x:f t="shared" si="20"/>
      </x:c>
      <x:c r="AN98" s="34">
        <x:f t="shared" si="42"/>
        <x:v>1.0564793244987765</x:v>
      </x:c>
      <x:c r="AO98" s="35">
        <x:f t="shared" si="21"/>
        <x:v>-3.617433639223322E-2</x:v>
      </x:c>
      <x:c r="AP98" s="31">
        <x:f t="shared" si="22"/>
        <x:v>1</x:v>
      </x:c>
      <x:c r="AQ98" s="26" t="b">
        <x:f t="shared" si="23"/>
        <x:v>1</x:v>
      </x:c>
      <x:c r="AR98" s="37">
        <x:f t="shared" si="46"/>
        <x:v>45536</x:v>
      </x:c>
      <x:c r="AS98" t="str">
        <x:f t="shared" si="44"/>
        <x:v>2024-09</x:v>
      </x:c>
      <x:c r="AT98" s="31">
        <x:f t="shared" si="45"/>
        <x:v>1.2914431374781539</x:v>
      </x:c>
    </x:row>
    <x:row r="99">
      <x:c r="A99" s="30" t="n">
        <x:f>'净值底稿'!A61</x:f>
        <x:v>43921</x:v>
      </x:c>
      <x:c r="B99" s="32" t="n">
        <x:f>'净值底稿'!F61</x:f>
        <x:v>1.028188582687413</x:v>
      </x:c>
      <x:c r="C99" s="32" t="n">
        <x:f>'净值底稿'!O61</x:f>
        <x:v>0.9695365500732226</x:v>
      </x:c>
      <x:c r="D99" s="32" t="n">
        <x:f>'净值底稿'!P61</x:f>
        <x:v>1.4372</x:v>
      </x:c>
      <x:c r="E99" s="32" t="n">
        <x:f>'净值底稿'!Q61</x:f>
        <x:v>1.3328</x:v>
      </x:c>
      <x:c r="F99" s="33">
        <x:f t="shared" si="26"/>
        <x:v>-1.8944051765945602E-4</x:v>
      </x:c>
      <x:c r="G99" s="33">
        <x:f t="shared" si="27"/>
        <x:v>1.5602751790531055E-3</x:v>
      </x:c>
      <x:c r="H99" s="33">
        <x:f t="shared" si="28"/>
        <x:v>1.3237650665365308E-3</x:v>
      </x:c>
      <x:c r="I99" s="33">
        <x:f t="shared" si="29"/>
        <x:v>6.0060060060052045E-4</x:v>
      </x:c>
      <x:c r="J99" s="34">
        <x:f t="shared" si="30"/>
        <x:v>0.10243857994832922</x:v>
      </x:c>
      <x:c r="K99" s="34">
        <x:f t="shared" si="31"/>
        <x:v>9.5188830137052205E-2</x:v>
      </x:c>
      <x:c r="L99" s="34">
        <x:f t="shared" si="32"/>
        <x:v>0.76855949541164947</x:v>
      </x:c>
      <x:c r="M99" s="34">
        <x:f t="shared" si="33"/>
        <x:v>5.3251871340166117E-2</x:v>
      </x:c>
      <x:c r="N99" s="34">
        <x:f t="shared" si="34"/>
        <x:v>1.0194387768371971</x:v>
      </x:c>
      <x:c r="O99" s="35">
        <x:f t="shared" si="3"/>
        <x:v>0.19385902770789171</x:v>
      </x:c>
      <x:c r="P99" s="26" t="b">
        <x:f t="shared" si="4"/>
        <x:v>0</x:v>
      </x:c>
      <x:c r="Q99" s="26" t="b">
        <x:f>AND(MOD(MONTH(A99),3)=0,OR(A100="",MONTH(A99)&lt;&gt;MONTH(A100)))</x:f>
        <x:v>1</x:v>
      </x:c>
      <x:c r="R99" s="26" t="b">
        <x:f t="shared" si="6"/>
        <x:v>0</x:v>
      </x:c>
      <x:c r="S99" s="26" t="b">
        <x:f t="shared" si="35"/>
        <x:v>1</x:v>
      </x:c>
      <x:c r="T99" s="26" t="str">
        <x:f t="shared" si="36"/>
        <x:v>季度</x:v>
      </x:c>
      <x:c r="U99" s="34">
        <x:f t="shared" si="7"/>
        <x:v>9.8813705042690714E-2</x:v>
      </x:c>
      <x:c r="V99" s="34">
        <x:f t="shared" si="8"/>
        <x:v>9.8813705042690714E-2</x:v>
      </x:c>
      <x:c r="W99" s="34">
        <x:f t="shared" si="9"/>
        <x:v>0.76855949541164947</x:v>
      </x:c>
      <x:c r="X99" s="34">
        <x:f t="shared" si="10"/>
        <x:v>5.3251871340166117E-2</x:v>
      </x:c>
      <x:c r="Y99" s="34">
        <x:f t="shared" si="37"/>
        <x:v>0.99998626710299976</x:v>
      </x:c>
      <x:c r="Z99" s="34">
        <x:f t="shared" si="11"/>
        <x:v>9.8812348044257148E-2</x:v>
      </x:c>
      <x:c r="AA99" s="34">
        <x:f t="shared" si="12"/>
        <x:v>9.8812348044257148E-2</x:v>
      </x:c>
      <x:c r="AB99" s="34">
        <x:f t="shared" si="13"/>
        <x:v>0.76854894086326042</x:v>
      </x:c>
      <x:c r="AC99" s="34">
        <x:f t="shared" si="14"/>
        <x:v>5.3251140037701934E-2</x:v>
      </x:c>
      <x:c r="AD99" s="34">
        <x:f t="shared" si="15"/>
        <x:v>1.0194247769894766</x:v>
      </x:c>
      <x:c r="AE99" s="34">
        <x:f t="shared" si="38"/>
        <x:v>1.0564793244987765</x:v>
      </x:c>
      <x:c r="AF99" s="33">
        <x:f t="shared" si="16"/>
        <x:v>-3.5073613510495871E-2</x:v>
      </x:c>
      <x:c r="AG99" s="33">
        <x:f t="shared" si="39"/>
        <x:v>1.1420352490065788E-3</x:v>
      </x:c>
      <x:c r="AH99" s="30">
        <x:f t="shared" si="40"/>
        <x:v>43921</x:v>
      </x:c>
      <x:c r="AI99" s="36">
        <x:f t="shared" si="17"/>
        <x:v>2020</x:v>
      </x:c>
      <x:c r="AJ99" s="36">
        <x:f t="shared" si="18"/>
        <x:v>3</x:v>
      </x:c>
      <x:c r="AK99" s="26">
        <x:f t="shared" si="19"/>
        <x:v>1</x:v>
      </x:c>
      <x:c r="AL99" s="34">
        <x:f t="shared" si="41"/>
        <x:v>1.0372660914503868</x:v>
      </x:c>
      <x:c r="AM99" s="35">
        <x:f t="shared" si="20"/>
        <x:v>-1.7200325555772333E-2</x:v>
      </x:c>
      <x:c r="AN99" s="34">
        <x:f t="shared" si="42"/>
        <x:v>1.0564793244987765</x:v>
      </x:c>
      <x:c r="AO99" s="35">
        <x:f t="shared" si="21"/>
        <x:v>-3.5073613510495871E-2</x:v>
      </x:c>
      <x:c r="AP99" s="31">
        <x:f t="shared" si="22"/>
        <x:v>1</x:v>
      </x:c>
      <x:c r="AQ99" s="26" t="b">
        <x:f t="shared" si="23"/>
        <x:v>1</x:v>
      </x:c>
      <x:c r="AR99" s="37">
        <x:f t="shared" si="46"/>
        <x:v>45566</x:v>
      </x:c>
      <x:c r="AS99" t="str">
        <x:f t="shared" si="44"/>
        <x:v>2024-10</x:v>
      </x:c>
      <x:c r="AT99" s="31">
        <x:f t="shared" si="45"/>
        <x:v>1.3090440690735969</x:v>
      </x:c>
    </x:row>
    <x:row r="100">
      <x:c r="A100" s="30" t="n">
        <x:f>'净值底稿'!A62</x:f>
        <x:v>43922</x:v>
      </x:c>
      <x:c r="B100" s="32" t="n">
        <x:f>'净值底稿'!F62</x:f>
        <x:v>1.0333231111354266</x:v>
      </x:c>
      <x:c r="C100" s="32" t="n">
        <x:f>'净值底稿'!O62</x:f>
        <x:v>0.966036869539843</x:v>
      </x:c>
      <x:c r="D100" s="32" t="n">
        <x:f>'净值底稿'!P62</x:f>
        <x:v>1.4395</x:v>
      </x:c>
      <x:c r="E100" s="32" t="n">
        <x:f>'净值底稿'!Q62</x:f>
        <x:v>1.3165</x:v>
      </x:c>
      <x:c r="F100" s="33">
        <x:f t="shared" si="26"/>
        <x:v>4.9937613920914004E-3</x:v>
      </x:c>
      <x:c r="G100" s="33">
        <x:f t="shared" si="27"/>
        <x:v>-3.6096427031195866E-3</x:v>
      </x:c>
      <x:c r="H100" s="33">
        <x:f t="shared" si="28"/>
        <x:v>1.6003339827441732E-3</x:v>
      </x:c>
      <x:c r="I100" s="33">
        <x:f t="shared" si="29"/>
        <x:v>-1.2229891956782701E-2</x:v>
      </x:c>
      <x:c r="J100" s="34">
        <x:f t="shared" si="30"/>
        <x:v>9.930579333298245E-2</x:v>
      </x:c>
      <x:c r="K100" s="34">
        <x:f t="shared" si="31"/>
        <x:v>9.8455670773161086E-2</x:v>
      </x:c>
      <x:c r="L100" s="34">
        <x:f t="shared" si="32"/>
        <x:v>0.76977887585072591</x:v>
      </x:c>
      <x:c r="M100" s="34">
        <x:f t="shared" si="33"/>
        <x:v>5.2599884348465333E-2</x:v>
      </x:c>
      <x:c r="N100" s="34">
        <x:f t="shared" si="34"/>
        <x:v>1.0201402243053348</x:v>
      </x:c>
      <x:c r="O100" s="35">
        <x:f t="shared" si="3"/>
        <x:v>0.19385713786632552</x:v>
      </x:c>
      <x:c r="P100" s="26" t="b">
        <x:f t="shared" si="4"/>
        <x:v>0</x:v>
      </x:c>
      <x:c r="Q100" s="26" t="b">
        <x:f t="shared" si="5"/>
        <x:v>0</x:v>
      </x:c>
      <x:c r="R100" s="26" t="b">
        <x:f t="shared" si="6"/>
        <x:v>0</x:v>
      </x:c>
      <x:c r="S100" s="26" t="b">
        <x:f t="shared" si="35"/>
        <x:v>0</x:v>
      </x:c>
      <x:c r="T100" s="26" t="str">
        <x:f t="shared" si="36"/>
        <x:v>不调</x:v>
      </x:c>
      <x:c r="U100" s="34">
        <x:f t="shared" si="7"/>
        <x:v>9.930579333298245E-2</x:v>
      </x:c>
      <x:c r="V100" s="34">
        <x:f t="shared" si="8"/>
        <x:v>9.8455670773161086E-2</x:v>
      </x:c>
      <x:c r="W100" s="34">
        <x:f t="shared" si="9"/>
        <x:v>0.76977887585072591</x:v>
      </x:c>
      <x:c r="X100" s="34">
        <x:f t="shared" si="10"/>
        <x:v>5.2599884348465333E-2</x:v>
      </x:c>
      <x:c r="Y100" s="34">
        <x:f t="shared" si="37"/>
        <x:v>0.99998626710299976</x:v>
      </x:c>
      <x:c r="Z100" s="34">
        <x:f t="shared" si="11"/>
        <x:v>9.9304429576751077E-2</x:v>
      </x:c>
      <x:c r="AA100" s="34">
        <x:f t="shared" si="12"/>
        <x:v>9.8454318691575268E-2</x:v>
      </x:c>
      <x:c r="AB100" s="34">
        <x:f t="shared" si="13"/>
        <x:v>0.76976830455671086</x:v>
      </x:c>
      <x:c r="AC100" s="34">
        <x:f t="shared" si="14"/>
        <x:v>5.2599161999671351E-2</x:v>
      </x:c>
      <x:c r="AD100" s="34">
        <x:f t="shared" si="15"/>
        <x:v>1.0201262148247086</x:v>
      </x:c>
      <x:c r="AE100" s="34">
        <x:f t="shared" si="38"/>
        <x:v>1.0564793244987765</x:v>
      </x:c>
      <x:c r="AF100" s="33">
        <x:f t="shared" si="16"/>
        <x:v>-3.4409674501973631E-2</x:v>
      </x:c>
      <x:c r="AG100" s="33">
        <x:f t="shared" si="39"/>
        <x:v>6.8807218645727808E-4</x:v>
      </x:c>
      <x:c r="AH100" s="30">
        <x:f t="shared" si="40"/>
        <x:v>43921</x:v>
      </x:c>
      <x:c r="AI100" s="36">
        <x:f t="shared" si="17"/>
        <x:v>2020</x:v>
      </x:c>
      <x:c r="AJ100" s="36">
        <x:f t="shared" si="18"/>
        <x:v>4</x:v>
      </x:c>
      <x:c r="AK100" s="26">
        <x:f t="shared" si="19"/>
        <x:v>0</x:v>
      </x:c>
      <x:c r="AL100" s="34">
        <x:f t="shared" si="41"/>
        <x:v>1.0194247769894766</x:v>
      </x:c>
      <x:c r="AM100" s="35" t="str">
        <x:f t="shared" si="20"/>
      </x:c>
      <x:c r="AN100" s="34">
        <x:f t="shared" si="42"/>
        <x:v>1.0564793244987765</x:v>
      </x:c>
      <x:c r="AO100" s="35">
        <x:f t="shared" si="21"/>
        <x:v>-3.4409674501973631E-2</x:v>
      </x:c>
      <x:c r="AP100" s="31">
        <x:f t="shared" si="22"/>
        <x:v>1</x:v>
      </x:c>
      <x:c r="AQ100" s="26" t="b">
        <x:f t="shared" si="23"/>
        <x:v>1</x:v>
      </x:c>
      <x:c r="AR100" s="37">
        <x:f t="shared" si="46"/>
        <x:v>45597</x:v>
      </x:c>
      <x:c r="AS100" t="str">
        <x:f t="shared" si="44"/>
        <x:v>2024-11</x:v>
      </x:c>
      <x:c r="AT100" s="31">
        <x:f t="shared" si="45"/>
        <x:v>1.3147000675645812</x:v>
      </x:c>
    </x:row>
    <x:row r="101">
      <x:c r="A101" s="30" t="n">
        <x:f>'净值底稿'!A63</x:f>
        <x:v>43923</x:v>
      </x:c>
      <x:c r="B101" s="32" t="n">
        <x:f>'净值底稿'!F63</x:f>
        <x:v>1.073190301974501</x:v>
      </x:c>
      <x:c r="C101" s="32" t="n">
        <x:f>'净值底稿'!O63</x:f>
        <x:v>0.9876139655374158</x:v>
      </x:c>
      <x:c r="D101" s="32" t="n">
        <x:f>'净值底稿'!P63</x:f>
        <x:v>1.4393</x:v>
      </x:c>
      <x:c r="E101" s="32" t="n">
        <x:f>'净值底稿'!Q63</x:f>
        <x:v>1.3183</x:v>
      </x:c>
      <x:c r="F101" s="33">
        <x:f t="shared" si="26"/>
        <x:v>3.8581534090791791E-2</x:v>
      </x:c>
      <x:c r="G101" s="33">
        <x:f t="shared" si="27"/>
        <x:v>2.2335685808607453E-2</x:v>
      </x:c>
      <x:c r="H101" s="33">
        <x:f t="shared" si="28"/>
        <x:v>-1.3893713094825788E-4</x:v>
      </x:c>
      <x:c r="I101" s="33">
        <x:f t="shared" si="29"/>
        <x:v>1.3672616786934988E-3</x:v>
      </x:c>
      <x:c r="J101" s="34">
        <x:f t="shared" si="30"/>
        <x:v>0.10313574681183313</x:v>
      </x:c>
      <x:c r="K101" s="34">
        <x:f t="shared" si="31"/>
        <x:v>0.1006533634203708</x:v>
      </x:c>
      <x:c r="L101" s="34">
        <x:f t="shared" si="32"/>
        <x:v>0.76966135515698086</x:v>
      </x:c>
      <x:c r="M101" s="34">
        <x:f t="shared" si="33"/>
        <x:v>5.2671078818204896E-2</x:v>
      </x:c>
      <x:c r="N101" s="34">
        <x:f t="shared" si="34"/>
        <x:v>1.0261215442073897</x:v>
      </x:c>
      <x:c r="O101" s="35">
        <x:f t="shared" si="3"/>
        <x:v>0.19860133663757873</x:v>
      </x:c>
      <x:c r="P101" s="26" t="b">
        <x:f t="shared" si="4"/>
        <x:v>0</x:v>
      </x:c>
      <x:c r="Q101" s="26" t="b">
        <x:f t="shared" si="5"/>
        <x:v>0</x:v>
      </x:c>
      <x:c r="R101" s="26" t="b">
        <x:f t="shared" si="6"/>
        <x:v>0</x:v>
      </x:c>
      <x:c r="S101" s="26" t="b">
        <x:f t="shared" si="35"/>
        <x:v>0</x:v>
      </x:c>
      <x:c r="T101" s="26" t="str">
        <x:f t="shared" si="36"/>
        <x:v>不调</x:v>
      </x:c>
      <x:c r="U101" s="34">
        <x:f t="shared" si="7"/>
        <x:v>0.10313574681183313</x:v>
      </x:c>
      <x:c r="V101" s="34">
        <x:f t="shared" si="8"/>
        <x:v>0.1006533634203708</x:v>
      </x:c>
      <x:c r="W101" s="34">
        <x:f t="shared" si="9"/>
        <x:v>0.76966135515698086</x:v>
      </x:c>
      <x:c r="X101" s="34">
        <x:f t="shared" si="10"/>
        <x:v>5.2671078818204896E-2</x:v>
      </x:c>
      <x:c r="Y101" s="34">
        <x:f t="shared" si="37"/>
        <x:v>0.99998626710299976</x:v>
      </x:c>
      <x:c r="Z101" s="34">
        <x:f t="shared" si="11"/>
        <x:v>0.10313433045924512</x:v>
      </x:c>
      <x:c r="AA101" s="34">
        <x:f t="shared" si="12"/>
        <x:v>0.10065198115809823</x:v>
      </x:c>
      <x:c r="AB101" s="34">
        <x:f t="shared" si="13"/>
        <x:v>0.76965078547686538</x:v>
      </x:c>
      <x:c r="AC101" s="34">
        <x:f t="shared" si="14"/>
        <x:v>5.2670355491704596E-2</x:v>
      </x:c>
      <x:c r="AD101" s="34">
        <x:f t="shared" si="15"/>
        <x:v>1.0261074525859133</x:v>
      </x:c>
      <x:c r="AE101" s="34">
        <x:f t="shared" si="38"/>
        <x:v>1.0564793244987765</x:v>
      </x:c>
      <x:c r="AF101" s="33">
        <x:f t="shared" si="16"/>
        <x:v>-2.8748193370724429E-2</x:v>
      </x:c>
      <x:c r="AG101" s="33">
        <x:f t="shared" si="39"/>
        <x:v>5.8632330728138893E-3</x:v>
      </x:c>
      <x:c r="AH101" s="30">
        <x:f t="shared" si="40"/>
        <x:v>43921</x:v>
      </x:c>
      <x:c r="AI101" s="36">
        <x:f t="shared" si="17"/>
        <x:v>2020</x:v>
      </x:c>
      <x:c r="AJ101" s="36">
        <x:f t="shared" si="18"/>
        <x:v>4</x:v>
      </x:c>
      <x:c r="AK101" s="26">
        <x:f t="shared" si="19"/>
        <x:v>0</x:v>
      </x:c>
      <x:c r="AL101" s="34">
        <x:f t="shared" si="41"/>
        <x:v>1.0194247769894766</x:v>
      </x:c>
      <x:c r="AM101" s="35" t="str">
        <x:f t="shared" si="20"/>
      </x:c>
      <x:c r="AN101" s="34">
        <x:f t="shared" si="42"/>
        <x:v>1.0564793244987765</x:v>
      </x:c>
      <x:c r="AO101" s="35">
        <x:f t="shared" si="21"/>
        <x:v>-2.8748193370724429E-2</x:v>
      </x:c>
      <x:c r="AP101" s="31">
        <x:f t="shared" si="22"/>
        <x:v>1</x:v>
      </x:c>
      <x:c r="AQ101" s="26" t="b">
        <x:f t="shared" si="23"/>
        <x:v>1</x:v>
      </x:c>
      <x:c r="AR101" s="37">
        <x:f t="shared" si="46"/>
        <x:v>45627</x:v>
      </x:c>
      <x:c r="AS101" t="str">
        <x:f t="shared" si="44"/>
        <x:v>2024-12</x:v>
      </x:c>
      <x:c r="AT101" s="31">
        <x:f t="shared" si="45"/>
        <x:v>1.3351712891779193</x:v>
      </x:c>
    </x:row>
    <x:row r="102">
      <x:c r="A102" s="30" t="n">
        <x:f>'净值底稿'!A64</x:f>
        <x:v>43924</x:v>
      </x:c>
      <x:c r="B102" s="32" t="n">
        <x:f>'净值底稿'!F64</x:f>
        <x:v>1.0629295596105506</x:v>
      </x:c>
      <x:c r="C102" s="32" t="n">
        <x:f>'净值底稿'!O64</x:f>
        <x:v>0.9820667762193371</x:v>
      </x:c>
      <x:c r="D102" s="32" t="n">
        <x:f>'净值底稿'!P64</x:f>
        <x:v>1.4391</x:v>
      </x:c>
      <x:c r="E102" s="32" t="n">
        <x:f>'净值底稿'!Q64</x:f>
        <x:v>1.3263</x:v>
      </x:c>
      <x:c r="F102" s="33">
        <x:f t="shared" si="26"/>
        <x:v>-9.5609719404585736E-3</x:v>
      </x:c>
      <x:c r="G102" s="33">
        <x:f t="shared" si="27"/>
        <x:v>-5.6167586847155615E-3</x:v>
      </x:c>
      <x:c r="H102" s="33">
        <x:f t="shared" si="28"/>
        <x:v>-1.3895643715688966E-4</x:v>
      </x:c>
      <x:c r="I102" s="33">
        <x:f t="shared" si="29"/>
        <x:v>6.0684214518698099E-3</x:v>
      </x:c>
      <x:c r="J102" s="34">
        <x:f t="shared" si="30"/>
        <x:v>0.1021482660196263</x:v>
      </x:c>
      <x:c r="K102" s="34">
        <x:f t="shared" si="31"/>
        <x:v>0.10008664326879466</x:v>
      </x:c>
      <x:c r="L102" s="34">
        <x:f t="shared" si="32"/>
        <x:v>0.76954383754586053</x:v>
      </x:c>
      <x:c r="M102" s="34">
        <x:f t="shared" si="33"/>
        <x:v>5.2989981406848068E-2</x:v>
      </x:c>
      <x:c r="N102" s="34">
        <x:f t="shared" si="34"/>
        <x:v>1.0247687282411295</x:v>
      </x:c>
      <x:c r="O102" s="35">
        <x:f t="shared" si="3"/>
        <x:v>0.19734687809563486</x:v>
      </x:c>
      <x:c r="P102" s="26" t="b">
        <x:f t="shared" si="4"/>
        <x:v>0</x:v>
      </x:c>
      <x:c r="Q102" s="26" t="b">
        <x:f t="shared" si="5"/>
        <x:v>0</x:v>
      </x:c>
      <x:c r="R102" s="26" t="b">
        <x:f t="shared" si="6"/>
        <x:v>0</x:v>
      </x:c>
      <x:c r="S102" s="26" t="b">
        <x:f t="shared" si="35"/>
        <x:v>0</x:v>
      </x:c>
      <x:c r="T102" s="26" t="str">
        <x:f t="shared" si="36"/>
        <x:v>不调</x:v>
      </x:c>
      <x:c r="U102" s="34">
        <x:f t="shared" si="7"/>
        <x:v>0.1021482660196263</x:v>
      </x:c>
      <x:c r="V102" s="34">
        <x:f t="shared" si="8"/>
        <x:v>0.10008664326879466</x:v>
      </x:c>
      <x:c r="W102" s="34">
        <x:f t="shared" si="9"/>
        <x:v>0.76954383754586053</x:v>
      </x:c>
      <x:c r="X102" s="34">
        <x:f t="shared" si="10"/>
        <x:v>5.2989981406848068E-2</x:v>
      </x:c>
      <x:c r="Y102" s="34">
        <x:f t="shared" si="37"/>
        <x:v>0.99998626710299976</x:v>
      </x:c>
      <x:c r="Z102" s="34">
        <x:f t="shared" si="11"/>
        <x:v>0.1021468632280103</x:v>
      </x:c>
      <x:c r="AA102" s="34">
        <x:f t="shared" si="12"/>
        <x:v>0.10008526878923155</x:v>
      </x:c>
      <x:c r="AB102" s="34">
        <x:f t="shared" si="13"/>
        <x:v>0.76953326947960232</x:v>
      </x:c>
      <x:c r="AC102" s="34">
        <x:f t="shared" si="14"/>
        <x:v>5.2989253700891366E-2</x:v>
      </x:c>
      <x:c r="AD102" s="34">
        <x:f t="shared" si="15"/>
        <x:v>1.0247546551977356</x:v>
      </x:c>
      <x:c r="AE102" s="34">
        <x:f t="shared" si="38"/>
        <x:v>1.0564793244987765</x:v>
      </x:c>
      <x:c r="AF102" s="33">
        <x:f t="shared" si="16"/>
        <x:v>-3.0028670287600701E-2</x:v>
      </x:c>
      <x:c r="AG102" s="33">
        <x:f t="shared" si="39"/>
        <x:v>-1.3183778996717077E-3</x:v>
      </x:c>
      <x:c r="AH102" s="30">
        <x:f t="shared" si="40"/>
        <x:v>43921</x:v>
      </x:c>
      <x:c r="AI102" s="36">
        <x:f t="shared" si="17"/>
        <x:v>2020</x:v>
      </x:c>
      <x:c r="AJ102" s="36">
        <x:f t="shared" si="18"/>
        <x:v>4</x:v>
      </x:c>
      <x:c r="AK102" s="26">
        <x:f t="shared" si="19"/>
        <x:v>0</x:v>
      </x:c>
      <x:c r="AL102" s="34">
        <x:f t="shared" si="41"/>
        <x:v>1.0194247769894766</x:v>
      </x:c>
      <x:c r="AM102" s="35" t="str">
        <x:f t="shared" si="20"/>
      </x:c>
      <x:c r="AN102" s="34">
        <x:f t="shared" si="42"/>
        <x:v>1.0564793244987765</x:v>
      </x:c>
      <x:c r="AO102" s="35">
        <x:f t="shared" si="21"/>
        <x:v>-3.0028670287600701E-2</x:v>
      </x:c>
      <x:c r="AP102" s="31">
        <x:f t="shared" si="22"/>
        <x:v>1</x:v>
      </x:c>
      <x:c r="AQ102" s="26" t="b">
        <x:f t="shared" si="23"/>
        <x:v>1</x:v>
      </x:c>
      <x:c r="AR102" s="37">
        <x:f t="shared" si="46"/>
        <x:v>45658</x:v>
      </x:c>
      <x:c r="AS102" t="str">
        <x:f t="shared" si="44"/>
        <x:v>2025-01</x:v>
      </x:c>
      <x:c r="AT102" s="31">
        <x:f t="shared" si="45"/>
        <x:v>1.3477710880225273</x:v>
      </x:c>
    </x:row>
    <x:row r="103">
      <x:c r="A103" s="30" t="n">
        <x:f>'净值底稿'!A65</x:f>
        <x:v>43928</x:v>
      </x:c>
      <x:c r="B103" s="32" t="n">
        <x:f>'净值底稿'!F65</x:f>
        <x:v>1.0895838887876486</x:v>
      </x:c>
      <x:c r="C103" s="32" t="n">
        <x:f>'净值底稿'!O65</x:f>
        <x:v>1.011895761377203</x:v>
      </x:c>
      <x:c r="D103" s="32" t="n">
        <x:f>'净值底稿'!P65</x:f>
        <x:v>1.4481</x:v>
      </x:c>
      <x:c r="E103" s="32" t="n">
        <x:f>'净值底稿'!Q65</x:f>
        <x:v>1.3582</x:v>
      </x:c>
      <x:c r="F103" s="33">
        <x:f t="shared" si="26"/>
        <x:v>2.507628933272299E-2</x:v>
      </x:c>
      <x:c r="G103" s="33">
        <x:f t="shared" si="27"/>
        <x:v>3.0373683216021741E-2</x:v>
      </x:c>
      <x:c r="H103" s="33">
        <x:f t="shared" si="28"/>
        <x:v>6.2539086929329635E-3</x:v>
      </x:c>
      <x:c r="I103" s="33">
        <x:f t="shared" si="29"/>
        <x:v>2.4051873633416321E-2</x:v>
      </x:c>
      <x:c r="J103" s="34">
        <x:f t="shared" si="30"/>
        <x:v>0.10470832752474596</x:v>
      </x:c>
      <x:c r="K103" s="34">
        <x:f t="shared" si="31"/>
        <x:v>0.10312522703802605</x:v>
      </x:c>
      <x:c r="L103" s="34">
        <x:f t="shared" si="32"/>
        <x:v>0.77434586028310193</x:v>
      </x:c>
      <x:c r="M103" s="34">
        <x:f t="shared" si="33"/>
        <x:v>5.4263744534834242E-2</x:v>
      </x:c>
      <x:c r="N103" s="34">
        <x:f t="shared" si="34"/>
        <x:v>1.0364431593807082</x:v>
      </x:c>
      <x:c r="O103" s="35">
        <x:f t="shared" si="3"/>
        <x:v>0.20052576224918692</x:v>
      </x:c>
      <x:c r="P103" s="26" t="b">
        <x:f t="shared" si="4"/>
        <x:v>0</x:v>
      </x:c>
      <x:c r="Q103" s="26" t="b">
        <x:f t="shared" si="5"/>
        <x:v>0</x:v>
      </x:c>
      <x:c r="R103" s="26" t="b">
        <x:f t="shared" si="6"/>
        <x:v>0</x:v>
      </x:c>
      <x:c r="S103" s="26" t="b">
        <x:f t="shared" si="35"/>
        <x:v>0</x:v>
      </x:c>
      <x:c r="T103" s="26" t="str">
        <x:f t="shared" si="36"/>
        <x:v>不调</x:v>
      </x:c>
      <x:c r="U103" s="34">
        <x:f t="shared" si="7"/>
        <x:v>0.10470832752474596</x:v>
      </x:c>
      <x:c r="V103" s="34">
        <x:f t="shared" si="8"/>
        <x:v>0.10312522703802605</x:v>
      </x:c>
      <x:c r="W103" s="34">
        <x:f t="shared" si="9"/>
        <x:v>0.77434586028310193</x:v>
      </x:c>
      <x:c r="X103" s="34">
        <x:f t="shared" si="10"/>
        <x:v>5.4263744534834242E-2</x:v>
      </x:c>
      <x:c r="Y103" s="34">
        <x:f t="shared" si="37"/>
        <x:v>0.99994506954354323</x:v>
      </x:c>
      <x:c r="Z103" s="34">
        <x:f t="shared" si="11"/>
        <x:v>0.1047025758485202</x:v>
      </x:c>
      <x:c r="AA103" s="34">
        <x:f t="shared" si="12"/>
        <x:v>0.10311956232223264</x:v>
      </x:c>
      <x:c r="AB103" s="34">
        <x:f t="shared" si="13"/>
        <x:v>0.77430332511154121</x:v>
      </x:c>
      <x:c r="AC103" s="34">
        <x:f t="shared" si="14"/>
        <x:v>5.426076380257789E-2</x:v>
      </x:c>
      <x:c r="AD103" s="34">
        <x:f t="shared" si="15"/>
        <x:v>1.0363862270848718</x:v>
      </x:c>
      <x:c r="AE103" s="34">
        <x:f t="shared" si="38"/>
        <x:v>1.0564793244987765</x:v>
      </x:c>
      <x:c r="AF103" s="33">
        <x:f t="shared" si="16"/>
        <x:v>-1.9018921570885805E-2</x:v>
      </x:c>
      <x:c r="AG103" s="33">
        <x:f t="shared" si="39"/>
        <x:v>1.1350591898401152E-2</x:v>
      </x:c>
      <x:c r="AH103" s="30">
        <x:f t="shared" si="40"/>
        <x:v>43921</x:v>
      </x:c>
      <x:c r="AI103" s="36">
        <x:f t="shared" si="17"/>
        <x:v>2020</x:v>
      </x:c>
      <x:c r="AJ103" s="36">
        <x:f t="shared" si="18"/>
        <x:v>4</x:v>
      </x:c>
      <x:c r="AK103" s="26">
        <x:f t="shared" si="19"/>
        <x:v>0</x:v>
      </x:c>
      <x:c r="AL103" s="34">
        <x:f t="shared" si="41"/>
        <x:v>1.0194247769894766</x:v>
      </x:c>
      <x:c r="AM103" s="35" t="str">
        <x:f t="shared" si="20"/>
      </x:c>
      <x:c r="AN103" s="34">
        <x:f t="shared" si="42"/>
        <x:v>1.0564793244987765</x:v>
      </x:c>
      <x:c r="AO103" s="35">
        <x:f t="shared" si="21"/>
        <x:v>-1.9018921570885805E-2</x:v>
      </x:c>
      <x:c r="AP103" s="31">
        <x:f t="shared" si="22"/>
        <x:v>1</x:v>
      </x:c>
      <x:c r="AQ103" s="26" t="b">
        <x:f t="shared" si="23"/>
        <x:v>1</x:v>
      </x:c>
      <x:c r="AR103" s="37">
        <x:f t="shared" si="46"/>
        <x:v>45689</x:v>
      </x:c>
      <x:c r="AS103" t="str">
        <x:f t="shared" si="44"/>
        <x:v>2025-02</x:v>
      </x:c>
      <x:c r="AT103" s="31">
        <x:f t="shared" si="45"/>
        <x:v>1.3452088941090121</x:v>
      </x:c>
    </x:row>
    <x:row r="104">
      <x:c r="A104" s="30" t="n">
        <x:f>'净值底稿'!A66</x:f>
        <x:v>43929</x:v>
      </x:c>
      <x:c r="B104" s="32" t="n">
        <x:f>'净值底稿'!F66</x:f>
        <x:v>1.094829438875508</x:v>
      </x:c>
      <x:c r="C104" s="32" t="n">
        <x:f>'净值底稿'!O66</x:f>
        <x:v>1.0133243661717513</x:v>
      </x:c>
      <x:c r="D104" s="32" t="n">
        <x:f>'净值底稿'!P66</x:f>
        <x:v>1.4524</x:v>
      </x:c>
      <x:c r="E104" s="32" t="n">
        <x:f>'净值底稿'!Q66</x:f>
        <x:v>1.354</x:v>
      </x:c>
      <x:c r="F104" s="33">
        <x:f t="shared" si="26"/>
        <x:v>4.8142691369050805E-3</x:v>
      </x:c>
      <x:c r="G104" s="33">
        <x:f t="shared" si="27"/>
        <x:v>1.4118102368605445E-3</x:v>
      </x:c>
      <x:c r="H104" s="33">
        <x:f t="shared" si="28"/>
        <x:v>2.9694081900422109E-3</x:v>
      </x:c>
      <x:c r="I104" s="33">
        <x:f t="shared" si="29"/>
        <x:v>-3.0923280812840126E-3</x:v>
      </x:c>
      <x:c r="J104" s="34">
        <x:f t="shared" si="30"/>
        <x:v>0.10520664222798221</x:v>
      </x:c>
      <x:c r="K104" s="34">
        <x:f t="shared" si="31"/>
        <x:v>0.10326514757593974</x:v>
      </x:c>
      <x:c r="L104" s="34">
        <x:f t="shared" si="32"/>
        <x:v>0.77660254774670434</x:v>
      </x:c>
      <x:c r="M104" s="34">
        <x:f t="shared" si="33"/>
        <x:v>5.4092971718959257E-2</x:v>
      </x:c>
      <x:c r="N104" s="34">
        <x:f t="shared" si="34"/>
        <x:v>1.0391673092695857</x:v>
      </x:c>
      <x:c r="O104" s="35">
        <x:f t="shared" si="3"/>
        <x:v>0.20061426869793805</x:v>
      </x:c>
      <x:c r="P104" s="26" t="b">
        <x:f t="shared" si="4"/>
        <x:v>0</x:v>
      </x:c>
      <x:c r="Q104" s="26" t="b">
        <x:f t="shared" si="5"/>
        <x:v>0</x:v>
      </x:c>
      <x:c r="R104" s="26" t="b">
        <x:f t="shared" si="6"/>
        <x:v>0</x:v>
      </x:c>
      <x:c r="S104" s="26" t="b">
        <x:f t="shared" si="35"/>
        <x:v>0</x:v>
      </x:c>
      <x:c r="T104" s="26" t="str">
        <x:f t="shared" si="36"/>
        <x:v>不调</x:v>
      </x:c>
      <x:c r="U104" s="34">
        <x:f t="shared" si="7"/>
        <x:v>0.10520664222798221</x:v>
      </x:c>
      <x:c r="V104" s="34">
        <x:f t="shared" si="8"/>
        <x:v>0.10326514757593974</x:v>
      </x:c>
      <x:c r="W104" s="34">
        <x:f t="shared" si="9"/>
        <x:v>0.77660254774670434</x:v>
      </x:c>
      <x:c r="X104" s="34">
        <x:f t="shared" si="10"/>
        <x:v>5.4092971718959257E-2</x:v>
      </x:c>
      <x:c r="Y104" s="34">
        <x:f t="shared" si="37"/>
        <x:v>0.99998626710299976</x:v>
      </x:c>
      <x:c r="Z104" s="34">
        <x:f t="shared" si="11"/>
        <x:v>0.10520519743600075</x:v>
      </x:c>
      <x:c r="AA104" s="34">
        <x:f t="shared" si="12"/>
        <x:v>0.10326372944630437</x:v>
      </x:c>
      <x:c r="AB104" s="34">
        <x:f t="shared" si="13"/>
        <x:v>0.776591882743906</x:v>
      </x:c>
      <x:c r="AC104" s="34">
        <x:f t="shared" si="14"/>
        <x:v>5.4092228865750207E-2</x:v>
      </x:c>
      <x:c r="AD104" s="34">
        <x:f t="shared" si="15"/>
        <x:v>1.0391530384919614</x:v>
      </x:c>
      <x:c r="AE104" s="34">
        <x:f t="shared" si="38"/>
        <x:v>1.0564793244987765</x:v>
      </x:c>
      <x:c r="AF104" s="33">
        <x:f t="shared" si="16"/>
        <x:v>-1.6400023743990633E-2</x:v>
      </x:c>
      <x:c r="AG104" s="33">
        <x:f t="shared" si="39"/>
        <x:v>2.6696721114018995E-3</x:v>
      </x:c>
      <x:c r="AH104" s="30">
        <x:f t="shared" si="40"/>
        <x:v>43921</x:v>
      </x:c>
      <x:c r="AI104" s="36">
        <x:f t="shared" si="17"/>
        <x:v>2020</x:v>
      </x:c>
      <x:c r="AJ104" s="36">
        <x:f t="shared" si="18"/>
        <x:v>4</x:v>
      </x:c>
      <x:c r="AK104" s="26">
        <x:f t="shared" si="19"/>
        <x:v>0</x:v>
      </x:c>
      <x:c r="AL104" s="34">
        <x:f t="shared" si="41"/>
        <x:v>1.0194247769894766</x:v>
      </x:c>
      <x:c r="AM104" s="35" t="str">
        <x:f t="shared" si="20"/>
      </x:c>
      <x:c r="AN104" s="34">
        <x:f t="shared" si="42"/>
        <x:v>1.0564793244987765</x:v>
      </x:c>
      <x:c r="AO104" s="35">
        <x:f t="shared" si="21"/>
        <x:v>-1.6400023743990633E-2</x:v>
      </x:c>
      <x:c r="AP104" s="31">
        <x:f t="shared" si="22"/>
        <x:v>1</x:v>
      </x:c>
      <x:c r="AQ104" s="26" t="b">
        <x:f t="shared" si="23"/>
        <x:v>1</x:v>
      </x:c>
      <x:c r="AR104" s="37">
        <x:f t="shared" si="46"/>
        <x:v>45717</x:v>
      </x:c>
      <x:c r="AS104" t="str">
        <x:f t="shared" si="44"/>
        <x:v>2025-03</x:v>
      </x:c>
      <x:c r="AT104" s="31">
        <x:f t="shared" si="45"/>
        <x:v>1.3470733070913847</x:v>
      </x:c>
    </x:row>
    <x:row r="105">
      <x:c r="A105" s="30" t="n">
        <x:f>'净值底稿'!A67</x:f>
        <x:v>43930</x:v>
      </x:c>
      <x:c r="B105" s="32" t="n">
        <x:f>'净值底稿'!F67</x:f>
        <x:v>1.0939687446726203</x:v>
      </x:c>
      <x:c r="C105" s="32" t="n">
        <x:f>'净值底稿'!O67</x:f>
        <x:v>1.0216002178839312</x:v>
      </x:c>
      <x:c r="D105" s="32" t="n">
        <x:f>'净值底稿'!P67</x:f>
        <x:v>1.4535</x:v>
      </x:c>
      <x:c r="E105" s="32" t="n">
        <x:f>'净值底稿'!Q67</x:f>
        <x:v>1.3544</x:v>
      </x:c>
      <x:c r="F105" s="33">
        <x:f t="shared" si="26"/>
        <x:v>-7.8614455578740472E-4</x:v>
      </x:c>
      <x:c r="G105" s="33">
        <x:f t="shared" si="27"/>
        <x:v>8.167031197962249E-3</x:v>
      </x:c>
      <x:c r="H105" s="33">
        <x:f t="shared" si="28"/>
        <x:v>7.5736711649687649E-4</x:v>
      </x:c>
      <x:c r="I105" s="33">
        <x:f t="shared" si="29"/>
        <x:v>2.9542097488910457E-4</x:v>
      </x:c>
      <x:c r="J105" s="34">
        <x:f t="shared" si="30"/>
        <x:v>0.1051224909427959</x:v>
      </x:c>
      <x:c r="K105" s="34">
        <x:f t="shared" si="31"/>
        <x:v>0.10410708754631026</x:v>
      </x:c>
      <x:c r="L105" s="34">
        <x:f t="shared" si="32"/>
        <x:v>0.77718004789883466</x:v>
      </x:c>
      <x:c r="M105" s="34">
        <x:f t="shared" si="33"/>
        <x:v>5.4108208844735654E-2</x:v>
      </x:c>
      <x:c r="N105" s="34">
        <x:f t="shared" si="34"/>
        <x:v>1.0405178352326765</x:v>
      </x:c>
      <x:c r="O105" s="35">
        <x:f t="shared" si="3"/>
        <x:v>0.20108216448045707</x:v>
      </x:c>
      <x:c r="P105" s="26" t="b">
        <x:f t="shared" si="4"/>
        <x:v>0</x:v>
      </x:c>
      <x:c r="Q105" s="26" t="b">
        <x:f t="shared" si="5"/>
        <x:v>0</x:v>
      </x:c>
      <x:c r="R105" s="26" t="b">
        <x:f t="shared" si="6"/>
        <x:v>0</x:v>
      </x:c>
      <x:c r="S105" s="26" t="b">
        <x:f t="shared" si="35"/>
        <x:v>0</x:v>
      </x:c>
      <x:c r="T105" s="26" t="str">
        <x:f t="shared" si="36"/>
        <x:v>不调</x:v>
      </x:c>
      <x:c r="U105" s="34">
        <x:f t="shared" si="7"/>
        <x:v>0.1051224909427959</x:v>
      </x:c>
      <x:c r="V105" s="34">
        <x:f t="shared" si="8"/>
        <x:v>0.10410708754631026</x:v>
      </x:c>
      <x:c r="W105" s="34">
        <x:f t="shared" si="9"/>
        <x:v>0.77718004789883466</x:v>
      </x:c>
      <x:c r="X105" s="34">
        <x:f t="shared" si="10"/>
        <x:v>5.4108208844735654E-2</x:v>
      </x:c>
      <x:c r="Y105" s="34">
        <x:f t="shared" si="37"/>
        <x:v>0.99998626710299976</x:v>
      </x:c>
      <x:c r="Z105" s="34">
        <x:f t="shared" si="11"/>
        <x:v>0.10512104730645537</x:v>
      </x:c>
      <x:c r="AA105" s="34">
        <x:f t="shared" si="12"/>
        <x:v>0.1041056578544</x:v>
      </x:c>
      <x:c r="AB105" s="34">
        <x:f t="shared" si="13"/>
        <x:v>0.77716937496528626</x:v>
      </x:c>
      <x:c r="AC105" s="34">
        <x:f t="shared" si="14"/>
        <x:v>5.4107465782276723E-2</x:v>
      </x:c>
      <x:c r="AD105" s="34">
        <x:f t="shared" si="15"/>
        <x:v>1.0405035459084184</x:v>
      </x:c>
      <x:c r="AE105" s="34">
        <x:f t="shared" si="38"/>
        <x:v>1.0564793244987765</x:v>
      </x:c>
      <x:c r="AF105" s="33">
        <x:f t="shared" si="16"/>
        <x:v>-1.5121714377077322E-2</x:v>
      </x:c>
      <x:c r="AG105" s="33">
        <x:f t="shared" si="39"/>
        <x:v>1.2996232185558121E-3</x:v>
      </x:c>
      <x:c r="AH105" s="30">
        <x:f t="shared" si="40"/>
        <x:v>43921</x:v>
      </x:c>
      <x:c r="AI105" s="36">
        <x:f t="shared" si="17"/>
        <x:v>2020</x:v>
      </x:c>
      <x:c r="AJ105" s="36">
        <x:f t="shared" si="18"/>
        <x:v>4</x:v>
      </x:c>
      <x:c r="AK105" s="26">
        <x:f t="shared" si="19"/>
        <x:v>0</x:v>
      </x:c>
      <x:c r="AL105" s="34">
        <x:f t="shared" si="41"/>
        <x:v>1.0194247769894766</x:v>
      </x:c>
      <x:c r="AM105" s="35" t="str">
        <x:f t="shared" si="20"/>
      </x:c>
      <x:c r="AN105" s="34">
        <x:f t="shared" si="42"/>
        <x:v>1.0564793244987765</x:v>
      </x:c>
      <x:c r="AO105" s="35">
        <x:f t="shared" si="21"/>
        <x:v>-1.5121714377077322E-2</x:v>
      </x:c>
      <x:c r="AP105" s="31">
        <x:f t="shared" si="22"/>
        <x:v>1</x:v>
      </x:c>
      <x:c r="AQ105" s="26" t="b">
        <x:f t="shared" si="23"/>
        <x:v>1</x:v>
      </x:c>
      <x:c r="AR105" s="37">
        <x:f t="shared" si="46"/>
        <x:v>45748</x:v>
      </x:c>
      <x:c r="AS105" t="str">
        <x:f t="shared" si="44"/>
        <x:v>2025-04</x:v>
      </x:c>
      <x:c r="AT105" s="31">
        <x:f t="shared" si="45"/>
        <x:v>1.3557047552698207</x:v>
      </x:c>
    </x:row>
    <x:row r="106">
      <x:c r="A106" s="30" t="n">
        <x:f>'净值底稿'!A68</x:f>
        <x:v>43931</x:v>
      </x:c>
      <x:c r="B106" s="32" t="n">
        <x:f>'净值底稿'!F68</x:f>
        <x:v>1.0677633780599196</x:v>
      </x:c>
      <x:c r="C106" s="32" t="n">
        <x:f>'净值底稿'!O68</x:f>
        <x:v>1.0015747765975946</x:v>
      </x:c>
      <x:c r="D106" s="32" t="n">
        <x:f>'净值底稿'!P68</x:f>
        <x:v>1.4531</x:v>
      </x:c>
      <x:c r="E106" s="32" t="n">
        <x:f>'净值底稿'!Q68</x:f>
        <x:v>1.3615</x:v>
      </x:c>
      <x:c r="F106" s="33">
        <x:f t="shared" si="26"/>
        <x:v>-2.3954401567974237E-2</x:v>
      </x:c>
      <x:c r="G106" s="33">
        <x:f t="shared" si="27"/>
        <x:v>-1.9602033100399874E-2</x:v>
      </x:c>
      <x:c r="H106" s="33">
        <x:f t="shared" si="28"/>
        <x:v>-2.7519779841755909E-4</x:v>
      </x:c>
      <x:c r="I106" s="33">
        <x:f t="shared" si="29"/>
        <x:v>5.2421736562313637E-3</x:v>
      </x:c>
      <x:c r="J106" s="34">
        <x:f t="shared" si="30"/>
        <x:v>0.10260293552603052</x:v>
      </x:c>
      <x:c r="K106" s="34">
        <x:f t="shared" si="31"/>
        <x:v>0.10206497530319915</x:v>
      </x:c>
      <x:c r="L106" s="34">
        <x:f t="shared" si="32"/>
        <x:v>0.77695549966429822</x:v>
      </x:c>
      <x:c r="M106" s="34">
        <x:f t="shared" si="33"/>
        <x:v>5.4391106514006013E-2</x:v>
      </x:c>
      <x:c r="N106" s="34" t="n">
        <x:f t="shared" ref="N106:N169" si="47">SUM(J106:M106)</x:f>
        <x:v>1.0360145170075339</x:v>
      </x:c>
      <x:c r="O106" s="35" t="n">
        <x:f t="shared" ref="O106:O169" si="48">IFERROR((J106+K106)/N106,0)</x:f>
        <x:v>0.1975531302596036</x:v>
      </x:c>
      <x:c r="P106" s="26" t="b">
        <x:f t="shared" ref="P106:P169" si="49">AND(MONTH(A106)=12,OR(A107="",YEAR(A106)&lt;&gt;YEAR(A107)))</x:f>
        <x:v>0</x:v>
      </x:c>
      <x:c r="Q106" s="26" t="b">
        <x:f t="shared" ref="Q106:Q169" si="50">AND(MOD(MONTH(A106),3)=0,OR(A107="",MONTH(A106)&lt;&gt;MONTH(A107)))</x:f>
        <x:v>0</x:v>
      </x:c>
      <x:c r="R106" s="26" t="b">
        <x:f t="shared" ref="R106:R169" si="51">OR(O106&gt;$E$7,O106&lt;$E$6)</x:f>
        <x:v>0</x:v>
      </x:c>
      <x:c r="S106" s="26" t="b">
        <x:f t="shared" si="35"/>
        <x:v>0</x:v>
      </x:c>
      <x:c r="T106" s="26" t="str">
        <x:f t="shared" si="36"/>
        <x:v>不调</x:v>
      </x:c>
      <x:c r="U106" s="34" t="n">
        <x:f t="shared" ref="U106:U169" si="52">IF(OR(T106="年末+季度",T106="季度+动态"),N106*$E$5/2,IF(T106="季度",(J106+K106)/2,IF(T106="动态",N106*$E$5*IF(J106+K106=0,0.5,J106/(J106+K106)),J106)))</x:f>
        <x:v>0.10260293552603052</x:v>
      </x:c>
      <x:c r="V106" s="34" t="n">
        <x:f t="shared" ref="V106:V169" si="53">IF(OR(T106="年末+季度",T106="季度+动态"),N106*$E$5/2,IF(T106="季度",(J106+K106)/2,IF(T106="动态",N106*$E$5*IF(J106+K106=0,0.5,K106/(J106+K106)),K106)))</x:f>
        <x:v>0.10206497530319915</x:v>
      </x:c>
      <x:c r="W106" s="34" t="n">
        <x:f t="shared" ref="W106:W169" si="54">IF(OR(T106="年末+季度",T106="季度+动态",T106="动态"),N106*(1-$E$5)*IF(L106+M106=0,$B$7/($B$7+$B$8),L106/(L106+M106)),L106)</x:f>
        <x:v>0.7769554996642982</x:v>
      </x:c>
      <x:c r="X106" s="34" t="n">
        <x:f t="shared" ref="X106:X169" si="55">IF(OR(T106="年末+季度",T106="季度+动态",T106="动态"),N106*(1-$E$5)*IF(L106+M106=0,$B$8/($B$7+$B$8),M106/(L106+M106)),M106)</x:f>
        <x:v>0.05439110651400601</x:v>
      </x:c>
      <x:c r="Y106" s="34">
        <x:f t="shared" si="37"/>
        <x:v>0.99998626710299976</x:v>
      </x:c>
      <x:c r="Z106" s="34" t="n">
        <x:f t="shared" ref="Z106:Z169" si="56">U106*Y106</x:f>
        <x:v>0.10260152649048501</x:v>
      </x:c>
      <x:c r="AA106" s="34" t="n">
        <x:f t="shared" ref="AA106:AA169" si="57">V106*Y106</x:f>
        <x:v>0.10206357365540598</x:v>
      </x:c>
      <x:c r="AB106" s="34" t="n">
        <x:f t="shared" ref="AB106:AB169" si="58">W106*Y106</x:f>
        <x:v>0.7769448298144476</x:v>
      </x:c>
      <x:c r="AC106" s="34" t="n">
        <x:f t="shared" ref="AC106:AC169" si="59">X106*Y106</x:f>
        <x:v>0.05439035956654253</x:v>
      </x:c>
      <x:c r="AD106" s="34" t="n">
        <x:f t="shared" ref="AD106:AD169" si="60">SUM(Z106:AC106)</x:f>
        <x:v>1.0360002895268812</x:v>
      </x:c>
      <x:c r="AE106" s="34">
        <x:f t="shared" si="38"/>
        <x:v>1.0564793244987765</x:v>
      </x:c>
      <x:c r="AF106" s="33" t="n">
        <x:f t="shared" ref="AF106:AF169" si="61">AD106/AE106-1</x:f>
        <x:v>-0.019384226929013648</x:v>
      </x:c>
      <x:c r="AG106" s="33">
        <x:f t="shared" si="39"/>
        <x:v>-4.3279587073445924E-3</x:v>
      </x:c>
      <x:c r="AH106" s="30">
        <x:f t="shared" si="40"/>
        <x:v>43921</x:v>
      </x:c>
      <x:c r="AI106" s="36" t="n">
        <x:f t="shared" ref="AI106:AI169" si="62">YEAR(A106)</x:f>
        <x:v>2020</x:v>
      </x:c>
      <x:c r="AJ106" s="36" t="n">
        <x:f t="shared" ref="AJ106:AJ169" si="63">MONTH(A106)</x:f>
        <x:v>4</x:v>
      </x:c>
      <x:c r="AK106" s="26" t="n">
        <x:f t="shared" ref="AK106:AK169" si="64">IF(MONTH(A106)&lt;&gt;MONTH(A107),1,0)</x:f>
        <x:v>0</x:v>
      </x:c>
      <x:c r="AL106" s="34">
        <x:f t="shared" si="41"/>
        <x:v>1.0194247769894766</x:v>
      </x:c>
      <x:c r="AM106" s="35" t="str">
        <x:f t="shared" ref="AM106:AM169" si="65">IF(AK106,AD106/AL106-1,"")</x:f>
      </x:c>
      <x:c r="AN106" s="34">
        <x:f t="shared" si="42"/>
        <x:v>1.0564793244987765</x:v>
      </x:c>
      <x:c r="AO106" s="35" t="n">
        <x:f t="shared" ref="AO106:AO169" si="66">AD106/AN106-1</x:f>
        <x:v>-0.019384226929013648</x:v>
      </x:c>
      <x:c r="AP106" s="31" t="n">
        <x:f t="shared" ref="AP106:AP169" si="67">IFERROR(SUM(Z106:AC106)/AD106,0)</x:f>
        <x:v>1</x:v>
      </x:c>
      <x:c r="AQ106" s="26" t="b">
        <x:f t="shared" ref="AQ106:AQ169" si="68">AND(B106&gt;0,C106&gt;0,D106&gt;0,E106&gt;0)</x:f>
        <x:v>1</x:v>
      </x:c>
      <x:c r="AR106" s="37">
        <x:f t="shared" si="46"/>
        <x:v>45778</x:v>
      </x:c>
      <x:c r="AS106" t="str">
        <x:f t="shared" ref="AS106:AS121" si="69">TEXT(AR106,"yyyy-mm")</x:f>
        <x:v>2025-05</x:v>
      </x:c>
      <x:c r="AT106" s="31" t="n">
        <x:f t="shared" ref="AT106:AT121" si="70">IF(AR106&gt;DATE(YEAR($A$1656),MONTH($A$1656),1),"",SUMIFS($AD$42:$AD$1656,$AI$42:$AI$1656,YEAR(AR106),$AJ$42:$AJ$1656,MONTH(AR106),$AK$42:$AK$1656,1))</x:f>
        <x:v>1.3558753195839652</x:v>
      </x:c>
    </x:row>
    <x:row r="107">
      <x:c r="A107" s="30" t="n">
        <x:f>'净值底稿'!A69</x:f>
        <x:v>43934</x:v>
      </x:c>
      <x:c r="B107" s="32" t="n">
        <x:f>'净值底稿'!F69</x:f>
        <x:v>1.0504459597347515</x:v>
      </x:c>
      <x:c r="C107" s="32" t="n">
        <x:f>'净值底稿'!O69</x:f>
        <x:v>0.9939092452033457</x:v>
      </x:c>
      <x:c r="D107" s="32" t="n">
        <x:f>'净值底稿'!P69</x:f>
        <x:v>1.4528</x:v>
      </x:c>
      <x:c r="E107" s="32" t="n">
        <x:f>'净值底稿'!Q69</x:f>
        <x:v>1.3607</x:v>
      </x:c>
      <x:c r="F107" s="33" t="n">
        <x:f t="shared" ref="F107:F170" si="71">IFERROR(B107/B106-1,0)</x:f>
        <x:v>-0.01621840445271039</x:v>
      </x:c>
      <x:c r="G107" s="33" t="n">
        <x:f t="shared" ref="G107:G170" si="72">IFERROR(C107/C106-1,0)</x:f>
        <x:v>-0.007653478874826702</x:v>
      </x:c>
      <x:c r="H107" s="33" t="n">
        <x:f t="shared" ref="H107:H170" si="73">IFERROR(D107/D106-1,0)</x:f>
        <x:v>-0.00020645516481998527</x:v>
      </x:c>
      <x:c r="I107" s="33" t="n">
        <x:f t="shared" ref="I107:I170" si="74">IFERROR(E107/E106-1,0)</x:f>
        <x:v>-0.0005875872199778698</x:v>
      </x:c>
      <x:c r="J107" s="34" t="n">
        <x:f t="shared" ref="J107:J170" si="75">Z106*(1+F107)</x:f>
        <x:v>0.10093749343639685</x:v>
      </x:c>
      <x:c r="K107" s="34" t="n">
        <x:f t="shared" ref="K107:K170" si="76">AA106*(1+G107)</x:f>
        <x:v>0.10128243225054502</x:v>
      </x:c>
      <x:c r="L107" s="34" t="n">
        <x:f t="shared" ref="L107:L170" si="77">AB106*(1+H107)</x:f>
        <x:v>0.7767844255415521</x:v>
      </x:c>
      <x:c r="M107" s="34" t="n">
        <x:f t="shared" ref="M107:M170" si="78">AC106*(1+I107)</x:f>
        <x:v>0.05435840048637123</x:v>
      </x:c>
      <x:c r="N107" s="34">
        <x:f t="shared" si="47"/>
        <x:v>1.0333627517148654</x:v>
      </x:c>
      <x:c r="O107" s="35">
        <x:f t="shared" si="48"/>
        <x:v>0.19569113106830871</x:v>
      </x:c>
      <x:c r="P107" s="26" t="b">
        <x:f t="shared" si="49"/>
        <x:v>0</x:v>
      </x:c>
      <x:c r="Q107" s="26" t="b">
        <x:f t="shared" si="50"/>
        <x:v>0</x:v>
      </x:c>
      <x:c r="R107" s="26" t="b">
        <x:f t="shared" si="51"/>
        <x:v>0</x:v>
      </x:c>
      <x:c r="S107" s="26" t="b">
        <x:f t="shared" ref="S107:S170" si="79">AND(OR(P107,Q107,R107),A107-AH106&gt;$E$8)</x:f>
        <x:v>0</x:v>
      </x:c>
      <x:c r="T107" s="26" t="str">
        <x:f t="shared" ref="T107:T170" si="80">IF(NOT(OR(P107,Q107,R107)),"不调",IF(NOT(S107),"间隔规则跳过",IF(P107,"年末+季度",IF(AND(Q107,R107),"季度+动态",IF(Q107,"季度","动态")))))</x:f>
        <x:v>不调</x:v>
      </x:c>
      <x:c r="U107" s="34">
        <x:f t="shared" si="52"/>
        <x:v>0.10093749343639685</x:v>
      </x:c>
      <x:c r="V107" s="34">
        <x:f t="shared" si="53"/>
        <x:v>0.10128243225054502</x:v>
      </x:c>
      <x:c r="W107" s="34">
        <x:f t="shared" si="54"/>
        <x:v>0.77678442554155214</x:v>
      </x:c>
      <x:c r="X107" s="34">
        <x:f t="shared" si="55"/>
        <x:v>5.4358400486371229E-2</x:v>
      </x:c>
      <x:c r="Y107" s="34" t="n">
        <x:f t="shared" ref="Y107:Y170" si="81">POWER(1-$H$5,(A107-A106)/$H$8)</x:f>
        <x:v>0.9999588018747739</x:v>
      </x:c>
      <x:c r="Z107" s="34">
        <x:f t="shared" si="56"/>
        <x:v>0.10093333500090225</x:v>
      </x:c>
      <x:c r="AA107" s="34">
        <x:f t="shared" si="57"/>
        <x:v>0.10127825960421796</x:v>
      </x:c>
      <x:c r="AB107" s="34">
        <x:f t="shared" si="58"/>
        <x:v>0.77675242347951501</x:v>
      </x:c>
      <x:c r="AC107" s="34">
        <x:f t="shared" si="59"/>
        <x:v>5.4356161022180903E-2</x:v>
      </x:c>
      <x:c r="AD107" s="34">
        <x:f t="shared" si="60"/>
        <x:v>1.0333201791068163</x:v>
      </x:c>
      <x:c r="AE107" s="34" t="n">
        <x:f t="shared" ref="AE107:AE170" si="82">MAX(AE106,AD107)</x:f>
        <x:v>1.0564793244987765</x:v>
      </x:c>
      <x:c r="AF107" s="33">
        <x:f t="shared" si="61"/>
        <x:v>-2.192105879871098E-2</x:v>
      </x:c>
      <x:c r="AG107" s="33" t="n">
        <x:f t="shared" ref="AG107:AG170" si="83">AD107/AD106-1</x:f>
        <x:v>-0.0025869784469739754</x:v>
      </x:c>
      <x:c r="AH107" s="30" t="n">
        <x:f t="shared" ref="AH107:AH170" si="84">IF(OR(T107="年末+季度",T107="季度+动态",T107="季度",T107="动态"),A107,AH106)</x:f>
        <x:v>43921</x:v>
      </x:c>
      <x:c r="AI107" s="36">
        <x:f t="shared" si="62"/>
        <x:v>2020</x:v>
      </x:c>
      <x:c r="AJ107" s="36">
        <x:f t="shared" si="63"/>
        <x:v>4</x:v>
      </x:c>
      <x:c r="AK107" s="26">
        <x:f t="shared" si="64"/>
        <x:v>0</x:v>
      </x:c>
      <x:c r="AL107" s="34" t="n">
        <x:f t="shared" ref="AL107:AL170" si="85">IF(AK106,AD106,AL106)</x:f>
        <x:v>1.0194247769894766</x:v>
      </x:c>
      <x:c r="AM107" s="35" t="str">
        <x:f t="shared" si="65"/>
      </x:c>
      <x:c r="AN107" s="34" t="n">
        <x:f t="shared" ref="AN107:AN170" si="86">IF(AI107&lt;&gt;AI106,AD107,MAX(AN106,AD107))</x:f>
        <x:v>1.0564793244987765</x:v>
      </x:c>
      <x:c r="AO107" s="35">
        <x:f t="shared" si="66"/>
        <x:v>-2.192105879871098E-2</x:v>
      </x:c>
      <x:c r="AP107" s="31">
        <x:f t="shared" si="67"/>
        <x:v>1</x:v>
      </x:c>
      <x:c r="AQ107" s="26" t="b">
        <x:f t="shared" si="68"/>
        <x:v>1</x:v>
      </x:c>
      <x:c r="AR107" s="37" t="n">
        <x:f t="shared" ref="AR107:AR121" si="87">EDATE(AR106,1)</x:f>
        <x:v>45809</x:v>
      </x:c>
      <x:c r="AS107" t="str">
        <x:f t="shared" si="69"/>
        <x:v>2025-06</x:v>
      </x:c>
      <x:c r="AT107" s="31">
        <x:f t="shared" si="70"/>
        <x:v>1.3874133545356702</x:v>
      </x:c>
    </x:row>
    <x:row r="108">
      <x:c r="A108" s="30" t="n">
        <x:f>'净值底稿'!A70</x:f>
        <x:v>43935</x:v>
      </x:c>
      <x:c r="B108" s="32" t="n">
        <x:f>'净值底稿'!F70</x:f>
        <x:v>1.079454344538424</x:v>
      </x:c>
      <x:c r="C108" s="32" t="n">
        <x:f>'净值底稿'!O70</x:f>
        <x:v>1.0129659579772279</x:v>
      </x:c>
      <x:c r="D108" s="32" t="n">
        <x:f>'净值底稿'!P70</x:f>
        <x:v>1.4534</x:v>
      </x:c>
      <x:c r="E108" s="32" t="n">
        <x:f>'净值底稿'!Q70</x:f>
        <x:v>1.3788</x:v>
      </x:c>
      <x:c r="F108" s="33">
        <x:f t="shared" si="71"/>
        <x:v>2.7615304276097374E-2</x:v>
      </x:c>
      <x:c r="G108" s="33">
        <x:f t="shared" si="72"/>
        <x:v>1.9173493823355425E-2</x:v>
      </x:c>
      <x:c r="H108" s="33">
        <x:f t="shared" si="73"/>
        <x:v>4.1299559471363878E-4</x:v>
      </x:c>
      <x:c r="I108" s="33">
        <x:f t="shared" si="74"/>
        <x:v>1.3301976923642211E-2</x:v>
      </x:c>
      <x:c r="J108" s="34">
        <x:f t="shared" si="75"/>
        <x:v>0.10372063975855343</x:v>
      </x:c>
      <x:c r="K108" s="34">
        <x:f t="shared" si="76"/>
        <x:v>0.10322011768917962</x:v>
      </x:c>
      <x:c r="L108" s="34">
        <x:f t="shared" si="77"/>
        <x:v>0.77707321880859515</x:v>
      </x:c>
      <x:c r="M108" s="34">
        <x:f t="shared" si="78"/>
        <x:v>5.5079205421755734E-2</x:v>
      </x:c>
      <x:c r="N108" s="34">
        <x:f t="shared" si="47"/>
        <x:v>1.039093181678084</x:v>
      </x:c>
      <x:c r="O108" s="35">
        <x:f t="shared" si="48"/>
        <x:v>0.19915514902478137</x:v>
      </x:c>
      <x:c r="P108" s="26" t="b">
        <x:f t="shared" si="49"/>
        <x:v>0</x:v>
      </x:c>
      <x:c r="Q108" s="26" t="b">
        <x:f t="shared" si="50"/>
        <x:v>0</x:v>
      </x:c>
      <x:c r="R108" s="26" t="b">
        <x:f t="shared" si="51"/>
        <x:v>0</x:v>
      </x:c>
      <x:c r="S108" s="26" t="b">
        <x:f t="shared" si="79"/>
        <x:v>0</x:v>
      </x:c>
      <x:c r="T108" s="26" t="str">
        <x:f t="shared" si="80"/>
        <x:v>不调</x:v>
      </x:c>
      <x:c r="U108" s="34">
        <x:f t="shared" si="52"/>
        <x:v>0.10372063975855343</x:v>
      </x:c>
      <x:c r="V108" s="34">
        <x:f t="shared" si="53"/>
        <x:v>0.10322011768917962</x:v>
      </x:c>
      <x:c r="W108" s="34">
        <x:f t="shared" si="54"/>
        <x:v>0.77707321880859515</x:v>
      </x:c>
      <x:c r="X108" s="34">
        <x:f t="shared" si="55"/>
        <x:v>5.5079205421755734E-2</x:v>
      </x:c>
      <x:c r="Y108" s="34">
        <x:f t="shared" si="81"/>
        <x:v>0.99998626710299976</x:v>
      </x:c>
      <x:c r="Z108" s="34">
        <x:f t="shared" si="56"/>
        <x:v>0.10371921537369083</x:v>
      </x:c>
      <x:c r="AA108" s="34">
        <x:f t="shared" si="57"/>
        <x:v>0.10321870017793504</x:v>
      </x:c>
      <x:c r="AB108" s="34">
        <x:f t="shared" si="58"/>
        <x:v>0.77706254734211955</x:v>
      </x:c>
      <x:c r="AC108" s="34">
        <x:f t="shared" si="59"/>
        <x:v>5.5078449024700819E-2</x:v>
      </x:c>
      <x:c r="AD108" s="34">
        <x:f t="shared" si="60"/>
        <x:v>1.0390789119184463</x:v>
      </x:c>
      <x:c r="AE108" s="34">
        <x:f t="shared" si="82"/>
        <x:v>1.0564793244987765</x:v>
      </x:c>
      <x:c r="AF108" s="33">
        <x:f t="shared" si="61"/>
        <x:v>-1.6470187515108647E-2</x:v>
      </x:c>
      <x:c r="AG108" s="33">
        <x:f t="shared" si="83"/>
        <x:v>5.5730381812613139E-3</x:v>
      </x:c>
      <x:c r="AH108" s="30">
        <x:f t="shared" si="84"/>
        <x:v>43921</x:v>
      </x:c>
      <x:c r="AI108" s="36">
        <x:f t="shared" si="62"/>
        <x:v>2020</x:v>
      </x:c>
      <x:c r="AJ108" s="36">
        <x:f t="shared" si="63"/>
        <x:v>4</x:v>
      </x:c>
      <x:c r="AK108" s="26">
        <x:f t="shared" si="64"/>
        <x:v>0</x:v>
      </x:c>
      <x:c r="AL108" s="34">
        <x:f t="shared" si="85"/>
        <x:v>1.0194247769894766</x:v>
      </x:c>
      <x:c r="AM108" s="35" t="str">
        <x:f t="shared" si="65"/>
      </x:c>
      <x:c r="AN108" s="34">
        <x:f t="shared" si="86"/>
        <x:v>1.0564793244987765</x:v>
      </x:c>
      <x:c r="AO108" s="35">
        <x:f t="shared" si="66"/>
        <x:v>-1.6470187515108647E-2</x:v>
      </x:c>
      <x:c r="AP108" s="31">
        <x:f t="shared" si="67"/>
        <x:v>1</x:v>
      </x:c>
      <x:c r="AQ108" s="26" t="b">
        <x:f t="shared" si="68"/>
        <x:v>1</x:v>
      </x:c>
      <x:c r="AR108" s="37">
        <x:f t="shared" si="87"/>
        <x:v>45839</x:v>
      </x:c>
      <x:c r="AS108" t="str">
        <x:f t="shared" si="69"/>
        <x:v>2025-07</x:v>
      </x:c>
      <x:c r="AT108" s="31">
        <x:f t="shared" si="70"/>
        <x:v>1.4230211272373479</x:v>
      </x:c>
    </x:row>
    <x:row r="109">
      <x:c r="A109" s="30" t="n">
        <x:f>'净值底稿'!A71</x:f>
        <x:v>43936</x:v>
      </x:c>
      <x:c r="B109" s="32" t="n">
        <x:f>'净值底稿'!F71</x:f>
        <x:v>1.0827926596025692</x:v>
      </x:c>
      <x:c r="C109" s="32" t="n">
        <x:f>'净值底稿'!O71</x:f>
        <x:v>1.0069975657187946</x:v>
      </x:c>
      <x:c r="D109" s="32" t="n">
        <x:f>'净值底稿'!P71</x:f>
        <x:v>1.4546</x:v>
      </x:c>
      <x:c r="E109" s="32" t="n">
        <x:f>'净值底稿'!Q71</x:f>
        <x:v>1.369</x:v>
      </x:c>
      <x:c r="F109" s="33">
        <x:f t="shared" si="71"/>
        <x:v>3.0925949587732315E-3</x:v>
      </x:c>
      <x:c r="G109" s="33">
        <x:f t="shared" si="72"/>
        <x:v>-5.8919968745557716E-3</x:v>
      </x:c>
      <x:c r="H109" s="33">
        <x:f t="shared" si="73"/>
        <x:v>8.2565019953206864E-4</x:v>
      </x:c>
      <x:c r="I109" s="33">
        <x:f t="shared" si="74"/>
        <x:v>-7.1076298230345891E-3</x:v>
      </x:c>
      <x:c r="J109" s="34">
        <x:f t="shared" si="75"/>
        <x:v>0.10403997689628343</x:v>
      </x:c>
      <x:c r="K109" s="34">
        <x:f t="shared" si="76"/>
        <x:v>0.10261053591909093</x:v>
      </x:c>
      <x:c r="L109" s="34">
        <x:f t="shared" si="77"/>
        <x:v>0.77770412918938148</x:v>
      </x:c>
      <x:c r="M109" s="34">
        <x:f t="shared" si="78"/>
        <x:v>5.4686971797806364E-2</x:v>
      </x:c>
      <x:c r="N109" s="34">
        <x:f t="shared" si="47"/>
        <x:v>1.0390416138025622</x:v>
      </x:c>
      <x:c r="O109" s="35">
        <x:f t="shared" si="48"/>
        <x:v>0.19888569434586853</x:v>
      </x:c>
      <x:c r="P109" s="26" t="b">
        <x:f t="shared" si="49"/>
        <x:v>0</x:v>
      </x:c>
      <x:c r="Q109" s="26" t="b">
        <x:f t="shared" si="50"/>
        <x:v>0</x:v>
      </x:c>
      <x:c r="R109" s="26" t="b">
        <x:f t="shared" si="51"/>
        <x:v>0</x:v>
      </x:c>
      <x:c r="S109" s="26" t="b">
        <x:f t="shared" si="79"/>
        <x:v>0</x:v>
      </x:c>
      <x:c r="T109" s="26" t="str">
        <x:f t="shared" si="80"/>
        <x:v>不调</x:v>
      </x:c>
      <x:c r="U109" s="34">
        <x:f t="shared" si="52"/>
        <x:v>0.10403997689628343</x:v>
      </x:c>
      <x:c r="V109" s="34">
        <x:f t="shared" si="53"/>
        <x:v>0.10261053591909093</x:v>
      </x:c>
      <x:c r="W109" s="34">
        <x:f t="shared" si="54"/>
        <x:v>0.77770412918938148</x:v>
      </x:c>
      <x:c r="X109" s="34">
        <x:f t="shared" si="55"/>
        <x:v>5.4686971797806364E-2</x:v>
      </x:c>
      <x:c r="Y109" s="34">
        <x:f t="shared" si="81"/>
        <x:v>0.99998626710299976</x:v>
      </x:c>
      <x:c r="Z109" s="34">
        <x:f t="shared" si="56"/>
        <x:v>0.1040385481259968</x:v>
      </x:c>
      <x:c r="AA109" s="34">
        <x:f t="shared" si="57"/>
        <x:v>0.10260912677917002</x:v>
      </x:c>
      <x:c r="AB109" s="34">
        <x:f t="shared" si="58"/>
        <x:v>0.77769344905867865</x:v>
      </x:c>
      <x:c r="AC109" s="34">
        <x:f t="shared" si="59"/>
        <x:v>5.4686220787255407E-2</x:v>
      </x:c>
      <x:c r="AD109" s="34">
        <x:f t="shared" si="60"/>
        <x:v>1.0390273447511009</x:v>
      </x:c>
      <x:c r="AE109" s="34">
        <x:f t="shared" si="82"/>
        <x:v>1.0564793244987765</x:v>
      </x:c>
      <x:c r="AF109" s="33">
        <x:f t="shared" si="61"/>
        <x:v>-1.6518997904625632E-2</x:v>
      </x:c>
      <x:c r="AG109" s="33">
        <x:f t="shared" si="83"/>
        <x:v>-4.9627768164528518E-5</x:v>
      </x:c>
      <x:c r="AH109" s="30">
        <x:f t="shared" si="84"/>
        <x:v>43921</x:v>
      </x:c>
      <x:c r="AI109" s="36">
        <x:f t="shared" si="62"/>
        <x:v>2020</x:v>
      </x:c>
      <x:c r="AJ109" s="36">
        <x:f t="shared" si="63"/>
        <x:v>4</x:v>
      </x:c>
      <x:c r="AK109" s="26">
        <x:f t="shared" si="64"/>
        <x:v>0</x:v>
      </x:c>
      <x:c r="AL109" s="34">
        <x:f t="shared" si="85"/>
        <x:v>1.0194247769894766</x:v>
      </x:c>
      <x:c r="AM109" s="35" t="str">
        <x:f t="shared" si="65"/>
      </x:c>
      <x:c r="AN109" s="34">
        <x:f t="shared" si="86"/>
        <x:v>1.0564793244987765</x:v>
      </x:c>
      <x:c r="AO109" s="35">
        <x:f t="shared" si="66"/>
        <x:v>-1.6518997904625632E-2</x:v>
      </x:c>
      <x:c r="AP109" s="31">
        <x:f t="shared" si="67"/>
        <x:v>1</x:v>
      </x:c>
      <x:c r="AQ109" s="26" t="b">
        <x:f t="shared" si="68"/>
        <x:v>1</x:v>
      </x:c>
      <x:c r="AR109" s="37">
        <x:f t="shared" si="87"/>
        <x:v>45870</x:v>
      </x:c>
      <x:c r="AS109" t="str">
        <x:f t="shared" si="69"/>
        <x:v>2025-08</x:v>
      </x:c>
      <x:c r="AT109" s="31">
        <x:f t="shared" si="70"/>
        <x:v>1.4860645144507265</x:v>
      </x:c>
    </x:row>
    <x:row r="110">
      <x:c r="A110" s="30" t="n">
        <x:f>'净值底稿'!A72</x:f>
        <x:v>43937</x:v>
      </x:c>
      <x:c r="B110" s="32" t="n">
        <x:f>'净值底稿'!F72</x:f>
        <x:v>1.0911328321538</x:v>
      </x:c>
      <x:c r="C110" s="32" t="n">
        <x:f>'净值底稿'!O72</x:f>
        <x:v>1.012742770962219</x:v>
      </x:c>
      <x:c r="D110" s="32" t="n">
        <x:f>'净值底稿'!P72</x:f>
        <x:v>1.4563</x:v>
      </x:c>
      <x:c r="E110" s="32" t="n">
        <x:f>'净值底稿'!Q72</x:f>
        <x:v>1.3832</x:v>
      </x:c>
      <x:c r="F110" s="33">
        <x:f t="shared" si="71"/>
        <x:v>7.7024649892731833E-3</x:v>
      </x:c>
      <x:c r="G110" s="33">
        <x:f t="shared" si="72"/>
        <x:v>5.7052821565892753E-3</x:v>
      </x:c>
      <x:c r="H110" s="33">
        <x:f t="shared" si="73"/>
        <x:v>1.1687061735186077E-3</x:v>
      </x:c>
      <x:c r="I110" s="33">
        <x:f t="shared" si="74"/>
        <x:v>1.0372534696859059E-2</x:v>
      </x:c>
      <x:c r="J110" s="34">
        <x:f t="shared" si="75"/>
        <x:v>0.10483990140047211</x:v>
      </x:c>
      <x:c r="K110" s="34">
        <x:f t="shared" si="76"/>
        <x:v>0.10319454079928642</x:v>
      </x:c>
      <x:c r="L110" s="34">
        <x:f t="shared" si="77"/>
        <x:v>0.77860234419369856</x:v>
      </x:c>
      <x:c r="M110" s="34">
        <x:f t="shared" si="78"/>
        <x:v>5.5253455509811311E-2</x:v>
      </x:c>
      <x:c r="N110" s="34">
        <x:f t="shared" si="47"/>
        <x:v>1.0418902419032685</x:v>
      </x:c>
      <x:c r="O110" s="35">
        <x:f t="shared" si="48"/>
        <x:v>0.19967020885014961</x:v>
      </x:c>
      <x:c r="P110" s="26" t="b">
        <x:f t="shared" si="49"/>
        <x:v>0</x:v>
      </x:c>
      <x:c r="Q110" s="26" t="b">
        <x:f t="shared" si="50"/>
        <x:v>0</x:v>
      </x:c>
      <x:c r="R110" s="26" t="b">
        <x:f t="shared" si="51"/>
        <x:v>0</x:v>
      </x:c>
      <x:c r="S110" s="26" t="b">
        <x:f t="shared" si="79"/>
        <x:v>0</x:v>
      </x:c>
      <x:c r="T110" s="26" t="str">
        <x:f t="shared" si="80"/>
        <x:v>不调</x:v>
      </x:c>
      <x:c r="U110" s="34">
        <x:f t="shared" si="52"/>
        <x:v>0.10483990140047211</x:v>
      </x:c>
      <x:c r="V110" s="34">
        <x:f t="shared" si="53"/>
        <x:v>0.10319454079928642</x:v>
      </x:c>
      <x:c r="W110" s="34">
        <x:f t="shared" si="54"/>
        <x:v>0.77860234419369856</x:v>
      </x:c>
      <x:c r="X110" s="34">
        <x:f t="shared" si="55"/>
        <x:v>5.5253455509811311E-2</x:v>
      </x:c>
      <x:c r="Y110" s="34">
        <x:f t="shared" si="81"/>
        <x:v>0.99998626710299976</x:v>
      </x:c>
      <x:c r="Z110" s="34">
        <x:f t="shared" si="56"/>
        <x:v>0.10483846164490467</x:v>
      </x:c>
      <x:c r="AA110" s="34">
        <x:f t="shared" si="57"/>
        <x:v>0.10319312363928664</x:v>
      </x:c>
      <x:c r="AB110" s="34">
        <x:f t="shared" si="58"/>
        <x:v>0.77859165172790157</x:v>
      </x:c>
      <x:c r="AC110" s="34">
        <x:f t="shared" si="59"/>
        <x:v>5.5252696719797885E-2</x:v>
      </x:c>
      <x:c r="AD110" s="34">
        <x:f t="shared" si="60"/>
        <x:v>1.0418759337318908</x:v>
      </x:c>
      <x:c r="AE110" s="34">
        <x:f t="shared" si="82"/>
        <x:v>1.0564793244987765</x:v>
      </x:c>
      <x:c r="AF110" s="33">
        <x:f t="shared" si="61"/>
        <x:v>-1.382269432846106E-2</x:v>
      </x:c>
      <x:c r="AG110" s="33">
        <x:f t="shared" si="83"/>
        <x:v>2.7415919274695888E-3</x:v>
      </x:c>
      <x:c r="AH110" s="30">
        <x:f t="shared" si="84"/>
        <x:v>43921</x:v>
      </x:c>
      <x:c r="AI110" s="36">
        <x:f t="shared" si="62"/>
        <x:v>2020</x:v>
      </x:c>
      <x:c r="AJ110" s="36">
        <x:f t="shared" si="63"/>
        <x:v>4</x:v>
      </x:c>
      <x:c r="AK110" s="26">
        <x:f t="shared" si="64"/>
        <x:v>0</x:v>
      </x:c>
      <x:c r="AL110" s="34">
        <x:f t="shared" si="85"/>
        <x:v>1.0194247769894766</x:v>
      </x:c>
      <x:c r="AM110" s="35" t="str">
        <x:f t="shared" si="65"/>
      </x:c>
      <x:c r="AN110" s="34">
        <x:f t="shared" si="86"/>
        <x:v>1.0564793244987765</x:v>
      </x:c>
      <x:c r="AO110" s="35">
        <x:f t="shared" si="66"/>
        <x:v>-1.382269432846106E-2</x:v>
      </x:c>
      <x:c r="AP110" s="31">
        <x:f t="shared" si="67"/>
        <x:v>1</x:v>
      </x:c>
      <x:c r="AQ110" s="26" t="b">
        <x:f t="shared" si="68"/>
        <x:v>1</x:v>
      </x:c>
      <x:c r="AR110" s="37">
        <x:f t="shared" si="87"/>
        <x:v>45901</x:v>
      </x:c>
      <x:c r="AS110" t="str">
        <x:f t="shared" si="69"/>
        <x:v>2025-09</x:v>
      </x:c>
      <x:c r="AT110" s="31">
        <x:f t="shared" si="70"/>
        <x:v>1.5147482043526233</x:v>
      </x:c>
    </x:row>
    <x:row r="111">
      <x:c r="A111" s="30" t="n">
        <x:f>'净值底稿'!A73</x:f>
        <x:v>43938</x:v>
      </x:c>
      <x:c r="B111" s="32" t="n">
        <x:f>'净值底稿'!F73</x:f>
        <x:v>1.102563738594572</x:v>
      </x:c>
      <x:c r="C111" s="32" t="n">
        <x:f>'净值底稿'!O73</x:f>
        <x:v>1.0152927868613104</x:v>
      </x:c>
      <x:c r="D111" s="32" t="n">
        <x:f>'净值底稿'!P73</x:f>
        <x:v>1.4557</x:v>
      </x:c>
      <x:c r="E111" s="32" t="n">
        <x:f>'净值底稿'!Q73</x:f>
        <x:v>1.3543</x:v>
      </x:c>
      <x:c r="F111" s="33">
        <x:f t="shared" si="71"/>
        <x:v>1.0476182279482993E-2</x:v>
      </x:c>
      <x:c r="G111" s="33">
        <x:f t="shared" si="72"/>
        <x:v>2.5179304875893038E-3</x:v>
      </x:c>
      <x:c r="H111" s="33">
        <x:f t="shared" si="73"/>
        <x:v>-4.1200302135546707E-4</x:v>
      </x:c>
      <x:c r="I111" s="33">
        <x:f t="shared" si="74"/>
        <x:v>-2.0893580104106357E-2</x:v>
      </x:c>
      <x:c r="J111" s="34">
        <x:f t="shared" si="75"/>
        <x:v>0.10593676847899727</x:v>
      </x:c>
      <x:c r="K111" s="34">
        <x:f t="shared" si="76"/>
        <x:v>0.10345295675140757</x:v>
      </x:c>
      <x:c r="L111" s="34">
        <x:f t="shared" si="77"/>
        <x:v>0.77827086961498748</x:v>
      </x:c>
      <x:c r="M111" s="34">
        <x:f t="shared" si="78"/>
        <x:v>5.4098270074914891E-2</x:v>
      </x:c>
      <x:c r="N111" s="34">
        <x:f t="shared" si="47"/>
        <x:v>1.0417588649203071</x:v>
      </x:c>
      <x:c r="O111" s="35">
        <x:f t="shared" si="48"/>
        <x:v>0.2009963459695856</x:v>
      </x:c>
      <x:c r="P111" s="26" t="b">
        <x:f t="shared" si="49"/>
        <x:v>0</x:v>
      </x:c>
      <x:c r="Q111" s="26" t="b">
        <x:f t="shared" si="50"/>
        <x:v>0</x:v>
      </x:c>
      <x:c r="R111" s="26" t="b">
        <x:f t="shared" si="51"/>
        <x:v>0</x:v>
      </x:c>
      <x:c r="S111" s="26" t="b">
        <x:f t="shared" si="79"/>
        <x:v>0</x:v>
      </x:c>
      <x:c r="T111" s="26" t="str">
        <x:f t="shared" si="80"/>
        <x:v>不调</x:v>
      </x:c>
      <x:c r="U111" s="34">
        <x:f t="shared" si="52"/>
        <x:v>0.10593676847899727</x:v>
      </x:c>
      <x:c r="V111" s="34">
        <x:f t="shared" si="53"/>
        <x:v>0.10345295675140757</x:v>
      </x:c>
      <x:c r="W111" s="34">
        <x:f t="shared" si="54"/>
        <x:v>0.77827086961498748</x:v>
      </x:c>
      <x:c r="X111" s="34">
        <x:f t="shared" si="55"/>
        <x:v>5.4098270074914891E-2</x:v>
      </x:c>
      <x:c r="Y111" s="34">
        <x:f t="shared" si="81"/>
        <x:v>0.99998626710299976</x:v>
      </x:c>
      <x:c r="Z111" s="34">
        <x:f t="shared" si="56"/>
        <x:v>0.10593531366026722</x:v>
      </x:c>
      <x:c r="AA111" s="34">
        <x:f t="shared" si="57"/>
        <x:v>0.10345153604260814</x:v>
      </x:c>
      <x:c r="AB111" s="34">
        <x:f t="shared" si="58"/>
        <x:v>0.77826018170129674</x:v>
      </x:c>
      <x:c r="AC111" s="34">
        <x:f t="shared" si="59"/>
        <x:v>5.4097527148944058E-2</x:v>
      </x:c>
      <x:c r="AD111" s="34">
        <x:f t="shared" si="60"/>
        <x:v>1.0417445585531162</x:v>
      </x:c>
      <x:c r="AE111" s="34">
        <x:f t="shared" si="82"/>
        <x:v>1.0564793244987765</x:v>
      </x:c>
      <x:c r="AF111" s="33">
        <x:f t="shared" si="61"/>
        <x:v>-1.3947046197663071E-2</x:v>
      </x:c>
      <x:c r="AG111" s="33">
        <x:f t="shared" si="83"/>
        <x:v>-1.2609483962644497E-4</x:v>
      </x:c>
      <x:c r="AH111" s="30">
        <x:f t="shared" si="84"/>
        <x:v>43921</x:v>
      </x:c>
      <x:c r="AI111" s="36">
        <x:f t="shared" si="62"/>
        <x:v>2020</x:v>
      </x:c>
      <x:c r="AJ111" s="36">
        <x:f t="shared" si="63"/>
        <x:v>4</x:v>
      </x:c>
      <x:c r="AK111" s="26">
        <x:f t="shared" si="64"/>
        <x:v>0</x:v>
      </x:c>
      <x:c r="AL111" s="34">
        <x:f t="shared" si="85"/>
        <x:v>1.0194247769894766</x:v>
      </x:c>
      <x:c r="AM111" s="35" t="str">
        <x:f t="shared" si="65"/>
      </x:c>
      <x:c r="AN111" s="34">
        <x:f t="shared" si="86"/>
        <x:v>1.0564793244987765</x:v>
      </x:c>
      <x:c r="AO111" s="35">
        <x:f t="shared" si="66"/>
        <x:v>-1.3947046197663071E-2</x:v>
      </x:c>
      <x:c r="AP111" s="31">
        <x:f t="shared" si="67"/>
        <x:v>1</x:v>
      </x:c>
      <x:c r="AQ111" s="26" t="b">
        <x:f t="shared" si="68"/>
        <x:v>1</x:v>
      </x:c>
      <x:c r="AR111" s="37">
        <x:f t="shared" si="87"/>
        <x:v>45931</x:v>
      </x:c>
      <x:c r="AS111" t="str">
        <x:f t="shared" si="69"/>
        <x:v>2025-10</x:v>
      </x:c>
      <x:c r="AT111" s="31">
        <x:f t="shared" si="70"/>
        <x:v>1.5299132314314787</x:v>
      </x:c>
    </x:row>
    <x:row r="112">
      <x:c r="A112" s="30" t="n">
        <x:f>'净值底稿'!A74</x:f>
        <x:v>43941</x:v>
      </x:c>
      <x:c r="B112" s="32" t="n">
        <x:f>'净值底稿'!F74</x:f>
        <x:v>1.1138055776262452</x:v>
      </x:c>
      <x:c r="C112" s="32" t="n">
        <x:f>'净值底稿'!O74</x:f>
        <x:v>1.027750568531268</x:v>
      </x:c>
      <x:c r="D112" s="32" t="n">
        <x:f>'净值底稿'!P74</x:f>
        <x:v>1.4547</x:v>
      </x:c>
      <x:c r="E112" s="32" t="n">
        <x:f>'净值底稿'!Q74</x:f>
        <x:v>1.3543</x:v>
      </x:c>
      <x:c r="F112" s="33">
        <x:f t="shared" si="71"/>
        <x:v>1.0196089929461305E-2</x:v>
      </x:c>
      <x:c r="G112" s="33">
        <x:f t="shared" si="72"/>
        <x:v>1.2270137078851606E-2</x:v>
      </x:c>
      <x:c r="H112" s="33">
        <x:f t="shared" si="73"/>
        <x:v>-6.8695472968327564E-4</x:v>
      </x:c>
      <x:c r="I112" s="33">
        <x:f t="shared" si="74"/>
        <x:v>0</x:v>
      </x:c>
      <x:c r="J112" s="34">
        <x:f t="shared" si="75"/>
        <x:v>0.107015439645053</x:v>
      </x:c>
      <x:c r="K112" s="34">
        <x:f t="shared" si="76"/>
        <x:v>0.10472090057086869</x:v>
      </x:c>
      <x:c r="L112" s="34">
        <x:f t="shared" si="77"/>
        <x:v>0.77772555218855288</x:v>
      </x:c>
      <x:c r="M112" s="34">
        <x:f t="shared" si="78"/>
        <x:v>5.4097527148944058E-2</x:v>
      </x:c>
      <x:c r="N112" s="34">
        <x:f t="shared" si="47"/>
        <x:v>1.0435594195534186</x:v>
      </x:c>
      <x:c r="O112" s="35">
        <x:f t="shared" si="48"/>
        <x:v>0.20289821187808574</x:v>
      </x:c>
      <x:c r="P112" s="26" t="b">
        <x:f t="shared" si="49"/>
        <x:v>0</x:v>
      </x:c>
      <x:c r="Q112" s="26" t="b">
        <x:f t="shared" si="50"/>
        <x:v>0</x:v>
      </x:c>
      <x:c r="R112" s="26" t="b">
        <x:f t="shared" si="51"/>
        <x:v>0</x:v>
      </x:c>
      <x:c r="S112" s="26" t="b">
        <x:f t="shared" si="79"/>
        <x:v>0</x:v>
      </x:c>
      <x:c r="T112" s="26" t="str">
        <x:f t="shared" si="80"/>
        <x:v>不调</x:v>
      </x:c>
      <x:c r="U112" s="34">
        <x:f t="shared" si="52"/>
        <x:v>0.107015439645053</x:v>
      </x:c>
      <x:c r="V112" s="34">
        <x:f t="shared" si="53"/>
        <x:v>0.10472090057086869</x:v>
      </x:c>
      <x:c r="W112" s="34">
        <x:f t="shared" si="54"/>
        <x:v>0.77772555218855288</x:v>
      </x:c>
      <x:c r="X112" s="34">
        <x:f t="shared" si="55"/>
        <x:v>5.4097527148944058E-2</x:v>
      </x:c>
      <x:c r="Y112" s="34">
        <x:f t="shared" si="81"/>
        <x:v>0.99995880187477393</x:v>
      </x:c>
      <x:c r="Z112" s="34">
        <x:f t="shared" si="56"/>
        <x:v>0.10701103080956938</x:v>
      </x:c>
      <x:c r="AA112" s="34">
        <x:f t="shared" si="57"/>
        <x:v>0.10471658626609319</x:v>
      </x:c>
      <x:c r="AB112" s="34">
        <x:f t="shared" si="58"/>
        <x:v>0.77769351135386233</x:v>
      </x:c>
      <x:c r="AC112" s="34">
        <x:f t="shared" si="59"/>
        <x:v>5.4095298432246156E-2</x:v>
      </x:c>
      <x:c r="AD112" s="34">
        <x:f t="shared" si="60"/>
        <x:v>1.0435164268617712</x:v>
      </x:c>
      <x:c r="AE112" s="34">
        <x:f t="shared" si="82"/>
        <x:v>1.0564793244987765</x:v>
      </x:c>
      <x:c r="AF112" s="33">
        <x:f t="shared" si="61"/>
        <x:v>-1.2269901867843269E-2</x:v>
      </x:c>
      <x:c r="AG112" s="33">
        <x:f t="shared" si="83"/>
        <x:v>1.7008663919646505E-3</x:v>
      </x:c>
      <x:c r="AH112" s="30">
        <x:f t="shared" si="84"/>
        <x:v>43921</x:v>
      </x:c>
      <x:c r="AI112" s="36">
        <x:f t="shared" si="62"/>
        <x:v>2020</x:v>
      </x:c>
      <x:c r="AJ112" s="36">
        <x:f t="shared" si="63"/>
        <x:v>4</x:v>
      </x:c>
      <x:c r="AK112" s="26">
        <x:f t="shared" si="64"/>
        <x:v>0</x:v>
      </x:c>
      <x:c r="AL112" s="34">
        <x:f t="shared" si="85"/>
        <x:v>1.0194247769894766</x:v>
      </x:c>
      <x:c r="AM112" s="35" t="str">
        <x:f t="shared" si="65"/>
      </x:c>
      <x:c r="AN112" s="34">
        <x:f t="shared" si="86"/>
        <x:v>1.0564793244987765</x:v>
      </x:c>
      <x:c r="AO112" s="35">
        <x:f t="shared" si="66"/>
        <x:v>-1.2269901867843269E-2</x:v>
      </x:c>
      <x:c r="AP112" s="31">
        <x:f t="shared" si="67"/>
        <x:v>1</x:v>
      </x:c>
      <x:c r="AQ112" s="26" t="b">
        <x:f t="shared" si="68"/>
        <x:v>1</x:v>
      </x:c>
      <x:c r="AR112" s="37">
        <x:f t="shared" si="87"/>
        <x:v>45962</x:v>
      </x:c>
      <x:c r="AS112" t="str">
        <x:f t="shared" si="69"/>
        <x:v>2025-11</x:v>
      </x:c>
      <x:c r="AT112" s="31">
        <x:f t="shared" si="70"/>
        <x:v>1.5199326412045076</x:v>
      </x:c>
    </x:row>
    <x:row r="113">
      <x:c r="A113" s="30" t="n">
        <x:f>'净值底稿'!A75</x:f>
        <x:v>43942</x:v>
      </x:c>
      <x:c r="B113" s="32" t="n">
        <x:f>'净值底稿'!F75</x:f>
        <x:v>1.1073122395140935</x:v>
      </x:c>
      <x:c r="C113" s="32" t="n">
        <x:f>'净值底稿'!O75</x:f>
        <x:v>1.021246294445461</x:v>
      </x:c>
      <x:c r="D113" s="32" t="n">
        <x:f>'净值底稿'!P75</x:f>
        <x:v>1.4558</x:v>
      </x:c>
      <x:c r="E113" s="32" t="n">
        <x:f>'净值底稿'!Q75</x:f>
        <x:v>1.3699</x:v>
      </x:c>
      <x:c r="F113" s="33">
        <x:f t="shared" si="71"/>
        <x:v>-5.8298667582454833E-3</x:v>
      </x:c>
      <x:c r="G113" s="33">
        <x:f t="shared" si="72"/>
        <x:v>-6.3286504381137032E-3</x:v>
      </x:c>
      <x:c r="H113" s="33">
        <x:f t="shared" si="73"/>
        <x:v>7.5616965697378191E-4</x:v>
      </x:c>
      <x:c r="I113" s="33">
        <x:f t="shared" si="74"/>
        <x:v>1.1518865834748482E-2</x:v>
      </x:c>
      <x:c r="J113" s="34">
        <x:f t="shared" si="75"/>
        <x:v>0.10638717075828709</x:v>
      </x:c>
      <x:c r="K113" s="34">
        <x:f t="shared" si="76"/>
        <x:v>0.1040538715965425</x:v>
      </x:c>
      <x:c r="L113" s="34">
        <x:f t="shared" si="77"/>
        <x:v>0.77828157958957356</x:v>
      </x:c>
      <x:c r="M113" s="34">
        <x:f t="shared" si="78"/>
        <x:v>5.4718414917177882E-2</x:v>
      </x:c>
      <x:c r="N113" s="34">
        <x:f t="shared" si="47"/>
        <x:v>1.043441036861581</x:v>
      </x:c>
      <x:c r="O113" s="35">
        <x:f t="shared" si="48"/>
        <x:v>0.20167986011723815</x:v>
      </x:c>
      <x:c r="P113" s="26" t="b">
        <x:f t="shared" si="49"/>
        <x:v>0</x:v>
      </x:c>
      <x:c r="Q113" s="26" t="b">
        <x:f t="shared" si="50"/>
        <x:v>0</x:v>
      </x:c>
      <x:c r="R113" s="26" t="b">
        <x:f t="shared" si="51"/>
        <x:v>0</x:v>
      </x:c>
      <x:c r="S113" s="26" t="b">
        <x:f t="shared" si="79"/>
        <x:v>0</x:v>
      </x:c>
      <x:c r="T113" s="26" t="str">
        <x:f t="shared" si="80"/>
        <x:v>不调</x:v>
      </x:c>
      <x:c r="U113" s="34">
        <x:f t="shared" si="52"/>
        <x:v>0.10638717075828709</x:v>
      </x:c>
      <x:c r="V113" s="34">
        <x:f t="shared" si="53"/>
        <x:v>0.1040538715965425</x:v>
      </x:c>
      <x:c r="W113" s="34">
        <x:f t="shared" si="54"/>
        <x:v>0.77828157958957356</x:v>
      </x:c>
      <x:c r="X113" s="34">
        <x:f t="shared" si="55"/>
        <x:v>5.4718414917177882E-2</x:v>
      </x:c>
      <x:c r="Y113" s="34">
        <x:f t="shared" si="81"/>
        <x:v>0.99998626710299976</x:v>
      </x:c>
      <x:c r="Z113" s="34">
        <x:f t="shared" si="56"/>
        <x:v>0.10638570975422892</x:v>
      </x:c>
      <x:c r="AA113" s="34">
        <x:f t="shared" si="57"/>
        <x:v>0.10405244263544139</x:v>
      </x:c>
      <x:c r="AB113" s="34">
        <x:f t="shared" si="58"/>
        <x:v>0.77827089152880391</x:v>
      </x:c>
      <x:c r="AC113" s="34">
        <x:f t="shared" si="59"/>
        <x:v>5.4717663474821807E-2</x:v>
      </x:c>
      <x:c r="AD113" s="34">
        <x:f t="shared" si="60"/>
        <x:v>1.0434267073932961</x:v>
      </x:c>
      <x:c r="AE113" s="34">
        <x:f t="shared" si="82"/>
        <x:v>1.0564793244987765</x:v>
      </x:c>
      <x:c r="AF113" s="33">
        <x:f t="shared" si="61"/>
        <x:v>-1.2354824938645037E-2</x:v>
      </x:c>
      <x:c r="AG113" s="33">
        <x:f t="shared" si="83"/>
        <x:v>-8.5978012578924456E-5</x:v>
      </x:c>
      <x:c r="AH113" s="30">
        <x:f t="shared" si="84"/>
        <x:v>43921</x:v>
      </x:c>
      <x:c r="AI113" s="36">
        <x:f t="shared" si="62"/>
        <x:v>2020</x:v>
      </x:c>
      <x:c r="AJ113" s="36">
        <x:f t="shared" si="63"/>
        <x:v>4</x:v>
      </x:c>
      <x:c r="AK113" s="26">
        <x:f t="shared" si="64"/>
        <x:v>0</x:v>
      </x:c>
      <x:c r="AL113" s="34">
        <x:f t="shared" si="85"/>
        <x:v>1.0194247769894766</x:v>
      </x:c>
      <x:c r="AM113" s="35" t="str">
        <x:f t="shared" si="65"/>
      </x:c>
      <x:c r="AN113" s="34">
        <x:f t="shared" si="86"/>
        <x:v>1.0564793244987765</x:v>
      </x:c>
      <x:c r="AO113" s="35">
        <x:f t="shared" si="66"/>
        <x:v>-1.2354824938645037E-2</x:v>
      </x:c>
      <x:c r="AP113" s="31">
        <x:f t="shared" si="67"/>
        <x:v>1</x:v>
      </x:c>
      <x:c r="AQ113" s="26" t="b">
        <x:f t="shared" si="68"/>
        <x:v>1</x:v>
      </x:c>
      <x:c r="AR113" s="37">
        <x:f t="shared" si="87"/>
        <x:v>45992</x:v>
      </x:c>
      <x:c r="AS113" t="str">
        <x:f t="shared" si="69"/>
        <x:v>2025-12</x:v>
      </x:c>
      <x:c r="AT113" s="31">
        <x:f t="shared" si="70"/>
        <x:v>1.5439212302122876</x:v>
      </x:c>
    </x:row>
    <x:row r="114">
      <x:c r="A114" s="30" t="n">
        <x:f>'净值底稿'!A76</x:f>
        <x:v>43943</x:v>
      </x:c>
      <x:c r="B114" s="32" t="n">
        <x:f>'净值底稿'!F76</x:f>
        <x:v>1.1131104153507188</x:v>
      </x:c>
      <x:c r="C114" s="32" t="n">
        <x:f>'净值底稿'!O76</x:f>
        <x:v>1.030991600389509</x:v>
      </x:c>
      <x:c r="D114" s="32" t="n">
        <x:f>'净值底稿'!P76</x:f>
        <x:v>1.4573</x:v>
      </x:c>
      <x:c r="E114" s="32" t="n">
        <x:f>'净值底稿'!Q76</x:f>
        <x:v>1.3658</x:v>
      </x:c>
      <x:c r="F114" s="33">
        <x:f t="shared" si="71"/>
        <x:v>5.2362609476523936E-3</x:v>
      </x:c>
      <x:c r="G114" s="33">
        <x:f t="shared" si="72"/>
        <x:v>9.5425618649023214E-3</x:v>
      </x:c>
      <x:c r="H114" s="33">
        <x:f t="shared" si="73"/>
        <x:v>1.0303613133673117E-3</x:v>
      </x:c>
      <x:c r="I114" s="33">
        <x:f t="shared" si="74"/>
        <x:v>-2.9929191911818309E-3</x:v>
      </x:c>
      <x:c r="J114" s="34">
        <x:f t="shared" si="75"/>
        <x:v>0.10694277309160327</x:v>
      </x:c>
      <x:c r="K114" s="34">
        <x:f t="shared" si="76"/>
        <x:v>0.10504536950648428</x:v>
      </x:c>
      <x:c r="L114" s="34">
        <x:f t="shared" si="77"/>
        <x:v>0.77907279174675503</x:v>
      </x:c>
      <x:c r="M114" s="34">
        <x:f t="shared" si="78"/>
        <x:v>5.4553897929711381E-2</x:v>
      </x:c>
      <x:c r="N114" s="34">
        <x:f t="shared" si="47"/>
        <x:v>1.045614832274554</x:v>
      </x:c>
      <x:c r="O114" s="35">
        <x:f t="shared" si="48"/>
        <x:v>0.20274018314845829</x:v>
      </x:c>
      <x:c r="P114" s="26" t="b">
        <x:f t="shared" si="49"/>
        <x:v>0</x:v>
      </x:c>
      <x:c r="Q114" s="26" t="b">
        <x:f t="shared" si="50"/>
        <x:v>0</x:v>
      </x:c>
      <x:c r="R114" s="26" t="b">
        <x:f t="shared" si="51"/>
        <x:v>0</x:v>
      </x:c>
      <x:c r="S114" s="26" t="b">
        <x:f t="shared" si="79"/>
        <x:v>0</x:v>
      </x:c>
      <x:c r="T114" s="26" t="str">
        <x:f t="shared" si="80"/>
        <x:v>不调</x:v>
      </x:c>
      <x:c r="U114" s="34">
        <x:f t="shared" si="52"/>
        <x:v>0.10694277309160327</x:v>
      </x:c>
      <x:c r="V114" s="34">
        <x:f t="shared" si="53"/>
        <x:v>0.10504536950648428</x:v>
      </x:c>
      <x:c r="W114" s="34">
        <x:f t="shared" si="54"/>
        <x:v>0.77907279174675503</x:v>
      </x:c>
      <x:c r="X114" s="34">
        <x:f t="shared" si="55"/>
        <x:v>5.4553897929711381E-2</x:v>
      </x:c>
      <x:c r="Y114" s="34">
        <x:f t="shared" si="81"/>
        <x:v>0.99998626710299976</x:v>
      </x:c>
      <x:c r="Z114" s="34">
        <x:f t="shared" si="56"/>
        <x:v>0.10694130445751548</x:v>
      </x:c>
      <x:c r="AA114" s="34">
        <x:f t="shared" si="57"/>
        <x:v>0.1050439269292445</x:v>
      </x:c>
      <x:c r="AB114" s="34">
        <x:f t="shared" si="58"/>
        <x:v>0.77906209282035033</x:v>
      </x:c>
      <x:c r="AC114" s="34">
        <x:f t="shared" si="59"/>
        <x:v>5.4553148746650154E-2</x:v>
      </x:c>
      <x:c r="AD114" s="34">
        <x:f t="shared" si="60"/>
        <x:v>1.0456004729537605</x:v>
      </x:c>
      <x:c r="AE114" s="34">
        <x:f t="shared" si="82"/>
        <x:v>1.0564793244987765</x:v>
      </x:c>
      <x:c r="AF114" s="33">
        <x:f t="shared" si="61"/>
        <x:v>-1.0297268761200962E-2</x:v>
      </x:c>
      <x:c r="AG114" s="33">
        <x:f t="shared" si="83"/>
        <x:v>2.0832949214946161E-3</x:v>
      </x:c>
      <x:c r="AH114" s="30">
        <x:f t="shared" si="84"/>
        <x:v>43921</x:v>
      </x:c>
      <x:c r="AI114" s="36">
        <x:f t="shared" si="62"/>
        <x:v>2020</x:v>
      </x:c>
      <x:c r="AJ114" s="36">
        <x:f t="shared" si="63"/>
        <x:v>4</x:v>
      </x:c>
      <x:c r="AK114" s="26">
        <x:f t="shared" si="64"/>
        <x:v>0</x:v>
      </x:c>
      <x:c r="AL114" s="34">
        <x:f t="shared" si="85"/>
        <x:v>1.0194247769894766</x:v>
      </x:c>
      <x:c r="AM114" s="35" t="str">
        <x:f t="shared" si="65"/>
      </x:c>
      <x:c r="AN114" s="34">
        <x:f t="shared" si="86"/>
        <x:v>1.0564793244987765</x:v>
      </x:c>
      <x:c r="AO114" s="35">
        <x:f t="shared" si="66"/>
        <x:v>-1.0297268761200962E-2</x:v>
      </x:c>
      <x:c r="AP114" s="31">
        <x:f t="shared" si="67"/>
        <x:v>1</x:v>
      </x:c>
      <x:c r="AQ114" s="26" t="b">
        <x:f t="shared" si="68"/>
        <x:v>1</x:v>
      </x:c>
      <x:c r="AR114" s="37">
        <x:f t="shared" si="87"/>
        <x:v>46023</x:v>
      </x:c>
      <x:c r="AS114" t="str">
        <x:f t="shared" si="69"/>
        <x:v>2026-01</x:v>
      </x:c>
      <x:c r="AT114" s="31">
        <x:f t="shared" si="70"/>
        <x:v>1.5993321058192478</x:v>
      </x:c>
    </x:row>
    <x:row r="115">
      <x:c r="A115" s="30" t="n">
        <x:f>'净值底稿'!A77</x:f>
        <x:v>43944</x:v>
      </x:c>
      <x:c r="B115" s="32" t="n">
        <x:f>'净值底稿'!F77</x:f>
        <x:v>1.1009428906751324</x:v>
      </x:c>
      <x:c r="C115" s="32" t="n">
        <x:f>'净值底稿'!O77</x:f>
        <x:v>1.026287919511841</x:v>
      </x:c>
      <x:c r="D115" s="32" t="n">
        <x:f>'净值底稿'!P77</x:f>
        <x:v>1.4601</x:v>
      </x:c>
      <x:c r="E115" s="32" t="n">
        <x:f>'净值底稿'!Q77</x:f>
        <x:v>1.3855</x:v>
      </x:c>
      <x:c r="F115" s="33">
        <x:f t="shared" si="71"/>
        <x:v>-1.0931103067392089E-2</x:v>
      </x:c>
      <x:c r="G115" s="33">
        <x:f t="shared" si="72"/>
        <x:v>-4.5622882629604566E-3</x:v>
      </x:c>
      <x:c r="H115" s="33">
        <x:f t="shared" si="73"/>
        <x:v>1.9213614218074326E-3</x:v>
      </x:c>
      <x:c r="I115" s="33">
        <x:f t="shared" si="74"/>
        <x:v>1.4423780934251118E-2</x:v>
      </x:c>
      <x:c r="J115" s="34">
        <x:f t="shared" si="75"/>
        <x:v>0.10577231803632903</x:v>
      </x:c>
      <x:c r="K115" s="34">
        <x:f t="shared" si="76"/>
        <x:v>0.10456468625431993</x:v>
      </x:c>
      <x:c r="L115" s="34">
        <x:f t="shared" si="77"/>
        <x:v>0.78055895267068787</x:v>
      </x:c>
      <x:c r="M115" s="34">
        <x:f t="shared" si="78"/>
        <x:v>5.5340011413445453E-2</x:v>
      </x:c>
      <x:c r="N115" s="34">
        <x:f t="shared" si="47"/>
        <x:v>1.0462359683747822</x:v>
      </x:c>
      <x:c r="O115" s="35">
        <x:f t="shared" si="48"/>
        <x:v>0.20104164896699683</x:v>
      </x:c>
      <x:c r="P115" s="26" t="b">
        <x:f t="shared" si="49"/>
        <x:v>0</x:v>
      </x:c>
      <x:c r="Q115" s="26" t="b">
        <x:f t="shared" si="50"/>
        <x:v>0</x:v>
      </x:c>
      <x:c r="R115" s="26" t="b">
        <x:f t="shared" si="51"/>
        <x:v>0</x:v>
      </x:c>
      <x:c r="S115" s="26" t="b">
        <x:f t="shared" si="79"/>
        <x:v>0</x:v>
      </x:c>
      <x:c r="T115" s="26" t="str">
        <x:f t="shared" si="80"/>
        <x:v>不调</x:v>
      </x:c>
      <x:c r="U115" s="34">
        <x:f t="shared" si="52"/>
        <x:v>0.10577231803632903</x:v>
      </x:c>
      <x:c r="V115" s="34">
        <x:f t="shared" si="53"/>
        <x:v>0.10456468625431993</x:v>
      </x:c>
      <x:c r="W115" s="34">
        <x:f t="shared" si="54"/>
        <x:v>0.78055895267068787</x:v>
      </x:c>
      <x:c r="X115" s="34">
        <x:f t="shared" si="55"/>
        <x:v>5.5340011413445453E-2</x:v>
      </x:c>
      <x:c r="Y115" s="34">
        <x:f t="shared" si="81"/>
        <x:v>0.99998626710299976</x:v>
      </x:c>
      <x:c r="Z115" s="34">
        <x:f t="shared" si="56"/>
        <x:v>0.10577086547597996</x:v>
      </x:c>
      <x:c r="AA115" s="34">
        <x:f t="shared" si="57"/>
        <x:v>0.10456325027825374</x:v>
      </x:c>
      <x:c r="AB115" s="34">
        <x:f t="shared" si="58"/>
        <x:v>0.78054823333498824</x:v>
      </x:c>
      <x:c r="AC115" s="34">
        <x:f t="shared" si="59"/>
        <x:v>5.533925143476872E-2</x:v>
      </x:c>
      <x:c r="AD115" s="34">
        <x:f t="shared" si="60"/>
        <x:v>1.0462216005239906</x:v>
      </x:c>
      <x:c r="AE115" s="34">
        <x:f t="shared" si="82"/>
        <x:v>1.0564793244987765</x:v>
      </x:c>
      <x:c r="AF115" s="33">
        <x:f t="shared" si="61"/>
        <x:v>-9.7093466354889468E-3</x:v>
      </x:c>
      <x:c r="AG115" s="33">
        <x:f t="shared" si="83"/>
        <x:v>5.9403910604172161E-4</x:v>
      </x:c>
      <x:c r="AH115" s="30">
        <x:f t="shared" si="84"/>
        <x:v>43921</x:v>
      </x:c>
      <x:c r="AI115" s="36">
        <x:f t="shared" si="62"/>
        <x:v>2020</x:v>
      </x:c>
      <x:c r="AJ115" s="36">
        <x:f t="shared" si="63"/>
        <x:v>4</x:v>
      </x:c>
      <x:c r="AK115" s="26">
        <x:f t="shared" si="64"/>
        <x:v>0</x:v>
      </x:c>
      <x:c r="AL115" s="34">
        <x:f t="shared" si="85"/>
        <x:v>1.0194247769894766</x:v>
      </x:c>
      <x:c r="AM115" s="35" t="str">
        <x:f t="shared" si="65"/>
      </x:c>
      <x:c r="AN115" s="34">
        <x:f t="shared" si="86"/>
        <x:v>1.0564793244987765</x:v>
      </x:c>
      <x:c r="AO115" s="35">
        <x:f t="shared" si="66"/>
        <x:v>-9.7093466354889468E-3</x:v>
      </x:c>
      <x:c r="AP115" s="31">
        <x:f t="shared" si="67"/>
        <x:v>1</x:v>
      </x:c>
      <x:c r="AQ115" s="26" t="b">
        <x:f t="shared" si="68"/>
        <x:v>1</x:v>
      </x:c>
      <x:c r="AR115" s="37">
        <x:f t="shared" si="87"/>
        <x:v>46054</x:v>
      </x:c>
      <x:c r="AS115" t="str">
        <x:f t="shared" si="69"/>
        <x:v>2026-02</x:v>
      </x:c>
      <x:c r="AT115" s="31">
        <x:f t="shared" si="70"/>
        <x:v>1.602912712210123</x:v>
      </x:c>
    </x:row>
    <x:row r="116">
      <x:c r="A116" s="30" t="n">
        <x:f>'净值底稿'!A78</x:f>
        <x:v>43945</x:v>
      </x:c>
      <x:c r="B116" s="32" t="n">
        <x:f>'净值底稿'!F78</x:f>
        <x:v>1.0888458270543762</x:v>
      </x:c>
      <x:c r="C116" s="32" t="n">
        <x:f>'净值底稿'!O78</x:f>
        <x:v>1.0091239135431913</x:v>
      </x:c>
      <x:c r="D116" s="32" t="n">
        <x:f>'净值底稿'!P78</x:f>
        <x:v>1.4614</x:v>
      </x:c>
      <x:c r="E116" s="32" t="n">
        <x:f>'净值底稿'!Q78</x:f>
        <x:v>1.394</x:v>
      </x:c>
      <x:c r="F116" s="33">
        <x:f t="shared" si="71"/>
        <x:v>-1.0987912019067569E-2</x:v>
      </x:c>
      <x:c r="G116" s="33">
        <x:f t="shared" si="72"/>
        <x:v>-1.6724357407240986E-2</x:v>
      </x:c>
      <x:c r="H116" s="33">
        <x:f t="shared" si="73"/>
        <x:v>8.9034997602910337E-4</x:v>
      </x:c>
      <x:c r="I116" s="33">
        <x:f t="shared" si="74"/>
        <x:v>6.1349693251533388E-3</x:v>
      </x:c>
      <x:c r="J116" s="34">
        <x:f t="shared" si="75"/>
        <x:v>0.10460866451194925</x:v>
      </x:c>
      <x:c r="K116" s="34">
        <x:f t="shared" si="76"/>
        <x:v>0.10281449710893743</x:v>
      </x:c>
      <x:c r="L116" s="34">
        <x:f t="shared" si="77"/>
        <x:v>0.78124319443582757</x:v>
      </x:c>
      <x:c r="M116" s="34">
        <x:f t="shared" si="78"/>
        <x:v>5.5678756044797974E-2</x:v>
      </x:c>
      <x:c r="N116" s="34">
        <x:f t="shared" si="47"/>
        <x:v>1.0443451121015122</x:v>
      </x:c>
      <x:c r="O116" s="35">
        <x:f t="shared" si="48"/>
        <x:v>0.19861553352176251</x:v>
      </x:c>
      <x:c r="P116" s="26" t="b">
        <x:f t="shared" si="49"/>
        <x:v>0</x:v>
      </x:c>
      <x:c r="Q116" s="26" t="b">
        <x:f t="shared" si="50"/>
        <x:v>0</x:v>
      </x:c>
      <x:c r="R116" s="26" t="b">
        <x:f t="shared" si="51"/>
        <x:v>0</x:v>
      </x:c>
      <x:c r="S116" s="26" t="b">
        <x:f t="shared" si="79"/>
        <x:v>0</x:v>
      </x:c>
      <x:c r="T116" s="26" t="str">
        <x:f t="shared" si="80"/>
        <x:v>不调</x:v>
      </x:c>
      <x:c r="U116" s="34">
        <x:f t="shared" si="52"/>
        <x:v>0.10460866451194925</x:v>
      </x:c>
      <x:c r="V116" s="34">
        <x:f t="shared" si="53"/>
        <x:v>0.10281449710893743</x:v>
      </x:c>
      <x:c r="W116" s="34">
        <x:f t="shared" si="54"/>
        <x:v>0.78124319443582757</x:v>
      </x:c>
      <x:c r="X116" s="34">
        <x:f t="shared" si="55"/>
        <x:v>5.5678756044797974E-2</x:v>
      </x:c>
      <x:c r="Y116" s="34">
        <x:f t="shared" si="81"/>
        <x:v>0.99998626710299976</x:v>
      </x:c>
      <x:c r="Z116" s="34">
        <x:f t="shared" si="56"/>
        <x:v>0.10460722793193418</x:v>
      </x:c>
      <x:c r="AA116" s="34">
        <x:f t="shared" si="57"/>
        <x:v>0.1028130851680385</x:v>
      </x:c>
      <x:c r="AB116" s="34">
        <x:f t="shared" si="58"/>
        <x:v>0.78123246570350624</x:v>
      </x:c>
      <x:c r="AC116" s="34">
        <x:f t="shared" si="59"/>
        <x:v>5.5677991414176106E-2</x:v>
      </x:c>
      <x:c r="AD116" s="34">
        <x:f t="shared" si="60"/>
        <x:v>1.044330770217655</x:v>
      </x:c>
      <x:c r="AE116" s="34">
        <x:f t="shared" si="82"/>
        <x:v>1.0564793244987765</x:v>
      </x:c>
      <x:c r="AF116" s="33">
        <x:f t="shared" si="61"/>
        <x:v>-1.1499093261370885E-2</x:v>
      </x:c>
      <x:c r="AG116" s="33">
        <x:f t="shared" si="83"/>
        <x:v>-1.8072942724454144E-3</x:v>
      </x:c>
      <x:c r="AH116" s="30">
        <x:f t="shared" si="84"/>
        <x:v>43921</x:v>
      </x:c>
      <x:c r="AI116" s="36">
        <x:f t="shared" si="62"/>
        <x:v>2020</x:v>
      </x:c>
      <x:c r="AJ116" s="36">
        <x:f t="shared" si="63"/>
        <x:v>4</x:v>
      </x:c>
      <x:c r="AK116" s="26">
        <x:f t="shared" si="64"/>
        <x:v>0</x:v>
      </x:c>
      <x:c r="AL116" s="34">
        <x:f t="shared" si="85"/>
        <x:v>1.0194247769894766</x:v>
      </x:c>
      <x:c r="AM116" s="35" t="str">
        <x:f t="shared" si="65"/>
      </x:c>
      <x:c r="AN116" s="34">
        <x:f t="shared" si="86"/>
        <x:v>1.0564793244987765</x:v>
      </x:c>
      <x:c r="AO116" s="35">
        <x:f t="shared" si="66"/>
        <x:v>-1.1499093261370885E-2</x:v>
      </x:c>
      <x:c r="AP116" s="31">
        <x:f t="shared" si="67"/>
        <x:v>1</x:v>
      </x:c>
      <x:c r="AQ116" s="26" t="b">
        <x:f t="shared" si="68"/>
        <x:v>1</x:v>
      </x:c>
      <x:c r="AR116" s="37">
        <x:f t="shared" si="87"/>
        <x:v>46082</x:v>
      </x:c>
      <x:c r="AS116" t="str">
        <x:f t="shared" si="69"/>
        <x:v>2026-03</x:v>
      </x:c>
      <x:c r="AT116" s="31">
        <x:f t="shared" si="70"/>
        <x:v>1.5646039205902791</x:v>
      </x:c>
    </x:row>
    <x:row r="117">
      <x:c r="A117" s="30" t="n">
        <x:f>'净值底稿'!A79</x:f>
        <x:v>43948</x:v>
      </x:c>
      <x:c r="B117" s="32" t="n">
        <x:f>'净值底稿'!F79</x:f>
        <x:v>1.0939828847682862</x:v>
      </x:c>
      <x:c r="C117" s="32" t="n">
        <x:f>'净值底稿'!O79</x:f>
        <x:v>1.0084329142131847</x:v>
      </x:c>
      <x:c r="D117" s="32" t="n">
        <x:f>'净值底稿'!P79</x:f>
        <x:v>1.4612</x:v>
      </x:c>
      <x:c r="E117" s="32" t="n">
        <x:f>'净值底稿'!Q79</x:f>
        <x:v>1.3915</x:v>
      </x:c>
      <x:c r="F117" s="33">
        <x:f t="shared" si="71"/>
        <x:v>4.7178926403264043E-3</x:v>
      </x:c>
      <x:c r="G117" s="33">
        <x:f t="shared" si="72"/>
        <x:v>-6.847517145643911E-4</x:v>
      </x:c>
      <x:c r="H117" s="33">
        <x:f t="shared" si="73"/>
        <x:v>-1.3685507048033507E-4</x:v>
      </x:c>
      <x:c r="I117" s="33">
        <x:f t="shared" si="74"/>
        <x:v>-1.7934002869439691E-3</x:v>
      </x:c>
      <x:c r="J117" s="34">
        <x:f t="shared" si="75"/>
        <x:v>0.1051007536027192</x:v>
      </x:c>
      <x:c r="K117" s="34">
        <x:f t="shared" si="76"/>
        <x:v>0.10274268373169003</x:v>
      </x:c>
      <x:c r="L117" s="34">
        <x:f t="shared" si="77"/>
        <x:v>0.78112555007935081</x:v>
      </x:c>
      <x:c r="M117" s="34">
        <x:f t="shared" si="78"/>
        <x:v>5.5578138488397461E-2</x:v>
      </x:c>
      <x:c r="N117" s="34">
        <x:f t="shared" si="47"/>
        <x:v>1.0445471259021575</x:v>
      </x:c>
      <x:c r="O117" s="35">
        <x:f t="shared" si="48"/>
        <x:v>0.1989794736689342</x:v>
      </x:c>
      <x:c r="P117" s="26" t="b">
        <x:f t="shared" si="49"/>
        <x:v>0</x:v>
      </x:c>
      <x:c r="Q117" s="26" t="b">
        <x:f t="shared" si="50"/>
        <x:v>0</x:v>
      </x:c>
      <x:c r="R117" s="26" t="b">
        <x:f t="shared" si="51"/>
        <x:v>0</x:v>
      </x:c>
      <x:c r="S117" s="26" t="b">
        <x:f t="shared" si="79"/>
        <x:v>0</x:v>
      </x:c>
      <x:c r="T117" s="26" t="str">
        <x:f t="shared" si="80"/>
        <x:v>不调</x:v>
      </x:c>
      <x:c r="U117" s="34">
        <x:f t="shared" si="52"/>
        <x:v>0.1051007536027192</x:v>
      </x:c>
      <x:c r="V117" s="34">
        <x:f t="shared" si="53"/>
        <x:v>0.10274268373169003</x:v>
      </x:c>
      <x:c r="W117" s="34">
        <x:f t="shared" si="54"/>
        <x:v>0.78112555007935081</x:v>
      </x:c>
      <x:c r="X117" s="34">
        <x:f t="shared" si="55"/>
        <x:v>5.5578138488397461E-2</x:v>
      </x:c>
      <x:c r="Y117" s="34">
        <x:f t="shared" si="81"/>
        <x:v>0.99995880187477393</x:v>
      </x:c>
      <x:c r="Z117" s="34">
        <x:f t="shared" si="56"/>
        <x:v>0.10509642364871093</x:v>
      </x:c>
      <x:c r="AA117" s="34">
        <x:f t="shared" si="57"/>
        <x:v>0.10273845092573959</x:v>
      </x:c>
      <x:c r="AB117" s="34">
        <x:f t="shared" si="58"/>
        <x:v>0.78109336917112138</x:v>
      </x:c>
      <x:c r="AC117" s="34">
        <x:f t="shared" si="59"/>
        <x:v>5.5575848773288181E-2</x:v>
      </x:c>
      <x:c r="AD117" s="34">
        <x:f t="shared" si="60"/>
        <x:v>1.04450409251886</x:v>
      </x:c>
      <x:c r="AE117" s="34">
        <x:f t="shared" si="82"/>
        <x:v>1.0564793244987765</x:v>
      </x:c>
      <x:c r="AF117" s="33">
        <x:f t="shared" si="61"/>
        <x:v>-1.1335036760513839E-2</x:v>
      </x:c>
      <x:c r="AG117" s="33">
        <x:f t="shared" si="83"/>
        <x:v>1.6596494726361932E-4</x:v>
      </x:c>
      <x:c r="AH117" s="30">
        <x:f t="shared" si="84"/>
        <x:v>43921</x:v>
      </x:c>
      <x:c r="AI117" s="36">
        <x:f t="shared" si="62"/>
        <x:v>2020</x:v>
      </x:c>
      <x:c r="AJ117" s="36">
        <x:f t="shared" si="63"/>
        <x:v>4</x:v>
      </x:c>
      <x:c r="AK117" s="26">
        <x:f t="shared" si="64"/>
        <x:v>0</x:v>
      </x:c>
      <x:c r="AL117" s="34">
        <x:f t="shared" si="85"/>
        <x:v>1.0194247769894766</x:v>
      </x:c>
      <x:c r="AM117" s="35" t="str">
        <x:f t="shared" si="65"/>
      </x:c>
      <x:c r="AN117" s="34">
        <x:f t="shared" si="86"/>
        <x:v>1.0564793244987765</x:v>
      </x:c>
      <x:c r="AO117" s="35">
        <x:f t="shared" si="66"/>
        <x:v>-1.1335036760513839E-2</x:v>
      </x:c>
      <x:c r="AP117" s="31">
        <x:f t="shared" si="67"/>
        <x:v>1</x:v>
      </x:c>
      <x:c r="AQ117" s="26" t="b">
        <x:f t="shared" si="68"/>
        <x:v>1</x:v>
      </x:c>
      <x:c r="AR117" s="37">
        <x:f t="shared" si="87"/>
        <x:v>46113</x:v>
      </x:c>
      <x:c r="AS117" t="str">
        <x:f t="shared" si="69"/>
        <x:v>2026-04</x:v>
      </x:c>
      <x:c r="AT117" s="31">
        <x:f t="shared" si="70"/>
        <x:v>1.6273780534774882</x:v>
      </x:c>
    </x:row>
    <x:row r="118">
      <x:c r="A118" s="30" t="n">
        <x:f>'净值底稿'!A80</x:f>
        <x:v>43949</x:v>
      </x:c>
      <x:c r="B118" s="32" t="n">
        <x:f>'净值底稿'!F80</x:f>
        <x:v>1.1104826537562225</x:v>
      </x:c>
      <x:c r="C118" s="32" t="n">
        <x:f>'净值底稿'!O80</x:f>
        <x:v>0.9994493117185089</x:v>
      </x:c>
      <x:c r="D118" s="32" t="n">
        <x:f>'净值底稿'!P80</x:f>
        <x:v>1.462</x:v>
      </x:c>
      <x:c r="E118" s="32" t="n">
        <x:f>'净值底稿'!Q80</x:f>
        <x:v>1.3789</x:v>
      </x:c>
      <x:c r="F118" s="33">
        <x:f t="shared" si="71"/>
        <x:v>1.5082291704619388E-2</x:v>
      </x:c>
      <x:c r="G118" s="33">
        <x:f t="shared" si="72"/>
        <x:v>-8.9084780633971183E-3</x:v>
      </x:c>
      <x:c r="H118" s="33">
        <x:f t="shared" si="73"/>
        <x:v>5.4749520941688168E-4</x:v>
      </x:c>
      <x:c r="I118" s="33">
        <x:f t="shared" si="74"/>
        <x:v>-9.0549766439094181E-3</x:v>
      </x:c>
      <x:c r="J118" s="34">
        <x:f t="shared" si="75"/>
        <x:v>0.10668151856729305</x:v>
      </x:c>
      <x:c r="K118" s="34">
        <x:f t="shared" si="76"/>
        <x:v>0.10182320768940024</x:v>
      </x:c>
      <x:c r="L118" s="34">
        <x:f t="shared" si="77"/>
        <x:v>0.78152101404884988</x:v>
      </x:c>
      <x:c r="M118" s="34">
        <x:f t="shared" si="78"/>
        <x:v>5.5072610760680617E-2</x:v>
      </x:c>
      <x:c r="N118" s="34">
        <x:f t="shared" si="47"/>
        <x:v>1.045098351066224</x:v>
      </x:c>
      <x:c r="O118" s="35">
        <x:f t="shared" si="48"/>
        <x:v>0.19950727703662902</x:v>
      </x:c>
      <x:c r="P118" s="26" t="b">
        <x:f t="shared" si="49"/>
        <x:v>0</x:v>
      </x:c>
      <x:c r="Q118" s="26" t="b">
        <x:f t="shared" si="50"/>
        <x:v>0</x:v>
      </x:c>
      <x:c r="R118" s="26" t="b">
        <x:f t="shared" si="51"/>
        <x:v>0</x:v>
      </x:c>
      <x:c r="S118" s="26" t="b">
        <x:f t="shared" si="79"/>
        <x:v>0</x:v>
      </x:c>
      <x:c r="T118" s="26" t="str">
        <x:f t="shared" si="80"/>
        <x:v>不调</x:v>
      </x:c>
      <x:c r="U118" s="34">
        <x:f t="shared" si="52"/>
        <x:v>0.10668151856729305</x:v>
      </x:c>
      <x:c r="V118" s="34">
        <x:f t="shared" si="53"/>
        <x:v>0.10182320768940024</x:v>
      </x:c>
      <x:c r="W118" s="34">
        <x:f t="shared" si="54"/>
        <x:v>0.78152101404884988</x:v>
      </x:c>
      <x:c r="X118" s="34">
        <x:f t="shared" si="55"/>
        <x:v>5.5072610760680617E-2</x:v>
      </x:c>
      <x:c r="Y118" s="34">
        <x:f t="shared" si="81"/>
        <x:v>0.99998626710299976</x:v>
      </x:c>
      <x:c r="Z118" s="34">
        <x:f t="shared" si="56"/>
        <x:v>0.10668005352098674</x:v>
      </x:c>
      <x:c r="AA118" s="34">
        <x:f t="shared" si="57"/>
        <x:v>0.10182180936177682</x:v>
      </x:c>
      <x:c r="AB118" s="34">
        <x:f t="shared" si="58"/>
        <x:v>0.78151028150126045</x:v>
      </x:c>
      <x:c r="AC118" s="34">
        <x:f t="shared" si="59"/>
        <x:v>5.5071854454189509E-2</x:v>
      </x:c>
      <x:c r="AD118" s="34">
        <x:f t="shared" si="60"/>
        <x:v>1.0450839988382135</x:v>
      </x:c>
      <x:c r="AE118" s="34">
        <x:f t="shared" si="82"/>
        <x:v>1.0564793244987765</x:v>
      </x:c>
      <x:c r="AF118" s="33">
        <x:f t="shared" si="61"/>
        <x:v>-1.0786132199955056E-2</x:v>
      </x:c>
      <x:c r="AG118" s="33">
        <x:f t="shared" si="83"/>
        <x:v>5.5519774743539863E-4</x:v>
      </x:c>
      <x:c r="AH118" s="30">
        <x:f t="shared" si="84"/>
        <x:v>43921</x:v>
      </x:c>
      <x:c r="AI118" s="36">
        <x:f t="shared" si="62"/>
        <x:v>2020</x:v>
      </x:c>
      <x:c r="AJ118" s="36">
        <x:f t="shared" si="63"/>
        <x:v>4</x:v>
      </x:c>
      <x:c r="AK118" s="26">
        <x:f t="shared" si="64"/>
        <x:v>0</x:v>
      </x:c>
      <x:c r="AL118" s="34">
        <x:f t="shared" si="85"/>
        <x:v>1.0194247769894766</x:v>
      </x:c>
      <x:c r="AM118" s="35" t="str">
        <x:f t="shared" si="65"/>
      </x:c>
      <x:c r="AN118" s="34">
        <x:f t="shared" si="86"/>
        <x:v>1.0564793244987765</x:v>
      </x:c>
      <x:c r="AO118" s="35">
        <x:f t="shared" si="66"/>
        <x:v>-1.0786132199955056E-2</x:v>
      </x:c>
      <x:c r="AP118" s="31">
        <x:f t="shared" si="67"/>
        <x:v>1</x:v>
      </x:c>
      <x:c r="AQ118" s="26" t="b">
        <x:f t="shared" si="68"/>
        <x:v>1</x:v>
      </x:c>
      <x:c r="AR118" s="37">
        <x:f t="shared" si="87"/>
        <x:v>46143</x:v>
      </x:c>
      <x:c r="AS118" t="str">
        <x:f t="shared" si="69"/>
        <x:v>2026-05</x:v>
      </x:c>
      <x:c r="AT118" s="31">
        <x:f t="shared" si="70"/>
        <x:v>1.6700848068329144</x:v>
      </x:c>
    </x:row>
    <x:row r="119">
      <x:c r="A119" s="30" t="n">
        <x:f>'净值底稿'!A81</x:f>
        <x:v>43950</x:v>
      </x:c>
      <x:c r="B119" s="32" t="n">
        <x:f>'净值底稿'!F81</x:f>
        <x:v>1.1121736730706702</x:v>
      </x:c>
      <x:c r="C119" s="32" t="n">
        <x:f>'净值底稿'!O81</x:f>
        <x:v>0.9997519347613721</x:v>
      </x:c>
      <x:c r="D119" s="32" t="n">
        <x:f>'净值底稿'!P81</x:f>
        <x:v>1.4629</x:v>
      </x:c>
      <x:c r="E119" s="32" t="n">
        <x:f>'净值底稿'!Q81</x:f>
        <x:v>1.3827</x:v>
      </x:c>
      <x:c r="F119" s="33">
        <x:f t="shared" si="71"/>
        <x:v>1.5227786843206026E-3</x:v>
      </x:c>
      <x:c r="G119" s="33">
        <x:f t="shared" si="72"/>
        <x:v>3.0278978565001502E-4</x:v>
      </x:c>
      <x:c r="H119" s="33">
        <x:f t="shared" si="73"/>
        <x:v>6.1559507523956114E-4</x:v>
      </x:c>
      <x:c r="I119" s="33">
        <x:f t="shared" si="74"/>
        <x:v>2.7558198564072711E-3</x:v>
      </x:c>
      <x:c r="J119" s="34">
        <x:f t="shared" si="75"/>
        <x:v>0.10684250363253067</x:v>
      </x:c>
      <x:c r="K119" s="34">
        <x:f t="shared" si="76"/>
        <x:v>0.10185263996560796</x:v>
      </x:c>
      <x:c r="L119" s="34">
        <x:f t="shared" si="77"/>
        <x:v>0.78199137538180175</x:v>
      </x:c>
      <x:c r="M119" s="34">
        <x:f t="shared" si="78"/>
        <x:v>5.5223622564223536E-2</x:v>
      </x:c>
      <x:c r="N119" s="34">
        <x:f t="shared" si="47"/>
        <x:v>1.0459101415441638</x:v>
      </x:c>
      <x:c r="O119" s="35">
        <x:f t="shared" si="48"/>
        <x:v>0.19953448705452334</x:v>
      </x:c>
      <x:c r="P119" s="26" t="b">
        <x:f t="shared" si="49"/>
        <x:v>0</x:v>
      </x:c>
      <x:c r="Q119" s="26" t="b">
        <x:f t="shared" si="50"/>
        <x:v>0</x:v>
      </x:c>
      <x:c r="R119" s="26" t="b">
        <x:f t="shared" si="51"/>
        <x:v>0</x:v>
      </x:c>
      <x:c r="S119" s="26" t="b">
        <x:f t="shared" si="79"/>
        <x:v>0</x:v>
      </x:c>
      <x:c r="T119" s="26" t="str">
        <x:f t="shared" si="80"/>
        <x:v>不调</x:v>
      </x:c>
      <x:c r="U119" s="34">
        <x:f t="shared" si="52"/>
        <x:v>0.10684250363253067</x:v>
      </x:c>
      <x:c r="V119" s="34">
        <x:f t="shared" si="53"/>
        <x:v>0.10185263996560796</x:v>
      </x:c>
      <x:c r="W119" s="34">
        <x:f t="shared" si="54"/>
        <x:v>0.78199137538180175</x:v>
      </x:c>
      <x:c r="X119" s="34">
        <x:f t="shared" si="55"/>
        <x:v>5.5223622564223536E-2</x:v>
      </x:c>
      <x:c r="Y119" s="34">
        <x:f t="shared" si="81"/>
        <x:v>0.99998626710299976</x:v>
      </x:c>
      <x:c r="Z119" s="34">
        <x:f t="shared" si="56"/>
        <x:v>0.10684103637543303</x:v>
      </x:c>
      <x:c r="AA119" s="34">
        <x:f t="shared" si="57"/>
        <x:v>0.10185124123379412</x:v>
      </x:c>
      <x:c r="AB119" s="34">
        <x:f t="shared" si="58"/>
        <x:v>0.78198063637478854</x:v>
      </x:c>
      <x:c r="AC119" s="34">
        <x:f t="shared" si="59"/>
        <x:v>5.5222864183902882E-2</x:v>
      </x:c>
      <x:c r="AD119" s="34">
        <x:f t="shared" si="60"/>
        <x:v>1.0458957781679186</x:v>
      </x:c>
      <x:c r="AE119" s="34">
        <x:f t="shared" si="82"/>
        <x:v>1.0564793244987765</x:v>
      </x:c>
      <x:c r="AF119" s="33">
        <x:f t="shared" si="61"/>
        <x:v>-1.0017750546967852E-2</x:v>
      </x:c>
      <x:c r="AG119" s="33">
        <x:f t="shared" si="83"/>
        <x:v>7.767598878247739E-4</x:v>
      </x:c>
      <x:c r="AH119" s="30">
        <x:f t="shared" si="84"/>
        <x:v>43921</x:v>
      </x:c>
      <x:c r="AI119" s="36">
        <x:f t="shared" si="62"/>
        <x:v>2020</x:v>
      </x:c>
      <x:c r="AJ119" s="36">
        <x:f t="shared" si="63"/>
        <x:v>4</x:v>
      </x:c>
      <x:c r="AK119" s="26">
        <x:f t="shared" si="64"/>
        <x:v>0</x:v>
      </x:c>
      <x:c r="AL119" s="34">
        <x:f t="shared" si="85"/>
        <x:v>1.0194247769894766</x:v>
      </x:c>
      <x:c r="AM119" s="35" t="str">
        <x:f t="shared" si="65"/>
      </x:c>
      <x:c r="AN119" s="34">
        <x:f t="shared" si="86"/>
        <x:v>1.0564793244987765</x:v>
      </x:c>
      <x:c r="AO119" s="35">
        <x:f t="shared" si="66"/>
        <x:v>-1.0017750546967852E-2</x:v>
      </x:c>
      <x:c r="AP119" s="31">
        <x:f t="shared" si="67"/>
        <x:v>1</x:v>
      </x:c>
      <x:c r="AQ119" s="26" t="b">
        <x:f t="shared" si="68"/>
        <x:v>1</x:v>
      </x:c>
      <x:c r="AR119" s="37">
        <x:f t="shared" si="87"/>
        <x:v>46174</x:v>
      </x:c>
      <x:c r="AS119" t="str">
        <x:f t="shared" si="69"/>
        <x:v>2026-06</x:v>
      </x:c>
      <x:c r="AT119" s="31">
        <x:f t="shared" si="70"/>
        <x:v>1.6954178322078737</x:v>
      </x:c>
    </x:row>
    <x:row r="120">
      <x:c r="A120" s="30" t="n">
        <x:f>'净值底稿'!A82</x:f>
        <x:v>43951</x:v>
      </x:c>
      <x:c r="B120" s="32" t="n">
        <x:f>'净值底稿'!F82</x:f>
        <x:v>1.14718856054695</x:v>
      </x:c>
      <x:c r="C120" s="32" t="n">
        <x:f>'净值底稿'!O82</x:f>
        <x:v>1.0173065543725712</x:v>
      </x:c>
      <x:c r="D120" s="32" t="n">
        <x:f>'净值底稿'!P82</x:f>
        <x:v>1.4625</x:v>
      </x:c>
      <x:c r="E120" s="32" t="n">
        <x:f>'净值底稿'!Q82</x:f>
        <x:v>1.3927</x:v>
      </x:c>
      <x:c r="F120" s="33">
        <x:f t="shared" si="71"/>
        <x:v>3.1483291075938835E-2</x:v>
      </x:c>
      <x:c r="G120" s="33">
        <x:f t="shared" si="72"/>
        <x:v>1.7558975382617525E-2</x:v>
      </x:c>
      <x:c r="H120" s="33">
        <x:f t="shared" si="73"/>
        <x:v>-2.7342948937059131E-4</x:v>
      </x:c>
      <x:c r="I120" s="33">
        <x:f t="shared" si="74"/>
        <x:v>7.2322268026325798E-3</x:v>
      </x:c>
      <x:c r="J120" s="34">
        <x:f t="shared" si="75"/>
        <x:v>0.11020474382249576</x:v>
      </x:c>
      <x:c r="K120" s="34">
        <x:f t="shared" si="76"/>
        <x:v>0.10363964467130735</x:v>
      </x:c>
      <x:c r="L120" s="34">
        <x:f t="shared" si="77"/>
        <x:v>0.7817668198086869</x:v>
      </x:c>
      <x:c r="M120" s="34">
        <x:f t="shared" si="78"/>
        <x:v>5.5622248462371841E-2</x:v>
      </x:c>
      <x:c r="N120" s="34">
        <x:f t="shared" si="47"/>
        <x:v>1.0512334567648618</x:v>
      </x:c>
      <x:c r="O120" s="35">
        <x:f t="shared" si="48"/>
        <x:v>0.20342235791458022</x:v>
      </x:c>
      <x:c r="P120" s="26" t="b">
        <x:f t="shared" si="49"/>
        <x:v>0</x:v>
      </x:c>
      <x:c r="Q120" s="26" t="b">
        <x:f t="shared" si="50"/>
        <x:v>0</x:v>
      </x:c>
      <x:c r="R120" s="26" t="b">
        <x:f t="shared" si="51"/>
        <x:v>0</x:v>
      </x:c>
      <x:c r="S120" s="26" t="b">
        <x:f t="shared" si="79"/>
        <x:v>0</x:v>
      </x:c>
      <x:c r="T120" s="26" t="str">
        <x:f t="shared" si="80"/>
        <x:v>不调</x:v>
      </x:c>
      <x:c r="U120" s="34">
        <x:f t="shared" si="52"/>
        <x:v>0.11020474382249576</x:v>
      </x:c>
      <x:c r="V120" s="34">
        <x:f t="shared" si="53"/>
        <x:v>0.10363964467130735</x:v>
      </x:c>
      <x:c r="W120" s="34">
        <x:f t="shared" si="54"/>
        <x:v>0.7817668198086869</x:v>
      </x:c>
      <x:c r="X120" s="34">
        <x:f t="shared" si="55"/>
        <x:v>5.5622248462371841E-2</x:v>
      </x:c>
      <x:c r="Y120" s="34">
        <x:f t="shared" si="81"/>
        <x:v>0.99998626710299976</x:v>
      </x:c>
      <x:c r="Z120" s="34">
        <x:f t="shared" si="56"/>
        <x:v>0.11020323039209991</x:v>
      </x:c>
      <x:c r="AA120" s="34">
        <x:f t="shared" si="57"/>
        <x:v>0.10363822139874193</x:v>
      </x:c>
      <x:c r="AB120" s="34">
        <x:f t="shared" si="58"/>
        <x:v>0.78175608388547224</x:v>
      </x:c>
      <x:c r="AC120" s="34">
        <x:f t="shared" si="59"/>
        <x:v>5.5621484607762783E-2</x:v>
      </x:c>
      <x:c r="AD120" s="34">
        <x:f t="shared" si="60"/>
        <x:v>1.0512190202840768</x:v>
      </x:c>
      <x:c r="AE120" s="34">
        <x:f t="shared" si="82"/>
        <x:v>1.0564793244987765</x:v>
      </x:c>
      <x:c r="AF120" s="33">
        <x:f t="shared" si="61"/>
        <x:v>-4.9790886510678867E-3</x:v>
      </x:c>
      <x:c r="AG120" s="33">
        <x:f t="shared" si="83"/>
        <x:v>5.0896487272209523E-3</x:v>
      </x:c>
      <x:c r="AH120" s="30">
        <x:f t="shared" si="84"/>
        <x:v>43921</x:v>
      </x:c>
      <x:c r="AI120" s="36">
        <x:f t="shared" si="62"/>
        <x:v>2020</x:v>
      </x:c>
      <x:c r="AJ120" s="36">
        <x:f t="shared" si="63"/>
        <x:v>4</x:v>
      </x:c>
      <x:c r="AK120" s="26">
        <x:f t="shared" si="64"/>
        <x:v>1</x:v>
      </x:c>
      <x:c r="AL120" s="34">
        <x:f t="shared" si="85"/>
        <x:v>1.0194247769894766</x:v>
      </x:c>
      <x:c r="AM120" s="35">
        <x:f t="shared" si="65"/>
        <x:v>3.1188415283071258E-2</x:v>
      </x:c>
      <x:c r="AN120" s="34">
        <x:f t="shared" si="86"/>
        <x:v>1.0564793244987765</x:v>
      </x:c>
      <x:c r="AO120" s="35">
        <x:f t="shared" si="66"/>
        <x:v>-4.9790886510678867E-3</x:v>
      </x:c>
      <x:c r="AP120" s="31">
        <x:f t="shared" si="67"/>
        <x:v>1</x:v>
      </x:c>
      <x:c r="AQ120" s="26" t="b">
        <x:f t="shared" si="68"/>
        <x:v>1</x:v>
      </x:c>
      <x:c r="AR120" s="37">
        <x:f t="shared" si="87"/>
        <x:v>46204</x:v>
      </x:c>
      <x:c r="AS120" t="str">
        <x:f t="shared" si="69"/>
        <x:v>2026-07</x:v>
      </x:c>
      <x:c r="AT120" s="31">
        <x:f t="shared" si="70"/>
        <x:v>1.6131896215309827</x:v>
      </x:c>
    </x:row>
    <x:row r="121">
      <x:c r="A121" s="30" t="n">
        <x:f>'净值底稿'!A83</x:f>
        <x:v>43957</x:v>
      </x:c>
      <x:c r="B121" s="32" t="n">
        <x:f>'净值底稿'!F83</x:f>
        <x:v>1.17545229965963</x:v>
      </x:c>
      <x:c r="C121" s="32" t="n">
        <x:f>'净值底稿'!O83</x:f>
        <x:v>1.0327838828476708</x:v>
      </x:c>
      <x:c r="D121" s="32" t="n">
        <x:f>'净值底稿'!P83</x:f>
        <x:v>1.4614</x:v>
      </x:c>
      <x:c r="E121" s="32" t="n">
        <x:f>'净值底稿'!Q83</x:f>
        <x:v>1.3906</x:v>
      </x:c>
      <x:c r="F121" s="33">
        <x:f t="shared" si="71"/>
        <x:v>2.4637396226479424E-2</x:v>
      </x:c>
      <x:c r="G121" s="33">
        <x:f t="shared" si="72"/>
        <x:v>1.5214026105086154E-2</x:v>
      </x:c>
      <x:c r="H121" s="33">
        <x:f t="shared" si="73"/>
        <x:v>-7.5213675213670061E-4</x:v>
      </x:c>
      <x:c r="I121" s="33">
        <x:f t="shared" si="74"/>
        <x:v>-1.5078624255043804E-3</x:v>
      </x:c>
      <x:c r="J121" s="34">
        <x:f t="shared" si="75"/>
        <x:v>0.11291835104470807</x:v>
      </x:c>
      <x:c r="K121" s="34">
        <x:f t="shared" si="76"/>
        <x:v>0.10521497600458708</x:v>
      </x:c>
      <x:c r="L121" s="34">
        <x:f t="shared" si="77"/>
        <x:v>0.78116809640357554</x:v>
      </x:c>
      <x:c r="M121" s="34">
        <x:f t="shared" si="78"/>
        <x:v>5.5537615061071965E-2</x:v>
      </x:c>
      <x:c r="N121" s="34">
        <x:f t="shared" si="47"/>
        <x:v>1.0548390385139428</x:v>
      </x:c>
      <x:c r="O121" s="35">
        <x:f t="shared" si="48"/>
        <x:v>0.2067929978744448</x:v>
      </x:c>
      <x:c r="P121" s="26" t="b">
        <x:f t="shared" si="49"/>
        <x:v>0</x:v>
      </x:c>
      <x:c r="Q121" s="26" t="b">
        <x:f t="shared" si="50"/>
        <x:v>0</x:v>
      </x:c>
      <x:c r="R121" s="26" t="b">
        <x:f t="shared" si="51"/>
        <x:v>0</x:v>
      </x:c>
      <x:c r="S121" s="26" t="b">
        <x:f t="shared" si="79"/>
        <x:v>0</x:v>
      </x:c>
      <x:c r="T121" s="26" t="str">
        <x:f t="shared" si="80"/>
        <x:v>不调</x:v>
      </x:c>
      <x:c r="U121" s="34">
        <x:f t="shared" si="52"/>
        <x:v>0.11291835104470807</x:v>
      </x:c>
      <x:c r="V121" s="34">
        <x:f t="shared" si="53"/>
        <x:v>0.10521497600458708</x:v>
      </x:c>
      <x:c r="W121" s="34">
        <x:f t="shared" si="54"/>
        <x:v>0.78116809640357554</x:v>
      </x:c>
      <x:c r="X121" s="34">
        <x:f t="shared" si="55"/>
        <x:v>5.5537615061071965E-2</x:v>
      </x:c>
      <x:c r="Y121" s="34">
        <x:f t="shared" si="81"/>
        <x:v>0.99991760544683339</x:v>
      </x:c>
      <x:c r="Z121" s="34">
        <x:f t="shared" si="56"/>
        <x:v>0.11290904718762944</x:v>
      </x:c>
      <x:c r="AA121" s="34">
        <x:f t="shared" si="57"/>
        <x:v>0.10520630686365275</x:v>
      </x:c>
      <x:c r="AB121" s="34">
        <x:f t="shared" si="58"/>
        <x:v>0.78110373240732434</x:v>
      </x:c>
      <x:c r="AC121" s="34">
        <x:f t="shared" si="59"/>
        <x:v>5.5533039064095069E-2</x:v>
      </x:c>
      <x:c r="AD121" s="34">
        <x:f t="shared" si="60"/>
        <x:v>1.0547521255227017</x:v>
      </x:c>
      <x:c r="AE121" s="34">
        <x:f t="shared" si="82"/>
        <x:v>1.0564793244987765</x:v>
      </x:c>
      <x:c r="AF121" s="33">
        <x:f t="shared" si="61"/>
        <x:v>-1.634863017214494E-3</x:v>
      </x:c>
      <x:c r="AG121" s="33">
        <x:f t="shared" si="83"/>
        <x:v>3.3609601524049459E-3</x:v>
      </x:c>
      <x:c r="AH121" s="30">
        <x:f t="shared" si="84"/>
        <x:v>43921</x:v>
      </x:c>
      <x:c r="AI121" s="36">
        <x:f t="shared" si="62"/>
        <x:v>2020</x:v>
      </x:c>
      <x:c r="AJ121" s="36">
        <x:f t="shared" si="63"/>
        <x:v>5</x:v>
      </x:c>
      <x:c r="AK121" s="26">
        <x:f t="shared" si="64"/>
        <x:v>0</x:v>
      </x:c>
      <x:c r="AL121" s="34">
        <x:f t="shared" si="85"/>
        <x:v>1.0512190202840768</x:v>
      </x:c>
      <x:c r="AM121" s="35" t="str">
        <x:f t="shared" si="65"/>
      </x:c>
      <x:c r="AN121" s="34">
        <x:f t="shared" si="86"/>
        <x:v>1.0564793244987765</x:v>
      </x:c>
      <x:c r="AO121" s="35">
        <x:f t="shared" si="66"/>
        <x:v>-1.634863017214494E-3</x:v>
      </x:c>
      <x:c r="AP121" s="31">
        <x:f t="shared" si="67"/>
        <x:v>1</x:v>
      </x:c>
      <x:c r="AQ121" s="26" t="b">
        <x:f t="shared" si="68"/>
        <x:v>1</x:v>
      </x:c>
      <x:c r="AR121" s="37">
        <x:f t="shared" si="87"/>
        <x:v>46235</x:v>
      </x:c>
      <x:c r="AS121" t="str">
        <x:f t="shared" si="69"/>
        <x:v>2026-08</x:v>
      </x:c>
      <x:c r="AT121" s="31">
        <x:f t="shared" si="70"/>
        <x:v>1.6576440986208234</x:v>
      </x:c>
    </x:row>
    <x:row r="122">
      <x:c r="A122" s="30" t="n">
        <x:f>'净值底稿'!A84</x:f>
        <x:v>43958</x:v>
      </x:c>
      <x:c r="B122" s="32" t="n">
        <x:f>'净值底稿'!F84</x:f>
        <x:v>1.169712621276825</x:v>
      </x:c>
      <x:c r="C122" s="32" t="n">
        <x:f>'净值底稿'!O84</x:f>
        <x:v>1.0310229976357201</x:v>
      </x:c>
      <x:c r="D122" s="32" t="n">
        <x:f>'净值底稿'!P84</x:f>
        <x:v>1.4578</x:v>
      </x:c>
      <x:c r="E122" s="32" t="n">
        <x:f>'净值底稿'!Q84</x:f>
        <x:v>1.3888</x:v>
      </x:c>
      <x:c r="F122" s="33">
        <x:f t="shared" si="71"/>
        <x:v>-4.8829530423880607E-3</x:v>
      </x:c>
      <x:c r="G122" s="33">
        <x:f t="shared" si="72"/>
        <x:v>-1.7049890506573018E-3</x:v>
      </x:c>
      <x:c r="H122" s="33">
        <x:f t="shared" si="73"/>
        <x:v>-2.4633912686465864E-3</x:v>
      </x:c>
      <x:c r="I122" s="33">
        <x:f t="shared" si="74"/>
        <x:v>-1.2944052926794347E-3</x:v>
      </x:c>
      <x:c r="J122" s="34">
        <x:f t="shared" si="75"/>
        <x:v>0.11235771761215146</x:v>
      </x:c>
      <x:c r="K122" s="34">
        <x:f t="shared" si="76"/>
        <x:v>0.10502693126239013</x:v>
      </x:c>
      <x:c r="L122" s="34">
        <x:f t="shared" si="77"/>
        <x:v>0.77917956829300483</x:v>
      </x:c>
      <x:c r="M122" s="34">
        <x:f t="shared" si="78"/>
        <x:v>5.546115680441193E-2</x:v>
      </x:c>
      <x:c r="N122" s="34">
        <x:f t="shared" si="47"/>
        <x:v>1.0520253739719583</x:v>
      </x:c>
      <x:c r="O122" s="35">
        <x:f t="shared" si="48"/>
        <x:v>0.20663441610138955</x:v>
      </x:c>
      <x:c r="P122" s="26" t="b">
        <x:f t="shared" si="49"/>
        <x:v>0</x:v>
      </x:c>
      <x:c r="Q122" s="26" t="b">
        <x:f t="shared" si="50"/>
        <x:v>0</x:v>
      </x:c>
      <x:c r="R122" s="26" t="b">
        <x:f t="shared" si="51"/>
        <x:v>0</x:v>
      </x:c>
      <x:c r="S122" s="26" t="b">
        <x:f t="shared" si="79"/>
        <x:v>0</x:v>
      </x:c>
      <x:c r="T122" s="26" t="str">
        <x:f t="shared" si="80"/>
        <x:v>不调</x:v>
      </x:c>
      <x:c r="U122" s="34">
        <x:f t="shared" si="52"/>
        <x:v>0.11235771761215146</x:v>
      </x:c>
      <x:c r="V122" s="34">
        <x:f t="shared" si="53"/>
        <x:v>0.10502693126239013</x:v>
      </x:c>
      <x:c r="W122" s="34">
        <x:f t="shared" si="54"/>
        <x:v>0.77917956829300483</x:v>
      </x:c>
      <x:c r="X122" s="34">
        <x:f t="shared" si="55"/>
        <x:v>5.546115680441193E-2</x:v>
      </x:c>
      <x:c r="Y122" s="34">
        <x:f t="shared" si="81"/>
        <x:v>0.99998626710299976</x:v>
      </x:c>
      <x:c r="Z122" s="34">
        <x:f t="shared" si="56"/>
        <x:v>0.11235617461518832</x:v>
      </x:c>
      <x:c r="AA122" s="34">
        <x:f t="shared" si="57"/>
        <x:v>0.10502548893836085</x:v>
      </x:c>
      <x:c r="AB122" s="34">
        <x:f t="shared" si="58"/>
        <x:v>0.77916886790024875</x:v>
      </x:c>
      <x:c r="AC122" s="34">
        <x:f t="shared" si="59"/>
        <x:v>5.5460395162058022E-2</x:v>
      </x:c>
      <x:c r="AD122" s="34">
        <x:f t="shared" si="60"/>
        <x:v>1.0520109266158559</x:v>
      </x:c>
      <x:c r="AE122" s="34">
        <x:f t="shared" si="82"/>
        <x:v>1.0564793244987765</x:v>
      </x:c>
      <x:c r="AF122" s="33">
        <x:f t="shared" si="61"/>
        <x:v>-4.2295175866696733E-3</x:v>
      </x:c>
      <x:c r="AG122" s="33">
        <x:f t="shared" si="83"/>
        <x:v>-2.5989034205428085E-3</x:v>
      </x:c>
      <x:c r="AH122" s="30">
        <x:f t="shared" si="84"/>
        <x:v>43921</x:v>
      </x:c>
      <x:c r="AI122" s="36">
        <x:f t="shared" si="62"/>
        <x:v>2020</x:v>
      </x:c>
      <x:c r="AJ122" s="36">
        <x:f t="shared" si="63"/>
        <x:v>5</x:v>
      </x:c>
      <x:c r="AK122" s="26">
        <x:f t="shared" si="64"/>
        <x:v>0</x:v>
      </x:c>
      <x:c r="AL122" s="34">
        <x:f t="shared" si="85"/>
        <x:v>1.0512190202840768</x:v>
      </x:c>
      <x:c r="AM122" s="35" t="str">
        <x:f t="shared" si="65"/>
      </x:c>
      <x:c r="AN122" s="34">
        <x:f t="shared" si="86"/>
        <x:v>1.0564793244987765</x:v>
      </x:c>
      <x:c r="AO122" s="35">
        <x:f t="shared" si="66"/>
        <x:v>-4.2295175866696733E-3</x:v>
      </x:c>
      <x:c r="AP122" s="31">
        <x:f t="shared" si="67"/>
        <x:v>1</x:v>
      </x:c>
      <x:c r="AQ122" s="26" t="b">
        <x:f t="shared" si="68"/>
        <x:v>1</x:v>
      </x:c>
    </x:row>
    <x:row r="123">
      <x:c r="A123" s="30" t="n">
        <x:f>'净值底稿'!A85</x:f>
        <x:v>43959</x:v>
      </x:c>
      <x:c r="B123" s="32" t="n">
        <x:f>'净值底稿'!F85</x:f>
        <x:v>1.17720548985157</x:v>
      </x:c>
      <x:c r="C123" s="32" t="n">
        <x:f>'净值底稿'!O85</x:f>
        <x:v>1.0416136729970276</x:v>
      </x:c>
      <x:c r="D123" s="32" t="n">
        <x:f>'净值底稿'!P85</x:f>
        <x:v>1.4561</x:v>
      </x:c>
      <x:c r="E123" s="32" t="n">
        <x:f>'净值底稿'!Q85</x:f>
        <x:v>1.402</x:v>
      </x:c>
      <x:c r="F123" s="33">
        <x:f t="shared" si="71"/>
        <x:v>6.4057345697150492E-3</x:v>
      </x:c>
      <x:c r="G123" s="33">
        <x:f t="shared" si="72"/>
        <x:v>1.0272006915067244E-2</x:v>
      </x:c>
      <x:c r="H123" s="33">
        <x:f t="shared" si="73"/>
        <x:v>-1.1661407600493945E-3</x:v>
      </x:c>
      <x:c r="I123" s="33">
        <x:f t="shared" si="74"/>
        <x:v>9.5046082949308275E-3</x:v>
      </x:c>
      <x:c r="J123" s="34">
        <x:f t="shared" si="75"/>
        <x:v>0.11307589844704177</x:v>
      </x:c>
      <x:c r="K123" s="34">
        <x:f t="shared" si="76"/>
        <x:v>0.10610431148699401</x:v>
      </x:c>
      <x:c r="L123" s="34">
        <x:f t="shared" si="77"/>
        <x:v>0.77826024732442878</x:v>
      </x:c>
      <x:c r="M123" s="34">
        <x:f t="shared" si="78"/>
        <x:v>5.5987524493955464E-2</x:v>
      </x:c>
      <x:c r="N123" s="34">
        <x:f t="shared" si="47"/>
        <x:v>1.0534279817524199</x:v>
      </x:c>
      <x:c r="O123" s="35">
        <x:f t="shared" si="48"/>
        <x:v>0.20806378198671036</x:v>
      </x:c>
      <x:c r="P123" s="26" t="b">
        <x:f t="shared" si="49"/>
        <x:v>0</x:v>
      </x:c>
      <x:c r="Q123" s="26" t="b">
        <x:f t="shared" si="50"/>
        <x:v>0</x:v>
      </x:c>
      <x:c r="R123" s="26" t="b">
        <x:f t="shared" si="51"/>
        <x:v>0</x:v>
      </x:c>
      <x:c r="S123" s="26" t="b">
        <x:f t="shared" si="79"/>
        <x:v>0</x:v>
      </x:c>
      <x:c r="T123" s="26" t="str">
        <x:f t="shared" si="80"/>
        <x:v>不调</x:v>
      </x:c>
      <x:c r="U123" s="34">
        <x:f t="shared" si="52"/>
        <x:v>0.11307589844704177</x:v>
      </x:c>
      <x:c r="V123" s="34">
        <x:f t="shared" si="53"/>
        <x:v>0.10610431148699401</x:v>
      </x:c>
      <x:c r="W123" s="34">
        <x:f t="shared" si="54"/>
        <x:v>0.77826024732442878</x:v>
      </x:c>
      <x:c r="X123" s="34">
        <x:f t="shared" si="55"/>
        <x:v>5.5987524493955464E-2</x:v>
      </x:c>
      <x:c r="Y123" s="34">
        <x:f t="shared" si="81"/>
        <x:v>0.99998626710299976</x:v>
      </x:c>
      <x:c r="Z123" s="34">
        <x:f t="shared" si="56"/>
        <x:v>0.11307434558737518</x:v>
      </x:c>
      <x:c r="AA123" s="34">
        <x:f t="shared" si="57"/>
        <x:v>0.10610285436741307</x:v>
      </x:c>
      <x:c r="AB123" s="34">
        <x:f t="shared" si="58"/>
        <x:v>0.7782495595566129</x:v>
      </x:c>
      <x:c r="AC123" s="34">
        <x:f t="shared" si="59"/>
        <x:v>5.5986755623048293E-2</x:v>
      </x:c>
      <x:c r="AD123" s="34">
        <x:f t="shared" si="60"/>
        <x:v>1.0534135151344495</x:v>
      </x:c>
      <x:c r="AE123" s="34">
        <x:f t="shared" si="82"/>
        <x:v>1.0564793244987765</x:v>
      </x:c>
      <x:c r="AF123" s="33">
        <x:f t="shared" si="61"/>
        <x:v>-2.9019113703729893E-3</x:v>
      </x:c>
      <x:c r="AG123" s="33">
        <x:f t="shared" si="83"/>
        <x:v>1.3332452003187445E-3</x:v>
      </x:c>
      <x:c r="AH123" s="30">
        <x:f t="shared" si="84"/>
        <x:v>43921</x:v>
      </x:c>
      <x:c r="AI123" s="36">
        <x:f t="shared" si="62"/>
        <x:v>2020</x:v>
      </x:c>
      <x:c r="AJ123" s="36">
        <x:f t="shared" si="63"/>
        <x:v>5</x:v>
      </x:c>
      <x:c r="AK123" s="26">
        <x:f t="shared" si="64"/>
        <x:v>0</x:v>
      </x:c>
      <x:c r="AL123" s="34">
        <x:f t="shared" si="85"/>
        <x:v>1.0512190202840768</x:v>
      </x:c>
      <x:c r="AM123" s="35" t="str">
        <x:f t="shared" si="65"/>
      </x:c>
      <x:c r="AN123" s="34">
        <x:f t="shared" si="86"/>
        <x:v>1.0564793244987765</x:v>
      </x:c>
      <x:c r="AO123" s="35">
        <x:f t="shared" si="66"/>
        <x:v>-2.9019113703729893E-3</x:v>
      </x:c>
      <x:c r="AP123" s="31">
        <x:f t="shared" si="67"/>
        <x:v>1</x:v>
      </x:c>
      <x:c r="AQ123" s="26" t="b">
        <x:f t="shared" si="68"/>
        <x:v>1</x:v>
      </x:c>
    </x:row>
    <x:row r="124">
      <x:c r="A124" s="30" t="n">
        <x:f>'净值底稿'!A86</x:f>
        <x:v>43962</x:v>
      </x:c>
      <x:c r="B124" s="32" t="n">
        <x:f>'净值底稿'!F86</x:f>
        <x:v>1.1720458370950149</x:v>
      </x:c>
      <x:c r="C124" s="32" t="n">
        <x:f>'净值底稿'!O86</x:f>
        <x:v>1.0407844267566198</x:v>
      </x:c>
      <x:c r="D124" s="32" t="n">
        <x:f>'净值底稿'!P86</x:f>
        <x:v>1.4525</x:v>
      </x:c>
      <x:c r="E124" s="32" t="n">
        <x:f>'净值底稿'!Q86</x:f>
        <x:v>1.3942</x:v>
      </x:c>
      <x:c r="F124" s="33">
        <x:f t="shared" si="71"/>
        <x:v>-4.3829669509999336E-3</x:v>
      </x:c>
      <x:c r="G124" s="33">
        <x:f t="shared" si="72"/>
        <x:v>-7.9611689238090477E-4</x:v>
      </x:c>
      <x:c r="H124" s="33">
        <x:f t="shared" si="73"/>
        <x:v>-2.4723576677426751E-3</x:v>
      </x:c>
      <x:c r="I124" s="33">
        <x:f t="shared" si="74"/>
        <x:v>-5.5634807417972443E-3</x:v>
      </x:c>
      <x:c r="J124" s="34">
        <x:f t="shared" si="75"/>
        <x:v>0.11257874446765977</x:v>
      </x:c>
      <x:c r="K124" s="34">
        <x:f t="shared" si="76"/>
        <x:v>0.10601838409272134</x:v>
      </x:c>
      <x:c r="L124" s="34">
        <x:f t="shared" si="77"/>
        <x:v>0.77632544829062577</x:v>
      </x:c>
      <x:c r="M124" s="34">
        <x:f t="shared" si="78"/>
        <x:v>5.5675274386343752E-2</x:v>
      </x:c>
      <x:c r="N124" s="34">
        <x:f t="shared" si="47"/>
        <x:v>1.0505978512373506</x:v>
      </x:c>
      <x:c r="O124" s="35">
        <x:f t="shared" si="48"/>
        <x:v>0.20806927056144886</x:v>
      </x:c>
      <x:c r="P124" s="26" t="b">
        <x:f t="shared" si="49"/>
        <x:v>0</x:v>
      </x:c>
      <x:c r="Q124" s="26" t="b">
        <x:f t="shared" si="50"/>
        <x:v>0</x:v>
      </x:c>
      <x:c r="R124" s="26" t="b">
        <x:f t="shared" si="51"/>
        <x:v>0</x:v>
      </x:c>
      <x:c r="S124" s="26" t="b">
        <x:f t="shared" si="79"/>
        <x:v>0</x:v>
      </x:c>
      <x:c r="T124" s="26" t="str">
        <x:f t="shared" si="80"/>
        <x:v>不调</x:v>
      </x:c>
      <x:c r="U124" s="34">
        <x:f t="shared" si="52"/>
        <x:v>0.11257874446765977</x:v>
      </x:c>
      <x:c r="V124" s="34">
        <x:f t="shared" si="53"/>
        <x:v>0.10601838409272134</x:v>
      </x:c>
      <x:c r="W124" s="34">
        <x:f t="shared" si="54"/>
        <x:v>0.77632544829062577</x:v>
      </x:c>
      <x:c r="X124" s="34">
        <x:f t="shared" si="55"/>
        <x:v>5.5675274386343752E-2</x:v>
      </x:c>
      <x:c r="Y124" s="34">
        <x:f t="shared" si="81"/>
        <x:v>0.99995880187477393</x:v>
      </x:c>
      <x:c r="Z124" s="34">
        <x:f t="shared" si="56"/>
        <x:v>0.11257410643444739</x:v>
      </x:c>
      <x:c r="AA124" s="34">
        <x:f t="shared" si="57"/>
        <x:v>0.10601401633405722</x:v>
      </x:c>
      <x:c r="AB124" s="34">
        <x:f t="shared" si="58"/>
        <x:v>0.7762934651375909</x:v>
      </x:c>
      <x:c r="AC124" s="34">
        <x:f t="shared" si="59"/>
        <x:v>5.5672980669417588E-2</x:v>
      </x:c>
      <x:c r="AD124" s="34">
        <x:f t="shared" si="60"/>
        <x:v>1.0505545685755131</x:v>
      </x:c>
      <x:c r="AE124" s="34">
        <x:f t="shared" si="82"/>
        <x:v>1.0564793244987765</x:v>
      </x:c>
      <x:c r="AF124" s="33">
        <x:f t="shared" si="61"/>
        <x:v>-5.6080188091462979E-3</x:v>
      </x:c>
      <x:c r="AG124" s="33">
        <x:f t="shared" si="83"/>
        <x:v>-2.7139831774148915E-3</x:v>
      </x:c>
      <x:c r="AH124" s="30">
        <x:f t="shared" si="84"/>
        <x:v>43921</x:v>
      </x:c>
      <x:c r="AI124" s="36">
        <x:f t="shared" si="62"/>
        <x:v>2020</x:v>
      </x:c>
      <x:c r="AJ124" s="36">
        <x:f t="shared" si="63"/>
        <x:v>5</x:v>
      </x:c>
      <x:c r="AK124" s="26">
        <x:f t="shared" si="64"/>
        <x:v>0</x:v>
      </x:c>
      <x:c r="AL124" s="34">
        <x:f t="shared" si="85"/>
        <x:v>1.0512190202840768</x:v>
      </x:c>
      <x:c r="AM124" s="35" t="str">
        <x:f t="shared" si="65"/>
      </x:c>
      <x:c r="AN124" s="34">
        <x:f t="shared" si="86"/>
        <x:v>1.0564793244987765</x:v>
      </x:c>
      <x:c r="AO124" s="35">
        <x:f t="shared" si="66"/>
        <x:v>-5.6080188091462979E-3</x:v>
      </x:c>
      <x:c r="AP124" s="31">
        <x:f t="shared" si="67"/>
        <x:v>1</x:v>
      </x:c>
      <x:c r="AQ124" s="26" t="b">
        <x:f t="shared" si="68"/>
        <x:v>1</x:v>
      </x:c>
    </x:row>
    <x:row r="125">
      <x:c r="A125" s="30" t="n">
        <x:f>'净值底稿'!A87</x:f>
        <x:v>43963</x:v>
      </x:c>
      <x:c r="B125" s="32" t="n">
        <x:f>'净值底稿'!F87</x:f>
        <x:v>1.1811083232876824</x:v>
      </x:c>
      <x:c r="C125" s="32" t="n">
        <x:f>'净值底稿'!O87</x:f>
        <x:v>1.0428966835773141</x:v>
      </x:c>
      <x:c r="D125" s="32" t="n">
        <x:f>'净值底稿'!P87</x:f>
        <x:v>1.4512</x:v>
      </x:c>
      <x:c r="E125" s="32" t="n">
        <x:f>'净值底稿'!Q87</x:f>
        <x:v>1.393</x:v>
      </x:c>
      <x:c r="F125" s="33">
        <x:f t="shared" si="71"/>
        <x:v>7.7321943441475138E-3</x:v>
      </x:c>
      <x:c r="G125" s="33">
        <x:f t="shared" si="72"/>
        <x:v>2.0294854211806435E-3</x:v>
      </x:c>
      <x:c r="H125" s="33">
        <x:f t="shared" si="73"/>
        <x:v>-8.9500860585189912E-4</x:v>
      </x:c>
      <x:c r="I125" s="33">
        <x:f t="shared" si="74"/>
        <x:v>-8.607086501219996E-4</x:v>
      </x:c>
      <x:c r="J125" s="34">
        <x:f t="shared" si="75"/>
        <x:v>0.11344455130351729</x:v>
      </x:c>
      <x:c r="K125" s="34">
        <x:f t="shared" si="76"/>
        <x:v>0.10622917023464799</x:v>
      </x:c>
      <x:c r="L125" s="34">
        <x:f t="shared" si="77"/>
        <x:v>0.77559867580562614</x:v>
      </x:c>
      <x:c r="M125" s="34">
        <x:f t="shared" si="78"/>
        <x:v>5.5625062453377346E-2</x:v>
      </x:c>
      <x:c r="N125" s="34">
        <x:f t="shared" si="47"/>
        <x:v>1.0508974597971688</x:v>
      </x:c>
      <x:c r="O125" s="35">
        <x:f t="shared" si="48"/>
        <x:v>0.20903440149200092</x:v>
      </x:c>
      <x:c r="P125" s="26" t="b">
        <x:f t="shared" si="49"/>
        <x:v>0</x:v>
      </x:c>
      <x:c r="Q125" s="26" t="b">
        <x:f t="shared" si="50"/>
        <x:v>0</x:v>
      </x:c>
      <x:c r="R125" s="26" t="b">
        <x:f t="shared" si="51"/>
        <x:v>0</x:v>
      </x:c>
      <x:c r="S125" s="26" t="b">
        <x:f t="shared" si="79"/>
        <x:v>0</x:v>
      </x:c>
      <x:c r="T125" s="26" t="str">
        <x:f t="shared" si="80"/>
        <x:v>不调</x:v>
      </x:c>
      <x:c r="U125" s="34">
        <x:f t="shared" si="52"/>
        <x:v>0.11344455130351729</x:v>
      </x:c>
      <x:c r="V125" s="34">
        <x:f t="shared" si="53"/>
        <x:v>0.10622917023464799</x:v>
      </x:c>
      <x:c r="W125" s="34">
        <x:f t="shared" si="54"/>
        <x:v>0.77559867580562614</x:v>
      </x:c>
      <x:c r="X125" s="34">
        <x:f t="shared" si="55"/>
        <x:v>5.5625062453377346E-2</x:v>
      </x:c>
      <x:c r="Y125" s="34">
        <x:f t="shared" si="81"/>
        <x:v>0.99998626710299976</x:v>
      </x:c>
      <x:c r="Z125" s="34">
        <x:f t="shared" si="56"/>
        <x:v>0.113442993381179</x:v>
      </x:c>
      <x:c r="AA125" s="34">
        <x:f t="shared" si="57"/>
        <x:v>0.10622771140039473</x:v>
      </x:c>
      <x:c r="AB125" s="34">
        <x:f t="shared" si="58"/>
        <x:v>0.77558802458889775</x:v>
      </x:c>
      <x:c r="AC125" s="34">
        <x:f t="shared" si="59"/>
        <x:v>5.562429856012404E-2</x:v>
      </x:c>
      <x:c r="AD125" s="34">
        <x:f t="shared" si="60"/>
        <x:v>1.0508830279305956</x:v>
      </x:c>
      <x:c r="AE125" s="34">
        <x:f t="shared" si="82"/>
        <x:v>1.0564793244987765</x:v>
      </x:c>
      <x:c r="AF125" s="33">
        <x:f t="shared" si="61"/>
        <x:v>-5.2971188724737495E-3</x:v>
      </x:c>
      <x:c r="AG125" s="33">
        <x:f t="shared" si="83"/>
        <x:v>3.1265330227236987E-4</x:v>
      </x:c>
      <x:c r="AH125" s="30">
        <x:f t="shared" si="84"/>
        <x:v>43921</x:v>
      </x:c>
      <x:c r="AI125" s="36">
        <x:f t="shared" si="62"/>
        <x:v>2020</x:v>
      </x:c>
      <x:c r="AJ125" s="36">
        <x:f t="shared" si="63"/>
        <x:v>5</x:v>
      </x:c>
      <x:c r="AK125" s="26">
        <x:f t="shared" si="64"/>
        <x:v>0</x:v>
      </x:c>
      <x:c r="AL125" s="34">
        <x:f t="shared" si="85"/>
        <x:v>1.0512190202840768</x:v>
      </x:c>
      <x:c r="AM125" s="35" t="str">
        <x:f t="shared" si="65"/>
      </x:c>
      <x:c r="AN125" s="34">
        <x:f t="shared" si="86"/>
        <x:v>1.0564793244987765</x:v>
      </x:c>
      <x:c r="AO125" s="35">
        <x:f t="shared" si="66"/>
        <x:v>-5.2971188724737495E-3</x:v>
      </x:c>
      <x:c r="AP125" s="31">
        <x:f t="shared" si="67"/>
        <x:v>1</x:v>
      </x:c>
      <x:c r="AQ125" s="26" t="b">
        <x:f t="shared" si="68"/>
        <x:v>1</x:v>
      </x:c>
    </x:row>
    <x:row r="126">
      <x:c r="A126" s="30" t="n">
        <x:f>'净值底稿'!A88</x:f>
        <x:v>43964</x:v>
      </x:c>
      <x:c r="B126" s="32" t="n">
        <x:f>'净值底稿'!F88</x:f>
        <x:v>1.18730971203022</x:v>
      </x:c>
      <x:c r="C126" s="32" t="n">
        <x:f>'净值底稿'!O88</x:f>
        <x:v>1.0487267660228445</x:v>
      </x:c>
      <x:c r="D126" s="32" t="n">
        <x:f>'净值底稿'!P88</x:f>
        <x:v>1.4509</x:v>
      </x:c>
      <x:c r="E126" s="32" t="n">
        <x:f>'净值底稿'!Q88</x:f>
        <x:v>1.3934</x:v>
      </x:c>
      <x:c r="F126" s="33">
        <x:f t="shared" si="71"/>
        <x:v>5.2504826358987788E-3</x:v>
      </x:c>
      <x:c r="G126" s="33">
        <x:f t="shared" si="72"/>
        <x:v>5.5902780566261523E-3</x:v>
      </x:c>
      <x:c r="H126" s="33">
        <x:f t="shared" si="73"/>
        <x:v>-2.0672546857769536E-4</x:v>
      </x:c>
      <x:c r="I126" s="33">
        <x:f t="shared" si="74"/>
        <x:v>2.8715003589363519E-4</x:v>
      </x:c>
      <x:c r="J126" s="34">
        <x:f t="shared" si="75"/>
        <x:v>0.11403862384809126</x:v>
      </x:c>
      <x:c r="K126" s="34">
        <x:f t="shared" si="76"/>
        <x:v>0.10682155384444197</x:v>
      </x:c>
      <x:c r="L126" s="34">
        <x:f t="shared" si="77"/>
        <x:v>0.77542769079109131</x:v>
      </x:c>
      <x:c r="M126" s="34">
        <x:f t="shared" si="78"/>
        <x:v>5.5640271079452137E-2</x:v>
      </x:c>
      <x:c r="N126" s="34">
        <x:f t="shared" si="47"/>
        <x:v>1.0519281395630766</x:v>
      </x:c>
      <x:c r="O126" s="35">
        <x:f t="shared" si="48"/>
        <x:v>0.20995747654803548</x:v>
      </x:c>
      <x:c r="P126" s="26" t="b">
        <x:f t="shared" si="49"/>
        <x:v>0</x:v>
      </x:c>
      <x:c r="Q126" s="26" t="b">
        <x:f t="shared" si="50"/>
        <x:v>0</x:v>
      </x:c>
      <x:c r="R126" s="26" t="b">
        <x:f t="shared" si="51"/>
        <x:v>0</x:v>
      </x:c>
      <x:c r="S126" s="26" t="b">
        <x:f t="shared" si="79"/>
        <x:v>0</x:v>
      </x:c>
      <x:c r="T126" s="26" t="str">
        <x:f t="shared" si="80"/>
        <x:v>不调</x:v>
      </x:c>
      <x:c r="U126" s="34">
        <x:f t="shared" si="52"/>
        <x:v>0.11403862384809126</x:v>
      </x:c>
      <x:c r="V126" s="34">
        <x:f t="shared" si="53"/>
        <x:v>0.10682155384444197</x:v>
      </x:c>
      <x:c r="W126" s="34">
        <x:f t="shared" si="54"/>
        <x:v>0.77542769079109131</x:v>
      </x:c>
      <x:c r="X126" s="34">
        <x:f t="shared" si="55"/>
        <x:v>5.5640271079452137E-2</x:v>
      </x:c>
      <x:c r="Y126" s="34">
        <x:f t="shared" si="81"/>
        <x:v>0.99998626710299976</x:v>
      </x:c>
      <x:c r="Z126" s="34">
        <x:f t="shared" si="56"/>
        <x:v>0.11403705776741591</x:v>
      </x:c>
      <x:c r="AA126" s="34">
        <x:f t="shared" si="57"/>
        <x:v>0.10682008687504563</x:v>
      </x:c>
      <x:c r="AB126" s="34">
        <x:f t="shared" si="58"/>
        <x:v>0.77541704192248251</x:v>
      </x:c>
      <x:c r="AC126" s="34">
        <x:f t="shared" si="59"/>
        <x:v>5.5639506977340339E-2</x:v>
      </x:c>
      <x:c r="AD126" s="34">
        <x:f t="shared" si="60"/>
        <x:v>1.0519136935422844</x:v>
      </x:c>
      <x:c r="AE126" s="34">
        <x:f t="shared" si="82"/>
        <x:v>1.0564793244987765</x:v>
      </x:c>
      <x:c r="AF126" s="33">
        <x:f t="shared" si="61"/>
        <x:v>-4.3215525856676873E-3</x:v>
      </x:c>
      <x:c r="AG126" s="33">
        <x:f t="shared" si="83"/>
        <x:v>9.8076149704162674E-4</x:v>
      </x:c>
      <x:c r="AH126" s="30">
        <x:f t="shared" si="84"/>
        <x:v>43921</x:v>
      </x:c>
      <x:c r="AI126" s="36">
        <x:f t="shared" si="62"/>
        <x:v>2020</x:v>
      </x:c>
      <x:c r="AJ126" s="36">
        <x:f t="shared" si="63"/>
        <x:v>5</x:v>
      </x:c>
      <x:c r="AK126" s="26">
        <x:f t="shared" si="64"/>
        <x:v>0</x:v>
      </x:c>
      <x:c r="AL126" s="34">
        <x:f t="shared" si="85"/>
        <x:v>1.0512190202840768</x:v>
      </x:c>
      <x:c r="AM126" s="35" t="str">
        <x:f t="shared" si="65"/>
      </x:c>
      <x:c r="AN126" s="34">
        <x:f t="shared" si="86"/>
        <x:v>1.0564793244987765</x:v>
      </x:c>
      <x:c r="AO126" s="35">
        <x:f t="shared" si="66"/>
        <x:v>-4.3215525856676873E-3</x:v>
      </x:c>
      <x:c r="AP126" s="31">
        <x:f t="shared" si="67"/>
        <x:v>1</x:v>
      </x:c>
      <x:c r="AQ126" s="26" t="b">
        <x:f t="shared" si="68"/>
        <x:v>1</x:v>
      </x:c>
    </x:row>
    <x:row r="127">
      <x:c r="A127" s="30" t="n">
        <x:f>'净值底稿'!A89</x:f>
        <x:v>43965</x:v>
      </x:c>
      <x:c r="B127" s="32" t="n">
        <x:f>'净值底稿'!F89</x:f>
        <x:v>1.1808417768572075</x:v>
      </x:c>
      <x:c r="C127" s="32" t="n">
        <x:f>'净值底稿'!O89</x:f>
        <x:v>1.0389958342754928</x:v>
      </x:c>
      <x:c r="D127" s="32" t="n">
        <x:f>'净值底稿'!P89</x:f>
        <x:v>1.4509</x:v>
      </x:c>
      <x:c r="E127" s="32" t="n">
        <x:f>'净值底稿'!Q89</x:f>
        <x:v>1.402</x:v>
      </x:c>
      <x:c r="F127" s="33">
        <x:f t="shared" si="71"/>
        <x:v>-5.4475551808237377E-3</x:v>
      </x:c>
      <x:c r="G127" s="33">
        <x:f t="shared" si="72"/>
        <x:v>-9.2788055598647112E-3</x:v>
      </x:c>
      <x:c r="H127" s="33">
        <x:f t="shared" si="73"/>
        <x:v>0</x:v>
      </x:c>
      <x:c r="I127" s="33">
        <x:f t="shared" si="74"/>
        <x:v>6.1719534950479549E-3</x:v>
      </x:c>
      <x:c r="J127" s="34">
        <x:f t="shared" si="75"/>
        <x:v>0.11341583460256913</x:v>
      </x:c>
      <x:c r="K127" s="34">
        <x:f t="shared" si="76"/>
        <x:v>0.10582892405904422</x:v>
      </x:c>
      <x:c r="L127" s="34">
        <x:f t="shared" si="77"/>
        <x:v>0.77541704192248251</x:v>
      </x:c>
      <x:c r="M127" s="34">
        <x:f t="shared" si="78"/>
        <x:v>5.5982911426891879E-2</x:v>
      </x:c>
      <x:c r="N127" s="34">
        <x:f t="shared" si="47"/>
        <x:v>1.0506447120109879</x:v>
      </x:c>
      <x:c r="O127" s="35">
        <x:f t="shared" si="48"/>
        <x:v>0.20867640236057311</x:v>
      </x:c>
      <x:c r="P127" s="26" t="b">
        <x:f t="shared" si="49"/>
        <x:v>0</x:v>
      </x:c>
      <x:c r="Q127" s="26" t="b">
        <x:f t="shared" si="50"/>
        <x:v>0</x:v>
      </x:c>
      <x:c r="R127" s="26" t="b">
        <x:f t="shared" si="51"/>
        <x:v>0</x:v>
      </x:c>
      <x:c r="S127" s="26" t="b">
        <x:f t="shared" si="79"/>
        <x:v>0</x:v>
      </x:c>
      <x:c r="T127" s="26" t="str">
        <x:f t="shared" si="80"/>
        <x:v>不调</x:v>
      </x:c>
      <x:c r="U127" s="34">
        <x:f t="shared" si="52"/>
        <x:v>0.11341583460256913</x:v>
      </x:c>
      <x:c r="V127" s="34">
        <x:f t="shared" si="53"/>
        <x:v>0.10582892405904422</x:v>
      </x:c>
      <x:c r="W127" s="34">
        <x:f t="shared" si="54"/>
        <x:v>0.77541704192248251</x:v>
      </x:c>
      <x:c r="X127" s="34">
        <x:f t="shared" si="55"/>
        <x:v>5.5982911426891879E-2</x:v>
      </x:c>
      <x:c r="Y127" s="34">
        <x:f t="shared" si="81"/>
        <x:v>0.99998626710299976</x:v>
      </x:c>
      <x:c r="Z127" s="34">
        <x:f t="shared" si="56"/>
        <x:v>0.11341427707459434</x:v>
      </x:c>
      <x:c r="AA127" s="34">
        <x:f t="shared" si="57"/>
        <x:v>0.10582747072133047</x:v>
      </x:c>
      <x:c r="AB127" s="34">
        <x:f t="shared" si="58"/>
        <x:v>0.77540639320011351</x:v>
      </x:c>
      <x:c r="AC127" s="34">
        <x:f t="shared" si="59"/>
        <x:v>5.5982142619335477E-2</x:v>
      </x:c>
      <x:c r="AD127" s="34">
        <x:f t="shared" si="60"/>
        <x:v>1.0506302836153738</x:v>
      </x:c>
      <x:c r="AE127" s="34">
        <x:f t="shared" si="82"/>
        <x:v>1.0564793244987765</x:v>
      </x:c>
      <x:c r="AF127" s="33">
        <x:f t="shared" si="61"/>
        <x:v>-5.5363514910030664E-3</x:v>
      </x:c>
      <x:c r="AG127" s="33">
        <x:f t="shared" si="83"/>
        <x:v>-1.2200715085176617E-3</x:v>
      </x:c>
      <x:c r="AH127" s="30">
        <x:f t="shared" si="84"/>
        <x:v>43921</x:v>
      </x:c>
      <x:c r="AI127" s="36">
        <x:f t="shared" si="62"/>
        <x:v>2020</x:v>
      </x:c>
      <x:c r="AJ127" s="36">
        <x:f t="shared" si="63"/>
        <x:v>5</x:v>
      </x:c>
      <x:c r="AK127" s="26">
        <x:f t="shared" si="64"/>
        <x:v>0</x:v>
      </x:c>
      <x:c r="AL127" s="34">
        <x:f t="shared" si="85"/>
        <x:v>1.0512190202840768</x:v>
      </x:c>
      <x:c r="AM127" s="35" t="str">
        <x:f t="shared" si="65"/>
      </x:c>
      <x:c r="AN127" s="34">
        <x:f t="shared" si="86"/>
        <x:v>1.0564793244987765</x:v>
      </x:c>
      <x:c r="AO127" s="35">
        <x:f t="shared" si="66"/>
        <x:v>-5.5363514910030664E-3</x:v>
      </x:c>
      <x:c r="AP127" s="31">
        <x:f t="shared" si="67"/>
        <x:v>1</x:v>
      </x:c>
      <x:c r="AQ127" s="26" t="b">
        <x:f t="shared" si="68"/>
        <x:v>1</x:v>
      </x:c>
    </x:row>
    <x:row r="128">
      <x:c r="A128" s="30" t="n">
        <x:f>'净值底稿'!A90</x:f>
        <x:v>43966</x:v>
      </x:c>
      <x:c r="B128" s="32" t="n">
        <x:f>'净值底稿'!F90</x:f>
        <x:v>1.1894380120043875</x:v>
      </x:c>
      <x:c r="C128" s="32" t="n">
        <x:f>'净值底稿'!O90</x:f>
        <x:v>1.0414804905812727</x:v>
      </x:c>
      <x:c r="D128" s="32" t="n">
        <x:f>'净值底稿'!P90</x:f>
        <x:v>1.4517</x:v>
      </x:c>
      <x:c r="E128" s="32" t="n">
        <x:f>'净值底稿'!Q90</x:f>
        <x:v>1.4212</x:v>
      </x:c>
      <x:c r="F128" s="33">
        <x:f t="shared" si="71"/>
        <x:v>7.2797518817964146E-3</x:v>
      </x:c>
      <x:c r="G128" s="33">
        <x:f t="shared" si="72"/>
        <x:v>2.3914016051012066E-3</x:v>
      </x:c>
      <x:c r="H128" s="33">
        <x:f t="shared" si="73"/>
        <x:v>5.5138190088910299E-4</x:v>
      </x:c>
      <x:c r="I128" s="33">
        <x:f t="shared" si="74"/>
        <x:v>1.3694721825963097E-2</x:v>
      </x:c>
      <x:c r="J128" s="34">
        <x:f t="shared" si="75"/>
        <x:v>0.1142399048715507</x:v>
      </x:c>
      <x:c r="K128" s="34">
        <x:f t="shared" si="76"/>
        <x:v>0.10608054670467726</x:v>
      </x:c>
      <x:c r="L128" s="34">
        <x:f t="shared" si="77"/>
        <x:v>0.77583393825115776</x:v>
      </x:c>
      <x:c r="M128" s="34">
        <x:f t="shared" si="78"/>
        <x:v>5.6748802489728668E-2</x:v>
      </x:c>
      <x:c r="N128" s="34">
        <x:f t="shared" si="47"/>
        <x:v>1.0529031923171144</x:v>
      </x:c>
      <x:c r="O128" s="35">
        <x:f t="shared" si="48"/>
        <x:v>0.20925043554229403</x:v>
      </x:c>
      <x:c r="P128" s="26" t="b">
        <x:f t="shared" si="49"/>
        <x:v>0</x:v>
      </x:c>
      <x:c r="Q128" s="26" t="b">
        <x:f t="shared" si="50"/>
        <x:v>0</x:v>
      </x:c>
      <x:c r="R128" s="26" t="b">
        <x:f t="shared" si="51"/>
        <x:v>0</x:v>
      </x:c>
      <x:c r="S128" s="26" t="b">
        <x:f t="shared" si="79"/>
        <x:v>0</x:v>
      </x:c>
      <x:c r="T128" s="26" t="str">
        <x:f t="shared" si="80"/>
        <x:v>不调</x:v>
      </x:c>
      <x:c r="U128" s="34">
        <x:f t="shared" si="52"/>
        <x:v>0.1142399048715507</x:v>
      </x:c>
      <x:c r="V128" s="34">
        <x:f t="shared" si="53"/>
        <x:v>0.10608054670467726</x:v>
      </x:c>
      <x:c r="W128" s="34">
        <x:f t="shared" si="54"/>
        <x:v>0.77583393825115776</x:v>
      </x:c>
      <x:c r="X128" s="34">
        <x:f t="shared" si="55"/>
        <x:v>5.6748802489728668E-2</x:v>
      </x:c>
      <x:c r="Y128" s="34">
        <x:f t="shared" si="81"/>
        <x:v>0.99998626710299976</x:v>
      </x:c>
      <x:c r="Z128" s="34">
        <x:f t="shared" si="56"/>
        <x:v>0.11423833602670377</x:v>
      </x:c>
      <x:c r="AA128" s="34">
        <x:f t="shared" si="57"/>
        <x:v>0.10607908991145563</x:v>
      </x:c>
      <x:c r="AB128" s="34">
        <x:f t="shared" si="58"/>
        <x:v>0.77582328380359444</x:v>
      </x:c>
      <x:c r="AC128" s="34">
        <x:f t="shared" si="59"/>
        <x:v>5.674802316426919E-2</x:v>
      </x:c>
      <x:c r="AD128" s="34">
        <x:f t="shared" si="60"/>
        <x:v>1.052888732906023</x:v>
      </x:c>
      <x:c r="AE128" s="34">
        <x:f t="shared" si="82"/>
        <x:v>1.0564793244987765</x:v>
      </x:c>
      <x:c r="AF128" s="33">
        <x:f t="shared" si="61"/>
        <x:v>-3.3986387707652943E-3</x:v>
      </x:c>
      <x:c r="AG128" s="33">
        <x:f t="shared" si="83"/>
        <x:v>2.1496137374581448E-3</x:v>
      </x:c>
      <x:c r="AH128" s="30">
        <x:f t="shared" si="84"/>
        <x:v>43921</x:v>
      </x:c>
      <x:c r="AI128" s="36">
        <x:f t="shared" si="62"/>
        <x:v>2020</x:v>
      </x:c>
      <x:c r="AJ128" s="36">
        <x:f t="shared" si="63"/>
        <x:v>5</x:v>
      </x:c>
      <x:c r="AK128" s="26">
        <x:f t="shared" si="64"/>
        <x:v>0</x:v>
      </x:c>
      <x:c r="AL128" s="34">
        <x:f t="shared" si="85"/>
        <x:v>1.0512190202840768</x:v>
      </x:c>
      <x:c r="AM128" s="35" t="str">
        <x:f t="shared" si="65"/>
      </x:c>
      <x:c r="AN128" s="34">
        <x:f t="shared" si="86"/>
        <x:v>1.0564793244987765</x:v>
      </x:c>
      <x:c r="AO128" s="35">
        <x:f t="shared" si="66"/>
        <x:v>-3.3986387707652943E-3</x:v>
      </x:c>
      <x:c r="AP128" s="31">
        <x:f t="shared" si="67"/>
        <x:v>1</x:v>
      </x:c>
      <x:c r="AQ128" s="26" t="b">
        <x:f t="shared" si="68"/>
        <x:v>1</x:v>
      </x:c>
    </x:row>
    <x:row r="129">
      <x:c r="A129" s="30" t="n">
        <x:f>'净值底稿'!A91</x:f>
        <x:v>43969</x:v>
      </x:c>
      <x:c r="B129" s="32" t="n">
        <x:f>'净值底稿'!F91</x:f>
        <x:v>1.15322981082846</x:v>
      </x:c>
      <x:c r="C129" s="32" t="n">
        <x:f>'净值底稿'!O91</x:f>
        <x:v>1.0401314619063124</x:v>
      </x:c>
      <x:c r="D129" s="32" t="n">
        <x:f>'净值底稿'!P91</x:f>
        <x:v>1.4509</x:v>
      </x:c>
      <x:c r="E129" s="32" t="n">
        <x:f>'净值底稿'!Q91</x:f>
        <x:v>1.4552</x:v>
      </x:c>
      <x:c r="F129" s="33">
        <x:f t="shared" si="71"/>
        <x:v>-3.0441436048366244E-2</x:v>
      </x:c>
      <x:c r="G129" s="33">
        <x:f t="shared" si="72"/>
        <x:v>-1.2952990355175054E-3</x:v>
      </x:c>
      <x:c r="H129" s="33">
        <x:f t="shared" si="73"/>
        <x:v>-5.5107804642828828E-4</x:v>
      </x:c>
      <x:c r="I129" s="33">
        <x:f t="shared" si="74"/>
        <x:v>2.3923444976076569E-2</x:v>
      </x:c>
      <x:c r="J129" s="34">
        <x:f t="shared" si="75"/>
        <x:v>0.11076075702627509</x:v>
      </x:c>
      <x:c r="K129" s="34">
        <x:f t="shared" si="76"/>
        <x:v>0.10594168576860476</x:v>
      </x:c>
      <x:c r="L129" s="34">
        <x:f t="shared" si="77"/>
        <x:v>0.77539574462398242</x:v>
      </x:c>
      <x:c r="M129" s="34">
        <x:f t="shared" si="78"/>
        <x:v>5.8105631373940703E-2</x:v>
      </x:c>
      <x:c r="N129" s="34">
        <x:f t="shared" si="47"/>
        <x:v>1.0502038187928029</x:v>
      </x:c>
      <x:c r="O129" s="35">
        <x:f t="shared" si="48"/>
        <x:v>0.20634322492178403</x:v>
      </x:c>
      <x:c r="P129" s="26" t="b">
        <x:f t="shared" si="49"/>
        <x:v>0</x:v>
      </x:c>
      <x:c r="Q129" s="26" t="b">
        <x:f t="shared" si="50"/>
        <x:v>0</x:v>
      </x:c>
      <x:c r="R129" s="26" t="b">
        <x:f t="shared" si="51"/>
        <x:v>0</x:v>
      </x:c>
      <x:c r="S129" s="26" t="b">
        <x:f t="shared" si="79"/>
        <x:v>0</x:v>
      </x:c>
      <x:c r="T129" s="26" t="str">
        <x:f t="shared" si="80"/>
        <x:v>不调</x:v>
      </x:c>
      <x:c r="U129" s="34">
        <x:f t="shared" si="52"/>
        <x:v>0.11076075702627509</x:v>
      </x:c>
      <x:c r="V129" s="34">
        <x:f t="shared" si="53"/>
        <x:v>0.10594168576860476</x:v>
      </x:c>
      <x:c r="W129" s="34">
        <x:f t="shared" si="54"/>
        <x:v>0.77539574462398242</x:v>
      </x:c>
      <x:c r="X129" s="34">
        <x:f t="shared" si="55"/>
        <x:v>5.8105631373940703E-2</x:v>
      </x:c>
      <x:c r="Y129" s="34">
        <x:f t="shared" si="81"/>
        <x:v>0.99995880187477393</x:v>
      </x:c>
      <x:c r="Z129" s="34">
        <x:f t="shared" si="56"/>
        <x:v>0.11075619389073699</x:v>
      </x:c>
      <x:c r="AA129" s="34">
        <x:f t="shared" si="57"/>
        <x:v>0.1059373211697678</x:v>
      </x:c>
      <x:c r="AB129" s="34">
        <x:f t="shared" si="58"/>
        <x:v>0.77536379977299563</x:v>
      </x:c>
      <x:c r="AC129" s="34">
        <x:f t="shared" si="59"/>
        <x:v>5.8103237530863022E-2</x:v>
      </x:c>
      <x:c r="AD129" s="34">
        <x:f t="shared" si="60"/>
        <x:v>1.0501605523643633</x:v>
      </x:c>
      <x:c r="AE129" s="34">
        <x:f t="shared" si="82"/>
        <x:v>1.0564793244987765</x:v>
      </x:c>
      <x:c r="AF129" s="33">
        <x:f t="shared" si="61"/>
        <x:v>-5.9809709360956198E-3</x:v>
      </x:c>
      <x:c r="AG129" s="33">
        <x:f t="shared" si="83"/>
        <x:v>-2.5911385091279548E-3</x:v>
      </x:c>
      <x:c r="AH129" s="30">
        <x:f t="shared" si="84"/>
        <x:v>43921</x:v>
      </x:c>
      <x:c r="AI129" s="36">
        <x:f t="shared" si="62"/>
        <x:v>2020</x:v>
      </x:c>
      <x:c r="AJ129" s="36">
        <x:f t="shared" si="63"/>
        <x:v>5</x:v>
      </x:c>
      <x:c r="AK129" s="26">
        <x:f t="shared" si="64"/>
        <x:v>0</x:v>
      </x:c>
      <x:c r="AL129" s="34">
        <x:f t="shared" si="85"/>
        <x:v>1.0512190202840768</x:v>
      </x:c>
      <x:c r="AM129" s="35" t="str">
        <x:f t="shared" si="65"/>
      </x:c>
      <x:c r="AN129" s="34">
        <x:f t="shared" si="86"/>
        <x:v>1.0564793244987765</x:v>
      </x:c>
      <x:c r="AO129" s="35">
        <x:f t="shared" si="66"/>
        <x:v>-5.9809709360956198E-3</x:v>
      </x:c>
      <x:c r="AP129" s="31">
        <x:f t="shared" si="67"/>
        <x:v>1</x:v>
      </x:c>
      <x:c r="AQ129" s="26" t="b">
        <x:f t="shared" si="68"/>
        <x:v>1</x:v>
      </x:c>
    </x:row>
    <x:row r="130">
      <x:c r="A130" s="30" t="n">
        <x:f>'净值底稿'!A92</x:f>
        <x:v>43970</x:v>
      </x:c>
      <x:c r="B130" s="32" t="n">
        <x:f>'净值底稿'!F92</x:f>
        <x:v>1.17917846377648</x:v>
      </x:c>
      <x:c r="C130" s="32" t="n">
        <x:f>'净值底稿'!O92</x:f>
        <x:v>1.0521687347333437</x:v>
      </x:c>
      <x:c r="D130" s="32" t="n">
        <x:f>'净值底稿'!P92</x:f>
        <x:v>1.4499</x:v>
      </x:c>
      <x:c r="E130" s="32" t="n">
        <x:f>'净值底稿'!Q92</x:f>
        <x:v>1.4352</x:v>
      </x:c>
      <x:c r="F130" s="33">
        <x:f t="shared" si="71"/>
        <x:v>2.2500851698742386E-2</x:v>
      </x:c>
      <x:c r="G130" s="33">
        <x:f t="shared" si="72"/>
        <x:v>1.1572837922785073E-2</x:v>
      </x:c>
      <x:c r="H130" s="33">
        <x:f t="shared" si="73"/>
        <x:v>-6.8922737611143425E-4</x:v>
      </x:c>
      <x:c r="I130" s="33">
        <x:f t="shared" si="74"/>
        <x:v>-1.3743815283122629E-2</x:v>
      </x:c>
      <x:c r="J130" s="34">
        <x:f t="shared" si="75"/>
        <x:v>0.11324830258418962</x:v>
      </x:c>
      <x:c r="K130" s="34">
        <x:f t="shared" si="76"/>
        <x:v>0.10716331661763955</x:v>
      </x:c>
      <x:c r="L130" s="34">
        <x:f t="shared" si="77"/>
        <x:v>0.77482939781574633</x:v>
      </x:c>
      <x:c r="M130" s="34">
        <x:f t="shared" si="78"/>
        <x:v>5.7304677366887442E-2</x:v>
      </x:c>
      <x:c r="N130" s="34">
        <x:f t="shared" si="47"/>
        <x:v>1.0525456943844629</x:v>
      </x:c>
      <x:c r="O130" s="35">
        <x:f t="shared" si="48"/>
        <x:v>0.2094081239206699</x:v>
      </x:c>
      <x:c r="P130" s="26" t="b">
        <x:f t="shared" si="49"/>
        <x:v>0</x:v>
      </x:c>
      <x:c r="Q130" s="26" t="b">
        <x:f t="shared" si="50"/>
        <x:v>0</x:v>
      </x:c>
      <x:c r="R130" s="26" t="b">
        <x:f t="shared" si="51"/>
        <x:v>0</x:v>
      </x:c>
      <x:c r="S130" s="26" t="b">
        <x:f t="shared" si="79"/>
        <x:v>0</x:v>
      </x:c>
      <x:c r="T130" s="26" t="str">
        <x:f t="shared" si="80"/>
        <x:v>不调</x:v>
      </x:c>
      <x:c r="U130" s="34">
        <x:f t="shared" si="52"/>
        <x:v>0.11324830258418962</x:v>
      </x:c>
      <x:c r="V130" s="34">
        <x:f t="shared" si="53"/>
        <x:v>0.10716331661763955</x:v>
      </x:c>
      <x:c r="W130" s="34">
        <x:f t="shared" si="54"/>
        <x:v>0.77482939781574633</x:v>
      </x:c>
      <x:c r="X130" s="34">
        <x:f t="shared" si="55"/>
        <x:v>5.7304677366887442E-2</x:v>
      </x:c>
      <x:c r="Y130" s="34">
        <x:f t="shared" si="81"/>
        <x:v>0.99998626710299976</x:v>
      </x:c>
      <x:c r="Z130" s="34">
        <x:f t="shared" si="56"/>
        <x:v>0.11324674735691478</x:v>
      </x:c>
      <x:c r="AA130" s="34">
        <x:f t="shared" si="57"/>
        <x:v>0.10716184495485023</x:v>
      </x:c>
      <x:c r="AB130" s="34">
        <x:f t="shared" si="58"/>
        <x:v>0.7748187571634334</x:v>
      </x:c>
      <x:c r="AC130" s="34">
        <x:f t="shared" si="59"/>
        <x:v>5.7303890407655531E-2</x:v>
      </x:c>
      <x:c r="AD130" s="34">
        <x:f t="shared" si="60"/>
        <x:v>1.0525312398828539</x:v>
      </x:c>
      <x:c r="AE130" s="34">
        <x:f t="shared" si="82"/>
        <x:v>1.0564793244987765</x:v>
      </x:c>
      <x:c r="AF130" s="33">
        <x:f t="shared" si="61"/>
        <x:v>-3.7370202372826178E-3</x:v>
      </x:c>
      <x:c r="AG130" s="33">
        <x:f t="shared" si="83"/>
        <x:v>2.2574524563441223E-3</x:v>
      </x:c>
      <x:c r="AH130" s="30">
        <x:f t="shared" si="84"/>
        <x:v>43921</x:v>
      </x:c>
      <x:c r="AI130" s="36">
        <x:f t="shared" si="62"/>
        <x:v>2020</x:v>
      </x:c>
      <x:c r="AJ130" s="36">
        <x:f t="shared" si="63"/>
        <x:v>5</x:v>
      </x:c>
      <x:c r="AK130" s="26">
        <x:f t="shared" si="64"/>
        <x:v>0</x:v>
      </x:c>
      <x:c r="AL130" s="34">
        <x:f t="shared" si="85"/>
        <x:v>1.0512190202840768</x:v>
      </x:c>
      <x:c r="AM130" s="35" t="str">
        <x:f t="shared" si="65"/>
      </x:c>
      <x:c r="AN130" s="34">
        <x:f t="shared" si="86"/>
        <x:v>1.0564793244987765</x:v>
      </x:c>
      <x:c r="AO130" s="35">
        <x:f t="shared" si="66"/>
        <x:v>-3.7370202372826178E-3</x:v>
      </x:c>
      <x:c r="AP130" s="31">
        <x:f t="shared" si="67"/>
        <x:v>1</x:v>
      </x:c>
      <x:c r="AQ130" s="26" t="b">
        <x:f t="shared" si="68"/>
        <x:v>1</x:v>
      </x:c>
    </x:row>
    <x:row r="131">
      <x:c r="A131" s="30" t="n">
        <x:f>'净值底稿'!A93</x:f>
        <x:v>43971</x:v>
      </x:c>
      <x:c r="B131" s="32" t="n">
        <x:f>'净值底稿'!F93</x:f>
        <x:v>1.1619854763102624</x:v>
      </x:c>
      <x:c r="C131" s="32" t="n">
        <x:f>'净值底稿'!O93</x:f>
        <x:v>1.041323467888231</x:v>
      </x:c>
      <x:c r="D131" s="32" t="n">
        <x:f>'净值底稿'!P93</x:f>
        <x:v>1.4503</x:v>
      </x:c>
      <x:c r="E131" s="32" t="n">
        <x:f>'净值底稿'!Q93</x:f>
        <x:v>1.4503</x:v>
      </x:c>
      <x:c r="F131" s="33">
        <x:f t="shared" si="71"/>
        <x:v>-1.4580479540946434E-2</x:v>
      </x:c>
      <x:c r="G131" s="33">
        <x:f t="shared" si="72"/>
        <x:v>-1.0307535746974295E-2</x:v>
      </x:c>
      <x:c r="H131" s="33">
        <x:f t="shared" si="73"/>
        <x:v>2.758810952478985E-4</x:v>
      </x:c>
      <x:c r="I131" s="33">
        <x:f t="shared" si="74"/>
        <x:v>1.0521181716833805E-2</x:v>
      </x:c>
      <x:c r="J131" s="34">
        <x:f t="shared" si="75"/>
        <x:v>0.11159555547399856</x:v>
      </x:c>
      <x:c r="K131" s="34">
        <x:f t="shared" si="76"/>
        <x:v>0.1060572704072664</x:v>
      </x:c>
      <x:c r="L131" s="34">
        <x:f t="shared" si="77"/>
        <x:v>0.7750325150107783</x:v>
      </x:c>
      <x:c r="M131" s="34">
        <x:f t="shared" si="78"/>
        <x:v>5.7906795051716003E-2</x:v>
      </x:c>
      <x:c r="N131" s="34">
        <x:f t="shared" si="47"/>
        <x:v>1.0505921359437593</x:v>
      </x:c>
      <x:c r="O131" s="35">
        <x:f t="shared" si="48"/>
        <x:v>0.20717157347246354</x:v>
      </x:c>
      <x:c r="P131" s="26" t="b">
        <x:f t="shared" si="49"/>
        <x:v>0</x:v>
      </x:c>
      <x:c r="Q131" s="26" t="b">
        <x:f t="shared" si="50"/>
        <x:v>0</x:v>
      </x:c>
      <x:c r="R131" s="26" t="b">
        <x:f t="shared" si="51"/>
        <x:v>0</x:v>
      </x:c>
      <x:c r="S131" s="26" t="b">
        <x:f t="shared" si="79"/>
        <x:v>0</x:v>
      </x:c>
      <x:c r="T131" s="26" t="str">
        <x:f t="shared" si="80"/>
        <x:v>不调</x:v>
      </x:c>
      <x:c r="U131" s="34">
        <x:f t="shared" si="52"/>
        <x:v>0.11159555547399856</x:v>
      </x:c>
      <x:c r="V131" s="34">
        <x:f t="shared" si="53"/>
        <x:v>0.1060572704072664</x:v>
      </x:c>
      <x:c r="W131" s="34">
        <x:f t="shared" si="54"/>
        <x:v>0.7750325150107783</x:v>
      </x:c>
      <x:c r="X131" s="34">
        <x:f t="shared" si="55"/>
        <x:v>5.7906795051716003E-2</x:v>
      </x:c>
      <x:c r="Y131" s="34">
        <x:f t="shared" si="81"/>
        <x:v>0.99998626710299976</x:v>
      </x:c>
      <x:c r="Z131" s="34">
        <x:f t="shared" si="56"/>
        <x:v>0.11159402294372955</x:v>
      </x:c>
      <x:c r="AA131" s="34">
        <x:f t="shared" si="57"/>
        <x:v>0.10605581393369577</x:v>
      </x:c>
      <x:c r="AB131" s="34">
        <x:f t="shared" si="58"/>
        <x:v>0.77502187156907787</x:v>
      </x:c>
      <x:c r="AC131" s="34">
        <x:f t="shared" si="59"/>
        <x:v>5.7905999823663942E-2</x:v>
      </x:c>
      <x:c r="AD131" s="34">
        <x:f t="shared" si="60"/>
        <x:v>1.0505777082701671</x:v>
      </x:c>
      <x:c r="AE131" s="34">
        <x:f t="shared" si="82"/>
        <x:v>1.0564793244987765</x:v>
      </x:c>
      <x:c r="AF131" s="33">
        <x:f t="shared" si="61"/>
        <x:v>-5.5861161612502652E-3</x:v>
      </x:c>
      <x:c r="AG131" s="33">
        <x:f t="shared" si="83"/>
        <x:v>-1.8560319529369318E-3</x:v>
      </x:c>
      <x:c r="AH131" s="30">
        <x:f t="shared" si="84"/>
        <x:v>43921</x:v>
      </x:c>
      <x:c r="AI131" s="36">
        <x:f t="shared" si="62"/>
        <x:v>2020</x:v>
      </x:c>
      <x:c r="AJ131" s="36">
        <x:f t="shared" si="63"/>
        <x:v>5</x:v>
      </x:c>
      <x:c r="AK131" s="26">
        <x:f t="shared" si="64"/>
        <x:v>0</x:v>
      </x:c>
      <x:c r="AL131" s="34">
        <x:f t="shared" si="85"/>
        <x:v>1.0512190202840768</x:v>
      </x:c>
      <x:c r="AM131" s="35" t="str">
        <x:f t="shared" si="65"/>
      </x:c>
      <x:c r="AN131" s="34">
        <x:f t="shared" si="86"/>
        <x:v>1.0564793244987765</x:v>
      </x:c>
      <x:c r="AO131" s="35">
        <x:f t="shared" si="66"/>
        <x:v>-5.5861161612502652E-3</x:v>
      </x:c>
      <x:c r="AP131" s="31">
        <x:f t="shared" si="67"/>
        <x:v>1</x:v>
      </x:c>
      <x:c r="AQ131" s="26" t="b">
        <x:f t="shared" si="68"/>
        <x:v>1</x:v>
      </x:c>
    </x:row>
    <x:row r="132">
      <x:c r="A132" s="30" t="n">
        <x:f>'净值底稿'!A94</x:f>
        <x:v>43972</x:v>
      </x:c>
      <x:c r="B132" s="32" t="n">
        <x:f>'净值底稿'!F94</x:f>
        <x:v>1.1372625472259825</x:v>
      </x:c>
      <x:c r="C132" s="32" t="n">
        <x:f>'净值底稿'!O94</x:f>
        <x:v>1.0315383985952677</x:v>
      </x:c>
      <x:c r="D132" s="32" t="n">
        <x:f>'净值底稿'!P94</x:f>
        <x:v>1.4505</x:v>
      </x:c>
      <x:c r="E132" s="32" t="n">
        <x:f>'净值底稿'!Q94</x:f>
        <x:v>1.4339</x:v>
      </x:c>
      <x:c r="F132" s="33">
        <x:f t="shared" si="71"/>
        <x:v>-2.127645275118617E-2</x:v>
      </x:c>
      <x:c r="G132" s="33">
        <x:f t="shared" si="72"/>
        <x:v>-9.3967624803531491E-3</x:v>
      </x:c>
      <x:c r="H132" s="33">
        <x:f t="shared" si="73"/>
        <x:v>1.3790250293044259E-4</x:v>
      </x:c>
      <x:c r="I132" s="33">
        <x:f t="shared" si="74"/>
        <x:v>-1.1308005240295071E-2</x:v>
      </x:c>
      <x:c r="J132" s="34">
        <x:f t="shared" si="75"/>
        <x:v>0.10921969798725251</x:v>
      </x:c>
      <x:c r="K132" s="34">
        <x:f t="shared" si="76"/>
        <x:v>0.10505923264050031</x:v>
      </x:c>
      <x:c r="L132" s="34">
        <x:f t="shared" si="77"/>
        <x:v>0.77512874902499307</x:v>
      </x:c>
      <x:c r="M132" s="34">
        <x:f t="shared" si="78"/>
        <x:v>5.7251198474213422E-2</x:v>
      </x:c>
      <x:c r="N132" s="34">
        <x:f t="shared" si="47"/>
        <x:v>1.0466588781269592</x:v>
      </x:c>
      <x:c r="O132" s="35">
        <x:f t="shared" si="48"/>
        <x:v>0.20472661638452266</x:v>
      </x:c>
      <x:c r="P132" s="26" t="b">
        <x:f t="shared" si="49"/>
        <x:v>0</x:v>
      </x:c>
      <x:c r="Q132" s="26" t="b">
        <x:f t="shared" si="50"/>
        <x:v>0</x:v>
      </x:c>
      <x:c r="R132" s="26" t="b">
        <x:f t="shared" si="51"/>
        <x:v>0</x:v>
      </x:c>
      <x:c r="S132" s="26" t="b">
        <x:f t="shared" si="79"/>
        <x:v>0</x:v>
      </x:c>
      <x:c r="T132" s="26" t="str">
        <x:f t="shared" si="80"/>
        <x:v>不调</x:v>
      </x:c>
      <x:c r="U132" s="34">
        <x:f t="shared" si="52"/>
        <x:v>0.10921969798725251</x:v>
      </x:c>
      <x:c r="V132" s="34">
        <x:f t="shared" si="53"/>
        <x:v>0.10505923264050031</x:v>
      </x:c>
      <x:c r="W132" s="34">
        <x:f t="shared" si="54"/>
        <x:v>0.77512874902499307</x:v>
      </x:c>
      <x:c r="X132" s="34">
        <x:f t="shared" si="55"/>
        <x:v>5.7251198474213422E-2</x:v>
      </x:c>
      <x:c r="Y132" s="34">
        <x:f t="shared" si="81"/>
        <x:v>0.99998626710299976</x:v>
      </x:c>
      <x:c r="Z132" s="34">
        <x:f t="shared" si="56"/>
        <x:v>0.10921819808438965</x:v>
      </x:c>
      <x:c r="AA132" s="34">
        <x:f t="shared" si="57"/>
        <x:v>0.10505778987287953</x:v>
      </x:c>
      <x:c r="AB132" s="34">
        <x:f t="shared" si="58"/>
        <x:v>0.77511810426172079</x:v>
      </x:c>
      <x:c r="AC132" s="34">
        <x:f t="shared" si="59"/>
        <x:v>5.7250412249401632E-2</x:v>
      </x:c>
      <x:c r="AD132" s="34">
        <x:f t="shared" si="60"/>
        <x:v>1.0466445044683916</x:v>
      </x:c>
      <x:c r="AE132" s="34">
        <x:f t="shared" si="82"/>
        <x:v>1.0564793244987765</x:v>
      </x:c>
      <x:c r="AF132" s="33">
        <x:f t="shared" si="61"/>
        <x:v>-9.3090511118623098E-3</x:v>
      </x:c>
      <x:c r="AG132" s="33">
        <x:f t="shared" si="83"/>
        <x:v>-3.7438485233535213E-3</x:v>
      </x:c>
      <x:c r="AH132" s="30">
        <x:f t="shared" si="84"/>
        <x:v>43921</x:v>
      </x:c>
      <x:c r="AI132" s="36">
        <x:f t="shared" si="62"/>
        <x:v>2020</x:v>
      </x:c>
      <x:c r="AJ132" s="36">
        <x:f t="shared" si="63"/>
        <x:v>5</x:v>
      </x:c>
      <x:c r="AK132" s="26">
        <x:f t="shared" si="64"/>
        <x:v>0</x:v>
      </x:c>
      <x:c r="AL132" s="34">
        <x:f t="shared" si="85"/>
        <x:v>1.0512190202840768</x:v>
      </x:c>
      <x:c r="AM132" s="35" t="str">
        <x:f t="shared" si="65"/>
      </x:c>
      <x:c r="AN132" s="34">
        <x:f t="shared" si="86"/>
        <x:v>1.0564793244987765</x:v>
      </x:c>
      <x:c r="AO132" s="35">
        <x:f t="shared" si="66"/>
        <x:v>-9.3090511118623098E-3</x:v>
      </x:c>
      <x:c r="AP132" s="31">
        <x:f t="shared" si="67"/>
        <x:v>1</x:v>
      </x:c>
      <x:c r="AQ132" s="26" t="b">
        <x:f t="shared" si="68"/>
        <x:v>1</x:v>
      </x:c>
    </x:row>
    <x:row r="133">
      <x:c r="A133" s="30" t="n">
        <x:f>'净值底稿'!A95</x:f>
        <x:v>43973</x:v>
      </x:c>
      <x:c r="B133" s="32" t="n">
        <x:f>'净值底稿'!F95</x:f>
        <x:v>1.116306096146464</x:v>
      </x:c>
      <x:c r="C133" s="32" t="n">
        <x:f>'净值底稿'!O95</x:f>
        <x:v>1.0125818824879915</x:v>
      </x:c>
      <x:c r="D133" s="32" t="n">
        <x:f>'净值底稿'!P95</x:f>
        <x:v>1.4533</x:v>
      </x:c>
      <x:c r="E133" s="32" t="n">
        <x:f>'净值底稿'!Q95</x:f>
        <x:v>1.4331</x:v>
      </x:c>
      <x:c r="F133" s="33">
        <x:f t="shared" si="71"/>
        <x:v>-1.8427100347791936E-2</x:v>
      </x:c>
      <x:c r="G133" s="33">
        <x:f t="shared" si="72"/>
        <x:v>-1.8376936944946354E-2</x:v>
      </x:c>
      <x:c r="H133" s="33">
        <x:f t="shared" si="73"/>
        <x:v>1.930368838331642E-3</x:v>
      </x:c>
      <x:c r="I133" s="33">
        <x:f t="shared" si="74"/>
        <x:v>-5.5791896227064264E-4</x:v>
      </x:c>
      <x:c r="J133" s="34">
        <x:f t="shared" si="75"/>
        <x:v>0.10720562338848358</x:v>
      </x:c>
      <x:c r="K133" s="34">
        <x:f t="shared" si="76"/>
        <x:v>0.1031271494928102</x:v>
      </x:c>
      <x:c r="L133" s="34">
        <x:f t="shared" si="77"/>
        <x:v>0.77661436809621431</x:v>
      </x:c>
      <x:c r="M133" s="34">
        <x:f t="shared" si="78"/>
        <x:v>5.7218471158809882E-2</x:v>
      </x:c>
      <x:c r="N133" s="34">
        <x:f t="shared" si="47"/>
        <x:v>1.0441656121363181</x:v>
      </x:c>
      <x:c r="O133" s="35">
        <x:f t="shared" si="48"/>
        <x:v>0.20143621896430963</x:v>
      </x:c>
      <x:c r="P133" s="26" t="b">
        <x:f t="shared" si="49"/>
        <x:v>0</x:v>
      </x:c>
      <x:c r="Q133" s="26" t="b">
        <x:f t="shared" si="50"/>
        <x:v>0</x:v>
      </x:c>
      <x:c r="R133" s="26" t="b">
        <x:f t="shared" si="51"/>
        <x:v>0</x:v>
      </x:c>
      <x:c r="S133" s="26" t="b">
        <x:f t="shared" si="79"/>
        <x:v>0</x:v>
      </x:c>
      <x:c r="T133" s="26" t="str">
        <x:f t="shared" si="80"/>
        <x:v>不调</x:v>
      </x:c>
      <x:c r="U133" s="34">
        <x:f t="shared" si="52"/>
        <x:v>0.10720562338848358</x:v>
      </x:c>
      <x:c r="V133" s="34">
        <x:f t="shared" si="53"/>
        <x:v>0.1031271494928102</x:v>
      </x:c>
      <x:c r="W133" s="34">
        <x:f t="shared" si="54"/>
        <x:v>0.77661436809621431</x:v>
      </x:c>
      <x:c r="X133" s="34">
        <x:f t="shared" si="55"/>
        <x:v>5.7218471158809882E-2</x:v>
      </x:c>
      <x:c r="Y133" s="34">
        <x:f t="shared" si="81"/>
        <x:v>0.99998626710299976</x:v>
      </x:c>
      <x:c r="Z133" s="34">
        <x:f t="shared" si="56"/>
        <x:v>0.10720415114469974</x:v>
      </x:c>
      <x:c r="AA133" s="34">
        <x:f t="shared" si="57"/>
        <x:v>0.10312573325828828</x:v>
      </x:c>
      <x:c r="AB133" s="34">
        <x:f t="shared" si="58"/>
        <x:v>0.77660370293108838</x:v>
      </x:c>
      <x:c r="AC133" s="34">
        <x:f t="shared" si="59"/>
        <x:v>5.7217685383438945E-2</x:v>
      </x:c>
      <x:c r="AD133" s="34">
        <x:f t="shared" si="60"/>
        <x:v>1.0441512727175153</x:v>
      </x:c>
      <x:c r="AE133" s="34">
        <x:f t="shared" si="82"/>
        <x:v>1.0564793244987765</x:v>
      </x:c>
      <x:c r="AF133" s="33">
        <x:f t="shared" si="61"/>
        <x:v>-1.1668994835379198E-2</x:v>
      </x:c>
      <x:c r="AG133" s="33">
        <x:f t="shared" si="83"/>
        <x:v>-2.382118990958304E-3</x:v>
      </x:c>
      <x:c r="AH133" s="30">
        <x:f t="shared" si="84"/>
        <x:v>43921</x:v>
      </x:c>
      <x:c r="AI133" s="36">
        <x:f t="shared" si="62"/>
        <x:v>2020</x:v>
      </x:c>
      <x:c r="AJ133" s="36">
        <x:f t="shared" si="63"/>
        <x:v>5</x:v>
      </x:c>
      <x:c r="AK133" s="26">
        <x:f t="shared" si="64"/>
        <x:v>0</x:v>
      </x:c>
      <x:c r="AL133" s="34">
        <x:f t="shared" si="85"/>
        <x:v>1.0512190202840768</x:v>
      </x:c>
      <x:c r="AM133" s="35" t="str">
        <x:f t="shared" si="65"/>
      </x:c>
      <x:c r="AN133" s="34">
        <x:f t="shared" si="86"/>
        <x:v>1.0564793244987765</x:v>
      </x:c>
      <x:c r="AO133" s="35">
        <x:f t="shared" si="66"/>
        <x:v>-1.1668994835379198E-2</x:v>
      </x:c>
      <x:c r="AP133" s="31">
        <x:f t="shared" si="67"/>
        <x:v>1</x:v>
      </x:c>
      <x:c r="AQ133" s="26" t="b">
        <x:f t="shared" si="68"/>
        <x:v>1</x:v>
      </x:c>
    </x:row>
    <x:row r="134">
      <x:c r="A134" s="30" t="n">
        <x:f>'净值底稿'!A96</x:f>
        <x:v>43976</x:v>
      </x:c>
      <x:c r="B134" s="32" t="n">
        <x:f>'净值底稿'!F96</x:f>
        <x:v>1.105697073949531</x:v>
      </x:c>
      <x:c r="C134" s="32" t="n">
        <x:f>'净值底稿'!O96</x:f>
        <x:v>1.0129750784283373</x:v>
      </x:c>
      <x:c r="D134" s="32" t="n">
        <x:f>'净值底稿'!P96</x:f>
        <x:v>1.4521</x:v>
      </x:c>
      <x:c r="E134" s="32" t="n">
        <x:f>'净值底稿'!Q96</x:f>
        <x:v>1.431</x:v>
      </x:c>
      <x:c r="F134" s="33">
        <x:f t="shared" si="71"/>
        <x:v>-9.5036856231061062E-3</x:v>
      </x:c>
      <x:c r="G134" s="33">
        <x:f t="shared" si="72"/>
        <x:v>3.883102662074478E-4</x:v>
      </x:c>
      <x:c r="H134" s="33">
        <x:f t="shared" si="73"/>
        <x:v>-8.2570701162876237E-4</x:v>
      </x:c>
      <x:c r="I134" s="33">
        <x:f t="shared" si="74"/>
        <x:v>-1.465354825204046E-3</x:v>
      </x:c>
      <x:c r="J134" s="34">
        <x:f t="shared" si="75"/>
        <x:v>0.10618531659472856</x:v>
      </x:c>
      <x:c r="K134" s="34">
        <x:f t="shared" si="76"/>
        <x:v>0.10316577803922264</x:v>
      </x:c>
      <x:c r="L134" s="34">
        <x:f t="shared" si="77"/>
        <x:v>0.77596245580832135</x:v>
      </x:c>
      <x:c r="M134" s="34">
        <x:f t="shared" si="78"/>
        <x:v>5.7133841172075317E-2</x:v>
      </x:c>
      <x:c r="N134" s="34">
        <x:f t="shared" si="47"/>
        <x:v>1.0424473916143477</x:v>
      </x:c>
      <x:c r="O134" s="35">
        <x:f t="shared" si="48"/>
        <x:v>0.20082653217612001</x:v>
      </x:c>
      <x:c r="P134" s="26" t="b">
        <x:f t="shared" si="49"/>
        <x:v>0</x:v>
      </x:c>
      <x:c r="Q134" s="26" t="b">
        <x:f t="shared" si="50"/>
        <x:v>0</x:v>
      </x:c>
      <x:c r="R134" s="26" t="b">
        <x:f t="shared" si="51"/>
        <x:v>0</x:v>
      </x:c>
      <x:c r="S134" s="26" t="b">
        <x:f t="shared" si="79"/>
        <x:v>0</x:v>
      </x:c>
      <x:c r="T134" s="26" t="str">
        <x:f t="shared" si="80"/>
        <x:v>不调</x:v>
      </x:c>
      <x:c r="U134" s="34">
        <x:f t="shared" si="52"/>
        <x:v>0.10618531659472856</x:v>
      </x:c>
      <x:c r="V134" s="34">
        <x:f t="shared" si="53"/>
        <x:v>0.10316577803922264</x:v>
      </x:c>
      <x:c r="W134" s="34">
        <x:f t="shared" si="54"/>
        <x:v>0.77596245580832135</x:v>
      </x:c>
      <x:c r="X134" s="34">
        <x:f t="shared" si="55"/>
        <x:v>5.7133841172075317E-2</x:v>
      </x:c>
      <x:c r="Y134" s="34">
        <x:f t="shared" si="81"/>
        <x:v>0.99995880187477393</x:v>
      </x:c>
      <x:c r="Z134" s="34">
        <x:f t="shared" si="56"/>
        <x:v>0.10618094195875832</x:v>
      </x:c>
      <x:c r="AA134" s="34">
        <x:f t="shared" si="57"/>
        <x:v>0.10316152780257994</x:v>
      </x:c>
      <x:c r="AB134" s="34">
        <x:f t="shared" si="58"/>
        <x:v>0.77593048760989625</x:v>
      </x:c>
      <x:c r="AC134" s="34">
        <x:f t="shared" si="59"/>
        <x:v>5.7131487364932065E-2</x:v>
      </x:c>
      <x:c r="AD134" s="34">
        <x:f t="shared" si="60"/>
        <x:v>1.0424044447361664</x:v>
      </x:c>
      <x:c r="AE134" s="34">
        <x:f t="shared" si="82"/>
        <x:v>1.0564793244987765</x:v>
      </x:c>
      <x:c r="AF134" s="33">
        <x:f t="shared" si="61"/>
        <x:v>-1.332243749236417E-2</x:v>
      </x:c>
      <x:c r="AG134" s="33">
        <x:f t="shared" si="83"/>
        <x:v>-1.6729644707538238E-3</x:v>
      </x:c>
      <x:c r="AH134" s="30">
        <x:f t="shared" si="84"/>
        <x:v>43921</x:v>
      </x:c>
      <x:c r="AI134" s="36">
        <x:f t="shared" si="62"/>
        <x:v>2020</x:v>
      </x:c>
      <x:c r="AJ134" s="36">
        <x:f t="shared" si="63"/>
        <x:v>5</x:v>
      </x:c>
      <x:c r="AK134" s="26">
        <x:f t="shared" si="64"/>
        <x:v>0</x:v>
      </x:c>
      <x:c r="AL134" s="34">
        <x:f t="shared" si="85"/>
        <x:v>1.0512190202840768</x:v>
      </x:c>
      <x:c r="AM134" s="35" t="str">
        <x:f t="shared" si="65"/>
      </x:c>
      <x:c r="AN134" s="34">
        <x:f t="shared" si="86"/>
        <x:v>1.0564793244987765</x:v>
      </x:c>
      <x:c r="AO134" s="35">
        <x:f t="shared" si="66"/>
        <x:v>-1.332243749236417E-2</x:v>
      </x:c>
      <x:c r="AP134" s="31">
        <x:f t="shared" si="67"/>
        <x:v>1</x:v>
      </x:c>
      <x:c r="AQ134" s="26" t="b">
        <x:f t="shared" si="68"/>
        <x:v>1</x:v>
      </x:c>
    </x:row>
    <x:row r="135">
      <x:c r="A135" s="30" t="n">
        <x:f>'净值底稿'!A97</x:f>
        <x:v>43977</x:v>
      </x:c>
      <x:c r="B135" s="32" t="n">
        <x:f>'净值底稿'!F97</x:f>
        <x:v>1.1354482672029125</x:v>
      </x:c>
      <x:c r="C135" s="32" t="n">
        <x:f>'净值底稿'!O97</x:f>
        <x:v>1.032412818121095</x:v>
      </x:c>
      <x:c r="D135" s="32" t="n">
        <x:f>'净值底稿'!P97</x:f>
        <x:v>1.4493</x:v>
      </x:c>
      <x:c r="E135" s="32" t="n">
        <x:f>'净值底稿'!Q97</x:f>
        <x:v>1.4374</x:v>
      </x:c>
      <x:c r="F135" s="33">
        <x:f t="shared" si="71"/>
        <x:v>2.6907182766714444E-2</x:v>
      </x:c>
      <x:c r="G135" s="33">
        <x:f t="shared" si="72"/>
        <x:v>1.9188763975236167E-2</x:v>
      </x:c>
      <x:c r="H135" s="33">
        <x:f t="shared" si="73"/>
        <x:v>-1.9282418566214377E-3</x:v>
      </x:c>
      <x:c r="I135" s="33">
        <x:f t="shared" si="74"/>
        <x:v>4.4723969252271623E-3</x:v>
      </x:c>
      <x:c r="J135" s="34">
        <x:f t="shared" si="75"/>
        <x:v>0.10903797197038453</x:v>
      </x:c>
      <x:c r="K135" s="34">
        <x:f t="shared" si="76"/>
        <x:v>0.1051410700109084</x:v>
      </x:c>
      <x:c r="L135" s="34">
        <x:f t="shared" si="77"/>
        <x:v>0.77443430596585816</x:v>
      </x:c>
      <x:c r="M135" s="34">
        <x:f t="shared" si="78"/>
        <x:v>5.7387002053356645E-2</x:v>
      </x:c>
      <x:c r="N135" s="34">
        <x:f t="shared" si="47"/>
        <x:v>1.0460003500005077</x:v>
      </x:c>
      <x:c r="O135" s="35">
        <x:f t="shared" si="48"/>
        <x:v>0.20476000986155404</x:v>
      </x:c>
      <x:c r="P135" s="26" t="b">
        <x:f t="shared" si="49"/>
        <x:v>0</x:v>
      </x:c>
      <x:c r="Q135" s="26" t="b">
        <x:f t="shared" si="50"/>
        <x:v>0</x:v>
      </x:c>
      <x:c r="R135" s="26" t="b">
        <x:f t="shared" si="51"/>
        <x:v>0</x:v>
      </x:c>
      <x:c r="S135" s="26" t="b">
        <x:f t="shared" si="79"/>
        <x:v>0</x:v>
      </x:c>
      <x:c r="T135" s="26" t="str">
        <x:f t="shared" si="80"/>
        <x:v>不调</x:v>
      </x:c>
      <x:c r="U135" s="34">
        <x:f t="shared" si="52"/>
        <x:v>0.10903797197038453</x:v>
      </x:c>
      <x:c r="V135" s="34">
        <x:f t="shared" si="53"/>
        <x:v>0.1051410700109084</x:v>
      </x:c>
      <x:c r="W135" s="34">
        <x:f t="shared" si="54"/>
        <x:v>0.77443430596585816</x:v>
      </x:c>
      <x:c r="X135" s="34">
        <x:f t="shared" si="55"/>
        <x:v>5.7387002053356645E-2</x:v>
      </x:c>
      <x:c r="Y135" s="34">
        <x:f t="shared" si="81"/>
        <x:v>0.99998626710299976</x:v>
      </x:c>
      <x:c r="Z135" s="34">
        <x:f t="shared" si="56"/>
        <x:v>0.10903647456314634</x:v>
      </x:c>
      <x:c r="AA135" s="34">
        <x:f t="shared" si="57"/>
        <x:v>0.10513962611942344</x:v>
      </x:c>
      <x:c r="AB135" s="34">
        <x:f t="shared" si="58"/>
        <x:v>0.77442367073930085</x:v>
      </x:c>
      <x:c r="AC135" s="34">
        <x:f t="shared" si="59"/>
        <x:v>5.7386213963568293E-2</x:v>
      </x:c>
      <x:c r="AD135" s="34">
        <x:f t="shared" si="60"/>
        <x:v>1.045985985385439</x:v>
      </x:c>
      <x:c r="AE135" s="34">
        <x:f t="shared" si="82"/>
        <x:v>1.0564793244987765</x:v>
      </x:c>
      <x:c r="AF135" s="33">
        <x:f t="shared" si="61"/>
        <x:v>-9.9323658021569505E-3</x:v>
      </x:c>
      <x:c r="AG135" s="33">
        <x:f t="shared" si="83"/>
        <x:v>3.4358455274805522E-3</x:v>
      </x:c>
      <x:c r="AH135" s="30">
        <x:f t="shared" si="84"/>
        <x:v>43921</x:v>
      </x:c>
      <x:c r="AI135" s="36">
        <x:f t="shared" si="62"/>
        <x:v>2020</x:v>
      </x:c>
      <x:c r="AJ135" s="36">
        <x:f t="shared" si="63"/>
        <x:v>5</x:v>
      </x:c>
      <x:c r="AK135" s="26">
        <x:f t="shared" si="64"/>
        <x:v>0</x:v>
      </x:c>
      <x:c r="AL135" s="34">
        <x:f t="shared" si="85"/>
        <x:v>1.0512190202840768</x:v>
      </x:c>
      <x:c r="AM135" s="35" t="str">
        <x:f t="shared" si="65"/>
      </x:c>
      <x:c r="AN135" s="34">
        <x:f t="shared" si="86"/>
        <x:v>1.0564793244987765</x:v>
      </x:c>
      <x:c r="AO135" s="35">
        <x:f t="shared" si="66"/>
        <x:v>-9.9323658021569505E-3</x:v>
      </x:c>
      <x:c r="AP135" s="31">
        <x:f t="shared" si="67"/>
        <x:v>1</x:v>
      </x:c>
      <x:c r="AQ135" s="26" t="b">
        <x:f t="shared" si="68"/>
        <x:v>1</x:v>
      </x:c>
    </x:row>
    <x:row r="136">
      <x:c r="A136" s="30" t="n">
        <x:f>'净值底稿'!A98</x:f>
        <x:v>43978</x:v>
      </x:c>
      <x:c r="B136" s="32" t="n">
        <x:f>'净值底稿'!F98</x:f>
        <x:v>1.11707209191495</x:v>
      </x:c>
      <x:c r="C136" s="32" t="n">
        <x:f>'净值底稿'!O98</x:f>
        <x:v>1.0243525842255334</x:v>
      </x:c>
      <x:c r="D136" s="32" t="n">
        <x:f>'净值底稿'!P98</x:f>
        <x:v>1.4476</x:v>
      </x:c>
      <x:c r="E136" s="32" t="n">
        <x:f>'净值底稿'!Q98</x:f>
        <x:v>1.4259</x:v>
      </x:c>
      <x:c r="F136" s="33">
        <x:f t="shared" si="71"/>
        <x:v>-1.6184070924896266E-2</x:v>
      </x:c>
      <x:c r="G136" s="33">
        <x:f t="shared" si="72"/>
        <x:v>-7.8071811528168666E-3</x:v>
      </x:c>
      <x:c r="H136" s="33">
        <x:f t="shared" si="73"/>
        <x:v>-1.1729800593389683E-3</x:v>
      </x:c>
      <x:c r="I136" s="33">
        <x:f t="shared" si="74"/>
        <x:v>-8.0005565604563955E-3</x:v>
      </x:c>
      <x:c r="J136" s="34">
        <x:f t="shared" si="75"/>
        <x:v>0.10727182052541573</x:v>
      </x:c>
      <x:c r="K136" s="34">
        <x:f t="shared" si="76"/>
        <x:v>0.10431878201196967</x:v>
      </x:c>
      <x:c r="L136" s="34">
        <x:f t="shared" si="77"/>
        <x:v>0.77351528721604357</x:v>
      </x:c>
      <x:c r="M136" s="34">
        <x:f t="shared" si="78"/>
        <x:v>5.6927092312962314E-2</x:v>
      </x:c>
      <x:c r="N136" s="34">
        <x:f t="shared" si="47"/>
        <x:v>1.0420329820663912</x:v>
      </x:c>
      <x:c r="O136" s="35">
        <x:f t="shared" si="48"/>
        <x:v>0.20305557134841659</x:v>
      </x:c>
      <x:c r="P136" s="26" t="b">
        <x:f t="shared" si="49"/>
        <x:v>0</x:v>
      </x:c>
      <x:c r="Q136" s="26" t="b">
        <x:f t="shared" si="50"/>
        <x:v>0</x:v>
      </x:c>
      <x:c r="R136" s="26" t="b">
        <x:f t="shared" si="51"/>
        <x:v>0</x:v>
      </x:c>
      <x:c r="S136" s="26" t="b">
        <x:f t="shared" si="79"/>
        <x:v>0</x:v>
      </x:c>
      <x:c r="T136" s="26" t="str">
        <x:f t="shared" si="80"/>
        <x:v>不调</x:v>
      </x:c>
      <x:c r="U136" s="34">
        <x:f t="shared" si="52"/>
        <x:v>0.10727182052541573</x:v>
      </x:c>
      <x:c r="V136" s="34">
        <x:f t="shared" si="53"/>
        <x:v>0.10431878201196967</x:v>
      </x:c>
      <x:c r="W136" s="34">
        <x:f t="shared" si="54"/>
        <x:v>0.77351528721604357</x:v>
      </x:c>
      <x:c r="X136" s="34">
        <x:f t="shared" si="55"/>
        <x:v>5.6927092312962314E-2</x:v>
      </x:c>
      <x:c r="Y136" s="34">
        <x:f t="shared" si="81"/>
        <x:v>0.99998626710299976</x:v>
      </x:c>
      <x:c r="Z136" s="34">
        <x:f t="shared" si="56"/>
        <x:v>0.10727034737255342</x:v>
      </x:c>
      <x:c r="AA136" s="34">
        <x:f t="shared" si="57"/>
        <x:v>0.10431734941288111</x:v>
      </x:c>
      <x:c r="AB136" s="34">
        <x:f t="shared" si="58"/>
        <x:v>0.77350466461027612</x:v>
      </x:c>
      <x:c r="AC136" s="34">
        <x:f t="shared" si="59"/>
        <x:v>5.6926310539067056E-2</x:v>
      </x:c>
      <x:c r="AD136" s="34">
        <x:f t="shared" si="60"/>
        <x:v>1.0420186719347777</x:v>
      </x:c>
      <x:c r="AE136" s="34">
        <x:f t="shared" si="82"/>
        <x:v>1.0564793244987765</x:v>
      </x:c>
      <x:c r="AF136" s="33">
        <x:f t="shared" si="61"/>
        <x:v>-1.3687586901768523E-2</x:v>
      </x:c>
      <x:c r="AG136" s="33">
        <x:f t="shared" si="83"/>
        <x:v>-3.7928935053554991E-3</x:v>
      </x:c>
      <x:c r="AH136" s="30">
        <x:f t="shared" si="84"/>
        <x:v>43921</x:v>
      </x:c>
      <x:c r="AI136" s="36">
        <x:f t="shared" si="62"/>
        <x:v>2020</x:v>
      </x:c>
      <x:c r="AJ136" s="36">
        <x:f t="shared" si="63"/>
        <x:v>5</x:v>
      </x:c>
      <x:c r="AK136" s="26">
        <x:f t="shared" si="64"/>
        <x:v>0</x:v>
      </x:c>
      <x:c r="AL136" s="34">
        <x:f t="shared" si="85"/>
        <x:v>1.0512190202840768</x:v>
      </x:c>
      <x:c r="AM136" s="35" t="str">
        <x:f t="shared" si="65"/>
      </x:c>
      <x:c r="AN136" s="34">
        <x:f t="shared" si="86"/>
        <x:v>1.0564793244987765</x:v>
      </x:c>
      <x:c r="AO136" s="35">
        <x:f t="shared" si="66"/>
        <x:v>-1.3687586901768523E-2</x:v>
      </x:c>
      <x:c r="AP136" s="31">
        <x:f t="shared" si="67"/>
        <x:v>1</x:v>
      </x:c>
      <x:c r="AQ136" s="26" t="b">
        <x:f t="shared" si="68"/>
        <x:v>1</x:v>
      </x:c>
    </x:row>
    <x:row r="137">
      <x:c r="A137" s="30" t="n">
        <x:f>'净值底稿'!A99</x:f>
        <x:v>43979</x:v>
      </x:c>
      <x:c r="B137" s="32" t="n">
        <x:f>'净值底稿'!F99</x:f>
        <x:v>1.1159031102707695</x:v>
      </x:c>
      <x:c r="C137" s="32" t="n">
        <x:f>'净值底稿'!O99</x:f>
        <x:v>1.023883757189369</x:v>
      </x:c>
      <x:c r="D137" s="32" t="n">
        <x:f>'净值底稿'!P99</x:f>
        <x:v>1.4471</x:v>
      </x:c>
      <x:c r="E137" s="32" t="n">
        <x:f>'净值底稿'!Q99</x:f>
        <x:v>1.4339</x:v>
      </x:c>
      <x:c r="F137" s="33">
        <x:f t="shared" si="71"/>
        <x:v>-1.0464692947225185E-3</x:v>
      </x:c>
      <x:c r="G137" s="33">
        <x:f t="shared" si="72"/>
        <x:v>-4.5768131343060237E-4</x:v>
      </x:c>
      <x:c r="H137" s="33">
        <x:f t="shared" si="73"/>
        <x:v>-3.4539928156940292E-4</x:v>
      </x:c>
      <x:c r="I137" s="33">
        <x:f t="shared" si="74"/>
        <x:v>5.6104916193282506E-3</x:v>
      </x:c>
      <x:c r="J137" s="34">
        <x:f t="shared" si="75"/>
        <x:v>0.10715809224779382</x:v>
      </x:c>
      <x:c r="K137" s="34">
        <x:f t="shared" si="76"/>
        <x:v>0.10426960531138822</x:v>
      </x:c>
      <x:c r="L137" s="34">
        <x:f t="shared" si="77"/>
        <x:v>0.7732374966548291</x:v>
      </x:c>
      <x:c r="M137" s="34">
        <x:f t="shared" si="78"/>
        <x:v>5.7245695127265767E-2</x:v>
      </x:c>
      <x:c r="N137" s="34">
        <x:f t="shared" si="47"/>
        <x:v>1.041910889341277</x:v>
      </x:c>
      <x:c r="O137" s="35">
        <x:f t="shared" si="48"/>
        <x:v>0.2029230135917402</x:v>
      </x:c>
      <x:c r="P137" s="26" t="b">
        <x:f t="shared" si="49"/>
        <x:v>0</x:v>
      </x:c>
      <x:c r="Q137" s="26" t="b">
        <x:f t="shared" si="50"/>
        <x:v>0</x:v>
      </x:c>
      <x:c r="R137" s="26" t="b">
        <x:f t="shared" si="51"/>
        <x:v>0</x:v>
      </x:c>
      <x:c r="S137" s="26" t="b">
        <x:f t="shared" si="79"/>
        <x:v>0</x:v>
      </x:c>
      <x:c r="T137" s="26" t="str">
        <x:f t="shared" si="80"/>
        <x:v>不调</x:v>
      </x:c>
      <x:c r="U137" s="34">
        <x:f t="shared" si="52"/>
        <x:v>0.10715809224779382</x:v>
      </x:c>
      <x:c r="V137" s="34">
        <x:f t="shared" si="53"/>
        <x:v>0.10426960531138822</x:v>
      </x:c>
      <x:c r="W137" s="34">
        <x:f t="shared" si="54"/>
        <x:v>0.7732374966548291</x:v>
      </x:c>
      <x:c r="X137" s="34">
        <x:f t="shared" si="55"/>
        <x:v>5.7245695127265767E-2</x:v>
      </x:c>
      <x:c r="Y137" s="34">
        <x:f t="shared" si="81"/>
        <x:v>0.99998626710299976</x:v>
      </x:c>
      <x:c r="Z137" s="34">
        <x:f t="shared" si="56"/>
        <x:v>0.10715662065675025</x:v>
      </x:c>
      <x:c r="AA137" s="34">
        <x:f t="shared" si="57"/>
        <x:v>0.10426817338763822</x:v>
      </x:c>
      <x:c r="AB137" s="34">
        <x:f t="shared" si="58"/>
        <x:v>0.77322687786393085</x:v>
      </x:c>
      <x:c r="AC137" s="34">
        <x:f t="shared" si="59"/>
        <x:v>5.7244908978030876E-2</x:v>
      </x:c>
      <x:c r="AD137" s="34">
        <x:f t="shared" si="60"/>
        <x:v>1.0418965808863503</x:v>
      </x:c>
      <x:c r="AE137" s="34">
        <x:f t="shared" si="82"/>
        <x:v>1.0564793244987765</x:v>
      </x:c>
      <x:c r="AF137" s="33">
        <x:f t="shared" si="61"/>
        <x:v>-1.3803150969702749E-2</x:v>
      </x:c>
      <x:c r="AG137" s="33">
        <x:f t="shared" si="83"/>
        <x:v>-1.1716781255055597E-4</x:v>
      </x:c>
      <x:c r="AH137" s="30">
        <x:f t="shared" si="84"/>
        <x:v>43921</x:v>
      </x:c>
      <x:c r="AI137" s="36">
        <x:f t="shared" si="62"/>
        <x:v>2020</x:v>
      </x:c>
      <x:c r="AJ137" s="36">
        <x:f t="shared" si="63"/>
        <x:v>5</x:v>
      </x:c>
      <x:c r="AK137" s="26">
        <x:f t="shared" si="64"/>
        <x:v>0</x:v>
      </x:c>
      <x:c r="AL137" s="34">
        <x:f t="shared" si="85"/>
        <x:v>1.0512190202840768</x:v>
      </x:c>
      <x:c r="AM137" s="35" t="str">
        <x:f t="shared" si="65"/>
      </x:c>
      <x:c r="AN137" s="34">
        <x:f t="shared" si="86"/>
        <x:v>1.0564793244987765</x:v>
      </x:c>
      <x:c r="AO137" s="35">
        <x:f t="shared" si="66"/>
        <x:v>-1.3803150969702749E-2</x:v>
      </x:c>
      <x:c r="AP137" s="31">
        <x:f t="shared" si="67"/>
        <x:v>1</x:v>
      </x:c>
      <x:c r="AQ137" s="26" t="b">
        <x:f t="shared" si="68"/>
        <x:v>1</x:v>
      </x:c>
    </x:row>
    <x:row r="138">
      <x:c r="A138" s="30" t="n">
        <x:f>'净值底稿'!A100</x:f>
        <x:v>43980</x:v>
      </x:c>
      <x:c r="B138" s="32" t="n">
        <x:f>'净值底稿'!F100</x:f>
        <x:v>1.121936772946947</x:v>
      </x:c>
      <x:c r="C138" s="32" t="n">
        <x:f>'净值底稿'!O100</x:f>
        <x:v>1.0313174961771674</x:v>
      </x:c>
      <x:c r="D138" s="32" t="n">
        <x:f>'净值底稿'!P100</x:f>
        <x:v>1.4469</x:v>
      </x:c>
      <x:c r="E138" s="32" t="n">
        <x:f>'净值底稿'!Q100</x:f>
        <x:v>1.4328</x:v>
      </x:c>
      <x:c r="F138" s="33">
        <x:f t="shared" si="71"/>
        <x:v>5.4069772013749517E-3</x:v>
      </x:c>
      <x:c r="G138" s="33">
        <x:f t="shared" si="72"/>
        <x:v>7.2603349116548976E-3</x:v>
      </x:c>
      <x:c r="H138" s="33">
        <x:f t="shared" si="73"/>
        <x:v>-1.3820744938153329E-4</x:v>
      </x:c>
      <x:c r="I138" s="33">
        <x:f t="shared" si="74"/>
        <x:v>-7.6713857312216138E-4</x:v>
      </x:c>
      <x:c r="J138" s="34">
        <x:f t="shared" si="75"/>
        <x:v>0.10773601406161767</x:v>
      </x:c>
      <x:c r="K138" s="34">
        <x:f t="shared" si="76"/>
        <x:v>0.10502519524705897</x:v>
      </x:c>
      <x:c r="L138" s="34">
        <x:f t="shared" si="77"/>
        <x:v>0.773120012149348</x:v>
      </x:c>
      <x:c r="M138" s="34">
        <x:f t="shared" si="78"/>
        <x:v>5.7200994200238962E-2</x:v>
      </x:c>
      <x:c r="N138" s="34">
        <x:f t="shared" si="47"/>
        <x:v>1.0430822156582635</x:v>
      </x:c>
      <x:c r="O138" s="35">
        <x:f t="shared" si="48"/>
        <x:v>0.20397357573046943</x:v>
      </x:c>
      <x:c r="P138" s="26" t="b">
        <x:f t="shared" si="49"/>
        <x:v>0</x:v>
      </x:c>
      <x:c r="Q138" s="26" t="b">
        <x:f t="shared" si="50"/>
        <x:v>0</x:v>
      </x:c>
      <x:c r="R138" s="26" t="b">
        <x:f t="shared" si="51"/>
        <x:v>0</x:v>
      </x:c>
      <x:c r="S138" s="26" t="b">
        <x:f t="shared" si="79"/>
        <x:v>0</x:v>
      </x:c>
      <x:c r="T138" s="26" t="str">
        <x:f t="shared" si="80"/>
        <x:v>不调</x:v>
      </x:c>
      <x:c r="U138" s="34">
        <x:f t="shared" si="52"/>
        <x:v>0.10773601406161767</x:v>
      </x:c>
      <x:c r="V138" s="34">
        <x:f t="shared" si="53"/>
        <x:v>0.10502519524705897</x:v>
      </x:c>
      <x:c r="W138" s="34">
        <x:f t="shared" si="54"/>
        <x:v>0.773120012149348</x:v>
      </x:c>
      <x:c r="X138" s="34">
        <x:f t="shared" si="55"/>
        <x:v>5.7200994200238962E-2</x:v>
      </x:c>
      <x:c r="Y138" s="34">
        <x:f t="shared" si="81"/>
        <x:v>0.99998626710299976</x:v>
      </x:c>
      <x:c r="Z138" s="34">
        <x:f t="shared" si="56"/>
        <x:v>0.10773453453403335</x:v>
      </x:c>
      <x:c r="AA138" s="34">
        <x:f t="shared" si="57"/>
        <x:v>0.10502375294687022</x:v>
      </x:c>
      <x:c r="AB138" s="34">
        <x:f t="shared" si="58"/>
        <x:v>0.77310939497185238</x:v>
      </x:c>
      <x:c r="AC138" s="34">
        <x:f t="shared" si="59"/>
        <x:v>5.7200208664877301E-2</x:v>
      </x:c>
      <x:c r="AD138" s="34">
        <x:f t="shared" si="60"/>
        <x:v>1.0430678911176332</x:v>
      </x:c>
      <x:c r="AE138" s="34">
        <x:f t="shared" si="82"/>
        <x:v>1.0564793244987765</x:v>
      </x:c>
      <x:c r="AF138" s="33">
        <x:f t="shared" si="61"/>
        <x:v>-1.2694458916653217E-2</x:v>
      </x:c>
      <x:c r="AG138" s="33">
        <x:f t="shared" si="83"/>
        <x:v>1.1242096891099784E-3</x:v>
      </x:c>
      <x:c r="AH138" s="30">
        <x:f t="shared" si="84"/>
        <x:v>43921</x:v>
      </x:c>
      <x:c r="AI138" s="36">
        <x:f t="shared" si="62"/>
        <x:v>2020</x:v>
      </x:c>
      <x:c r="AJ138" s="36">
        <x:f t="shared" si="63"/>
        <x:v>5</x:v>
      </x:c>
      <x:c r="AK138" s="26">
        <x:f t="shared" si="64"/>
        <x:v>1</x:v>
      </x:c>
      <x:c r="AL138" s="34">
        <x:f t="shared" si="85"/>
        <x:v>1.0512190202840768</x:v>
      </x:c>
      <x:c r="AM138" s="35">
        <x:f t="shared" si="65"/>
        <x:v>-7.7539780094930677E-3</x:v>
      </x:c>
      <x:c r="AN138" s="34">
        <x:f t="shared" si="86"/>
        <x:v>1.0564793244987765</x:v>
      </x:c>
      <x:c r="AO138" s="35">
        <x:f t="shared" si="66"/>
        <x:v>-1.2694458916653217E-2</x:v>
      </x:c>
      <x:c r="AP138" s="31">
        <x:f t="shared" si="67"/>
        <x:v>1</x:v>
      </x:c>
      <x:c r="AQ138" s="26" t="b">
        <x:f t="shared" si="68"/>
        <x:v>1</x:v>
      </x:c>
    </x:row>
    <x:row r="139">
      <x:c r="A139" s="30" t="n">
        <x:f>'净值底稿'!A101</x:f>
        <x:v>43983</x:v>
      </x:c>
      <x:c r="B139" s="32" t="n">
        <x:f>'净值底稿'!F101</x:f>
        <x:v>1.169571702442795</x:v>
      </x:c>
      <x:c r="C139" s="32" t="n">
        <x:f>'净值底稿'!O101</x:f>
        <x:v>1.0604189344746242</x:v>
      </x:c>
      <x:c r="D139" s="32" t="n">
        <x:f>'净值底稿'!P101</x:f>
        <x:v>1.4463</x:v>
      </x:c>
      <x:c r="E139" s="32" t="n">
        <x:f>'净值底稿'!Q101</x:f>
        <x:v>1.4474</x:v>
      </x:c>
      <x:c r="F139" s="33">
        <x:f t="shared" si="71"/>
        <x:v>4.2457766466400093E-2</x:v>
      </x:c>
      <x:c r="G139" s="33">
        <x:f t="shared" si="72"/>
        <x:v>2.8217729656801582E-2</x:v>
      </x:c>
      <x:c r="H139" s="33">
        <x:f t="shared" si="73"/>
        <x:v>-4.1467965996278E-4</x:v>
      </x:c>
      <x:c r="I139" s="33">
        <x:f t="shared" si="74"/>
        <x:v>1.0189838079285307E-2</x:v>
      </x:c>
      <x:c r="J139" s="34">
        <x:f t="shared" si="75"/>
        <x:v>0.11230870224164566</x:v>
      </x:c>
      <x:c r="K139" s="34">
        <x:f t="shared" si="76"/>
        <x:v>0.10798728481506772</x:v>
      </x:c>
      <x:c r="L139" s="34">
        <x:f t="shared" si="77"/>
        <x:v>0.77278880223083146</x:v>
      </x:c>
      <x:c r="M139" s="34">
        <x:f t="shared" si="78"/>
        <x:v>5.7783069529273735E-2</x:v>
      </x:c>
      <x:c r="N139" s="34">
        <x:f t="shared" si="47"/>
        <x:v>1.0508678588168185</x:v>
      </x:c>
      <x:c r="O139" s="35">
        <x:f t="shared" si="48"/>
        <x:v>0.20963243400054751</x:v>
      </x:c>
      <x:c r="P139" s="26" t="b">
        <x:f t="shared" si="49"/>
        <x:v>0</x:v>
      </x:c>
      <x:c r="Q139" s="26" t="b">
        <x:f t="shared" si="50"/>
        <x:v>0</x:v>
      </x:c>
      <x:c r="R139" s="26" t="b">
        <x:f t="shared" si="51"/>
        <x:v>0</x:v>
      </x:c>
      <x:c r="S139" s="26" t="b">
        <x:f t="shared" si="79"/>
        <x:v>0</x:v>
      </x:c>
      <x:c r="T139" s="26" t="str">
        <x:f t="shared" si="80"/>
        <x:v>不调</x:v>
      </x:c>
      <x:c r="U139" s="34">
        <x:f t="shared" si="52"/>
        <x:v>0.11230870224164566</x:v>
      </x:c>
      <x:c r="V139" s="34">
        <x:f t="shared" si="53"/>
        <x:v>0.10798728481506772</x:v>
      </x:c>
      <x:c r="W139" s="34">
        <x:f t="shared" si="54"/>
        <x:v>0.77278880223083146</x:v>
      </x:c>
      <x:c r="X139" s="34">
        <x:f t="shared" si="55"/>
        <x:v>5.7783069529273735E-2</x:v>
      </x:c>
      <x:c r="Y139" s="34">
        <x:f t="shared" si="81"/>
        <x:v>0.99995880187477393</x:v>
      </x:c>
      <x:c r="Z139" s="34">
        <x:f t="shared" si="56"/>
        <x:v>0.11230407533366672</x:v>
      </x:c>
      <x:c r="AA139" s="34">
        <x:f t="shared" si="57"/>
        <x:v>0.10798283594138509</x:v>
      </x:c>
      <x:c r="AB139" s="34">
        <x:f t="shared" si="58"/>
        <x:v>0.77275696478098388</x:v>
      </x:c>
      <x:c r="AC139" s="34">
        <x:f t="shared" si="59"/>
        <x:v>5.778068897513932E-2</x:v>
      </x:c>
      <x:c r="AD139" s="34">
        <x:f t="shared" si="60"/>
        <x:v>1.0508245650311749</x:v>
      </x:c>
      <x:c r="AE139" s="34">
        <x:f t="shared" si="82"/>
        <x:v>1.0564793244987765</x:v>
      </x:c>
      <x:c r="AF139" s="33">
        <x:f t="shared" si="61"/>
        <x:v>-5.3524563486221366E-3</x:v>
      </x:c>
      <x:c r="AG139" s="33">
        <x:f t="shared" si="83"/>
        <x:v>7.4364036891505503E-3</x:v>
      </x:c>
      <x:c r="AH139" s="30">
        <x:f t="shared" si="84"/>
        <x:v>43921</x:v>
      </x:c>
      <x:c r="AI139" s="36">
        <x:f t="shared" si="62"/>
        <x:v>2020</x:v>
      </x:c>
      <x:c r="AJ139" s="36">
        <x:f t="shared" si="63"/>
        <x:v>6</x:v>
      </x:c>
      <x:c r="AK139" s="26">
        <x:f t="shared" si="64"/>
        <x:v>0</x:v>
      </x:c>
      <x:c r="AL139" s="34">
        <x:f t="shared" si="85"/>
        <x:v>1.0430678911176332</x:v>
      </x:c>
      <x:c r="AM139" s="35" t="str">
        <x:f t="shared" si="65"/>
      </x:c>
      <x:c r="AN139" s="34">
        <x:f t="shared" si="86"/>
        <x:v>1.0564793244987765</x:v>
      </x:c>
      <x:c r="AO139" s="35">
        <x:f t="shared" si="66"/>
        <x:v>-5.3524563486221366E-3</x:v>
      </x:c>
      <x:c r="AP139" s="31">
        <x:f t="shared" si="67"/>
        <x:v>1</x:v>
      </x:c>
      <x:c r="AQ139" s="26" t="b">
        <x:f t="shared" si="68"/>
        <x:v>1</x:v>
      </x:c>
    </x:row>
    <x:row r="140">
      <x:c r="A140" s="30" t="n">
        <x:f>'净值底稿'!A102</x:f>
        <x:v>43984</x:v>
      </x:c>
      <x:c r="B140" s="32" t="n">
        <x:f>'净值底稿'!F102</x:f>
        <x:v>1.172712548758085</x:v>
      </x:c>
      <x:c r="C140" s="32" t="n">
        <x:f>'净值底稿'!O102</x:f>
        <x:v>1.061788235431227</x:v>
      </x:c>
      <x:c r="D140" s="32" t="n">
        <x:f>'净值底稿'!P102</x:f>
        <x:v>1.4401</x:v>
      </x:c>
      <x:c r="E140" s="32" t="n">
        <x:f>'净值底稿'!Q102</x:f>
        <x:v>1.4433</x:v>
      </x:c>
      <x:c r="F140" s="33">
        <x:f t="shared" si="71"/>
        <x:v>2.6854670891318655E-3</x:v>
      </x:c>
      <x:c r="G140" s="33">
        <x:f t="shared" si="72"/>
        <x:v>1.2912830128604114E-3</x:v>
      </x:c>
      <x:c r="H140" s="33">
        <x:f t="shared" si="73"/>
        <x:v>-4.2868008020465753E-3</x:v>
      </x:c>
      <x:c r="I140" s="33">
        <x:f t="shared" si="74"/>
        <x:v>-2.8326654691169795E-3</x:v>
      </x:c>
      <x:c r="J140" s="34">
        <x:f t="shared" si="75"/>
        <x:v>0.11260566423195068</x:v>
      </x:c>
      <x:c r="K140" s="34">
        <x:f t="shared" si="76"/>
        <x:v>0.10812227234311669</x:v>
      </x:c>
      <x:c r="L140" s="34">
        <x:f t="shared" si="77"/>
        <x:v>0.76944430960457366</x:v>
      </x:c>
      <x:c r="M140" s="34">
        <x:f t="shared" si="78"/>
        <x:v>5.7617015612697657E-2</x:v>
      </x:c>
      <x:c r="N140" s="34">
        <x:f t="shared" si="47"/>
        <x:v>1.0477892617923388</x:v>
      </x:c>
      <x:c r="O140" s="35">
        <x:f t="shared" si="48"/>
        <x:v>0.21066062100836208</x:v>
      </x:c>
      <x:c r="P140" s="26" t="b">
        <x:f t="shared" si="49"/>
        <x:v>0</x:v>
      </x:c>
      <x:c r="Q140" s="26" t="b">
        <x:f t="shared" si="50"/>
        <x:v>0</x:v>
      </x:c>
      <x:c r="R140" s="26" t="b">
        <x:f t="shared" si="51"/>
        <x:v>0</x:v>
      </x:c>
      <x:c r="S140" s="26" t="b">
        <x:f t="shared" si="79"/>
        <x:v>0</x:v>
      </x:c>
      <x:c r="T140" s="26" t="str">
        <x:f t="shared" si="80"/>
        <x:v>不调</x:v>
      </x:c>
      <x:c r="U140" s="34">
        <x:f t="shared" si="52"/>
        <x:v>0.11260566423195068</x:v>
      </x:c>
      <x:c r="V140" s="34">
        <x:f t="shared" si="53"/>
        <x:v>0.10812227234311669</x:v>
      </x:c>
      <x:c r="W140" s="34">
        <x:f t="shared" si="54"/>
        <x:v>0.76944430960457366</x:v>
      </x:c>
      <x:c r="X140" s="34">
        <x:f t="shared" si="55"/>
        <x:v>5.7617015612697657E-2</x:v>
      </x:c>
      <x:c r="Y140" s="34">
        <x:f t="shared" si="81"/>
        <x:v>0.99998626710299976</x:v>
      </x:c>
      <x:c r="Z140" s="34">
        <x:f t="shared" si="56"/>
        <x:v>0.11260411782996213</x:v>
      </x:c>
      <x:c r="AA140" s="34">
        <x:f t="shared" si="57"/>
        <x:v>0.10812078751108717</x:v>
      </x:c>
      <x:c r="AB140" s="34">
        <x:f t="shared" si="58"/>
        <x:v>0.76943374290512245</x:v>
      </x:c>
      <x:c r="AC140" s="34">
        <x:f t="shared" si="59"/>
        <x:v>5.7616224364156789E-2</x:v>
      </x:c>
      <x:c r="AD140" s="34">
        <x:f t="shared" si="60"/>
        <x:v>1.0477748726103284</x:v>
      </x:c>
      <x:c r="AE140" s="34">
        <x:f t="shared" si="82"/>
        <x:v>1.0564793244987765</x:v>
      </x:c>
      <x:c r="AF140" s="33">
        <x:f t="shared" si="61"/>
        <x:v>-8.2391123863949645E-3</x:v>
      </x:c>
      <x:c r="AG140" s="33">
        <x:f t="shared" si="83"/>
        <x:v>-2.9021898824339587E-3</x:v>
      </x:c>
      <x:c r="AH140" s="30">
        <x:f t="shared" si="84"/>
        <x:v>43921</x:v>
      </x:c>
      <x:c r="AI140" s="36">
        <x:f t="shared" si="62"/>
        <x:v>2020</x:v>
      </x:c>
      <x:c r="AJ140" s="36">
        <x:f t="shared" si="63"/>
        <x:v>6</x:v>
      </x:c>
      <x:c r="AK140" s="26">
        <x:f t="shared" si="64"/>
        <x:v>0</x:v>
      </x:c>
      <x:c r="AL140" s="34">
        <x:f t="shared" si="85"/>
        <x:v>1.0430678911176332</x:v>
      </x:c>
      <x:c r="AM140" s="35" t="str">
        <x:f t="shared" si="65"/>
      </x:c>
      <x:c r="AN140" s="34">
        <x:f t="shared" si="86"/>
        <x:v>1.0564793244987765</x:v>
      </x:c>
      <x:c r="AO140" s="35">
        <x:f t="shared" si="66"/>
        <x:v>-8.2391123863949645E-3</x:v>
      </x:c>
      <x:c r="AP140" s="31">
        <x:f t="shared" si="67"/>
        <x:v>1</x:v>
      </x:c>
      <x:c r="AQ140" s="26" t="b">
        <x:f t="shared" si="68"/>
        <x:v>1</x:v>
      </x:c>
    </x:row>
    <x:row r="141">
      <x:c r="A141" s="30" t="n">
        <x:f>'净值底稿'!A103</x:f>
        <x:v>43985</x:v>
      </x:c>
      <x:c r="B141" s="32" t="n">
        <x:f>'净值底稿'!F103</x:f>
        <x:v>1.1754055335116775</x:v>
      </x:c>
      <x:c r="C141" s="32" t="n">
        <x:f>'净值底稿'!O103</x:f>
        <x:v>1.062296061397558</x:v>
      </x:c>
      <x:c r="D141" s="32" t="n">
        <x:f>'净值底稿'!P103</x:f>
        <x:v>1.4355</x:v>
      </x:c>
      <x:c r="E141" s="32" t="n">
        <x:f>'净值底稿'!Q103</x:f>
        <x:v>1.4304</x:v>
      </x:c>
      <x:c r="F141" s="33">
        <x:f t="shared" si="71"/>
        <x:v>2.296372420031112E-3</x:v>
      </x:c>
      <x:c r="G141" s="33">
        <x:f t="shared" si="72"/>
        <x:v>4.7827424469892854E-4</x:v>
      </x:c>
      <x:c r="H141" s="33">
        <x:f t="shared" si="73"/>
        <x:v>-3.1942226234288329E-3</x:v>
      </x:c>
      <x:c r="I141" s="33">
        <x:f t="shared" si="74"/>
        <x:v>-8.9378507586781453E-3</x:v>
      </x:c>
      <x:c r="J141" s="34">
        <x:f t="shared" si="75"/>
        <x:v>0.1128626988205288</x:v>
      </x:c>
      <x:c r="K141" s="34">
        <x:f t="shared" si="76"/>
        <x:v>0.10817249889907028</x:v>
      </x:c>
      <x:c r="L141" s="34">
        <x:f t="shared" si="77"/>
        <x:v>0.76697600023630541</x:v>
      </x:c>
      <x:c r="M141" s="34">
        <x:f t="shared" si="78"/>
        <x:v>5.7101259149511439E-2</x:v>
      </x:c>
      <x:c r="N141" s="34">
        <x:f t="shared" si="47"/>
        <x:v>1.045112457105416</x:v>
      </x:c>
      <x:c r="O141" s="35">
        <x:f t="shared" si="48"/>
        <x:v>0.21149417578639021</x:v>
      </x:c>
      <x:c r="P141" s="26" t="b">
        <x:f t="shared" si="49"/>
        <x:v>0</x:v>
      </x:c>
      <x:c r="Q141" s="26" t="b">
        <x:f t="shared" si="50"/>
        <x:v>0</x:v>
      </x:c>
      <x:c r="R141" s="26" t="b">
        <x:f t="shared" si="51"/>
        <x:v>0</x:v>
      </x:c>
      <x:c r="S141" s="26" t="b">
        <x:f t="shared" si="79"/>
        <x:v>0</x:v>
      </x:c>
      <x:c r="T141" s="26" t="str">
        <x:f t="shared" si="80"/>
        <x:v>不调</x:v>
      </x:c>
      <x:c r="U141" s="34">
        <x:f t="shared" si="52"/>
        <x:v>0.1128626988205288</x:v>
      </x:c>
      <x:c r="V141" s="34">
        <x:f t="shared" si="53"/>
        <x:v>0.10817249889907028</x:v>
      </x:c>
      <x:c r="W141" s="34">
        <x:f t="shared" si="54"/>
        <x:v>0.76697600023630541</x:v>
      </x:c>
      <x:c r="X141" s="34">
        <x:f t="shared" si="55"/>
        <x:v>5.7101259149511439E-2</x:v>
      </x:c>
      <x:c r="Y141" s="34">
        <x:f t="shared" si="81"/>
        <x:v>0.99998626710299976</x:v>
      </x:c>
      <x:c r="Z141" s="34">
        <x:f t="shared" si="56"/>
        <x:v>0.11286114888871072</x:v>
      </x:c>
      <x:c r="AA141" s="34">
        <x:f t="shared" si="57"/>
        <x:v>0.10817101337728464</x:v>
      </x:c>
      <x:c r="AB141" s="34">
        <x:f t="shared" si="58"/>
        <x:v>0.76696546743389249</x:v>
      </x:c>
      <x:c r="AC141" s="34">
        <x:f t="shared" si="59"/>
        <x:v>5.7100474983800956E-2</x:v>
      </x:c>
      <x:c r="AD141" s="34">
        <x:f t="shared" si="60"/>
        <x:v>1.0450981046836887</x:v>
      </x:c>
      <x:c r="AE141" s="34">
        <x:f t="shared" si="82"/>
        <x:v>1.0564793244987765</x:v>
      </x:c>
      <x:c r="AF141" s="33">
        <x:f t="shared" si="61"/>
        <x:v>-1.0772780452175335E-2</x:v>
      </x:c>
      <x:c r="AG141" s="33">
        <x:f t="shared" si="83"/>
        <x:v>-2.5547166634861673E-3</x:v>
      </x:c>
      <x:c r="AH141" s="30">
        <x:f t="shared" si="84"/>
        <x:v>43921</x:v>
      </x:c>
      <x:c r="AI141" s="36">
        <x:f t="shared" si="62"/>
        <x:v>2020</x:v>
      </x:c>
      <x:c r="AJ141" s="36">
        <x:f t="shared" si="63"/>
        <x:v>6</x:v>
      </x:c>
      <x:c r="AK141" s="26">
        <x:f t="shared" si="64"/>
        <x:v>0</x:v>
      </x:c>
      <x:c r="AL141" s="34">
        <x:f t="shared" si="85"/>
        <x:v>1.0430678911176332</x:v>
      </x:c>
      <x:c r="AM141" s="35" t="str">
        <x:f t="shared" si="65"/>
      </x:c>
      <x:c r="AN141" s="34">
        <x:f t="shared" si="86"/>
        <x:v>1.0564793244987765</x:v>
      </x:c>
      <x:c r="AO141" s="35">
        <x:f t="shared" si="66"/>
        <x:v>-1.0772780452175335E-2</x:v>
      </x:c>
      <x:c r="AP141" s="31">
        <x:f t="shared" si="67"/>
        <x:v>1</x:v>
      </x:c>
      <x:c r="AQ141" s="26" t="b">
        <x:f t="shared" si="68"/>
        <x:v>1</x:v>
      </x:c>
    </x:row>
    <x:row r="142">
      <x:c r="A142" s="30" t="n">
        <x:f>'净值底稿'!A104</x:f>
        <x:v>43986</x:v>
      </x:c>
      <x:c r="B142" s="32" t="n">
        <x:f>'净值底稿'!F104</x:f>
        <x:v>1.1734385625870225</x:v>
      </x:c>
      <x:c r="C142" s="32" t="n">
        <x:f>'净值底稿'!O104</x:f>
        <x:v>1.062638035161462</x:v>
      </x:c>
      <x:c r="D142" s="32" t="n">
        <x:f>'净值底稿'!P104</x:f>
        <x:v>1.433</x:v>
      </x:c>
      <x:c r="E142" s="32" t="n">
        <x:f>'净值底稿'!Q104</x:f>
        <x:v>1.4179</x:v>
      </x:c>
      <x:c r="F142" s="33">
        <x:f t="shared" si="71"/>
        <x:v>-1.6734402455792496E-3</x:v>
      </x:c>
      <x:c r="G142" s="33">
        <x:f t="shared" si="72"/>
        <x:v>3.2191945007675749E-4</x:v>
      </x:c>
      <x:c r="H142" s="33">
        <x:f t="shared" si="73"/>
        <x:v>-1.7415534656913811E-3</x:v>
      </x:c>
      <x:c r="I142" s="33">
        <x:f t="shared" si="74"/>
        <x:v>-8.7388143176733157E-3</x:v>
      </x:c>
      <x:c r="J142" s="34">
        <x:f t="shared" si="75"/>
        <x:v>0.11267228249999804</x:v>
      </x:c>
      <x:c r="K142" s="34">
        <x:f t="shared" si="76"/>
        <x:v>0.1082058357304253</x:v>
      </x:c>
      <x:c r="L142" s="34">
        <x:f t="shared" si="77"/>
        <x:v>0.76562975606601735</x:v>
      </x:c>
      <x:c r="M142" s="34">
        <x:f t="shared" si="78"/>
        <x:v>5.6601484535466567E-2</x:v>
      </x:c>
      <x:c r="N142" s="34">
        <x:f t="shared" si="47"/>
        <x:v>1.0431093588319074</x:v>
      </x:c>
      <x:c r="O142" s="35">
        <x:f t="shared" si="48"/>
        <x:v>0.21174972342091403</x:v>
      </x:c>
      <x:c r="P142" s="26" t="b">
        <x:f t="shared" si="49"/>
        <x:v>0</x:v>
      </x:c>
      <x:c r="Q142" s="26" t="b">
        <x:f t="shared" si="50"/>
        <x:v>0</x:v>
      </x:c>
      <x:c r="R142" s="26" t="b">
        <x:f t="shared" si="51"/>
        <x:v>0</x:v>
      </x:c>
      <x:c r="S142" s="26" t="b">
        <x:f t="shared" si="79"/>
        <x:v>0</x:v>
      </x:c>
      <x:c r="T142" s="26" t="str">
        <x:f t="shared" si="80"/>
        <x:v>不调</x:v>
      </x:c>
      <x:c r="U142" s="34">
        <x:f t="shared" si="52"/>
        <x:v>0.11267228249999804</x:v>
      </x:c>
      <x:c r="V142" s="34">
        <x:f t="shared" si="53"/>
        <x:v>0.1082058357304253</x:v>
      </x:c>
      <x:c r="W142" s="34">
        <x:f t="shared" si="54"/>
        <x:v>0.76562975606601735</x:v>
      </x:c>
      <x:c r="X142" s="34">
        <x:f t="shared" si="55"/>
        <x:v>5.6601484535466567E-2</x:v>
      </x:c>
      <x:c r="Y142" s="34">
        <x:f t="shared" si="81"/>
        <x:v>0.99998626710299976</x:v>
      </x:c>
      <x:c r="Z142" s="34">
        <x:f t="shared" si="56"/>
        <x:v>0.11267073518314769</x:v>
      </x:c>
      <x:c r="AA142" s="34">
        <x:f t="shared" si="57"/>
        <x:v>0.10820434975082839</x:v>
      </x:c>
      <x:c r="AB142" s="34">
        <x:f t="shared" si="58"/>
        <x:v>0.76561924175143703</x:v>
      </x:c>
      <x:c r="AC142" s="34">
        <x:f t="shared" si="59"/>
        <x:v>5.6600707233109379E-2</x:v>
      </x:c>
      <x:c r="AD142" s="34">
        <x:f t="shared" si="60"/>
        <x:v>1.0430950339185225</x:v>
      </x:c>
      <x:c r="AE142" s="34">
        <x:f t="shared" si="82"/>
        <x:v>1.0564793244987765</x:v>
      </x:c>
      <x:c r="AF142" s="33">
        <x:f t="shared" si="61"/>
        <x:v>-1.2668767168353079E-2</x:v>
      </x:c>
      <x:c r="AG142" s="33">
        <x:f t="shared" si="83"/>
        <x:v>-1.9166341955738631E-3</x:v>
      </x:c>
      <x:c r="AH142" s="30">
        <x:f t="shared" si="84"/>
        <x:v>43921</x:v>
      </x:c>
      <x:c r="AI142" s="36">
        <x:f t="shared" si="62"/>
        <x:v>2020</x:v>
      </x:c>
      <x:c r="AJ142" s="36">
        <x:f t="shared" si="63"/>
        <x:v>6</x:v>
      </x:c>
      <x:c r="AK142" s="26">
        <x:f t="shared" si="64"/>
        <x:v>0</x:v>
      </x:c>
      <x:c r="AL142" s="34">
        <x:f t="shared" si="85"/>
        <x:v>1.0430678911176332</x:v>
      </x:c>
      <x:c r="AM142" s="35" t="str">
        <x:f t="shared" si="65"/>
      </x:c>
      <x:c r="AN142" s="34">
        <x:f t="shared" si="86"/>
        <x:v>1.0564793244987765</x:v>
      </x:c>
      <x:c r="AO142" s="35">
        <x:f t="shared" si="66"/>
        <x:v>-1.2668767168353079E-2</x:v>
      </x:c>
      <x:c r="AP142" s="31">
        <x:f t="shared" si="67"/>
        <x:v>1</x:v>
      </x:c>
      <x:c r="AQ142" s="26" t="b">
        <x:f t="shared" si="68"/>
        <x:v>1</x:v>
      </x:c>
    </x:row>
    <x:row r="143">
      <x:c r="A143" s="30" t="n">
        <x:f>'净值底稿'!A105</x:f>
        <x:v>43987</x:v>
      </x:c>
      <x:c r="B143" s="32" t="n">
        <x:f>'净值底稿'!F105</x:f>
        <x:v>1.1812504054820876</x:v>
      </x:c>
      <x:c r="C143" s="32" t="n">
        <x:f>'净值底稿'!O105</x:f>
        <x:v>1.0644446146995736</x:v>
      </x:c>
      <x:c r="D143" s="32" t="n">
        <x:f>'净值底稿'!P105</x:f>
        <x:v>1.4298</x:v>
      </x:c>
      <x:c r="E143" s="32" t="n">
        <x:f>'净值底稿'!Q105</x:f>
        <x:v>1.4181</x:v>
      </x:c>
      <x:c r="F143" s="33">
        <x:f t="shared" si="71"/>
        <x:v>6.657223602608342E-3</x:v>
      </x:c>
      <x:c r="G143" s="33">
        <x:f t="shared" si="72"/>
        <x:v>1.7000892856589012E-3</x:v>
      </x:c>
      <x:c r="H143" s="33">
        <x:f t="shared" si="73"/>
        <x:v>-2.2330774598744441E-3</x:v>
      </x:c>
      <x:c r="I143" s="33">
        <x:f t="shared" si="74"/>
        <x:v>1.4105367092187571E-4</x:v>
      </x:c>
      <x:c r="J143" s="34">
        <x:f t="shared" si="75"/>
        <x:v>0.11342080946073217</x:v>
      </x:c>
      <x:c r="K143" s="34">
        <x:f t="shared" si="76"/>
        <x:v>0.10838830680650147</x:v>
      </x:c>
      <x:c r="L143" s="34">
        <x:f t="shared" si="77"/>
        <x:v>0.76390955467983568</x:v>
      </x:c>
      <x:c r="M143" s="34">
        <x:f t="shared" si="78"/>
        <x:v>5.6608690970641383E-2</x:v>
      </x:c>
      <x:c r="N143" s="34">
        <x:f t="shared" si="47"/>
        <x:v>1.0423273619177107</x:v>
      </x:c>
      <x:c r="O143" s="35">
        <x:f t="shared" si="48"/>
        <x:v>0.21280177837713232</x:v>
      </x:c>
      <x:c r="P143" s="26" t="b">
        <x:f t="shared" si="49"/>
        <x:v>0</x:v>
      </x:c>
      <x:c r="Q143" s="26" t="b">
        <x:f t="shared" si="50"/>
        <x:v>0</x:v>
      </x:c>
      <x:c r="R143" s="26" t="b">
        <x:f t="shared" si="51"/>
        <x:v>0</x:v>
      </x:c>
      <x:c r="S143" s="26" t="b">
        <x:f t="shared" si="79"/>
        <x:v>0</x:v>
      </x:c>
      <x:c r="T143" s="26" t="str">
        <x:f t="shared" si="80"/>
        <x:v>不调</x:v>
      </x:c>
      <x:c r="U143" s="34">
        <x:f t="shared" si="52"/>
        <x:v>0.11342080946073217</x:v>
      </x:c>
      <x:c r="V143" s="34">
        <x:f t="shared" si="53"/>
        <x:v>0.10838830680650147</x:v>
      </x:c>
      <x:c r="W143" s="34">
        <x:f t="shared" si="54"/>
        <x:v>0.76390955467983568</x:v>
      </x:c>
      <x:c r="X143" s="34">
        <x:f t="shared" si="55"/>
        <x:v>5.6608690970641383E-2</x:v>
      </x:c>
      <x:c r="Y143" s="34">
        <x:f t="shared" si="81"/>
        <x:v>0.99998626710299976</x:v>
      </x:c>
      <x:c r="Z143" s="34">
        <x:f t="shared" si="56"/>
        <x:v>0.11341925186443816</x:v>
      </x:c>
      <x:c r="AA143" s="34">
        <x:f t="shared" si="57"/>
        <x:v>0.10838681832104806</x:v>
      </x:c>
      <x:c r="AB143" s="34">
        <x:f t="shared" si="58"/>
        <x:v>0.76389906398860374</x:v>
      </x:c>
      <x:c r="AC143" s="34">
        <x:f t="shared" si="59"/>
        <x:v>5.6607913569318963E-2</x:v>
      </x:c>
      <x:c r="AD143" s="34">
        <x:f t="shared" si="60"/>
        <x:v>1.0423130477434088</x:v>
      </x:c>
      <x:c r="AE143" s="34">
        <x:f t="shared" si="82"/>
        <x:v>1.0564793244987765</x:v>
      </x:c>
      <x:c r="AF143" s="33">
        <x:f t="shared" si="61"/>
        <x:v>-1.3408948407095944E-2</x:v>
      </x:c>
      <x:c r="AG143" s="33">
        <x:f t="shared" si="83"/>
        <x:v>-7.4967874420428515E-4</x:v>
      </x:c>
      <x:c r="AH143" s="30">
        <x:f t="shared" si="84"/>
        <x:v>43921</x:v>
      </x:c>
      <x:c r="AI143" s="36">
        <x:f t="shared" si="62"/>
        <x:v>2020</x:v>
      </x:c>
      <x:c r="AJ143" s="36">
        <x:f t="shared" si="63"/>
        <x:v>6</x:v>
      </x:c>
      <x:c r="AK143" s="26">
        <x:f t="shared" si="64"/>
        <x:v>0</x:v>
      </x:c>
      <x:c r="AL143" s="34">
        <x:f t="shared" si="85"/>
        <x:v>1.0430678911176332</x:v>
      </x:c>
      <x:c r="AM143" s="35" t="str">
        <x:f t="shared" si="65"/>
      </x:c>
      <x:c r="AN143" s="34">
        <x:f t="shared" si="86"/>
        <x:v>1.0564793244987765</x:v>
      </x:c>
      <x:c r="AO143" s="35">
        <x:f t="shared" si="66"/>
        <x:v>-1.3408948407095944E-2</x:v>
      </x:c>
      <x:c r="AP143" s="31">
        <x:f t="shared" si="67"/>
        <x:v>1</x:v>
      </x:c>
      <x:c r="AQ143" s="26" t="b">
        <x:f t="shared" si="68"/>
        <x:v>1</x:v>
      </x:c>
    </x:row>
    <x:row r="144">
      <x:c r="A144" s="30" t="n">
        <x:f>'净值底稿'!A106</x:f>
        <x:v>43990</x:v>
      </x:c>
      <x:c r="B144" s="32" t="n">
        <x:f>'净值底稿'!F106</x:f>
        <x:v>1.1814895513608925</x:v>
      </x:c>
      <x:c r="C144" s="32" t="n">
        <x:f>'净值底稿'!O106</x:f>
        <x:v>1.0646576413696087</x:v>
      </x:c>
      <x:c r="D144" s="32" t="n">
        <x:f>'净值底稿'!P106</x:f>
        <x:v>1.4295</x:v>
      </x:c>
      <x:c r="E144" s="32" t="n">
        <x:f>'净值底稿'!Q106</x:f>
        <x:v>1.4042</x:v>
      </x:c>
      <x:c r="F144" s="33">
        <x:f t="shared" si="71"/>
        <x:v>2.0245146811803671E-4</x:v>
      </x:c>
      <x:c r="G144" s="33">
        <x:f t="shared" si="72"/>
        <x:v>2.0012940748004304E-4</x:v>
      </x:c>
      <x:c r="H144" s="33">
        <x:f t="shared" si="73"/>
        <x:v>-2.0981955518251105E-4</x:v>
      </x:c>
      <x:c r="I144" s="33">
        <x:f t="shared" si="74"/>
        <x:v>-9.8018475424864748E-3</x:v>
      </x:c>
      <x:c r="J144" s="34">
        <x:f t="shared" si="75"/>
        <x:v>0.11344221375849096</x:v>
      </x:c>
      <x:c r="K144" s="34">
        <x:f t="shared" si="76"/>
        <x:v>0.1084085097107773</x:v>
      </x:c>
      <x:c r="L144" s="34">
        <x:f t="shared" si="77"/>
        <x:v>0.76373878302679332</x:v>
      </x:c>
      <x:c r="M144" s="34">
        <x:f t="shared" si="78"/>
        <x:v>5.6053051430814245E-2</x:v>
      </x:c>
      <x:c r="N144" s="34">
        <x:f t="shared" si="47"/>
        <x:v>1.0416425579268758</x:v>
      </x:c>
      <x:c r="O144" s="35">
        <x:f t="shared" si="48"/>
        <x:v>0.21298162386030542</x:v>
      </x:c>
      <x:c r="P144" s="26" t="b">
        <x:f t="shared" si="49"/>
        <x:v>0</x:v>
      </x:c>
      <x:c r="Q144" s="26" t="b">
        <x:f t="shared" si="50"/>
        <x:v>0</x:v>
      </x:c>
      <x:c r="R144" s="26" t="b">
        <x:f t="shared" si="51"/>
        <x:v>0</x:v>
      </x:c>
      <x:c r="S144" s="26" t="b">
        <x:f t="shared" si="79"/>
        <x:v>0</x:v>
      </x:c>
      <x:c r="T144" s="26" t="str">
        <x:f t="shared" si="80"/>
        <x:v>不调</x:v>
      </x:c>
      <x:c r="U144" s="34">
        <x:f t="shared" si="52"/>
        <x:v>0.11344221375849096</x:v>
      </x:c>
      <x:c r="V144" s="34">
        <x:f t="shared" si="53"/>
        <x:v>0.1084085097107773</x:v>
      </x:c>
      <x:c r="W144" s="34">
        <x:f t="shared" si="54"/>
        <x:v>0.76373878302679332</x:v>
      </x:c>
      <x:c r="X144" s="34">
        <x:f t="shared" si="55"/>
        <x:v>5.6053051430814245E-2</x:v>
      </x:c>
      <x:c r="Y144" s="34">
        <x:f t="shared" si="81"/>
        <x:v>0.99995880187477393</x:v>
      </x:c>
      <x:c r="Z144" s="34">
        <x:f t="shared" si="56"/>
        <x:v>0.11343754015196261</x:v>
      </x:c>
      <x:c r="AA144" s="34">
        <x:f t="shared" si="57"/>
        <x:v>0.10840404348341866</x:v>
      </x:c>
      <x:c r="AB144" s="34">
        <x:f t="shared" si="58"/>
        <x:v>0.76370731842077022</x:v>
      </x:c>
      <x:c r="AC144" s="34">
        <x:f t="shared" si="59"/>
        <x:v>5.6050742150182097E-2</x:v>
      </x:c>
      <x:c r="AD144" s="34">
        <x:f t="shared" si="60"/>
        <x:v>1.0415996442063336</x:v>
      </x:c>
      <x:c r="AE144" s="34">
        <x:f t="shared" si="82"/>
        <x:v>1.0564793244987765</x:v>
      </x:c>
      <x:c r="AF144" s="33">
        <x:f t="shared" si="61"/>
        <x:v>-1.4084213431722614E-2</x:v>
      </x:c>
      <x:c r="AG144" s="33">
        <x:f t="shared" si="83"/>
        <x:v>-6.8444268122691554E-4</x:v>
      </x:c>
      <x:c r="AH144" s="30">
        <x:f t="shared" si="84"/>
        <x:v>43921</x:v>
      </x:c>
      <x:c r="AI144" s="36">
        <x:f t="shared" si="62"/>
        <x:v>2020</x:v>
      </x:c>
      <x:c r="AJ144" s="36">
        <x:f t="shared" si="63"/>
        <x:v>6</x:v>
      </x:c>
      <x:c r="AK144" s="26">
        <x:f t="shared" si="64"/>
        <x:v>0</x:v>
      </x:c>
      <x:c r="AL144" s="34">
        <x:f t="shared" si="85"/>
        <x:v>1.0430678911176332</x:v>
      </x:c>
      <x:c r="AM144" s="35" t="str">
        <x:f t="shared" si="65"/>
      </x:c>
      <x:c r="AN144" s="34">
        <x:f t="shared" si="86"/>
        <x:v>1.0564793244987765</x:v>
      </x:c>
      <x:c r="AO144" s="35">
        <x:f t="shared" si="66"/>
        <x:v>-1.4084213431722614E-2</x:v>
      </x:c>
      <x:c r="AP144" s="31">
        <x:f t="shared" si="67"/>
        <x:v>1</x:v>
      </x:c>
      <x:c r="AQ144" s="26" t="b">
        <x:f t="shared" si="68"/>
        <x:v>1</x:v>
      </x:c>
    </x:row>
    <x:row r="145">
      <x:c r="A145" s="30" t="n">
        <x:f>'净值底稿'!A107</x:f>
        <x:v>43991</x:v>
      </x:c>
      <x:c r="B145" s="32" t="n">
        <x:f>'净值底稿'!F107</x:f>
        <x:v>1.18923417271306</x:v>
      </x:c>
      <x:c r="C145" s="32" t="n">
        <x:f>'净值底稿'!O107</x:f>
        <x:v>1.0709395536799133</x:v>
      </x:c>
      <x:c r="D145" s="32" t="n">
        <x:f>'净值底稿'!P107</x:f>
        <x:v>1.4307</x:v>
      </x:c>
      <x:c r="E145" s="32" t="n">
        <x:f>'净值底稿'!Q107</x:f>
        <x:v>1.4057</x:v>
      </x:c>
      <x:c r="F145" s="33">
        <x:f t="shared" si="71"/>
        <x:v>6.5549638955730849E-3</x:v>
      </x:c>
      <x:c r="G145" s="33">
        <x:f t="shared" si="72"/>
        <x:v>5.9004059767262529E-3</x:v>
      </x:c>
      <x:c r="H145" s="33">
        <x:f t="shared" si="73"/>
        <x:v>8.3945435466947771E-4</x:v>
      </x:c>
      <x:c r="I145" s="33">
        <x:f t="shared" si="74"/>
        <x:v>1.0682238997294924E-3</x:v>
      </x:c>
      <x:c r="J145" s="34">
        <x:f t="shared" si="75"/>
        <x:v>0.11418111913206135</x:v>
      </x:c>
      <x:c r="K145" s="34">
        <x:f t="shared" si="76"/>
        <x:v>0.10904367134948952</x:v>
      </x:c>
      <x:c r="L145" s="34">
        <x:f t="shared" si="77"/>
        <x:v>0.76434841585491153</x:v>
      </x:c>
      <x:c r="M145" s="34">
        <x:f t="shared" si="78"/>
        <x:v>5.6110616892544499E-2</x:v>
      </x:c>
      <x:c r="N145" s="34">
        <x:f t="shared" si="47"/>
        <x:v>1.0436838232290069</x:v>
      </x:c>
      <x:c r="O145" s="35">
        <x:f t="shared" si="48"/>
        <x:v>0.2138816234507934</x:v>
      </x:c>
      <x:c r="P145" s="26" t="b">
        <x:f t="shared" si="49"/>
        <x:v>0</x:v>
      </x:c>
      <x:c r="Q145" s="26" t="b">
        <x:f t="shared" si="50"/>
        <x:v>0</x:v>
      </x:c>
      <x:c r="R145" s="26" t="b">
        <x:f t="shared" si="51"/>
        <x:v>0</x:v>
      </x:c>
      <x:c r="S145" s="26" t="b">
        <x:f t="shared" si="79"/>
        <x:v>0</x:v>
      </x:c>
      <x:c r="T145" s="26" t="str">
        <x:f t="shared" si="80"/>
        <x:v>不调</x:v>
      </x:c>
      <x:c r="U145" s="34">
        <x:f t="shared" si="52"/>
        <x:v>0.11418111913206135</x:v>
      </x:c>
      <x:c r="V145" s="34">
        <x:f t="shared" si="53"/>
        <x:v>0.10904367134948952</x:v>
      </x:c>
      <x:c r="W145" s="34">
        <x:f t="shared" si="54"/>
        <x:v>0.76434841585491153</x:v>
      </x:c>
      <x:c r="X145" s="34">
        <x:f t="shared" si="55"/>
        <x:v>5.6110616892544499E-2</x:v>
      </x:c>
      <x:c r="Y145" s="34">
        <x:f t="shared" si="81"/>
        <x:v>0.99998626710299976</x:v>
      </x:c>
      <x:c r="Z145" s="34">
        <x:f t="shared" si="56"/>
        <x:v>0.11417955109451293</x:v>
      </x:c>
      <x:c r="AA145" s="34">
        <x:f t="shared" si="57"/>
        <x:v>0.10904217386398235</x:v>
      </x:c>
      <x:c r="AB145" s="34">
        <x:f t="shared" si="58"/>
        <x:v>0.76433791913684435</x:v>
      </x:c>
      <x:c r="AC145" s="34">
        <x:f t="shared" si="59"/>
        <x:v>5.6109846331222096E-2</x:v>
      </x:c>
      <x:c r="AD145" s="34">
        <x:f t="shared" si="60"/>
        <x:v>1.0436694904265618</x:v>
      </x:c>
      <x:c r="AE145" s="34">
        <x:f t="shared" si="82"/>
        <x:v>1.0564793244987765</x:v>
      </x:c>
      <x:c r="AF145" s="33">
        <x:f t="shared" si="61"/>
        <x:v>-1.2125021072506126E-2</x:v>
      </x:c>
      <x:c r="AG145" s="33">
        <x:f t="shared" si="83"/>
        <x:v>1.9871802296989038E-3</x:v>
      </x:c>
      <x:c r="AH145" s="30">
        <x:f t="shared" si="84"/>
        <x:v>43921</x:v>
      </x:c>
      <x:c r="AI145" s="36">
        <x:f t="shared" si="62"/>
        <x:v>2020</x:v>
      </x:c>
      <x:c r="AJ145" s="36">
        <x:f t="shared" si="63"/>
        <x:v>6</x:v>
      </x:c>
      <x:c r="AK145" s="26">
        <x:f t="shared" si="64"/>
        <x:v>0</x:v>
      </x:c>
      <x:c r="AL145" s="34">
        <x:f t="shared" si="85"/>
        <x:v>1.0430678911176332</x:v>
      </x:c>
      <x:c r="AM145" s="35" t="str">
        <x:f t="shared" si="65"/>
      </x:c>
      <x:c r="AN145" s="34">
        <x:f t="shared" si="86"/>
        <x:v>1.0564793244987765</x:v>
      </x:c>
      <x:c r="AO145" s="35">
        <x:f t="shared" si="66"/>
        <x:v>-1.2125021072506126E-2</x:v>
      </x:c>
      <x:c r="AP145" s="31">
        <x:f t="shared" si="67"/>
        <x:v>1</x:v>
      </x:c>
      <x:c r="AQ145" s="26" t="b">
        <x:f t="shared" si="68"/>
        <x:v>1</x:v>
      </x:c>
    </x:row>
    <x:row r="146">
      <x:c r="A146" s="30" t="n">
        <x:f>'净值底稿'!A108</x:f>
        <x:v>43992</x:v>
      </x:c>
      <x:c r="B146" s="32" t="n">
        <x:f>'净值底稿'!F108</x:f>
        <x:v>1.1966656923976826</x:v>
      </x:c>
      <x:c r="C146" s="32" t="n">
        <x:f>'净值底稿'!O108</x:f>
        <x:v>1.0720780816786815</x:v>
      </x:c>
      <x:c r="D146" s="32" t="n">
        <x:f>'净值底稿'!P108</x:f>
        <x:v>1.4311</x:v>
      </x:c>
      <x:c r="E146" s="32" t="n">
        <x:f>'净值底稿'!Q108</x:f>
        <x:v>1.4213</x:v>
      </x:c>
      <x:c r="F146" s="33">
        <x:f t="shared" si="71"/>
        <x:v>6.2489960809557488E-3</x:v>
      </x:c>
      <x:c r="G146" s="33">
        <x:f t="shared" si="72"/>
        <x:v>1.0631113538164261E-3</x:v>
      </x:c>
      <x:c r="H146" s="33">
        <x:f t="shared" si="73"/>
        <x:v>2.7958342070322217E-4</x:v>
      </x:c>
      <x:c r="I146" s="33">
        <x:f t="shared" si="74"/>
        <x:v>1.1097673756847115E-2</x:v>
      </x:c>
      <x:c r="J146" s="34">
        <x:f t="shared" si="75"/>
        <x:v>0.11489305866182782</x:v>
      </x:c>
      <x:c r="K146" s="34">
        <x:f t="shared" si="76"/>
        <x:v>0.10915809783706197</x:v>
      </x:c>
      <x:c r="L146" s="34">
        <x:f t="shared" si="77"/>
        <x:v>0.76455161534684979</x:v>
      </x:c>
      <x:c r="M146" s="34">
        <x:f t="shared" si="78"/>
        <x:v>5.6732535100352824E-2</x:v>
      </x:c>
      <x:c r="N146" s="34">
        <x:f t="shared" si="47"/>
        <x:v>1.0453353069460924</x:v>
      </x:c>
      <x:c r="O146" s="35">
        <x:f t="shared" si="48"/>
        <x:v>0.21433424759510589</x:v>
      </x:c>
      <x:c r="P146" s="26" t="b">
        <x:f t="shared" si="49"/>
        <x:v>0</x:v>
      </x:c>
      <x:c r="Q146" s="26" t="b">
        <x:f t="shared" si="50"/>
        <x:v>0</x:v>
      </x:c>
      <x:c r="R146" s="26" t="b">
        <x:f t="shared" si="51"/>
        <x:v>0</x:v>
      </x:c>
      <x:c r="S146" s="26" t="b">
        <x:f t="shared" si="79"/>
        <x:v>0</x:v>
      </x:c>
      <x:c r="T146" s="26" t="str">
        <x:f t="shared" si="80"/>
        <x:v>不调</x:v>
      </x:c>
      <x:c r="U146" s="34">
        <x:f t="shared" si="52"/>
        <x:v>0.11489305866182782</x:v>
      </x:c>
      <x:c r="V146" s="34">
        <x:f t="shared" si="53"/>
        <x:v>0.10915809783706197</x:v>
      </x:c>
      <x:c r="W146" s="34">
        <x:f t="shared" si="54"/>
        <x:v>0.76455161534684979</x:v>
      </x:c>
      <x:c r="X146" s="34">
        <x:f t="shared" si="55"/>
        <x:v>5.6732535100352824E-2</x:v>
      </x:c>
      <x:c r="Y146" s="34">
        <x:f t="shared" si="81"/>
        <x:v>0.99998626710299976</x:v>
      </x:c>
      <x:c r="Z146" s="34">
        <x:f t="shared" si="56"/>
        <x:v>0.11489148084728718</x:v>
      </x:c>
      <x:c r="AA146" s="34">
        <x:f t="shared" si="57"/>
        <x:v>0.10915659878014763</x:v>
      </x:c>
      <x:c r="AB146" s="34">
        <x:f t="shared" si="58"/>
        <x:v>0.7645411158382649</x:v>
      </x:c>
      <x:c r="AC146" s="34">
        <x:f t="shared" si="59"/>
        <x:v>5.6731755998291729E-2</x:v>
      </x:c>
      <x:c r="AD146" s="34">
        <x:f t="shared" si="60"/>
        <x:v>1.0453209514639914</x:v>
      </x:c>
      <x:c r="AE146" s="34">
        <x:f t="shared" si="82"/>
        <x:v>1.0564793244987765</x:v>
      </x:c>
      <x:c r="AF146" s="33">
        <x:f t="shared" si="61"/>
        <x:v>-1.0561847048051742E-2</x:v>
      </x:c>
      <x:c r="AG146" s="33">
        <x:f t="shared" si="83"/>
        <x:v>1.5823601749196392E-3</x:v>
      </x:c>
      <x:c r="AH146" s="30">
        <x:f t="shared" si="84"/>
        <x:v>43921</x:v>
      </x:c>
      <x:c r="AI146" s="36">
        <x:f t="shared" si="62"/>
        <x:v>2020</x:v>
      </x:c>
      <x:c r="AJ146" s="36">
        <x:f t="shared" si="63"/>
        <x:v>6</x:v>
      </x:c>
      <x:c r="AK146" s="26">
        <x:f t="shared" si="64"/>
        <x:v>0</x:v>
      </x:c>
      <x:c r="AL146" s="34">
        <x:f t="shared" si="85"/>
        <x:v>1.0430678911176332</x:v>
      </x:c>
      <x:c r="AM146" s="35" t="str">
        <x:f t="shared" si="65"/>
      </x:c>
      <x:c r="AN146" s="34">
        <x:f t="shared" si="86"/>
        <x:v>1.0564793244987765</x:v>
      </x:c>
      <x:c r="AO146" s="35">
        <x:f t="shared" si="66"/>
        <x:v>-1.0561847048051742E-2</x:v>
      </x:c>
      <x:c r="AP146" s="31">
        <x:f t="shared" si="67"/>
        <x:v>1</x:v>
      </x:c>
      <x:c r="AQ146" s="26" t="b">
        <x:f t="shared" si="68"/>
        <x:v>1</x:v>
      </x:c>
    </x:row>
    <x:row r="147">
      <x:c r="A147" s="30" t="n">
        <x:f>'净值底稿'!A109</x:f>
        <x:v>43993</x:v>
      </x:c>
      <x:c r="B147" s="32" t="n">
        <x:f>'净值底稿'!F109</x:f>
        <x:v>1.1964129461353301</x:v>
      </x:c>
      <x:c r="C147" s="32" t="n">
        <x:f>'净值底稿'!O109</x:f>
        <x:v>1.067601402036334</x:v>
      </x:c>
      <x:c r="D147" s="32" t="n">
        <x:f>'净值底稿'!P109</x:f>
        <x:v>1.4327</x:v>
      </x:c>
      <x:c r="E147" s="32" t="n">
        <x:f>'净值底稿'!Q109</x:f>
        <x:v>1.4321</x:v>
      </x:c>
      <x:c r="F147" s="33">
        <x:f t="shared" si="71"/>
        <x:v>-2.1120874773816745E-4</x:v>
      </x:c>
      <x:c r="G147" s="33">
        <x:f t="shared" si="72"/>
        <x:v>-4.1757029817620639E-3</x:v>
      </x:c>
      <x:c r="H147" s="33">
        <x:f t="shared" si="73"/>
        <x:v>1.1180211026482478E-3</x:v>
      </x:c>
      <x:c r="I147" s="33">
        <x:f t="shared" si="74"/>
        <x:v>7.5986772672904657E-3</x:v>
      </x:c>
      <x:c r="J147" s="34">
        <x:f t="shared" si="75"/>
        <x:v>0.11486721476149164</x:v>
      </x:c>
      <x:c r="K147" s="34">
        <x:f t="shared" si="76"/>
        <x:v>0.10870079324514237</x:v>
      </x:c>
      <x:c r="L147" s="34">
        <x:f t="shared" si="77"/>
        <x:v>0.7653958889396143</x:v>
      </x:c>
      <x:c r="M147" s="34">
        <x:f t="shared" si="78"/>
        <x:v>5.7162842302929416E-2</x:v>
      </x:c>
      <x:c r="N147" s="34">
        <x:f t="shared" si="47"/>
        <x:v>1.0461267392491778</x:v>
      </x:c>
      <x:c r="O147" s="35">
        <x:f t="shared" si="48"/>
        <x:v>0.21371025098459143</x:v>
      </x:c>
      <x:c r="P147" s="26" t="b">
        <x:f t="shared" si="49"/>
        <x:v>0</x:v>
      </x:c>
      <x:c r="Q147" s="26" t="b">
        <x:f t="shared" si="50"/>
        <x:v>0</x:v>
      </x:c>
      <x:c r="R147" s="26" t="b">
        <x:f t="shared" si="51"/>
        <x:v>0</x:v>
      </x:c>
      <x:c r="S147" s="26" t="b">
        <x:f t="shared" si="79"/>
        <x:v>0</x:v>
      </x:c>
      <x:c r="T147" s="26" t="str">
        <x:f t="shared" si="80"/>
        <x:v>不调</x:v>
      </x:c>
      <x:c r="U147" s="34">
        <x:f t="shared" si="52"/>
        <x:v>0.11486721476149164</x:v>
      </x:c>
      <x:c r="V147" s="34">
        <x:f t="shared" si="53"/>
        <x:v>0.10870079324514237</x:v>
      </x:c>
      <x:c r="W147" s="34">
        <x:f t="shared" si="54"/>
        <x:v>0.7653958889396143</x:v>
      </x:c>
      <x:c r="X147" s="34">
        <x:f t="shared" si="55"/>
        <x:v>5.7162842302929416E-2</x:v>
      </x:c>
      <x:c r="Y147" s="34">
        <x:f t="shared" si="81"/>
        <x:v>0.99998626710299976</x:v>
      </x:c>
      <x:c r="Z147" s="34">
        <x:f t="shared" si="56"/>
        <x:v>0.11486563730186262</x:v>
      </x:c>
      <x:c r="AA147" s="34">
        <x:f t="shared" si="57"/>
        <x:v>0.10869930046834489</x:v>
      </x:c>
      <x:c r="AB147" s="34">
        <x:f t="shared" si="58"/>
        <x:v>0.76538537783670713</x:v>
      </x:c>
      <x:c r="AC147" s="34">
        <x:f t="shared" si="59"/>
        <x:v>5.716205729150383E-2</x:v>
      </x:c>
      <x:c r="AD147" s="34">
        <x:f t="shared" si="60"/>
        <x:v>1.0461123728984185</x:v>
      </x:c>
      <x:c r="AE147" s="34">
        <x:f t="shared" si="82"/>
        <x:v>1.0564793244987765</x:v>
      </x:c>
      <x:c r="AF147" s="33">
        <x:f t="shared" si="61"/>
        <x:v>-9.8127349584208323E-3</x:v>
      </x:c>
      <x:c r="AG147" s="33">
        <x:f t="shared" si="83"/>
        <x:v>7.5710855438093638E-4</x:v>
      </x:c>
      <x:c r="AH147" s="30">
        <x:f t="shared" si="84"/>
        <x:v>43921</x:v>
      </x:c>
      <x:c r="AI147" s="36">
        <x:f t="shared" si="62"/>
        <x:v>2020</x:v>
      </x:c>
      <x:c r="AJ147" s="36">
        <x:f t="shared" si="63"/>
        <x:v>6</x:v>
      </x:c>
      <x:c r="AK147" s="26">
        <x:f t="shared" si="64"/>
        <x:v>0</x:v>
      </x:c>
      <x:c r="AL147" s="34">
        <x:f t="shared" si="85"/>
        <x:v>1.0430678911176332</x:v>
      </x:c>
      <x:c r="AM147" s="35" t="str">
        <x:f t="shared" si="65"/>
      </x:c>
      <x:c r="AN147" s="34">
        <x:f t="shared" si="86"/>
        <x:v>1.0564793244987765</x:v>
      </x:c>
      <x:c r="AO147" s="35">
        <x:f t="shared" si="66"/>
        <x:v>-9.8127349584208323E-3</x:v>
      </x:c>
      <x:c r="AP147" s="31">
        <x:f t="shared" si="67"/>
        <x:v>1</x:v>
      </x:c>
      <x:c r="AQ147" s="26" t="b">
        <x:f t="shared" si="68"/>
        <x:v>1</x:v>
      </x:c>
    </x:row>
    <x:row r="148">
      <x:c r="A148" s="30" t="n">
        <x:f>'净值底稿'!A110</x:f>
        <x:v>43994</x:v>
      </x:c>
      <x:c r="B148" s="32" t="n">
        <x:f>'净值底稿'!F110</x:f>
        <x:v>1.1992584920200975</x:v>
      </x:c>
      <x:c r="C148" s="32" t="n">
        <x:f>'净值底稿'!O110</x:f>
        <x:v>1.0695508042456139</x:v>
      </x:c>
      <x:c r="D148" s="32" t="n">
        <x:f>'净值底稿'!P110</x:f>
        <x:v>1.4349</x:v>
      </x:c>
      <x:c r="E148" s="32" t="n">
        <x:f>'净值底稿'!Q110</x:f>
        <x:v>1.4297</x:v>
      </x:c>
      <x:c r="F148" s="33">
        <x:f t="shared" si="71"/>
        <x:v>2.3783977714042503E-3</x:v>
      </x:c>
      <x:c r="G148" s="33">
        <x:f t="shared" si="72"/>
        <x:v>1.8259644522400365E-3</x:v>
      </x:c>
      <x:c r="H148" s="33">
        <x:f t="shared" si="73"/>
        <x:v>1.5355622251691514E-3</x:v>
      </x:c>
      <x:c r="I148" s="33">
        <x:f t="shared" si="74"/>
        <x:v>-1.6758606242580631E-3</x:v>
      </x:c>
      <x:c r="J148" s="34">
        <x:f t="shared" si="75"/>
        <x:v>0.1151388334776323</x:v>
      </x:c>
      <x:c r="K148" s="34">
        <x:f t="shared" si="76"/>
        <x:v>0.10889778152698344</x:v>
      </x:c>
      <x:c r="L148" s="34">
        <x:f t="shared" si="77"/>
        <x:v>0.76656067471060996</x:v>
      </x:c>
      <x:c r="M148" s="34">
        <x:f t="shared" si="78"/>
        <x:v>5.7066261650487414E-2</x:v>
      </x:c>
      <x:c r="N148" s="34">
        <x:f t="shared" si="47"/>
        <x:v>1.0476635513657131</x:v>
      </x:c>
      <x:c r="O148" s="35">
        <x:f t="shared" si="48"/>
        <x:v>0.21384404822766442</x:v>
      </x:c>
      <x:c r="P148" s="26" t="b">
        <x:f t="shared" si="49"/>
        <x:v>0</x:v>
      </x:c>
      <x:c r="Q148" s="26" t="b">
        <x:f t="shared" si="50"/>
        <x:v>0</x:v>
      </x:c>
      <x:c r="R148" s="26" t="b">
        <x:f t="shared" si="51"/>
        <x:v>0</x:v>
      </x:c>
      <x:c r="S148" s="26" t="b">
        <x:f t="shared" si="79"/>
        <x:v>0</x:v>
      </x:c>
      <x:c r="T148" s="26" t="str">
        <x:f t="shared" si="80"/>
        <x:v>不调</x:v>
      </x:c>
      <x:c r="U148" s="34">
        <x:f t="shared" si="52"/>
        <x:v>0.1151388334776323</x:v>
      </x:c>
      <x:c r="V148" s="34">
        <x:f t="shared" si="53"/>
        <x:v>0.10889778152698344</x:v>
      </x:c>
      <x:c r="W148" s="34">
        <x:f t="shared" si="54"/>
        <x:v>0.76656067471060996</x:v>
      </x:c>
      <x:c r="X148" s="34">
        <x:f t="shared" si="55"/>
        <x:v>5.7066261650487414E-2</x:v>
      </x:c>
      <x:c r="Y148" s="34">
        <x:f t="shared" si="81"/>
        <x:v>0.99998626710299976</x:v>
      </x:c>
      <x:c r="Z148" s="34">
        <x:f t="shared" si="56"/>
        <x:v>0.11513725228789143</x:v>
      </x:c>
      <x:c r="AA148" s="34">
        <x:f t="shared" si="57"/>
        <x:v>0.10889628604496618</x:v>
      </x:c>
      <x:c r="AB148" s="34">
        <x:f t="shared" si="58"/>
        <x:v>0.76655014761181972</x:v>
      </x:c>
      <x:c r="AC148" s="34">
        <x:f t="shared" si="59"/>
        <x:v>5.7065477965393976E-2</x:v>
      </x:c>
      <x:c r="AD148" s="34">
        <x:f t="shared" si="60"/>
        <x:v>1.0476491639100713</x:v>
      </x:c>
      <x:c r="AE148" s="34">
        <x:f t="shared" si="82"/>
        <x:v>1.0564793244987765</x:v>
      </x:c>
      <x:c r="AF148" s="33">
        <x:f t="shared" si="61"/>
        <x:v>-8.3581007066980684E-3</x:v>
      </x:c>
      <x:c r="AG148" s="33">
        <x:f t="shared" si="83"/>
        <x:v>1.4690496465450398E-3</x:v>
      </x:c>
      <x:c r="AH148" s="30">
        <x:f t="shared" si="84"/>
        <x:v>43921</x:v>
      </x:c>
      <x:c r="AI148" s="36">
        <x:f t="shared" si="62"/>
        <x:v>2020</x:v>
      </x:c>
      <x:c r="AJ148" s="36">
        <x:f t="shared" si="63"/>
        <x:v>6</x:v>
      </x:c>
      <x:c r="AK148" s="26">
        <x:f t="shared" si="64"/>
        <x:v>0</x:v>
      </x:c>
      <x:c r="AL148" s="34">
        <x:f t="shared" si="85"/>
        <x:v>1.0430678911176332</x:v>
      </x:c>
      <x:c r="AM148" s="35" t="str">
        <x:f t="shared" si="65"/>
      </x:c>
      <x:c r="AN148" s="34">
        <x:f t="shared" si="86"/>
        <x:v>1.0564793244987765</x:v>
      </x:c>
      <x:c r="AO148" s="35">
        <x:f t="shared" si="66"/>
        <x:v>-8.3581007066980684E-3</x:v>
      </x:c>
      <x:c r="AP148" s="31">
        <x:f t="shared" si="67"/>
        <x:v>1</x:v>
      </x:c>
      <x:c r="AQ148" s="26" t="b">
        <x:f t="shared" si="68"/>
        <x:v>1</x:v>
      </x:c>
    </x:row>
    <x:row r="149">
      <x:c r="A149" s="30" t="n">
        <x:f>'净值底稿'!A111</x:f>
        <x:v>43997</x:v>
      </x:c>
      <x:c r="B149" s="32" t="n">
        <x:f>'净值底稿'!F111</x:f>
        <x:v>1.1837595312599376</x:v>
      </x:c>
      <x:c r="C149" s="32" t="n">
        <x:f>'净值底稿'!O111</x:f>
        <x:v>1.0677788316543741</x:v>
      </x:c>
      <x:c r="D149" s="32" t="n">
        <x:f>'净值底稿'!P111</x:f>
        <x:v>1.4366</x:v>
      </x:c>
      <x:c r="E149" s="32" t="n">
        <x:f>'净值底稿'!Q111</x:f>
        <x:v>1.4208</x:v>
      </x:c>
      <x:c r="F149" s="33">
        <x:f t="shared" si="71"/>
        <x:v>-1.2923786542509808E-2</x:v>
      </x:c>
      <x:c r="G149" s="33">
        <x:f t="shared" si="72"/>
        <x:v>-1.6567446672058894E-3</x:v>
      </x:c>
      <x:c r="H149" s="33">
        <x:f t="shared" si="73"/>
        <x:v>1.1847515506306916E-3</x:v>
      </x:c>
      <x:c r="I149" s="33">
        <x:f t="shared" si="74"/>
        <x:v>-6.2250821850737825E-3</x:v>
      </x:c>
      <x:c r="J149" s="34">
        <x:f t="shared" si="75"/>
        <x:v>0.11364924301623162</x:v>
      </x:c>
      <x:c r="K149" s="34">
        <x:f t="shared" si="76"/>
        <x:v>0.10871587270378265</x:v>
      </x:c>
      <x:c r="L149" s="34">
        <x:f t="shared" si="77"/>
        <x:v>0.76745831908783901</x:v>
      </x:c>
      <x:c r="M149" s="34">
        <x:f t="shared" si="78"/>
        <x:v>5.6710240675128878E-2</x:v>
      </x:c>
      <x:c r="N149" s="34">
        <x:f t="shared" si="47"/>
        <x:v>1.0465336754829822</x:v>
      </x:c>
      <x:c r="O149" s="35">
        <x:f t="shared" si="48"/>
        <x:v>0.21247774527407473</x:v>
      </x:c>
      <x:c r="P149" s="26" t="b">
        <x:f t="shared" si="49"/>
        <x:v>0</x:v>
      </x:c>
      <x:c r="Q149" s="26" t="b">
        <x:f t="shared" si="50"/>
        <x:v>0</x:v>
      </x:c>
      <x:c r="R149" s="26" t="b">
        <x:f t="shared" si="51"/>
        <x:v>0</x:v>
      </x:c>
      <x:c r="S149" s="26" t="b">
        <x:f t="shared" si="79"/>
        <x:v>0</x:v>
      </x:c>
      <x:c r="T149" s="26" t="str">
        <x:f t="shared" si="80"/>
        <x:v>不调</x:v>
      </x:c>
      <x:c r="U149" s="34">
        <x:f t="shared" si="52"/>
        <x:v>0.11364924301623162</x:v>
      </x:c>
      <x:c r="V149" s="34">
        <x:f t="shared" si="53"/>
        <x:v>0.10871587270378265</x:v>
      </x:c>
      <x:c r="W149" s="34">
        <x:f t="shared" si="54"/>
        <x:v>0.76745831908783901</x:v>
      </x:c>
      <x:c r="X149" s="34">
        <x:f t="shared" si="55"/>
        <x:v>5.6710240675128878E-2</x:v>
      </x:c>
      <x:c r="Y149" s="34">
        <x:f t="shared" si="81"/>
        <x:v>0.99995880187477393</x:v>
      </x:c>
      <x:c r="Z149" s="34">
        <x:f t="shared" si="56"/>
        <x:v>0.113644560880486</x:v>
      </x:c>
      <x:c r="AA149" s="34">
        <x:f t="shared" si="57"/>
        <x:v>0.10871139381364493</x:v>
      </x:c>
      <x:c r="AB149" s="34">
        <x:f t="shared" si="58"/>
        <x:v>0.76742670124390344</x:v>
      </x:c>
      <x:c r="AC149" s="34">
        <x:f t="shared" si="59"/>
        <x:v>5.6707904319531946E-2</x:v>
      </x:c>
      <x:c r="AD149" s="34">
        <x:f t="shared" si="60"/>
        <x:v>1.0464905602575663</x:v>
      </x:c>
      <x:c r="AE149" s="34">
        <x:f t="shared" si="82"/>
        <x:v>1.0564793244987765</x:v>
      </x:c>
      <x:c r="AF149" s="33">
        <x:f t="shared" si="61"/>
        <x:v>-9.4547654739473019E-3</x:v>
      </x:c>
      <x:c r="AG149" s="33">
        <x:f t="shared" si="83"/>
        <x:v>-1.1059080581717895E-3</x:v>
      </x:c>
      <x:c r="AH149" s="30">
        <x:f t="shared" si="84"/>
        <x:v>43921</x:v>
      </x:c>
      <x:c r="AI149" s="36">
        <x:f t="shared" si="62"/>
        <x:v>2020</x:v>
      </x:c>
      <x:c r="AJ149" s="36">
        <x:f t="shared" si="63"/>
        <x:v>6</x:v>
      </x:c>
      <x:c r="AK149" s="26">
        <x:f t="shared" si="64"/>
        <x:v>0</x:v>
      </x:c>
      <x:c r="AL149" s="34">
        <x:f t="shared" si="85"/>
        <x:v>1.0430678911176332</x:v>
      </x:c>
      <x:c r="AM149" s="35" t="str">
        <x:f t="shared" si="65"/>
      </x:c>
      <x:c r="AN149" s="34">
        <x:f t="shared" si="86"/>
        <x:v>1.0564793244987765</x:v>
      </x:c>
      <x:c r="AO149" s="35">
        <x:f t="shared" si="66"/>
        <x:v>-9.4547654739473019E-3</x:v>
      </x:c>
      <x:c r="AP149" s="31">
        <x:f t="shared" si="67"/>
        <x:v>1</x:v>
      </x:c>
      <x:c r="AQ149" s="26" t="b">
        <x:f t="shared" si="68"/>
        <x:v>1</x:v>
      </x:c>
    </x:row>
    <x:row r="150">
      <x:c r="A150" s="30" t="n">
        <x:f>'净值底稿'!A112</x:f>
        <x:v>43998</x:v>
      </x:c>
      <x:c r="B150" s="32" t="n">
        <x:f>'净值底稿'!F112</x:f>
        <x:v>1.2101252582913151</x:v>
      </x:c>
      <x:c r="C150" s="32" t="n">
        <x:f>'净值底稿'!O112</x:f>
        <x:v>1.0874249500197382</x:v>
      </x:c>
      <x:c r="D150" s="32" t="n">
        <x:f>'净值底稿'!P112</x:f>
        <x:v>1.435</x:v>
      </x:c>
      <x:c r="E150" s="32" t="n">
        <x:f>'净值底稿'!Q112</x:f>
        <x:v>1.4238</x:v>
      </x:c>
      <x:c r="F150" s="33">
        <x:f t="shared" si="71"/>
        <x:v>2.2272874122766462E-2</x:v>
      </x:c>
      <x:c r="G150" s="33">
        <x:f t="shared" si="72"/>
        <x:v>1.8399052109812963E-2</x:v>
      </x:c>
      <x:c r="H150" s="33">
        <x:f t="shared" si="73"/>
        <x:v>-1.1137407768342378E-3</x:v>
      </x:c>
      <x:c r="I150" s="33">
        <x:f t="shared" si="74"/>
        <x:v>2.1114864864864025E-3</x:v>
      </x:c>
      <x:c r="J150" s="34">
        <x:f t="shared" si="75"/>
        <x:v>0.11617575187971413</x:v>
      </x:c>
      <x:c r="K150" s="34">
        <x:f t="shared" si="76"/>
        <x:v>0.11071158041335258</x:v>
      </x:c>
      <x:c r="L150" s="34">
        <x:f t="shared" si="77"/>
        <x:v>0.7665719868334967</x:v>
      </x:c>
      <x:c r="M150" s="34">
        <x:f t="shared" si="78"/>
        <x:v>5.6827642293179603E-2</x:v>
      </x:c>
      <x:c r="N150" s="34">
        <x:f t="shared" si="47"/>
        <x:v>1.050286961419743</x:v>
      </x:c>
      <x:c r="O150" s="35">
        <x:f t="shared" si="48"/>
        <x:v>0.21602413495295414</x:v>
      </x:c>
      <x:c r="P150" s="26" t="b">
        <x:f t="shared" si="49"/>
        <x:v>0</x:v>
      </x:c>
      <x:c r="Q150" s="26" t="b">
        <x:f t="shared" si="50"/>
        <x:v>0</x:v>
      </x:c>
      <x:c r="R150" s="26" t="b">
        <x:f t="shared" si="51"/>
        <x:v>0</x:v>
      </x:c>
      <x:c r="S150" s="26" t="b">
        <x:f t="shared" si="79"/>
        <x:v>0</x:v>
      </x:c>
      <x:c r="T150" s="26" t="str">
        <x:f t="shared" si="80"/>
        <x:v>不调</x:v>
      </x:c>
      <x:c r="U150" s="34">
        <x:f t="shared" si="52"/>
        <x:v>0.11617575187971413</x:v>
      </x:c>
      <x:c r="V150" s="34">
        <x:f t="shared" si="53"/>
        <x:v>0.11071158041335258</x:v>
      </x:c>
      <x:c r="W150" s="34">
        <x:f t="shared" si="54"/>
        <x:v>0.7665719868334967</x:v>
      </x:c>
      <x:c r="X150" s="34">
        <x:f t="shared" si="55"/>
        <x:v>5.6827642293179603E-2</x:v>
      </x:c>
      <x:c r="Y150" s="34">
        <x:f t="shared" si="81"/>
        <x:v>0.99998626710299976</x:v>
      </x:c>
      <x:c r="Z150" s="34">
        <x:f t="shared" si="56"/>
        <x:v>0.11617415645007964</x:v>
      </x:c>
      <x:c r="AA150" s="34">
        <x:f t="shared" si="57"/>
        <x:v>0.11071006002262203</x:v>
      </x:c>
      <x:c r="AB150" s="34">
        <x:f t="shared" si="58"/>
        <x:v>0.76656145957935828</x:v>
      </x:c>
      <x:c r="AC150" s="34">
        <x:f t="shared" si="59"/>
        <x:v>5.6826861885021222E-2</x:v>
      </x:c>
      <x:c r="AD150" s="34">
        <x:f t="shared" si="60"/>
        <x:v>1.0502725379370812</x:v>
      </x:c>
      <x:c r="AE150" s="34">
        <x:f t="shared" si="82"/>
        <x:v>1.0564793244987765</x:v>
      </x:c>
      <x:c r="AF150" s="33">
        <x:f t="shared" si="61"/>
        <x:v>-5.8749721057153037E-3</x:v>
      </x:c>
      <x:c r="AG150" s="33">
        <x:f t="shared" si="83"/>
        <x:v>3.6139625364457473E-3</x:v>
      </x:c>
      <x:c r="AH150" s="30">
        <x:f t="shared" si="84"/>
        <x:v>43921</x:v>
      </x:c>
      <x:c r="AI150" s="36">
        <x:f t="shared" si="62"/>
        <x:v>2020</x:v>
      </x:c>
      <x:c r="AJ150" s="36">
        <x:f t="shared" si="63"/>
        <x:v>6</x:v>
      </x:c>
      <x:c r="AK150" s="26">
        <x:f t="shared" si="64"/>
        <x:v>0</x:v>
      </x:c>
      <x:c r="AL150" s="34">
        <x:f t="shared" si="85"/>
        <x:v>1.0430678911176332</x:v>
      </x:c>
      <x:c r="AM150" s="35" t="str">
        <x:f t="shared" si="65"/>
      </x:c>
      <x:c r="AN150" s="34">
        <x:f t="shared" si="86"/>
        <x:v>1.0564793244987765</x:v>
      </x:c>
      <x:c r="AO150" s="35">
        <x:f t="shared" si="66"/>
        <x:v>-5.8749721057153037E-3</x:v>
      </x:c>
      <x:c r="AP150" s="31">
        <x:f t="shared" si="67"/>
        <x:v>1</x:v>
      </x:c>
      <x:c r="AQ150" s="26" t="b">
        <x:f t="shared" si="68"/>
        <x:v>1</x:v>
      </x:c>
    </x:row>
    <x:row r="151">
      <x:c r="A151" s="30" t="n">
        <x:f>'净值底稿'!A113</x:f>
        <x:v>43999</x:v>
      </x:c>
      <x:c r="B151" s="32" t="n">
        <x:f>'净值底稿'!F113</x:f>
        <x:v>1.2121928864366476</x:v>
      </x:c>
      <x:c r="C151" s="32" t="n">
        <x:f>'净值底稿'!O113</x:f>
        <x:v>1.0921225270732642</x:v>
      </x:c>
      <x:c r="D151" s="32" t="n">
        <x:f>'净值底稿'!P113</x:f>
        <x:v>1.4334</x:v>
      </x:c>
      <x:c r="E151" s="32" t="n">
        <x:f>'净值底稿'!Q113</x:f>
        <x:v>1.4271</x:v>
      </x:c>
      <x:c r="F151" s="33">
        <x:f t="shared" si="71"/>
        <x:v>1.7086067174996167E-3</x:v>
      </x:c>
      <x:c r="G151" s="33">
        <x:f t="shared" si="72"/>
        <x:v>4.319909207013195E-3</x:v>
      </x:c>
      <x:c r="H151" s="33">
        <x:f t="shared" si="73"/>
        <x:v>-1.1149825783972611E-3</x:v>
      </x:c>
      <x:c r="I151" s="33">
        <x:f t="shared" si="74"/>
        <x:v>2.3177412557944255E-3</x:v>
      </x:c>
      <x:c r="J151" s="34">
        <x:f t="shared" si="75"/>
        <x:v>0.1163726523941901</x:v>
      </x:c>
      <x:c r="K151" s="34">
        <x:f t="shared" si="76"/>
        <x:v>0.11118831743022274</x:v>
      </x:c>
      <x:c r="L151" s="34">
        <x:f t="shared" si="77"/>
        <x:v>0.76570675690665657</x:v>
      </x:c>
      <x:c r="M151" s="34">
        <x:f t="shared" si="78"/>
        <x:v>5.6958571847249465E-2</x:v>
      </x:c>
      <x:c r="N151" s="34">
        <x:f t="shared" si="47"/>
        <x:v>1.0502262985783188</x:v>
      </x:c>
      <x:c r="O151" s="35">
        <x:f t="shared" si="48"/>
        <x:v>0.21667803418411816</x:v>
      </x:c>
      <x:c r="P151" s="26" t="b">
        <x:f t="shared" si="49"/>
        <x:v>0</x:v>
      </x:c>
      <x:c r="Q151" s="26" t="b">
        <x:f t="shared" si="50"/>
        <x:v>0</x:v>
      </x:c>
      <x:c r="R151" s="26" t="b">
        <x:f t="shared" si="51"/>
        <x:v>0</x:v>
      </x:c>
      <x:c r="S151" s="26" t="b">
        <x:f t="shared" si="79"/>
        <x:v>0</x:v>
      </x:c>
      <x:c r="T151" s="26" t="str">
        <x:f t="shared" si="80"/>
        <x:v>不调</x:v>
      </x:c>
      <x:c r="U151" s="34">
        <x:f t="shared" si="52"/>
        <x:v>0.1163726523941901</x:v>
      </x:c>
      <x:c r="V151" s="34">
        <x:f t="shared" si="53"/>
        <x:v>0.11118831743022274</x:v>
      </x:c>
      <x:c r="W151" s="34">
        <x:f t="shared" si="54"/>
        <x:v>0.76570675690665657</x:v>
      </x:c>
      <x:c r="X151" s="34">
        <x:f t="shared" si="55"/>
        <x:v>5.6958571847249465E-2</x:v>
      </x:c>
      <x:c r="Y151" s="34">
        <x:f t="shared" si="81"/>
        <x:v>0.99998626710299976</x:v>
      </x:c>
      <x:c r="Z151" s="34">
        <x:f t="shared" si="56"/>
        <x:v>0.11637105426054113</x:v>
      </x:c>
      <x:c r="AA151" s="34">
        <x:f t="shared" si="57"/>
        <x:v>0.11118679049251184</x:v>
      </x:c>
      <x:c r="AB151" s="34">
        <x:f t="shared" si="58"/>
        <x:v>0.76569624153463156</x:v>
      </x:c>
      <x:c r="AC151" s="34">
        <x:f t="shared" si="59"/>
        <x:v>5.6957789641049007E-2</x:v>
      </x:c>
      <x:c r="AD151" s="34">
        <x:f t="shared" si="60"/>
        <x:v>1.0502118759287336</x:v>
      </x:c>
      <x:c r="AE151" s="34">
        <x:f t="shared" si="82"/>
        <x:v>1.0564793244987765</x:v>
      </x:c>
      <x:c r="AF151" s="33">
        <x:f t="shared" si="61"/>
        <x:v>-5.9323911265526386E-3</x:v>
      </x:c>
      <x:c r="AG151" s="33">
        <x:f t="shared" si="83"/>
        <x:v>-5.7758349529701825E-5</x:v>
      </x:c>
      <x:c r="AH151" s="30">
        <x:f t="shared" si="84"/>
        <x:v>43921</x:v>
      </x:c>
      <x:c r="AI151" s="36">
        <x:f t="shared" si="62"/>
        <x:v>2020</x:v>
      </x:c>
      <x:c r="AJ151" s="36">
        <x:f t="shared" si="63"/>
        <x:v>6</x:v>
      </x:c>
      <x:c r="AK151" s="26">
        <x:f t="shared" si="64"/>
        <x:v>0</x:v>
      </x:c>
      <x:c r="AL151" s="34">
        <x:f t="shared" si="85"/>
        <x:v>1.0430678911176332</x:v>
      </x:c>
      <x:c r="AM151" s="35" t="str">
        <x:f t="shared" si="65"/>
      </x:c>
      <x:c r="AN151" s="34">
        <x:f t="shared" si="86"/>
        <x:v>1.0564793244987765</x:v>
      </x:c>
      <x:c r="AO151" s="35">
        <x:f t="shared" si="66"/>
        <x:v>-5.9323911265526386E-3</x:v>
      </x:c>
      <x:c r="AP151" s="31">
        <x:f t="shared" si="67"/>
        <x:v>1</x:v>
      </x:c>
      <x:c r="AQ151" s="26" t="b">
        <x:f t="shared" si="68"/>
        <x:v>1</x:v>
      </x:c>
    </x:row>
    <x:row r="152">
      <x:c r="A152" s="30" t="n">
        <x:f>'净值底稿'!A114</x:f>
        <x:v>44000</x:v>
      </x:c>
      <x:c r="B152" s="32" t="n">
        <x:f>'净值底稿'!F114</x:f>
        <x:v>1.2353314856799</x:v>
      </x:c>
      <x:c r="C152" s="32" t="n">
        <x:f>'净值底稿'!O114</x:f>
        <x:v>1.090265205370134</x:v>
      </x:c>
      <x:c r="D152" s="32" t="n">
        <x:f>'净值底稿'!P114</x:f>
        <x:v>1.4341</x:v>
      </x:c>
      <x:c r="E152" s="32" t="n">
        <x:f>'净值底稿'!Q114</x:f>
        <x:v>1.4249</x:v>
      </x:c>
      <x:c r="F152" s="33">
        <x:f t="shared" si="71"/>
        <x:v>1.9088215664480934E-2</x:v>
      </x:c>
      <x:c r="G152" s="33">
        <x:f t="shared" si="72"/>
        <x:v>-1.7006532299150834E-3</x:v>
      </x:c>
      <x:c r="H152" s="33">
        <x:f t="shared" si="73"/>
        <x:v>4.8834937909858489E-4</x:v>
      </x:c>
      <x:c r="I152" s="33">
        <x:f t="shared" si="74"/>
        <x:v>-1.541587835470537E-3</x:v>
      </x:c>
      <x:c r="J152" s="34">
        <x:f t="shared" si="75"/>
        <x:v>0.11859237004136935</x:v>
      </x:c>
      <x:c r="K152" s="34">
        <x:f t="shared" si="76"/>
        <x:v>0.11099770031813687</x:v>
      </x:c>
      <x:c r="L152" s="34">
        <x:f t="shared" si="77"/>
        <x:v>0.76607016881876311</x:v>
      </x:c>
      <x:c r="M152" s="34">
        <x:f t="shared" si="78"/>
        <x:v>5.6869984205403075E-2</x:v>
      </x:c>
      <x:c r="N152" s="34">
        <x:f t="shared" si="47"/>
        <x:v>1.0525302233836724</x:v>
      </x:c>
      <x:c r="O152" s="35">
        <x:f t="shared" si="48"/>
        <x:v>0.21813157024738014</x:v>
      </x:c>
      <x:c r="P152" s="26" t="b">
        <x:f t="shared" si="49"/>
        <x:v>0</x:v>
      </x:c>
      <x:c r="Q152" s="26" t="b">
        <x:f t="shared" si="50"/>
        <x:v>0</x:v>
      </x:c>
      <x:c r="R152" s="26" t="b">
        <x:f t="shared" si="51"/>
        <x:v>0</x:v>
      </x:c>
      <x:c r="S152" s="26" t="b">
        <x:f t="shared" si="79"/>
        <x:v>0</x:v>
      </x:c>
      <x:c r="T152" s="26" t="str">
        <x:f t="shared" si="80"/>
        <x:v>不调</x:v>
      </x:c>
      <x:c r="U152" s="34">
        <x:f t="shared" si="52"/>
        <x:v>0.11859237004136935</x:v>
      </x:c>
      <x:c r="V152" s="34">
        <x:f t="shared" si="53"/>
        <x:v>0.11099770031813687</x:v>
      </x:c>
      <x:c r="W152" s="34">
        <x:f t="shared" si="54"/>
        <x:v>0.76607016881876311</x:v>
      </x:c>
      <x:c r="X152" s="34">
        <x:f t="shared" si="55"/>
        <x:v>5.6869984205403075E-2</x:v>
      </x:c>
      <x:c r="Y152" s="34">
        <x:f t="shared" si="81"/>
        <x:v>0.99998626710299976</x:v>
      </x:c>
      <x:c r="Z152" s="34">
        <x:f t="shared" si="56"/>
        <x:v>0.11859074142456656</x:v>
      </x:c>
      <x:c r="AA152" s="34">
        <x:f t="shared" si="57"/>
        <x:v>0.11099617599815113</x:v>
      </x:c>
      <x:c r="AB152" s="34">
        <x:f t="shared" si="58"/>
        <x:v>0.7660596484560398</x:v>
      </x:c>
      <x:c r="AC152" s="34">
        <x:f t="shared" si="59"/>
        <x:v>5.6869203215767578E-2</x:v>
      </x:c>
      <x:c r="AD152" s="34">
        <x:f t="shared" si="60"/>
        <x:v>1.052515769094525</x:v>
      </x:c>
      <x:c r="AE152" s="34">
        <x:f t="shared" si="82"/>
        <x:v>1.0564793244987765</x:v>
      </x:c>
      <x:c r="AF152" s="33">
        <x:f t="shared" si="61"/>
        <x:v>-3.7516639581487432E-3</x:v>
      </x:c>
      <x:c r="AG152" s="33">
        <x:f t="shared" si="83"/>
        <x:v>2.1937412998249695E-3</x:v>
      </x:c>
      <x:c r="AH152" s="30">
        <x:f t="shared" si="84"/>
        <x:v>43921</x:v>
      </x:c>
      <x:c r="AI152" s="36">
        <x:f t="shared" si="62"/>
        <x:v>2020</x:v>
      </x:c>
      <x:c r="AJ152" s="36">
        <x:f t="shared" si="63"/>
        <x:v>6</x:v>
      </x:c>
      <x:c r="AK152" s="26">
        <x:f t="shared" si="64"/>
        <x:v>0</x:v>
      </x:c>
      <x:c r="AL152" s="34">
        <x:f t="shared" si="85"/>
        <x:v>1.0430678911176332</x:v>
      </x:c>
      <x:c r="AM152" s="35" t="str">
        <x:f t="shared" si="65"/>
      </x:c>
      <x:c r="AN152" s="34">
        <x:f t="shared" si="86"/>
        <x:v>1.0564793244987765</x:v>
      </x:c>
      <x:c r="AO152" s="35">
        <x:f t="shared" si="66"/>
        <x:v>-3.7516639581487432E-3</x:v>
      </x:c>
      <x:c r="AP152" s="31">
        <x:f t="shared" si="67"/>
        <x:v>1</x:v>
      </x:c>
      <x:c r="AQ152" s="26" t="b">
        <x:f t="shared" si="68"/>
        <x:v>1</x:v>
      </x:c>
    </x:row>
    <x:row r="153">
      <x:c r="A153" s="30" t="n">
        <x:f>'净值底稿'!A115</x:f>
        <x:v>44001</x:v>
      </x:c>
      <x:c r="B153" s="32" t="n">
        <x:f>'净值底稿'!F115</x:f>
        <x:v>1.25122046487477</x:v>
      </x:c>
      <x:c r="C153" s="32" t="n">
        <x:f>'净值底稿'!O115</x:f>
        <x:v>1.1002793616689575</x:v>
      </x:c>
      <x:c r="D153" s="32" t="n">
        <x:f>'净值底稿'!P115</x:f>
        <x:v>1.4332</x:v>
      </x:c>
      <x:c r="E153" s="32" t="n">
        <x:f>'净值底稿'!Q115</x:f>
        <x:v>1.4277</x:v>
      </x:c>
      <x:c r="F153" s="33">
        <x:f t="shared" si="71"/>
        <x:v>1.2862117884192781E-2</x:v>
      </x:c>
      <x:c r="G153" s="33">
        <x:f t="shared" si="72"/>
        <x:v>9.1850645599789171E-3</x:v>
      </x:c>
      <x:c r="H153" s="33">
        <x:f t="shared" si="73"/>
        <x:v>-6.2757129907253795E-4</x:v>
      </x:c>
      <x:c r="I153" s="33">
        <x:f t="shared" si="74"/>
        <x:v>1.9650501789598707E-3</x:v>
      </x:c>
      <x:c r="J153" s="34">
        <x:f t="shared" si="75"/>
        <x:v>0.12011606952074316</x:v>
      </x:c>
      <x:c r="K153" s="34">
        <x:f t="shared" si="76"/>
        <x:v>0.11201568304060494</x:v>
      </x:c>
      <x:c r="L153" s="34">
        <x:f t="shared" si="77"/>
        <x:v>0.76557889140729118</x:v>
      </x:c>
      <x:c r="M153" s="34">
        <x:f t="shared" si="78"/>
        <x:v>5.6980954053724026E-2</x:v>
      </x:c>
      <x:c r="N153" s="34">
        <x:f t="shared" si="47"/>
        <x:v>1.0546915980223632</x:v>
      </x:c>
      <x:c r="O153" s="35">
        <x:f t="shared" si="48"/>
        <x:v>0.22009443613338245</x:v>
      </x:c>
      <x:c r="P153" s="26" t="b">
        <x:f t="shared" si="49"/>
        <x:v>0</x:v>
      </x:c>
      <x:c r="Q153" s="26" t="b">
        <x:f t="shared" si="50"/>
        <x:v>0</x:v>
      </x:c>
      <x:c r="R153" s="26" t="b">
        <x:f t="shared" si="51"/>
        <x:v>0</x:v>
      </x:c>
      <x:c r="S153" s="26" t="b">
        <x:f t="shared" si="79"/>
        <x:v>0</x:v>
      </x:c>
      <x:c r="T153" s="26" t="str">
        <x:f t="shared" si="80"/>
        <x:v>不调</x:v>
      </x:c>
      <x:c r="U153" s="34">
        <x:f t="shared" si="52"/>
        <x:v>0.12011606952074316</x:v>
      </x:c>
      <x:c r="V153" s="34">
        <x:f t="shared" si="53"/>
        <x:v>0.11201568304060494</x:v>
      </x:c>
      <x:c r="W153" s="34">
        <x:f t="shared" si="54"/>
        <x:v>0.76557889140729118</x:v>
      </x:c>
      <x:c r="X153" s="34">
        <x:f t="shared" si="55"/>
        <x:v>5.6980954053724026E-2</x:v>
      </x:c>
      <x:c r="Y153" s="34">
        <x:f t="shared" si="81"/>
        <x:v>0.99998626710299976</x:v>
      </x:c>
      <x:c r="Z153" s="34">
        <x:f t="shared" si="56"/>
        <x:v>0.12011441997913236</x:v>
      </x:c>
      <x:c r="AA153" s="34">
        <x:f t="shared" si="57"/>
        <x:v>0.11201414474076733</x:v>
      </x:c>
      <x:c r="AB153" s="34">
        <x:f t="shared" si="58"/>
        <x:v>0.76556837779122988</x:v>
      </x:c>
      <x:c r="AC153" s="34">
        <x:f t="shared" si="59"/>
        <x:v>5.6980171540151031E-2</x:v>
      </x:c>
      <x:c r="AD153" s="34">
        <x:f t="shared" si="60"/>
        <x:v>1.0546771140512805</x:v>
      </x:c>
      <x:c r="AE153" s="34">
        <x:f t="shared" si="82"/>
        <x:v>1.0564793244987765</x:v>
      </x:c>
      <x:c r="AF153" s="33">
        <x:f t="shared" si="61"/>
        <x:v>-1.7058643796469264E-3</x:v>
      </x:c>
      <x:c r="AG153" s="33">
        <x:f t="shared" si="83"/>
        <x:v>2.053503634073639E-3</x:v>
      </x:c>
      <x:c r="AH153" s="30">
        <x:f t="shared" si="84"/>
        <x:v>43921</x:v>
      </x:c>
      <x:c r="AI153" s="36">
        <x:f t="shared" si="62"/>
        <x:v>2020</x:v>
      </x:c>
      <x:c r="AJ153" s="36">
        <x:f t="shared" si="63"/>
        <x:v>6</x:v>
      </x:c>
      <x:c r="AK153" s="26">
        <x:f t="shared" si="64"/>
        <x:v>0</x:v>
      </x:c>
      <x:c r="AL153" s="34">
        <x:f t="shared" si="85"/>
        <x:v>1.0430678911176332</x:v>
      </x:c>
      <x:c r="AM153" s="35" t="str">
        <x:f t="shared" si="65"/>
      </x:c>
      <x:c r="AN153" s="34">
        <x:f t="shared" si="86"/>
        <x:v>1.0564793244987765</x:v>
      </x:c>
      <x:c r="AO153" s="35">
        <x:f t="shared" si="66"/>
        <x:v>-1.7058643796469264E-3</x:v>
      </x:c>
      <x:c r="AP153" s="31">
        <x:f t="shared" si="67"/>
        <x:v>1</x:v>
      </x:c>
      <x:c r="AQ153" s="26" t="b">
        <x:f t="shared" si="68"/>
        <x:v>1</x:v>
      </x:c>
    </x:row>
    <x:row r="154">
      <x:c r="A154" s="30" t="n">
        <x:f>'净值底稿'!A116</x:f>
        <x:v>44004</x:v>
      </x:c>
      <x:c r="B154" s="32" t="n">
        <x:f>'净值底稿'!F116</x:f>
        <x:v>1.2686669211316974</x:v>
      </x:c>
      <x:c r="C154" s="32" t="n">
        <x:f>'净值底稿'!O116</x:f>
        <x:v>1.1050092205078343</x:v>
      </x:c>
      <x:c r="D154" s="32" t="n">
        <x:f>'净值底稿'!P116</x:f>
        <x:v>1.4316</x:v>
      </x:c>
      <x:c r="E154" s="32" t="n">
        <x:f>'净值底稿'!Q116</x:f>
        <x:v>1.4396</x:v>
      </x:c>
      <x:c r="F154" s="33">
        <x:f t="shared" si="71"/>
        <x:v>1.3943550914245595E-2</x:v>
      </x:c>
      <x:c r="G154" s="33">
        <x:f t="shared" si="72"/>
        <x:v>4.2987799314007091E-3</x:v>
      </x:c>
      <x:c r="H154" s="33">
        <x:f t="shared" si="73"/>
        <x:v>-1.1163829193413521E-3</x:v>
      </x:c>
      <x:c r="I154" s="33">
        <x:f t="shared" si="74"/>
        <x:v>8.3350844014848935E-3</x:v>
      </x:c>
      <x:c r="J154" s="34">
        <x:f t="shared" si="75"/>
        <x:v>0.12178924150964647</x:v>
      </x:c>
      <x:c r="K154" s="34">
        <x:f t="shared" si="76"/>
        <x:v>0.11249566889821196</x:v>
      </x:c>
      <x:c r="L154" s="34">
        <x:f t="shared" si="77"/>
        <x:v>0.76471371033067592</x:v>
      </x:c>
      <x:c r="M154" s="34">
        <x:f t="shared" si="78"/>
        <x:v>5.7455106079149276E-2</x:v>
      </x:c>
      <x:c r="N154" s="34">
        <x:f t="shared" si="47"/>
        <x:v>1.0564537268176837</x:v>
      </x:c>
      <x:c r="O154" s="35">
        <x:f t="shared" si="48"/>
        <x:v>0.22176542565057361</x:v>
      </x:c>
      <x:c r="P154" s="26" t="b">
        <x:f t="shared" si="49"/>
        <x:v>0</x:v>
      </x:c>
      <x:c r="Q154" s="26" t="b">
        <x:f t="shared" si="50"/>
        <x:v>0</x:v>
      </x:c>
      <x:c r="R154" s="26" t="b">
        <x:f t="shared" si="51"/>
        <x:v>0</x:v>
      </x:c>
      <x:c r="S154" s="26" t="b">
        <x:f t="shared" si="79"/>
        <x:v>0</x:v>
      </x:c>
      <x:c r="T154" s="26" t="str">
        <x:f t="shared" si="80"/>
        <x:v>不调</x:v>
      </x:c>
      <x:c r="U154" s="34">
        <x:f t="shared" si="52"/>
        <x:v>0.12178924150964647</x:v>
      </x:c>
      <x:c r="V154" s="34">
        <x:f t="shared" si="53"/>
        <x:v>0.11249566889821196</x:v>
      </x:c>
      <x:c r="W154" s="34">
        <x:f t="shared" si="54"/>
        <x:v>0.76471371033067592</x:v>
      </x:c>
      <x:c r="X154" s="34">
        <x:f t="shared" si="55"/>
        <x:v>5.7455106079149276E-2</x:v>
      </x:c>
      <x:c r="Y154" s="34">
        <x:f t="shared" si="81"/>
        <x:v>0.99995880187477393</x:v>
      </x:c>
      <x:c r="Z154" s="34">
        <x:f t="shared" si="56"/>
        <x:v>0.12178422402122356</x:v>
      </x:c>
      <x:c r="AA154" s="34">
        <x:f t="shared" si="57"/>
        <x:v>0.1124910342875573</x:v>
      </x:c>
      <x:c r="AB154" s="34">
        <x:f t="shared" si="58"/>
        <x:v>0.76468220555947564</x:v>
      </x:c>
      <x:c r="AC154" s="34">
        <x:f t="shared" si="59"/>
        <x:v>5.7452739036494151E-2</x:v>
      </x:c>
      <x:c r="AD154" s="34">
        <x:f t="shared" si="60"/>
        <x:v>1.0564102029047506</x:v>
      </x:c>
      <x:c r="AE154" s="34">
        <x:f t="shared" si="82"/>
        <x:v>1.0564793244987765</x:v>
      </x:c>
      <x:c r="AF154" s="33">
        <x:f t="shared" si="61"/>
        <x:v>-6.5426357547138103E-5</x:v>
      </x:c>
      <x:c r="AG154" s="33">
        <x:f t="shared" si="83"/>
        <x:v>1.6432411686766457E-3</x:v>
      </x:c>
      <x:c r="AH154" s="30">
        <x:f t="shared" si="84"/>
        <x:v>43921</x:v>
      </x:c>
      <x:c r="AI154" s="36">
        <x:f t="shared" si="62"/>
        <x:v>2020</x:v>
      </x:c>
      <x:c r="AJ154" s="36">
        <x:f t="shared" si="63"/>
        <x:v>6</x:v>
      </x:c>
      <x:c r="AK154" s="26">
        <x:f t="shared" si="64"/>
        <x:v>0</x:v>
      </x:c>
      <x:c r="AL154" s="34">
        <x:f t="shared" si="85"/>
        <x:v>1.0430678911176332</x:v>
      </x:c>
      <x:c r="AM154" s="35" t="str">
        <x:f t="shared" si="65"/>
      </x:c>
      <x:c r="AN154" s="34">
        <x:f t="shared" si="86"/>
        <x:v>1.0564793244987765</x:v>
      </x:c>
      <x:c r="AO154" s="35">
        <x:f t="shared" si="66"/>
        <x:v>-6.5426357547138103E-5</x:v>
      </x:c>
      <x:c r="AP154" s="31">
        <x:f t="shared" si="67"/>
        <x:v>1</x:v>
      </x:c>
      <x:c r="AQ154" s="26" t="b">
        <x:f t="shared" si="68"/>
        <x:v>1</x:v>
      </x:c>
    </x:row>
    <x:row r="155">
      <x:c r="A155" s="30" t="n">
        <x:f>'净值底稿'!A117</x:f>
        <x:v>44005</x:v>
      </x:c>
      <x:c r="B155" s="32" t="n">
        <x:f>'净值底稿'!F117</x:f>
        <x:v>1.288288050554905</x:v>
      </x:c>
      <x:c r="C155" s="32" t="n">
        <x:f>'净值底稿'!O117</x:f>
        <x:v>1.1085257013303838</x:v>
      </x:c>
      <x:c r="D155" s="32" t="n">
        <x:f>'净值底稿'!P117</x:f>
        <x:v>1.4284</x:v>
      </x:c>
      <x:c r="E155" s="32" t="n">
        <x:f>'净值底稿'!Q117</x:f>
        <x:v>1.4419</x:v>
      </x:c>
      <x:c r="F155" s="33">
        <x:f t="shared" si="71"/>
        <x:v>1.5465942318181325E-2</x:v>
      </x:c>
      <x:c r="G155" s="33">
        <x:f t="shared" si="72"/>
        <x:v>3.1823090317140146E-3</x:v>
      </x:c>
      <x:c r="H155" s="33">
        <x:f t="shared" si="73"/>
        <x:v>-2.2352612461582488E-3</x:v>
      </x:c>
      <x:c r="I155" s="33">
        <x:f t="shared" si="74"/>
        <x:v>1.5976660183383284E-3</x:v>
      </x:c>
      <x:c r="J155" s="34">
        <x:f t="shared" si="75"/>
        <x:v>0.12366773180520027</x:v>
      </x:c>
      <x:c r="K155" s="34">
        <x:f t="shared" si="76"/>
        <x:v>0.11284901552195745</x:v>
      </x:c>
      <x:c r="L155" s="34">
        <x:f t="shared" si="77"/>
        <x:v>0.76297294105976177</x:v>
      </x:c>
      <x:c r="M155" s="34">
        <x:f t="shared" si="78"/>
        <x:v>5.7544529325313218E-2</x:v>
      </x:c>
      <x:c r="N155" s="34">
        <x:f t="shared" si="47"/>
        <x:v>1.0570342177122327</x:v>
      </x:c>
      <x:c r="O155" s="35">
        <x:f t="shared" si="48"/>
        <x:v>0.22375505292445236</x:v>
      </x:c>
      <x:c r="P155" s="26" t="b">
        <x:f t="shared" si="49"/>
        <x:v>0</x:v>
      </x:c>
      <x:c r="Q155" s="26" t="b">
        <x:f t="shared" si="50"/>
        <x:v>0</x:v>
      </x:c>
      <x:c r="R155" s="26" t="b">
        <x:f t="shared" si="51"/>
        <x:v>0</x:v>
      </x:c>
      <x:c r="S155" s="26" t="b">
        <x:f t="shared" si="79"/>
        <x:v>0</x:v>
      </x:c>
      <x:c r="T155" s="26" t="str">
        <x:f t="shared" si="80"/>
        <x:v>不调</x:v>
      </x:c>
      <x:c r="U155" s="34">
        <x:f t="shared" si="52"/>
        <x:v>0.12366773180520027</x:v>
      </x:c>
      <x:c r="V155" s="34">
        <x:f t="shared" si="53"/>
        <x:v>0.11284901552195745</x:v>
      </x:c>
      <x:c r="W155" s="34">
        <x:f t="shared" si="54"/>
        <x:v>0.76297294105976177</x:v>
      </x:c>
      <x:c r="X155" s="34">
        <x:f t="shared" si="55"/>
        <x:v>5.7544529325313218E-2</x:v>
      </x:c>
      <x:c r="Y155" s="34">
        <x:f t="shared" si="81"/>
        <x:v>0.99998626710299976</x:v>
      </x:c>
      <x:c r="Z155" s="34">
        <x:f t="shared" si="56"/>
        <x:v>0.12366603348897713</x:v>
      </x:c>
      <x:c r="AA155" s="34">
        <x:f t="shared" si="57"/>
        <x:v>0.1128474657780507</x:v>
      </x:c>
      <x:c r="AB155" s="34">
        <x:f t="shared" si="58"/>
        <x:v>0.76296246323094818</x:v>
      </x:c>
      <x:c r="AC155" s="34">
        <x:f t="shared" si="59"/>
        <x:v>5.7543739072219068E-2</x:v>
      </x:c>
      <x:c r="AD155" s="34">
        <x:f t="shared" si="60"/>
        <x:v>1.057019701570195</x:v>
      </x:c>
      <x:c r="AE155" s="34">
        <x:f t="shared" si="82"/>
        <x:v>1.057019701570195</x:v>
      </x:c>
      <x:c r="AF155" s="33">
        <x:f t="shared" si="61"/>
        <x:v>0</x:v>
      </x:c>
      <x:c r="AG155" s="33">
        <x:f t="shared" si="83"/>
        <x:v>5.7695264942392299E-4</x:v>
      </x:c>
      <x:c r="AH155" s="30">
        <x:f t="shared" si="84"/>
        <x:v>43921</x:v>
      </x:c>
      <x:c r="AI155" s="36">
        <x:f t="shared" si="62"/>
        <x:v>2020</x:v>
      </x:c>
      <x:c r="AJ155" s="36">
        <x:f t="shared" si="63"/>
        <x:v>6</x:v>
      </x:c>
      <x:c r="AK155" s="26">
        <x:f t="shared" si="64"/>
        <x:v>0</x:v>
      </x:c>
      <x:c r="AL155" s="34">
        <x:f t="shared" si="85"/>
        <x:v>1.0430678911176332</x:v>
      </x:c>
      <x:c r="AM155" s="35" t="str">
        <x:f t="shared" si="65"/>
      </x:c>
      <x:c r="AN155" s="34">
        <x:f t="shared" si="86"/>
        <x:v>1.057019701570195</x:v>
      </x:c>
      <x:c r="AO155" s="35">
        <x:f t="shared" si="66"/>
        <x:v>0</x:v>
      </x:c>
      <x:c r="AP155" s="31">
        <x:f t="shared" si="67"/>
        <x:v>1</x:v>
      </x:c>
      <x:c r="AQ155" s="26" t="b">
        <x:f t="shared" si="68"/>
        <x:v>1</x:v>
      </x:c>
    </x:row>
    <x:row r="156">
      <x:c r="A156" s="30" t="n">
        <x:f>'净值底稿'!A118</x:f>
        <x:v>44006</x:v>
      </x:c>
      <x:c r="B156" s="32" t="n">
        <x:f>'净值底稿'!F118</x:f>
        <x:v>1.2971415165386175</x:v>
      </x:c>
      <x:c r="C156" s="32" t="n">
        <x:f>'净值底稿'!O118</x:f>
        <x:v>1.108743399641688</x:v>
      </x:c>
      <x:c r="D156" s="32" t="n">
        <x:f>'净值底稿'!P118</x:f>
        <x:v>1.4293</x:v>
      </x:c>
      <x:c r="E156" s="32" t="n">
        <x:f>'净值底稿'!Q118</x:f>
        <x:v>1.4507</x:v>
      </x:c>
      <x:c r="F156" s="33">
        <x:f t="shared" si="71"/>
        <x:v>6.8722720667160342E-3</x:v>
      </x:c>
      <x:c r="G156" s="33">
        <x:f t="shared" si="72"/>
        <x:v>1.9638544333511199E-4</x:v>
      </x:c>
      <x:c r="H156" s="33">
        <x:f t="shared" si="73"/>
        <x:v>6.3007560907313298E-4</x:v>
      </x:c>
      <x:c r="I156" s="33">
        <x:f t="shared" si="74"/>
        <x:v>6.1030584645260788E-3</x:v>
      </x:c>
      <x:c r="J156" s="34">
        <x:f t="shared" si="75"/>
        <x:v>0.124515900116525</x:v>
      </x:c>
      <x:c r="K156" s="34">
        <x:f t="shared" si="76"/>
        <x:v>0.11286962737764676</x:v>
      </x:c>
      <x:c r="L156" s="34">
        <x:f t="shared" si="77"/>
        <x:v>0.76344318726966831</x:v>
      </x:c>
      <x:c r="M156" s="34">
        <x:f t="shared" si="78"/>
        <x:v>5.7894931876044255E-2</x:v>
      </x:c>
      <x:c r="N156" s="34">
        <x:f t="shared" si="47"/>
        <x:v>1.0587236466398842</x:v>
      </x:c>
      <x:c r="O156" s="35">
        <x:f t="shared" si="48"/>
        <x:v>0.22421859400946809</x:v>
      </x:c>
      <x:c r="P156" s="26" t="b">
        <x:f t="shared" si="49"/>
        <x:v>0</x:v>
      </x:c>
      <x:c r="Q156" s="26" t="b">
        <x:f t="shared" si="50"/>
        <x:v>0</x:v>
      </x:c>
      <x:c r="R156" s="26" t="b">
        <x:f t="shared" si="51"/>
        <x:v>0</x:v>
      </x:c>
      <x:c r="S156" s="26" t="b">
        <x:f t="shared" si="79"/>
        <x:v>0</x:v>
      </x:c>
      <x:c r="T156" s="26" t="str">
        <x:f t="shared" si="80"/>
        <x:v>不调</x:v>
      </x:c>
      <x:c r="U156" s="34">
        <x:f t="shared" si="52"/>
        <x:v>0.124515900116525</x:v>
      </x:c>
      <x:c r="V156" s="34">
        <x:f t="shared" si="53"/>
        <x:v>0.11286962737764676</x:v>
      </x:c>
      <x:c r="W156" s="34">
        <x:f t="shared" si="54"/>
        <x:v>0.76344318726966831</x:v>
      </x:c>
      <x:c r="X156" s="34">
        <x:f t="shared" si="55"/>
        <x:v>5.7894931876044255E-2</x:v>
      </x:c>
      <x:c r="Y156" s="34">
        <x:f t="shared" si="81"/>
        <x:v>0.99998626710299976</x:v>
      </x:c>
      <x:c r="Z156" s="34">
        <x:f t="shared" si="56"/>
        <x:v>0.12451419015249381</x:v>
      </x:c>
      <x:c r="AA156" s="34">
        <x:f t="shared" si="57"/>
        <x:v>0.11286807735067952</x:v>
      </x:c>
      <x:c r="AB156" s="34">
        <x:f t="shared" si="58"/>
        <x:v>0.76343270298301202</x:v>
      </x:c>
      <x:c r="AC156" s="34">
        <x:f t="shared" si="59"/>
        <x:v>5.7894136810907965E-2</x:v>
      </x:c>
      <x:c r="AD156" s="34">
        <x:f t="shared" si="60"/>
        <x:v>1.0587091072970933</x:v>
      </x:c>
      <x:c r="AE156" s="34">
        <x:f t="shared" si="82"/>
        <x:v>1.0587091072970933</x:v>
      </x:c>
      <x:c r="AF156" s="33">
        <x:f t="shared" si="61"/>
        <x:v>0</x:v>
      </x:c>
      <x:c r="AG156" s="33">
        <x:f t="shared" si="83"/>
        <x:v>1.598272694812275E-3</x:v>
      </x:c>
      <x:c r="AH156" s="30">
        <x:f t="shared" si="84"/>
        <x:v>43921</x:v>
      </x:c>
      <x:c r="AI156" s="36">
        <x:f t="shared" si="62"/>
        <x:v>2020</x:v>
      </x:c>
      <x:c r="AJ156" s="36">
        <x:f t="shared" si="63"/>
        <x:v>6</x:v>
      </x:c>
      <x:c r="AK156" s="26">
        <x:f t="shared" si="64"/>
        <x:v>0</x:v>
      </x:c>
      <x:c r="AL156" s="34">
        <x:f t="shared" si="85"/>
        <x:v>1.0430678911176332</x:v>
      </x:c>
      <x:c r="AM156" s="35" t="str">
        <x:f t="shared" si="65"/>
      </x:c>
      <x:c r="AN156" s="34">
        <x:f t="shared" si="86"/>
        <x:v>1.0587091072970933</x:v>
      </x:c>
      <x:c r="AO156" s="35">
        <x:f t="shared" si="66"/>
        <x:v>0</x:v>
      </x:c>
      <x:c r="AP156" s="31">
        <x:f t="shared" si="67"/>
        <x:v>1</x:v>
      </x:c>
      <x:c r="AQ156" s="26" t="b">
        <x:f t="shared" si="68"/>
        <x:v>1</x:v>
      </x:c>
    </x:row>
    <x:row r="157">
      <x:c r="A157" s="30" t="n">
        <x:f>'净值底稿'!A119</x:f>
        <x:v>44011</x:v>
      </x:c>
      <x:c r="B157" s="32" t="n">
        <x:f>'净值底稿'!F119</x:f>
        <x:v>1.2875638805823775</x:v>
      </x:c>
      <x:c r="C157" s="32" t="n">
        <x:f>'净值底稿'!O119</x:f>
        <x:v>1.1057155760485826</x:v>
      </x:c>
      <x:c r="D157" s="32" t="n">
        <x:f>'净值底稿'!P119</x:f>
        <x:v>1.4305</x:v>
      </x:c>
      <x:c r="E157" s="32" t="n">
        <x:f>'净值底稿'!Q119</x:f>
        <x:v>1.4513</x:v>
      </x:c>
      <x:c r="F157" s="33">
        <x:f t="shared" si="71"/>
        <x:v>-7.3836476854103328E-3</x:v>
      </x:c>
      <x:c r="G157" s="33">
        <x:f t="shared" si="72"/>
        <x:v>-2.7308605346231252E-3</x:v>
      </x:c>
      <x:c r="H157" s="33">
        <x:f t="shared" si="73"/>
        <x:v>8.3957181837268635E-4</x:v>
      </x:c>
      <x:c r="I157" s="33">
        <x:f t="shared" si="74"/>
        <x:v>4.1359343765079437E-4</x:v>
      </x:c>
      <x:c r="J157" s="34">
        <x:f t="shared" si="75"/>
        <x:v>0.1235948212405736</x:v>
      </x:c>
      <x:c r="K157" s="34">
        <x:f t="shared" si="76"/>
        <x:v>0.11255985037262377</x:v>
      </x:c>
      <x:c r="L157" s="34">
        <x:f t="shared" si="77"/>
        <x:v>0.76407365956566065</x:v>
      </x:c>
      <x:c r="M157" s="34">
        <x:f t="shared" si="78"/>
        <x:v>5.7918081445971416E-2</x:v>
      </x:c>
      <x:c r="N157" s="34">
        <x:f t="shared" si="47"/>
        <x:v>1.0581464126248294</x:v>
      </x:c>
      <x:c r="O157" s="35">
        <x:f t="shared" si="48"/>
        <x:v>0.22317768958588063</x:v>
      </x:c>
      <x:c r="P157" s="26" t="b">
        <x:f t="shared" si="49"/>
        <x:v>0</x:v>
      </x:c>
      <x:c r="Q157" s="26" t="b">
        <x:f t="shared" si="50"/>
        <x:v>0</x:v>
      </x:c>
      <x:c r="R157" s="26" t="b">
        <x:f t="shared" si="51"/>
        <x:v>0</x:v>
      </x:c>
      <x:c r="S157" s="26" t="b">
        <x:f t="shared" si="79"/>
        <x:v>0</x:v>
      </x:c>
      <x:c r="T157" s="26" t="str">
        <x:f t="shared" si="80"/>
        <x:v>不调</x:v>
      </x:c>
      <x:c r="U157" s="34">
        <x:f t="shared" si="52"/>
        <x:v>0.1235948212405736</x:v>
      </x:c>
      <x:c r="V157" s="34">
        <x:f t="shared" si="53"/>
        <x:v>0.11255985037262377</x:v>
      </x:c>
      <x:c r="W157" s="34">
        <x:f t="shared" si="54"/>
        <x:v>0.76407365956566065</x:v>
      </x:c>
      <x:c r="X157" s="34">
        <x:f t="shared" si="55"/>
        <x:v>5.7918081445971416E-2</x:v>
      </x:c>
      <x:c r="Y157" s="34">
        <x:f t="shared" si="81"/>
        <x:v>0.99993133740089724</x:v>
      </x:c>
      <x:c r="Z157" s="34">
        <x:f t="shared" si="56"/>
        <x:v>0.12358633489891158</x:v>
      </x:c>
      <x:c r="AA157" s="34">
        <x:f t="shared" si="57"/>
        <x:v>0.11255212172074257</x:v>
      </x:c>
      <x:c r="AB157" s="34">
        <x:f t="shared" si="58"/>
        <x:v>0.76402119628228893</x:v>
      </x:c>
      <x:c r="AC157" s="34">
        <x:f t="shared" si="59"/>
        <x:v>5.7914104639964291E-2</x:v>
      </x:c>
      <x:c r="AD157" s="34">
        <x:f t="shared" si="60"/>
        <x:v>1.0580737575419075</x:v>
      </x:c>
      <x:c r="AE157" s="34">
        <x:f t="shared" si="82"/>
        <x:v>1.0587091072970933</x:v>
      </x:c>
      <x:c r="AF157" s="33">
        <x:f t="shared" si="61"/>
        <x:v>-6.0011739844945122E-4</x:v>
      </x:c>
      <x:c r="AG157" s="33">
        <x:f t="shared" si="83"/>
        <x:v>-6.0011739844945122E-4</x:v>
      </x:c>
      <x:c r="AH157" s="30">
        <x:f t="shared" si="84"/>
        <x:v>43921</x:v>
      </x:c>
      <x:c r="AI157" s="36">
        <x:f t="shared" si="62"/>
        <x:v>2020</x:v>
      </x:c>
      <x:c r="AJ157" s="36">
        <x:f t="shared" si="63"/>
        <x:v>6</x:v>
      </x:c>
      <x:c r="AK157" s="26">
        <x:f t="shared" si="64"/>
        <x:v>0</x:v>
      </x:c>
      <x:c r="AL157" s="34">
        <x:f t="shared" si="85"/>
        <x:v>1.0430678911176332</x:v>
      </x:c>
      <x:c r="AM157" s="35" t="str">
        <x:f t="shared" si="65"/>
      </x:c>
      <x:c r="AN157" s="34">
        <x:f t="shared" si="86"/>
        <x:v>1.0587091072970933</x:v>
      </x:c>
      <x:c r="AO157" s="35">
        <x:f t="shared" si="66"/>
        <x:v>-6.0011739844945122E-4</x:v>
      </x:c>
      <x:c r="AP157" s="31">
        <x:f t="shared" si="67"/>
        <x:v>1</x:v>
      </x:c>
      <x:c r="AQ157" s="26" t="b">
        <x:f t="shared" si="68"/>
        <x:v>1</x:v>
      </x:c>
    </x:row>
    <x:row r="158">
      <x:c r="A158" s="30" t="n">
        <x:f>'净值底稿'!A120</x:f>
        <x:v>44012</x:v>
      </x:c>
      <x:c r="B158" s="32" t="n">
        <x:f>'净值底稿'!F120</x:f>
        <x:v>1.3264418773786426</x:v>
      </x:c>
      <x:c r="C158" s="32" t="n">
        <x:f>'净值底稿'!O120</x:f>
        <x:v>1.1247107369750875</x:v>
      </x:c>
      <x:c r="D158" s="32" t="n">
        <x:f>'净值底稿'!P120</x:f>
        <x:v>1.431</x:v>
      </x:c>
      <x:c r="E158" s="32" t="n">
        <x:f>'净值底稿'!Q120</x:f>
        <x:v>1.4534</x:v>
      </x:c>
      <x:c r="F158" s="33">
        <x:f t="shared" si="71"/>
        <x:v>3.0195004211115428E-2</x:v>
      </x:c>
      <x:c r="G158" s="33">
        <x:f t="shared" si="72"/>
        <x:v>1.7179066061804527E-2</x:v>
      </x:c>
      <x:c r="H158" s="33">
        <x:f t="shared" si="73"/>
        <x:v>3.4952813701494279E-4</x:v>
      </x:c>
      <x:c r="I158" s="33">
        <x:f t="shared" si="74"/>
        <x:v>1.4469785709363414E-3</x:v>
      </x:c>
      <x:c r="J158" s="34">
        <x:f t="shared" si="75"/>
        <x:v>0.12731802480162052</x:v>
      </x:c>
      <x:c r="K158" s="34">
        <x:f t="shared" si="76"/>
        <x:v>0.11448566205517947</x:v>
      </x:c>
      <x:c r="L158" s="34">
        <x:f t="shared" si="77"/>
        <x:v>0.76428824318766542</x:v>
      </x:c>
      <x:c r="M158" s="34">
        <x:f t="shared" si="78"/>
        <x:v>5.7997905108333282E-2</x:v>
      </x:c>
      <x:c r="N158" s="34">
        <x:f t="shared" si="47"/>
        <x:v>1.0640898351527988</x:v>
      </x:c>
      <x:c r="O158" s="35">
        <x:f t="shared" si="48"/>
        <x:v>0.22723991797372822</x:v>
      </x:c>
      <x:c r="P158" s="26" t="b">
        <x:f t="shared" si="49"/>
        <x:v>0</x:v>
      </x:c>
      <x:c r="Q158" s="26" t="b">
        <x:f t="shared" si="50"/>
        <x:v>1</x:v>
      </x:c>
      <x:c r="R158" s="26" t="b">
        <x:f t="shared" si="51"/>
        <x:v>0</x:v>
      </x:c>
      <x:c r="S158" s="26" t="b">
        <x:f t="shared" si="79"/>
        <x:v>1</x:v>
      </x:c>
      <x:c r="T158" s="26" t="str">
        <x:f t="shared" si="80"/>
        <x:v>季度</x:v>
      </x:c>
      <x:c r="U158" s="34">
        <x:f t="shared" si="52"/>
        <x:v>0.12090184342839999</x:v>
      </x:c>
      <x:c r="V158" s="34">
        <x:f t="shared" si="53"/>
        <x:v>0.12090184342839999</x:v>
      </x:c>
      <x:c r="W158" s="34">
        <x:f t="shared" si="54"/>
        <x:v>0.76428824318766542</x:v>
      </x:c>
      <x:c r="X158" s="34">
        <x:f t="shared" si="55"/>
        <x:v>5.7997905108333282E-2</x:v>
      </x:c>
      <x:c r="Y158" s="34">
        <x:f t="shared" si="81"/>
        <x:v>0.99998626710299976</x:v>
      </x:c>
      <x:c r="Z158" s="34">
        <x:f t="shared" si="56"/>
        <x:v>0.12090018309583705</x:v>
      </x:c>
      <x:c r="AA158" s="34">
        <x:f t="shared" si="57"/>
        <x:v>0.12090018309583705</x:v>
      </x:c>
      <x:c r="AB158" s="34">
        <x:f t="shared" si="58"/>
        <x:v>0.76427774729594322</x:v>
      </x:c>
      <x:c r="AC158" s="34">
        <x:f t="shared" si="59"/>
        <x:v>5.7997108629076199E-2</x:v>
      </x:c>
      <x:c r="AD158" s="34">
        <x:f t="shared" si="60"/>
        <x:v>1.0640752221166936</x:v>
      </x:c>
      <x:c r="AE158" s="34">
        <x:f t="shared" si="82"/>
        <x:v>1.0640752221166936</x:v>
      </x:c>
      <x:c r="AF158" s="33">
        <x:f t="shared" si="61"/>
        <x:v>0</x:v>
      </x:c>
      <x:c r="AG158" s="33">
        <x:f t="shared" si="83"/>
        <x:v>5.6720663677818361E-3</x:v>
      </x:c>
      <x:c r="AH158" s="30">
        <x:f t="shared" si="84"/>
        <x:v>44012</x:v>
      </x:c>
      <x:c r="AI158" s="36">
        <x:f t="shared" si="62"/>
        <x:v>2020</x:v>
      </x:c>
      <x:c r="AJ158" s="36">
        <x:f t="shared" si="63"/>
        <x:v>6</x:v>
      </x:c>
      <x:c r="AK158" s="26">
        <x:f t="shared" si="64"/>
        <x:v>1</x:v>
      </x:c>
      <x:c r="AL158" s="34">
        <x:f t="shared" si="85"/>
        <x:v>1.0430678911176332</x:v>
      </x:c>
      <x:c r="AM158" s="35">
        <x:f t="shared" si="65"/>
        <x:v>2.0139945997715847E-2</x:v>
      </x:c>
      <x:c r="AN158" s="34">
        <x:f t="shared" si="86"/>
        <x:v>1.0640752221166936</x:v>
      </x:c>
      <x:c r="AO158" s="35">
        <x:f t="shared" si="66"/>
        <x:v>0</x:v>
      </x:c>
      <x:c r="AP158" s="31">
        <x:f t="shared" si="67"/>
        <x:v>1</x:v>
      </x:c>
      <x:c r="AQ158" s="26" t="b">
        <x:f t="shared" si="68"/>
        <x:v>1</x:v>
      </x:c>
    </x:row>
    <x:row r="159">
      <x:c r="A159" s="30" t="n">
        <x:f>'净值底稿'!A121</x:f>
        <x:v>44013</x:v>
      </x:c>
      <x:c r="B159" s="32" t="n">
        <x:f>'净值底稿'!F121</x:f>
        <x:v>1.3215461341718049</x:v>
      </x:c>
      <x:c r="C159" s="32" t="n">
        <x:f>'净值底稿'!O121</x:f>
        <x:v>1.1327743421022607</x:v>
      </x:c>
      <x:c r="D159" s="32" t="n">
        <x:f>'净值底稿'!P121</x:f>
        <x:v>1.4315</x:v>
      </x:c>
      <x:c r="E159" s="32" t="n">
        <x:f>'净值底稿'!Q121</x:f>
        <x:v>1.4642</x:v>
      </x:c>
      <x:c r="F159" s="33">
        <x:f t="shared" si="71"/>
        <x:v>-3.6908840789261488E-3</x:v>
      </x:c>
      <x:c r="G159" s="33">
        <x:f t="shared" si="72"/>
        <x:v>7.1694924411056515E-3</x:v>
      </x:c>
      <x:c r="H159" s="33">
        <x:f t="shared" si="73"/>
        <x:v>3.4940600978328185E-4</x:v>
      </x:c>
      <x:c r="I159" s="33">
        <x:f t="shared" si="74"/>
        <x:v>7.4308517957890619E-3</x:v>
      </x:c>
      <x:c r="J159" s="34">
        <x:f t="shared" si="75"/>
        <x:v>0.12045395453490937</x:v>
      </x:c>
      <x:c r="K159" s="34">
        <x:f t="shared" si="76"/>
        <x:v>0.12176697604467095</x:v>
      </x:c>
      <x:c r="L159" s="34">
        <x:f t="shared" si="77"/>
        <x:v>0.76454479053399205</x:v>
      </x:c>
      <x:c r="M159" s="34">
        <x:f t="shared" si="78"/>
        <x:v>5.8428076547883144E-2</x:v>
      </x:c>
      <x:c r="N159" s="34">
        <x:f t="shared" si="47"/>
        <x:v>1.0651937976614554</x:v>
      </x:c>
      <x:c r="O159" s="35">
        <x:f t="shared" si="48"/>
        <x:v>0.2273961143139927</x:v>
      </x:c>
      <x:c r="P159" s="26" t="b">
        <x:f t="shared" si="49"/>
        <x:v>0</x:v>
      </x:c>
      <x:c r="Q159" s="26" t="b">
        <x:f t="shared" si="50"/>
        <x:v>0</x:v>
      </x:c>
      <x:c r="R159" s="26" t="b">
        <x:f t="shared" si="51"/>
        <x:v>0</x:v>
      </x:c>
      <x:c r="S159" s="26" t="b">
        <x:f t="shared" si="79"/>
        <x:v>0</x:v>
      </x:c>
      <x:c r="T159" s="26" t="str">
        <x:f t="shared" si="80"/>
        <x:v>不调</x:v>
      </x:c>
      <x:c r="U159" s="34">
        <x:f t="shared" si="52"/>
        <x:v>0.12045395453490937</x:v>
      </x:c>
      <x:c r="V159" s="34">
        <x:f t="shared" si="53"/>
        <x:v>0.12176697604467095</x:v>
      </x:c>
      <x:c r="W159" s="34">
        <x:f t="shared" si="54"/>
        <x:v>0.76454479053399205</x:v>
      </x:c>
      <x:c r="X159" s="34">
        <x:f t="shared" si="55"/>
        <x:v>5.8428076547883144E-2</x:v>
      </x:c>
      <x:c r="Y159" s="34">
        <x:f t="shared" si="81"/>
        <x:v>0.99998626710299976</x:v>
      </x:c>
      <x:c r="Z159" s="34">
        <x:f t="shared" si="56"/>
        <x:v>0.12045230035315847</x:v>
      </x:c>
      <x:c r="AA159" s="34">
        <x:f t="shared" si="57"/>
        <x:v>0.1217653038313309</x:v>
      </x:c>
      <x:c r="AB159" s="34">
        <x:f t="shared" si="58"/>
        <x:v>0.76453429111913163</x:v>
      </x:c>
      <x:c r="AC159" s="34">
        <x:f t="shared" si="59"/>
        <x:v>5.8427274161125989E-2</x:v>
      </x:c>
      <x:c r="AD159" s="34">
        <x:f t="shared" si="60"/>
        <x:v>1.065179169464747</x:v>
      </x:c>
      <x:c r="AE159" s="34">
        <x:f t="shared" si="82"/>
        <x:v>1.065179169464747</x:v>
      </x:c>
      <x:c r="AF159" s="33">
        <x:f t="shared" si="61"/>
        <x:v>0</x:v>
      </x:c>
      <x:c r="AG159" s="33">
        <x:f t="shared" si="83"/>
        <x:v>1.0374711534559822E-3</x:v>
      </x:c>
      <x:c r="AH159" s="30">
        <x:f t="shared" si="84"/>
        <x:v>44012</x:v>
      </x:c>
      <x:c r="AI159" s="36">
        <x:f t="shared" si="62"/>
        <x:v>2020</x:v>
      </x:c>
      <x:c r="AJ159" s="36">
        <x:f t="shared" si="63"/>
        <x:v>7</x:v>
      </x:c>
      <x:c r="AK159" s="26">
        <x:f t="shared" si="64"/>
        <x:v>0</x:v>
      </x:c>
      <x:c r="AL159" s="34">
        <x:f t="shared" si="85"/>
        <x:v>1.0640752221166936</x:v>
      </x:c>
      <x:c r="AM159" s="35" t="str">
        <x:f t="shared" si="65"/>
      </x:c>
      <x:c r="AN159" s="34">
        <x:f t="shared" si="86"/>
        <x:v>1.065179169464747</x:v>
      </x:c>
      <x:c r="AO159" s="35">
        <x:f t="shared" si="66"/>
        <x:v>0</x:v>
      </x:c>
      <x:c r="AP159" s="31">
        <x:f t="shared" si="67"/>
        <x:v>1</x:v>
      </x:c>
      <x:c r="AQ159" s="26" t="b">
        <x:f t="shared" si="68"/>
        <x:v>1</x:v>
      </x:c>
    </x:row>
    <x:row r="160">
      <x:c r="A160" s="30" t="n">
        <x:f>'净值底稿'!A122</x:f>
        <x:v>44014</x:v>
      </x:c>
      <x:c r="B160" s="32" t="n">
        <x:f>'净值底稿'!F122</x:f>
        <x:v>1.325969698437175</x:v>
      </x:c>
      <x:c r="C160" s="32" t="n">
        <x:f>'净值底稿'!O122</x:f>
        <x:v>1.149328720890015</x:v>
      </x:c>
      <x:c r="D160" s="32" t="n">
        <x:f>'净值底稿'!P122</x:f>
        <x:v>1.4322</x:v>
      </x:c>
      <x:c r="E160" s="32" t="n">
        <x:f>'净值底稿'!Q122</x:f>
        <x:v>1.4475</x:v>
      </x:c>
      <x:c r="F160" s="33">
        <x:f t="shared" si="71"/>
        <x:v>3.3472643527061585E-3</x:v>
      </x:c>
      <x:c r="G160" s="33">
        <x:f t="shared" si="72"/>
        <x:v>1.4614012846576152E-2</x:v>
      </x:c>
      <x:c r="H160" s="33">
        <x:f t="shared" si="73"/>
        <x:v>4.8899755501219389E-4</x:v>
      </x:c>
      <x:c r="I160" s="33">
        <x:f t="shared" si="74"/>
        <x:v>-1.1405545690479357E-2</x:v>
      </x:c>
      <x:c r="J160" s="34">
        <x:f t="shared" si="75"/>
        <x:v>0.12085548604433205</x:v>
      </x:c>
      <x:c r="K160" s="34">
        <x:f t="shared" si="76"/>
        <x:v>0.12354478354578921</x:v>
      </x:c>
      <x:c r="L160" s="34">
        <x:f t="shared" si="77"/>
        <x:v>0.76490814651821182</x:v>
      </x:c>
      <x:c r="M160" s="34">
        <x:f t="shared" si="78"/>
        <x:v>5.7760879216111102E-2</x:v>
      </x:c>
      <x:c r="N160" s="34">
        <x:f t="shared" si="47"/>
        <x:v>1.0670692953244441</x:v>
      </x:c>
      <x:c r="O160" s="35">
        <x:f t="shared" si="48"/>
        <x:v>0.22903879875562438</x:v>
      </x:c>
      <x:c r="P160" s="26" t="b">
        <x:f t="shared" si="49"/>
        <x:v>0</x:v>
      </x:c>
      <x:c r="Q160" s="26" t="b">
        <x:f t="shared" si="50"/>
        <x:v>0</x:v>
      </x:c>
      <x:c r="R160" s="26" t="b">
        <x:f t="shared" si="51"/>
        <x:v>0</x:v>
      </x:c>
      <x:c r="S160" s="26" t="b">
        <x:f t="shared" si="79"/>
        <x:v>0</x:v>
      </x:c>
      <x:c r="T160" s="26" t="str">
        <x:f t="shared" si="80"/>
        <x:v>不调</x:v>
      </x:c>
      <x:c r="U160" s="34">
        <x:f t="shared" si="52"/>
        <x:v>0.12085548604433205</x:v>
      </x:c>
      <x:c r="V160" s="34">
        <x:f t="shared" si="53"/>
        <x:v>0.12354478354578921</x:v>
      </x:c>
      <x:c r="W160" s="34">
        <x:f t="shared" si="54"/>
        <x:v>0.76490814651821182</x:v>
      </x:c>
      <x:c r="X160" s="34">
        <x:f t="shared" si="55"/>
        <x:v>5.7760879216111102E-2</x:v>
      </x:c>
      <x:c r="Y160" s="34">
        <x:f t="shared" si="81"/>
        <x:v>0.99998626710299976</x:v>
      </x:c>
      <x:c r="Z160" s="34">
        <x:f t="shared" si="56"/>
        <x:v>0.12085382634839029</x:v>
      </x:c>
      <x:c r="AA160" s="34">
        <x:f t="shared" si="57"/>
        <x:v>0.12354308691800187</x:v>
      </x:c>
      <x:c r="AB160" s="34">
        <x:f t="shared" si="58"/>
        <x:v>0.76489764211342104</x:v>
      </x:c>
      <x:c r="AC160" s="34">
        <x:f t="shared" si="59"/>
        <x:v>5.7760085991906185E-2</x:v>
      </x:c>
      <x:c r="AD160" s="34">
        <x:f t="shared" si="60"/>
        <x:v>1.0670546413717195</x:v>
      </x:c>
      <x:c r="AE160" s="34">
        <x:f t="shared" si="82"/>
        <x:v>1.0670546413717195</x:v>
      </x:c>
      <x:c r="AF160" s="33">
        <x:f t="shared" si="61"/>
        <x:v>0</x:v>
      </x:c>
      <x:c r="AG160" s="33">
        <x:f t="shared" si="83"/>
        <x:v>1.7607102736667546E-3</x:v>
      </x:c>
      <x:c r="AH160" s="30">
        <x:f t="shared" si="84"/>
        <x:v>44012</x:v>
      </x:c>
      <x:c r="AI160" s="36">
        <x:f t="shared" si="62"/>
        <x:v>2020</x:v>
      </x:c>
      <x:c r="AJ160" s="36">
        <x:f t="shared" si="63"/>
        <x:v>7</x:v>
      </x:c>
      <x:c r="AK160" s="26">
        <x:f t="shared" si="64"/>
        <x:v>0</x:v>
      </x:c>
      <x:c r="AL160" s="34">
        <x:f t="shared" si="85"/>
        <x:v>1.0640752221166936</x:v>
      </x:c>
      <x:c r="AM160" s="35" t="str">
        <x:f t="shared" si="65"/>
      </x:c>
      <x:c r="AN160" s="34">
        <x:f t="shared" si="86"/>
        <x:v>1.0670546413717195</x:v>
      </x:c>
      <x:c r="AO160" s="35">
        <x:f t="shared" si="66"/>
        <x:v>0</x:v>
      </x:c>
      <x:c r="AP160" s="31">
        <x:f t="shared" si="67"/>
        <x:v>1</x:v>
      </x:c>
      <x:c r="AQ160" s="26" t="b">
        <x:f t="shared" si="68"/>
        <x:v>1</x:v>
      </x:c>
    </x:row>
    <x:row r="161">
      <x:c r="A161" s="30" t="n">
        <x:f>'净值底稿'!A123</x:f>
        <x:v>44015</x:v>
      </x:c>
      <x:c r="B161" s="32" t="n">
        <x:f>'净值底稿'!F123</x:f>
        <x:v>1.3282527021782375</x:v>
      </x:c>
      <x:c r="C161" s="32" t="n">
        <x:f>'净值底稿'!O123</x:f>
        <x:v>1.1640535743378462</x:v>
      </x:c>
      <x:c r="D161" s="32" t="n">
        <x:f>'净值底稿'!P123</x:f>
        <x:v>1.4322</x:v>
      </x:c>
      <x:c r="E161" s="32" t="n">
        <x:f>'净值底稿'!Q123</x:f>
        <x:v>1.4524</x:v>
      </x:c>
      <x:c r="F161" s="33">
        <x:f t="shared" si="71"/>
        <x:v>1.7217616237787947E-3</x:v>
      </x:c>
      <x:c r="G161" s="33">
        <x:f t="shared" si="72"/>
        <x:v>1.2811698846635133E-2</x:v>
      </x:c>
      <x:c r="H161" s="33">
        <x:f t="shared" si="73"/>
        <x:v>0</x:v>
      </x:c>
      <x:c r="I161" s="33">
        <x:f t="shared" si="74"/>
        <x:v>3.3851468048358146E-3</x:v>
      </x:c>
      <x:c r="J161" s="34">
        <x:f t="shared" si="75"/>
        <x:v>0.12106190782868377</x:v>
      </x:c>
      <x:c r="K161" s="34">
        <x:f t="shared" si="76"/>
        <x:v>0.12512588374217898</x:v>
      </x:c>
      <x:c r="L161" s="34">
        <x:f t="shared" si="77"/>
        <x:v>0.76489764211342104</x:v>
      </x:c>
      <x:c r="M161" s="34">
        <x:f t="shared" si="78"/>
        <x:v>5.7955612362448727E-2</x:v>
      </x:c>
      <x:c r="N161" s="34">
        <x:f t="shared" si="47"/>
        <x:v>1.0690410460467326</x:v>
      </x:c>
      <x:c r="O161" s="35">
        <x:f t="shared" si="48"/>
        <x:v>0.23028843698869611</x:v>
      </x:c>
      <x:c r="P161" s="26" t="b">
        <x:f t="shared" si="49"/>
        <x:v>0</x:v>
      </x:c>
      <x:c r="Q161" s="26" t="b">
        <x:f t="shared" si="50"/>
        <x:v>0</x:v>
      </x:c>
      <x:c r="R161" s="26" t="b">
        <x:f t="shared" si="51"/>
        <x:v>0</x:v>
      </x:c>
      <x:c r="S161" s="26" t="b">
        <x:f t="shared" si="79"/>
        <x:v>0</x:v>
      </x:c>
      <x:c r="T161" s="26" t="str">
        <x:f t="shared" si="80"/>
        <x:v>不调</x:v>
      </x:c>
      <x:c r="U161" s="34">
        <x:f t="shared" si="52"/>
        <x:v>0.12106190782868377</x:v>
      </x:c>
      <x:c r="V161" s="34">
        <x:f t="shared" si="53"/>
        <x:v>0.12512588374217898</x:v>
      </x:c>
      <x:c r="W161" s="34">
        <x:f t="shared" si="54"/>
        <x:v>0.76489764211342104</x:v>
      </x:c>
      <x:c r="X161" s="34">
        <x:f t="shared" si="55"/>
        <x:v>5.7955612362448727E-2</x:v>
      </x:c>
      <x:c r="Y161" s="34">
        <x:f t="shared" si="81"/>
        <x:v>0.99998626710299976</x:v>
      </x:c>
      <x:c r="Z161" s="34">
        <x:f t="shared" si="56"/>
        <x:v>0.12106024529797291</x:v>
      </x:c>
      <x:c r="AA161" s="34">
        <x:f t="shared" si="57"/>
        <x:v>0.12512416540130547</x:v>
      </x:c>
      <x:c r="AB161" s="34">
        <x:f t="shared" si="58"/>
        <x:v>0.7648871378528862</x:v>
      </x:c>
      <x:c r="AC161" s="34">
        <x:f t="shared" si="59"/>
        <x:v>5.7954816463993565E-2</x:v>
      </x:c>
      <x:c r="AD161" s="34">
        <x:f t="shared" si="60"/>
        <x:v>1.0690263650161582</x:v>
      </x:c>
      <x:c r="AE161" s="34">
        <x:f t="shared" si="82"/>
        <x:v>1.0690263650161582</x:v>
      </x:c>
      <x:c r="AF161" s="33">
        <x:f t="shared" si="61"/>
        <x:v>0</x:v>
      </x:c>
      <x:c r="AG161" s="33">
        <x:f t="shared" si="83"/>
        <x:v>1.847818816386182E-3</x:v>
      </x:c>
      <x:c r="AH161" s="30">
        <x:f t="shared" si="84"/>
        <x:v>44012</x:v>
      </x:c>
      <x:c r="AI161" s="36">
        <x:f t="shared" si="62"/>
        <x:v>2020</x:v>
      </x:c>
      <x:c r="AJ161" s="36">
        <x:f t="shared" si="63"/>
        <x:v>7</x:v>
      </x:c>
      <x:c r="AK161" s="26">
        <x:f t="shared" si="64"/>
        <x:v>0</x:v>
      </x:c>
      <x:c r="AL161" s="34">
        <x:f t="shared" si="85"/>
        <x:v>1.0640752221166936</x:v>
      </x:c>
      <x:c r="AM161" s="35" t="str">
        <x:f t="shared" si="65"/>
      </x:c>
      <x:c r="AN161" s="34">
        <x:f t="shared" si="86"/>
        <x:v>1.0690263650161582</x:v>
      </x:c>
      <x:c r="AO161" s="35">
        <x:f t="shared" si="66"/>
        <x:v>0</x:v>
      </x:c>
      <x:c r="AP161" s="31">
        <x:f t="shared" si="67"/>
        <x:v>1</x:v>
      </x:c>
      <x:c r="AQ161" s="26" t="b">
        <x:f t="shared" si="68"/>
        <x:v>1</x:v>
      </x:c>
    </x:row>
    <x:row r="162">
      <x:c r="A162" s="30" t="n">
        <x:f>'净值底稿'!A124</x:f>
        <x:v>44018</x:v>
      </x:c>
      <x:c r="B162" s="32" t="n">
        <x:f>'净值底稿'!F124</x:f>
        <x:v>1.380490274450785</x:v>
      </x:c>
      <x:c r="C162" s="32" t="n">
        <x:f>'净值底稿'!O124</x:f>
        <x:v>1.2119535533380874</x:v>
      </x:c>
      <x:c r="D162" s="32" t="n">
        <x:f>'净值底稿'!P124</x:f>
        <x:v>1.4288</x:v>
      </x:c>
      <x:c r="E162" s="32" t="n">
        <x:f>'净值底稿'!Q124</x:f>
        <x:v>1.4503</x:v>
      </x:c>
      <x:c r="F162" s="33">
        <x:f t="shared" si="71"/>
        <x:v>3.932803764440429E-2</x:v>
      </x:c>
      <x:c r="G162" s="33">
        <x:f t="shared" si="72"/>
        <x:v>4.1149290768243585E-2</x:v>
      </x:c>
      <x:c r="H162" s="33">
        <x:f t="shared" si="73"/>
        <x:v>-2.3739701159054549E-3</x:v>
      </x:c>
      <x:c r="I162" s="33">
        <x:f t="shared" si="74"/>
        <x:v>-1.4458826769484512E-3</x:v>
      </x:c>
      <x:c r="J162" s="34">
        <x:f t="shared" si="75"/>
        <x:v>0.1258213071822924</x:v>
      </x:c>
      <x:c r="K162" s="34">
        <x:f t="shared" si="76"/>
        <x:v>0.13027293606553758</x:v>
      </x:c>
      <x:c r="L162" s="34">
        <x:f t="shared" si="77"/>
        <x:v>0.76307131864558297</x:v>
      </x:c>
      <x:c r="M162" s="34">
        <x:f t="shared" si="78"/>
        <x:v>5.7871020598822549E-2</x:v>
      </x:c>
      <x:c r="N162" s="34">
        <x:f t="shared" si="47"/>
        <x:v>1.0770365824922357</x:v>
      </x:c>
      <x:c r="O162" s="35">
        <x:f t="shared" si="48"/>
        <x:v>0.23777673610234698</x:v>
      </x:c>
      <x:c r="P162" s="26" t="b">
        <x:f t="shared" si="49"/>
        <x:v>0</x:v>
      </x:c>
      <x:c r="Q162" s="26" t="b">
        <x:f t="shared" si="50"/>
        <x:v>0</x:v>
      </x:c>
      <x:c r="R162" s="26" t="b">
        <x:f t="shared" si="51"/>
        <x:v>0</x:v>
      </x:c>
      <x:c r="S162" s="26" t="b">
        <x:f t="shared" si="79"/>
        <x:v>0</x:v>
      </x:c>
      <x:c r="T162" s="26" t="str">
        <x:f t="shared" si="80"/>
        <x:v>不调</x:v>
      </x:c>
      <x:c r="U162" s="34">
        <x:f t="shared" si="52"/>
        <x:v>0.1258213071822924</x:v>
      </x:c>
      <x:c r="V162" s="34">
        <x:f t="shared" si="53"/>
        <x:v>0.13027293606553758</x:v>
      </x:c>
      <x:c r="W162" s="34">
        <x:f t="shared" si="54"/>
        <x:v>0.76307131864558297</x:v>
      </x:c>
      <x:c r="X162" s="34">
        <x:f t="shared" si="55"/>
        <x:v>5.7871020598822549E-2</x:v>
      </x:c>
      <x:c r="Y162" s="34">
        <x:f t="shared" si="81"/>
        <x:v>0.99995880187477393</x:v>
      </x:c>
      <x:c r="Z162" s="34">
        <x:f t="shared" si="56"/>
        <x:v>0.12581612358032299</x:v>
      </x:c>
      <x:c r="AA162" s="34">
        <x:f t="shared" si="57"/>
        <x:v>0.130267569064804</x:v>
      </x:c>
      <x:c r="AB162" s="34">
        <x:f t="shared" si="58"/>
        <x:v>0.76303988153784097</x:v>
      </x:c>
      <x:c r="AC162" s="34">
        <x:f t="shared" si="59"/>
        <x:v>5.7868636421268958E-2</x:v>
      </x:c>
      <x:c r="AD162" s="34">
        <x:f t="shared" si="60"/>
        <x:v>1.0769922106042369</x:v>
      </x:c>
      <x:c r="AE162" s="34">
        <x:f t="shared" si="82"/>
        <x:v>1.0769922106042369</x:v>
      </x:c>
      <x:c r="AF162" s="33">
        <x:f t="shared" si="61"/>
        <x:v>0</x:v>
      </x:c>
      <x:c r="AG162" s="33">
        <x:f t="shared" si="83"/>
        <x:v>7.4514959113831658E-3</x:v>
      </x:c>
      <x:c r="AH162" s="30">
        <x:f t="shared" si="84"/>
        <x:v>44012</x:v>
      </x:c>
      <x:c r="AI162" s="36">
        <x:f t="shared" si="62"/>
        <x:v>2020</x:v>
      </x:c>
      <x:c r="AJ162" s="36">
        <x:f t="shared" si="63"/>
        <x:v>7</x:v>
      </x:c>
      <x:c r="AK162" s="26">
        <x:f t="shared" si="64"/>
        <x:v>0</x:v>
      </x:c>
      <x:c r="AL162" s="34">
        <x:f t="shared" si="85"/>
        <x:v>1.0640752221166936</x:v>
      </x:c>
      <x:c r="AM162" s="35" t="str">
        <x:f t="shared" si="65"/>
      </x:c>
      <x:c r="AN162" s="34">
        <x:f t="shared" si="86"/>
        <x:v>1.0769922106042369</x:v>
      </x:c>
      <x:c r="AO162" s="35">
        <x:f t="shared" si="66"/>
        <x:v>0</x:v>
      </x:c>
      <x:c r="AP162" s="31">
        <x:f t="shared" si="67"/>
        <x:v>1</x:v>
      </x:c>
      <x:c r="AQ162" s="26" t="b">
        <x:f t="shared" si="68"/>
        <x:v>1</x:v>
      </x:c>
    </x:row>
    <x:row r="163">
      <x:c r="A163" s="30" t="n">
        <x:f>'净值底稿'!A125</x:f>
        <x:v>44019</x:v>
      </x:c>
      <x:c r="B163" s="32" t="n">
        <x:f>'净值底稿'!F125</x:f>
        <x:v>1.4163231218440975</x:v>
      </x:c>
      <x:c r="C163" s="32" t="n">
        <x:f>'净值底稿'!O125</x:f>
        <x:v>1.22795461240693</x:v>
      </x:c>
      <x:c r="D163" s="32" t="n">
        <x:f>'净值底稿'!P125</x:f>
        <x:v>1.4246</x:v>
      </x:c>
      <x:c r="E163" s="32" t="n">
        <x:f>'净值底稿'!Q125</x:f>
        <x:v>1.452</x:v>
      </x:c>
      <x:c r="F163" s="33">
        <x:f t="shared" si="71"/>
        <x:v>2.595660980485226E-2</x:v>
      </x:c>
      <x:c r="G163" s="33">
        <x:f t="shared" si="72"/>
        <x:v>1.3202699909390825E-2</x:v>
      </x:c>
      <x:c r="H163" s="33">
        <x:f t="shared" si="73"/>
        <x:v>-2.9395296752519062E-3</x:v>
      </x:c>
      <x:c r="I163" s="33">
        <x:f t="shared" si="74"/>
        <x:v>1.172171274908651E-3</x:v>
      </x:c>
      <x:c r="J163" s="34">
        <x:f t="shared" si="75"/>
        <x:v>0.1290818836072565</x:v>
      </x:c>
      <x:c r="K163" s="34">
        <x:f t="shared" si="76"/>
        <x:v>0.13198745268709244</x:v>
      </x:c>
      <x:c r="L163" s="34">
        <x:f t="shared" si="77"/>
        <x:v>0.7607969031626598</x:v>
      </x:c>
      <x:c r="M163" s="34">
        <x:f t="shared" si="78"/>
        <x:v>5.7936468374600106E-2</x:v>
      </x:c>
      <x:c r="N163" s="34">
        <x:f t="shared" si="47"/>
        <x:v>1.0798027078316088</x:v>
      </x:c>
      <x:c r="O163" s="35">
        <x:f t="shared" si="48"/>
        <x:v>0.24177503390282451</x:v>
      </x:c>
      <x:c r="P163" s="26" t="b">
        <x:f t="shared" si="49"/>
        <x:v>0</x:v>
      </x:c>
      <x:c r="Q163" s="26" t="b">
        <x:f t="shared" si="50"/>
        <x:v>0</x:v>
      </x:c>
      <x:c r="R163" s="26" t="b">
        <x:f t="shared" si="51"/>
        <x:v>0</x:v>
      </x:c>
      <x:c r="S163" s="26" t="b">
        <x:f t="shared" si="79"/>
        <x:v>0</x:v>
      </x:c>
      <x:c r="T163" s="26" t="str">
        <x:f t="shared" si="80"/>
        <x:v>不调</x:v>
      </x:c>
      <x:c r="U163" s="34">
        <x:f t="shared" si="52"/>
        <x:v>0.1290818836072565</x:v>
      </x:c>
      <x:c r="V163" s="34">
        <x:f t="shared" si="53"/>
        <x:v>0.13198745268709244</x:v>
      </x:c>
      <x:c r="W163" s="34">
        <x:f t="shared" si="54"/>
        <x:v>0.7607969031626598</x:v>
      </x:c>
      <x:c r="X163" s="34">
        <x:f t="shared" si="55"/>
        <x:v>5.7936468374600106E-2</x:v>
      </x:c>
      <x:c r="Y163" s="34">
        <x:f t="shared" si="81"/>
        <x:v>0.99998626710299976</x:v>
      </x:c>
      <x:c r="Z163" s="34">
        <x:f t="shared" si="56"/>
        <x:v>0.12908011093904434</x:v>
      </x:c>
      <x:c r="AA163" s="34">
        <x:f t="shared" si="57"/>
        <x:v>0.13198564011699937</x:v>
      </x:c>
      <x:c r="AB163" s="34">
        <x:f t="shared" si="58"/>
        <x:v>0.7607864552171506</x:v>
      </x:c>
      <x:c r="AC163" s="34">
        <x:f t="shared" si="59"/>
        <x:v>5.7935672739047359E-2</x:v>
      </x:c>
      <x:c r="AD163" s="34">
        <x:f t="shared" si="60"/>
        <x:v>1.0797878790122417</x:v>
      </x:c>
      <x:c r="AE163" s="34">
        <x:f t="shared" si="82"/>
        <x:v>1.0797878790122417</x:v>
      </x:c>
      <x:c r="AF163" s="33">
        <x:f t="shared" si="61"/>
        <x:v>0</x:v>
      </x:c>
      <x:c r="AG163" s="33">
        <x:f t="shared" si="83"/>
        <x:v>2.5958111678787699E-3</x:v>
      </x:c>
      <x:c r="AH163" s="30">
        <x:f t="shared" si="84"/>
        <x:v>44012</x:v>
      </x:c>
      <x:c r="AI163" s="36">
        <x:f t="shared" si="62"/>
        <x:v>2020</x:v>
      </x:c>
      <x:c r="AJ163" s="36">
        <x:f t="shared" si="63"/>
        <x:v>7</x:v>
      </x:c>
      <x:c r="AK163" s="26">
        <x:f t="shared" si="64"/>
        <x:v>0</x:v>
      </x:c>
      <x:c r="AL163" s="34">
        <x:f t="shared" si="85"/>
        <x:v>1.0640752221166936</x:v>
      </x:c>
      <x:c r="AM163" s="35" t="str">
        <x:f t="shared" si="65"/>
      </x:c>
      <x:c r="AN163" s="34">
        <x:f t="shared" si="86"/>
        <x:v>1.0797878790122417</x:v>
      </x:c>
      <x:c r="AO163" s="35">
        <x:f t="shared" si="66"/>
        <x:v>0</x:v>
      </x:c>
      <x:c r="AP163" s="31">
        <x:f t="shared" si="67"/>
        <x:v>1</x:v>
      </x:c>
      <x:c r="AQ163" s="26" t="b">
        <x:f t="shared" si="68"/>
        <x:v>1</x:v>
      </x:c>
    </x:row>
    <x:row r="164">
      <x:c r="A164" s="30" t="n">
        <x:f>'净值底稿'!A126</x:f>
        <x:v>44020</x:v>
      </x:c>
      <x:c r="B164" s="32" t="n">
        <x:f>'净值底稿'!F126</x:f>
        <x:v>1.4557094447646626</x:v>
      </x:c>
      <x:c r="C164" s="32" t="n">
        <x:f>'净值底稿'!O126</x:f>
        <x:v>1.2545365073167751</x:v>
      </x:c>
      <x:c r="D164" s="32" t="n">
        <x:f>'净值底稿'!P126</x:f>
        <x:v>1.4231</x:v>
      </x:c>
      <x:c r="E164" s="32" t="n">
        <x:f>'净值底稿'!Q126</x:f>
        <x:v>1.4589</x:v>
      </x:c>
      <x:c r="F164" s="33">
        <x:f t="shared" si="71"/>
        <x:v>2.7808854005915595E-2</x:v>
      </x:c>
      <x:c r="G164" s="33">
        <x:f t="shared" si="72"/>
        <x:v>2.1647294322826527E-2</x:v>
      </x:c>
      <x:c r="H164" s="33">
        <x:f t="shared" si="73"/>
        <x:v>-1.0529271374420945E-3</x:v>
      </x:c>
      <x:c r="I164" s="33">
        <x:f t="shared" si="74"/>
        <x:v>4.7520661157025579E-3</x:v>
      </x:c>
      <x:c r="J164" s="34">
        <x:f t="shared" si="75"/>
        <x:v>0.1326696808992156</x:v>
      </x:c>
      <x:c r="K164" s="34">
        <x:f t="shared" si="76"/>
        <x:v>0.1348427721149987</x:v>
      </x:c>
      <x:c r="L164" s="34">
        <x:f t="shared" si="77"/>
        <x:v>0.75998540251265412</x:v>
      </x:c>
      <x:c r="M164" s="34">
        <x:f t="shared" si="78"/>
        <x:v>5.8210986886361019E-2</x:v>
      </x:c>
      <x:c r="N164" s="34">
        <x:f t="shared" si="47"/>
        <x:v>1.0857088424132293</x:v>
      </x:c>
      <x:c r="O164" s="35">
        <x:f t="shared" si="48"/>
        <x:v>0.24639428414307507</x:v>
      </x:c>
      <x:c r="P164" s="26" t="b">
        <x:f t="shared" si="49"/>
        <x:v>0</x:v>
      </x:c>
      <x:c r="Q164" s="26" t="b">
        <x:f t="shared" si="50"/>
        <x:v>0</x:v>
      </x:c>
      <x:c r="R164" s="26" t="b">
        <x:f t="shared" si="51"/>
        <x:v>0</x:v>
      </x:c>
      <x:c r="S164" s="26" t="b">
        <x:f t="shared" si="79"/>
        <x:v>0</x:v>
      </x:c>
      <x:c r="T164" s="26" t="str">
        <x:f t="shared" si="80"/>
        <x:v>不调</x:v>
      </x:c>
      <x:c r="U164" s="34">
        <x:f t="shared" si="52"/>
        <x:v>0.1326696808992156</x:v>
      </x:c>
      <x:c r="V164" s="34">
        <x:f t="shared" si="53"/>
        <x:v>0.1348427721149987</x:v>
      </x:c>
      <x:c r="W164" s="34">
        <x:f t="shared" si="54"/>
        <x:v>0.75998540251265412</x:v>
      </x:c>
      <x:c r="X164" s="34">
        <x:f t="shared" si="55"/>
        <x:v>5.8210986886361019E-2</x:v>
      </x:c>
      <x:c r="Y164" s="34">
        <x:f t="shared" si="81"/>
        <x:v>0.99998626710299976</x:v>
      </x:c>
      <x:c r="Z164" s="34">
        <x:f t="shared" si="56"/>
        <x:v>0.13266785896015276</x:v>
      </x:c>
      <x:c r="AA164" s="34">
        <x:f t="shared" si="57"/>
        <x:v>0.13484092033309802</x:v>
      </x:c>
      <x:c r="AB164" s="34">
        <x:f t="shared" si="58"/>
        <x:v>0.75997496571139977</x:v>
      </x:c>
      <x:c r="AC164" s="34">
        <x:f t="shared" si="59"/>
        <x:v>5.8210187480873823E-2</x:v>
      </x:c>
      <x:c r="AD164" s="34">
        <x:f t="shared" si="60"/>
        <x:v>1.0856939324855244</x:v>
      </x:c>
      <x:c r="AE164" s="34">
        <x:f t="shared" si="82"/>
        <x:v>1.0856939324855244</x:v>
      </x:c>
      <x:c r="AF164" s="33">
        <x:f t="shared" si="61"/>
        <x:v>0</x:v>
      </x:c>
      <x:c r="AG164" s="33">
        <x:f t="shared" si="83"/>
        <x:v>5.4696423140860873E-3</x:v>
      </x:c>
      <x:c r="AH164" s="30">
        <x:f t="shared" si="84"/>
        <x:v>44012</x:v>
      </x:c>
      <x:c r="AI164" s="36">
        <x:f t="shared" si="62"/>
        <x:v>2020</x:v>
      </x:c>
      <x:c r="AJ164" s="36">
        <x:f t="shared" si="63"/>
        <x:v>7</x:v>
      </x:c>
      <x:c r="AK164" s="26">
        <x:f t="shared" si="64"/>
        <x:v>0</x:v>
      </x:c>
      <x:c r="AL164" s="34">
        <x:f t="shared" si="85"/>
        <x:v>1.0640752221166936</x:v>
      </x:c>
      <x:c r="AM164" s="35" t="str">
        <x:f t="shared" si="65"/>
      </x:c>
      <x:c r="AN164" s="34">
        <x:f t="shared" si="86"/>
        <x:v>1.0856939324855244</x:v>
      </x:c>
      <x:c r="AO164" s="35">
        <x:f t="shared" si="66"/>
        <x:v>0</x:v>
      </x:c>
      <x:c r="AP164" s="31">
        <x:f t="shared" si="67"/>
        <x:v>1</x:v>
      </x:c>
      <x:c r="AQ164" s="26" t="b">
        <x:f t="shared" si="68"/>
        <x:v>1</x:v>
      </x:c>
    </x:row>
    <x:row r="165">
      <x:c r="A165" s="30" t="n">
        <x:f>'净值底稿'!A127</x:f>
        <x:v>44021</x:v>
      </x:c>
      <x:c r="B165" s="32" t="n">
        <x:f>'净值底稿'!F127</x:f>
        <x:v>1.4966011586947274</x:v>
      </x:c>
      <x:c r="C165" s="32" t="n">
        <x:f>'净值底稿'!O127</x:f>
        <x:v>1.2876617293415087</x:v>
      </x:c>
      <x:c r="D165" s="32" t="n">
        <x:f>'净值底稿'!P127</x:f>
        <x:v>1.4179</x:v>
      </x:c>
      <x:c r="E165" s="32" t="n">
        <x:f>'净值底稿'!Q127</x:f>
        <x:v>1.4684</x:v>
      </x:c>
      <x:c r="F165" s="33">
        <x:f t="shared" si="71"/>
        <x:v>2.8090574033938331E-2</x:v>
      </x:c>
      <x:c r="G165" s="33">
        <x:f t="shared" si="72"/>
        <x:v>2.640435079532466E-2</x:v>
      </x:c>
      <x:c r="H165" s="33">
        <x:f t="shared" si="73"/>
        <x:v>-3.6539948000844369E-3</x:v>
      </x:c>
      <x:c r="I165" s="33">
        <x:f t="shared" si="74"/>
        <x:v>6.5117554321747484E-3</x:v>
      </x:c>
      <x:c r="J165" s="34">
        <x:f t="shared" si="75"/>
        <x:v>0.13639457527419702</x:v>
      </x:c>
      <x:c r="K165" s="34">
        <x:f t="shared" si="76"/>
        <x:v>0.13840130729513758</x:v>
      </x:c>
      <x:c r="L165" s="34">
        <x:f t="shared" si="77"/>
        <x:v>0.75719802113849599</x:v>
      </x:c>
      <x:c r="M165" s="34">
        <x:f t="shared" si="78"/>
        <x:v>5.8589237985410311E-2</x:v>
      </x:c>
      <x:c r="N165" s="34">
        <x:f t="shared" si="47"/>
        <x:v>1.090583141693241</x:v>
      </x:c>
      <x:c r="O165" s="35">
        <x:f t="shared" si="48"/>
        <x:v>0.25197151144541452</x:v>
      </x:c>
      <x:c r="P165" s="26" t="b">
        <x:f t="shared" si="49"/>
        <x:v>0</x:v>
      </x:c>
      <x:c r="Q165" s="26" t="b">
        <x:f t="shared" si="50"/>
        <x:v>0</x:v>
      </x:c>
      <x:c r="R165" s="26" t="b">
        <x:f t="shared" si="51"/>
        <x:v>1</x:v>
      </x:c>
      <x:c r="S165" s="26" t="b">
        <x:f t="shared" si="79"/>
        <x:v>1</x:v>
      </x:c>
      <x:c r="T165" s="26" t="str">
        <x:f t="shared" si="80"/>
        <x:v>动态</x:v>
      </x:c>
      <x:c r="U165" s="34">
        <x:f t="shared" si="52"/>
        <x:v>0.10826190190452911</x:v>
      </x:c>
      <x:c r="V165" s="34">
        <x:f t="shared" si="53"/>
        <x:v>0.10985472643411906</x:v>
      </x:c>
      <x:c r="W165" s="34">
        <x:f t="shared" si="54"/>
        <x:v>0.8098066132231182</x:v>
      </x:c>
      <x:c r="X165" s="34">
        <x:f t="shared" si="55"/>
        <x:v>6.2659900131474641E-2</x:v>
      </x:c>
      <x:c r="Y165" s="34">
        <x:f t="shared" si="81"/>
        <x:v>0.99998626710299976</x:v>
      </x:c>
      <x:c r="Z165" s="34">
        <x:f t="shared" si="56"/>
        <x:v>0.10826041515498121</x:v>
      </x:c>
      <x:c r="AA165" s="34">
        <x:f t="shared" si="57"/>
        <x:v>0.10985321781047595</x:v>
      </x:c>
      <x:c r="AB165" s="34">
        <x:f t="shared" si="58"/>
        <x:v>0.80979549223230873</x:v>
      </x:c>
      <x:c r="AC165" s="34">
        <x:f t="shared" si="59"/>
        <x:v>6.2659039629520089E-2</x:v>
      </x:c>
      <x:c r="AD165" s="34">
        <x:f t="shared" si="60"/>
        <x:v>1.090568164827286</x:v>
      </x:c>
      <x:c r="AE165" s="34">
        <x:f t="shared" si="82"/>
        <x:v>1.090568164827286</x:v>
      </x:c>
      <x:c r="AF165" s="33">
        <x:f t="shared" si="61"/>
        <x:v>0</x:v>
      </x:c>
      <x:c r="AG165" s="33">
        <x:f t="shared" si="83"/>
        <x:v>4.4895086874094936E-3</x:v>
      </x:c>
      <x:c r="AH165" s="30">
        <x:f t="shared" si="84"/>
        <x:v>44021</x:v>
      </x:c>
      <x:c r="AI165" s="36">
        <x:f t="shared" si="62"/>
        <x:v>2020</x:v>
      </x:c>
      <x:c r="AJ165" s="36">
        <x:f t="shared" si="63"/>
        <x:v>7</x:v>
      </x:c>
      <x:c r="AK165" s="26">
        <x:f t="shared" si="64"/>
        <x:v>0</x:v>
      </x:c>
      <x:c r="AL165" s="34">
        <x:f t="shared" si="85"/>
        <x:v>1.0640752221166936</x:v>
      </x:c>
      <x:c r="AM165" s="35" t="str">
        <x:f t="shared" si="65"/>
      </x:c>
      <x:c r="AN165" s="34">
        <x:f t="shared" si="86"/>
        <x:v>1.090568164827286</x:v>
      </x:c>
      <x:c r="AO165" s="35">
        <x:f t="shared" si="66"/>
        <x:v>0</x:v>
      </x:c>
      <x:c r="AP165" s="31">
        <x:f t="shared" si="67"/>
        <x:v>1</x:v>
      </x:c>
      <x:c r="AQ165" s="26" t="b">
        <x:f t="shared" si="68"/>
        <x:v>1</x:v>
      </x:c>
    </x:row>
    <x:row r="166">
      <x:c r="A166" s="30" t="n">
        <x:f>'净值底稿'!A128</x:f>
        <x:v>44022</x:v>
      </x:c>
      <x:c r="B166" s="32" t="n">
        <x:f>'净值底稿'!F128</x:f>
        <x:v>1.4949094329712524</x:v>
      </x:c>
      <x:c r="C166" s="32" t="n">
        <x:f>'净值底稿'!O128</x:f>
        <x:v>1.2819139422765338</x:v>
      </x:c>
      <x:c r="D166" s="32" t="n">
        <x:f>'净值底稿'!P128</x:f>
        <x:v>1.4162</x:v>
      </x:c>
      <x:c r="E166" s="32" t="n">
        <x:f>'净值底稿'!Q128</x:f>
        <x:v>1.4603</x:v>
      </x:c>
      <x:c r="F166" s="33">
        <x:f t="shared" si="71"/>
        <x:v>-1.1303784669994821E-3</x:v>
      </x:c>
      <x:c r="G166" s="33">
        <x:f t="shared" si="72"/>
        <x:v>-4.4637399201995498E-3</x:v>
      </x:c>
      <x:c r="H166" s="33">
        <x:f t="shared" si="73"/>
        <x:v>-1.1989562028351664E-3</x:v>
      </x:c>
      <x:c r="I166" s="33">
        <x:f t="shared" si="74"/>
        <x:v>-5.5162081176790556E-3</x:v>
      </x:c>
      <x:c r="J166" s="34">
        <x:f t="shared" si="75"/>
        <x:v>0.1081380399128616</x:v>
      </x:c>
      <x:c r="K166" s="34">
        <x:f t="shared" si="76"/>
        <x:v>0.10936286161677296</x:v>
      </x:c>
      <x:c r="L166" s="34">
        <x:f t="shared" si="77"/>
        <x:v>0.80882458290386883</x:v>
      </x:c>
      <x:c r="M166" s="34">
        <x:f t="shared" si="78"/>
        <x:v>6.2313399326469759E-2</x:v>
      </x:c>
      <x:c r="N166" s="34">
        <x:f t="shared" si="47"/>
        <x:v>1.0886388837599732</x:v>
      </x:c>
      <x:c r="O166" s="35">
        <x:f t="shared" si="48"/>
        <x:v>0.19979159735542745</x:v>
      </x:c>
      <x:c r="P166" s="26" t="b">
        <x:f t="shared" si="49"/>
        <x:v>0</x:v>
      </x:c>
      <x:c r="Q166" s="26" t="b">
        <x:f t="shared" si="50"/>
        <x:v>0</x:v>
      </x:c>
      <x:c r="R166" s="26" t="b">
        <x:f t="shared" si="51"/>
        <x:v>0</x:v>
      </x:c>
      <x:c r="S166" s="26" t="b">
        <x:f t="shared" si="79"/>
        <x:v>0</x:v>
      </x:c>
      <x:c r="T166" s="26" t="str">
        <x:f t="shared" si="80"/>
        <x:v>不调</x:v>
      </x:c>
      <x:c r="U166" s="34">
        <x:f t="shared" si="52"/>
        <x:v>0.1081380399128616</x:v>
      </x:c>
      <x:c r="V166" s="34">
        <x:f t="shared" si="53"/>
        <x:v>0.10936286161677296</x:v>
      </x:c>
      <x:c r="W166" s="34">
        <x:f t="shared" si="54"/>
        <x:v>0.80882458290386883</x:v>
      </x:c>
      <x:c r="X166" s="34">
        <x:f t="shared" si="55"/>
        <x:v>6.2313399326469759E-2</x:v>
      </x:c>
      <x:c r="Y166" s="34">
        <x:f t="shared" si="81"/>
        <x:v>0.99998626710299976</x:v>
      </x:c>
      <x:c r="Z166" s="34">
        <x:f t="shared" si="56"/>
        <x:v>0.10813655486429767</x:v>
      </x:c>
      <x:c r="AA166" s="34">
        <x:f t="shared" si="57"/>
        <x:v>0.10936135974785872</x:v>
      </x:c>
      <x:c r="AB166" s="34">
        <x:f t="shared" si="58"/>
        <x:v>0.80881347539918058</x:v>
      </x:c>
      <x:c r="AC166" s="34">
        <x:f t="shared" si="59"/>
        <x:v>6.2312543582975076E-2</x:v>
      </x:c>
      <x:c r="AD166" s="34">
        <x:f t="shared" si="60"/>
        <x:v>1.088623933594312</x:v>
      </x:c>
      <x:c r="AE166" s="34">
        <x:f t="shared" si="82"/>
        <x:v>1.090568164827286</x:v>
      </x:c>
      <x:c r="AF166" s="33">
        <x:f t="shared" si="61"/>
        <x:v>-1.7827691066719664E-3</x:v>
      </x:c>
      <x:c r="AG166" s="33">
        <x:f t="shared" si="83"/>
        <x:v>-1.7827691066719664E-3</x:v>
      </x:c>
      <x:c r="AH166" s="30">
        <x:f t="shared" si="84"/>
        <x:v>44021</x:v>
      </x:c>
      <x:c r="AI166" s="36">
        <x:f t="shared" si="62"/>
        <x:v>2020</x:v>
      </x:c>
      <x:c r="AJ166" s="36">
        <x:f t="shared" si="63"/>
        <x:v>7</x:v>
      </x:c>
      <x:c r="AK166" s="26">
        <x:f t="shared" si="64"/>
        <x:v>0</x:v>
      </x:c>
      <x:c r="AL166" s="34">
        <x:f t="shared" si="85"/>
        <x:v>1.0640752221166936</x:v>
      </x:c>
      <x:c r="AM166" s="35" t="str">
        <x:f t="shared" si="65"/>
      </x:c>
      <x:c r="AN166" s="34">
        <x:f t="shared" si="86"/>
        <x:v>1.090568164827286</x:v>
      </x:c>
      <x:c r="AO166" s="35">
        <x:f t="shared" si="66"/>
        <x:v>-1.7827691066719664E-3</x:v>
      </x:c>
      <x:c r="AP166" s="31">
        <x:f t="shared" si="67"/>
        <x:v>1</x:v>
      </x:c>
      <x:c r="AQ166" s="26" t="b">
        <x:f t="shared" si="68"/>
        <x:v>1</x:v>
      </x:c>
    </x:row>
    <x:row r="167">
      <x:c r="A167" s="30" t="n">
        <x:f>'净值底稿'!A129</x:f>
        <x:v>44025</x:v>
      </x:c>
      <x:c r="B167" s="32" t="n">
        <x:f>'净值底稿'!F129</x:f>
        <x:v>1.55318908239289</x:v>
      </x:c>
      <x:c r="C167" s="32" t="n">
        <x:f>'净值底稿'!O129</x:f>
        <x:v>1.3228991777772312</x:v>
      </x:c>
      <x:c r="D167" s="32" t="n">
        <x:f>'净值底稿'!P129</x:f>
        <x:v>1.4136</x:v>
      </x:c>
      <x:c r="E167" s="32" t="n">
        <x:f>'净值底稿'!Q129</x:f>
        <x:v>1.4652</x:v>
      </x:c>
      <x:c r="F167" s="33">
        <x:f t="shared" si="71"/>
        <x:v>3.8985404825362613E-2</x:v>
      </x:c>
      <x:c r="G167" s="33">
        <x:f t="shared" si="72"/>
        <x:v>3.1971908682038697E-2</x:v>
      </x:c>
      <x:c r="H167" s="33">
        <x:f t="shared" si="73"/>
        <x:v>-1.8358988843383273E-3</x:v>
      </x:c>
      <x:c r="I167" s="33">
        <x:f t="shared" si="74"/>
        <x:v>3.355474902417388E-3</x:v>
      </x:c>
      <x:c r="J167" s="34">
        <x:f t="shared" si="75"/>
        <x:v>0.11235230223210235</x:v>
      </x:c>
      <x:c r="K167" s="34">
        <x:f t="shared" si="76"/>
        <x:v>0.11285785115506085</x:v>
      </x:c>
      <x:c r="L167" s="34">
        <x:f t="shared" si="77"/>
        <x:v>0.8073285756420574</x:v>
      </x:c>
      <x:c r="M167" s="34">
        <x:f t="shared" si="78"/>
        <x:v>6.2521631759073534E-2</x:v>
      </x:c>
      <x:c r="N167" s="34">
        <x:f t="shared" si="47"/>
        <x:v>1.0950603607882943</x:v>
      </x:c>
      <x:c r="O167" s="35">
        <x:f t="shared" si="48"/>
        <x:v>0.20566003615092285</x:v>
      </x:c>
      <x:c r="P167" s="26" t="b">
        <x:f t="shared" si="49"/>
        <x:v>0</x:v>
      </x:c>
      <x:c r="Q167" s="26" t="b">
        <x:f t="shared" si="50"/>
        <x:v>0</x:v>
      </x:c>
      <x:c r="R167" s="26" t="b">
        <x:f t="shared" si="51"/>
        <x:v>0</x:v>
      </x:c>
      <x:c r="S167" s="26" t="b">
        <x:f t="shared" si="79"/>
        <x:v>0</x:v>
      </x:c>
      <x:c r="T167" s="26" t="str">
        <x:f t="shared" si="80"/>
        <x:v>不调</x:v>
      </x:c>
      <x:c r="U167" s="34">
        <x:f t="shared" si="52"/>
        <x:v>0.11235230223210235</x:v>
      </x:c>
      <x:c r="V167" s="34">
        <x:f t="shared" si="53"/>
        <x:v>0.11285785115506085</x:v>
      </x:c>
      <x:c r="W167" s="34">
        <x:f t="shared" si="54"/>
        <x:v>0.8073285756420574</x:v>
      </x:c>
      <x:c r="X167" s="34">
        <x:f t="shared" si="55"/>
        <x:v>6.2521631759073534E-2</x:v>
      </x:c>
      <x:c r="Y167" s="34">
        <x:f t="shared" si="81"/>
        <x:v>0.99995880187477393</x:v>
      </x:c>
      <x:c r="Z167" s="34">
        <x:f t="shared" si="56"/>
        <x:v>0.11234767352788555</x:v>
      </x:c>
      <x:c r="AA167" s="34">
        <x:f t="shared" si="57"/>
        <x:v>0.11285320162317622</x:v>
      </x:c>
      <x:c r="AB167" s="34">
        <x:f t="shared" si="58"/>
        <x:v>0.80729531521829956</x:v>
      </x:c>
      <x:c r="AC167" s="34">
        <x:f t="shared" si="59"/>
        <x:v>6.2519055985058983E-2</x:v>
      </x:c>
      <x:c r="AD167" s="34">
        <x:f t="shared" si="60"/>
        <x:v>1.0950152463544203</x:v>
      </x:c>
      <x:c r="AE167" s="34">
        <x:f t="shared" si="82"/>
        <x:v>1.0950152463544203</x:v>
      </x:c>
      <x:c r="AF167" s="33">
        <x:f t="shared" si="61"/>
        <x:v>0</x:v>
      </x:c>
      <x:c r="AG167" s="33">
        <x:f t="shared" si="83"/>
        <x:v>5.871001511978502E-3</x:v>
      </x:c>
      <x:c r="AH167" s="30">
        <x:f t="shared" si="84"/>
        <x:v>44021</x:v>
      </x:c>
      <x:c r="AI167" s="36">
        <x:f t="shared" si="62"/>
        <x:v>2020</x:v>
      </x:c>
      <x:c r="AJ167" s="36">
        <x:f t="shared" si="63"/>
        <x:v>7</x:v>
      </x:c>
      <x:c r="AK167" s="26">
        <x:f t="shared" si="64"/>
        <x:v>0</x:v>
      </x:c>
      <x:c r="AL167" s="34">
        <x:f t="shared" si="85"/>
        <x:v>1.0640752221166936</x:v>
      </x:c>
      <x:c r="AM167" s="35" t="str">
        <x:f t="shared" si="65"/>
      </x:c>
      <x:c r="AN167" s="34">
        <x:f t="shared" si="86"/>
        <x:v>1.0950152463544203</x:v>
      </x:c>
      <x:c r="AO167" s="35">
        <x:f t="shared" si="66"/>
        <x:v>0</x:v>
      </x:c>
      <x:c r="AP167" s="31">
        <x:f t="shared" si="67"/>
        <x:v>1</x:v>
      </x:c>
      <x:c r="AQ167" s="26" t="b">
        <x:f t="shared" si="68"/>
        <x:v>1</x:v>
      </x:c>
    </x:row>
    <x:row r="168">
      <x:c r="A168" s="30" t="n">
        <x:f>'净值底稿'!A130</x:f>
        <x:v>44026</x:v>
      </x:c>
      <x:c r="B168" s="32" t="n">
        <x:f>'净值底稿'!F130</x:f>
        <x:v>1.53487656349566</x:v>
      </x:c>
      <x:c r="C168" s="32" t="n">
        <x:f>'净值底稿'!O130</x:f>
        <x:v>1.316287314881085</x:v>
      </x:c>
      <x:c r="D168" s="32" t="n">
        <x:f>'净值底稿'!P130</x:f>
        <x:v>1.4123</x:v>
      </x:c>
      <x:c r="E168" s="32" t="n">
        <x:f>'净值底稿'!Q130</x:f>
        <x:v>1.4623</x:v>
      </x:c>
      <x:c r="F168" s="33">
        <x:f t="shared" si="71"/>
        <x:v>-1.1790270164027339E-2</x:v>
      </x:c>
      <x:c r="G168" s="33">
        <x:f t="shared" si="72"/>
        <x:v>-4.9980096799634444E-3</x:v>
      </x:c>
      <x:c r="H168" s="33">
        <x:f t="shared" si="73"/>
        <x:v>-9.1963780418780061E-4</x:v>
      </x:c>
      <x:c r="I168" s="33">
        <x:f t="shared" si="74"/>
        <x:v>-1.9792519792520835E-3</x:v>
      </x:c>
      <x:c r="J168" s="34">
        <x:f t="shared" si="75"/>
        <x:v>0.11102306410469184</x:v>
      </x:c>
      <x:c r="K168" s="34">
        <x:f t="shared" si="76"/>
        <x:v>0.11228916022904872</x:v>
      </x:c>
      <x:c r="L168" s="34">
        <x:f t="shared" si="77"/>
        <x:v>0.80655289592728108</x:v>
      </x:c>
      <x:c r="M168" s="34">
        <x:f t="shared" si="78"/>
        <x:v>6.2395315019759583E-2</x:v>
      </x:c>
      <x:c r="N168" s="34">
        <x:f t="shared" si="47"/>
        <x:v>1.0922604352807812</x:v>
      </x:c>
      <x:c r="O168" s="35">
        <x:f t="shared" si="48"/>
        <x:v>0.20444961395707331</x:v>
      </x:c>
      <x:c r="P168" s="26" t="b">
        <x:f t="shared" si="49"/>
        <x:v>0</x:v>
      </x:c>
      <x:c r="Q168" s="26" t="b">
        <x:f t="shared" si="50"/>
        <x:v>0</x:v>
      </x:c>
      <x:c r="R168" s="26" t="b">
        <x:f t="shared" si="51"/>
        <x:v>0</x:v>
      </x:c>
      <x:c r="S168" s="26" t="b">
        <x:f t="shared" si="79"/>
        <x:v>0</x:v>
      </x:c>
      <x:c r="T168" s="26" t="str">
        <x:f t="shared" si="80"/>
        <x:v>不调</x:v>
      </x:c>
      <x:c r="U168" s="34">
        <x:f t="shared" si="52"/>
        <x:v>0.11102306410469184</x:v>
      </x:c>
      <x:c r="V168" s="34">
        <x:f t="shared" si="53"/>
        <x:v>0.11228916022904872</x:v>
      </x:c>
      <x:c r="W168" s="34">
        <x:f t="shared" si="54"/>
        <x:v>0.80655289592728108</x:v>
      </x:c>
      <x:c r="X168" s="34">
        <x:f t="shared" si="55"/>
        <x:v>6.2395315019759583E-2</x:v>
      </x:c>
      <x:c r="Y168" s="34">
        <x:f t="shared" si="81"/>
        <x:v>0.99998626710299976</x:v>
      </x:c>
      <x:c r="Z168" s="34">
        <x:f t="shared" si="56"/>
        <x:v>0.11102153943638784</x:v>
      </x:c>
      <x:c r="AA168" s="34">
        <x:f t="shared" si="57"/>
        <x:v>0.11228761817357706</x:v>
      </x:c>
      <x:c r="AB168" s="34">
        <x:f t="shared" si="58"/>
        <x:v>0.80654181961943605</x:v>
      </x:c>
      <x:c r="AC168" s="34">
        <x:f t="shared" si="59"/>
        <x:v>6.2394458151325119E-2</x:v>
      </x:c>
      <x:c r="AD168" s="34">
        <x:f t="shared" si="60"/>
        <x:v>1.092245435380726</x:v>
      </x:c>
      <x:c r="AE168" s="34">
        <x:f t="shared" si="82"/>
        <x:v>1.0950152463544203</x:v>
      </x:c>
      <x:c r="AF168" s="33">
        <x:f t="shared" si="61"/>
        <x:v>-2.5294725191412626E-3</x:v>
      </x:c>
      <x:c r="AG168" s="33">
        <x:f t="shared" si="83"/>
        <x:v>-2.5294725191412626E-3</x:v>
      </x:c>
      <x:c r="AH168" s="30">
        <x:f t="shared" si="84"/>
        <x:v>44021</x:v>
      </x:c>
      <x:c r="AI168" s="36">
        <x:f t="shared" si="62"/>
        <x:v>2020</x:v>
      </x:c>
      <x:c r="AJ168" s="36">
        <x:f t="shared" si="63"/>
        <x:v>7</x:v>
      </x:c>
      <x:c r="AK168" s="26">
        <x:f t="shared" si="64"/>
        <x:v>0</x:v>
      </x:c>
      <x:c r="AL168" s="34">
        <x:f t="shared" si="85"/>
        <x:v>1.0640752221166936</x:v>
      </x:c>
      <x:c r="AM168" s="35" t="str">
        <x:f t="shared" si="65"/>
      </x:c>
      <x:c r="AN168" s="34">
        <x:f t="shared" si="86"/>
        <x:v>1.0950152463544203</x:v>
      </x:c>
      <x:c r="AO168" s="35">
        <x:f t="shared" si="66"/>
        <x:v>-2.5294725191412626E-3</x:v>
      </x:c>
      <x:c r="AP168" s="31">
        <x:f t="shared" si="67"/>
        <x:v>1</x:v>
      </x:c>
      <x:c r="AQ168" s="26" t="b">
        <x:f t="shared" si="68"/>
        <x:v>1</x:v>
      </x:c>
    </x:row>
    <x:row r="169">
      <x:c r="A169" s="30" t="n">
        <x:f>'净值底稿'!A131</x:f>
        <x:v>44027</x:v>
      </x:c>
      <x:c r="B169" s="32" t="n">
        <x:f>'净值底稿'!F131</x:f>
        <x:v>1.4808050930627976</x:v>
      </x:c>
      <x:c r="C169" s="32" t="n">
        <x:f>'净值底稿'!O131</x:f>
        <x:v>1.2862425743750912</x:v>
      </x:c>
      <x:c r="D169" s="32" t="n">
        <x:f>'净值底稿'!P131</x:f>
        <x:v>1.4124</x:v>
      </x:c>
      <x:c r="E169" s="32" t="n">
        <x:f>'净值底稿'!Q131</x:f>
        <x:v>1.4627</x:v>
      </x:c>
      <x:c r="F169" s="33">
        <x:f t="shared" si="71"/>
        <x:v>-3.5228546528663807E-2</x:v>
      </x:c>
      <x:c r="G169" s="33">
        <x:f t="shared" si="72"/>
        <x:v>-2.2825366594608654E-2</x:v>
      </x:c>
      <x:c r="H169" s="33">
        <x:f t="shared" si="73"/>
        <x:v>7.0806485874097547E-5</x:v>
      </x:c>
      <x:c r="I169" s="33">
        <x:f t="shared" si="74"/>
        <x:v>2.7354168091364706E-4</x:v>
      </x:c>
      <x:c r="J169" s="34">
        <x:f t="shared" si="75"/>
        <x:v>0.10711041196866918</x:v>
      </x:c>
      <x:c r="K169" s="34">
        <x:f t="shared" si="76"/>
        <x:v>0.10972461212472973</x:v>
      </x:c>
      <x:c r="L169" s="34">
        <x:f t="shared" si="77"/>
        <x:v>0.80659892801139377</x:v>
      </x:c>
      <x:c r="M169" s="34">
        <x:f t="shared" si="78"/>
        <x:v>6.2411525636287532E-2</x:v>
      </x:c>
      <x:c r="N169" s="34">
        <x:f t="shared" si="47"/>
        <x:v>1.0858454777410802</x:v>
      </x:c>
      <x:c r="O169" s="35">
        <x:f t="shared" si="48"/>
        <x:v>0.19969233978345416</x:v>
      </x:c>
      <x:c r="P169" s="26" t="b">
        <x:f t="shared" si="49"/>
        <x:v>0</x:v>
      </x:c>
      <x:c r="Q169" s="26" t="b">
        <x:f t="shared" si="50"/>
        <x:v>0</x:v>
      </x:c>
      <x:c r="R169" s="26" t="b">
        <x:f t="shared" si="51"/>
        <x:v>0</x:v>
      </x:c>
      <x:c r="S169" s="26" t="b">
        <x:f t="shared" si="79"/>
        <x:v>0</x:v>
      </x:c>
      <x:c r="T169" s="26" t="str">
        <x:f t="shared" si="80"/>
        <x:v>不调</x:v>
      </x:c>
      <x:c r="U169" s="34">
        <x:f t="shared" si="52"/>
        <x:v>0.10711041196866918</x:v>
      </x:c>
      <x:c r="V169" s="34">
        <x:f t="shared" si="53"/>
        <x:v>0.10972461212472973</x:v>
      </x:c>
      <x:c r="W169" s="34">
        <x:f t="shared" si="54"/>
        <x:v>0.80659892801139377</x:v>
      </x:c>
      <x:c r="X169" s="34">
        <x:f t="shared" si="55"/>
        <x:v>6.2411525636287532E-2</x:v>
      </x:c>
      <x:c r="Y169" s="34">
        <x:f t="shared" si="81"/>
        <x:v>0.99998626710299976</x:v>
      </x:c>
      <x:c r="Z169" s="34">
        <x:f t="shared" si="56"/>
        <x:v>0.10710894103241396</x:v>
      </x:c>
      <x:c r="AA169" s="34">
        <x:f t="shared" si="57"/>
        <x:v>0.10972310528793303</x:v>
      </x:c>
      <x:c r="AB169" s="34">
        <x:f t="shared" si="58"/>
        <x:v>0.80658785107139486</x:v>
      </x:c>
      <x:c r="AC169" s="34">
        <x:f t="shared" si="59"/>
        <x:v>6.2410668545234339E-2</x:v>
      </x:c>
      <x:c r="AD169" s="34">
        <x:f t="shared" si="60"/>
        <x:v>1.0858305659369762</x:v>
      </x:c>
      <x:c r="AE169" s="34">
        <x:f t="shared" si="82"/>
        <x:v>1.0950152463544203</x:v>
      </x:c>
      <x:c r="AF169" s="33">
        <x:f t="shared" si="61"/>
        <x:v>-8.387719210323441E-3</x:v>
      </x:c>
      <x:c r="AG169" s="33">
        <x:f t="shared" si="83"/>
        <x:v>-5.8731025426659311E-3</x:v>
      </x:c>
      <x:c r="AH169" s="30">
        <x:f t="shared" si="84"/>
        <x:v>44021</x:v>
      </x:c>
      <x:c r="AI169" s="36">
        <x:f t="shared" si="62"/>
        <x:v>2020</x:v>
      </x:c>
      <x:c r="AJ169" s="36">
        <x:f t="shared" si="63"/>
        <x:v>7</x:v>
      </x:c>
      <x:c r="AK169" s="26">
        <x:f t="shared" si="64"/>
        <x:v>0</x:v>
      </x:c>
      <x:c r="AL169" s="34">
        <x:f t="shared" si="85"/>
        <x:v>1.0640752221166936</x:v>
      </x:c>
      <x:c r="AM169" s="35" t="str">
        <x:f t="shared" si="65"/>
      </x:c>
      <x:c r="AN169" s="34">
        <x:f t="shared" si="86"/>
        <x:v>1.0950152463544203</x:v>
      </x:c>
      <x:c r="AO169" s="35">
        <x:f t="shared" si="66"/>
        <x:v>-8.387719210323441E-3</x:v>
      </x:c>
      <x:c r="AP169" s="31">
        <x:f t="shared" si="67"/>
        <x:v>1</x:v>
      </x:c>
      <x:c r="AQ169" s="26" t="b">
        <x:f t="shared" si="68"/>
        <x:v>1</x:v>
      </x:c>
    </x:row>
    <x:row r="170">
      <x:c r="A170" s="30" t="n">
        <x:f>'净值底稿'!A132</x:f>
        <x:v>44028</x:v>
      </x:c>
      <x:c r="B170" s="32" t="n">
        <x:f>'净值底稿'!F132</x:f>
        <x:v>1.3993996844600476</x:v>
      </x:c>
      <x:c r="C170" s="32" t="n">
        <x:f>'净值底稿'!O132</x:f>
        <x:v>1.23082241142759</x:v>
      </x:c>
      <x:c r="D170" s="32" t="n">
        <x:f>'净值底稿'!P132</x:f>
        <x:v>1.4137</x:v>
      </x:c>
      <x:c r="E170" s="32" t="n">
        <x:f>'净值底稿'!Q132</x:f>
        <x:v>1.4604</x:v>
      </x:c>
      <x:c r="F170" s="33">
        <x:f t="shared" si="71"/>
        <x:v>-5.4973749742024847E-2</x:v>
      </x:c>
      <x:c r="G170" s="33">
        <x:f t="shared" si="72"/>
        <x:v>-4.308686716766974E-2</x:v>
      </x:c>
      <x:c r="H170" s="33">
        <x:f t="shared" si="73"/>
        <x:v>9.2041914471807651E-4</x:v>
      </x:c>
      <x:c r="I170" s="33">
        <x:f t="shared" si="74"/>
        <x:v>-1.5724345388664629E-3</x:v>
      </x:c>
      <x:c r="J170" s="34">
        <x:f t="shared" si="75"/>
        <x:v>0.10122076091296474</x:v>
      </x:c>
      <x:c r="K170" s="34">
        <x:f t="shared" si="76"/>
        <x:v>0.10499548042516761</x:v>
      </x:c>
      <x:c r="L170" s="34">
        <x:f t="shared" si="77"/>
        <x:v>0.807330249971418</x:v>
      </x:c>
      <x:c r="M170" s="34">
        <x:f t="shared" si="78"/>
        <x:v>6.2312531854420067E-2</x:v>
      </x:c>
      <x:c r="N170" s="34" t="n">
        <x:f t="shared" ref="N170:N233" si="88">SUM(J170:M170)</x:f>
        <x:v>1.0758590231639704</x:v>
      </x:c>
      <x:c r="O170" s="35" t="n">
        <x:f t="shared" ref="O170:O233" si="89">IFERROR((J170+K170)/N170,0)</x:f>
        <x:v>0.1916758951667064</x:v>
      </x:c>
      <x:c r="P170" s="26" t="b">
        <x:f t="shared" ref="P170:P233" si="90">AND(MONTH(A170)=12,OR(A171="",YEAR(A170)&lt;&gt;YEAR(A171)))</x:f>
        <x:v>0</x:v>
      </x:c>
      <x:c r="Q170" s="26" t="b">
        <x:f t="shared" ref="Q170:Q233" si="91">AND(MOD(MONTH(A170),3)=0,OR(A171="",MONTH(A170)&lt;&gt;MONTH(A171)))</x:f>
        <x:v>0</x:v>
      </x:c>
      <x:c r="R170" s="26" t="b">
        <x:f t="shared" ref="R170:R233" si="92">OR(O170&gt;$E$7,O170&lt;$E$6)</x:f>
        <x:v>0</x:v>
      </x:c>
      <x:c r="S170" s="26" t="b">
        <x:f t="shared" si="79"/>
        <x:v>0</x:v>
      </x:c>
      <x:c r="T170" s="26" t="str">
        <x:f t="shared" si="80"/>
        <x:v>不调</x:v>
      </x:c>
      <x:c r="U170" s="34" t="n">
        <x:f t="shared" ref="U170:U233" si="93">IF(OR(T170="年末+季度",T170="季度+动态"),N170*$E$5/2,IF(T170="季度",(J170+K170)/2,IF(T170="动态",N170*$E$5*IF(J170+K170=0,0.5,J170/(J170+K170)),J170)))</x:f>
        <x:v>0.10122076091296474</x:v>
      </x:c>
      <x:c r="V170" s="34" t="n">
        <x:f t="shared" ref="V170:V233" si="94">IF(OR(T170="年末+季度",T170="季度+动态"),N170*$E$5/2,IF(T170="季度",(J170+K170)/2,IF(T170="动态",N170*$E$5*IF(J170+K170=0,0.5,K170/(J170+K170)),K170)))</x:f>
        <x:v>0.10499548042516761</x:v>
      </x:c>
      <x:c r="W170" s="34" t="n">
        <x:f t="shared" ref="W170:W233" si="95">IF(OR(T170="年末+季度",T170="季度+动态",T170="动态"),N170*(1-$E$5)*IF(L170+M170=0,$B$7/($B$7+$B$8),L170/(L170+M170)),L170)</x:f>
        <x:v>0.807330249971418</x:v>
      </x:c>
      <x:c r="X170" s="34" t="n">
        <x:f t="shared" ref="X170:X233" si="96">IF(OR(T170="年末+季度",T170="季度+动态",T170="动态"),N170*(1-$E$5)*IF(L170+M170=0,$B$8/($B$7+$B$8),M170/(L170+M170)),M170)</x:f>
        <x:v>0.06231253185442007</x:v>
      </x:c>
      <x:c r="Y170" s="34">
        <x:f t="shared" si="81"/>
        <x:v>0.99998626710299976</x:v>
      </x:c>
      <x:c r="Z170" s="34" t="n">
        <x:f t="shared" ref="Z170:Z233" si="97">U170*Y170</x:f>
        <x:v>0.10121937085868084</x:v>
      </x:c>
      <x:c r="AA170" s="34" t="n">
        <x:f t="shared" ref="AA170:AA233" si="98">V170*Y170</x:f>
        <x:v>0.10499403853304944</x:v>
      </x:c>
      <x:c r="AB170" s="34" t="n">
        <x:f t="shared" ref="AB170:AB233" si="99">W170*Y170</x:f>
        <x:v>0.80731916298825</x:v>
      </x:c>
      <x:c r="AC170" s="34" t="n">
        <x:f t="shared" ref="AC170:AC233" si="100">X170*Y170</x:f>
        <x:v>0.062311676122838285</x:v>
      </x:c>
      <x:c r="AD170" s="34" t="n">
        <x:f t="shared" ref="AD170:AD233" si="101">SUM(Z170:AC170)</x:f>
        <x:v>1.0758442485028188</x:v>
      </x:c>
      <x:c r="AE170" s="34">
        <x:f t="shared" si="82"/>
        <x:v>1.0950152463544203</x:v>
      </x:c>
      <x:c r="AF170" s="33" t="n">
        <x:f t="shared" ref="AF170:AF233" si="102">AD170/AE170-1</x:f>
        <x:v>-0.017507516827209968</x:v>
      </x:c>
      <x:c r="AG170" s="33">
        <x:f t="shared" si="83"/>
        <x:v>-9.1969389584646288E-3</x:v>
      </x:c>
      <x:c r="AH170" s="30">
        <x:f t="shared" si="84"/>
        <x:v>44021</x:v>
      </x:c>
      <x:c r="AI170" s="36" t="n">
        <x:f t="shared" ref="AI170:AI233" si="103">YEAR(A170)</x:f>
        <x:v>2020</x:v>
      </x:c>
      <x:c r="AJ170" s="36" t="n">
        <x:f t="shared" ref="AJ170:AJ233" si="104">MONTH(A170)</x:f>
        <x:v>7</x:v>
      </x:c>
      <x:c r="AK170" s="26" t="n">
        <x:f t="shared" ref="AK170:AK233" si="105">IF(MONTH(A170)&lt;&gt;MONTH(A171),1,0)</x:f>
        <x:v>0</x:v>
      </x:c>
      <x:c r="AL170" s="34">
        <x:f t="shared" si="85"/>
        <x:v>1.0640752221166936</x:v>
      </x:c>
      <x:c r="AM170" s="35" t="str">
        <x:f t="shared" ref="AM170:AM233" si="106">IF(AK170,AD170/AL170-1,"")</x:f>
      </x:c>
      <x:c r="AN170" s="34">
        <x:f t="shared" si="86"/>
        <x:v>1.0950152463544203</x:v>
      </x:c>
      <x:c r="AO170" s="35" t="n">
        <x:f t="shared" ref="AO170:AO233" si="107">AD170/AN170-1</x:f>
        <x:v>-0.017507516827209968</x:v>
      </x:c>
      <x:c r="AP170" s="31" t="n">
        <x:f t="shared" ref="AP170:AP233" si="108">IFERROR(SUM(Z170:AC170)/AD170,0)</x:f>
        <x:v>1</x:v>
      </x:c>
      <x:c r="AQ170" s="26" t="b">
        <x:f t="shared" ref="AQ170:AQ233" si="109">AND(B170&gt;0,C170&gt;0,D170&gt;0,E170&gt;0)</x:f>
        <x:v>1</x:v>
      </x:c>
    </x:row>
    <x:row r="171">
      <x:c r="A171" s="30" t="n">
        <x:f>'净值底稿'!A133</x:f>
        <x:v>44029</x:v>
      </x:c>
      <x:c r="B171" s="32" t="n">
        <x:f>'净值底稿'!F133</x:f>
        <x:v>1.41607012678254</x:v>
      </x:c>
      <x:c r="C171" s="32" t="n">
        <x:f>'净值底稿'!O133</x:f>
        <x:v>1.2386528945228774</x:v>
      </x:c>
      <x:c r="D171" s="32" t="n">
        <x:f>'净值底稿'!P133</x:f>
        <x:v>1.4145</x:v>
      </x:c>
      <x:c r="E171" s="32" t="n">
        <x:f>'净值底稿'!Q133</x:f>
        <x:v>1.4516</x:v>
      </x:c>
      <x:c r="F171" s="33" t="n">
        <x:f t="shared" ref="F171:F234" si="110">IFERROR(B171/B170-1,0)</x:f>
        <x:v>0.01191256687250486</x:v>
      </x:c>
      <x:c r="G171" s="33" t="n">
        <x:f t="shared" ref="G171:G234" si="111">IFERROR(C171/C170-1,0)</x:f>
        <x:v>0.006361992617769374</x:v>
      </x:c>
      <x:c r="H171" s="33" t="n">
        <x:f t="shared" ref="H171:H234" si="112">IFERROR(D171/D170-1,0)</x:f>
        <x:v>0.0005658909245243038</x:v>
      </x:c>
      <x:c r="I171" s="33" t="n">
        <x:f t="shared" ref="I171:I234" si="113">IFERROR(E171/E170-1,0)</x:f>
        <x:v>-0.006025746370857288</x:v>
      </x:c>
      <x:c r="J171" s="34" t="n">
        <x:f t="shared" ref="J171:J234" si="114">Z170*(1+F171)</x:f>
        <x:v>0.10242515338282775</x:v>
      </x:c>
      <x:c r="K171" s="34" t="n">
        <x:f t="shared" ref="K171:K234" si="115">AA170*(1+G171)</x:f>
        <x:v>0.10566200983110649</x:v>
      </x:c>
      <x:c r="L171" s="34" t="n">
        <x:f t="shared" ref="L171:L234" si="116">AB170*(1+H171)</x:f>
        <x:v>0.8077760175757797</x:v>
      </x:c>
      <x:c r="M171" s="34" t="n">
        <x:f t="shared" ref="M171:M234" si="117">AC170*(1+I171)</x:f>
        <x:v>0.06193620176657906</x:v>
      </x:c>
      <x:c r="N171" s="34">
        <x:f t="shared" si="88"/>
        <x:v>1.0777993825562928</x:v>
      </x:c>
      <x:c r="O171" s="35">
        <x:f t="shared" si="89"/>
        <x:v>0.19306669365536211</x:v>
      </x:c>
      <x:c r="P171" s="26" t="b">
        <x:f t="shared" si="90"/>
        <x:v>0</x:v>
      </x:c>
      <x:c r="Q171" s="26" t="b">
        <x:f t="shared" si="91"/>
        <x:v>0</x:v>
      </x:c>
      <x:c r="R171" s="26" t="b">
        <x:f t="shared" si="92"/>
        <x:v>0</x:v>
      </x:c>
      <x:c r="S171" s="26" t="b">
        <x:f t="shared" ref="S171:S234" si="118">AND(OR(P171,Q171,R171),A171-AH170&gt;$E$8)</x:f>
        <x:v>0</x:v>
      </x:c>
      <x:c r="T171" s="26" t="str">
        <x:f t="shared" ref="T171:T234" si="119">IF(NOT(OR(P171,Q171,R171)),"不调",IF(NOT(S171),"间隔规则跳过",IF(P171,"年末+季度",IF(AND(Q171,R171),"季度+动态",IF(Q171,"季度","动态")))))</x:f>
        <x:v>不调</x:v>
      </x:c>
      <x:c r="U171" s="34">
        <x:f t="shared" si="93"/>
        <x:v>0.10242515338282775</x:v>
      </x:c>
      <x:c r="V171" s="34">
        <x:f t="shared" si="94"/>
        <x:v>0.10566200983110649</x:v>
      </x:c>
      <x:c r="W171" s="34">
        <x:f t="shared" si="95"/>
        <x:v>0.80777601757577966</x:v>
      </x:c>
      <x:c r="X171" s="34">
        <x:f t="shared" si="96"/>
        <x:v>6.193620176657906E-2</x:v>
      </x:c>
      <x:c r="Y171" s="34" t="n">
        <x:f t="shared" ref="Y171:Y234" si="120">POWER(1-$H$5,(A171-A170)/$H$8)</x:f>
        <x:v>0.9999862671029998</x:v>
      </x:c>
      <x:c r="Z171" s="34">
        <x:f t="shared" si="97"/>
        <x:v>0.10242374678874611</x:v>
      </x:c>
      <x:c r="AA171" s="34">
        <x:f t="shared" si="98"/>
        <x:v>0.10566055878560864</x:v>
      </x:c>
      <x:c r="AB171" s="34">
        <x:f t="shared" si="99"/>
        <x:v>0.80776492447093107</x:v>
      </x:c>
      <x:c r="AC171" s="34">
        <x:f t="shared" si="100"/>
        <x:v>6.1935351203099613E-2</x:v>
      </x:c>
      <x:c r="AD171" s="34">
        <x:f t="shared" si="101"/>
        <x:v>1.0777845812483853</x:v>
      </x:c>
      <x:c r="AE171" s="34" t="n">
        <x:f t="shared" ref="AE171:AE234" si="121">MAX(AE170,AD171)</x:f>
        <x:v>1.0950152463544203</x:v>
      </x:c>
      <x:c r="AF171" s="33">
        <x:f t="shared" si="102"/>
        <x:v>-1.573554812446698E-2</x:v>
      </x:c>
      <x:c r="AG171" s="33" t="n">
        <x:f t="shared" ref="AG171:AG234" si="122">AD171/AD170-1</x:f>
        <x:v>0.0018035442846553451</x:v>
      </x:c>
      <x:c r="AH171" s="30" t="n">
        <x:f t="shared" ref="AH171:AH234" si="123">IF(OR(T171="年末+季度",T171="季度+动态",T171="季度",T171="动态"),A171,AH170)</x:f>
        <x:v>44021</x:v>
      </x:c>
      <x:c r="AI171" s="36">
        <x:f t="shared" si="103"/>
        <x:v>2020</x:v>
      </x:c>
      <x:c r="AJ171" s="36">
        <x:f t="shared" si="104"/>
        <x:v>7</x:v>
      </x:c>
      <x:c r="AK171" s="26">
        <x:f t="shared" si="105"/>
        <x:v>0</x:v>
      </x:c>
      <x:c r="AL171" s="34" t="n">
        <x:f t="shared" ref="AL171:AL234" si="124">IF(AK170,AD170,AL170)</x:f>
        <x:v>1.0640752221166936</x:v>
      </x:c>
      <x:c r="AM171" s="35" t="str">
        <x:f t="shared" si="106"/>
      </x:c>
      <x:c r="AN171" s="34" t="n">
        <x:f t="shared" ref="AN171:AN234" si="125">IF(AI171&lt;&gt;AI170,AD171,MAX(AN170,AD171))</x:f>
        <x:v>1.0950152463544203</x:v>
      </x:c>
      <x:c r="AO171" s="35">
        <x:f t="shared" si="107"/>
        <x:v>-1.573554812446698E-2</x:v>
      </x:c>
      <x:c r="AP171" s="31">
        <x:f t="shared" si="108"/>
        <x:v>1</x:v>
      </x:c>
      <x:c r="AQ171" s="26" t="b">
        <x:f t="shared" si="109"/>
        <x:v>1</x:v>
      </x:c>
    </x:row>
    <x:row r="172">
      <x:c r="A172" s="30" t="n">
        <x:f>'净值底稿'!A134</x:f>
        <x:v>44032</x:v>
      </x:c>
      <x:c r="B172" s="32" t="n">
        <x:f>'净值底稿'!F134</x:f>
        <x:v>1.4384708249532174</x:v>
      </x:c>
      <x:c r="C172" s="32" t="n">
        <x:f>'净值底稿'!O134</x:f>
        <x:v>1.2779344616266775</x:v>
      </x:c>
      <x:c r="D172" s="32" t="n">
        <x:f>'净值底稿'!P134</x:f>
        <x:v>1.4161</x:v>
      </x:c>
      <x:c r="E172" s="32" t="n">
        <x:f>'净值底稿'!Q134</x:f>
        <x:v>1.4561</x:v>
      </x:c>
      <x:c r="F172" s="33">
        <x:f t="shared" si="110"/>
        <x:v>1.5818918672886761E-2</x:v>
      </x:c>
      <x:c r="G172" s="33">
        <x:f t="shared" si="111"/>
        <x:v>3.1713135518026681E-2</x:v>
      </x:c>
      <x:c r="H172" s="33">
        <x:f t="shared" si="112"/>
        <x:v>1.1311417461998818E-3</x:v>
      </x:c>
      <x:c r="I172" s="33">
        <x:f t="shared" si="113"/>
        <x:v>3.1000275558004109E-3</x:v>
      </x:c>
      <x:c r="J172" s="34">
        <x:f t="shared" si="114"/>
        <x:v>0.10404397970936963</x:v>
      </x:c>
      <x:c r="K172" s="34">
        <x:f t="shared" si="115"/>
        <x:v>0.10901138640528707</x:v>
      </x:c>
      <x:c r="L172" s="34">
        <x:f t="shared" si="116"/>
        <x:v>0.80867862109811617</x:v>
      </x:c>
      <x:c r="M172" s="34">
        <x:f t="shared" si="117"/>
        <x:v>6.2127352498507399E-2</x:v>
      </x:c>
      <x:c r="N172" s="34">
        <x:f t="shared" si="88"/>
        <x:v>1.0838613397112802</x:v>
      </x:c>
      <x:c r="O172" s="35">
        <x:f t="shared" si="89"/>
        <x:v>0.19657068511310732</x:v>
      </x:c>
      <x:c r="P172" s="26" t="b">
        <x:f t="shared" si="90"/>
        <x:v>0</x:v>
      </x:c>
      <x:c r="Q172" s="26" t="b">
        <x:f t="shared" si="91"/>
        <x:v>0</x:v>
      </x:c>
      <x:c r="R172" s="26" t="b">
        <x:f t="shared" si="92"/>
        <x:v>0</x:v>
      </x:c>
      <x:c r="S172" s="26" t="b">
        <x:f t="shared" si="118"/>
        <x:v>0</x:v>
      </x:c>
      <x:c r="T172" s="26" t="str">
        <x:f t="shared" si="119"/>
        <x:v>不调</x:v>
      </x:c>
      <x:c r="U172" s="34">
        <x:f t="shared" si="93"/>
        <x:v>0.10404397970936963</x:v>
      </x:c>
      <x:c r="V172" s="34">
        <x:f t="shared" si="94"/>
        <x:v>0.10901138640528707</x:v>
      </x:c>
      <x:c r="W172" s="34">
        <x:f t="shared" si="95"/>
        <x:v>0.80867862109811617</x:v>
      </x:c>
      <x:c r="X172" s="34">
        <x:f t="shared" si="96"/>
        <x:v>6.2127352498507399E-2</x:v>
      </x:c>
      <x:c r="Y172" s="34">
        <x:f t="shared" si="120"/>
        <x:v>0.99995880187477393</x:v>
      </x:c>
      <x:c r="Z172" s="34">
        <x:f t="shared" si="97"/>
        <x:v>0.10403969329246454</x:v>
      </x:c>
      <x:c r="AA172" s="34">
        <x:f t="shared" si="98"/>
        <x:v>0.10900689534053888</x:v>
      </x:c>
      <x:c r="AB172" s="34">
        <x:f t="shared" si="99"/>
        <x:v>0.80864530505501653</x:v>
      </x:c>
      <x:c r="AC172" s="34">
        <x:f t="shared" si="100"/>
        <x:v>6.21247929680592E-2</x:v>
      </x:c>
      <x:c r="AD172" s="34">
        <x:f t="shared" si="101"/>
        <x:v>1.0838166866560792</x:v>
      </x:c>
      <x:c r="AE172" s="34">
        <x:f t="shared" si="121"/>
        <x:v>1.0950152463544203</x:v>
      </x:c>
      <x:c r="AF172" s="33">
        <x:f t="shared" si="102"/>
        <x:v>-1.0226852763579153E-2</x:v>
      </x:c>
      <x:c r="AG172" s="33">
        <x:f t="shared" si="122"/>
        <x:v>5.596763502319746E-3</x:v>
      </x:c>
      <x:c r="AH172" s="30">
        <x:f t="shared" si="123"/>
        <x:v>44021</x:v>
      </x:c>
      <x:c r="AI172" s="36">
        <x:f t="shared" si="103"/>
        <x:v>2020</x:v>
      </x:c>
      <x:c r="AJ172" s="36">
        <x:f t="shared" si="104"/>
        <x:v>7</x:v>
      </x:c>
      <x:c r="AK172" s="26">
        <x:f t="shared" si="105"/>
        <x:v>0</x:v>
      </x:c>
      <x:c r="AL172" s="34">
        <x:f t="shared" si="124"/>
        <x:v>1.0640752221166936</x:v>
      </x:c>
      <x:c r="AM172" s="35" t="str">
        <x:f t="shared" si="106"/>
      </x:c>
      <x:c r="AN172" s="34">
        <x:f t="shared" si="125"/>
        <x:v>1.0950152463544203</x:v>
      </x:c>
      <x:c r="AO172" s="35">
        <x:f t="shared" si="107"/>
        <x:v>-1.0226852763579153E-2</x:v>
      </x:c>
      <x:c r="AP172" s="31">
        <x:f t="shared" si="108"/>
        <x:v>1</x:v>
      </x:c>
      <x:c r="AQ172" s="26" t="b">
        <x:f t="shared" si="109"/>
        <x:v>1</x:v>
      </x:c>
    </x:row>
    <x:row r="173">
      <x:c r="A173" s="30" t="n">
        <x:f>'净值底稿'!A135</x:f>
        <x:v>44033</x:v>
      </x:c>
      <x:c r="B173" s="32" t="n">
        <x:f>'净值底稿'!F135</x:f>
        <x:v>1.44951598317028</x:v>
      </x:c>
      <x:c r="C173" s="32" t="n">
        <x:f>'净值底稿'!O135</x:f>
        <x:v>1.2859448709991312</x:v>
      </x:c>
      <x:c r="D173" s="32" t="n">
        <x:f>'净值底稿'!P135</x:f>
        <x:v>1.4189</x:v>
      </x:c>
      <x:c r="E173" s="32" t="n">
        <x:f>'净值底稿'!Q135</x:f>
        <x:v>1.4665</x:v>
      </x:c>
      <x:c r="F173" s="33">
        <x:f t="shared" si="110"/>
        <x:v>7.6784026658460736E-3</x:v>
      </x:c>
      <x:c r="G173" s="33">
        <x:f t="shared" si="111"/>
        <x:v>6.2682474046888981E-3</x:v>
      </x:c>
      <x:c r="H173" s="33">
        <x:f t="shared" si="112"/>
        <x:v>1.977261492832616E-3</x:v>
      </x:c>
      <x:c r="I173" s="33">
        <x:f t="shared" si="113"/>
        <x:v>7.1423665957008886E-3</x:v>
      </x:c>
      <x:c r="J173" s="34">
        <x:f t="shared" si="114"/>
        <x:v>0.10483855195079521</x:v>
      </x:c>
      <x:c r="K173" s="34">
        <x:f t="shared" si="115"/>
        <x:v>0.10969017752935041</x:v>
      </x:c>
      <x:c r="L173" s="34">
        <x:f t="shared" si="116"/>
        <x:v>0.81024420827806165</x:v>
      </x:c>
      <x:c r="M173" s="34">
        <x:f t="shared" si="117"/>
        <x:v>6.2568511014119102E-2</x:v>
      </x:c>
      <x:c r="N173" s="34">
        <x:f t="shared" si="88"/>
        <x:v>1.0873414487723265</x:v>
      </x:c>
      <x:c r="O173" s="35">
        <x:f t="shared" si="89"/>
        <x:v>0.19729656192391209</x:v>
      </x:c>
      <x:c r="P173" s="26" t="b">
        <x:f t="shared" si="90"/>
        <x:v>0</x:v>
      </x:c>
      <x:c r="Q173" s="26" t="b">
        <x:f t="shared" si="91"/>
        <x:v>0</x:v>
      </x:c>
      <x:c r="R173" s="26" t="b">
        <x:f t="shared" si="92"/>
        <x:v>0</x:v>
      </x:c>
      <x:c r="S173" s="26" t="b">
        <x:f t="shared" si="118"/>
        <x:v>0</x:v>
      </x:c>
      <x:c r="T173" s="26" t="str">
        <x:f t="shared" si="119"/>
        <x:v>不调</x:v>
      </x:c>
      <x:c r="U173" s="34">
        <x:f t="shared" si="93"/>
        <x:v>0.10483855195079521</x:v>
      </x:c>
      <x:c r="V173" s="34">
        <x:f t="shared" si="94"/>
        <x:v>0.10969017752935041</x:v>
      </x:c>
      <x:c r="W173" s="34">
        <x:f t="shared" si="95"/>
        <x:v>0.81024420827806165</x:v>
      </x:c>
      <x:c r="X173" s="34">
        <x:f t="shared" si="96"/>
        <x:v>6.2568511014119102E-2</x:v>
      </x:c>
      <x:c r="Y173" s="34">
        <x:f t="shared" si="120"/>
        <x:v>0.99998626710299976</x:v>
      </x:c>
      <x:c r="Z173" s="34">
        <x:f t="shared" si="97"/>
        <x:v>0.10483711221375962</x:v>
      </x:c>
      <x:c r="AA173" s="34">
        <x:f t="shared" si="98"/>
        <x:v>0.10968867116544047</x:v>
      </x:c>
      <x:c r="AB173" s="34">
        <x:f t="shared" si="99"/>
        <x:v>0.81023308127780436</x:v>
      </x:c>
      <x:c r="AC173" s="34">
        <x:f t="shared" si="100"/>
        <x:v>6.2567651767201887E-2</x:v>
      </x:c>
      <x:c r="AD173" s="34">
        <x:f t="shared" si="101"/>
        <x:v>1.0873265164242063</x:v>
      </x:c>
      <x:c r="AE173" s="34">
        <x:f t="shared" si="121"/>
        <x:v>1.0950152463544203</x:v>
      </x:c>
      <x:c r="AF173" s="33">
        <x:f t="shared" si="102"/>
        <x:v>-7.0215734034860811E-3</x:v>
      </x:c>
      <x:c r="AG173" s="33">
        <x:f t="shared" si="122"/>
        <x:v>3.2383979794183837E-3</x:v>
      </x:c>
      <x:c r="AH173" s="30">
        <x:f t="shared" si="123"/>
        <x:v>44021</x:v>
      </x:c>
      <x:c r="AI173" s="36">
        <x:f t="shared" si="103"/>
        <x:v>2020</x:v>
      </x:c>
      <x:c r="AJ173" s="36">
        <x:f t="shared" si="104"/>
        <x:v>7</x:v>
      </x:c>
      <x:c r="AK173" s="26">
        <x:f t="shared" si="105"/>
        <x:v>0</x:v>
      </x:c>
      <x:c r="AL173" s="34">
        <x:f t="shared" si="124"/>
        <x:v>1.0640752221166936</x:v>
      </x:c>
      <x:c r="AM173" s="35" t="str">
        <x:f t="shared" si="106"/>
      </x:c>
      <x:c r="AN173" s="34">
        <x:f t="shared" si="125"/>
        <x:v>1.0950152463544203</x:v>
      </x:c>
      <x:c r="AO173" s="35">
        <x:f t="shared" si="107"/>
        <x:v>-7.0215734034860811E-3</x:v>
      </x:c>
      <x:c r="AP173" s="31">
        <x:f t="shared" si="108"/>
        <x:v>1</x:v>
      </x:c>
      <x:c r="AQ173" s="26" t="b">
        <x:f t="shared" si="109"/>
        <x:v>1</x:v>
      </x:c>
    </x:row>
    <x:row r="174">
      <x:c r="A174" s="30" t="n">
        <x:f>'净值底稿'!A136</x:f>
        <x:v>44034</x:v>
      </x:c>
      <x:c r="B174" s="32" t="n">
        <x:f>'净值底稿'!F136</x:f>
        <x:v>1.4696227837265576</x:v>
      </x:c>
      <x:c r="C174" s="32" t="n">
        <x:f>'净值底稿'!O136</x:f>
        <x:v>1.2962881516253775</x:v>
      </x:c>
      <x:c r="D174" s="32" t="n">
        <x:f>'净值底稿'!P136</x:f>
        <x:v>1.4216</x:v>
      </x:c>
      <x:c r="E174" s="32" t="n">
        <x:f>'净值底稿'!Q136</x:f>
        <x:v>1.4985</x:v>
      </x:c>
      <x:c r="F174" s="33">
        <x:f t="shared" si="110"/>
        <x:v>1.3871389339427331E-2</x:v>
      </x:c>
      <x:c r="G174" s="33">
        <x:f t="shared" si="111"/>
        <x:v>8.043331296317513E-3</x:v>
      </x:c>
      <x:c r="H174" s="33">
        <x:f t="shared" si="112"/>
        <x:v>1.9028825146238937E-3</x:v>
      </x:c>
      <x:c r="I174" s="33">
        <x:f t="shared" si="113"/>
        <x:v>2.1820661438799904E-2</x:v>
      </x:c>
      <x:c r="J174" s="34">
        <x:f t="shared" si="114"/>
        <x:v>0.1062913486144979</x:v>
      </x:c>
      <x:c r="K174" s="34">
        <x:f t="shared" si="115"/>
        <x:v>0.11057093348707693</x:v>
      </x:c>
      <x:c r="L174" s="34">
        <x:f t="shared" si="116"/>
        <x:v>0.81177485964093776</x:v>
      </x:c>
      <x:c r="M174" s="34">
        <x:f t="shared" si="117"/>
        <x:v>6.3932919313434727E-2</x:v>
      </x:c>
      <x:c r="N174" s="34">
        <x:f t="shared" si="88"/>
        <x:v>1.0925700610559475</x:v>
      </x:c>
      <x:c r="O174" s="35">
        <x:f t="shared" si="89"/>
        <x:v>0.19848821584217829</x:v>
      </x:c>
      <x:c r="P174" s="26" t="b">
        <x:f t="shared" si="90"/>
        <x:v>0</x:v>
      </x:c>
      <x:c r="Q174" s="26" t="b">
        <x:f t="shared" si="91"/>
        <x:v>0</x:v>
      </x:c>
      <x:c r="R174" s="26" t="b">
        <x:f t="shared" si="92"/>
        <x:v>0</x:v>
      </x:c>
      <x:c r="S174" s="26" t="b">
        <x:f t="shared" si="118"/>
        <x:v>0</x:v>
      </x:c>
      <x:c r="T174" s="26" t="str">
        <x:f t="shared" si="119"/>
        <x:v>不调</x:v>
      </x:c>
      <x:c r="U174" s="34">
        <x:f t="shared" si="93"/>
        <x:v>0.1062913486144979</x:v>
      </x:c>
      <x:c r="V174" s="34">
        <x:f t="shared" si="94"/>
        <x:v>0.11057093348707693</x:v>
      </x:c>
      <x:c r="W174" s="34">
        <x:f t="shared" si="95"/>
        <x:v>0.81177485964093776</x:v>
      </x:c>
      <x:c r="X174" s="34">
        <x:f t="shared" si="96"/>
        <x:v>6.3932919313434727E-2</x:v>
      </x:c>
      <x:c r="Y174" s="34">
        <x:f t="shared" si="120"/>
        <x:v>0.99998626710299976</x:v>
      </x:c>
      <x:c r="Z174" s="34">
        <x:f t="shared" si="97"/>
        <x:v>0.10628988892635537</x:v>
      </x:c>
      <x:c r="AA174" s="34">
        <x:f t="shared" si="98"/>
        <x:v>0.11056941502783613</x:v>
      </x:c>
      <x:c r="AB174" s="34">
        <x:f t="shared" si="99"/>
        <x:v>0.81176371162040295</x:v>
      </x:c>
      <x:c r="AC174" s="34">
        <x:f t="shared" si="100"/>
        <x:v>6.3932041329238867E-2</x:v>
      </x:c>
      <x:c r="AD174" s="34">
        <x:f t="shared" si="101"/>
        <x:v>1.0925550569038334</x:v>
      </x:c>
      <x:c r="AE174" s="34">
        <x:f t="shared" si="121"/>
        <x:v>1.0950152463544203</x:v>
      </x:c>
      <x:c r="AF174" s="33">
        <x:f t="shared" si="102"/>
        <x:v>-2.2467170742850318E-3</x:v>
      </x:c>
      <x:c r="AG174" s="33">
        <x:f t="shared" si="122"/>
        <x:v>4.8086204103821029E-3</x:v>
      </x:c>
      <x:c r="AH174" s="30">
        <x:f t="shared" si="123"/>
        <x:v>44021</x:v>
      </x:c>
      <x:c r="AI174" s="36">
        <x:f t="shared" si="103"/>
        <x:v>2020</x:v>
      </x:c>
      <x:c r="AJ174" s="36">
        <x:f t="shared" si="104"/>
        <x:v>7</x:v>
      </x:c>
      <x:c r="AK174" s="26">
        <x:f t="shared" si="105"/>
        <x:v>0</x:v>
      </x:c>
      <x:c r="AL174" s="34">
        <x:f t="shared" si="124"/>
        <x:v>1.0640752221166936</x:v>
      </x:c>
      <x:c r="AM174" s="35" t="str">
        <x:f t="shared" si="106"/>
      </x:c>
      <x:c r="AN174" s="34">
        <x:f t="shared" si="125"/>
        <x:v>1.0950152463544203</x:v>
      </x:c>
      <x:c r="AO174" s="35">
        <x:f t="shared" si="107"/>
        <x:v>-2.2467170742850318E-3</x:v>
      </x:c>
      <x:c r="AP174" s="31">
        <x:f t="shared" si="108"/>
        <x:v>1</x:v>
      </x:c>
      <x:c r="AQ174" s="26" t="b">
        <x:f t="shared" si="109"/>
        <x:v>1</x:v>
      </x:c>
    </x:row>
    <x:row r="175">
      <x:c r="A175" s="30" t="n">
        <x:f>'净值底稿'!A137</x:f>
        <x:v>44035</x:v>
      </x:c>
      <x:c r="B175" s="32" t="n">
        <x:f>'净值底稿'!F137</x:f>
        <x:v>1.4752655111299249</x:v>
      </x:c>
      <x:c r="C175" s="32" t="n">
        <x:f>'净值底稿'!O137</x:f>
        <x:v>1.29688594229503</x:v>
      </x:c>
      <x:c r="D175" s="32" t="n">
        <x:f>'净值底稿'!P137</x:f>
        <x:v>1.423</x:v>
      </x:c>
      <x:c r="E175" s="32" t="n">
        <x:f>'净值底稿'!Q137</x:f>
        <x:v>1.5065</x:v>
      </x:c>
      <x:c r="F175" s="33">
        <x:f t="shared" si="110"/>
        <x:v>3.8395753426323509E-3</x:v>
      </x:c>
      <x:c r="G175" s="33">
        <x:f t="shared" si="111"/>
        <x:v>4.6115569975935244E-4</x:v>
      </x:c>
      <x:c r="H175" s="33">
        <x:f t="shared" si="112"/>
        <x:v>9.8480585256055519E-4</x:v>
      </x:c>
      <x:c r="I175" s="33">
        <x:f t="shared" si="113"/>
        <x:v>5.3386720053387737E-3</x:v>
      </x:c>
      <x:c r="J175" s="34">
        <x:f t="shared" si="114"/>
        <x:v>0.10669799696304813</x:v>
      </x:c>
      <x:c r="K175" s="34">
        <x:f t="shared" si="115"/>
        <x:v>0.11062040474379527</x:v>
      </x:c>
      <x:c r="L175" s="34">
        <x:f t="shared" si="116"/>
        <x:v>0.81256314127450302</x:v>
      </x:c>
      <x:c r="M175" s="34">
        <x:f t="shared" si="117"/>
        <x:v>6.4273353528527435E-2</x:v>
      </x:c>
      <x:c r="N175" s="34">
        <x:f t="shared" si="88"/>
        <x:v>1.0941548965098737</x:v>
      </x:c>
      <x:c r="O175" s="35">
        <x:f t="shared" si="89"/>
        <x:v>0.19861758367123691</x:v>
      </x:c>
      <x:c r="P175" s="26" t="b">
        <x:f t="shared" si="90"/>
        <x:v>0</x:v>
      </x:c>
      <x:c r="Q175" s="26" t="b">
        <x:f t="shared" si="91"/>
        <x:v>0</x:v>
      </x:c>
      <x:c r="R175" s="26" t="b">
        <x:f t="shared" si="92"/>
        <x:v>0</x:v>
      </x:c>
      <x:c r="S175" s="26" t="b">
        <x:f t="shared" si="118"/>
        <x:v>0</x:v>
      </x:c>
      <x:c r="T175" s="26" t="str">
        <x:f t="shared" si="119"/>
        <x:v>不调</x:v>
      </x:c>
      <x:c r="U175" s="34">
        <x:f t="shared" si="93"/>
        <x:v>0.10669799696304813</x:v>
      </x:c>
      <x:c r="V175" s="34">
        <x:f t="shared" si="94"/>
        <x:v>0.11062040474379527</x:v>
      </x:c>
      <x:c r="W175" s="34">
        <x:f t="shared" si="95"/>
        <x:v>0.81256314127450302</x:v>
      </x:c>
      <x:c r="X175" s="34">
        <x:f t="shared" si="96"/>
        <x:v>6.4273353528527435E-2</x:v>
      </x:c>
      <x:c r="Y175" s="34">
        <x:f t="shared" si="120"/>
        <x:v>0.99998626710299976</x:v>
      </x:c>
      <x:c r="Z175" s="34">
        <x:f t="shared" si="97"/>
        <x:v>0.10669653169044571</x:v>
      </x:c>
      <x:c r="AA175" s="34">
        <x:f t="shared" si="98"/>
        <x:v>0.1106188856051708</x:v>
      </x:c>
      <x:c r="AB175" s="34">
        <x:f t="shared" si="99"/>
        <x:v>0.81255198242857773</x:v>
      </x:c>
      <x:c r="AC175" s="34">
        <x:f t="shared" si="100"/>
        <x:v>6.4272470869183571E-2</x:v>
      </x:c>
      <x:c r="AD175" s="34">
        <x:f t="shared" si="101"/>
        <x:v>1.0941398705933778</x:v>
      </x:c>
      <x:c r="AE175" s="34">
        <x:f t="shared" si="121"/>
        <x:v>1.0950152463544203</x:v>
      </x:c>
      <x:c r="AF175" s="33">
        <x:f t="shared" si="102"/>
        <x:v>-7.9941878796374599E-4</x:v>
      </x:c>
      <x:c r="AG175" s="33">
        <x:f t="shared" si="122"/>
        <x:v>1.450557278125375E-3</x:v>
      </x:c>
      <x:c r="AH175" s="30">
        <x:f t="shared" si="123"/>
        <x:v>44021</x:v>
      </x:c>
      <x:c r="AI175" s="36">
        <x:f t="shared" si="103"/>
        <x:v>2020</x:v>
      </x:c>
      <x:c r="AJ175" s="36">
        <x:f t="shared" si="104"/>
        <x:v>7</x:v>
      </x:c>
      <x:c r="AK175" s="26">
        <x:f t="shared" si="105"/>
        <x:v>0</x:v>
      </x:c>
      <x:c r="AL175" s="34">
        <x:f t="shared" si="124"/>
        <x:v>1.0640752221166936</x:v>
      </x:c>
      <x:c r="AM175" s="35" t="str">
        <x:f t="shared" si="106"/>
      </x:c>
      <x:c r="AN175" s="34">
        <x:f t="shared" si="125"/>
        <x:v>1.0950152463544203</x:v>
      </x:c>
      <x:c r="AO175" s="35">
        <x:f t="shared" si="107"/>
        <x:v>-7.9941878796374599E-4</x:v>
      </x:c>
      <x:c r="AP175" s="31">
        <x:f t="shared" si="108"/>
        <x:v>1</x:v>
      </x:c>
      <x:c r="AQ175" s="26" t="b">
        <x:f t="shared" si="109"/>
        <x:v>1</x:v>
      </x:c>
    </x:row>
    <x:row r="176">
      <x:c r="A176" s="30" t="n">
        <x:f>'净值底稿'!A138</x:f>
        <x:v>44036</x:v>
      </x:c>
      <x:c r="B176" s="32" t="n">
        <x:f>'净值底稿'!F138</x:f>
        <x:v>1.38986859590956</x:v>
      </x:c>
      <x:c r="C176" s="32" t="n">
        <x:f>'净值底稿'!O138</x:f>
        <x:v>1.2380589875716213</x:v>
      </x:c>
      <x:c r="D176" s="32" t="n">
        <x:f>'净值底稿'!P138</x:f>
        <x:v>1.4255</x:v>
      </x:c>
      <x:c r="E176" s="32" t="n">
        <x:f>'净值底稿'!Q138</x:f>
        <x:v>1.5252</x:v>
      </x:c>
      <x:c r="F176" s="33">
        <x:f t="shared" si="110"/>
        <x:v>-5.7885793829043242E-2</x:v>
      </x:c>
      <x:c r="G176" s="33">
        <x:f t="shared" si="111"/>
        <x:v>-4.5360160677897277E-2</x:v>
      </x:c>
      <x:c r="H176" s="33">
        <x:f t="shared" si="112"/>
        <x:v>1.7568517217145807E-3</x:v>
      </x:c>
      <x:c r="I176" s="33">
        <x:f t="shared" si="113"/>
        <x:v>1.2412877530700195E-2</x:v>
      </x:c>
      <x:c r="J176" s="34">
        <x:f t="shared" si="114"/>
        <x:v>0.10052031825473859</x:v>
      </x:c>
      <x:c r="K176" s="34">
        <x:f t="shared" si="115"/>
        <x:v>0.10560119518011031</x:v>
      </x:c>
      <x:c r="L176" s="34">
        <x:f t="shared" si="116"/>
        <x:v>0.81397951577788996</x:v>
      </x:c>
      <x:c r="M176" s="34">
        <x:f t="shared" si="117"/>
        <x:v>6.5070277178678249E-2</x:v>
      </x:c>
      <x:c r="N176" s="34">
        <x:f t="shared" si="88"/>
        <x:v>1.085171306391417</x:v>
      </x:c>
      <x:c r="O176" s="35">
        <x:f t="shared" si="89"/>
        <x:v>0.18994375562718915</x:v>
      </x:c>
      <x:c r="P176" s="26" t="b">
        <x:f t="shared" si="90"/>
        <x:v>0</x:v>
      </x:c>
      <x:c r="Q176" s="26" t="b">
        <x:f t="shared" si="91"/>
        <x:v>0</x:v>
      </x:c>
      <x:c r="R176" s="26" t="b">
        <x:f t="shared" si="92"/>
        <x:v>0</x:v>
      </x:c>
      <x:c r="S176" s="26" t="b">
        <x:f t="shared" si="118"/>
        <x:v>0</x:v>
      </x:c>
      <x:c r="T176" s="26" t="str">
        <x:f t="shared" si="119"/>
        <x:v>不调</x:v>
      </x:c>
      <x:c r="U176" s="34">
        <x:f t="shared" si="93"/>
        <x:v>0.10052031825473859</x:v>
      </x:c>
      <x:c r="V176" s="34">
        <x:f t="shared" si="94"/>
        <x:v>0.10560119518011031</x:v>
      </x:c>
      <x:c r="W176" s="34">
        <x:f t="shared" si="95"/>
        <x:v>0.81397951577788996</x:v>
      </x:c>
      <x:c r="X176" s="34">
        <x:f t="shared" si="96"/>
        <x:v>6.5070277178678249E-2</x:v>
      </x:c>
      <x:c r="Y176" s="34">
        <x:f t="shared" si="120"/>
        <x:v>0.99998626710299976</x:v>
      </x:c>
      <x:c r="Z176" s="34">
        <x:f t="shared" si="97"/>
        <x:v>0.10051893781956156</x:v>
      </x:c>
      <x:c r="AA176" s="34">
        <x:f t="shared" si="98"/>
        <x:v>0.1055997449697738</x:v>
      </x:c>
      <x:c r="AB176" s="34">
        <x:f t="shared" si="99"/>
        <x:v>0.81396833748103947</x:v>
      </x:c>
      <x:c r="AC176" s="34">
        <x:f t="shared" si="100"/>
        <x:v>6.506938357526397E-2</x:v>
      </x:c>
      <x:c r="AD176" s="34">
        <x:f t="shared" si="101"/>
        <x:v>1.0851564038456389</x:v>
      </x:c>
      <x:c r="AE176" s="34">
        <x:f t="shared" si="121"/>
        <x:v>1.0950152463544203</x:v>
      </x:c>
      <x:c r="AF176" s="33">
        <x:f t="shared" si="102"/>
        <x:v>-9.0033837808229933E-3</x:v>
      </x:c>
      <x:c r="AG176" s="33">
        <x:f t="shared" si="122"/>
        <x:v>-8.2105286437161862E-3</x:v>
      </x:c>
      <x:c r="AH176" s="30">
        <x:f t="shared" si="123"/>
        <x:v>44021</x:v>
      </x:c>
      <x:c r="AI176" s="36">
        <x:f t="shared" si="103"/>
        <x:v>2020</x:v>
      </x:c>
      <x:c r="AJ176" s="36">
        <x:f t="shared" si="104"/>
        <x:v>7</x:v>
      </x:c>
      <x:c r="AK176" s="26">
        <x:f t="shared" si="105"/>
        <x:v>0</x:v>
      </x:c>
      <x:c r="AL176" s="34">
        <x:f t="shared" si="124"/>
        <x:v>1.0640752221166936</x:v>
      </x:c>
      <x:c r="AM176" s="35" t="str">
        <x:f t="shared" si="106"/>
      </x:c>
      <x:c r="AN176" s="34">
        <x:f t="shared" si="125"/>
        <x:v>1.0950152463544203</x:v>
      </x:c>
      <x:c r="AO176" s="35">
        <x:f t="shared" si="107"/>
        <x:v>-9.0033837808229933E-3</x:v>
      </x:c>
      <x:c r="AP176" s="31">
        <x:f t="shared" si="108"/>
        <x:v>1</x:v>
      </x:c>
      <x:c r="AQ176" s="26" t="b">
        <x:f t="shared" si="109"/>
        <x:v>1</x:v>
      </x:c>
    </x:row>
    <x:row r="177">
      <x:c r="A177" s="30" t="n">
        <x:f>'净值底稿'!A139</x:f>
        <x:v>44039</x:v>
      </x:c>
      <x:c r="B177" s="32" t="n">
        <x:f>'净值底稿'!F139</x:f>
        <x:v>1.3910924798510025</x:v>
      </x:c>
      <x:c r="C177" s="32" t="n">
        <x:f>'净值底稿'!O139</x:f>
        <x:v>1.241285795509725</x:v>
      </x:c>
      <x:c r="D177" s="32" t="n">
        <x:f>'净值底稿'!P139</x:f>
        <x:v>1.4265</x:v>
      </x:c>
      <x:c r="E177" s="32" t="n">
        <x:f>'净值底稿'!Q139</x:f>
        <x:v>1.5575</x:v>
      </x:c>
      <x:c r="F177" s="33">
        <x:f t="shared" si="110"/>
        <x:v>8.805752896672292E-4</x:v>
      </x:c>
      <x:c r="G177" s="33">
        <x:f t="shared" si="111"/>
        <x:v>2.6063442618617927E-3</x:v>
      </x:c>
      <x:c r="H177" s="33">
        <x:f t="shared" si="112"/>
        <x:v>7.0150824272197099E-4</x:v>
      </x:c>
      <x:c r="I177" s="33">
        <x:f t="shared" si="113"/>
        <x:v>2.1177550485182328E-2</x:v>
      </x:c>
      <x:c r="J177" s="34">
        <x:f t="shared" si="114"/>
        <x:v>0.10060745231234906</x:v>
      </x:c>
      <x:c r="K177" s="34">
        <x:f t="shared" si="115"/>
        <x:v>0.10587497425912984</x:v>
      </x:c>
      <x:c r="L177" s="34">
        <x:f t="shared" si="116"/>
        <x:v>0.81453934297909714</x:v>
      </x:c>
      <x:c r="M177" s="34">
        <x:f t="shared" si="117"/>
        <x:v>6.6447393730968821E-2</x:v>
      </x:c>
      <x:c r="N177" s="34">
        <x:f t="shared" si="88"/>
        <x:v>1.087469163281545</x:v>
      </x:c>
      <x:c r="O177" s="35">
        <x:f t="shared" si="89"/>
        <x:v>0.18987428199655604</x:v>
      </x:c>
      <x:c r="P177" s="26" t="b">
        <x:f t="shared" si="90"/>
        <x:v>0</x:v>
      </x:c>
      <x:c r="Q177" s="26" t="b">
        <x:f t="shared" si="91"/>
        <x:v>0</x:v>
      </x:c>
      <x:c r="R177" s="26" t="b">
        <x:f t="shared" si="92"/>
        <x:v>0</x:v>
      </x:c>
      <x:c r="S177" s="26" t="b">
        <x:f t="shared" si="118"/>
        <x:v>0</x:v>
      </x:c>
      <x:c r="T177" s="26" t="str">
        <x:f t="shared" si="119"/>
        <x:v>不调</x:v>
      </x:c>
      <x:c r="U177" s="34">
        <x:f t="shared" si="93"/>
        <x:v>0.10060745231234906</x:v>
      </x:c>
      <x:c r="V177" s="34">
        <x:f t="shared" si="94"/>
        <x:v>0.10587497425912984</x:v>
      </x:c>
      <x:c r="W177" s="34">
        <x:f t="shared" si="95"/>
        <x:v>0.81453934297909714</x:v>
      </x:c>
      <x:c r="X177" s="34">
        <x:f t="shared" si="96"/>
        <x:v>6.6447393730968821E-2</x:v>
      </x:c>
      <x:c r="Y177" s="34">
        <x:f t="shared" si="120"/>
        <x:v>0.99995880187477393</x:v>
      </x:c>
      <x:c r="Z177" s="34">
        <x:f t="shared" si="97"/>
        <x:v>0.10060330747393002</x:v>
      </x:c>
      <x:c r="AA177" s="34">
        <x:f t="shared" si="98"/>
        <x:v>0.10587061240868201</x:v>
      </x:c>
      <x:c r="AB177" s="34">
        <x:f t="shared" si="99"/>
        <x:v>0.81450578548524355</x:v>
      </x:c>
      <x:c r="AC177" s="34">
        <x:f t="shared" si="100"/>
        <x:v>6.644465622292095E-2</x:v>
      </x:c>
      <x:c r="AD177" s="34">
        <x:f t="shared" si="101"/>
        <x:v>1.0874243615907764</x:v>
      </x:c>
      <x:c r="AE177" s="34">
        <x:f t="shared" si="121"/>
        <x:v>1.0950152463544203</x:v>
      </x:c>
      <x:c r="AF177" s="33">
        <x:f t="shared" si="102"/>
        <x:v>-6.9322183311290031E-3</x:v>
      </x:c>
      <x:c r="AG177" s="33">
        <x:f t="shared" si="122"/>
        <x:v>2.0899823630031733E-3</x:v>
      </x:c>
      <x:c r="AH177" s="30">
        <x:f t="shared" si="123"/>
        <x:v>44021</x:v>
      </x:c>
      <x:c r="AI177" s="36">
        <x:f t="shared" si="103"/>
        <x:v>2020</x:v>
      </x:c>
      <x:c r="AJ177" s="36">
        <x:f t="shared" si="104"/>
        <x:v>7</x:v>
      </x:c>
      <x:c r="AK177" s="26">
        <x:f t="shared" si="105"/>
        <x:v>0</x:v>
      </x:c>
      <x:c r="AL177" s="34">
        <x:f t="shared" si="124"/>
        <x:v>1.0640752221166936</x:v>
      </x:c>
      <x:c r="AM177" s="35" t="str">
        <x:f t="shared" si="106"/>
      </x:c>
      <x:c r="AN177" s="34">
        <x:f t="shared" si="125"/>
        <x:v>1.0950152463544203</x:v>
      </x:c>
      <x:c r="AO177" s="35">
        <x:f t="shared" si="107"/>
        <x:v>-6.9322183311290031E-3</x:v>
      </x:c>
      <x:c r="AP177" s="31">
        <x:f t="shared" si="108"/>
        <x:v>1</x:v>
      </x:c>
      <x:c r="AQ177" s="26" t="b">
        <x:f t="shared" si="109"/>
        <x:v>1</x:v>
      </x:c>
    </x:row>
    <x:row r="178">
      <x:c r="A178" s="30" t="n">
        <x:f>'净值底稿'!A140</x:f>
        <x:v>44040</x:v>
      </x:c>
      <x:c r="B178" s="32" t="n">
        <x:f>'净值底稿'!F140</x:f>
        <x:v>1.4103091048753376</x:v>
      </x:c>
      <x:c r="C178" s="32" t="n">
        <x:f>'净值底稿'!O140</x:f>
        <x:v>1.2560901878771025</x:v>
      </x:c>
      <x:c r="D178" s="32" t="n">
        <x:f>'净值底稿'!P140</x:f>
        <x:v>1.4265</x:v>
      </x:c>
      <x:c r="E178" s="32" t="n">
        <x:f>'净值底稿'!Q140</x:f>
        <x:v>1.5532</x:v>
      </x:c>
      <x:c r="F178" s="33">
        <x:f t="shared" si="110"/>
        <x:v>1.3814052841687019E-2</x:v>
      </x:c>
      <x:c r="G178" s="33">
        <x:f t="shared" si="111"/>
        <x:v>1.192665897002243E-2</x:v>
      </x:c>
      <x:c r="H178" s="33">
        <x:f t="shared" si="112"/>
        <x:v>0</x:v>
      </x:c>
      <x:c r="I178" s="33">
        <x:f t="shared" si="113"/>
        <x:v>-2.760834670947121E-3</x:v>
      </x:c>
      <x:c r="J178" s="34">
        <x:f t="shared" si="114"/>
        <x:v>0.10199304687942339</x:v>
      </x:c>
      <x:c r="K178" s="34">
        <x:f t="shared" si="115"/>
        <x:v>0.10713329509782778</x:v>
      </x:c>
      <x:c r="L178" s="34">
        <x:f t="shared" si="116"/>
        <x:v>0.81450578548524355</x:v>
      </x:c>
      <x:c r="M178" s="34">
        <x:f t="shared" si="117"/>
        <x:v>6.6261213512321546E-2</x:v>
      </x:c>
      <x:c r="N178" s="34">
        <x:f t="shared" si="88"/>
        <x:v>1.0898933409748162</x:v>
      </x:c>
      <x:c r="O178" s="35">
        <x:f t="shared" si="89"/>
        <x:v>0.19187780502466928</x:v>
      </x:c>
      <x:c r="P178" s="26" t="b">
        <x:f t="shared" si="90"/>
        <x:v>0</x:v>
      </x:c>
      <x:c r="Q178" s="26" t="b">
        <x:f t="shared" si="91"/>
        <x:v>0</x:v>
      </x:c>
      <x:c r="R178" s="26" t="b">
        <x:f t="shared" si="92"/>
        <x:v>0</x:v>
      </x:c>
      <x:c r="S178" s="26" t="b">
        <x:f t="shared" si="118"/>
        <x:v>0</x:v>
      </x:c>
      <x:c r="T178" s="26" t="str">
        <x:f t="shared" si="119"/>
        <x:v>不调</x:v>
      </x:c>
      <x:c r="U178" s="34">
        <x:f t="shared" si="93"/>
        <x:v>0.10199304687942339</x:v>
      </x:c>
      <x:c r="V178" s="34">
        <x:f t="shared" si="94"/>
        <x:v>0.10713329509782778</x:v>
      </x:c>
      <x:c r="W178" s="34">
        <x:f t="shared" si="95"/>
        <x:v>0.81450578548524355</x:v>
      </x:c>
      <x:c r="X178" s="34">
        <x:f t="shared" si="96"/>
        <x:v>6.6261213512321546E-2</x:v>
      </x:c>
      <x:c r="Y178" s="34">
        <x:f t="shared" si="120"/>
        <x:v>0.99998626710299976</x:v>
      </x:c>
      <x:c r="Z178" s="34">
        <x:f t="shared" si="97"/>
        <x:v>0.10199164621941585</x:v>
      </x:c>
      <x:c r="AA178" s="34">
        <x:f t="shared" si="98"/>
        <x:v>0.10713182384732091</x:v>
      </x:c>
      <x:c r="AB178" s="34">
        <x:f t="shared" si="99"/>
        <x:v>0.81449459996118534</x:v>
      </x:c>
      <x:c r="AC178" s="34">
        <x:f t="shared" si="100"/>
        <x:v>6.6260303553901265E-2</x:v>
      </x:c>
      <x:c r="AD178" s="34">
        <x:f t="shared" si="101"/>
        <x:v>1.0898783735818234</x:v>
      </x:c>
      <x:c r="AE178" s="34">
        <x:f t="shared" si="121"/>
        <x:v>1.0950152463544203</x:v>
      </x:c>
      <x:c r="AF178" s="33">
        <x:f t="shared" si="102"/>
        <x:v>-4.6911426938563983E-3</x:v>
      </x:c>
      <x:c r="AG178" s="33">
        <x:f t="shared" si="122"/>
        <x:v>2.2567197110217041E-3</x:v>
      </x:c>
      <x:c r="AH178" s="30">
        <x:f t="shared" si="123"/>
        <x:v>44021</x:v>
      </x:c>
      <x:c r="AI178" s="36">
        <x:f t="shared" si="103"/>
        <x:v>2020</x:v>
      </x:c>
      <x:c r="AJ178" s="36">
        <x:f t="shared" si="104"/>
        <x:v>7</x:v>
      </x:c>
      <x:c r="AK178" s="26">
        <x:f t="shared" si="105"/>
        <x:v>0</x:v>
      </x:c>
      <x:c r="AL178" s="34">
        <x:f t="shared" si="124"/>
        <x:v>1.0640752221166936</x:v>
      </x:c>
      <x:c r="AM178" s="35" t="str">
        <x:f t="shared" si="106"/>
      </x:c>
      <x:c r="AN178" s="34">
        <x:f t="shared" si="125"/>
        <x:v>1.0950152463544203</x:v>
      </x:c>
      <x:c r="AO178" s="35">
        <x:f t="shared" si="107"/>
        <x:v>-4.6911426938563983E-3</x:v>
      </x:c>
      <x:c r="AP178" s="31">
        <x:f t="shared" si="108"/>
        <x:v>1</x:v>
      </x:c>
      <x:c r="AQ178" s="26" t="b">
        <x:f t="shared" si="109"/>
        <x:v>1</x:v>
      </x:c>
    </x:row>
    <x:row r="179">
      <x:c r="A179" s="30" t="n">
        <x:f>'净值底稿'!A141</x:f>
        <x:v>44041</x:v>
      </x:c>
      <x:c r="B179" s="32" t="n">
        <x:f>'净值底稿'!F141</x:f>
        <x:v>1.464698900294705</x:v>
      </x:c>
      <x:c r="C179" s="32" t="n">
        <x:f>'净值底稿'!O141</x:f>
        <x:v>1.290116383575095</x:v>
      </x:c>
      <x:c r="D179" s="32" t="n">
        <x:f>'净值底稿'!P141</x:f>
        <x:v>1.4252</x:v>
      </x:c>
      <x:c r="E179" s="32" t="n">
        <x:f>'净值底稿'!Q141</x:f>
        <x:v>1.5588</x:v>
      </x:c>
      <x:c r="F179" s="33">
        <x:f t="shared" si="110"/>
        <x:v>3.8565868454898178E-2</x:v>
      </x:c>
      <x:c r="G179" s="33">
        <x:f t="shared" si="111"/>
        <x:v>2.70889750006722E-2</x:v>
      </x:c>
      <x:c r="H179" s="33">
        <x:f t="shared" si="112"/>
        <x:v>-9.113214160533234E-4</x:v>
      </x:c>
      <x:c r="I179" s="33">
        <x:f t="shared" si="113"/>
        <x:v>3.6054596961112573E-3</x:v>
      </x:c>
      <x:c r="J179" s="34">
        <x:f t="shared" si="114"/>
        <x:v>0.10592504263101235</x:v>
      </x:c>
      <x:c r="K179" s="34">
        <x:f t="shared" si="115"/>
        <x:v>0.11003391514529741</x:v>
      </x:c>
      <x:c r="L179" s="34">
        <x:f t="shared" si="116"/>
        <x:v>0.81375233358898091</x:v>
      </x:c>
      <x:c r="M179" s="34">
        <x:f t="shared" si="117"/>
        <x:v>6.6499202407816954E-2</x:v>
      </x:c>
      <x:c r="N179" s="34">
        <x:f t="shared" si="88"/>
        <x:v>1.0962104937731076</x:v>
      </x:c>
      <x:c r="O179" s="35">
        <x:f t="shared" si="89"/>
        <x:v>0.19700500862109852</x:v>
      </x:c>
      <x:c r="P179" s="26" t="b">
        <x:f t="shared" si="90"/>
        <x:v>0</x:v>
      </x:c>
      <x:c r="Q179" s="26" t="b">
        <x:f t="shared" si="91"/>
        <x:v>0</x:v>
      </x:c>
      <x:c r="R179" s="26" t="b">
        <x:f t="shared" si="92"/>
        <x:v>0</x:v>
      </x:c>
      <x:c r="S179" s="26" t="b">
        <x:f t="shared" si="118"/>
        <x:v>0</x:v>
      </x:c>
      <x:c r="T179" s="26" t="str">
        <x:f t="shared" si="119"/>
        <x:v>不调</x:v>
      </x:c>
      <x:c r="U179" s="34">
        <x:f t="shared" si="93"/>
        <x:v>0.10592504263101235</x:v>
      </x:c>
      <x:c r="V179" s="34">
        <x:f t="shared" si="94"/>
        <x:v>0.11003391514529741</x:v>
      </x:c>
      <x:c r="W179" s="34">
        <x:f t="shared" si="95"/>
        <x:v>0.81375233358898091</x:v>
      </x:c>
      <x:c r="X179" s="34">
        <x:f t="shared" si="96"/>
        <x:v>6.6499202407816954E-2</x:v>
      </x:c>
      <x:c r="Y179" s="34">
        <x:f t="shared" si="120"/>
        <x:v>0.99998626710299976</x:v>
      </x:c>
      <x:c r="Z179" s="34">
        <x:f t="shared" si="97"/>
        <x:v>0.10592358797331215</x:v>
      </x:c>
      <x:c r="AA179" s="34">
        <x:f t="shared" si="98"/>
        <x:v>0.11003240406087418</x:v>
      </x:c>
      <x:c r="AB179" s="34">
        <x:f t="shared" si="99"/>
        <x:v>0.81374115841200001</x:v>
      </x:c>
      <x:c r="AC179" s="34">
        <x:f t="shared" si="100"/>
        <x:v>6.6498289181119691E-2</x:v>
      </x:c>
      <x:c r="AD179" s="34">
        <x:f t="shared" si="101"/>
        <x:v>1.0961954396273059</x:v>
      </x:c>
      <x:c r="AE179" s="34">
        <x:f t="shared" si="121"/>
        <x:v>1.0961954396273059</x:v>
      </x:c>
      <x:c r="AF179" s="33">
        <x:f t="shared" si="102"/>
        <x:v>0</x:v>
      </x:c>
      <x:c r="AG179" s="33">
        <x:f t="shared" si="122"/>
        <x:v>5.7961201897436254E-3</x:v>
      </x:c>
      <x:c r="AH179" s="30">
        <x:f t="shared" si="123"/>
        <x:v>44021</x:v>
      </x:c>
      <x:c r="AI179" s="36">
        <x:f t="shared" si="103"/>
        <x:v>2020</x:v>
      </x:c>
      <x:c r="AJ179" s="36">
        <x:f t="shared" si="104"/>
        <x:v>7</x:v>
      </x:c>
      <x:c r="AK179" s="26">
        <x:f t="shared" si="105"/>
        <x:v>0</x:v>
      </x:c>
      <x:c r="AL179" s="34">
        <x:f t="shared" si="124"/>
        <x:v>1.0640752221166936</x:v>
      </x:c>
      <x:c r="AM179" s="35" t="str">
        <x:f t="shared" si="106"/>
      </x:c>
      <x:c r="AN179" s="34">
        <x:f t="shared" si="125"/>
        <x:v>1.0961954396273059</x:v>
      </x:c>
      <x:c r="AO179" s="35">
        <x:f t="shared" si="107"/>
        <x:v>0</x:v>
      </x:c>
      <x:c r="AP179" s="31">
        <x:f t="shared" si="108"/>
        <x:v>1</x:v>
      </x:c>
      <x:c r="AQ179" s="26" t="b">
        <x:f t="shared" si="109"/>
        <x:v>1</x:v>
      </x:c>
    </x:row>
    <x:row r="180">
      <x:c r="A180" s="30" t="n">
        <x:f>'净值底稿'!A142</x:f>
        <x:v>44042</x:v>
      </x:c>
      <x:c r="B180" s="32" t="n">
        <x:f>'净值底稿'!F142</x:f>
        <x:v>1.4500120155772174</x:v>
      </x:c>
      <x:c r="C180" s="32" t="n">
        <x:f>'净值底稿'!O142</x:f>
        <x:v>1.2867868379744112</x:v>
      </x:c>
      <x:c r="D180" s="32" t="n">
        <x:f>'净值底稿'!P142</x:f>
        <x:v>1.4246</x:v>
      </x:c>
      <x:c r="E180" s="32" t="n">
        <x:f>'净值底稿'!Q142</x:f>
        <x:v>1.5417</x:v>
      </x:c>
      <x:c r="F180" s="33">
        <x:f t="shared" si="110"/>
        <x:v>-1.0027238167880537E-2</x:v>
      </x:c>
      <x:c r="G180" s="33">
        <x:f t="shared" si="111"/>
        <x:v>-2.5808102610535011E-3</x:v>
      </x:c>
      <x:c r="H180" s="33">
        <x:f t="shared" si="112"/>
        <x:v>-4.2099354476554662E-4</x:v>
      </x:c>
      <x:c r="I180" s="33">
        <x:f t="shared" si="113"/>
        <x:v>-1.0969976905311762E-2</x:v>
      </x:c>
      <x:c r="J180" s="34">
        <x:f t="shared" si="114"/>
        <x:v>0.10486146692910731</x:v>
      </x:c>
      <x:c r="K180" s="34">
        <x:f t="shared" si="115"/>
        <x:v>0.10974843130342549</x:v>
      </x:c>
      <x:c r="L180" s="34">
        <x:f t="shared" si="116"/>
        <x:v>0.81339857863719855</x:v>
      </x:c>
      <x:c r="M180" s="34">
        <x:f t="shared" si="117"/>
        <x:v>6.5768804484560059E-2</x:v>
      </x:c>
      <x:c r="N180" s="34">
        <x:f t="shared" si="88"/>
        <x:v>1.0937772813542914</x:v>
      </x:c>
      <x:c r="O180" s="35">
        <x:f t="shared" si="89"/>
        <x:v>0.19620987004484811</x:v>
      </x:c>
      <x:c r="P180" s="26" t="b">
        <x:f t="shared" si="90"/>
        <x:v>0</x:v>
      </x:c>
      <x:c r="Q180" s="26" t="b">
        <x:f t="shared" si="91"/>
        <x:v>0</x:v>
      </x:c>
      <x:c r="R180" s="26" t="b">
        <x:f t="shared" si="92"/>
        <x:v>0</x:v>
      </x:c>
      <x:c r="S180" s="26" t="b">
        <x:f t="shared" si="118"/>
        <x:v>0</x:v>
      </x:c>
      <x:c r="T180" s="26" t="str">
        <x:f t="shared" si="119"/>
        <x:v>不调</x:v>
      </x:c>
      <x:c r="U180" s="34">
        <x:f t="shared" si="93"/>
        <x:v>0.10486146692910731</x:v>
      </x:c>
      <x:c r="V180" s="34">
        <x:f t="shared" si="94"/>
        <x:v>0.10974843130342549</x:v>
      </x:c>
      <x:c r="W180" s="34">
        <x:f t="shared" si="95"/>
        <x:v>0.81339857863719855</x:v>
      </x:c>
      <x:c r="X180" s="34">
        <x:f t="shared" si="96"/>
        <x:v>6.5768804484560059E-2</x:v>
      </x:c>
      <x:c r="Y180" s="34">
        <x:f t="shared" si="120"/>
        <x:v>0.99998626710299976</x:v>
      </x:c>
      <x:c r="Z180" s="34">
        <x:f t="shared" si="97"/>
        <x:v>0.10486002687738268</x:v>
      </x:c>
      <x:c r="AA180" s="34">
        <x:f t="shared" si="98"/>
        <x:v>0.10974692413952246</x:v>
      </x:c>
      <x:c r="AB180" s="34">
        <x:f t="shared" si="99"/>
        <x:v>0.81338740831829803</x:v>
      </x:c>
      <x:c r="AC180" s="34">
        <x:f t="shared" si="100"/>
        <x:v>6.5767901288342243E-2</x:v>
      </x:c>
      <x:c r="AD180" s="34">
        <x:f t="shared" si="101"/>
        <x:v>1.0937622606235455</x:v>
      </x:c>
      <x:c r="AE180" s="34">
        <x:f t="shared" si="121"/>
        <x:v>1.0961954396273059</x:v>
      </x:c>
      <x:c r="AF180" s="33">
        <x:f t="shared" si="102"/>
        <x:v>-2.2196580242913599E-3</x:v>
      </x:c>
      <x:c r="AG180" s="33">
        <x:f t="shared" si="122"/>
        <x:v>-2.2196580242913599E-3</x:v>
      </x:c>
      <x:c r="AH180" s="30">
        <x:f t="shared" si="123"/>
        <x:v>44021</x:v>
      </x:c>
      <x:c r="AI180" s="36">
        <x:f t="shared" si="103"/>
        <x:v>2020</x:v>
      </x:c>
      <x:c r="AJ180" s="36">
        <x:f t="shared" si="104"/>
        <x:v>7</x:v>
      </x:c>
      <x:c r="AK180" s="26">
        <x:f t="shared" si="105"/>
        <x:v>0</x:v>
      </x:c>
      <x:c r="AL180" s="34">
        <x:f t="shared" si="124"/>
        <x:v>1.0640752221166936</x:v>
      </x:c>
      <x:c r="AM180" s="35" t="str">
        <x:f t="shared" si="106"/>
      </x:c>
      <x:c r="AN180" s="34">
        <x:f t="shared" si="125"/>
        <x:v>1.0961954396273059</x:v>
      </x:c>
      <x:c r="AO180" s="35">
        <x:f t="shared" si="107"/>
        <x:v>-2.2196580242913599E-3</x:v>
      </x:c>
      <x:c r="AP180" s="31">
        <x:f t="shared" si="108"/>
        <x:v>1</x:v>
      </x:c>
      <x:c r="AQ180" s="26" t="b">
        <x:f t="shared" si="109"/>
        <x:v>1</x:v>
      </x:c>
    </x:row>
    <x:row r="181">
      <x:c r="A181" s="30" t="n">
        <x:f>'净值底稿'!A143</x:f>
        <x:v>44043</x:v>
      </x:c>
      <x:c r="B181" s="32" t="n">
        <x:f>'净值底稿'!F143</x:f>
        <x:v>1.487913409014695</x:v>
      </x:c>
      <x:c r="C181" s="32" t="n">
        <x:f>'净值底稿'!O143</x:f>
        <x:v>1.3027357680053175</x:v>
      </x:c>
      <x:c r="D181" s="32" t="n">
        <x:f>'净值底稿'!P143</x:f>
        <x:v>1.4237</x:v>
      </x:c>
      <x:c r="E181" s="32" t="n">
        <x:f>'净值底稿'!Q143</x:f>
        <x:v>1.5649</x:v>
      </x:c>
      <x:c r="F181" s="33">
        <x:f t="shared" si="110"/>
        <x:v>2.6138675424968838E-2</x:v>
      </x:c>
      <x:c r="G181" s="33">
        <x:f t="shared" si="111"/>
        <x:v>1.2394383871700443E-2</x:v>
      </x:c>
      <x:c r="H181" s="33">
        <x:f t="shared" si="112"/>
        <x:v>-6.3175628246536775E-4</x:v>
      </x:c>
      <x:c r="I181" s="33">
        <x:f t="shared" si="113"/>
        <x:v>1.5048323279496678E-2</x:v>
      </x:c>
      <x:c r="J181" s="34">
        <x:f t="shared" si="114"/>
        <x:v>0.10760092908498409</x:v>
      </x:c>
      <x:c r="K181" s="34">
        <x:f t="shared" si="115"/>
        <x:v>0.11110716964604608</x:v>
      </x:c>
      <x:c r="L181" s="34">
        <x:f t="shared" si="116"/>
        <x:v>0.81287354571301473</x:v>
      </x:c>
      <x:c r="M181" s="34">
        <x:f t="shared" si="117"/>
        <x:v>6.6757597928343237E-2</x:v>
      </x:c>
      <x:c r="N181" s="34">
        <x:f t="shared" si="88"/>
        <x:v>1.0983392423723881</x:v>
      </x:c>
      <x:c r="O181" s="35">
        <x:f t="shared" si="89"/>
        <x:v>0.19912618095901372</x:v>
      </x:c>
      <x:c r="P181" s="26" t="b">
        <x:f t="shared" si="90"/>
        <x:v>0</x:v>
      </x:c>
      <x:c r="Q181" s="26" t="b">
        <x:f t="shared" si="91"/>
        <x:v>0</x:v>
      </x:c>
      <x:c r="R181" s="26" t="b">
        <x:f t="shared" si="92"/>
        <x:v>0</x:v>
      </x:c>
      <x:c r="S181" s="26" t="b">
        <x:f t="shared" si="118"/>
        <x:v>0</x:v>
      </x:c>
      <x:c r="T181" s="26" t="str">
        <x:f t="shared" si="119"/>
        <x:v>不调</x:v>
      </x:c>
      <x:c r="U181" s="34">
        <x:f t="shared" si="93"/>
        <x:v>0.10760092908498409</x:v>
      </x:c>
      <x:c r="V181" s="34">
        <x:f t="shared" si="94"/>
        <x:v>0.11110716964604608</x:v>
      </x:c>
      <x:c r="W181" s="34">
        <x:f t="shared" si="95"/>
        <x:v>0.81287354571301473</x:v>
      </x:c>
      <x:c r="X181" s="34">
        <x:f t="shared" si="96"/>
        <x:v>6.6757597928343237E-2</x:v>
      </x:c>
      <x:c r="Y181" s="34">
        <x:f t="shared" si="120"/>
        <x:v>0.99998626710299976</x:v>
      </x:c>
      <x:c r="Z181" s="34">
        <x:f t="shared" si="97"/>
        <x:v>0.10759945141250783</x:v>
      </x:c>
      <x:c r="AA181" s="34">
        <x:f t="shared" si="98"/>
        <x:v>0.11110564382272935</x:v>
      </x:c>
      <x:c r="AB181" s="34">
        <x:f t="shared" si="99"/>
        <x:v>0.81286238260433719</x:v>
      </x:c>
      <x:c r="AC181" s="34">
        <x:f t="shared" si="100"/>
        <x:v>6.6756681153126898E-2</x:v>
      </x:c>
      <x:c r="AD181" s="34">
        <x:f t="shared" si="101"/>
        <x:v>1.0983241589927013</x:v>
      </x:c>
      <x:c r="AE181" s="34">
        <x:f t="shared" si="121"/>
        <x:v>1.0983241589927013</x:v>
      </x:c>
      <x:c r="AF181" s="33">
        <x:f t="shared" si="102"/>
        <x:v>0</x:v>
      </x:c>
      <x:c r="AG181" s="33">
        <x:f t="shared" si="122"/>
        <x:v>4.1708317551156782E-3</x:v>
      </x:c>
      <x:c r="AH181" s="30">
        <x:f t="shared" si="123"/>
        <x:v>44021</x:v>
      </x:c>
      <x:c r="AI181" s="36">
        <x:f t="shared" si="103"/>
        <x:v>2020</x:v>
      </x:c>
      <x:c r="AJ181" s="36">
        <x:f t="shared" si="104"/>
        <x:v>7</x:v>
      </x:c>
      <x:c r="AK181" s="26">
        <x:f t="shared" si="105"/>
        <x:v>1</x:v>
      </x:c>
      <x:c r="AL181" s="34">
        <x:f t="shared" si="124"/>
        <x:v>1.0640752221166936</x:v>
      </x:c>
      <x:c r="AM181" s="35">
        <x:f t="shared" si="106"/>
        <x:v>3.2186574937699053E-2</x:v>
      </x:c>
      <x:c r="AN181" s="34">
        <x:f t="shared" si="125"/>
        <x:v>1.0983241589927013</x:v>
      </x:c>
      <x:c r="AO181" s="35">
        <x:f t="shared" si="107"/>
        <x:v>0</x:v>
      </x:c>
      <x:c r="AP181" s="31">
        <x:f t="shared" si="108"/>
        <x:v>1</x:v>
      </x:c>
      <x:c r="AQ181" s="26" t="b">
        <x:f t="shared" si="109"/>
        <x:v>1</x:v>
      </x:c>
    </x:row>
    <x:row r="182">
      <x:c r="A182" s="30" t="n">
        <x:f>'净值底稿'!A144</x:f>
        <x:v>44046</x:v>
      </x:c>
      <x:c r="B182" s="32" t="n">
        <x:f>'净值底稿'!F144</x:f>
        <x:v>1.5300400067365874</x:v>
      </x:c>
      <x:c r="C182" s="32" t="n">
        <x:f>'净值底稿'!O144</x:f>
        <x:v>1.335746871099295</x:v>
      </x:c>
      <x:c r="D182" s="32" t="n">
        <x:f>'净值底稿'!P144</x:f>
        <x:v>1.4232</x:v>
      </x:c>
      <x:c r="E182" s="32" t="n">
        <x:f>'净值底稿'!Q144</x:f>
        <x:v>1.5611</x:v>
      </x:c>
      <x:c r="F182" s="33">
        <x:f t="shared" si="110"/>
        <x:v>2.8312533153248998E-2</x:v>
      </x:c>
      <x:c r="G182" s="33">
        <x:f t="shared" si="111"/>
        <x:v>2.5339830151836829E-2</x:v>
      </x:c>
      <x:c r="H182" s="33">
        <x:f t="shared" si="112"/>
        <x:v>-3.511975837605652E-4</x:v>
      </x:c>
      <x:c r="I182" s="33">
        <x:f t="shared" si="113"/>
        <x:v>-2.428270177008085E-3</x:v>
      </x:c>
      <x:c r="J182" s="34">
        <x:f t="shared" si="114"/>
        <x:v>0.11064586444789587</x:v>
      </x:c>
      <x:c r="K182" s="34">
        <x:f t="shared" si="115"/>
        <x:v>0.11392104196610779</x:v>
      </x:c>
      <x:c r="L182" s="34">
        <x:f t="shared" si="116"/>
        <x:v>0.81257690729963672</x:v>
      </x:c>
      <x:c r="M182" s="34">
        <x:f t="shared" si="117"/>
        <x:v>6.6594577895166721E-2</x:v>
      </x:c>
      <x:c r="N182" s="34">
        <x:f t="shared" si="88"/>
        <x:v>1.103738391608807</x:v>
      </x:c>
      <x:c r="O182" s="35">
        <x:f t="shared" si="89"/>
        <x:v>0.20346026569455047</x:v>
      </x:c>
      <x:c r="P182" s="26" t="b">
        <x:f t="shared" si="90"/>
        <x:v>0</x:v>
      </x:c>
      <x:c r="Q182" s="26" t="b">
        <x:f t="shared" si="91"/>
        <x:v>0</x:v>
      </x:c>
      <x:c r="R182" s="26" t="b">
        <x:f t="shared" si="92"/>
        <x:v>0</x:v>
      </x:c>
      <x:c r="S182" s="26" t="b">
        <x:f t="shared" si="118"/>
        <x:v>0</x:v>
      </x:c>
      <x:c r="T182" s="26" t="str">
        <x:f t="shared" si="119"/>
        <x:v>不调</x:v>
      </x:c>
      <x:c r="U182" s="34">
        <x:f t="shared" si="93"/>
        <x:v>0.11064586444789587</x:v>
      </x:c>
      <x:c r="V182" s="34">
        <x:f t="shared" si="94"/>
        <x:v>0.11392104196610779</x:v>
      </x:c>
      <x:c r="W182" s="34">
        <x:f t="shared" si="95"/>
        <x:v>0.81257690729963672</x:v>
      </x:c>
      <x:c r="X182" s="34">
        <x:f t="shared" si="96"/>
        <x:v>6.6594577895166721E-2</x:v>
      </x:c>
      <x:c r="Y182" s="34">
        <x:f t="shared" si="120"/>
        <x:v>0.99995880187477393</x:v>
      </x:c>
      <x:c r="Z182" s="34">
        <x:f t="shared" si="97"/>
        <x:v>0.11064130604571659</x:v>
      </x:c>
      <x:c r="AA182" s="34">
        <x:f t="shared" si="98"/>
        <x:v>0.11391634863275499</x:v>
      </x:c>
      <x:c r="AB182" s="34">
        <x:f t="shared" si="99"/>
        <x:v>0.812543430654454</x:v>
      </x:c>
      <x:c r="AC182" s="34">
        <x:f t="shared" si="100"/>
        <x:v>6.659183432340722E-2</x:v>
      </x:c>
      <x:c r="AD182" s="34">
        <x:f t="shared" si="101"/>
        <x:v>1.103692919656333</x:v>
      </x:c>
      <x:c r="AE182" s="34">
        <x:f t="shared" si="121"/>
        <x:v>1.103692919656333</x:v>
      </x:c>
      <x:c r="AF182" s="33">
        <x:f t="shared" si="102"/>
        <x:v>0</x:v>
      </x:c>
      <x:c r="AG182" s="33">
        <x:f t="shared" si="122"/>
        <x:v>4.888138551514265E-3</x:v>
      </x:c>
      <x:c r="AH182" s="30">
        <x:f t="shared" si="123"/>
        <x:v>44021</x:v>
      </x:c>
      <x:c r="AI182" s="36">
        <x:f t="shared" si="103"/>
        <x:v>2020</x:v>
      </x:c>
      <x:c r="AJ182" s="36">
        <x:f t="shared" si="104"/>
        <x:v>8</x:v>
      </x:c>
      <x:c r="AK182" s="26">
        <x:f t="shared" si="105"/>
        <x:v>0</x:v>
      </x:c>
      <x:c r="AL182" s="34">
        <x:f t="shared" si="124"/>
        <x:v>1.0983241589927013</x:v>
      </x:c>
      <x:c r="AM182" s="35" t="str">
        <x:f t="shared" si="106"/>
      </x:c>
      <x:c r="AN182" s="34">
        <x:f t="shared" si="125"/>
        <x:v>1.103692919656333</x:v>
      </x:c>
      <x:c r="AO182" s="35">
        <x:f t="shared" si="107"/>
        <x:v>0</x:v>
      </x:c>
      <x:c r="AP182" s="31">
        <x:f t="shared" si="108"/>
        <x:v>1</x:v>
      </x:c>
      <x:c r="AQ182" s="26" t="b">
        <x:f t="shared" si="109"/>
        <x:v>1</x:v>
      </x:c>
    </x:row>
    <x:row r="183">
      <x:c r="A183" s="30" t="n">
        <x:f>'净值底稿'!A145</x:f>
        <x:v>44047</x:v>
      </x:c>
      <x:c r="B183" s="32" t="n">
        <x:f>'净值底稿'!F145</x:f>
        <x:v>1.5029974421642276</x:v>
      </x:c>
      <x:c r="C183" s="32" t="n">
        <x:f>'净值底稿'!O145</x:f>
        <x:v>1.3290595586487162</x:v>
      </x:c>
      <x:c r="D183" s="32" t="n">
        <x:f>'净值底稿'!P145</x:f>
        <x:v>1.4233</x:v>
      </x:c>
      <x:c r="E183" s="32" t="n">
        <x:f>'净值底稿'!Q145</x:f>
        <x:v>1.5625</x:v>
      </x:c>
      <x:c r="F183" s="33">
        <x:f t="shared" si="110"/>
        <x:v>-1.7674416651391134E-2</x:v>
      </x:c>
      <x:c r="G183" s="33">
        <x:f t="shared" si="111"/>
        <x:v>-5.006421946603834E-3</x:v>
      </x:c>
      <x:c r="H183" s="33">
        <x:f t="shared" si="112"/>
        <x:v>7.0264193366975647E-5</x:v>
      </x:c>
      <x:c r="I183" s="33">
        <x:f t="shared" si="113"/>
        <x:v>8.9680353596821583E-4</x:v>
      </x:c>
      <x:c r="J183" s="34">
        <x:f t="shared" si="114"/>
        <x:v>0.10868578550381051</x:v>
      </x:c>
      <x:c r="K183" s="34">
        <x:f t="shared" si="115"/>
        <x:v>0.11334603532488299</x:v>
      </x:c>
      <x:c r="L183" s="34">
        <x:f t="shared" si="116"/>
        <x:v>0.81260052336318456</x:v>
      </x:c>
      <x:c r="M183" s="34">
        <x:f t="shared" si="117"/>
        <x:v>6.6651554115895059E-2</x:v>
      </x:c>
      <x:c r="N183" s="34">
        <x:f t="shared" si="88"/>
        <x:v>1.1012838983077731</x:v>
      </x:c>
      <x:c r="O183" s="35">
        <x:f t="shared" si="89"/>
        <x:v>0.2016117925358451</x:v>
      </x:c>
      <x:c r="P183" s="26" t="b">
        <x:f t="shared" si="90"/>
        <x:v>0</x:v>
      </x:c>
      <x:c r="Q183" s="26" t="b">
        <x:f t="shared" si="91"/>
        <x:v>0</x:v>
      </x:c>
      <x:c r="R183" s="26" t="b">
        <x:f t="shared" si="92"/>
        <x:v>0</x:v>
      </x:c>
      <x:c r="S183" s="26" t="b">
        <x:f t="shared" si="118"/>
        <x:v>0</x:v>
      </x:c>
      <x:c r="T183" s="26" t="str">
        <x:f t="shared" si="119"/>
        <x:v>不调</x:v>
      </x:c>
      <x:c r="U183" s="34">
        <x:f t="shared" si="93"/>
        <x:v>0.10868578550381051</x:v>
      </x:c>
      <x:c r="V183" s="34">
        <x:f t="shared" si="94"/>
        <x:v>0.11334603532488299</x:v>
      </x:c>
      <x:c r="W183" s="34">
        <x:f t="shared" si="95"/>
        <x:v>0.81260052336318456</x:v>
      </x:c>
      <x:c r="X183" s="34">
        <x:f t="shared" si="96"/>
        <x:v>6.6651554115895059E-2</x:v>
      </x:c>
      <x:c r="Y183" s="34">
        <x:f t="shared" si="120"/>
        <x:v>0.99998626710299976</x:v>
      </x:c>
      <x:c r="Z183" s="34">
        <x:f t="shared" si="97"/>
        <x:v>0.1086842929331128</x:v>
      </x:c>
      <x:c r="AA183" s="34">
        <x:f t="shared" si="98"/>
        <x:v>0.11334447875545449</x:v>
      </x:c>
      <x:c r="AB183" s="34">
        <x:f t="shared" si="99"/>
        <x:v>0.81258936400389492</x:v>
      </x:c>
      <x:c r="AC183" s="34">
        <x:f t="shared" si="100"/>
        <x:v>6.6650638796967476E-2</x:v>
      </x:c>
      <x:c r="AD183" s="34">
        <x:f t="shared" si="101"/>
        <x:v>1.1012687744894296</x:v>
      </x:c>
      <x:c r="AE183" s="34">
        <x:f t="shared" si="121"/>
        <x:v>1.103692919656333</x:v>
      </x:c>
      <x:c r="AF183" s="33">
        <x:f t="shared" si="102"/>
        <x:v>-2.1963945982893529E-3</x:v>
      </x:c>
      <x:c r="AG183" s="33">
        <x:f t="shared" si="122"/>
        <x:v>-2.1963945982893529E-3</x:v>
      </x:c>
      <x:c r="AH183" s="30">
        <x:f t="shared" si="123"/>
        <x:v>44021</x:v>
      </x:c>
      <x:c r="AI183" s="36">
        <x:f t="shared" si="103"/>
        <x:v>2020</x:v>
      </x:c>
      <x:c r="AJ183" s="36">
        <x:f t="shared" si="104"/>
        <x:v>8</x:v>
      </x:c>
      <x:c r="AK183" s="26">
        <x:f t="shared" si="105"/>
        <x:v>0</x:v>
      </x:c>
      <x:c r="AL183" s="34">
        <x:f t="shared" si="124"/>
        <x:v>1.0983241589927013</x:v>
      </x:c>
      <x:c r="AM183" s="35" t="str">
        <x:f t="shared" si="106"/>
      </x:c>
      <x:c r="AN183" s="34">
        <x:f t="shared" si="125"/>
        <x:v>1.103692919656333</x:v>
      </x:c>
      <x:c r="AO183" s="35">
        <x:f t="shared" si="107"/>
        <x:v>-2.1963945982893529E-3</x:v>
      </x:c>
      <x:c r="AP183" s="31">
        <x:f t="shared" si="108"/>
        <x:v>1</x:v>
      </x:c>
      <x:c r="AQ183" s="26" t="b">
        <x:f t="shared" si="109"/>
        <x:v>1</x:v>
      </x:c>
    </x:row>
    <x:row r="184">
      <x:c r="A184" s="30" t="n">
        <x:f>'净值底稿'!A146</x:f>
        <x:v>44048</x:v>
      </x:c>
      <x:c r="B184" s="32" t="n">
        <x:f>'净值底稿'!F146</x:f>
        <x:v>1.516008385518105</x:v>
      </x:c>
      <x:c r="C184" s="32" t="n">
        <x:f>'净值底稿'!O146</x:f>
        <x:v>1.3418462293832838</x:v>
      </x:c>
      <x:c r="D184" s="32" t="n">
        <x:f>'净值底稿'!P146</x:f>
        <x:v>1.4234</x:v>
      </x:c>
      <x:c r="E184" s="32" t="n">
        <x:f>'净值底稿'!Q146</x:f>
        <x:v>1.6032</x:v>
      </x:c>
      <x:c r="F184" s="33">
        <x:f t="shared" si="110"/>
        <x:v>8.6566636701272959E-3</x:v>
      </x:c>
      <x:c r="G184" s="33">
        <x:f t="shared" si="111"/>
        <x:v>9.6208410310580916E-3</x:v>
      </x:c>
      <x:c r="H184" s="33">
        <x:f t="shared" si="112"/>
        <x:v>7.025925665704591E-5</x:v>
      </x:c>
      <x:c r="I184" s="33">
        <x:f t="shared" si="113"/>
        <x:v>2.6048000000000071E-2</x:v>
      </x:c>
      <x:c r="J184" s="34">
        <x:f t="shared" si="114"/>
        <x:v>0.10962513630326035</x:v>
      </x:c>
      <x:c r="K184" s="34">
        <x:f t="shared" si="115"/>
        <x:v>0.11443494796730885</x:v>
      </x:c>
      <x:c r="L184" s="34">
        <x:f t="shared" si="116"/>
        <x:v>0.8126464559285772</x:v>
      </x:c>
      <x:c r="M184" s="34">
        <x:f t="shared" si="117"/>
        <x:v>6.8386754636350897E-2</x:v>
      </x:c>
      <x:c r="N184" s="34">
        <x:f t="shared" si="88"/>
        <x:v>1.1050932948354972</x:v>
      </x:c>
      <x:c r="O184" s="35">
        <x:f t="shared" si="89"/>
        <x:v>0.20275218872260237</x:v>
      </x:c>
      <x:c r="P184" s="26" t="b">
        <x:f t="shared" si="90"/>
        <x:v>0</x:v>
      </x:c>
      <x:c r="Q184" s="26" t="b">
        <x:f t="shared" si="91"/>
        <x:v>0</x:v>
      </x:c>
      <x:c r="R184" s="26" t="b">
        <x:f t="shared" si="92"/>
        <x:v>0</x:v>
      </x:c>
      <x:c r="S184" s="26" t="b">
        <x:f t="shared" si="118"/>
        <x:v>0</x:v>
      </x:c>
      <x:c r="T184" s="26" t="str">
        <x:f t="shared" si="119"/>
        <x:v>不调</x:v>
      </x:c>
      <x:c r="U184" s="34">
        <x:f t="shared" si="93"/>
        <x:v>0.10962513630326035</x:v>
      </x:c>
      <x:c r="V184" s="34">
        <x:f t="shared" si="94"/>
        <x:v>0.11443494796730885</x:v>
      </x:c>
      <x:c r="W184" s="34">
        <x:f t="shared" si="95"/>
        <x:v>0.8126464559285772</x:v>
      </x:c>
      <x:c r="X184" s="34">
        <x:f t="shared" si="96"/>
        <x:v>6.8386754636350897E-2</x:v>
      </x:c>
      <x:c r="Y184" s="34">
        <x:f t="shared" si="120"/>
        <x:v>0.99998626710299976</x:v>
      </x:c>
      <x:c r="Z184" s="34">
        <x:f t="shared" si="97"/>
        <x:v>0.10962363083255486</x:v>
      </x:c>
      <x:c r="AA184" s="34">
        <x:f t="shared" si="98"/>
        <x:v>0.1144333764439552</x:v>
      </x:c>
      <x:c r="AB184" s="34">
        <x:f t="shared" si="99"/>
        <x:v>0.81263529593850037</x:v>
      </x:c>
      <x:c r="AC184" s="34">
        <x:f t="shared" si="100"/>
        <x:v>6.8385815488093291E-2</x:v>
      </x:c>
      <x:c r="AD184" s="34">
        <x:f t="shared" si="101"/>
        <x:v>1.1050781187031036</x:v>
      </x:c>
      <x:c r="AE184" s="34">
        <x:f t="shared" si="121"/>
        <x:v>1.1050781187031036</x:v>
      </x:c>
      <x:c r="AF184" s="33">
        <x:f t="shared" si="102"/>
        <x:v>0</x:v>
      </x:c>
      <x:c r="AG184" s="33">
        <x:f t="shared" si="122"/>
        <x:v>3.4590504170428638E-3</x:v>
      </x:c>
      <x:c r="AH184" s="30">
        <x:f t="shared" si="123"/>
        <x:v>44021</x:v>
      </x:c>
      <x:c r="AI184" s="36">
        <x:f t="shared" si="103"/>
        <x:v>2020</x:v>
      </x:c>
      <x:c r="AJ184" s="36">
        <x:f t="shared" si="104"/>
        <x:v>8</x:v>
      </x:c>
      <x:c r="AK184" s="26">
        <x:f t="shared" si="105"/>
        <x:v>0</x:v>
      </x:c>
      <x:c r="AL184" s="34">
        <x:f t="shared" si="124"/>
        <x:v>1.0983241589927013</x:v>
      </x:c>
      <x:c r="AM184" s="35" t="str">
        <x:f t="shared" si="106"/>
      </x:c>
      <x:c r="AN184" s="34">
        <x:f t="shared" si="125"/>
        <x:v>1.1050781187031036</x:v>
      </x:c>
      <x:c r="AO184" s="35">
        <x:f t="shared" si="107"/>
        <x:v>0</x:v>
      </x:c>
      <x:c r="AP184" s="31">
        <x:f t="shared" si="108"/>
        <x:v>1</x:v>
      </x:c>
      <x:c r="AQ184" s="26" t="b">
        <x:f t="shared" si="109"/>
        <x:v>1</x:v>
      </x:c>
    </x:row>
    <x:row r="185">
      <x:c r="A185" s="30" t="n">
        <x:f>'净值底稿'!A147</x:f>
        <x:v>44049</x:v>
      </x:c>
      <x:c r="B185" s="32" t="n">
        <x:f>'净值底稿'!F147</x:f>
        <x:v>1.50232471965021</x:v>
      </x:c>
      <x:c r="C185" s="32" t="n">
        <x:f>'净值底稿'!O147</x:f>
        <x:v>1.3395278910817925</x:v>
      </x:c>
      <x:c r="D185" s="32" t="n">
        <x:f>'净值底稿'!P147</x:f>
        <x:v>1.4234</x:v>
      </x:c>
      <x:c r="E185" s="32" t="n">
        <x:f>'净值底稿'!Q147</x:f>
        <x:v>1.6162</x:v>
      </x:c>
      <x:c r="F185" s="33">
        <x:f t="shared" si="110"/>
        <x:v>-9.0261148939611013E-3</x:v>
      </x:c>
      <x:c r="G185" s="33">
        <x:f t="shared" si="111"/>
        <x:v>-1.7277227827787733E-3</x:v>
      </x:c>
      <x:c r="H185" s="33">
        <x:f t="shared" si="112"/>
        <x:v>0</x:v>
      </x:c>
      <x:c r="I185" s="33">
        <x:f t="shared" si="113"/>
        <x:v>8.1087824351298021E-3</x:v>
      </x:c>
      <x:c r="J185" s="34">
        <x:f t="shared" si="114"/>
        <x:v>0.10863415534556704</x:v>
      </x:c>
      <x:c r="K185" s="34">
        <x:f t="shared" si="115"/>
        <x:v>0.11423566729236267</x:v>
      </x:c>
      <x:c r="L185" s="34">
        <x:f t="shared" si="116"/>
        <x:v>0.81263529593850037</x:v>
      </x:c>
      <x:c r="M185" s="34">
        <x:f t="shared" si="117"/>
        <x:v>6.894034118753517E-2</x:v>
      </x:c>
      <x:c r="N185" s="34">
        <x:f t="shared" si="88"/>
        <x:v>1.1044454597639652</x:v>
      </x:c>
      <x:c r="O185" s="35">
        <x:f t="shared" si="89"/>
        <x:v>0.20179341647668139</x:v>
      </x:c>
      <x:c r="P185" s="26" t="b">
        <x:f t="shared" si="90"/>
        <x:v>0</x:v>
      </x:c>
      <x:c r="Q185" s="26" t="b">
        <x:f t="shared" si="91"/>
        <x:v>0</x:v>
      </x:c>
      <x:c r="R185" s="26" t="b">
        <x:f t="shared" si="92"/>
        <x:v>0</x:v>
      </x:c>
      <x:c r="S185" s="26" t="b">
        <x:f t="shared" si="118"/>
        <x:v>0</x:v>
      </x:c>
      <x:c r="T185" s="26" t="str">
        <x:f t="shared" si="119"/>
        <x:v>不调</x:v>
      </x:c>
      <x:c r="U185" s="34">
        <x:f t="shared" si="93"/>
        <x:v>0.10863415534556704</x:v>
      </x:c>
      <x:c r="V185" s="34">
        <x:f t="shared" si="94"/>
        <x:v>0.11423566729236267</x:v>
      </x:c>
      <x:c r="W185" s="34">
        <x:f t="shared" si="95"/>
        <x:v>0.81263529593850037</x:v>
      </x:c>
      <x:c r="X185" s="34">
        <x:f t="shared" si="96"/>
        <x:v>6.894034118753517E-2</x:v>
      </x:c>
      <x:c r="Y185" s="34">
        <x:f t="shared" si="120"/>
        <x:v>0.99998626710299976</x:v>
      </x:c>
      <x:c r="Z185" s="34">
        <x:f t="shared" si="97"/>
        <x:v>0.10863266348390098</x:v>
      </x:c>
      <x:c r="AA185" s="34">
        <x:f t="shared" si="98"/>
        <x:v>0.11423409850570999</x:v>
      </x:c>
      <x:c r="AB185" s="34">
        <x:f t="shared" si="99"/>
        <x:v>0.81262413610168249</x:v>
      </x:c>
      <x:c r="AC185" s="34">
        <x:f t="shared" si="100"/>
        <x:v>6.8939394436930479E-2</x:v>
      </x:c>
      <x:c r="AD185" s="34">
        <x:f t="shared" si="101"/>
        <x:v>1.1044302925282241</x:v>
      </x:c>
      <x:c r="AE185" s="34">
        <x:f t="shared" si="121"/>
        <x:v>1.1050781187031036</x:v>
      </x:c>
      <x:c r="AF185" s="33">
        <x:f t="shared" si="102"/>
        <x:v>-5.8622658789020399E-4</x:v>
      </x:c>
      <x:c r="AG185" s="33">
        <x:f t="shared" si="122"/>
        <x:v>-5.8622658789020399E-4</x:v>
      </x:c>
      <x:c r="AH185" s="30">
        <x:f t="shared" si="123"/>
        <x:v>44021</x:v>
      </x:c>
      <x:c r="AI185" s="36">
        <x:f t="shared" si="103"/>
        <x:v>2020</x:v>
      </x:c>
      <x:c r="AJ185" s="36">
        <x:f t="shared" si="104"/>
        <x:v>8</x:v>
      </x:c>
      <x:c r="AK185" s="26">
        <x:f t="shared" si="105"/>
        <x:v>0</x:v>
      </x:c>
      <x:c r="AL185" s="34">
        <x:f t="shared" si="124"/>
        <x:v>1.0983241589927013</x:v>
      </x:c>
      <x:c r="AM185" s="35" t="str">
        <x:f t="shared" si="106"/>
      </x:c>
      <x:c r="AN185" s="34">
        <x:f t="shared" si="125"/>
        <x:v>1.1050781187031036</x:v>
      </x:c>
      <x:c r="AO185" s="35">
        <x:f t="shared" si="107"/>
        <x:v>-5.8622658789020399E-4</x:v>
      </x:c>
      <x:c r="AP185" s="31">
        <x:f t="shared" si="108"/>
        <x:v>1</x:v>
      </x:c>
      <x:c r="AQ185" s="26" t="b">
        <x:f t="shared" si="109"/>
        <x:v>1</x:v>
      </x:c>
    </x:row>
    <x:row r="186">
      <x:c r="A186" s="30" t="n">
        <x:f>'净值底稿'!A148</x:f>
        <x:v>44050</x:v>
      </x:c>
      <x:c r="B186" s="32" t="n">
        <x:f>'净值底稿'!F148</x:f>
        <x:v>1.465799520943605</x:v>
      </x:c>
      <x:c r="C186" s="32" t="n">
        <x:f>'净值底稿'!O148</x:f>
        <x:v>1.32415882851813</x:v>
      </x:c>
      <x:c r="D186" s="32" t="n">
        <x:f>'净值底稿'!P148</x:f>
        <x:v>1.4237</x:v>
      </x:c>
      <x:c r="E186" s="32" t="n">
        <x:f>'净值底稿'!Q148</x:f>
        <x:v>1.6276</x:v>
      </x:c>
      <x:c r="F186" s="33">
        <x:f t="shared" si="110"/>
        <x:v>-2.4312452713358357E-2</x:v>
      </x:c>
      <x:c r="G186" s="33">
        <x:f t="shared" si="111"/>
        <x:v>-1.1473492016094156E-2</x:v>
      </x:c>
      <x:c r="H186" s="33">
        <x:f t="shared" si="112"/>
        <x:v>2.1076296192212851E-4</x:v>
      </x:c>
      <x:c r="I186" s="33">
        <x:f t="shared" si="113"/>
        <x:v>7.0535824774160538E-3</x:v>
      </x:c>
      <x:c r="J186" s="34">
        <x:f t="shared" si="114"/>
        <x:v>0.10599153698982247</x:v>
      </x:c>
      <x:c r="K186" s="34">
        <x:f t="shared" si="115"/>
        <x:v>0.11292343448853902</x:v>
      </x:c>
      <x:c r="L186" s="34">
        <x:f t="shared" si="116"/>
        <x:v>0.81279540717153664</x:v>
      </x:c>
      <x:c r="M186" s="34">
        <x:f t="shared" si="117"/>
        <x:v>6.9425664141534491E-2</x:v>
      </x:c>
      <x:c r="N186" s="34">
        <x:f t="shared" si="88"/>
        <x:v>1.1011360427914325</x:v>
      </x:c>
      <x:c r="O186" s="35">
        <x:f t="shared" si="89"/>
        <x:v>0.19880828795995231</x:v>
      </x:c>
      <x:c r="P186" s="26" t="b">
        <x:f t="shared" si="90"/>
        <x:v>0</x:v>
      </x:c>
      <x:c r="Q186" s="26" t="b">
        <x:f t="shared" si="91"/>
        <x:v>0</x:v>
      </x:c>
      <x:c r="R186" s="26" t="b">
        <x:f t="shared" si="92"/>
        <x:v>0</x:v>
      </x:c>
      <x:c r="S186" s="26" t="b">
        <x:f t="shared" si="118"/>
        <x:v>0</x:v>
      </x:c>
      <x:c r="T186" s="26" t="str">
        <x:f t="shared" si="119"/>
        <x:v>不调</x:v>
      </x:c>
      <x:c r="U186" s="34">
        <x:f t="shared" si="93"/>
        <x:v>0.10599153698982247</x:v>
      </x:c>
      <x:c r="V186" s="34">
        <x:f t="shared" si="94"/>
        <x:v>0.11292343448853902</x:v>
      </x:c>
      <x:c r="W186" s="34">
        <x:f t="shared" si="95"/>
        <x:v>0.81279540717153664</x:v>
      </x:c>
      <x:c r="X186" s="34">
        <x:f t="shared" si="96"/>
        <x:v>6.9425664141534491E-2</x:v>
      </x:c>
      <x:c r="Y186" s="34">
        <x:f t="shared" si="120"/>
        <x:v>0.99998626710299976</x:v>
      </x:c>
      <x:c r="Z186" s="34">
        <x:f t="shared" si="97"/>
        <x:v>0.10599008141896209</x:v>
      </x:c>
      <x:c r="AA186" s="34">
        <x:f t="shared" si="98"/>
        <x:v>0.11292188372264428</x:v>
      </x:c>
      <x:c r="AB186" s="34">
        <x:f t="shared" si="99"/>
        <x:v>0.81278424513592773</x:v>
      </x:c>
      <x:c r="AC186" s="34">
        <x:f t="shared" si="100"/>
        <x:v>6.942471072603966E-2</x:v>
      </x:c>
      <x:c r="AD186" s="34">
        <x:f t="shared" si="101"/>
        <x:v>1.1011209210035739</x:v>
      </x:c>
      <x:c r="AE186" s="34">
        <x:f t="shared" si="121"/>
        <x:v>1.1050781187031036</x:v>
      </x:c>
      <x:c r="AF186" s="33">
        <x:f t="shared" si="102"/>
        <x:v>-3.5809212331284757E-3</x:v>
      </x:c>
      <x:c r="AG186" s="33">
        <x:f t="shared" si="122"/>
        <x:v>-2.9964512446272185E-3</x:v>
      </x:c>
      <x:c r="AH186" s="30">
        <x:f t="shared" si="123"/>
        <x:v>44021</x:v>
      </x:c>
      <x:c r="AI186" s="36">
        <x:f t="shared" si="103"/>
        <x:v>2020</x:v>
      </x:c>
      <x:c r="AJ186" s="36">
        <x:f t="shared" si="104"/>
        <x:v>8</x:v>
      </x:c>
      <x:c r="AK186" s="26">
        <x:f t="shared" si="105"/>
        <x:v>0</x:v>
      </x:c>
      <x:c r="AL186" s="34">
        <x:f t="shared" si="124"/>
        <x:v>1.0983241589927013</x:v>
      </x:c>
      <x:c r="AM186" s="35" t="str">
        <x:f t="shared" si="106"/>
      </x:c>
      <x:c r="AN186" s="34">
        <x:f t="shared" si="125"/>
        <x:v>1.1050781187031036</x:v>
      </x:c>
      <x:c r="AO186" s="35">
        <x:f t="shared" si="107"/>
        <x:v>-3.5809212331284757E-3</x:v>
      </x:c>
      <x:c r="AP186" s="31">
        <x:f t="shared" si="108"/>
        <x:v>1</x:v>
      </x:c>
      <x:c r="AQ186" s="26" t="b">
        <x:f t="shared" si="109"/>
        <x:v>1</x:v>
      </x:c>
    </x:row>
    <x:row r="187">
      <x:c r="A187" s="30" t="n">
        <x:f>'净值底稿'!A149</x:f>
        <x:v>44053</x:v>
      </x:c>
      <x:c r="B187" s="32" t="n">
        <x:f>'净值底稿'!F149</x:f>
        <x:v>1.4530260368205299</x:v>
      </x:c>
      <x:c r="C187" s="32" t="n">
        <x:f>'净值底稿'!O149</x:f>
        <x:v>1.3295157680278762</x:v>
      </x:c>
      <x:c r="D187" s="32" t="n">
        <x:f>'净值底稿'!P149</x:f>
        <x:v>1.425</x:v>
      </x:c>
      <x:c r="E187" s="32" t="n">
        <x:f>'净值底稿'!Q149</x:f>
        <x:v>1.613</x:v>
      </x:c>
      <x:c r="F187" s="33">
        <x:f t="shared" si="110"/>
        <x:v>-8.7143459528845613E-3</x:v>
      </x:c>
      <x:c r="G187" s="33">
        <x:f t="shared" si="111"/>
        <x:v>4.0455415123736849E-3</x:v>
      </x:c>
      <x:c r="H187" s="33">
        <x:f t="shared" si="112"/>
        <x:v>9.1311371777758055E-4</x:v>
      </x:c>
      <x:c r="I187" s="33">
        <x:f t="shared" si="113"/>
        <x:v>-8.9702629638731546E-3</x:v>
      </x:c>
      <x:c r="J187" s="34">
        <x:f t="shared" si="114"/>
        <x:v>0.10506644718190285</x:v>
      </x:c>
      <x:c r="K187" s="34">
        <x:f t="shared" si="115"/>
        <x:v>0.11337871389089967</x:v>
      </x:c>
      <x:c r="L187" s="34">
        <x:f t="shared" si="116"/>
        <x:v>0.81352640957975486</x:v>
      </x:c>
      <x:c r="M187" s="34">
        <x:f t="shared" si="117"/>
        <x:v>6.8801952814636261E-2</x:v>
      </x:c>
      <x:c r="N187" s="34">
        <x:f t="shared" si="88"/>
        <x:v>1.1007735234671936</x:v>
      </x:c>
      <x:c r="O187" s="35">
        <x:f t="shared" si="89"/>
        <x:v>0.19844696153732738</x:v>
      </x:c>
      <x:c r="P187" s="26" t="b">
        <x:f t="shared" si="90"/>
        <x:v>0</x:v>
      </x:c>
      <x:c r="Q187" s="26" t="b">
        <x:f t="shared" si="91"/>
        <x:v>0</x:v>
      </x:c>
      <x:c r="R187" s="26" t="b">
        <x:f t="shared" si="92"/>
        <x:v>0</x:v>
      </x:c>
      <x:c r="S187" s="26" t="b">
        <x:f t="shared" si="118"/>
        <x:v>0</x:v>
      </x:c>
      <x:c r="T187" s="26" t="str">
        <x:f t="shared" si="119"/>
        <x:v>不调</x:v>
      </x:c>
      <x:c r="U187" s="34">
        <x:f t="shared" si="93"/>
        <x:v>0.10506644718190285</x:v>
      </x:c>
      <x:c r="V187" s="34">
        <x:f t="shared" si="94"/>
        <x:v>0.11337871389089967</x:v>
      </x:c>
      <x:c r="W187" s="34">
        <x:f t="shared" si="95"/>
        <x:v>0.81352640957975486</x:v>
      </x:c>
      <x:c r="X187" s="34">
        <x:f t="shared" si="96"/>
        <x:v>6.8801952814636261E-2</x:v>
      </x:c>
      <x:c r="Y187" s="34">
        <x:f t="shared" si="120"/>
        <x:v>0.99995880187477393</x:v>
      </x:c>
      <x:c r="Z187" s="34">
        <x:f t="shared" si="97"/>
        <x:v>0.1050621186412548</x:v>
      </x:c>
      <x:c r="AA187" s="34">
        <x:f t="shared" si="98"/>
        <x:v>0.11337404290044682</x:v>
      </x:c>
      <x:c r="AB187" s="34">
        <x:f t="shared" si="99"/>
        <x:v>0.8134928938168583</x:v>
      </x:c>
      <x:c r="AC187" s="34">
        <x:f t="shared" si="100"/>
        <x:v>6.8799118303168399E-2</x:v>
      </x:c>
      <x:c r="AD187" s="34">
        <x:f t="shared" si="101"/>
        <x:v>1.1007281736617283</x:v>
      </x:c>
      <x:c r="AE187" s="34">
        <x:f t="shared" si="121"/>
        <x:v>1.1050781187031036</x:v>
      </x:c>
      <x:c r="AF187" s="33">
        <x:f t="shared" si="102"/>
        <x:v>-3.9363235664102714E-3</x:v>
      </x:c>
      <x:c r="AG187" s="33">
        <x:f t="shared" si="122"/>
        <x:v>-3.566795747443896E-4</x:v>
      </x:c>
      <x:c r="AH187" s="30">
        <x:f t="shared" si="123"/>
        <x:v>44021</x:v>
      </x:c>
      <x:c r="AI187" s="36">
        <x:f t="shared" si="103"/>
        <x:v>2020</x:v>
      </x:c>
      <x:c r="AJ187" s="36">
        <x:f t="shared" si="104"/>
        <x:v>8</x:v>
      </x:c>
      <x:c r="AK187" s="26">
        <x:f t="shared" si="105"/>
        <x:v>0</x:v>
      </x:c>
      <x:c r="AL187" s="34">
        <x:f t="shared" si="124"/>
        <x:v>1.0983241589927013</x:v>
      </x:c>
      <x:c r="AM187" s="35" t="str">
        <x:f t="shared" si="106"/>
      </x:c>
      <x:c r="AN187" s="34">
        <x:f t="shared" si="125"/>
        <x:v>1.1050781187031036</x:v>
      </x:c>
      <x:c r="AO187" s="35">
        <x:f t="shared" si="107"/>
        <x:v>-3.9363235664102714E-3</x:v>
      </x:c>
      <x:c r="AP187" s="31">
        <x:f t="shared" si="108"/>
        <x:v>1</x:v>
      </x:c>
      <x:c r="AQ187" s="26" t="b">
        <x:f t="shared" si="109"/>
        <x:v>1</x:v>
      </x:c>
    </x:row>
    <x:row r="188">
      <x:c r="A188" s="30" t="n">
        <x:f>'净值底稿'!A150</x:f>
        <x:v>44054</x:v>
      </x:c>
      <x:c r="B188" s="32" t="n">
        <x:f>'净值底稿'!F150</x:f>
        <x:v>1.4259877430380876</x:v>
      </x:c>
      <x:c r="C188" s="32" t="n">
        <x:f>'净值底稿'!O150</x:f>
        <x:v>1.3065349334825713</x:v>
      </x:c>
      <x:c r="D188" s="32" t="n">
        <x:f>'净值底稿'!P150</x:f>
        <x:v>1.4256</x:v>
      </x:c>
      <x:c r="E188" s="32" t="n">
        <x:f>'净值底稿'!Q150</x:f>
        <x:v>1.5816</x:v>
      </x:c>
      <x:c r="F188" s="33">
        <x:f t="shared" si="110"/>
        <x:v>-1.860826516337355E-2</x:v>
      </x:c>
      <x:c r="G188" s="33">
        <x:f t="shared" si="111"/>
        <x:v>-1.728511620391926E-2</x:v>
      </x:c>
      <x:c r="H188" s="33">
        <x:f t="shared" si="112"/>
        <x:v>4.2105263157887762E-4</x:v>
      </x:c>
      <x:c r="I188" s="33">
        <x:f t="shared" si="113"/>
        <x:v>-1.9466831990080702E-2</x:v>
      </x:c>
      <x:c r="J188" s="34">
        <x:f t="shared" si="114"/>
        <x:v>0.10310709487895252</x:v>
      </x:c>
      <x:c r="K188" s="34">
        <x:f t="shared" si="115"/>
        <x:v>0.11141435939440447</x:v>
      </x:c>
      <x:c r="L188" s="34">
        <x:f t="shared" si="116"/>
        <x:v>0.81383541714057062</x:v>
      </x:c>
      <x:c r="M188" s="34">
        <x:f t="shared" si="117"/>
        <x:v>6.7459817426094928E-2</x:v>
      </x:c>
      <x:c r="N188" s="34">
        <x:f t="shared" si="88"/>
        <x:v>1.0958166888400227</x:v>
      </x:c>
      <x:c r="O188" s="35">
        <x:f t="shared" si="89"/>
        <x:v>0.1957639963490963</x:v>
      </x:c>
      <x:c r="P188" s="26" t="b">
        <x:f t="shared" si="90"/>
        <x:v>0</x:v>
      </x:c>
      <x:c r="Q188" s="26" t="b">
        <x:f t="shared" si="91"/>
        <x:v>0</x:v>
      </x:c>
      <x:c r="R188" s="26" t="b">
        <x:f t="shared" si="92"/>
        <x:v>0</x:v>
      </x:c>
      <x:c r="S188" s="26" t="b">
        <x:f t="shared" si="118"/>
        <x:v>0</x:v>
      </x:c>
      <x:c r="T188" s="26" t="str">
        <x:f t="shared" si="119"/>
        <x:v>不调</x:v>
      </x:c>
      <x:c r="U188" s="34">
        <x:f t="shared" si="93"/>
        <x:v>0.10310709487895252</x:v>
      </x:c>
      <x:c r="V188" s="34">
        <x:f t="shared" si="94"/>
        <x:v>0.11141435939440447</x:v>
      </x:c>
      <x:c r="W188" s="34">
        <x:f t="shared" si="95"/>
        <x:v>0.81383541714057062</x:v>
      </x:c>
      <x:c r="X188" s="34">
        <x:f t="shared" si="96"/>
        <x:v>6.7459817426094928E-2</x:v>
      </x:c>
      <x:c r="Y188" s="34">
        <x:f t="shared" si="120"/>
        <x:v>0.99998626710299976</x:v>
      </x:c>
      <x:c r="Z188" s="34">
        <x:f t="shared" si="97"/>
        <x:v>0.10310567891983854</x:v>
      </x:c>
      <x:c r="AA188" s="34">
        <x:f t="shared" si="98"/>
        <x:v>0.11141282935248256</x:v>
      </x:c>
      <x:c r="AB188" s="34">
        <x:f t="shared" si="99"/>
        <x:v>0.81382424082261184</x:v>
      </x:c>
      <x:c r="AC188" s="34">
        <x:f t="shared" si="100"/>
        <x:v>6.7458891007370556E-2</x:v>
      </x:c>
      <x:c r="AD188" s="34">
        <x:f t="shared" si="101"/>
        <x:v>1.0958016401023036</x:v>
      </x:c>
      <x:c r="AE188" s="34">
        <x:f t="shared" si="121"/>
        <x:v>1.1050781187031036</x:v>
      </x:c>
      <x:c r="AF188" s="33">
        <x:f t="shared" si="102"/>
        <x:v>-8.3944098103096998E-3</x:v>
      </x:c>
      <x:c r="AG188" s="33">
        <x:f t="shared" si="122"/>
        <x:v>-4.4757040632800171E-3</x:v>
      </x:c>
      <x:c r="AH188" s="30">
        <x:f t="shared" si="123"/>
        <x:v>44021</x:v>
      </x:c>
      <x:c r="AI188" s="36">
        <x:f t="shared" si="103"/>
        <x:v>2020</x:v>
      </x:c>
      <x:c r="AJ188" s="36">
        <x:f t="shared" si="104"/>
        <x:v>8</x:v>
      </x:c>
      <x:c r="AK188" s="26">
        <x:f t="shared" si="105"/>
        <x:v>0</x:v>
      </x:c>
      <x:c r="AL188" s="34">
        <x:f t="shared" si="124"/>
        <x:v>1.0983241589927013</x:v>
      </x:c>
      <x:c r="AM188" s="35" t="str">
        <x:f t="shared" si="106"/>
      </x:c>
      <x:c r="AN188" s="34">
        <x:f t="shared" si="125"/>
        <x:v>1.1050781187031036</x:v>
      </x:c>
      <x:c r="AO188" s="35">
        <x:f t="shared" si="107"/>
        <x:v>-8.3944098103096998E-3</x:v>
      </x:c>
      <x:c r="AP188" s="31">
        <x:f t="shared" si="108"/>
        <x:v>1</x:v>
      </x:c>
      <x:c r="AQ188" s="26" t="b">
        <x:f t="shared" si="109"/>
        <x:v>1</x:v>
      </x:c>
    </x:row>
    <x:row r="189">
      <x:c r="A189" s="30" t="n">
        <x:f>'净值底稿'!A151</x:f>
        <x:v>44055</x:v>
      </x:c>
      <x:c r="B189" s="32" t="n">
        <x:f>'净值底稿'!F151</x:f>
        <x:v>1.416277879231695</x:v>
      </x:c>
      <x:c r="C189" s="32" t="n">
        <x:f>'净值底稿'!O151</x:f>
        <x:v>1.292710016094335</x:v>
      </x:c>
      <x:c r="D189" s="32" t="n">
        <x:f>'净值底稿'!P151</x:f>
        <x:v>1.4257</x:v>
      </x:c>
      <x:c r="E189" s="32" t="n">
        <x:f>'净值底稿'!Q151</x:f>
        <x:v>1.486</x:v>
      </x:c>
      <x:c r="F189" s="33">
        <x:f t="shared" si="110"/>
        <x:v>-6.8092196821450957E-3</x:v>
      </x:c>
      <x:c r="G189" s="33">
        <x:f t="shared" si="111"/>
        <x:v>-1.0581360692274777E-2</x:v>
      </x:c>
      <x:c r="H189" s="33">
        <x:f t="shared" si="112"/>
        <x:v>7.0145903479312821E-5</x:v>
      </x:c>
      <x:c r="I189" s="33">
        <x:f t="shared" si="113"/>
        <x:v>-6.0445118866970127E-2</x:v>
      </x:c>
      <x:c r="J189" s="34">
        <x:f t="shared" si="114"/>
        <x:v>0.10240360970159665</x:v>
      </x:c>
      <x:c r="K189" s="34">
        <x:f t="shared" si="115"/>
        <x:v>0.11023393001935708</x:v>
      </x:c>
      <x:c r="L189" s="34">
        <x:f t="shared" si="116"/>
        <x:v>0.81388132725925766</x:v>
      </x:c>
      <x:c r="M189" s="34">
        <x:f t="shared" si="117"/>
        <x:v>6.3381330321796062E-2</x:v>
      </x:c>
      <x:c r="N189" s="34">
        <x:f t="shared" si="88"/>
        <x:v>1.0899001973020075</x:v>
      </x:c>
      <x:c r="O189" s="35">
        <x:f t="shared" si="89"/>
        <x:v>0.19509817527084328</x:v>
      </x:c>
      <x:c r="P189" s="26" t="b">
        <x:f t="shared" si="90"/>
        <x:v>0</x:v>
      </x:c>
      <x:c r="Q189" s="26" t="b">
        <x:f t="shared" si="91"/>
        <x:v>0</x:v>
      </x:c>
      <x:c r="R189" s="26" t="b">
        <x:f t="shared" si="92"/>
        <x:v>0</x:v>
      </x:c>
      <x:c r="S189" s="26" t="b">
        <x:f t="shared" si="118"/>
        <x:v>0</x:v>
      </x:c>
      <x:c r="T189" s="26" t="str">
        <x:f t="shared" si="119"/>
        <x:v>不调</x:v>
      </x:c>
      <x:c r="U189" s="34">
        <x:f t="shared" si="93"/>
        <x:v>0.10240360970159665</x:v>
      </x:c>
      <x:c r="V189" s="34">
        <x:f t="shared" si="94"/>
        <x:v>0.11023393001935708</x:v>
      </x:c>
      <x:c r="W189" s="34">
        <x:f t="shared" si="95"/>
        <x:v>0.81388132725925766</x:v>
      </x:c>
      <x:c r="X189" s="34">
        <x:f t="shared" si="96"/>
        <x:v>6.3381330321796062E-2</x:v>
      </x:c>
      <x:c r="Y189" s="34">
        <x:f t="shared" si="120"/>
        <x:v>0.99998626710299976</x:v>
      </x:c>
      <x:c r="Z189" s="34">
        <x:f t="shared" si="97"/>
        <x:v>0.10240220340337217</x:v>
      </x:c>
      <x:c r="AA189" s="34">
        <x:f t="shared" si="98"/>
        <x:v>0.11023241618815019</x:v>
      </x:c>
      <x:c r="AB189" s="34">
        <x:f t="shared" si="99"/>
        <x:v>0.81387015031082</x:v>
      </x:c>
      <x:c r="AC189" s="34">
        <x:f t="shared" si="100"/>
        <x:v>6.3380459912515008E-2</x:v>
      </x:c>
      <x:c r="AD189" s="34">
        <x:f t="shared" si="101"/>
        <x:v>1.0898852298148574</x:v>
      </x:c>
      <x:c r="AE189" s="34">
        <x:f t="shared" si="121"/>
        <x:v>1.1050781187031036</x:v>
      </x:c>
      <x:c r="AF189" s="33">
        <x:f t="shared" si="102"/>
        <x:v>-1.3748248771839111E-2</x:v>
      </x:c>
      <x:c r="AG189" s="33">
        <x:f t="shared" si="122"/>
        <x:v>-5.3991617377885381E-3</x:v>
      </x:c>
      <x:c r="AH189" s="30">
        <x:f t="shared" si="123"/>
        <x:v>44021</x:v>
      </x:c>
      <x:c r="AI189" s="36">
        <x:f t="shared" si="103"/>
        <x:v>2020</x:v>
      </x:c>
      <x:c r="AJ189" s="36">
        <x:f t="shared" si="104"/>
        <x:v>8</x:v>
      </x:c>
      <x:c r="AK189" s="26">
        <x:f t="shared" si="105"/>
        <x:v>0</x:v>
      </x:c>
      <x:c r="AL189" s="34">
        <x:f t="shared" si="124"/>
        <x:v>1.0983241589927013</x:v>
      </x:c>
      <x:c r="AM189" s="35" t="str">
        <x:f t="shared" si="106"/>
      </x:c>
      <x:c r="AN189" s="34">
        <x:f t="shared" si="125"/>
        <x:v>1.1050781187031036</x:v>
      </x:c>
      <x:c r="AO189" s="35">
        <x:f t="shared" si="107"/>
        <x:v>-1.3748248771839111E-2</x:v>
      </x:c>
      <x:c r="AP189" s="31">
        <x:f t="shared" si="108"/>
        <x:v>1</x:v>
      </x:c>
      <x:c r="AQ189" s="26" t="b">
        <x:f t="shared" si="109"/>
        <x:v>1</x:v>
      </x:c>
    </x:row>
    <x:row r="190">
      <x:c r="A190" s="30" t="n">
        <x:f>'净值底稿'!A152</x:f>
        <x:v>44056</x:v>
      </x:c>
      <x:c r="B190" s="32" t="n">
        <x:f>'净值底稿'!F152</x:f>
        <x:v>1.4097951547244674</x:v>
      </x:c>
      <x:c r="C190" s="32" t="n">
        <x:f>'净值底稿'!O152</x:f>
        <x:v>1.29654066454075</x:v>
      </x:c>
      <x:c r="D190" s="32" t="n">
        <x:f>'净值底稿'!P152</x:f>
        <x:v>1.4264</x:v>
      </x:c>
      <x:c r="E190" s="32" t="n">
        <x:f>'净值底稿'!Q152</x:f>
        <x:v>1.5057</x:v>
      </x:c>
      <x:c r="F190" s="33">
        <x:f t="shared" si="110"/>
        <x:v>-4.5772970137359925E-3</x:v>
      </x:c>
      <x:c r="G190" s="33">
        <x:f t="shared" si="111"/>
        <x:v>2.963269719212569E-3</x:v>
      </x:c>
      <x:c r="H190" s="33">
        <x:f t="shared" si="112"/>
        <x:v>4.9098688363602427E-4</x:v>
      </x:c>
      <x:c r="I190" s="33">
        <x:f t="shared" si="113"/>
        <x:v>1.3257065948856006E-2</x:v>
      </x:c>
      <x:c r="J190" s="34">
        <x:f t="shared" si="114"/>
        <x:v>0.10193347810353393</x:v>
      </x:c>
      <x:c r="K190" s="34">
        <x:f t="shared" si="115"/>
        <x:v>0.11055906456911617</x:v>
      </x:c>
      <x:c r="L190" s="34">
        <x:f t="shared" si="116"/>
        <x:v>0.81426974987960554</x:v>
      </x:c>
      <x:c r="M190" s="34">
        <x:f t="shared" si="117"/>
        <x:v>6.4220698849444049E-2</x:v>
      </x:c>
      <x:c r="N190" s="34">
        <x:f t="shared" si="88"/>
        <x:v>1.0909829914016997</x:v>
      </x:c>
      <x:c r="O190" s="35">
        <x:f t="shared" si="89"/>
        <x:v>0.19477163654003327</x:v>
      </x:c>
      <x:c r="P190" s="26" t="b">
        <x:f t="shared" si="90"/>
        <x:v>0</x:v>
      </x:c>
      <x:c r="Q190" s="26" t="b">
        <x:f t="shared" si="91"/>
        <x:v>0</x:v>
      </x:c>
      <x:c r="R190" s="26" t="b">
        <x:f t="shared" si="92"/>
        <x:v>0</x:v>
      </x:c>
      <x:c r="S190" s="26" t="b">
        <x:f t="shared" si="118"/>
        <x:v>0</x:v>
      </x:c>
      <x:c r="T190" s="26" t="str">
        <x:f t="shared" si="119"/>
        <x:v>不调</x:v>
      </x:c>
      <x:c r="U190" s="34">
        <x:f t="shared" si="93"/>
        <x:v>0.10193347810353393</x:v>
      </x:c>
      <x:c r="V190" s="34">
        <x:f t="shared" si="94"/>
        <x:v>0.11055906456911617</x:v>
      </x:c>
      <x:c r="W190" s="34">
        <x:f t="shared" si="95"/>
        <x:v>0.81426974987960554</x:v>
      </x:c>
      <x:c r="X190" s="34">
        <x:f t="shared" si="96"/>
        <x:v>6.4220698849444049E-2</x:v>
      </x:c>
      <x:c r="Y190" s="34">
        <x:f t="shared" si="120"/>
        <x:v>0.99998626710299976</x:v>
      </x:c>
      <x:c r="Z190" s="34">
        <x:f t="shared" si="97"/>
        <x:v>0.10193207826157825</x:v>
      </x:c>
      <x:c r="AA190" s="34">
        <x:f t="shared" si="98"/>
        <x:v>0.11055754627287</x:v>
      </x:c>
      <x:c r="AB190" s="34">
        <x:f t="shared" si="99"/>
        <x:v>0.81425856759699999</x:v>
      </x:c>
      <x:c r="AC190" s="34">
        <x:f t="shared" si="100"/>
        <x:v>6.4219816913201472E-2</x:v>
      </x:c>
      <x:c r="AD190" s="34">
        <x:f t="shared" si="101"/>
        <x:v>1.0909680090446499</x:v>
      </x:c>
      <x:c r="AE190" s="34">
        <x:f t="shared" si="121"/>
        <x:v>1.1050781187031036</x:v>
      </x:c>
      <x:c r="AF190" s="33">
        <x:f t="shared" si="102"/>
        <x:v>-1.2768427335266619E-2</x:v>
      </x:c>
      <x:c r="AG190" s="33">
        <x:f t="shared" si="122"/>
        <x:v>9.9348004741428575E-4</x:v>
      </x:c>
      <x:c r="AH190" s="30">
        <x:f t="shared" si="123"/>
        <x:v>44021</x:v>
      </x:c>
      <x:c r="AI190" s="36">
        <x:f t="shared" si="103"/>
        <x:v>2020</x:v>
      </x:c>
      <x:c r="AJ190" s="36">
        <x:f t="shared" si="104"/>
        <x:v>8</x:v>
      </x:c>
      <x:c r="AK190" s="26">
        <x:f t="shared" si="105"/>
        <x:v>0</x:v>
      </x:c>
      <x:c r="AL190" s="34">
        <x:f t="shared" si="124"/>
        <x:v>1.0983241589927013</x:v>
      </x:c>
      <x:c r="AM190" s="35" t="str">
        <x:f t="shared" si="106"/>
      </x:c>
      <x:c r="AN190" s="34">
        <x:f t="shared" si="125"/>
        <x:v>1.1050781187031036</x:v>
      </x:c>
      <x:c r="AO190" s="35">
        <x:f t="shared" si="107"/>
        <x:v>-1.2768427335266619E-2</x:v>
      </x:c>
      <x:c r="AP190" s="31">
        <x:f t="shared" si="108"/>
        <x:v>1</x:v>
      </x:c>
      <x:c r="AQ190" s="26" t="b">
        <x:f t="shared" si="109"/>
        <x:v>1</x:v>
      </x:c>
    </x:row>
    <x:row r="191">
      <x:c r="A191" s="30" t="n">
        <x:f>'净值底稿'!A153</x:f>
        <x:v>44057</x:v>
      </x:c>
      <x:c r="B191" s="32" t="n">
        <x:f>'净值底稿'!F153</x:f>
        <x:v>1.4323083270558326</x:v>
      </x:c>
      <x:c r="C191" s="32" t="n">
        <x:f>'净值底稿'!O153</x:f>
        <x:v>1.3100851829145639</x:v>
      </x:c>
      <x:c r="D191" s="32" t="n">
        <x:f>'净值底稿'!P153</x:f>
        <x:v>1.4274</x:v>
      </x:c>
      <x:c r="E191" s="32" t="n">
        <x:f>'净值底稿'!Q153</x:f>
        <x:v>1.5194</x:v>
      </x:c>
      <x:c r="F191" s="33">
        <x:f t="shared" si="110"/>
        <x:v>1.5969108885017569E-2</x:v>
      </x:c>
      <x:c r="G191" s="33">
        <x:f t="shared" si="111"/>
        <x:v>1.0446659132447245E-2</x:v>
      </x:c>
      <x:c r="H191" s="33">
        <x:f t="shared" si="112"/>
        <x:v>7.0106561974214721E-4</x:v>
      </x:c>
      <x:c r="I191" s="33">
        <x:f t="shared" si="113"/>
        <x:v>9.0987580527330802E-3</x:v>
      </x:c>
      <x:c r="J191" s="34">
        <x:f t="shared" si="114"/>
        <x:v>0.10355984271821353</x:v>
      </x:c>
      <x:c r="K191" s="34">
        <x:f t="shared" si="115"/>
        <x:v>0.11171250327330243</x:v>
      </x:c>
      <x:c r="L191" s="34">
        <x:f t="shared" si="116"/>
        <x:v>0.81482941628432271</x:v>
      </x:c>
      <x:c r="M191" s="34">
        <x:f t="shared" si="117"/>
        <x:v>6.4804137489485505E-2</x:v>
      </x:c>
      <x:c r="N191" s="34">
        <x:f t="shared" si="88"/>
        <x:v>1.094905899765324</x:v>
      </x:c>
      <x:c r="O191" s="35">
        <x:f t="shared" si="89"/>
        <x:v>0.19661264592478334</x:v>
      </x:c>
      <x:c r="P191" s="26" t="b">
        <x:f t="shared" si="90"/>
        <x:v>0</x:v>
      </x:c>
      <x:c r="Q191" s="26" t="b">
        <x:f t="shared" si="91"/>
        <x:v>0</x:v>
      </x:c>
      <x:c r="R191" s="26" t="b">
        <x:f t="shared" si="92"/>
        <x:v>0</x:v>
      </x:c>
      <x:c r="S191" s="26" t="b">
        <x:f t="shared" si="118"/>
        <x:v>0</x:v>
      </x:c>
      <x:c r="T191" s="26" t="str">
        <x:f t="shared" si="119"/>
        <x:v>不调</x:v>
      </x:c>
      <x:c r="U191" s="34">
        <x:f t="shared" si="93"/>
        <x:v>0.10355984271821353</x:v>
      </x:c>
      <x:c r="V191" s="34">
        <x:f t="shared" si="94"/>
        <x:v>0.11171250327330243</x:v>
      </x:c>
      <x:c r="W191" s="34">
        <x:f t="shared" si="95"/>
        <x:v>0.81482941628432271</x:v>
      </x:c>
      <x:c r="X191" s="34">
        <x:f t="shared" si="96"/>
        <x:v>6.4804137489485505E-2</x:v>
      </x:c>
      <x:c r="Y191" s="34">
        <x:f t="shared" si="120"/>
        <x:v>0.99998626710299976</x:v>
      </x:c>
      <x:c r="Z191" s="34">
        <x:f t="shared" si="97"/>
        <x:v>0.10355842054156011</x:v>
      </x:c>
      <x:c r="AA191" s="34">
        <x:f t="shared" si="98"/>
        <x:v>0.11171096913700133</x:v>
      </x:c>
      <x:c r="AB191" s="34">
        <x:f t="shared" si="99"/>
        <x:v>0.81481822631587608</x:v>
      </x:c>
      <x:c r="AC191" s="34">
        <x:f t="shared" si="100"/>
        <x:v>6.4803247540940176E-2</x:v>
      </x:c>
      <x:c r="AD191" s="34">
        <x:f t="shared" si="101"/>
        <x:v>1.0948908635353778</x:v>
      </x:c>
      <x:c r="AE191" s="34">
        <x:f t="shared" si="121"/>
        <x:v>1.1050781187031036</x:v>
      </x:c>
      <x:c r="AF191" s="33">
        <x:f t="shared" si="102"/>
        <x:v>-9.2185837320544195E-3</x:v>
      </x:c>
      <x:c r="AG191" s="33">
        <x:f t="shared" si="122"/>
        <x:v>3.5957557492112269E-3</x:v>
      </x:c>
      <x:c r="AH191" s="30">
        <x:f t="shared" si="123"/>
        <x:v>44021</x:v>
      </x:c>
      <x:c r="AI191" s="36">
        <x:f t="shared" si="103"/>
        <x:v>2020</x:v>
      </x:c>
      <x:c r="AJ191" s="36">
        <x:f t="shared" si="104"/>
        <x:v>8</x:v>
      </x:c>
      <x:c r="AK191" s="26">
        <x:f t="shared" si="105"/>
        <x:v>0</x:v>
      </x:c>
      <x:c r="AL191" s="34">
        <x:f t="shared" si="124"/>
        <x:v>1.0983241589927013</x:v>
      </x:c>
      <x:c r="AM191" s="35" t="str">
        <x:f t="shared" si="106"/>
      </x:c>
      <x:c r="AN191" s="34">
        <x:f t="shared" si="125"/>
        <x:v>1.1050781187031036</x:v>
      </x:c>
      <x:c r="AO191" s="35">
        <x:f t="shared" si="107"/>
        <x:v>-9.2185837320544195E-3</x:v>
      </x:c>
      <x:c r="AP191" s="31">
        <x:f t="shared" si="108"/>
        <x:v>1</x:v>
      </x:c>
      <x:c r="AQ191" s="26" t="b">
        <x:f t="shared" si="109"/>
        <x:v>1</x:v>
      </x:c>
    </x:row>
    <x:row r="192">
      <x:c r="A192" s="30" t="n">
        <x:f>'净值底稿'!A154</x:f>
        <x:v>44060</x:v>
      </x:c>
      <x:c r="B192" s="32" t="n">
        <x:f>'净值底稿'!F154</x:f>
        <x:v>1.44713614836449</x:v>
      </x:c>
      <x:c r="C192" s="32" t="n">
        <x:f>'净值底稿'!O154</x:f>
        <x:v>1.3383066137147588</x:v>
      </x:c>
      <x:c r="D192" s="32" t="n">
        <x:f>'净值底稿'!P154</x:f>
        <x:v>1.4287</x:v>
      </x:c>
      <x:c r="E192" s="32" t="n">
        <x:f>'净值底稿'!Q154</x:f>
        <x:v>1.5344</x:v>
      </x:c>
      <x:c r="F192" s="33">
        <x:f t="shared" si="110"/>
        <x:v>1.0352394822095823E-2</x:v>
      </x:c>
      <x:c r="G192" s="33">
        <x:f t="shared" si="111"/>
        <x:v>2.1541676196512816E-2</x:v>
      </x:c>
      <x:c r="H192" s="33">
        <x:f t="shared" si="112"/>
        <x:v>9.1074681238612065E-4</x:v>
      </x:c>
      <x:c r="I192" s="33">
        <x:f t="shared" si="113"/>
        <x:v>9.8723180202711092E-3</x:v>
      </x:c>
      <x:c r="J192" s="34">
        <x:f t="shared" si="114"/>
        <x:v>0.10463049819815898</x:v>
      </x:c>
      <x:c r="K192" s="34">
        <x:f t="shared" si="115"/>
        <x:v>0.11411741066174926</x:v>
      </x:c>
      <x:c r="L192" s="34">
        <x:f t="shared" si="116"/>
        <x:v>0.81556031941816742</x:v>
      </x:c>
      <x:c r="M192" s="34">
        <x:f t="shared" si="117"/>
        <x:v>6.544300580941069E-2</x:v>
      </x:c>
      <x:c r="N192" s="34">
        <x:f t="shared" si="88"/>
        <x:v>1.0997512340874864</x:v>
      </x:c>
      <x:c r="O192" s="35">
        <x:f t="shared" si="89"/>
        <x:v>0.19890671824652539</x:v>
      </x:c>
      <x:c r="P192" s="26" t="b">
        <x:f t="shared" si="90"/>
        <x:v>0</x:v>
      </x:c>
      <x:c r="Q192" s="26" t="b">
        <x:f t="shared" si="91"/>
        <x:v>0</x:v>
      </x:c>
      <x:c r="R192" s="26" t="b">
        <x:f t="shared" si="92"/>
        <x:v>0</x:v>
      </x:c>
      <x:c r="S192" s="26" t="b">
        <x:f t="shared" si="118"/>
        <x:v>0</x:v>
      </x:c>
      <x:c r="T192" s="26" t="str">
        <x:f t="shared" si="119"/>
        <x:v>不调</x:v>
      </x:c>
      <x:c r="U192" s="34">
        <x:f t="shared" si="93"/>
        <x:v>0.10463049819815898</x:v>
      </x:c>
      <x:c r="V192" s="34">
        <x:f t="shared" si="94"/>
        <x:v>0.11411741066174926</x:v>
      </x:c>
      <x:c r="W192" s="34">
        <x:f t="shared" si="95"/>
        <x:v>0.81556031941816742</x:v>
      </x:c>
      <x:c r="X192" s="34">
        <x:f t="shared" si="96"/>
        <x:v>6.544300580941069E-2</x:v>
      </x:c>
      <x:c r="Y192" s="34">
        <x:f t="shared" si="120"/>
        <x:v>0.99995880187477393</x:v>
      </x:c>
      <x:c r="Z192" s="34">
        <x:f t="shared" si="97"/>
        <x:v>0.10462618761779174</x:v>
      </x:c>
      <x:c r="AA192" s="34">
        <x:f t="shared" si="98"/>
        <x:v>0.11411270923837434</x:v>
      </x:c>
      <x:c r="AB192" s="34">
        <x:f t="shared" si="99"/>
        <x:v>0.81552671986199865</x:v>
      </x:c>
      <x:c r="AC192" s="34">
        <x:f t="shared" si="100"/>
        <x:v>6.5440309680262182E-2</x:v>
      </x:c>
      <x:c r="AD192" s="34">
        <x:f t="shared" si="101"/>
        <x:v>1.099705926398427</x:v>
      </x:c>
      <x:c r="AE192" s="34">
        <x:f t="shared" si="121"/>
        <x:v>1.1050781187031036</x:v>
      </x:c>
      <x:c r="AF192" s="33">
        <x:f t="shared" si="102"/>
        <x:v>-4.8613688152483459E-3</x:v>
      </x:c>
      <x:c r="AG192" s="33">
        <x:f t="shared" si="122"/>
        <x:v>4.397755998713393E-3</x:v>
      </x:c>
      <x:c r="AH192" s="30">
        <x:f t="shared" si="123"/>
        <x:v>44021</x:v>
      </x:c>
      <x:c r="AI192" s="36">
        <x:f t="shared" si="103"/>
        <x:v>2020</x:v>
      </x:c>
      <x:c r="AJ192" s="36">
        <x:f t="shared" si="104"/>
        <x:v>8</x:v>
      </x:c>
      <x:c r="AK192" s="26">
        <x:f t="shared" si="105"/>
        <x:v>0</x:v>
      </x:c>
      <x:c r="AL192" s="34">
        <x:f t="shared" si="124"/>
        <x:v>1.0983241589927013</x:v>
      </x:c>
      <x:c r="AM192" s="35" t="str">
        <x:f t="shared" si="106"/>
      </x:c>
      <x:c r="AN192" s="34">
        <x:f t="shared" si="125"/>
        <x:v>1.1050781187031036</x:v>
      </x:c>
      <x:c r="AO192" s="35">
        <x:f t="shared" si="107"/>
        <x:v>-4.8613688152483459E-3</x:v>
      </x:c>
      <x:c r="AP192" s="31">
        <x:f t="shared" si="108"/>
        <x:v>1</x:v>
      </x:c>
      <x:c r="AQ192" s="26" t="b">
        <x:f t="shared" si="109"/>
        <x:v>1</x:v>
      </x:c>
    </x:row>
    <x:row r="193">
      <x:c r="A193" s="30" t="n">
        <x:f>'净值底稿'!A155</x:f>
        <x:v>44061</x:v>
      </x:c>
      <x:c r="B193" s="32" t="n">
        <x:f>'净值底稿'!F155</x:f>
        <x:v>1.44301416884152</x:v>
      </x:c>
      <x:c r="C193" s="32" t="n">
        <x:f>'净值底稿'!O155</x:f>
        <x:v>1.3477071611546676</x:v>
      </x:c>
      <x:c r="D193" s="32" t="n">
        <x:f>'净值底稿'!P155</x:f>
        <x:v>1.4291</x:v>
      </x:c>
      <x:c r="E193" s="32" t="n">
        <x:f>'净值底稿'!Q155</x:f>
        <x:v>1.5679</x:v>
      </x:c>
      <x:c r="F193" s="33">
        <x:f t="shared" si="110"/>
        <x:v>-2.8483702294553881E-3</x:v>
      </x:c>
      <x:c r="G193" s="33">
        <x:f t="shared" si="111"/>
        <x:v>7.024210553525867E-3</x:v>
      </x:c>
      <x:c r="H193" s="33">
        <x:f t="shared" si="112"/>
        <x:v>2.7997480226771287E-4</x:v>
      </x:c>
      <x:c r="I193" s="33">
        <x:f t="shared" si="113"/>
        <x:v>2.1832638164755114E-2</x:v>
      </x:c>
      <x:c r="J193" s="34">
        <x:f t="shared" si="114"/>
        <x:v>0.10432817349975981</x:v>
      </x:c>
      <x:c r="K193" s="34">
        <x:f t="shared" si="115"/>
        <x:v>0.11491426093489795</x:v>
      </x:c>
      <x:c r="L193" s="34">
        <x:f t="shared" si="116"/>
        <x:v>0.81575504679413602</x:v>
      </x:c>
      <x:c r="M193" s="34">
        <x:f t="shared" si="117"/>
        <x:v>6.6869044282900872E-2</x:v>
      </x:c>
      <x:c r="N193" s="34">
        <x:f t="shared" si="88"/>
        <x:v>1.1018665255116948</x:v>
      </x:c>
      <x:c r="O193" s="35">
        <x:f t="shared" si="89"/>
        <x:v>0.19897367726353604</x:v>
      </x:c>
      <x:c r="P193" s="26" t="b">
        <x:f t="shared" si="90"/>
        <x:v>0</x:v>
      </x:c>
      <x:c r="Q193" s="26" t="b">
        <x:f t="shared" si="91"/>
        <x:v>0</x:v>
      </x:c>
      <x:c r="R193" s="26" t="b">
        <x:f t="shared" si="92"/>
        <x:v>0</x:v>
      </x:c>
      <x:c r="S193" s="26" t="b">
        <x:f t="shared" si="118"/>
        <x:v>0</x:v>
      </x:c>
      <x:c r="T193" s="26" t="str">
        <x:f t="shared" si="119"/>
        <x:v>不调</x:v>
      </x:c>
      <x:c r="U193" s="34">
        <x:f t="shared" si="93"/>
        <x:v>0.10432817349975981</x:v>
      </x:c>
      <x:c r="V193" s="34">
        <x:f t="shared" si="94"/>
        <x:v>0.11491426093489795</x:v>
      </x:c>
      <x:c r="W193" s="34">
        <x:f t="shared" si="95"/>
        <x:v>0.81575504679413602</x:v>
      </x:c>
      <x:c r="X193" s="34">
        <x:f t="shared" si="96"/>
        <x:v>6.6869044282900872E-2</x:v>
      </x:c>
      <x:c r="Y193" s="34">
        <x:f t="shared" si="120"/>
        <x:v>0.99998626710299976</x:v>
      </x:c>
      <x:c r="Z193" s="34">
        <x:f t="shared" si="97"/>
        <x:v>0.10432674077169891</x:v>
      </x:c>
      <x:c r="AA193" s="34">
        <x:f t="shared" si="98"/>
        <x:v>0.11491268282918868</x:v>
      </x:c>
      <x:c r="AB193" s="34">
        <x:f t="shared" si="99"/>
        <x:v>0.81574384411410095</x:v>
      </x:c>
      <x:c r="AC193" s="34">
        <x:f t="shared" si="100"/>
        <x:v>6.6868125977203235E-2</x:v>
      </x:c>
      <x:c r="AD193" s="34">
        <x:f t="shared" si="101"/>
        <x:v>1.1018513936921919</x:v>
      </x:c>
      <x:c r="AE193" s="34">
        <x:f t="shared" si="121"/>
        <x:v>1.1050781187031036</x:v>
      </x:c>
      <x:c r="AF193" s="33">
        <x:f t="shared" si="102"/>
        <x:v>-2.9199067073181206E-3</x:v>
      </x:c>
      <x:c r="AG193" s="33">
        <x:f t="shared" si="122"/>
        <x:v>1.9509463778115688E-3</x:v>
      </x:c>
      <x:c r="AH193" s="30">
        <x:f t="shared" si="123"/>
        <x:v>44021</x:v>
      </x:c>
      <x:c r="AI193" s="36">
        <x:f t="shared" si="103"/>
        <x:v>2020</x:v>
      </x:c>
      <x:c r="AJ193" s="36">
        <x:f t="shared" si="104"/>
        <x:v>8</x:v>
      </x:c>
      <x:c r="AK193" s="26">
        <x:f t="shared" si="105"/>
        <x:v>0</x:v>
      </x:c>
      <x:c r="AL193" s="34">
        <x:f t="shared" si="124"/>
        <x:v>1.0983241589927013</x:v>
      </x:c>
      <x:c r="AM193" s="35" t="str">
        <x:f t="shared" si="106"/>
      </x:c>
      <x:c r="AN193" s="34">
        <x:f t="shared" si="125"/>
        <x:v>1.1050781187031036</x:v>
      </x:c>
      <x:c r="AO193" s="35">
        <x:f t="shared" si="107"/>
        <x:v>-2.9199067073181206E-3</x:v>
      </x:c>
      <x:c r="AP193" s="31">
        <x:f t="shared" si="108"/>
        <x:v>1</x:v>
      </x:c>
      <x:c r="AQ193" s="26" t="b">
        <x:f t="shared" si="109"/>
        <x:v>1</x:v>
      </x:c>
    </x:row>
    <x:row r="194">
      <x:c r="A194" s="30" t="n">
        <x:f>'净值底稿'!A156</x:f>
        <x:v>44062</x:v>
      </x:c>
      <x:c r="B194" s="32" t="n">
        <x:f>'净值底稿'!F156</x:f>
        <x:v>1.40215717008934</x:v>
      </x:c>
      <x:c r="C194" s="32" t="n">
        <x:f>'净值底稿'!O156</x:f>
        <x:v>1.3247952290301563</x:v>
      </x:c>
      <x:c r="D194" s="32" t="n">
        <x:f>'净值底稿'!P156</x:f>
        <x:v>1.4291</x:v>
      </x:c>
      <x:c r="E194" s="32" t="n">
        <x:f>'净值底稿'!Q156</x:f>
        <x:v>1.5474</x:v>
      </x:c>
      <x:c r="F194" s="33">
        <x:f t="shared" si="110"/>
        <x:v>-2.8313650436974314E-2</x:v>
      </x:c>
      <x:c r="G194" s="33">
        <x:f t="shared" si="111"/>
        <x:v>-1.7000675506451346E-2</x:v>
      </x:c>
      <x:c r="H194" s="33">
        <x:f t="shared" si="112"/>
        <x:v>0</x:v>
      </x:c>
      <x:c r="I194" s="33">
        <x:f t="shared" si="113"/>
        <x:v>-1.3074813444734934E-2</x:v>
      </x:c>
      <x:c r="J194" s="34">
        <x:f t="shared" si="114"/>
        <x:v>0.1013728699022602</x:v>
      </x:c>
      <x:c r="K194" s="34">
        <x:f t="shared" si="115"/>
        <x:v>0.11295908959683387</x:v>
      </x:c>
      <x:c r="L194" s="34">
        <x:f t="shared" si="116"/>
        <x:v>0.81574384411410095</x:v>
      </x:c>
      <x:c r="M194" s="34">
        <x:f t="shared" si="117"/>
        <x:v>6.5993837704652267E-2</x:v>
      </x:c>
      <x:c r="N194" s="34">
        <x:f t="shared" si="88"/>
        <x:v>1.0960696413178472</x:v>
      </x:c>
      <x:c r="O194" s="35">
        <x:f t="shared" si="89"/>
        <x:v>0.19554593195501191</x:v>
      </x:c>
      <x:c r="P194" s="26" t="b">
        <x:f t="shared" si="90"/>
        <x:v>0</x:v>
      </x:c>
      <x:c r="Q194" s="26" t="b">
        <x:f t="shared" si="91"/>
        <x:v>0</x:v>
      </x:c>
      <x:c r="R194" s="26" t="b">
        <x:f t="shared" si="92"/>
        <x:v>0</x:v>
      </x:c>
      <x:c r="S194" s="26" t="b">
        <x:f t="shared" si="118"/>
        <x:v>0</x:v>
      </x:c>
      <x:c r="T194" s="26" t="str">
        <x:f t="shared" si="119"/>
        <x:v>不调</x:v>
      </x:c>
      <x:c r="U194" s="34">
        <x:f t="shared" si="93"/>
        <x:v>0.1013728699022602</x:v>
      </x:c>
      <x:c r="V194" s="34">
        <x:f t="shared" si="94"/>
        <x:v>0.11295908959683387</x:v>
      </x:c>
      <x:c r="W194" s="34">
        <x:f t="shared" si="95"/>
        <x:v>0.81574384411410095</x:v>
      </x:c>
      <x:c r="X194" s="34">
        <x:f t="shared" si="96"/>
        <x:v>6.5993837704652267E-2</x:v>
      </x:c>
      <x:c r="Y194" s="34">
        <x:f t="shared" si="120"/>
        <x:v>0.99998626710299976</x:v>
      </x:c>
      <x:c r="Z194" s="34">
        <x:f t="shared" si="97"/>
        <x:v>0.10137147775907922</x:v>
      </x:c>
      <x:c r="AA194" s="34">
        <x:f t="shared" si="98"/>
        <x:v>0.1129575383412912</x:v>
      </x:c>
      <x:c r="AB194" s="34">
        <x:f t="shared" si="99"/>
        <x:v>0.81573264158791114</x:v>
      </x:c>
      <x:c r="AC194" s="34">
        <x:f t="shared" si="100"/>
        <x:v>6.5992931418076411E-2</x:v>
      </x:c>
      <x:c r="AD194" s="34">
        <x:f t="shared" si="101"/>
        <x:v>1.096054589106358</x:v>
      </x:c>
      <x:c r="AE194" s="34">
        <x:f t="shared" si="121"/>
        <x:v>1.1050781187031036</x:v>
      </x:c>
      <x:c r="AF194" s="33">
        <x:f t="shared" si="102"/>
        <x:v>-8.1655128664889221E-3</x:v>
      </x:c>
      <x:c r="AG194" s="33">
        <x:f t="shared" si="122"/>
        <x:v>-5.2609676940276184E-3</x:v>
      </x:c>
      <x:c r="AH194" s="30">
        <x:f t="shared" si="123"/>
        <x:v>44021</x:v>
      </x:c>
      <x:c r="AI194" s="36">
        <x:f t="shared" si="103"/>
        <x:v>2020</x:v>
      </x:c>
      <x:c r="AJ194" s="36">
        <x:f t="shared" si="104"/>
        <x:v>8</x:v>
      </x:c>
      <x:c r="AK194" s="26">
        <x:f t="shared" si="105"/>
        <x:v>0</x:v>
      </x:c>
      <x:c r="AL194" s="34">
        <x:f t="shared" si="124"/>
        <x:v>1.0983241589927013</x:v>
      </x:c>
      <x:c r="AM194" s="35" t="str">
        <x:f t="shared" si="106"/>
      </x:c>
      <x:c r="AN194" s="34">
        <x:f t="shared" si="125"/>
        <x:v>1.1050781187031036</x:v>
      </x:c>
      <x:c r="AO194" s="35">
        <x:f t="shared" si="107"/>
        <x:v>-8.1655128664889221E-3</x:v>
      </x:c>
      <x:c r="AP194" s="31">
        <x:f t="shared" si="108"/>
        <x:v>1</x:v>
      </x:c>
      <x:c r="AQ194" s="26" t="b">
        <x:f t="shared" si="109"/>
        <x:v>1</x:v>
      </x:c>
    </x:row>
    <x:row r="195">
      <x:c r="A195" s="30" t="n">
        <x:f>'净值底稿'!A157</x:f>
        <x:v>44063</x:v>
      </x:c>
      <x:c r="B195" s="32" t="n">
        <x:f>'净值底稿'!F157</x:f>
        <x:v>1.395076275820815</x:v>
      </x:c>
      <x:c r="C195" s="32" t="n">
        <x:f>'净值底稿'!O157</x:f>
        <x:v>1.3106452738759937</x:v>
      </x:c>
      <x:c r="D195" s="32" t="n">
        <x:f>'净值底稿'!P157</x:f>
        <x:v>1.4285</x:v>
      </x:c>
      <x:c r="E195" s="32" t="n">
        <x:f>'净值底稿'!Q157</x:f>
        <x:v>1.5166</x:v>
      </x:c>
      <x:c r="F195" s="33">
        <x:f t="shared" si="110"/>
        <x:v>-5.0500003990806563E-3</x:v>
      </x:c>
      <x:c r="G195" s="33">
        <x:f t="shared" si="111"/>
        <x:v>-1.0680862101625666E-2</x:v>
      </x:c>
      <x:c r="H195" s="33">
        <x:f t="shared" si="112"/>
        <x:v>-4.1984465747668676E-4</x:v>
      </x:c>
      <x:c r="I195" s="33">
        <x:f t="shared" si="113"/>
        <x:v>-1.9904355693421305E-2</x:v>
      </x:c>
      <x:c r="J195" s="34">
        <x:f t="shared" si="114"/>
        <x:v>0.10085955175594047</x:v>
      </x:c>
      <x:c r="K195" s="34">
        <x:f t="shared" si="115"/>
        <x:v>0.11175105445092877</x:v>
      </x:c>
      <x:c r="L195" s="34">
        <x:f t="shared" si="116"/>
        <x:v>0.81539016059641112</x:v>
      </x:c>
      <x:c r="M195" s="34">
        <x:f t="shared" si="117"/>
        <x:v>6.4679384637879464E-2</x:v>
      </x:c>
      <x:c r="N195" s="34">
        <x:f t="shared" si="88"/>
        <x:v>1.0926801514411599</x:v>
      </x:c>
      <x:c r="O195" s="35">
        <x:f t="shared" si="89"/>
        <x:v>0.19457716508024092</x:v>
      </x:c>
      <x:c r="P195" s="26" t="b">
        <x:f t="shared" si="90"/>
        <x:v>0</x:v>
      </x:c>
      <x:c r="Q195" s="26" t="b">
        <x:f t="shared" si="91"/>
        <x:v>0</x:v>
      </x:c>
      <x:c r="R195" s="26" t="b">
        <x:f t="shared" si="92"/>
        <x:v>0</x:v>
      </x:c>
      <x:c r="S195" s="26" t="b">
        <x:f t="shared" si="118"/>
        <x:v>0</x:v>
      </x:c>
      <x:c r="T195" s="26" t="str">
        <x:f t="shared" si="119"/>
        <x:v>不调</x:v>
      </x:c>
      <x:c r="U195" s="34">
        <x:f t="shared" si="93"/>
        <x:v>0.10085955175594047</x:v>
      </x:c>
      <x:c r="V195" s="34">
        <x:f t="shared" si="94"/>
        <x:v>0.11175105445092877</x:v>
      </x:c>
      <x:c r="W195" s="34">
        <x:f t="shared" si="95"/>
        <x:v>0.81539016059641112</x:v>
      </x:c>
      <x:c r="X195" s="34">
        <x:f t="shared" si="96"/>
        <x:v>6.4679384637879464E-2</x:v>
      </x:c>
      <x:c r="Y195" s="34">
        <x:f t="shared" si="120"/>
        <x:v>0.99998626710299976</x:v>
      </x:c>
      <x:c r="Z195" s="34">
        <x:f t="shared" si="97"/>
        <x:v>0.10085816666210472</x:v>
      </x:c>
      <x:c r="AA195" s="34">
        <x:f t="shared" si="98"/>
        <x:v>0.11174951978520832</x:v>
      </x:c>
      <x:c r="AB195" s="34">
        <x:f t="shared" si="99"/>
        <x:v>0.81537896292732059</x:v>
      </x:c>
      <x:c r="AC195" s="34">
        <x:f t="shared" si="100"/>
        <x:v>6.4678496402552188E-2</x:v>
      </x:c>
      <x:c r="AD195" s="34">
        <x:f t="shared" si="101"/>
        <x:v>1.0926651457771859</x:v>
      </x:c>
      <x:c r="AE195" s="34">
        <x:f t="shared" si="121"/>
        <x:v>1.1050781187031036</x:v>
      </x:c>
      <x:c r="AF195" s="33">
        <x:f t="shared" si="102"/>
        <x:v>-1.1232665560770738E-2</x:v>
      </x:c>
      <x:c r="AG195" s="33">
        <x:f t="shared" si="122"/>
        <x:v>-3.092403756947526E-3</x:v>
      </x:c>
      <x:c r="AH195" s="30">
        <x:f t="shared" si="123"/>
        <x:v>44021</x:v>
      </x:c>
      <x:c r="AI195" s="36">
        <x:f t="shared" si="103"/>
        <x:v>2020</x:v>
      </x:c>
      <x:c r="AJ195" s="36">
        <x:f t="shared" si="104"/>
        <x:v>8</x:v>
      </x:c>
      <x:c r="AK195" s="26">
        <x:f t="shared" si="105"/>
        <x:v>0</x:v>
      </x:c>
      <x:c r="AL195" s="34">
        <x:f t="shared" si="124"/>
        <x:v>1.0983241589927013</x:v>
      </x:c>
      <x:c r="AM195" s="35" t="str">
        <x:f t="shared" si="106"/>
      </x:c>
      <x:c r="AN195" s="34">
        <x:f t="shared" si="125"/>
        <x:v>1.1050781187031036</x:v>
      </x:c>
      <x:c r="AO195" s="35">
        <x:f t="shared" si="107"/>
        <x:v>-1.1232665560770738E-2</x:v>
      </x:c>
      <x:c r="AP195" s="31">
        <x:f t="shared" si="108"/>
        <x:v>1</x:v>
      </x:c>
      <x:c r="AQ195" s="26" t="b">
        <x:f t="shared" si="109"/>
        <x:v>1</x:v>
      </x:c>
    </x:row>
    <x:row r="196">
      <x:c r="A196" s="30" t="n">
        <x:f>'净值底稿'!A158</x:f>
        <x:v>44064</x:v>
      </x:c>
      <x:c r="B196" s="32" t="n">
        <x:f>'净值底稿'!F158</x:f>
        <x:v>1.418689742776135</x:v>
      </x:c>
      <x:c r="C196" s="32" t="n">
        <x:f>'净值底稿'!O158</x:f>
        <x:v>1.3208213012563998</x:v>
      </x:c>
      <x:c r="D196" s="32" t="n">
        <x:f>'净值底稿'!P158</x:f>
        <x:v>1.4282</x:v>
      </x:c>
      <x:c r="E196" s="32" t="n">
        <x:f>'净值底稿'!Q158</x:f>
        <x:v>1.5139</x:v>
      </x:c>
      <x:c r="F196" s="33">
        <x:f t="shared" si="110"/>
        <x:v>1.6926290959557999E-2</x:v>
      </x:c>
      <x:c r="G196" s="33">
        <x:f t="shared" si="111"/>
        <x:v>7.7641354096615878E-3</x:v>
      </x:c>
      <x:c r="H196" s="33">
        <x:f t="shared" si="112"/>
        <x:v>-2.1001050052515957E-4</x:v>
      </x:c>
      <x:c r="I196" s="33">
        <x:f t="shared" si="113"/>
        <x:v>-1.7802980350783981E-3</x:v>
      </x:c>
      <x:c r="J196" s="34">
        <x:f t="shared" si="114"/>
        <x:v>0.10256532133667509</x:v>
      </x:c>
      <x:c r="K196" s="34">
        <x:f t="shared" si="115"/>
        <x:v>0.11261715818878533</x:v>
      </x:c>
      <x:c r="L196" s="34">
        <x:f t="shared" si="116"/>
        <x:v>0.81520772478319858</x:v>
      </x:c>
      <x:c r="M196" s="34">
        <x:f t="shared" si="117"/>
        <x:v>6.4563349402494905E-2</x:v>
      </x:c>
      <x:c r="N196" s="34">
        <x:f t="shared" si="88"/>
        <x:v>1.0949535537111539</x:v>
      </x:c>
      <x:c r="O196" s="35">
        <x:f t="shared" si="89"/>
        <x:v>0.19652201574773376</x:v>
      </x:c>
      <x:c r="P196" s="26" t="b">
        <x:f t="shared" si="90"/>
        <x:v>0</x:v>
      </x:c>
      <x:c r="Q196" s="26" t="b">
        <x:f t="shared" si="91"/>
        <x:v>0</x:v>
      </x:c>
      <x:c r="R196" s="26" t="b">
        <x:f t="shared" si="92"/>
        <x:v>0</x:v>
      </x:c>
      <x:c r="S196" s="26" t="b">
        <x:f t="shared" si="118"/>
        <x:v>0</x:v>
      </x:c>
      <x:c r="T196" s="26" t="str">
        <x:f t="shared" si="119"/>
        <x:v>不调</x:v>
      </x:c>
      <x:c r="U196" s="34">
        <x:f t="shared" si="93"/>
        <x:v>0.10256532133667509</x:v>
      </x:c>
      <x:c r="V196" s="34">
        <x:f t="shared" si="94"/>
        <x:v>0.11261715818878533</x:v>
      </x:c>
      <x:c r="W196" s="34">
        <x:f t="shared" si="95"/>
        <x:v>0.81520772478319858</x:v>
      </x:c>
      <x:c r="X196" s="34">
        <x:f t="shared" si="96"/>
        <x:v>6.4563349402494905E-2</x:v>
      </x:c>
      <x:c r="Y196" s="34">
        <x:f t="shared" si="120"/>
        <x:v>0.99998626710299976</x:v>
      </x:c>
      <x:c r="Z196" s="34">
        <x:f t="shared" si="97"/>
        <x:v>0.10256391281768137</x:v>
      </x:c>
      <x:c r="AA196" s="34">
        <x:f t="shared" si="98"/>
        <x:v>0.11261561162895146</x:v>
      </x:c>
      <x:c r="AB196" s="34">
        <x:f t="shared" si="99"/>
        <x:v>0.8151965296194803</x:v>
      </x:c>
      <x:c r="AC196" s="34">
        <x:f t="shared" si="100"/>
        <x:v>6.4562462760667572E-2</x:v>
      </x:c>
      <x:c r="AD196" s="34">
        <x:f t="shared" si="101"/>
        <x:v>1.0949385168267807</x:v>
      </x:c>
      <x:c r="AE196" s="34">
        <x:f t="shared" si="121"/>
        <x:v>1.1050781187031036</x:v>
      </x:c>
      <x:c r="AF196" s="33">
        <x:f t="shared" si="102"/>
        <x:v>-9.1754616300090408E-3</x:v>
      </x:c>
      <x:c r="AG196" s="33">
        <x:f t="shared" si="122"/>
        <x:v>2.0805743263438981E-3</x:v>
      </x:c>
      <x:c r="AH196" s="30">
        <x:f t="shared" si="123"/>
        <x:v>44021</x:v>
      </x:c>
      <x:c r="AI196" s="36">
        <x:f t="shared" si="103"/>
        <x:v>2020</x:v>
      </x:c>
      <x:c r="AJ196" s="36">
        <x:f t="shared" si="104"/>
        <x:v>8</x:v>
      </x:c>
      <x:c r="AK196" s="26">
        <x:f t="shared" si="105"/>
        <x:v>0</x:v>
      </x:c>
      <x:c r="AL196" s="34">
        <x:f t="shared" si="124"/>
        <x:v>1.0983241589927013</x:v>
      </x:c>
      <x:c r="AM196" s="35" t="str">
        <x:f t="shared" si="106"/>
      </x:c>
      <x:c r="AN196" s="34">
        <x:f t="shared" si="125"/>
        <x:v>1.1050781187031036</x:v>
      </x:c>
      <x:c r="AO196" s="35">
        <x:f t="shared" si="107"/>
        <x:v>-9.1754616300090408E-3</x:v>
      </x:c>
      <x:c r="AP196" s="31">
        <x:f t="shared" si="108"/>
        <x:v>1</x:v>
      </x:c>
      <x:c r="AQ196" s="26" t="b">
        <x:f t="shared" si="109"/>
        <x:v>1</x:v>
      </x:c>
    </x:row>
    <x:row r="197">
      <x:c r="A197" s="30" t="n">
        <x:f>'净值底稿'!A159</x:f>
        <x:v>44067</x:v>
      </x:c>
      <x:c r="B197" s="32" t="n">
        <x:f>'净值底稿'!F159</x:f>
        <x:v>1.4624222260449675</x:v>
      </x:c>
      <x:c r="C197" s="32" t="n">
        <x:f>'净值底稿'!O159</x:f>
        <x:v>1.3325120953562362</x:v>
      </x:c>
      <x:c r="D197" s="32" t="n">
        <x:f>'净值底稿'!P159</x:f>
        <x:v>1.4279</x:v>
      </x:c>
      <x:c r="E197" s="32" t="n">
        <x:f>'净值底稿'!Q159</x:f>
        <x:v>1.5151</x:v>
      </x:c>
      <x:c r="F197" s="33">
        <x:f t="shared" si="110"/>
        <x:v>3.0825967052708458E-2</x:v>
      </x:c>
      <x:c r="G197" s="33">
        <x:f t="shared" si="111"/>
        <x:v>8.8511550265850669E-3</x:v>
      </x:c>
      <x:c r="H197" s="33">
        <x:f t="shared" si="112"/>
        <x:v>-2.1005461419965066E-4</x:v>
      </x:c>
      <x:c r="I197" s="33">
        <x:f t="shared" si="113"/>
        <x:v>7.9265473280920595E-4</x:v>
      </x:c>
      <x:c r="J197" s="34">
        <x:f t="shared" si="114"/>
        <x:v>0.10572554461499609</x:v>
      </x:c>
      <x:c r="K197" s="34">
        <x:f t="shared" si="115"/>
        <x:v>0.113612389865893</x:v>
      </x:c>
      <x:c r="L197" s="34">
        <x:f t="shared" si="116"/>
        <x:v>0.81502529382695421</x:v>
      </x:c>
      <x:c r="M197" s="34">
        <x:f t="shared" si="117"/>
        <x:v>6.4613638502336632E-2</x:v>
      </x:c>
      <x:c r="N197" s="34">
        <x:f t="shared" si="88"/>
        <x:v>1.0989768668101798</x:v>
      </x:c>
      <x:c r="O197" s="35">
        <x:f t="shared" si="89"/>
        <x:v>0.19958375931745079</x:v>
      </x:c>
      <x:c r="P197" s="26" t="b">
        <x:f t="shared" si="90"/>
        <x:v>0</x:v>
      </x:c>
      <x:c r="Q197" s="26" t="b">
        <x:f t="shared" si="91"/>
        <x:v>0</x:v>
      </x:c>
      <x:c r="R197" s="26" t="b">
        <x:f t="shared" si="92"/>
        <x:v>0</x:v>
      </x:c>
      <x:c r="S197" s="26" t="b">
        <x:f t="shared" si="118"/>
        <x:v>0</x:v>
      </x:c>
      <x:c r="T197" s="26" t="str">
        <x:f t="shared" si="119"/>
        <x:v>不调</x:v>
      </x:c>
      <x:c r="U197" s="34">
        <x:f t="shared" si="93"/>
        <x:v>0.10572554461499609</x:v>
      </x:c>
      <x:c r="V197" s="34">
        <x:f t="shared" si="94"/>
        <x:v>0.113612389865893</x:v>
      </x:c>
      <x:c r="W197" s="34">
        <x:f t="shared" si="95"/>
        <x:v>0.81502529382695421</x:v>
      </x:c>
      <x:c r="X197" s="34">
        <x:f t="shared" si="96"/>
        <x:v>6.4613638502336632E-2</x:v>
      </x:c>
      <x:c r="Y197" s="34">
        <x:f t="shared" si="120"/>
        <x:v>0.99995880187477393</x:v>
      </x:c>
      <x:c r="Z197" s="34">
        <x:f t="shared" si="97"/>
        <x:v>0.10572118892076944</x:v>
      </x:c>
      <x:c r="AA197" s="34">
        <x:f t="shared" si="98"/>
        <x:v>0.11360770924842807</x:v>
      </x:c>
      <x:c r="AB197" s="34">
        <x:f t="shared" si="99"/>
        <x:v>0.81499171631283673</x:v>
      </x:c>
      <x:c r="AC197" s="34">
        <x:f t="shared" si="100"/>
        <x:v>6.4610976541566306E-2</x:v>
      </x:c>
      <x:c r="AD197" s="34">
        <x:f t="shared" si="101"/>
        <x:v>1.0989315910236006</x:v>
      </x:c>
      <x:c r="AE197" s="34">
        <x:f t="shared" si="121"/>
        <x:v>1.1050781187031036</x:v>
      </x:c>
      <x:c r="AF197" s="33">
        <x:f t="shared" si="102"/>
        <x:v>-5.562075273661593E-3</x:v>
      </x:c>
      <x:c r="AG197" s="33">
        <x:f t="shared" si="122"/>
        <x:v>3.6468478690403483E-3</x:v>
      </x:c>
      <x:c r="AH197" s="30">
        <x:f t="shared" si="123"/>
        <x:v>44021</x:v>
      </x:c>
      <x:c r="AI197" s="36">
        <x:f t="shared" si="103"/>
        <x:v>2020</x:v>
      </x:c>
      <x:c r="AJ197" s="36">
        <x:f t="shared" si="104"/>
        <x:v>8</x:v>
      </x:c>
      <x:c r="AK197" s="26">
        <x:f t="shared" si="105"/>
        <x:v>0</x:v>
      </x:c>
      <x:c r="AL197" s="34">
        <x:f t="shared" si="124"/>
        <x:v>1.0983241589927013</x:v>
      </x:c>
      <x:c r="AM197" s="35" t="str">
        <x:f t="shared" si="106"/>
      </x:c>
      <x:c r="AN197" s="34">
        <x:f t="shared" si="125"/>
        <x:v>1.1050781187031036</x:v>
      </x:c>
      <x:c r="AO197" s="35">
        <x:f t="shared" si="107"/>
        <x:v>-5.562075273661593E-3</x:v>
      </x:c>
      <x:c r="AP197" s="31">
        <x:f t="shared" si="108"/>
        <x:v>1</x:v>
      </x:c>
      <x:c r="AQ197" s="26" t="b">
        <x:f t="shared" si="109"/>
        <x:v>1</x:v>
      </x:c>
    </x:row>
    <x:row r="198">
      <x:c r="A198" s="30" t="n">
        <x:f>'净值底稿'!A160</x:f>
        <x:v>44068</x:v>
      </x:c>
      <x:c r="B198" s="32" t="n">
        <x:f>'净值底稿'!F160</x:f>
        <x:v>1.461671532174265</x:v>
      </x:c>
      <x:c r="C198" s="32" t="n">
        <x:f>'净值底稿'!O160</x:f>
        <x:v>1.3302070305581137</x:v>
      </x:c>
      <x:c r="D198" s="32" t="n">
        <x:f>'净值底稿'!P160</x:f>
        <x:v>1.4261</x:v>
      </x:c>
      <x:c r="E198" s="32" t="n">
        <x:f>'净值底稿'!Q160</x:f>
        <x:v>1.5072</x:v>
      </x:c>
      <x:c r="F198" s="33">
        <x:f t="shared" si="110"/>
        <x:v>-5.133222521738201E-4</x:v>
      </x:c>
      <x:c r="G198" s="33">
        <x:f t="shared" si="111"/>
        <x:v>-1.7298640711446156E-3</x:v>
      </x:c>
      <x:c r="H198" s="33">
        <x:f t="shared" si="112"/>
        <x:v>-1.2605924784648836E-3</x:v>
      </x:c>
      <x:c r="I198" s="33">
        <x:f t="shared" si="113"/>
        <x:v>-5.2141772820274435E-3</x:v>
      </x:c>
      <x:c r="J198" s="34">
        <x:f t="shared" si="114"/>
        <x:v>0.10566691988197013</x:v>
      </x:c>
      <x:c r="K198" s="34">
        <x:f t="shared" si="115"/>
        <x:v>0.11341118335399417</x:v>
      </x:c>
      <x:c r="L198" s="34">
        <x:f t="shared" si="116"/>
        <x:v>0.81396434388524164</x:v>
      </x:c>
      <x:c r="M198" s="34">
        <x:f t="shared" si="117"/>
        <x:v>6.4274083455513664E-2</x:v>
      </x:c>
      <x:c r="N198" s="34">
        <x:f t="shared" si="88"/>
        <x:v>1.0973165305767196</x:v>
      </x:c>
      <x:c r="O198" s="35">
        <x:f t="shared" si="89"/>
        <x:v>0.19964895919395548</x:v>
      </x:c>
      <x:c r="P198" s="26" t="b">
        <x:f t="shared" si="90"/>
        <x:v>0</x:v>
      </x:c>
      <x:c r="Q198" s="26" t="b">
        <x:f t="shared" si="91"/>
        <x:v>0</x:v>
      </x:c>
      <x:c r="R198" s="26" t="b">
        <x:f t="shared" si="92"/>
        <x:v>0</x:v>
      </x:c>
      <x:c r="S198" s="26" t="b">
        <x:f t="shared" si="118"/>
        <x:v>0</x:v>
      </x:c>
      <x:c r="T198" s="26" t="str">
        <x:f t="shared" si="119"/>
        <x:v>不调</x:v>
      </x:c>
      <x:c r="U198" s="34">
        <x:f t="shared" si="93"/>
        <x:v>0.10566691988197013</x:v>
      </x:c>
      <x:c r="V198" s="34">
        <x:f t="shared" si="94"/>
        <x:v>0.11341118335399417</x:v>
      </x:c>
      <x:c r="W198" s="34">
        <x:f t="shared" si="95"/>
        <x:v>0.81396434388524164</x:v>
      </x:c>
      <x:c r="X198" s="34">
        <x:f t="shared" si="96"/>
        <x:v>6.4274083455513664E-2</x:v>
      </x:c>
      <x:c r="Y198" s="34">
        <x:f t="shared" si="120"/>
        <x:v>0.99998626710299976</x:v>
      </x:c>
      <x:c r="Z198" s="34">
        <x:f t="shared" si="97"/>
        <x:v>0.10566546876904306</x:v>
      </x:c>
      <x:c r="AA198" s="34">
        <x:f t="shared" si="98"/>
        <x:v>0.11340962588989449</x:v>
      </x:c>
      <x:c r="AB198" s="34">
        <x:f t="shared" si="99"/>
        <x:v>0.81395316579674515</x:v>
      </x:c>
      <x:c r="AC198" s="34">
        <x:f t="shared" si="100"/>
        <x:v>6.427320078614579E-2</x:v>
      </x:c>
      <x:c r="AD198" s="34">
        <x:f t="shared" si="101"/>
        <x:v>1.0973014612418284</x:v>
      </x:c>
      <x:c r="AE198" s="34">
        <x:f t="shared" si="121"/>
        <x:v>1.1050781187031036</x:v>
      </x:c>
      <x:c r="AF198" s="33">
        <x:f t="shared" si="102"/>
        <x:v>-7.0372015603763494E-3</x:v>
      </x:c>
      <x:c r="AG198" s="33">
        <x:f t="shared" si="122"/>
        <x:v>-1.4833769409193787E-3</x:v>
      </x:c>
      <x:c r="AH198" s="30">
        <x:f t="shared" si="123"/>
        <x:v>44021</x:v>
      </x:c>
      <x:c r="AI198" s="36">
        <x:f t="shared" si="103"/>
        <x:v>2020</x:v>
      </x:c>
      <x:c r="AJ198" s="36">
        <x:f t="shared" si="104"/>
        <x:v>8</x:v>
      </x:c>
      <x:c r="AK198" s="26">
        <x:f t="shared" si="105"/>
        <x:v>0</x:v>
      </x:c>
      <x:c r="AL198" s="34">
        <x:f t="shared" si="124"/>
        <x:v>1.0983241589927013</x:v>
      </x:c>
      <x:c r="AM198" s="35" t="str">
        <x:f t="shared" si="106"/>
      </x:c>
      <x:c r="AN198" s="34">
        <x:f t="shared" si="125"/>
        <x:v>1.1050781187031036</x:v>
      </x:c>
      <x:c r="AO198" s="35">
        <x:f t="shared" si="107"/>
        <x:v>-7.0372015603763494E-3</x:v>
      </x:c>
      <x:c r="AP198" s="31">
        <x:f t="shared" si="108"/>
        <x:v>1</x:v>
      </x:c>
      <x:c r="AQ198" s="26" t="b">
        <x:f t="shared" si="109"/>
        <x:v>1</x:v>
      </x:c>
    </x:row>
    <x:row r="199">
      <x:c r="A199" s="30" t="n">
        <x:f>'净值底稿'!A161</x:f>
        <x:v>44069</x:v>
      </x:c>
      <x:c r="B199" s="32" t="n">
        <x:f>'净值底稿'!F161</x:f>
        <x:v>1.4249156065729576</x:v>
      </x:c>
      <x:c r="C199" s="32" t="n">
        <x:f>'净值底稿'!O161</x:f>
        <x:v>1.3044874540832174</x:v>
      </x:c>
      <x:c r="D199" s="32" t="n">
        <x:f>'净值底稿'!P161</x:f>
        <x:v>1.4246</x:v>
      </x:c>
      <x:c r="E199" s="32" t="n">
        <x:f>'净值底稿'!Q161</x:f>
        <x:v>1.5053</x:v>
      </x:c>
      <x:c r="F199" s="33">
        <x:f t="shared" si="110"/>
        <x:v>-2.5146501653919628E-2</x:v>
      </x:c>
      <x:c r="G199" s="33">
        <x:f t="shared" si="111"/>
        <x:v>-1.9335017695783163E-2</x:v>
      </x:c>
      <x:c r="H199" s="33">
        <x:f t="shared" si="112"/>
        <x:v>-1.0518196479909481E-3</x:v>
      </x:c>
      <x:c r="I199" s="33">
        <x:f t="shared" si="113"/>
        <x:v>-1.2606157112526883E-3</x:v>
      </x:c>
      <x:c r="J199" s="34">
        <x:f t="shared" si="114"/>
        <x:v>0.10300835188388013</x:v>
      </x:c>
      <x:c r="K199" s="34">
        <x:f t="shared" si="115"/>
        <x:v>0.11121684876644124</x:v>
      </x:c>
      <x:c r="L199" s="34">
        <x:f t="shared" si="116"/>
        <x:v>0.81309703386441567</x:v>
      </x:c>
      <x:c r="M199" s="34">
        <x:f t="shared" si="117"/>
        <x:v>6.4192176979422269E-2</x:v>
      </x:c>
      <x:c r="N199" s="34">
        <x:f t="shared" si="88"/>
        <x:v>1.0915144114941593</x:v>
      </x:c>
      <x:c r="O199" s="35">
        <x:f t="shared" si="89"/>
        <x:v>0.19626419806685957</x:v>
      </x:c>
      <x:c r="P199" s="26" t="b">
        <x:f t="shared" si="90"/>
        <x:v>0</x:v>
      </x:c>
      <x:c r="Q199" s="26" t="b">
        <x:f t="shared" si="91"/>
        <x:v>0</x:v>
      </x:c>
      <x:c r="R199" s="26" t="b">
        <x:f t="shared" si="92"/>
        <x:v>0</x:v>
      </x:c>
      <x:c r="S199" s="26" t="b">
        <x:f t="shared" si="118"/>
        <x:v>0</x:v>
      </x:c>
      <x:c r="T199" s="26" t="str">
        <x:f t="shared" si="119"/>
        <x:v>不调</x:v>
      </x:c>
      <x:c r="U199" s="34">
        <x:f t="shared" si="93"/>
        <x:v>0.10300835188388013</x:v>
      </x:c>
      <x:c r="V199" s="34">
        <x:f t="shared" si="94"/>
        <x:v>0.11121684876644124</x:v>
      </x:c>
      <x:c r="W199" s="34">
        <x:f t="shared" si="95"/>
        <x:v>0.81309703386441567</x:v>
      </x:c>
      <x:c r="X199" s="34">
        <x:f t="shared" si="96"/>
        <x:v>6.4192176979422269E-2</x:v>
      </x:c>
      <x:c r="Y199" s="34">
        <x:f t="shared" si="120"/>
        <x:v>0.99998626710299976</x:v>
      </x:c>
      <x:c r="Z199" s="34">
        <x:f t="shared" si="97"/>
        <x:v>0.10300693728079355</x:v>
      </x:c>
      <x:c r="AA199" s="34">
        <x:f t="shared" si="98"/>
        <x:v>0.11121532143691244</x:v>
      </x:c>
      <x:c r="AB199" s="34">
        <x:f t="shared" si="99"/>
        <x:v>0.81308586768659841</x:v>
      </x:c>
      <x:c r="AC199" s="34">
        <x:f t="shared" si="100"/>
        <x:v>6.4191295434867596E-2</x:v>
      </x:c>
      <x:c r="AD199" s="34">
        <x:f t="shared" si="101"/>
        <x:v>1.091499421839172</x:v>
      </x:c>
      <x:c r="AE199" s="34">
        <x:f t="shared" si="121"/>
        <x:v>1.1050781187031036</x:v>
      </x:c>
      <x:c r="AF199" s="33">
        <x:f t="shared" si="102"/>
        <x:v>-1.2287544775447357E-2</x:v>
      </x:c>
      <x:c r="AG199" s="33">
        <x:f t="shared" si="122"/>
        <x:v>-5.2875527898140762E-3</x:v>
      </x:c>
      <x:c r="AH199" s="30">
        <x:f t="shared" si="123"/>
        <x:v>44021</x:v>
      </x:c>
      <x:c r="AI199" s="36">
        <x:f t="shared" si="103"/>
        <x:v>2020</x:v>
      </x:c>
      <x:c r="AJ199" s="36">
        <x:f t="shared" si="104"/>
        <x:v>8</x:v>
      </x:c>
      <x:c r="AK199" s="26">
        <x:f t="shared" si="105"/>
        <x:v>0</x:v>
      </x:c>
      <x:c r="AL199" s="34">
        <x:f t="shared" si="124"/>
        <x:v>1.0983241589927013</x:v>
      </x:c>
      <x:c r="AM199" s="35" t="str">
        <x:f t="shared" si="106"/>
      </x:c>
      <x:c r="AN199" s="34">
        <x:f t="shared" si="125"/>
        <x:v>1.1050781187031036</x:v>
      </x:c>
      <x:c r="AO199" s="35">
        <x:f t="shared" si="107"/>
        <x:v>-1.2287544775447357E-2</x:v>
      </x:c>
      <x:c r="AP199" s="31">
        <x:f t="shared" si="108"/>
        <x:v>1</x:v>
      </x:c>
      <x:c r="AQ199" s="26" t="b">
        <x:f t="shared" si="109"/>
        <x:v>1</x:v>
      </x:c>
    </x:row>
    <x:row r="200">
      <x:c r="A200" s="30" t="n">
        <x:f>'净值底稿'!A162</x:f>
        <x:v>44070</x:v>
      </x:c>
      <x:c r="B200" s="32" t="n">
        <x:f>'净值底稿'!F162</x:f>
        <x:v>1.441119101988335</x:v>
      </x:c>
      <x:c r="C200" s="32" t="n">
        <x:f>'净值底稿'!O162</x:f>
        <x:v>1.3178393574753589</x:v>
      </x:c>
      <x:c r="D200" s="32" t="n">
        <x:f>'净值底稿'!P162</x:f>
        <x:v>1.4235</x:v>
      </x:c>
      <x:c r="E200" s="32" t="n">
        <x:f>'净值底稿'!Q162</x:f>
        <x:v>1.523</x:v>
      </x:c>
      <x:c r="F200" s="33">
        <x:f t="shared" si="110"/>
        <x:v>1.1371547438060681E-2</x:v>
      </x:c>
      <x:c r="G200" s="33">
        <x:f t="shared" si="111"/>
        <x:v>1.0235363590771485E-2</x:v>
      </x:c>
      <x:c r="H200" s="33">
        <x:f t="shared" si="112"/>
        <x:v>-7.7214656745761001E-4</x:v>
      </x:c>
      <x:c r="I200" s="33">
        <x:f t="shared" si="113"/>
        <x:v>1.17584534644255E-2</x:v>
      </x:c>
      <x:c r="J200" s="34">
        <x:f t="shared" si="114"/>
        <x:v>0.10417828555453143</x:v>
      </x:c>
      <x:c r="K200" s="34">
        <x:f t="shared" si="115"/>
        <x:v>0.11235365068868376</x:v>
      </x:c>
      <x:c r="L200" s="34">
        <x:f t="shared" si="116"/>
        <x:v>0.81245804622481588</x:v>
      </x:c>
      <x:c r="M200" s="34">
        <x:f t="shared" si="117"/>
        <x:v>6.4946085795059671E-2</x:v>
      </x:c>
      <x:c r="N200" s="34">
        <x:f t="shared" si="88"/>
        <x:v>1.0939360682630908</x:v>
      </x:c>
      <x:c r="O200" s="35">
        <x:f t="shared" si="89"/>
        <x:v>0.19793838280423115</x:v>
      </x:c>
      <x:c r="P200" s="26" t="b">
        <x:f t="shared" si="90"/>
        <x:v>0</x:v>
      </x:c>
      <x:c r="Q200" s="26" t="b">
        <x:f t="shared" si="91"/>
        <x:v>0</x:v>
      </x:c>
      <x:c r="R200" s="26" t="b">
        <x:f t="shared" si="92"/>
        <x:v>0</x:v>
      </x:c>
      <x:c r="S200" s="26" t="b">
        <x:f t="shared" si="118"/>
        <x:v>0</x:v>
      </x:c>
      <x:c r="T200" s="26" t="str">
        <x:f t="shared" si="119"/>
        <x:v>不调</x:v>
      </x:c>
      <x:c r="U200" s="34">
        <x:f t="shared" si="93"/>
        <x:v>0.10417828555453143</x:v>
      </x:c>
      <x:c r="V200" s="34">
        <x:f t="shared" si="94"/>
        <x:v>0.11235365068868376</x:v>
      </x:c>
      <x:c r="W200" s="34">
        <x:f t="shared" si="95"/>
        <x:v>0.81245804622481588</x:v>
      </x:c>
      <x:c r="X200" s="34">
        <x:f t="shared" si="96"/>
        <x:v>6.4946085795059671E-2</x:v>
      </x:c>
      <x:c r="Y200" s="34">
        <x:f t="shared" si="120"/>
        <x:v>0.99998626710299976</x:v>
      </x:c>
      <x:c r="Z200" s="34">
        <x:f t="shared" si="97"/>
        <x:v>0.10417685488486625</x:v>
      </x:c>
      <x:c r="AA200" s="34">
        <x:f t="shared" si="98"/>
        <x:v>0.11235210774757125</x:v>
      </x:c>
      <x:c r="AB200" s="34">
        <x:f t="shared" si="99"/>
        <x:v>0.8124468888221501</x:v>
      </x:c>
      <x:c r="AC200" s="34">
        <x:f t="shared" si="100"/>
        <x:v>6.4945193897152878E-2</x:v>
      </x:c>
      <x:c r="AD200" s="34">
        <x:f t="shared" si="101"/>
        <x:v>1.0939210453517405</x:v>
      </x:c>
      <x:c r="AE200" s="34">
        <x:f t="shared" si="121"/>
        <x:v>1.1050781187031036</x:v>
      </x:c>
      <x:c r="AF200" s="33">
        <x:f t="shared" si="102"/>
        <x:v>-1.0096185204043984E-2</x:v>
      </x:c>
      <x:c r="AG200" s="33">
        <x:f t="shared" si="122"/>
        <x:v>2.2186209759855746E-3</x:v>
      </x:c>
      <x:c r="AH200" s="30">
        <x:f t="shared" si="123"/>
        <x:v>44021</x:v>
      </x:c>
      <x:c r="AI200" s="36">
        <x:f t="shared" si="103"/>
        <x:v>2020</x:v>
      </x:c>
      <x:c r="AJ200" s="36">
        <x:f t="shared" si="104"/>
        <x:v>8</x:v>
      </x:c>
      <x:c r="AK200" s="26">
        <x:f t="shared" si="105"/>
        <x:v>0</x:v>
      </x:c>
      <x:c r="AL200" s="34">
        <x:f t="shared" si="124"/>
        <x:v>1.0983241589927013</x:v>
      </x:c>
      <x:c r="AM200" s="35" t="str">
        <x:f t="shared" si="106"/>
      </x:c>
      <x:c r="AN200" s="34">
        <x:f t="shared" si="125"/>
        <x:v>1.1050781187031036</x:v>
      </x:c>
      <x:c r="AO200" s="35">
        <x:f t="shared" si="107"/>
        <x:v>-1.0096185204043984E-2</x:v>
      </x:c>
      <x:c r="AP200" s="31">
        <x:f t="shared" si="108"/>
        <x:v>1</x:v>
      </x:c>
      <x:c r="AQ200" s="26" t="b">
        <x:f t="shared" si="109"/>
        <x:v>1</x:v>
      </x:c>
    </x:row>
    <x:row r="201">
      <x:c r="A201" s="30" t="n">
        <x:f>'净值底稿'!A163</x:f>
        <x:v>44071</x:v>
      </x:c>
      <x:c r="B201" s="32" t="n">
        <x:f>'净值底稿'!F163</x:f>
        <x:v>1.46030440336976</x:v>
      </x:c>
      <x:c r="C201" s="32" t="n">
        <x:f>'净值底稿'!O163</x:f>
        <x:v>1.3385630029960338</x:v>
      </x:c>
      <x:c r="D201" s="32" t="n">
        <x:f>'净值底稿'!P163</x:f>
        <x:v>1.4223</x:v>
      </x:c>
      <x:c r="E201" s="32" t="n">
        <x:f>'净值底稿'!Q163</x:f>
        <x:v>1.5251</x:v>
      </x:c>
      <x:c r="F201" s="33">
        <x:f t="shared" si="110"/>
        <x:v>1.3312779877079572E-2</x:v>
      </x:c>
      <x:c r="G201" s="33">
        <x:f t="shared" si="111"/>
        <x:v>1.5725471699658655E-2</x:v>
      </x:c>
      <x:c r="H201" s="33">
        <x:f t="shared" si="112"/>
        <x:v>-8.4299262381459794E-4</x:v>
      </x:c>
      <x:c r="I201" s="33">
        <x:f t="shared" si="113"/>
        <x:v>1.3788575180564422E-3</x:v>
      </x:c>
      <x:c r="J201" s="34">
        <x:f t="shared" si="114"/>
        <x:v>0.10556373842223493</x:v>
      </x:c>
      <x:c r="K201" s="34">
        <x:f t="shared" si="115"/>
        <x:v>0.11411889763835267</x:v>
      </x:c>
      <x:c r="L201" s="34">
        <x:f t="shared" si="116"/>
        <x:v>0.81176200208763194</x:v>
      </x:c>
      <x:c r="M201" s="34">
        <x:f t="shared" si="117"/>
        <x:v>6.5034744066019598E-2</x:v>
      </x:c>
      <x:c r="N201" s="34">
        <x:f t="shared" si="88"/>
        <x:v>1.0964793822142391</x:v>
      </x:c>
      <x:c r="O201" s="35">
        <x:f t="shared" si="89"/>
        <x:v>0.20035272858205391</x:v>
      </x:c>
      <x:c r="P201" s="26" t="b">
        <x:f t="shared" si="90"/>
        <x:v>0</x:v>
      </x:c>
      <x:c r="Q201" s="26" t="b">
        <x:f t="shared" si="91"/>
        <x:v>0</x:v>
      </x:c>
      <x:c r="R201" s="26" t="b">
        <x:f t="shared" si="92"/>
        <x:v>0</x:v>
      </x:c>
      <x:c r="S201" s="26" t="b">
        <x:f t="shared" si="118"/>
        <x:v>0</x:v>
      </x:c>
      <x:c r="T201" s="26" t="str">
        <x:f t="shared" si="119"/>
        <x:v>不调</x:v>
      </x:c>
      <x:c r="U201" s="34">
        <x:f t="shared" si="93"/>
        <x:v>0.10556373842223493</x:v>
      </x:c>
      <x:c r="V201" s="34">
        <x:f t="shared" si="94"/>
        <x:v>0.11411889763835267</x:v>
      </x:c>
      <x:c r="W201" s="34">
        <x:f t="shared" si="95"/>
        <x:v>0.81176200208763194</x:v>
      </x:c>
      <x:c r="X201" s="34">
        <x:f t="shared" si="96"/>
        <x:v>6.5034744066019598E-2</x:v>
      </x:c>
      <x:c r="Y201" s="34">
        <x:f t="shared" si="120"/>
        <x:v>0.99998626710299976</x:v>
      </x:c>
      <x:c r="Z201" s="34">
        <x:f t="shared" si="97"/>
        <x:v>0.10556228872628821</x:v>
      </x:c>
      <x:c r="AA201" s="34">
        <x:f t="shared" si="98"/>
        <x:v>0.11411733045528563</x:v>
      </x:c>
      <x:c r="AB201" s="34">
        <x:f t="shared" si="99"/>
        <x:v>0.81175085424366855</x:v>
      </x:c>
      <x:c r="AC201" s="34">
        <x:f t="shared" si="100"/>
        <x:v>6.5033850950577898E-2</x:v>
      </x:c>
      <x:c r="AD201" s="34">
        <x:f t="shared" si="101"/>
        <x:v>1.0964643243758203</x:v>
      </x:c>
      <x:c r="AE201" s="34">
        <x:f t="shared" si="121"/>
        <x:v>1.1050781187031036</x:v>
      </x:c>
      <x:c r="AF201" s="33">
        <x:f t="shared" si="102"/>
        <x:v>-7.7947379298327624E-3</x:v>
      </x:c>
      <x:c r="AG201" s="33">
        <x:f t="shared" si="122"/>
        <x:v>2.3249200981063645E-3</x:v>
      </x:c>
      <x:c r="AH201" s="30">
        <x:f t="shared" si="123"/>
        <x:v>44021</x:v>
      </x:c>
      <x:c r="AI201" s="36">
        <x:f t="shared" si="103"/>
        <x:v>2020</x:v>
      </x:c>
      <x:c r="AJ201" s="36">
        <x:f t="shared" si="104"/>
        <x:v>8</x:v>
      </x:c>
      <x:c r="AK201" s="26">
        <x:f t="shared" si="105"/>
        <x:v>0</x:v>
      </x:c>
      <x:c r="AL201" s="34">
        <x:f t="shared" si="124"/>
        <x:v>1.0983241589927013</x:v>
      </x:c>
      <x:c r="AM201" s="35" t="str">
        <x:f t="shared" si="106"/>
      </x:c>
      <x:c r="AN201" s="34">
        <x:f t="shared" si="125"/>
        <x:v>1.1050781187031036</x:v>
      </x:c>
      <x:c r="AO201" s="35">
        <x:f t="shared" si="107"/>
        <x:v>-7.7947379298327624E-3</x:v>
      </x:c>
      <x:c r="AP201" s="31">
        <x:f t="shared" si="108"/>
        <x:v>1</x:v>
      </x:c>
      <x:c r="AQ201" s="26" t="b">
        <x:f t="shared" si="109"/>
        <x:v>1</x:v>
      </x:c>
    </x:row>
    <x:row r="202">
      <x:c r="A202" s="30" t="n">
        <x:f>'净值底稿'!A164</x:f>
        <x:v>44074</x:v>
      </x:c>
      <x:c r="B202" s="32" t="n">
        <x:f>'净值底稿'!F164</x:f>
        <x:v>1.447414382333595</x:v>
      </x:c>
      <x:c r="C202" s="32" t="n">
        <x:f>'净值底稿'!O164</x:f>
        <x:v>1.3366383345819477</x:v>
      </x:c>
      <x:c r="D202" s="32" t="n">
        <x:f>'净值底稿'!P164</x:f>
        <x:v>1.4226</x:v>
      </x:c>
      <x:c r="E202" s="32" t="n">
        <x:f>'净值底稿'!Q164</x:f>
        <x:v>1.5286</x:v>
      </x:c>
      <x:c r="F202" s="33">
        <x:f t="shared" si="110"/>
        <x:v>-8.8269411544746879E-3</x:v>
      </x:c>
      <x:c r="G202" s="33">
        <x:f t="shared" si="111"/>
        <x:v>-1.4378616544594713E-3</x:v>
      </x:c>
      <x:c r="H202" s="33">
        <x:f t="shared" si="112"/>
        <x:v>2.1092596498650806E-4</x:v>
      </x:c>
      <x:c r="I202" s="33">
        <x:f t="shared" si="113"/>
        <x:v>2.2949314799030063E-3</x:v>
      </x:c>
      <x:c r="J202" s="34">
        <x:f t="shared" si="114"/>
        <x:v>0.1046304966155696</x:v>
      </x:c>
      <x:c r="K202" s="34">
        <x:f t="shared" si="115"/>
        <x:v>0.11395324552171469</x:v>
      </x:c>
      <x:c r="L202" s="34">
        <x:f t="shared" si="116"/>
        <x:v>0.81192207357592849</x:v>
      </x:c>
      <x:c r="M202" s="34">
        <x:f t="shared" si="117"/>
        <x:v>6.51830991823837E-2</x:v>
      </x:c>
      <x:c r="N202" s="34">
        <x:f t="shared" si="88"/>
        <x:v>1.0956889148955964</x:v>
      </x:c>
      <x:c r="O202" s="35">
        <x:f t="shared" si="89"/>
        <x:v>0.199494344759445</x:v>
      </x:c>
      <x:c r="P202" s="26" t="b">
        <x:f t="shared" si="90"/>
        <x:v>0</x:v>
      </x:c>
      <x:c r="Q202" s="26" t="b">
        <x:f t="shared" si="91"/>
        <x:v>0</x:v>
      </x:c>
      <x:c r="R202" s="26" t="b">
        <x:f t="shared" si="92"/>
        <x:v>0</x:v>
      </x:c>
      <x:c r="S202" s="26" t="b">
        <x:f t="shared" si="118"/>
        <x:v>0</x:v>
      </x:c>
      <x:c r="T202" s="26" t="str">
        <x:f t="shared" si="119"/>
        <x:v>不调</x:v>
      </x:c>
      <x:c r="U202" s="34">
        <x:f t="shared" si="93"/>
        <x:v>0.1046304966155696</x:v>
      </x:c>
      <x:c r="V202" s="34">
        <x:f t="shared" si="94"/>
        <x:v>0.11395324552171469</x:v>
      </x:c>
      <x:c r="W202" s="34">
        <x:f t="shared" si="95"/>
        <x:v>0.81192207357592849</x:v>
      </x:c>
      <x:c r="X202" s="34">
        <x:f t="shared" si="96"/>
        <x:v>6.51830991823837E-2</x:v>
      </x:c>
      <x:c r="Y202" s="34">
        <x:f t="shared" si="120"/>
        <x:v>0.99995880187477393</x:v>
      </x:c>
      <x:c r="Z202" s="34">
        <x:f t="shared" si="97"/>
        <x:v>0.10462618603526756</x:v>
      </x:c>
      <x:c r="AA202" s="34">
        <x:f t="shared" si="98"/>
        <x:v>0.11394855086163577</x:v>
      </x:c>
      <x:c r="AB202" s="34">
        <x:f t="shared" si="99"/>
        <x:v>0.81188862390866745</x:v>
      </x:c>
      <x:c r="AC202" s="34">
        <x:f t="shared" si="100"/>
        <x:v>6.518041376090096E-2</x:v>
      </x:c>
      <x:c r="AD202" s="34">
        <x:f t="shared" si="101"/>
        <x:v>1.0956437745664718</x:v>
      </x:c>
      <x:c r="AE202" s="34">
        <x:f t="shared" si="121"/>
        <x:v>1.1050781187031036</x:v>
      </x:c>
      <x:c r="AF202" s="33">
        <x:f t="shared" si="102"/>
        <x:v>-8.5372644494162708E-3</x:v>
      </x:c>
      <x:c r="AG202" s="33">
        <x:f t="shared" si="122"/>
        <x:v>-7.4835978800824599E-4</x:v>
      </x:c>
      <x:c r="AH202" s="30">
        <x:f t="shared" si="123"/>
        <x:v>44021</x:v>
      </x:c>
      <x:c r="AI202" s="36">
        <x:f t="shared" si="103"/>
        <x:v>2020</x:v>
      </x:c>
      <x:c r="AJ202" s="36">
        <x:f t="shared" si="104"/>
        <x:v>8</x:v>
      </x:c>
      <x:c r="AK202" s="26">
        <x:f t="shared" si="105"/>
        <x:v>1</x:v>
      </x:c>
      <x:c r="AL202" s="34">
        <x:f t="shared" si="124"/>
        <x:v>1.0983241589927013</x:v>
      </x:c>
      <x:c r="AM202" s="35">
        <x:f t="shared" si="106"/>
        <x:v>-2.4404310915711047E-3</x:v>
      </x:c>
      <x:c r="AN202" s="34">
        <x:f t="shared" si="125"/>
        <x:v>1.1050781187031036</x:v>
      </x:c>
      <x:c r="AO202" s="35">
        <x:f t="shared" si="107"/>
        <x:v>-8.5372644494162708E-3</x:v>
      </x:c>
      <x:c r="AP202" s="31">
        <x:f t="shared" si="108"/>
        <x:v>1</x:v>
      </x:c>
      <x:c r="AQ202" s="26" t="b">
        <x:f t="shared" si="109"/>
        <x:v>1</x:v>
      </x:c>
    </x:row>
    <x:row r="203">
      <x:c r="A203" s="30" t="n">
        <x:f>'净值底稿'!A165</x:f>
        <x:v>44075</x:v>
      </x:c>
      <x:c r="B203" s="32" t="n">
        <x:f>'净值底稿'!F165</x:f>
        <x:v>1.4659184486017276</x:v>
      </x:c>
      <x:c r="C203" s="32" t="n">
        <x:f>'净值底稿'!O165</x:f>
        <x:v>1.3460553401920325</x:v>
      </x:c>
      <x:c r="D203" s="32" t="n">
        <x:f>'净值底稿'!P165</x:f>
        <x:v>1.4226</x:v>
      </x:c>
      <x:c r="E203" s="32" t="n">
        <x:f>'净值底稿'!Q165</x:f>
        <x:v>1.546</x:v>
      </x:c>
      <x:c r="F203" s="33">
        <x:f t="shared" si="110"/>
        <x:v>1.2784221639624338E-2</x:v>
      </x:c>
      <x:c r="G203" s="33">
        <x:f t="shared" si="111"/>
        <x:v>7.0452906866764753E-3</x:v>
      </x:c>
      <x:c r="H203" s="33">
        <x:f t="shared" si="112"/>
        <x:v>0</x:v>
      </x:c>
      <x:c r="I203" s="33">
        <x:f t="shared" si="113"/>
        <x:v>1.1382964804396156E-2</x:v>
      </x:c>
      <x:c r="J203" s="34">
        <x:f t="shared" si="114"/>
        <x:v>0.10596375038685099</x:v>
      </x:c>
      <x:c r="K203" s="34">
        <x:f t="shared" si="115"/>
        <x:v>0.11475135152578153</x:v>
      </x:c>
      <x:c r="L203" s="34">
        <x:f t="shared" si="116"/>
        <x:v>0.81188862390866745</x:v>
      </x:c>
      <x:c r="M203" s="34">
        <x:f t="shared" si="117"/>
        <x:v>6.5922360116677278E-2</x:v>
      </x:c>
      <x:c r="N203" s="34">
        <x:f t="shared" si="88"/>
        <x:v>1.0985260859379771</x:v>
      </x:c>
      <x:c r="O203" s="35">
        <x:f t="shared" si="89"/>
        <x:v>0.2009193088247648</x:v>
      </x:c>
      <x:c r="P203" s="26" t="b">
        <x:f t="shared" si="90"/>
        <x:v>0</x:v>
      </x:c>
      <x:c r="Q203" s="26" t="b">
        <x:f t="shared" si="91"/>
        <x:v>0</x:v>
      </x:c>
      <x:c r="R203" s="26" t="b">
        <x:f t="shared" si="92"/>
        <x:v>0</x:v>
      </x:c>
      <x:c r="S203" s="26" t="b">
        <x:f t="shared" si="118"/>
        <x:v>0</x:v>
      </x:c>
      <x:c r="T203" s="26" t="str">
        <x:f t="shared" si="119"/>
        <x:v>不调</x:v>
      </x:c>
      <x:c r="U203" s="34">
        <x:f t="shared" si="93"/>
        <x:v>0.10596375038685099</x:v>
      </x:c>
      <x:c r="V203" s="34">
        <x:f t="shared" si="94"/>
        <x:v>0.11475135152578153</x:v>
      </x:c>
      <x:c r="W203" s="34">
        <x:f t="shared" si="95"/>
        <x:v>0.81188862390866745</x:v>
      </x:c>
      <x:c r="X203" s="34">
        <x:f t="shared" si="96"/>
        <x:v>6.5922360116677278E-2</x:v>
      </x:c>
      <x:c r="Y203" s="34">
        <x:f t="shared" si="120"/>
        <x:v>0.99998626710299976</x:v>
      </x:c>
      <x:c r="Z203" s="34">
        <x:f t="shared" si="97"/>
        <x:v>0.10596229519758117</x:v>
      </x:c>
      <x:c r="AA203" s="34">
        <x:f t="shared" si="98"/>
        <x:v>0.11474977565729039</x:v>
      </x:c>
      <x:c r="AB203" s="34">
        <x:f t="shared" si="99"/>
        <x:v>0.81187747432581969</x:v>
      </x:c>
      <x:c r="AC203" s="34">
        <x:f t="shared" si="100"/>
        <x:v>6.5921454811695784E-2</x:v>
      </x:c>
      <x:c r="AD203" s="34">
        <x:f t="shared" si="101"/>
        <x:v>1.098510999992387</x:v>
      </x:c>
      <x:c r="AE203" s="34">
        <x:f t="shared" si="121"/>
        <x:v>1.1050781187031036</x:v>
      </x:c>
      <x:c r="AF203" s="33">
        <x:f t="shared" si="102"/>
        <x:v>-5.9426737346166547E-3</x:v>
      </x:c>
      <x:c r="AG203" s="33">
        <x:f t="shared" si="122"/>
        <x:v>2.61693215666714E-3</x:v>
      </x:c>
      <x:c r="AH203" s="30">
        <x:f t="shared" si="123"/>
        <x:v>44021</x:v>
      </x:c>
      <x:c r="AI203" s="36">
        <x:f t="shared" si="103"/>
        <x:v>2020</x:v>
      </x:c>
      <x:c r="AJ203" s="36">
        <x:f t="shared" si="104"/>
        <x:v>9</x:v>
      </x:c>
      <x:c r="AK203" s="26">
        <x:f t="shared" si="105"/>
        <x:v>0</x:v>
      </x:c>
      <x:c r="AL203" s="34">
        <x:f t="shared" si="124"/>
        <x:v>1.0956437745664718</x:v>
      </x:c>
      <x:c r="AM203" s="35" t="str">
        <x:f t="shared" si="106"/>
      </x:c>
      <x:c r="AN203" s="34">
        <x:f t="shared" si="125"/>
        <x:v>1.1050781187031036</x:v>
      </x:c>
      <x:c r="AO203" s="35">
        <x:f t="shared" si="107"/>
        <x:v>-5.9426737346166547E-3</x:v>
      </x:c>
      <x:c r="AP203" s="31">
        <x:f t="shared" si="108"/>
        <x:v>1</x:v>
      </x:c>
      <x:c r="AQ203" s="26" t="b">
        <x:f t="shared" si="109"/>
        <x:v>1</x:v>
      </x:c>
    </x:row>
    <x:row r="204">
      <x:c r="A204" s="30" t="n">
        <x:f>'净值底稿'!A166</x:f>
        <x:v>44076</x:v>
      </x:c>
      <x:c r="B204" s="32" t="n">
        <x:f>'净值底稿'!F166</x:f>
        <x:v>1.473405151798135</x:v>
      </x:c>
      <x:c r="C204" s="32" t="n">
        <x:f>'净值底稿'!O166</x:f>
        <x:v>1.3498893712062587</x:v>
      </x:c>
      <x:c r="D204" s="32" t="n">
        <x:f>'净值底稿'!P166</x:f>
        <x:v>1.4215</x:v>
      </x:c>
      <x:c r="E204" s="32" t="n">
        <x:f>'净值底稿'!Q166</x:f>
        <x:v>1.5266</x:v>
      </x:c>
      <x:c r="F204" s="33">
        <x:f t="shared" si="110"/>
        <x:v>5.1071757801728346E-3</x:v>
      </x:c>
      <x:c r="G204" s="33">
        <x:f t="shared" si="111"/>
        <x:v>2.8483457549963731E-3</x:v>
      </x:c>
      <x:c r="H204" s="33">
        <x:f t="shared" si="112"/>
        <x:v>-7.7323211022084504E-4</x:v>
      </x:c>
      <x:c r="I204" s="33">
        <x:f t="shared" si="113"/>
        <x:v>-1.2548512289780156E-2</x:v>
      </x:c>
      <x:c r="J204" s="34">
        <x:f t="shared" si="114"/>
        <x:v>0.10650346326522578</x:v>
      </x:c>
      <x:c r="K204" s="34">
        <x:f t="shared" si="115"/>
        <x:v>0.11507662269367061</x:v>
      </x:c>
      <x:c r="L204" s="34">
        <x:f t="shared" si="116"/>
        <x:v>0.81124970459310597</x:v>
      </x:c>
      <x:c r="M204" s="34">
        <x:f t="shared" si="117"/>
        <x:v>6.5094238625831038E-2</x:v>
      </x:c>
      <x:c r="N204" s="34">
        <x:f t="shared" si="88"/>
        <x:v>1.0979240291778334</x:v>
      </x:c>
      <x:c r="O204" s="35">
        <x:f t="shared" si="89"/>
        <x:v>0.20181732075289749</x:v>
      </x:c>
      <x:c r="P204" s="26" t="b">
        <x:f t="shared" si="90"/>
        <x:v>0</x:v>
      </x:c>
      <x:c r="Q204" s="26" t="b">
        <x:f t="shared" si="91"/>
        <x:v>0</x:v>
      </x:c>
      <x:c r="R204" s="26" t="b">
        <x:f t="shared" si="92"/>
        <x:v>0</x:v>
      </x:c>
      <x:c r="S204" s="26" t="b">
        <x:f t="shared" si="118"/>
        <x:v>0</x:v>
      </x:c>
      <x:c r="T204" s="26" t="str">
        <x:f t="shared" si="119"/>
        <x:v>不调</x:v>
      </x:c>
      <x:c r="U204" s="34">
        <x:f t="shared" si="93"/>
        <x:v>0.10650346326522578</x:v>
      </x:c>
      <x:c r="V204" s="34">
        <x:f t="shared" si="94"/>
        <x:v>0.11507662269367061</x:v>
      </x:c>
      <x:c r="W204" s="34">
        <x:f t="shared" si="95"/>
        <x:v>0.81124970459310597</x:v>
      </x:c>
      <x:c r="X204" s="34">
        <x:f t="shared" si="96"/>
        <x:v>6.5094238625831038E-2</x:v>
      </x:c>
      <x:c r="Y204" s="34">
        <x:f t="shared" si="120"/>
        <x:v>0.99998626710299976</x:v>
      </x:c>
      <x:c r="Z204" s="34">
        <x:f t="shared" si="97"/>
        <x:v>0.10650200066413459</x:v>
      </x:c>
      <x:c r="AA204" s="34">
        <x:f t="shared" si="98"/>
        <x:v>0.11507504235826402</x:v>
      </x:c>
      <x:c r="AB204" s="34">
        <x:f t="shared" si="99"/>
        <x:v>0.81123856378447134</x:v>
      </x:c>
      <x:c r="AC204" s="34">
        <x:f t="shared" si="100"/>
        <x:v>6.5093344693356675E-2</x:v>
      </x:c>
      <x:c r="AD204" s="34">
        <x:f t="shared" si="101"/>
        <x:v>1.0979089515002265</x:v>
      </x:c>
      <x:c r="AE204" s="34">
        <x:f t="shared" si="121"/>
        <x:v>1.1050781187031036</x:v>
      </x:c>
      <x:c r="AF204" s="33">
        <x:f t="shared" si="102"/>
        <x:v>-6.4874754838967208E-3</x:v>
      </x:c>
      <x:c r="AG204" s="33">
        <x:f t="shared" si="122"/>
        <x:v>-5.4805868322183038E-4</x:v>
      </x:c>
      <x:c r="AH204" s="30">
        <x:f t="shared" si="123"/>
        <x:v>44021</x:v>
      </x:c>
      <x:c r="AI204" s="36">
        <x:f t="shared" si="103"/>
        <x:v>2020</x:v>
      </x:c>
      <x:c r="AJ204" s="36">
        <x:f t="shared" si="104"/>
        <x:v>9</x:v>
      </x:c>
      <x:c r="AK204" s="26">
        <x:f t="shared" si="105"/>
        <x:v>0</x:v>
      </x:c>
      <x:c r="AL204" s="34">
        <x:f t="shared" si="124"/>
        <x:v>1.0956437745664718</x:v>
      </x:c>
      <x:c r="AM204" s="35" t="str">
        <x:f t="shared" si="106"/>
      </x:c>
      <x:c r="AN204" s="34">
        <x:f t="shared" si="125"/>
        <x:v>1.1050781187031036</x:v>
      </x:c>
      <x:c r="AO204" s="35">
        <x:f t="shared" si="107"/>
        <x:v>-6.4874754838967208E-3</x:v>
      </x:c>
      <x:c r="AP204" s="31">
        <x:f t="shared" si="108"/>
        <x:v>1</x:v>
      </x:c>
      <x:c r="AQ204" s="26" t="b">
        <x:f t="shared" si="109"/>
        <x:v>1</x:v>
      </x:c>
    </x:row>
    <x:row r="205">
      <x:c r="A205" s="30" t="n">
        <x:f>'净值底稿'!A167</x:f>
        <x:v>44077</x:v>
      </x:c>
      <x:c r="B205" s="32" t="n">
        <x:f>'净值底稿'!F167</x:f>
        <x:v>1.454465738312485</x:v>
      </x:c>
      <x:c r="C205" s="32" t="n">
        <x:f>'净值底稿'!O167</x:f>
        <x:v>1.3374682713635888</x:v>
      </x:c>
      <x:c r="D205" s="32" t="n">
        <x:f>'净值底稿'!P167</x:f>
        <x:v>1.421</x:v>
      </x:c>
      <x:c r="E205" s="32" t="n">
        <x:f>'净值底稿'!Q167</x:f>
        <x:v>1.5118</x:v>
      </x:c>
      <x:c r="F205" s="33">
        <x:f t="shared" si="110"/>
        <x:v>-1.2854178949039508E-2</x:v>
      </x:c>
      <x:c r="G205" s="33">
        <x:f t="shared" si="111"/>
        <x:v>-9.2015687415706315E-3</x:v>
      </x:c>
      <x:c r="H205" s="33">
        <x:f t="shared" si="112"/>
        <x:v>-3.517411185367525E-4</x:v>
      </x:c>
      <x:c r="I205" s="33">
        <x:f t="shared" si="113"/>
        <x:v>-9.6947464954800777E-3</x:v>
      </x:c>
      <x:c r="J205" s="34">
        <x:f t="shared" si="114"/>
        <x:v>0.10513300488916709</x:v>
      </x:c>
      <x:c r="K205" s="34">
        <x:f t="shared" si="115"/>
        <x:v>0.11401617144556531</x:v>
      </x:c>
      <x:c r="L205" s="34">
        <x:f t="shared" si="116"/>
        <x:v>0.81095321782464569</x:v>
      </x:c>
      <x:c r="M205" s="34">
        <x:f t="shared" si="117"/>
        <x:v>6.4462281218011674E-2</x:v>
      </x:c>
      <x:c r="N205" s="34">
        <x:f t="shared" si="88"/>
        <x:v>1.0945646753773897</x:v>
      </x:c>
      <x:c r="O205" s="35">
        <x:f t="shared" si="89"/>
        <x:v>0.20021583124740713</x:v>
      </x:c>
      <x:c r="P205" s="26" t="b">
        <x:f t="shared" si="90"/>
        <x:v>0</x:v>
      </x:c>
      <x:c r="Q205" s="26" t="b">
        <x:f t="shared" si="91"/>
        <x:v>0</x:v>
      </x:c>
      <x:c r="R205" s="26" t="b">
        <x:f t="shared" si="92"/>
        <x:v>0</x:v>
      </x:c>
      <x:c r="S205" s="26" t="b">
        <x:f t="shared" si="118"/>
        <x:v>0</x:v>
      </x:c>
      <x:c r="T205" s="26" t="str">
        <x:f t="shared" si="119"/>
        <x:v>不调</x:v>
      </x:c>
      <x:c r="U205" s="34">
        <x:f t="shared" si="93"/>
        <x:v>0.10513300488916709</x:v>
      </x:c>
      <x:c r="V205" s="34">
        <x:f t="shared" si="94"/>
        <x:v>0.11401617144556531</x:v>
      </x:c>
      <x:c r="W205" s="34">
        <x:f t="shared" si="95"/>
        <x:v>0.81095321782464569</x:v>
      </x:c>
      <x:c r="X205" s="34">
        <x:f t="shared" si="96"/>
        <x:v>6.4462281218011674E-2</x:v>
      </x:c>
      <x:c r="Y205" s="34">
        <x:f t="shared" si="120"/>
        <x:v>0.99998626710299976</x:v>
      </x:c>
      <x:c r="Z205" s="34">
        <x:f t="shared" si="97"/>
        <x:v>0.10513156110843962</x:v>
      </x:c>
      <x:c r="AA205" s="34">
        <x:f t="shared" si="98"/>
        <x:v>0.11401460567322648</x:v>
      </x:c>
      <x:c r="AB205" s="34">
        <x:f t="shared" si="99"/>
        <x:v>0.81094208108763333</x:v>
      </x:c>
      <x:c r="AC205" s="34">
        <x:f t="shared" si="100"/>
        <x:v>6.4461395964143312E-2</x:v>
      </x:c>
      <x:c r="AD205" s="34">
        <x:f t="shared" si="101"/>
        <x:v>1.0945496438334428</x:v>
      </x:c>
      <x:c r="AE205" s="34">
        <x:f t="shared" si="121"/>
        <x:v>1.1050781187031036</x:v>
      </x:c>
      <x:c r="AF205" s="33">
        <x:f t="shared" si="102"/>
        <x:v>-9.5273580134016544E-3</x:v>
      </x:c>
      <x:c r="AG205" s="33">
        <x:f t="shared" si="122"/>
        <x:v>-3.0597324688840244E-3</x:v>
      </x:c>
      <x:c r="AH205" s="30">
        <x:f t="shared" si="123"/>
        <x:v>44021</x:v>
      </x:c>
      <x:c r="AI205" s="36">
        <x:f t="shared" si="103"/>
        <x:v>2020</x:v>
      </x:c>
      <x:c r="AJ205" s="36">
        <x:f t="shared" si="104"/>
        <x:v>9</x:v>
      </x:c>
      <x:c r="AK205" s="26">
        <x:f t="shared" si="105"/>
        <x:v>0</x:v>
      </x:c>
      <x:c r="AL205" s="34">
        <x:f t="shared" si="124"/>
        <x:v>1.0956437745664718</x:v>
      </x:c>
      <x:c r="AM205" s="35" t="str">
        <x:f t="shared" si="106"/>
      </x:c>
      <x:c r="AN205" s="34">
        <x:f t="shared" si="125"/>
        <x:v>1.1050781187031036</x:v>
      </x:c>
      <x:c r="AO205" s="35">
        <x:f t="shared" si="107"/>
        <x:v>-9.5273580134016544E-3</x:v>
      </x:c>
      <x:c r="AP205" s="31">
        <x:f t="shared" si="108"/>
        <x:v>1</x:v>
      </x:c>
      <x:c r="AQ205" s="26" t="b">
        <x:f t="shared" si="109"/>
        <x:v>1</x:v>
      </x:c>
    </x:row>
    <x:row r="206">
      <x:c r="A206" s="30" t="n">
        <x:f>'净值底稿'!A168</x:f>
        <x:v>44078</x:v>
      </x:c>
      <x:c r="B206" s="32" t="n">
        <x:f>'净值底稿'!F168</x:f>
        <x:v>1.43942000946118</x:v>
      </x:c>
      <x:c r="C206" s="32" t="n">
        <x:f>'净值底稿'!O168</x:f>
        <x:v>1.3312796564978386</x:v>
      </x:c>
      <x:c r="D206" s="32" t="n">
        <x:f>'净值底稿'!P168</x:f>
        <x:v>1.4204</x:v>
      </x:c>
      <x:c r="E206" s="32" t="n">
        <x:f>'净值底稿'!Q168</x:f>
        <x:v>1.5124</x:v>
      </x:c>
      <x:c r="F206" s="33">
        <x:f t="shared" si="110"/>
        <x:v>-1.0344505514967683E-2</x:v>
      </x:c>
      <x:c r="G206" s="33">
        <x:f t="shared" si="111"/>
        <x:v>-4.6271115347212843E-3</x:v>
      </x:c>
      <x:c r="H206" s="33">
        <x:f t="shared" si="112"/>
        <x:v>-4.2223786066142299E-4</x:v>
      </x:c>
      <x:c r="I206" s="33">
        <x:f t="shared" si="113"/>
        <x:v>3.9687789390119299E-4</x:v>
      </x:c>
      <x:c r="J206" s="34">
        <x:f t="shared" si="114"/>
        <x:v>0.1040440270947562</x:v>
      </x:c>
      <x:c r="K206" s="34">
        <x:f t="shared" si="115"/>
        <x:v>0.1134870473761892</x:v>
      </x:c>
      <x:c r="L206" s="34">
        <x:f t="shared" si="116"/>
        <x:v>0.8105996706381946</x:v>
      </x:c>
      <x:c r="M206" s="34">
        <x:f t="shared" si="117"/>
        <x:v>6.4486979267211489E-2</x:v>
      </x:c>
      <x:c r="N206" s="34">
        <x:f t="shared" si="88"/>
        <x:v>1.0926177243763515</x:v>
      </x:c>
      <x:c r="O206" s="35">
        <x:f t="shared" si="89"/>
        <x:v>0.19909165815071195</x:v>
      </x:c>
      <x:c r="P206" s="26" t="b">
        <x:f t="shared" si="90"/>
        <x:v>0</x:v>
      </x:c>
      <x:c r="Q206" s="26" t="b">
        <x:f t="shared" si="91"/>
        <x:v>0</x:v>
      </x:c>
      <x:c r="R206" s="26" t="b">
        <x:f t="shared" si="92"/>
        <x:v>0</x:v>
      </x:c>
      <x:c r="S206" s="26" t="b">
        <x:f t="shared" si="118"/>
        <x:v>0</x:v>
      </x:c>
      <x:c r="T206" s="26" t="str">
        <x:f t="shared" si="119"/>
        <x:v>不调</x:v>
      </x:c>
      <x:c r="U206" s="34">
        <x:f t="shared" si="93"/>
        <x:v>0.1040440270947562</x:v>
      </x:c>
      <x:c r="V206" s="34">
        <x:f t="shared" si="94"/>
        <x:v>0.1134870473761892</x:v>
      </x:c>
      <x:c r="W206" s="34">
        <x:f t="shared" si="95"/>
        <x:v>0.8105996706381946</x:v>
      </x:c>
      <x:c r="X206" s="34">
        <x:f t="shared" si="96"/>
        <x:v>6.4486979267211489E-2</x:v>
      </x:c>
      <x:c r="Y206" s="34">
        <x:f t="shared" si="120"/>
        <x:v>0.99998626710299976</x:v>
      </x:c>
      <x:c r="Z206" s="34">
        <x:f t="shared" si="97"/>
        <x:v>0.10404259826884862</x:v>
      </x:c>
      <x:c r="AA206" s="34">
        <x:f t="shared" si="98"/>
        <x:v>0.11348548887025672</x:v>
      </x:c>
      <x:c r="AB206" s="34">
        <x:f t="shared" si="99"/>
        <x:v>0.81058853875640935</x:v>
      </x:c>
      <x:c r="AC206" s="34">
        <x:f t="shared" si="100"/>
        <x:v>6.4486093674167355E-2</x:v>
      </x:c>
      <x:c r="AD206" s="34">
        <x:f t="shared" si="101"/>
        <x:v>1.0926027195696821</x:v>
      </x:c>
      <x:c r="AE206" s="34">
        <x:f t="shared" si="121"/>
        <x:v>1.1050781187031036</x:v>
      </x:c>
      <x:c r="AF206" s="33">
        <x:f t="shared" si="102"/>
        <x:v>-1.1289155872584167E-2</x:v>
      </x:c>
      <x:c r="AG206" s="33">
        <x:f t="shared" si="122"/>
        <x:v>-1.7787445957607728E-3</x:v>
      </x:c>
      <x:c r="AH206" s="30">
        <x:f t="shared" si="123"/>
        <x:v>44021</x:v>
      </x:c>
      <x:c r="AI206" s="36">
        <x:f t="shared" si="103"/>
        <x:v>2020</x:v>
      </x:c>
      <x:c r="AJ206" s="36">
        <x:f t="shared" si="104"/>
        <x:v>9</x:v>
      </x:c>
      <x:c r="AK206" s="26">
        <x:f t="shared" si="105"/>
        <x:v>0</x:v>
      </x:c>
      <x:c r="AL206" s="34">
        <x:f t="shared" si="124"/>
        <x:v>1.0956437745664718</x:v>
      </x:c>
      <x:c r="AM206" s="35" t="str">
        <x:f t="shared" si="106"/>
      </x:c>
      <x:c r="AN206" s="34">
        <x:f t="shared" si="125"/>
        <x:v>1.1050781187031036</x:v>
      </x:c>
      <x:c r="AO206" s="35">
        <x:f t="shared" si="107"/>
        <x:v>-1.1289155872584167E-2</x:v>
      </x:c>
      <x:c r="AP206" s="31">
        <x:f t="shared" si="108"/>
        <x:v>1</x:v>
      </x:c>
      <x:c r="AQ206" s="26" t="b">
        <x:f t="shared" si="109"/>
        <x:v>1</x:v>
      </x:c>
    </x:row>
    <x:row r="207">
      <x:c r="A207" s="30" t="n">
        <x:f>'净值底稿'!A169</x:f>
        <x:v>44081</x:v>
      </x:c>
      <x:c r="B207" s="32" t="n">
        <x:f>'净值底稿'!F169</x:f>
        <x:v>1.395202803848405</x:v>
      </x:c>
      <x:c r="C207" s="32" t="n">
        <x:f>'净值底稿'!O169</x:f>
        <x:v>1.3065358624503651</x:v>
      </x:c>
      <x:c r="D207" s="32" t="n">
        <x:f>'净值底稿'!P169</x:f>
        <x:v>1.4198</x:v>
      </x:c>
      <x:c r="E207" s="32" t="n">
        <x:f>'净值底稿'!Q169</x:f>
        <x:v>1.5072</x:v>
      </x:c>
      <x:c r="F207" s="33">
        <x:f t="shared" si="110"/>
        <x:v>-3.0718765420891248E-2</x:v>
      </x:c>
      <x:c r="G207" s="33">
        <x:f t="shared" si="111"/>
        <x:v>-1.8586473493155009E-2</x:v>
      </x:c>
      <x:c r="H207" s="33">
        <x:f t="shared" si="112"/>
        <x:v>-4.2241622078298402E-4</x:v>
      </x:c>
      <x:c r="I207" s="33">
        <x:f t="shared" si="113"/>
        <x:v>-3.4382438508330226E-3</x:v>
      </x:c>
      <x:c r="J207" s="34">
        <x:f t="shared" si="114"/>
        <x:v>0.10084653809884783</x:v>
      </x:c>
      <x:c r="K207" s="34">
        <x:f t="shared" si="115"/>
        <x:v>0.11137619383951196</x:v>
      </x:c>
      <x:c r="L207" s="34">
        <x:f t="shared" si="116"/>
        <x:v>0.81024613300925785</x:v>
      </x:c>
      <x:c r="M207" s="34">
        <x:f t="shared" si="117"/>
        <x:v>6.4264374759127912E-2</x:v>
      </x:c>
      <x:c r="N207" s="34">
        <x:f t="shared" si="88"/>
        <x:v>1.0867332397067455</x:v>
      </x:c>
      <x:c r="O207" s="35">
        <x:f t="shared" si="89"/>
        <x:v>0.1952850287303515</x:v>
      </x:c>
      <x:c r="P207" s="26" t="b">
        <x:f t="shared" si="90"/>
        <x:v>0</x:v>
      </x:c>
      <x:c r="Q207" s="26" t="b">
        <x:f t="shared" si="91"/>
        <x:v>0</x:v>
      </x:c>
      <x:c r="R207" s="26" t="b">
        <x:f t="shared" si="92"/>
        <x:v>0</x:v>
      </x:c>
      <x:c r="S207" s="26" t="b">
        <x:f t="shared" si="118"/>
        <x:v>0</x:v>
      </x:c>
      <x:c r="T207" s="26" t="str">
        <x:f t="shared" si="119"/>
        <x:v>不调</x:v>
      </x:c>
      <x:c r="U207" s="34">
        <x:f t="shared" si="93"/>
        <x:v>0.10084653809884783</x:v>
      </x:c>
      <x:c r="V207" s="34">
        <x:f t="shared" si="94"/>
        <x:v>0.11137619383951196</x:v>
      </x:c>
      <x:c r="W207" s="34">
        <x:f t="shared" si="95"/>
        <x:v>0.81024613300925785</x:v>
      </x:c>
      <x:c r="X207" s="34">
        <x:f t="shared" si="96"/>
        <x:v>6.4264374759127912E-2</x:v>
      </x:c>
      <x:c r="Y207" s="34">
        <x:f t="shared" si="120"/>
        <x:v>0.99995880187477393</x:v>
      </x:c>
      <x:c r="Z207" s="34">
        <x:f t="shared" si="97"/>
        <x:v>0.10084238341054262</x:v>
      </x:c>
      <x:c r="AA207" s="34">
        <x:f t="shared" si="98"/>
        <x:v>0.11137160534913096</x:v>
      </x:c>
      <x:c r="AB207" s="34">
        <x:f t="shared" si="99"/>
        <x:v>0.81021275238760615</x:v>
      </x:c>
      <x:c r="AC207" s="34">
        <x:f t="shared" si="100"/>
        <x:v>6.4261727187369014E-2</x:v>
      </x:c>
      <x:c r="AD207" s="34">
        <x:f t="shared" si="101"/>
        <x:v>1.0866884683346489</x:v>
      </x:c>
      <x:c r="AE207" s="34">
        <x:f t="shared" si="121"/>
        <x:v>1.1050781187031036</x:v>
      </x:c>
      <x:c r="AF207" s="33">
        <x:f t="shared" si="102"/>
        <x:v>-1.6641041078649166E-2</x:v>
      </x:c>
      <x:c r="AG207" s="33">
        <x:f t="shared" si="122"/>
        <x:v>-5.4129933315216761E-3</x:v>
      </x:c>
      <x:c r="AH207" s="30">
        <x:f t="shared" si="123"/>
        <x:v>44021</x:v>
      </x:c>
      <x:c r="AI207" s="36">
        <x:f t="shared" si="103"/>
        <x:v>2020</x:v>
      </x:c>
      <x:c r="AJ207" s="36">
        <x:f t="shared" si="104"/>
        <x:v>9</x:v>
      </x:c>
      <x:c r="AK207" s="26">
        <x:f t="shared" si="105"/>
        <x:v>0</x:v>
      </x:c>
      <x:c r="AL207" s="34">
        <x:f t="shared" si="124"/>
        <x:v>1.0956437745664718</x:v>
      </x:c>
      <x:c r="AM207" s="35" t="str">
        <x:f t="shared" si="106"/>
      </x:c>
      <x:c r="AN207" s="34">
        <x:f t="shared" si="125"/>
        <x:v>1.1050781187031036</x:v>
      </x:c>
      <x:c r="AO207" s="35">
        <x:f t="shared" si="107"/>
        <x:v>-1.6641041078649166E-2</x:v>
      </x:c>
      <x:c r="AP207" s="31">
        <x:f t="shared" si="108"/>
        <x:v>1</x:v>
      </x:c>
      <x:c r="AQ207" s="26" t="b">
        <x:f t="shared" si="109"/>
        <x:v>1</x:v>
      </x:c>
    </x:row>
    <x:row r="208">
      <x:c r="A208" s="30" t="n">
        <x:f>'净值底稿'!A170</x:f>
        <x:v>44082</x:v>
      </x:c>
      <x:c r="B208" s="32" t="n">
        <x:f>'净值底稿'!F170</x:f>
        <x:v>1.38956335145556</x:v>
      </x:c>
      <x:c r="C208" s="32" t="n">
        <x:f>'净值底稿'!O170</x:f>
        <x:v>1.3151484815188463</x:v>
      </x:c>
      <x:c r="D208" s="32" t="n">
        <x:f>'净值底稿'!P170</x:f>
        <x:v>1.4201</x:v>
      </x:c>
      <x:c r="E208" s="32" t="n">
        <x:f>'净值底稿'!Q170</x:f>
        <x:v>1.5115</x:v>
      </x:c>
      <x:c r="F208" s="33">
        <x:f t="shared" si="110"/>
        <x:v>-4.0420305759776287E-3</x:v>
      </x:c>
      <x:c r="G208" s="33">
        <x:f t="shared" si="111"/>
        <x:v>6.5919499923472458E-3</x:v>
      </x:c>
      <x:c r="H208" s="33">
        <x:f t="shared" si="112"/>
        <x:v>2.1129736582614633E-4</x:v>
      </x:c>
      <x:c r="I208" s="33">
        <x:f t="shared" si="113"/>
        <x:v>2.8529723991508327E-3</x:v>
      </x:c>
      <x:c r="J208" s="34">
        <x:f t="shared" si="114"/>
        <x:v>0.10043477541344274</x:v>
      </x:c>
      <x:c r="K208" s="34">
        <x:f t="shared" si="115"/>
        <x:v>0.11210576140215986</x:v>
      </x:c>
      <x:c r="L208" s="34">
        <x:f t="shared" si="116"/>
        <x:v>0.81038394820794435</x:v>
      </x:c>
      <x:c r="M208" s="34">
        <x:f t="shared" si="117"/>
        <x:v>6.4445064121356338E-2</x:v>
      </x:c>
      <x:c r="N208" s="34">
        <x:f t="shared" si="88"/>
        <x:v>1.0873695491449031</x:v>
      </x:c>
      <x:c r="O208" s="35">
        <x:f t="shared" si="89"/>
        <x:v>0.19546302081269648</x:v>
      </x:c>
      <x:c r="P208" s="26" t="b">
        <x:f t="shared" si="90"/>
        <x:v>0</x:v>
      </x:c>
      <x:c r="Q208" s="26" t="b">
        <x:f t="shared" si="91"/>
        <x:v>0</x:v>
      </x:c>
      <x:c r="R208" s="26" t="b">
        <x:f t="shared" si="92"/>
        <x:v>0</x:v>
      </x:c>
      <x:c r="S208" s="26" t="b">
        <x:f t="shared" si="118"/>
        <x:v>0</x:v>
      </x:c>
      <x:c r="T208" s="26" t="str">
        <x:f t="shared" si="119"/>
        <x:v>不调</x:v>
      </x:c>
      <x:c r="U208" s="34">
        <x:f t="shared" si="93"/>
        <x:v>0.10043477541344274</x:v>
      </x:c>
      <x:c r="V208" s="34">
        <x:f t="shared" si="94"/>
        <x:v>0.11210576140215986</x:v>
      </x:c>
      <x:c r="W208" s="34">
        <x:f t="shared" si="95"/>
        <x:v>0.81038394820794435</x:v>
      </x:c>
      <x:c r="X208" s="34">
        <x:f t="shared" si="96"/>
        <x:v>6.4445064121356338E-2</x:v>
      </x:c>
      <x:c r="Y208" s="34">
        <x:f t="shared" si="120"/>
        <x:v>0.99998626710299976</x:v>
      </x:c>
      <x:c r="Z208" s="34">
        <x:f t="shared" si="97"/>
        <x:v>0.10043339615301675</x:v>
      </x:c>
      <x:c r="AA208" s="34">
        <x:f t="shared" si="98"/>
        <x:v>0.11210422186528539</x:v>
      </x:c>
      <x:c r="AB208" s="34">
        <x:f t="shared" si="99"/>
        <x:v>0.81037281928865301</x:v>
      </x:c>
      <x:c r="AC208" s="34">
        <x:f t="shared" si="100"/>
        <x:v>6.4444179103928592E-2</x:v>
      </x:c>
      <x:c r="AD208" s="34">
        <x:f t="shared" si="101"/>
        <x:v>1.0873546164108836</x:v>
      </x:c>
      <x:c r="AE208" s="34">
        <x:f t="shared" si="121"/>
        <x:v>1.1050781187031036</x:v>
      </x:c>
      <x:c r="AF208" s="33">
        <x:f t="shared" si="102"/>
        <x:v>-1.6038234756670322E-2</x:v>
      </x:c>
      <x:c r="AG208" s="33">
        <x:f t="shared" si="122"/>
        <x:v>6.1300740335967774E-4</x:v>
      </x:c>
      <x:c r="AH208" s="30">
        <x:f t="shared" si="123"/>
        <x:v>44021</x:v>
      </x:c>
      <x:c r="AI208" s="36">
        <x:f t="shared" si="103"/>
        <x:v>2020</x:v>
      </x:c>
      <x:c r="AJ208" s="36">
        <x:f t="shared" si="104"/>
        <x:v>9</x:v>
      </x:c>
      <x:c r="AK208" s="26">
        <x:f t="shared" si="105"/>
        <x:v>0</x:v>
      </x:c>
      <x:c r="AL208" s="34">
        <x:f t="shared" si="124"/>
        <x:v>1.0956437745664718</x:v>
      </x:c>
      <x:c r="AM208" s="35" t="str">
        <x:f t="shared" si="106"/>
      </x:c>
      <x:c r="AN208" s="34">
        <x:f t="shared" si="125"/>
        <x:v>1.1050781187031036</x:v>
      </x:c>
      <x:c r="AO208" s="35">
        <x:f t="shared" si="107"/>
        <x:v>-1.6038234756670322E-2</x:v>
      </x:c>
      <x:c r="AP208" s="31">
        <x:f t="shared" si="108"/>
        <x:v>1</x:v>
      </x:c>
      <x:c r="AQ208" s="26" t="b">
        <x:f t="shared" si="109"/>
        <x:v>1</x:v>
      </x:c>
    </x:row>
    <x:row r="209">
      <x:c r="A209" s="30" t="n">
        <x:f>'净值底稿'!A171</x:f>
        <x:v>44083</x:v>
      </x:c>
      <x:c r="B209" s="32" t="n">
        <x:f>'净值底稿'!F171</x:f>
        <x:v>1.3424003731967775</x:v>
      </x:c>
      <x:c r="C209" s="32" t="n">
        <x:f>'净值底稿'!O171</x:f>
        <x:v>1.2768406216327501</x:v>
      </x:c>
      <x:c r="D209" s="32" t="n">
        <x:f>'净值底稿'!P171</x:f>
        <x:v>1.421</x:v>
      </x:c>
      <x:c r="E209" s="32" t="n">
        <x:f>'净值底稿'!Q171</x:f>
        <x:v>1.5121</x:v>
      </x:c>
      <x:c r="F209" s="33">
        <x:f t="shared" si="110"/>
        <x:v>-3.3940862220768531E-2</x:v>
      </x:c>
      <x:c r="G209" s="33">
        <x:f t="shared" si="111"/>
        <x:v>-2.9128163416084374E-2</x:v>
      </x:c>
      <x:c r="H209" s="33">
        <x:f t="shared" si="112"/>
        <x:v>6.3375818604338718E-4</x:v>
      </x:c>
      <x:c r="I209" s="33">
        <x:f t="shared" si="113"/>
        <x:v>3.9695666556394116E-4</x:v>
      </x:c>
      <x:c r="J209" s="34">
        <x:f t="shared" si="114"/>
        <x:v>9.7024600091823343E-2</x:v>
      </x:c>
      <x:c r="K209" s="34">
        <x:f t="shared" si="115"/>
        <x:v>0.10883883177116038</x:v>
      </x:c>
      <x:c r="L209" s="34">
        <x:f t="shared" si="116"/>
        <x:v>0.81088639969662424</x:v>
      </x:c>
      <x:c r="M209" s="34">
        <x:f t="shared" si="117"/>
        <x:v>6.4469760650380695E-2</x:v>
      </x:c>
      <x:c r="N209" s="34">
        <x:f t="shared" si="88"/>
        <x:v>1.0812195922099888</x:v>
      </x:c>
      <x:c r="O209" s="35">
        <x:f t="shared" si="89"/>
        <x:v>0.190399279985487</x:v>
      </x:c>
      <x:c r="P209" s="26" t="b">
        <x:f t="shared" si="90"/>
        <x:v>0</x:v>
      </x:c>
      <x:c r="Q209" s="26" t="b">
        <x:f t="shared" si="91"/>
        <x:v>0</x:v>
      </x:c>
      <x:c r="R209" s="26" t="b">
        <x:f t="shared" si="92"/>
        <x:v>0</x:v>
      </x:c>
      <x:c r="S209" s="26" t="b">
        <x:f t="shared" si="118"/>
        <x:v>0</x:v>
      </x:c>
      <x:c r="T209" s="26" t="str">
        <x:f t="shared" si="119"/>
        <x:v>不调</x:v>
      </x:c>
      <x:c r="U209" s="34">
        <x:f t="shared" si="93"/>
        <x:v>9.7024600091823343E-2</x:v>
      </x:c>
      <x:c r="V209" s="34">
        <x:f t="shared" si="94"/>
        <x:v>0.10883883177116038</x:v>
      </x:c>
      <x:c r="W209" s="34">
        <x:f t="shared" si="95"/>
        <x:v>0.81088639969662424</x:v>
      </x:c>
      <x:c r="X209" s="34">
        <x:f t="shared" si="96"/>
        <x:v>6.4469760650380695E-2</x:v>
      </x:c>
      <x:c r="Y209" s="34">
        <x:f t="shared" si="120"/>
        <x:v>0.99998626710299976</x:v>
      </x:c>
      <x:c r="Z209" s="34">
        <x:f t="shared" si="97"/>
        <x:v>9.7023267662983789E-2</x:v>
      </x:c>
      <x:c r="AA209" s="34">
        <x:f t="shared" si="98"/>
        <x:v>0.10883733709869405</x:v>
      </x:c>
      <x:c r="AB209" s="34">
        <x:f t="shared" si="99"/>
        <x:v>0.81087526387721831</x:v>
      </x:c>
      <x:c r="AC209" s="34">
        <x:f t="shared" si="100"/>
        <x:v>6.446887529379805E-2</x:v>
      </x:c>
      <x:c r="AD209" s="34">
        <x:f t="shared" si="101"/>
        <x:v>1.0812047439326942</x:v>
      </x:c>
      <x:c r="AE209" s="34">
        <x:f t="shared" si="121"/>
        <x:v>1.1050781187031036</x:v>
      </x:c>
      <x:c r="AF209" s="33">
        <x:f t="shared" si="102"/>
        <x:v>-2.160333678349069E-2</x:v>
      </x:c>
      <x:c r="AG209" s="33">
        <x:f t="shared" si="122"/>
        <x:v>-5.6558112554750961E-3</x:v>
      </x:c>
      <x:c r="AH209" s="30">
        <x:f t="shared" si="123"/>
        <x:v>44021</x:v>
      </x:c>
      <x:c r="AI209" s="36">
        <x:f t="shared" si="103"/>
        <x:v>2020</x:v>
      </x:c>
      <x:c r="AJ209" s="36">
        <x:f t="shared" si="104"/>
        <x:v>9</x:v>
      </x:c>
      <x:c r="AK209" s="26">
        <x:f t="shared" si="105"/>
        <x:v>0</x:v>
      </x:c>
      <x:c r="AL209" s="34">
        <x:f t="shared" si="124"/>
        <x:v>1.0956437745664718</x:v>
      </x:c>
      <x:c r="AM209" s="35" t="str">
        <x:f t="shared" si="106"/>
      </x:c>
      <x:c r="AN209" s="34">
        <x:f t="shared" si="125"/>
        <x:v>1.1050781187031036</x:v>
      </x:c>
      <x:c r="AO209" s="35">
        <x:f t="shared" si="107"/>
        <x:v>-2.160333678349069E-2</x:v>
      </x:c>
      <x:c r="AP209" s="31">
        <x:f t="shared" si="108"/>
        <x:v>1</x:v>
      </x:c>
      <x:c r="AQ209" s="26" t="b">
        <x:f t="shared" si="109"/>
        <x:v>1</x:v>
      </x:c>
    </x:row>
    <x:row r="210">
      <x:c r="A210" s="30" t="n">
        <x:f>'净值底稿'!A172</x:f>
        <x:v>44084</x:v>
      </x:c>
      <x:c r="B210" s="32" t="n">
        <x:f>'净值底稿'!F172</x:f>
        <x:v>1.3316449487289725</x:v>
      </x:c>
      <x:c r="C210" s="32" t="n">
        <x:f>'净值底稿'!O172</x:f>
        <x:v>1.2473452195133963</x:v>
      </x:c>
      <x:c r="D210" s="32" t="n">
        <x:f>'净值底稿'!P172</x:f>
        <x:v>1.4214</x:v>
      </x:c>
      <x:c r="E210" s="32" t="n">
        <x:f>'净值底稿'!Q172</x:f>
        <x:v>1.5221</x:v>
      </x:c>
      <x:c r="F210" s="33">
        <x:f t="shared" si="110"/>
        <x:v>-8.0120839375157349E-3</x:v>
      </x:c>
      <x:c r="G210" s="33">
        <x:f t="shared" si="111"/>
        <x:v>-2.3100300554063535E-2</x:v>
      </x:c>
      <x:c r="H210" s="33">
        <x:f t="shared" si="112"/>
        <x:v>2.8149190710768934E-4</x:v>
      </x:c>
      <x:c r="I210" s="33">
        <x:f t="shared" si="113"/>
        <x:v>6.6133192249189232E-3</x:v>
      </x:c>
      <x:c r="J210" s="34">
        <x:f t="shared" si="114"/>
        <x:v>9.6245909098575902E-2</x:v>
      </x:c>
      <x:c r="K210" s="34">
        <x:f t="shared" si="115"/>
        <x:v>0.10632316190021028</x:v>
      </x:c>
      <x:c r="L210" s="34">
        <x:f t="shared" si="116"/>
        <x:v>0.81110351870167352</x:v>
      </x:c>
      <x:c r="M210" s="34">
        <x:f t="shared" si="117"/>
        <x:v>6.4895228546187428E-2</x:v>
      </x:c>
      <x:c r="N210" s="34">
        <x:f t="shared" si="88"/>
        <x:v>1.0785678182466472</x:v>
      </x:c>
      <x:c r="O210" s="35">
        <x:f t="shared" si="89"/>
        <x:v>0.18781301237792228</x:v>
      </x:c>
      <x:c r="P210" s="26" t="b">
        <x:f t="shared" si="90"/>
        <x:v>0</x:v>
      </x:c>
      <x:c r="Q210" s="26" t="b">
        <x:f t="shared" si="91"/>
        <x:v>0</x:v>
      </x:c>
      <x:c r="R210" s="26" t="b">
        <x:f t="shared" si="92"/>
        <x:v>0</x:v>
      </x:c>
      <x:c r="S210" s="26" t="b">
        <x:f t="shared" si="118"/>
        <x:v>0</x:v>
      </x:c>
      <x:c r="T210" s="26" t="str">
        <x:f t="shared" si="119"/>
        <x:v>不调</x:v>
      </x:c>
      <x:c r="U210" s="34">
        <x:f t="shared" si="93"/>
        <x:v>9.6245909098575902E-2</x:v>
      </x:c>
      <x:c r="V210" s="34">
        <x:f t="shared" si="94"/>
        <x:v>0.10632316190021028</x:v>
      </x:c>
      <x:c r="W210" s="34">
        <x:f t="shared" si="95"/>
        <x:v>0.81110351870167352</x:v>
      </x:c>
      <x:c r="X210" s="34">
        <x:f t="shared" si="96"/>
        <x:v>6.4895228546187428E-2</x:v>
      </x:c>
      <x:c r="Y210" s="34">
        <x:f t="shared" si="120"/>
        <x:v>0.99998626710299976</x:v>
      </x:c>
      <x:c r="Z210" s="34">
        <x:f t="shared" si="97"/>
        <x:v>9.6244587363419551E-2</x:v>
      </x:c>
      <x:c r="AA210" s="34">
        <x:f t="shared" si="98"/>
        <x:v>0.10632170177517916</x:v>
      </x:c>
      <x:c r="AB210" s="34">
        <x:f t="shared" si="99"/>
        <x:v>0.81109237990059468</x:v>
      </x:c>
      <x:c r="AC210" s="34">
        <x:f t="shared" si="100"/>
        <x:v>6.4894337346698E-2</x:v>
      </x:c>
      <x:c r="AD210" s="34">
        <x:f t="shared" si="101"/>
        <x:v>1.0785530063858912</x:v>
      </x:c>
      <x:c r="AE210" s="34">
        <x:f t="shared" si="121"/>
        <x:v>1.1050781187031036</x:v>
      </x:c>
      <x:c r="AF210" s="33">
        <x:f t="shared" si="102"/>
        <x:v>-2.4002929628487824E-2</x:v>
      </x:c>
      <x:c r="AG210" s="33">
        <x:f t="shared" si="122"/>
        <x:v>-2.452576685113006E-3</x:v>
      </x:c>
      <x:c r="AH210" s="30">
        <x:f t="shared" si="123"/>
        <x:v>44021</x:v>
      </x:c>
      <x:c r="AI210" s="36">
        <x:f t="shared" si="103"/>
        <x:v>2020</x:v>
      </x:c>
      <x:c r="AJ210" s="36">
        <x:f t="shared" si="104"/>
        <x:v>9</x:v>
      </x:c>
      <x:c r="AK210" s="26">
        <x:f t="shared" si="105"/>
        <x:v>0</x:v>
      </x:c>
      <x:c r="AL210" s="34">
        <x:f t="shared" si="124"/>
        <x:v>1.0956437745664718</x:v>
      </x:c>
      <x:c r="AM210" s="35" t="str">
        <x:f t="shared" si="106"/>
      </x:c>
      <x:c r="AN210" s="34">
        <x:f t="shared" si="125"/>
        <x:v>1.1050781187031036</x:v>
      </x:c>
      <x:c r="AO210" s="35">
        <x:f t="shared" si="107"/>
        <x:v>-2.4002929628487824E-2</x:v>
      </x:c>
      <x:c r="AP210" s="31">
        <x:f t="shared" si="108"/>
        <x:v>1</x:v>
      </x:c>
      <x:c r="AQ210" s="26" t="b">
        <x:f t="shared" si="109"/>
        <x:v>1</x:v>
      </x:c>
    </x:row>
    <x:row r="211">
      <x:c r="A211" s="30" t="n">
        <x:f>'净值底稿'!A173</x:f>
        <x:v>44085</x:v>
      </x:c>
      <x:c r="B211" s="32" t="n">
        <x:f>'净值底稿'!F173</x:f>
        <x:v>1.3721718424811475</x:v>
      </x:c>
      <x:c r="C211" s="32" t="n">
        <x:f>'净值底稿'!O173</x:f>
        <x:v>1.2643673330647611</x:v>
      </x:c>
      <x:c r="D211" s="32" t="n">
        <x:f>'净值底稿'!P173</x:f>
        <x:v>1.4214</x:v>
      </x:c>
      <x:c r="E211" s="32" t="n">
        <x:f>'净值底稿'!Q173</x:f>
        <x:v>1.5183</x:v>
      </x:c>
      <x:c r="F211" s="33">
        <x:f t="shared" si="110"/>
        <x:v>3.0433708167373785E-2</x:v>
      </x:c>
      <x:c r="G211" s="33">
        <x:f t="shared" si="111"/>
        <x:v>1.3646673980123536E-2</x:v>
      </x:c>
      <x:c r="H211" s="33">
        <x:f t="shared" si="112"/>
        <x:v>0</x:v>
      </x:c>
      <x:c r="I211" s="33">
        <x:f t="shared" si="113"/>
        <x:v>-2.4965508179488616E-3</x:v>
      </x:c>
      <x:c r="J211" s="34">
        <x:f t="shared" si="114"/>
        <x:v>9.9173667047927169E-2</x:v>
      </x:c>
      <x:c r="K211" s="34">
        <x:f t="shared" si="115"/>
        <x:v>0.10777263937631695</x:v>
      </x:c>
      <x:c r="L211" s="34">
        <x:f t="shared" si="116"/>
        <x:v>0.81109237990059468</x:v>
      </x:c>
      <x:c r="M211" s="34">
        <x:f t="shared" si="117"/>
        <x:v>6.4732325335714852E-2</x:v>
      </x:c>
      <x:c r="N211" s="34">
        <x:f t="shared" si="88"/>
        <x:v>1.0827710116605536</x:v>
      </x:c>
      <x:c r="O211" s="35">
        <x:f t="shared" si="89"/>
        <x:v>0.19112656710939113</x:v>
      </x:c>
      <x:c r="P211" s="26" t="b">
        <x:f t="shared" si="90"/>
        <x:v>0</x:v>
      </x:c>
      <x:c r="Q211" s="26" t="b">
        <x:f t="shared" si="91"/>
        <x:v>0</x:v>
      </x:c>
      <x:c r="R211" s="26" t="b">
        <x:f t="shared" si="92"/>
        <x:v>0</x:v>
      </x:c>
      <x:c r="S211" s="26" t="b">
        <x:f t="shared" si="118"/>
        <x:v>0</x:v>
      </x:c>
      <x:c r="T211" s="26" t="str">
        <x:f t="shared" si="119"/>
        <x:v>不调</x:v>
      </x:c>
      <x:c r="U211" s="34">
        <x:f t="shared" si="93"/>
        <x:v>9.9173667047927169E-2</x:v>
      </x:c>
      <x:c r="V211" s="34">
        <x:f t="shared" si="94"/>
        <x:v>0.10777263937631695</x:v>
      </x:c>
      <x:c r="W211" s="34">
        <x:f t="shared" si="95"/>
        <x:v>0.81109237990059468</x:v>
      </x:c>
      <x:c r="X211" s="34">
        <x:f t="shared" si="96"/>
        <x:v>6.4732325335714852E-2</x:v>
      </x:c>
      <x:c r="Y211" s="34">
        <x:f t="shared" si="120"/>
        <x:v>0.99998626710299976</x:v>
      </x:c>
      <x:c r="Z211" s="34">
        <x:f t="shared" si="97"/>
        <x:v>9.9172305106172462E-2</x:v>
      </x:c>
      <x:c r="AA211" s="34">
        <x:f t="shared" si="98"/>
        <x:v>0.10777115934576095</x:v>
      </x:c>
      <x:c r="AB211" s="34">
        <x:f t="shared" si="99"/>
        <x:v>0.81108124125248382</x:v>
      </x:c>
      <x:c r="AC211" s="34">
        <x:f t="shared" si="100"/>
        <x:v>6.4731436373358431E-2</x:v>
      </x:c>
      <x:c r="AD211" s="34">
        <x:f t="shared" si="101"/>
        <x:v>1.0827561420777756</x:v>
      </x:c>
      <x:c r="AE211" s="34">
        <x:f t="shared" si="121"/>
        <x:v>1.1050781187031036</x:v>
      </x:c>
      <x:c r="AF211" s="33">
        <x:f t="shared" si="102"/>
        <x:v>-2.0199455809987943E-2</x:v>
      </x:c>
      <x:c r="AG211" s="33">
        <x:f t="shared" si="122"/>
        <x:v>3.8970135607601097E-3</x:v>
      </x:c>
      <x:c r="AH211" s="30">
        <x:f t="shared" si="123"/>
        <x:v>44021</x:v>
      </x:c>
      <x:c r="AI211" s="36">
        <x:f t="shared" si="103"/>
        <x:v>2020</x:v>
      </x:c>
      <x:c r="AJ211" s="36">
        <x:f t="shared" si="104"/>
        <x:v>9</x:v>
      </x:c>
      <x:c r="AK211" s="26">
        <x:f t="shared" si="105"/>
        <x:v>0</x:v>
      </x:c>
      <x:c r="AL211" s="34">
        <x:f t="shared" si="124"/>
        <x:v>1.0956437745664718</x:v>
      </x:c>
      <x:c r="AM211" s="35" t="str">
        <x:f t="shared" si="106"/>
      </x:c>
      <x:c r="AN211" s="34">
        <x:f t="shared" si="125"/>
        <x:v>1.1050781187031036</x:v>
      </x:c>
      <x:c r="AO211" s="35">
        <x:f t="shared" si="107"/>
        <x:v>-2.0199455809987943E-2</x:v>
      </x:c>
      <x:c r="AP211" s="31">
        <x:f t="shared" si="108"/>
        <x:v>1</x:v>
      </x:c>
      <x:c r="AQ211" s="26" t="b">
        <x:f t="shared" si="109"/>
        <x:v>1</x:v>
      </x:c>
    </x:row>
    <x:row r="212">
      <x:c r="A212" s="30" t="n">
        <x:f>'净值底稿'!A174</x:f>
        <x:v>44088</x:v>
      </x:c>
      <x:c r="B212" s="32" t="n">
        <x:f>'净值底稿'!F174</x:f>
        <x:v>1.395906415998335</x:v>
      </x:c>
      <x:c r="C212" s="32" t="n">
        <x:f>'净值底稿'!O174</x:f>
        <x:v>1.28065224196082</x:v>
      </x:c>
      <x:c r="D212" s="32" t="n">
        <x:f>'净值底稿'!P174</x:f>
        <x:v>1.4217</x:v>
      </x:c>
      <x:c r="E212" s="32" t="n">
        <x:f>'净值底稿'!Q174</x:f>
        <x:v>1.5156</x:v>
      </x:c>
      <x:c r="F212" s="33">
        <x:f t="shared" si="110"/>
        <x:v>1.729708538128194E-2</x:v>
      </x:c>
      <x:c r="G212" s="33">
        <x:f t="shared" si="111"/>
        <x:v>1.28798874110303E-2</x:v>
      </x:c>
      <x:c r="H212" s="33">
        <x:f t="shared" si="112"/>
        <x:v>2.1105951878430673E-4</x:v>
      </x:c>
      <x:c r="I212" s="33">
        <x:f t="shared" si="113"/>
        <x:v>-1.7783046828689919E-3</x:v>
      </x:c>
      <x:c r="J212" s="34">
        <x:f t="shared" si="114"/>
        <x:v>0.10088769693505246</x:v>
      </x:c>
      <x:c r="K212" s="34">
        <x:f t="shared" si="115"/>
        <x:v>0.10915923974429056</x:v>
      </x:c>
      <x:c r="L212" s="34">
        <x:f t="shared" si="116"/>
        <x:v>0.81125242766895755</x:v>
      </x:c>
      <x:c r="M212" s="34">
        <x:f t="shared" si="117"/>
        <x:v>6.4616324156926849E-2</x:v>
      </x:c>
      <x:c r="N212" s="34">
        <x:f t="shared" si="88"/>
        <x:v>1.0859156885052275</x:v>
      </x:c>
      <x:c r="O212" s="35">
        <x:f t="shared" si="89"/>
        <x:v>0.19342840231774763</x:v>
      </x:c>
      <x:c r="P212" s="26" t="b">
        <x:f t="shared" si="90"/>
        <x:v>0</x:v>
      </x:c>
      <x:c r="Q212" s="26" t="b">
        <x:f t="shared" si="91"/>
        <x:v>0</x:v>
      </x:c>
      <x:c r="R212" s="26" t="b">
        <x:f t="shared" si="92"/>
        <x:v>0</x:v>
      </x:c>
      <x:c r="S212" s="26" t="b">
        <x:f t="shared" si="118"/>
        <x:v>0</x:v>
      </x:c>
      <x:c r="T212" s="26" t="str">
        <x:f t="shared" si="119"/>
        <x:v>不调</x:v>
      </x:c>
      <x:c r="U212" s="34">
        <x:f t="shared" si="93"/>
        <x:v>0.10088769693505246</x:v>
      </x:c>
      <x:c r="V212" s="34">
        <x:f t="shared" si="94"/>
        <x:v>0.10915923974429056</x:v>
      </x:c>
      <x:c r="W212" s="34">
        <x:f t="shared" si="95"/>
        <x:v>0.81125242766895755</x:v>
      </x:c>
      <x:c r="X212" s="34">
        <x:f t="shared" si="96"/>
        <x:v>6.4616324156926849E-2</x:v>
      </x:c>
      <x:c r="Y212" s="34">
        <x:f t="shared" si="120"/>
        <x:v>0.99995880187477393</x:v>
      </x:c>
      <x:c r="Z212" s="34">
        <x:f t="shared" si="97"/>
        <x:v>0.10088354055108037</x:v>
      </x:c>
      <x:c r="AA212" s="34">
        <x:f t="shared" si="98"/>
        <x:v>0.10915474258826199</x:v>
      </x:c>
      <x:c r="AB212" s="34">
        <x:f t="shared" si="99"/>
        <x:v>0.81121900558985249</x:v>
      </x:c>
      <x:c r="AC212" s="34">
        <x:f t="shared" si="100"/>
        <x:v>6.4613662085512585E-2</x:v>
      </x:c>
      <x:c r="AD212" s="34">
        <x:f t="shared" si="101"/>
        <x:v>1.0858709508147075</x:v>
      </x:c>
      <x:c r="AE212" s="34">
        <x:f t="shared" si="121"/>
        <x:v>1.1050781187031036</x:v>
      </x:c>
      <x:c r="AF212" s="33">
        <x:f t="shared" si="102"/>
        <x:v>-1.7380823638909026E-2</x:v>
      </x:c>
      <x:c r="AG212" s="33">
        <x:f t="shared" si="122"/>
        <x:v>2.8767407691214775E-3</x:v>
      </x:c>
      <x:c r="AH212" s="30">
        <x:f t="shared" si="123"/>
        <x:v>44021</x:v>
      </x:c>
      <x:c r="AI212" s="36">
        <x:f t="shared" si="103"/>
        <x:v>2020</x:v>
      </x:c>
      <x:c r="AJ212" s="36">
        <x:f t="shared" si="104"/>
        <x:v>9</x:v>
      </x:c>
      <x:c r="AK212" s="26">
        <x:f t="shared" si="105"/>
        <x:v>0</x:v>
      </x:c>
      <x:c r="AL212" s="34">
        <x:f t="shared" si="124"/>
        <x:v>1.0956437745664718</x:v>
      </x:c>
      <x:c r="AM212" s="35" t="str">
        <x:f t="shared" si="106"/>
      </x:c>
      <x:c r="AN212" s="34">
        <x:f t="shared" si="125"/>
        <x:v>1.1050781187031036</x:v>
      </x:c>
      <x:c r="AO212" s="35">
        <x:f t="shared" si="107"/>
        <x:v>-1.7380823638909026E-2</x:v>
      </x:c>
      <x:c r="AP212" s="31">
        <x:f t="shared" si="108"/>
        <x:v>1</x:v>
      </x:c>
      <x:c r="AQ212" s="26" t="b">
        <x:f t="shared" si="109"/>
        <x:v>1</x:v>
      </x:c>
    </x:row>
    <x:row r="213">
      <x:c r="A213" s="30" t="n">
        <x:f>'净值底稿'!A175</x:f>
        <x:v>44089</x:v>
      </x:c>
      <x:c r="B213" s="32" t="n">
        <x:f>'净值底稿'!F175</x:f>
        <x:v>1.40395696702346</x:v>
      </x:c>
      <x:c r="C213" s="32" t="n">
        <x:f>'净值底稿'!O175</x:f>
        <x:v>1.288021211577865</x:v>
      </x:c>
      <x:c r="D213" s="32" t="n">
        <x:f>'净值底稿'!P175</x:f>
        <x:v>1.4228</x:v>
      </x:c>
      <x:c r="E213" s="32" t="n">
        <x:f>'净值底稿'!Q175</x:f>
        <x:v>1.521</x:v>
      </x:c>
      <x:c r="F213" s="33">
        <x:f t="shared" si="110"/>
        <x:v>5.7672569828883802E-3</x:v>
      </x:c>
      <x:c r="G213" s="33">
        <x:f t="shared" si="111"/>
        <x:v>5.7540754434337593E-3</x:v>
      </x:c>
      <x:c r="H213" s="33">
        <x:f t="shared" si="112"/>
        <x:v>7.7372160090050102E-4</x:v>
      </x:c>
      <x:c r="I213" s="33">
        <x:f t="shared" si="113"/>
        <x:v>3.5629453681709222E-3</x:v>
      </x:c>
      <x:c r="J213" s="34">
        <x:f t="shared" si="114"/>
        <x:v>0.1014653618547821</x:v>
      </x:c>
      <x:c r="K213" s="34">
        <x:f t="shared" si="115"/>
        <x:v>0.10978282721212344</x:v>
      </x:c>
      <x:c r="L213" s="34">
        <x:f t="shared" si="116"/>
        <x:v>0.8118466632575384</x:v>
      </x:c>
      <x:c r="M213" s="34">
        <x:f t="shared" si="117"/>
        <x:v>6.4843877033560718E-2</x:v>
      </x:c>
      <x:c r="N213" s="34">
        <x:f t="shared" si="88"/>
        <x:v>1.0879387293580045</x:v>
      </x:c>
      <x:c r="O213" s="35">
        <x:f t="shared" si="89"/>
        <x:v>0.19417287331205099</x:v>
      </x:c>
      <x:c r="P213" s="26" t="b">
        <x:f t="shared" si="90"/>
        <x:v>0</x:v>
      </x:c>
      <x:c r="Q213" s="26" t="b">
        <x:f t="shared" si="91"/>
        <x:v>0</x:v>
      </x:c>
      <x:c r="R213" s="26" t="b">
        <x:f t="shared" si="92"/>
        <x:v>0</x:v>
      </x:c>
      <x:c r="S213" s="26" t="b">
        <x:f t="shared" si="118"/>
        <x:v>0</x:v>
      </x:c>
      <x:c r="T213" s="26" t="str">
        <x:f t="shared" si="119"/>
        <x:v>不调</x:v>
      </x:c>
      <x:c r="U213" s="34">
        <x:f t="shared" si="93"/>
        <x:v>0.1014653618547821</x:v>
      </x:c>
      <x:c r="V213" s="34">
        <x:f t="shared" si="94"/>
        <x:v>0.10978282721212344</x:v>
      </x:c>
      <x:c r="W213" s="34">
        <x:f t="shared" si="95"/>
        <x:v>0.8118466632575384</x:v>
      </x:c>
      <x:c r="X213" s="34">
        <x:f t="shared" si="96"/>
        <x:v>6.4843877033560718E-2</x:v>
      </x:c>
      <x:c r="Y213" s="34">
        <x:f t="shared" si="120"/>
        <x:v>0.99998626710299976</x:v>
      </x:c>
      <x:c r="Z213" s="34">
        <x:f t="shared" si="97"/>
        <x:v>0.10146396844141865</x:v>
      </x:c>
      <x:c r="AA213" s="34">
        <x:f t="shared" si="98"/>
        <x:v>0.10978131957586494</x:v>
      </x:c>
      <x:c r="AB213" s="34">
        <x:f t="shared" si="99"/>
        <x:v>0.81183551425093192</x:v>
      </x:c>
      <x:c r="AC213" s="34">
        <x:f t="shared" si="100"/>
        <x:v>6.4842986539276323E-2</x:v>
      </x:c>
      <x:c r="AD213" s="34">
        <x:f t="shared" si="101"/>
        <x:v>1.087923788807492</x:v>
      </x:c>
      <x:c r="AE213" s="34">
        <x:f t="shared" si="121"/>
        <x:v>1.1050781187031036</x:v>
      </x:c>
      <x:c r="AF213" s="33">
        <x:f t="shared" si="102"/>
        <x:v>-1.5523183026864729E-2</x:v>
      </x:c>
      <x:c r="AG213" s="33">
        <x:f t="shared" si="122"/>
        <x:v>1.8904990424915002E-3</x:v>
      </x:c>
      <x:c r="AH213" s="30">
        <x:f t="shared" si="123"/>
        <x:v>44021</x:v>
      </x:c>
      <x:c r="AI213" s="36">
        <x:f t="shared" si="103"/>
        <x:v>2020</x:v>
      </x:c>
      <x:c r="AJ213" s="36">
        <x:f t="shared" si="104"/>
        <x:v>9</x:v>
      </x:c>
      <x:c r="AK213" s="26">
        <x:f t="shared" si="105"/>
        <x:v>0</x:v>
      </x:c>
      <x:c r="AL213" s="34">
        <x:f t="shared" si="124"/>
        <x:v>1.0956437745664718</x:v>
      </x:c>
      <x:c r="AM213" s="35" t="str">
        <x:f t="shared" si="106"/>
      </x:c>
      <x:c r="AN213" s="34">
        <x:f t="shared" si="125"/>
        <x:v>1.1050781187031036</x:v>
      </x:c>
      <x:c r="AO213" s="35">
        <x:f t="shared" si="107"/>
        <x:v>-1.5523183026864729E-2</x:v>
      </x:c>
      <x:c r="AP213" s="31">
        <x:f t="shared" si="108"/>
        <x:v>1</x:v>
      </x:c>
      <x:c r="AQ213" s="26" t="b">
        <x:f t="shared" si="109"/>
        <x:v>1</x:v>
      </x:c>
    </x:row>
    <x:row r="214">
      <x:c r="A214" s="30" t="n">
        <x:f>'净值底稿'!A176</x:f>
        <x:v>44090</x:v>
      </x:c>
      <x:c r="B214" s="32" t="n">
        <x:f>'净值底稿'!F176</x:f>
        <x:v>1.388097831705015</x:v>
      </x:c>
      <x:c r="C214" s="32" t="n">
        <x:f>'净值底稿'!O176</x:f>
        <x:v>1.2781562686872499</x:v>
      </x:c>
      <x:c r="D214" s="32" t="n">
        <x:f>'净值底稿'!P176</x:f>
        <x:v>1.4231</x:v>
      </x:c>
      <x:c r="E214" s="32" t="n">
        <x:f>'净值底稿'!Q176</x:f>
        <x:v>1.5185</x:v>
      </x:c>
      <x:c r="F214" s="33">
        <x:f t="shared" si="110"/>
        <x:v>-1.1296026652489188E-2</x:v>
      </x:c>
      <x:c r="G214" s="33">
        <x:f t="shared" si="111"/>
        <x:v>-7.6589910181140697E-3</x:v>
      </x:c>
      <x:c r="H214" s="33">
        <x:f t="shared" si="112"/>
        <x:v>2.1085184143943003E-4</x:v>
      </x:c>
      <x:c r="I214" s="33">
        <x:f t="shared" si="113"/>
        <x:v>-1.6436554898092703E-3</x:v>
      </x:c>
      <x:c r="J214" s="34">
        <x:f t="shared" si="114"/>
        <x:v>0.10031782874963707</x:v>
      </x:c>
      <x:c r="K214" s="34">
        <x:f t="shared" si="115"/>
        <x:v>0.10894050543527668</x:v>
      </x:c>
      <x:c r="L214" s="34">
        <x:f t="shared" si="116"/>
        <x:v>0.81200669126405767</x:v>
      </x:c>
      <x:c r="M214" s="34">
        <x:f t="shared" si="117"/>
        <x:v>6.4736407008475411E-2</x:v>
      </x:c>
      <x:c r="N214" s="34">
        <x:f t="shared" si="88"/>
        <x:v>1.086001432457447</x:v>
      </x:c>
      <x:c r="O214" s="35">
        <x:f t="shared" si="89"/>
        <x:v>0.19268697805618518</x:v>
      </x:c>
      <x:c r="P214" s="26" t="b">
        <x:f t="shared" si="90"/>
        <x:v>0</x:v>
      </x:c>
      <x:c r="Q214" s="26" t="b">
        <x:f t="shared" si="91"/>
        <x:v>0</x:v>
      </x:c>
      <x:c r="R214" s="26" t="b">
        <x:f t="shared" si="92"/>
        <x:v>0</x:v>
      </x:c>
      <x:c r="S214" s="26" t="b">
        <x:f t="shared" si="118"/>
        <x:v>0</x:v>
      </x:c>
      <x:c r="T214" s="26" t="str">
        <x:f t="shared" si="119"/>
        <x:v>不调</x:v>
      </x:c>
      <x:c r="U214" s="34">
        <x:f t="shared" si="93"/>
        <x:v>0.10031782874963707</x:v>
      </x:c>
      <x:c r="V214" s="34">
        <x:f t="shared" si="94"/>
        <x:v>0.10894050543527668</x:v>
      </x:c>
      <x:c r="W214" s="34">
        <x:f t="shared" si="95"/>
        <x:v>0.81200669126405767</x:v>
      </x:c>
      <x:c r="X214" s="34">
        <x:f t="shared" si="96"/>
        <x:v>6.4736407008475411E-2</x:v>
      </x:c>
      <x:c r="Y214" s="34">
        <x:f t="shared" si="120"/>
        <x:v>0.99998626710299976</x:v>
      </x:c>
      <x:c r="Z214" s="34">
        <x:f t="shared" si="97"/>
        <x:v>0.10031645109522756</x:v>
      </x:c>
      <x:c r="AA214" s="34">
        <x:f t="shared" si="98"/>
        <x:v>0.10893900936653639</x:v>
      </x:c>
      <x:c r="AB214" s="34">
        <x:f t="shared" si="99"/>
        <x:v>0.81199554005980301</x:v>
      </x:c>
      <x:c r="AC214" s="34">
        <x:f t="shared" si="100"/>
        <x:v>6.47355179900658E-2</x:v>
      </x:c>
      <x:c r="AD214" s="34">
        <x:f t="shared" si="101"/>
        <x:v>1.0859865185116326</x:v>
      </x:c>
      <x:c r="AE214" s="34">
        <x:f t="shared" si="121"/>
        <x:v>1.1050781187031036</x:v>
      </x:c>
      <x:c r="AF214" s="33">
        <x:f t="shared" si="102"/>
        <x:v>-1.7276244881109792E-2</x:v>
      </x:c>
      <x:c r="AG214" s="33">
        <x:f t="shared" si="122"/>
        <x:v>-1.7807040491162329E-3</x:v>
      </x:c>
      <x:c r="AH214" s="30">
        <x:f t="shared" si="123"/>
        <x:v>44021</x:v>
      </x:c>
      <x:c r="AI214" s="36">
        <x:f t="shared" si="103"/>
        <x:v>2020</x:v>
      </x:c>
      <x:c r="AJ214" s="36">
        <x:f t="shared" si="104"/>
        <x:v>9</x:v>
      </x:c>
      <x:c r="AK214" s="26">
        <x:f t="shared" si="105"/>
        <x:v>0</x:v>
      </x:c>
      <x:c r="AL214" s="34">
        <x:f t="shared" si="124"/>
        <x:v>1.0956437745664718</x:v>
      </x:c>
      <x:c r="AM214" s="35" t="str">
        <x:f t="shared" si="106"/>
      </x:c>
      <x:c r="AN214" s="34">
        <x:f t="shared" si="125"/>
        <x:v>1.1050781187031036</x:v>
      </x:c>
      <x:c r="AO214" s="35">
        <x:f t="shared" si="107"/>
        <x:v>-1.7276244881109792E-2</x:v>
      </x:c>
      <x:c r="AP214" s="31">
        <x:f t="shared" si="108"/>
        <x:v>1</x:v>
      </x:c>
      <x:c r="AQ214" s="26" t="b">
        <x:f t="shared" si="109"/>
        <x:v>1</x:v>
      </x:c>
    </x:row>
    <x:row r="215">
      <x:c r="A215" s="30" t="n">
        <x:f>'净值底稿'!A177</x:f>
        <x:v>44091</x:v>
      </x:c>
      <x:c r="B215" s="32" t="n">
        <x:f>'净值底稿'!F177</x:f>
        <x:v>1.39894581802525</x:v>
      </x:c>
      <x:c r="C215" s="32" t="n">
        <x:f>'净值底稿'!O177</x:f>
        <x:v>1.2794913711755675</x:v>
      </x:c>
      <x:c r="D215" s="32" t="n">
        <x:f>'净值底稿'!P177</x:f>
        <x:v>1.4233</x:v>
      </x:c>
      <x:c r="E215" s="32" t="n">
        <x:f>'净值底稿'!Q177</x:f>
        <x:v>1.5087</x:v>
      </x:c>
      <x:c r="F215" s="33">
        <x:f t="shared" si="110"/>
        <x:v>7.8150012718558592E-3</x:v>
      </x:c>
      <x:c r="G215" s="33">
        <x:f t="shared" si="111"/>
        <x:v>1.0445534094896125E-3</x:v>
      </x:c>
      <x:c r="H215" s="33">
        <x:f t="shared" si="112"/>
        <x:v>1.4053826154158955E-4</x:v>
      </x:c>
      <x:c r="I215" s="33">
        <x:f t="shared" si="113"/>
        <x:v>-6.4537372406980875E-3</x:v>
      </x:c>
      <x:c r="J215" s="34">
        <x:f t="shared" si="114"/>
        <x:v>0.10110042428812484</x:v>
      </x:c>
      <x:c r="K215" s="34">
        <x:f t="shared" si="115"/>
        <x:v>0.10905280198019662</x:v>
      </x:c>
      <x:c r="L215" s="34">
        <x:f t="shared" si="116"/>
        <x:v>0.81210965650138256</x:v>
      </x:c>
      <x:c r="M215" s="34">
        <x:f t="shared" si="117"/>
        <x:v>6.4317731966817435E-2</x:v>
      </x:c>
      <x:c r="N215" s="34">
        <x:f t="shared" si="88"/>
        <x:v>1.0865806147365213</x:v>
      </x:c>
      <x:c r="O215" s="35">
        <x:f t="shared" si="89"/>
        <x:v>0.19340785526463702</x:v>
      </x:c>
      <x:c r="P215" s="26" t="b">
        <x:f t="shared" si="90"/>
        <x:v>0</x:v>
      </x:c>
      <x:c r="Q215" s="26" t="b">
        <x:f t="shared" si="91"/>
        <x:v>0</x:v>
      </x:c>
      <x:c r="R215" s="26" t="b">
        <x:f t="shared" si="92"/>
        <x:v>0</x:v>
      </x:c>
      <x:c r="S215" s="26" t="b">
        <x:f t="shared" si="118"/>
        <x:v>0</x:v>
      </x:c>
      <x:c r="T215" s="26" t="str">
        <x:f t="shared" si="119"/>
        <x:v>不调</x:v>
      </x:c>
      <x:c r="U215" s="34">
        <x:f t="shared" si="93"/>
        <x:v>0.10110042428812484</x:v>
      </x:c>
      <x:c r="V215" s="34">
        <x:f t="shared" si="94"/>
        <x:v>0.10905280198019662</x:v>
      </x:c>
      <x:c r="W215" s="34">
        <x:f t="shared" si="95"/>
        <x:v>0.81210965650138256</x:v>
      </x:c>
      <x:c r="X215" s="34">
        <x:f t="shared" si="96"/>
        <x:v>6.4317731966817435E-2</x:v>
      </x:c>
      <x:c r="Y215" s="34">
        <x:f t="shared" si="120"/>
        <x:v>0.99998626710299976</x:v>
      </x:c>
      <x:c r="Z215" s="34">
        <x:f t="shared" si="97"/>
        <x:v>0.10109903588641141</x:v>
      </x:c>
      <x:c r="AA215" s="34">
        <x:f t="shared" si="98"/>
        <x:v>0.10905130436929944</x:v>
      </x:c>
      <x:c r="AB215" s="34">
        <x:f t="shared" si="99"/>
        <x:v>0.81209850388311688</x:v>
      </x:c>
      <x:c r="AC215" s="34">
        <x:f t="shared" si="100"/>
        <x:v>6.4316848698029047E-2</x:v>
      </x:c>
      <x:c r="AD215" s="34">
        <x:f t="shared" si="101"/>
        <x:v>1.0865656928368568</x:v>
      </x:c>
      <x:c r="AE215" s="34">
        <x:f t="shared" si="121"/>
        <x:v>1.1050781187031036</x:v>
      </x:c>
      <x:c r="AF215" s="33">
        <x:f t="shared" si="102"/>
        <x:v>-1.6752142272052795E-2</x:v>
      </x:c>
      <x:c r="AG215" s="33">
        <x:f t="shared" si="122"/>
        <x:v>5.3331631226694043E-4</x:v>
      </x:c>
      <x:c r="AH215" s="30">
        <x:f t="shared" si="123"/>
        <x:v>44021</x:v>
      </x:c>
      <x:c r="AI215" s="36">
        <x:f t="shared" si="103"/>
        <x:v>2020</x:v>
      </x:c>
      <x:c r="AJ215" s="36">
        <x:f t="shared" si="104"/>
        <x:v>9</x:v>
      </x:c>
      <x:c r="AK215" s="26">
        <x:f t="shared" si="105"/>
        <x:v>0</x:v>
      </x:c>
      <x:c r="AL215" s="34">
        <x:f t="shared" si="124"/>
        <x:v>1.0956437745664718</x:v>
      </x:c>
      <x:c r="AM215" s="35" t="str">
        <x:f t="shared" si="106"/>
      </x:c>
      <x:c r="AN215" s="34">
        <x:f t="shared" si="125"/>
        <x:v>1.1050781187031036</x:v>
      </x:c>
      <x:c r="AO215" s="35">
        <x:f t="shared" si="107"/>
        <x:v>-1.6752142272052795E-2</x:v>
      </x:c>
      <x:c r="AP215" s="31">
        <x:f t="shared" si="108"/>
        <x:v>1</x:v>
      </x:c>
      <x:c r="AQ215" s="26" t="b">
        <x:f t="shared" si="109"/>
        <x:v>1</x:v>
      </x:c>
    </x:row>
    <x:row r="216">
      <x:c r="A216" s="30" t="n">
        <x:f>'净值底稿'!A178</x:f>
        <x:v>44092</x:v>
      </x:c>
      <x:c r="B216" s="32" t="n">
        <x:f>'净值底稿'!F178</x:f>
        <x:v>1.419452451560605</x:v>
      </x:c>
      <x:c r="C216" s="32" t="n">
        <x:f>'净值底稿'!O178</x:f>
        <x:v>1.300184912000725</x:v>
      </x:c>
      <x:c r="D216" s="32" t="n">
        <x:f>'净值底稿'!P178</x:f>
        <x:v>1.4237</x:v>
      </x:c>
      <x:c r="E216" s="32" t="n">
        <x:f>'净值底稿'!Q178</x:f>
        <x:v>1.5145</x:v>
      </x:c>
      <x:c r="F216" s="33">
        <x:f t="shared" si="110"/>
        <x:v>1.4658633144421618E-2</x:v>
      </x:c>
      <x:c r="G216" s="33">
        <x:f t="shared" si="111"/>
        <x:v>1.6173255475841586E-2</x:v>
      </x:c>
      <x:c r="H216" s="33">
        <x:f t="shared" si="112"/>
        <x:v>2.8103702662818364E-4</x:v>
      </x:c>
      <x:c r="I216" s="33">
        <x:f t="shared" si="113"/>
        <x:v>3.844369324584207E-3</x:v>
      </x:c>
      <x:c r="J216" s="34">
        <x:f t="shared" si="114"/>
        <x:v>0.10258100956472503</x:v>
      </x:c>
      <x:c r="K216" s="34">
        <x:f t="shared" si="115"/>
        <x:v>0.11081501897483788</x:v>
      </x:c>
      <x:c r="L216" s="34">
        <x:f t="shared" si="116"/>
        <x:v>0.81232673363197738</x:v>
      </x:c>
      <x:c r="M216" s="34">
        <x:f t="shared" si="117"/>
        <x:v>6.4564106418217679E-2</x:v>
      </x:c>
      <x:c r="N216" s="34">
        <x:f t="shared" si="88"/>
        <x:v>1.090286868589758</x:v>
      </x:c>
      <x:c r="O216" s="35">
        <x:f t="shared" si="89"/>
        <x:v>0.19572466172648859</x:v>
      </x:c>
      <x:c r="P216" s="26" t="b">
        <x:f t="shared" si="90"/>
        <x:v>0</x:v>
      </x:c>
      <x:c r="Q216" s="26" t="b">
        <x:f t="shared" si="91"/>
        <x:v>0</x:v>
      </x:c>
      <x:c r="R216" s="26" t="b">
        <x:f t="shared" si="92"/>
        <x:v>0</x:v>
      </x:c>
      <x:c r="S216" s="26" t="b">
        <x:f t="shared" si="118"/>
        <x:v>0</x:v>
      </x:c>
      <x:c r="T216" s="26" t="str">
        <x:f t="shared" si="119"/>
        <x:v>不调</x:v>
      </x:c>
      <x:c r="U216" s="34">
        <x:f t="shared" si="93"/>
        <x:v>0.10258100956472503</x:v>
      </x:c>
      <x:c r="V216" s="34">
        <x:f t="shared" si="94"/>
        <x:v>0.11081501897483788</x:v>
      </x:c>
      <x:c r="W216" s="34">
        <x:f t="shared" si="95"/>
        <x:v>0.81232673363197738</x:v>
      </x:c>
      <x:c r="X216" s="34">
        <x:f t="shared" si="96"/>
        <x:v>6.4564106418217679E-2</x:v>
      </x:c>
      <x:c r="Y216" s="34">
        <x:f t="shared" si="120"/>
        <x:v>0.99998626710299976</x:v>
      </x:c>
      <x:c r="Z216" s="34">
        <x:f t="shared" si="97"/>
        <x:v>0.1025796008302865</x:v>
      </x:c>
      <x:c r="AA216" s="34">
        <x:f t="shared" si="98"/>
        <x:v>0.11081349716359622</x:v>
      </x:c>
      <x:c r="AB216" s="34">
        <x:f t="shared" si="99"/>
        <x:v>0.81231557803261389</x:v>
      </x:c>
      <x:c r="AC216" s="34">
        <x:f t="shared" si="100"/>
        <x:v>6.4563219765994329E-2</x:v>
      </x:c>
      <x:c r="AD216" s="34">
        <x:f t="shared" si="101"/>
        <x:v>1.0902718957924908</x:v>
      </x:c>
      <x:c r="AE216" s="34">
        <x:f t="shared" si="121"/>
        <x:v>1.1050781187031036</x:v>
      </x:c>
      <x:c r="AF216" s="33">
        <x:f t="shared" si="102"/>
        <x:v>-1.3398349546536181E-2</x:v>
      </x:c>
      <x:c r="AG216" s="33">
        <x:f t="shared" si="122"/>
        <x:v>3.4109331631460016E-3</x:v>
      </x:c>
      <x:c r="AH216" s="30">
        <x:f t="shared" si="123"/>
        <x:v>44021</x:v>
      </x:c>
      <x:c r="AI216" s="36">
        <x:f t="shared" si="103"/>
        <x:v>2020</x:v>
      </x:c>
      <x:c r="AJ216" s="36">
        <x:f t="shared" si="104"/>
        <x:v>9</x:v>
      </x:c>
      <x:c r="AK216" s="26">
        <x:f t="shared" si="105"/>
        <x:v>0</x:v>
      </x:c>
      <x:c r="AL216" s="34">
        <x:f t="shared" si="124"/>
        <x:v>1.0956437745664718</x:v>
      </x:c>
      <x:c r="AM216" s="35" t="str">
        <x:f t="shared" si="106"/>
      </x:c>
      <x:c r="AN216" s="34">
        <x:f t="shared" si="125"/>
        <x:v>1.1050781187031036</x:v>
      </x:c>
      <x:c r="AO216" s="35">
        <x:f t="shared" si="107"/>
        <x:v>-1.3398349546536181E-2</x:v>
      </x:c>
      <x:c r="AP216" s="31">
        <x:f t="shared" si="108"/>
        <x:v>1</x:v>
      </x:c>
      <x:c r="AQ216" s="26" t="b">
        <x:f t="shared" si="109"/>
        <x:v>1</x:v>
      </x:c>
    </x:row>
    <x:row r="217">
      <x:c r="A217" s="30" t="n">
        <x:f>'净值底稿'!A179</x:f>
        <x:v>44095</x:v>
      </x:c>
      <x:c r="B217" s="32" t="n">
        <x:f>'净值底稿'!F179</x:f>
        <x:v>1.4053619763771426</x:v>
      </x:c>
      <x:c r="C217" s="32" t="n">
        <x:f>'净值底稿'!O179</x:f>
        <x:v>1.29553343408803</x:v>
      </x:c>
      <x:c r="D217" s="32" t="n">
        <x:f>'净值底稿'!P179</x:f>
        <x:v>1.4243</x:v>
      </x:c>
      <x:c r="E217" s="32" t="n">
        <x:f>'净值底稿'!Q179</x:f>
        <x:v>1.5141</x:v>
      </x:c>
      <x:c r="F217" s="33">
        <x:f t="shared" si="110"/>
        <x:v>-9.9266975571959959E-3</x:v>
      </x:c>
      <x:c r="G217" s="33">
        <x:f t="shared" si="111"/>
        <x:v>-3.5775510619772133E-3</x:v>
      </x:c>
      <x:c r="H217" s="33">
        <x:f t="shared" si="112"/>
        <x:v>4.2143710051267824E-4</x:v>
      </x:c>
      <x:c r="I217" s="33">
        <x:f t="shared" si="113"/>
        <x:v>-2.641135688346008E-4</x:v>
      </x:c>
      <x:c r="J217" s="34">
        <x:f t="shared" si="114"/>
        <x:v>0.10156132415730636</x:v>
      </x:c>
      <x:c r="K217" s="34">
        <x:f t="shared" si="115"/>
        <x:v>0.11041705621913718</x:v>
      </x:c>
      <x:c r="L217" s="34">
        <x:f t="shared" si="116"/>
        <x:v>0.81265791795452125</x:v>
      </x:c>
      <x:c r="M217" s="34">
        <x:f t="shared" si="117"/>
        <x:v>6.4546167743606483E-2</x:v>
      </x:c>
      <x:c r="N217" s="34">
        <x:f t="shared" si="88"/>
        <x:v>1.0891824660745713</x:v>
      </x:c>
      <x:c r="O217" s="35">
        <x:f t="shared" si="89"/>
        <x:v>0.19462155054737207</x:v>
      </x:c>
      <x:c r="P217" s="26" t="b">
        <x:f t="shared" si="90"/>
        <x:v>0</x:v>
      </x:c>
      <x:c r="Q217" s="26" t="b">
        <x:f t="shared" si="91"/>
        <x:v>0</x:v>
      </x:c>
      <x:c r="R217" s="26" t="b">
        <x:f t="shared" si="92"/>
        <x:v>0</x:v>
      </x:c>
      <x:c r="S217" s="26" t="b">
        <x:f t="shared" si="118"/>
        <x:v>0</x:v>
      </x:c>
      <x:c r="T217" s="26" t="str">
        <x:f t="shared" si="119"/>
        <x:v>不调</x:v>
      </x:c>
      <x:c r="U217" s="34">
        <x:f t="shared" si="93"/>
        <x:v>0.10156132415730636</x:v>
      </x:c>
      <x:c r="V217" s="34">
        <x:f t="shared" si="94"/>
        <x:v>0.11041705621913718</x:v>
      </x:c>
      <x:c r="W217" s="34">
        <x:f t="shared" si="95"/>
        <x:v>0.81265791795452125</x:v>
      </x:c>
      <x:c r="X217" s="34">
        <x:f t="shared" si="96"/>
        <x:v>6.4546167743606483E-2</x:v>
      </x:c>
      <x:c r="Y217" s="34">
        <x:f t="shared" si="120"/>
        <x:v>0.99995880187477393</x:v>
      </x:c>
      <x:c r="Z217" s="34">
        <x:f t="shared" si="97"/>
        <x:v>0.1015571400211556</x:v>
      </x:c>
      <x:c r="AA217" s="34">
        <x:f t="shared" si="98"/>
        <x:v>0.11041250724342797</x:v>
      </x:c>
      <x:c r="AB217" s="34">
        <x:f t="shared" si="99"/>
        <x:v>0.81262443797185135</x:v>
      </x:c>
      <x:c r="AC217" s="34">
        <x:f t="shared" si="100"/>
        <x:v>6.4543508562504917E-2</x:v>
      </x:c>
      <x:c r="AD217" s="34">
        <x:f t="shared" si="101"/>
        <x:v>1.0891375937989398</x:v>
      </x:c>
      <x:c r="AE217" s="34">
        <x:f t="shared" si="121"/>
        <x:v>1.1050781187031036</x:v>
      </x:c>
      <x:c r="AF217" s="33">
        <x:f t="shared" si="102"/>
        <x:v>-1.4424794622547754E-2</x:v>
      </x:c>
      <x:c r="AG217" s="33">
        <x:f t="shared" si="122"/>
        <x:v>-1.0403845113575727E-3</x:v>
      </x:c>
      <x:c r="AH217" s="30">
        <x:f t="shared" si="123"/>
        <x:v>44021</x:v>
      </x:c>
      <x:c r="AI217" s="36">
        <x:f t="shared" si="103"/>
        <x:v>2020</x:v>
      </x:c>
      <x:c r="AJ217" s="36">
        <x:f t="shared" si="104"/>
        <x:v>9</x:v>
      </x:c>
      <x:c r="AK217" s="26">
        <x:f t="shared" si="105"/>
        <x:v>0</x:v>
      </x:c>
      <x:c r="AL217" s="34">
        <x:f t="shared" si="124"/>
        <x:v>1.0956437745664718</x:v>
      </x:c>
      <x:c r="AM217" s="35" t="str">
        <x:f t="shared" si="106"/>
      </x:c>
      <x:c r="AN217" s="34">
        <x:f t="shared" si="125"/>
        <x:v>1.1050781187031036</x:v>
      </x:c>
      <x:c r="AO217" s="35">
        <x:f t="shared" si="107"/>
        <x:v>-1.4424794622547754E-2</x:v>
      </x:c>
      <x:c r="AP217" s="31">
        <x:f t="shared" si="108"/>
        <x:v>1</x:v>
      </x:c>
      <x:c r="AQ217" s="26" t="b">
        <x:f t="shared" si="109"/>
        <x:v>1</x:v>
      </x:c>
    </x:row>
    <x:row r="218">
      <x:c r="A218" s="30" t="n">
        <x:f>'净值底稿'!A180</x:f>
        <x:v>44096</x:v>
      </x:c>
      <x:c r="B218" s="32" t="n">
        <x:f>'净值底稿'!F180</x:f>
        <x:v>1.39470572907407</x:v>
      </x:c>
      <x:c r="C218" s="32" t="n">
        <x:f>'净值底稿'!O180</x:f>
        <x:v>1.2805935626592988</x:v>
      </x:c>
      <x:c r="D218" s="32" t="n">
        <x:f>'净值底稿'!P180</x:f>
        <x:v>1.4245</x:v>
      </x:c>
      <x:c r="E218" s="32" t="n">
        <x:f>'净值底稿'!Q180</x:f>
        <x:v>1.4791</x:v>
      </x:c>
      <x:c r="F218" s="33">
        <x:f t="shared" si="110"/>
        <x:v>-7.5825641238301822E-3</x:v>
      </x:c>
      <x:c r="G218" s="33">
        <x:f t="shared" si="111"/>
        <x:v>-1.1531830082986527E-2</x:v>
      </x:c>
      <x:c r="H218" s="33">
        <x:f t="shared" si="112"/>
        <x:v>1.4041985536761281E-4</x:v>
      </x:c>
      <x:c r="I218" s="33">
        <x:f t="shared" si="113"/>
        <x:v>-2.3116042533518177E-2</x:v>
      </x:c>
      <x:c r="J218" s="34">
        <x:f t="shared" si="114"/>
        <x:v>0.10078707649471239</x:v>
      </x:c>
      <x:c r="K218" s="34">
        <x:f t="shared" si="115"/>
        <x:v>0.10913924897086023</x:v>
      </x:c>
      <x:c r="L218" s="34">
        <x:f t="shared" si="116"/>
        <x:v>0.81273854657789957</x:v>
      </x:c>
      <x:c r="M218" s="34">
        <x:f t="shared" si="117"/>
        <x:v>6.3051518073311552E-2</x:v>
      </x:c>
      <x:c r="N218" s="34">
        <x:f t="shared" si="88"/>
        <x:v>1.0857163901167837</x:v>
      </x:c>
      <x:c r="O218" s="35">
        <x:f t="shared" si="89"/>
        <x:v>0.19335281973867241</x:v>
      </x:c>
      <x:c r="P218" s="26" t="b">
        <x:f t="shared" si="90"/>
        <x:v>0</x:v>
      </x:c>
      <x:c r="Q218" s="26" t="b">
        <x:f t="shared" si="91"/>
        <x:v>0</x:v>
      </x:c>
      <x:c r="R218" s="26" t="b">
        <x:f t="shared" si="92"/>
        <x:v>0</x:v>
      </x:c>
      <x:c r="S218" s="26" t="b">
        <x:f t="shared" si="118"/>
        <x:v>0</x:v>
      </x:c>
      <x:c r="T218" s="26" t="str">
        <x:f t="shared" si="119"/>
        <x:v>不调</x:v>
      </x:c>
      <x:c r="U218" s="34">
        <x:f t="shared" si="93"/>
        <x:v>0.10078707649471239</x:v>
      </x:c>
      <x:c r="V218" s="34">
        <x:f t="shared" si="94"/>
        <x:v>0.10913924897086023</x:v>
      </x:c>
      <x:c r="W218" s="34">
        <x:f t="shared" si="95"/>
        <x:v>0.81273854657789957</x:v>
      </x:c>
      <x:c r="X218" s="34">
        <x:f t="shared" si="96"/>
        <x:v>6.3051518073311552E-2</x:v>
      </x:c>
      <x:c r="Y218" s="34">
        <x:f t="shared" si="120"/>
        <x:v>0.99998626710299976</x:v>
      </x:c>
      <x:c r="Z218" s="34">
        <x:f t="shared" si="97"/>
        <x:v>0.10078569239617192</x:v>
      </x:c>
      <x:c r="AA218" s="34">
        <x:f t="shared" si="98"/>
        <x:v>0.10913775017279544</x:v>
      </x:c>
      <x:c r="AB218" s="34">
        <x:f t="shared" si="99"/>
        <x:v>0.81272738532315125</x:v>
      </x:c>
      <x:c r="AC218" s="34">
        <x:f t="shared" si="100"/>
        <x:v>6.3050652193308146E-2</x:v>
      </x:c>
      <x:c r="AD218" s="34">
        <x:f t="shared" si="101"/>
        <x:v>1.0857014800854268</x:v>
      </x:c>
      <x:c r="AE218" s="34">
        <x:f t="shared" si="121"/>
        <x:v>1.1050781187031036</x:v>
      </x:c>
      <x:c r="AF218" s="33">
        <x:f t="shared" si="102"/>
        <x:v>-1.7534179973101693E-2</x:v>
      </x:c>
      <x:c r="AG218" s="33">
        <x:f t="shared" si="122"/>
        <x:v>-3.1548940492704958E-3</x:v>
      </x:c>
      <x:c r="AH218" s="30">
        <x:f t="shared" si="123"/>
        <x:v>44021</x:v>
      </x:c>
      <x:c r="AI218" s="36">
        <x:f t="shared" si="103"/>
        <x:v>2020</x:v>
      </x:c>
      <x:c r="AJ218" s="36">
        <x:f t="shared" si="104"/>
        <x:v>9</x:v>
      </x:c>
      <x:c r="AK218" s="26">
        <x:f t="shared" si="105"/>
        <x:v>0</x:v>
      </x:c>
      <x:c r="AL218" s="34">
        <x:f t="shared" si="124"/>
        <x:v>1.0956437745664718</x:v>
      </x:c>
      <x:c r="AM218" s="35" t="str">
        <x:f t="shared" si="106"/>
      </x:c>
      <x:c r="AN218" s="34">
        <x:f t="shared" si="125"/>
        <x:v>1.1050781187031036</x:v>
      </x:c>
      <x:c r="AO218" s="35">
        <x:f t="shared" si="107"/>
        <x:v>-1.7534179973101693E-2</x:v>
      </x:c>
      <x:c r="AP218" s="31">
        <x:f t="shared" si="108"/>
        <x:v>1</x:v>
      </x:c>
      <x:c r="AQ218" s="26" t="b">
        <x:f t="shared" si="109"/>
        <x:v>1</x:v>
      </x:c>
    </x:row>
    <x:row r="219">
      <x:c r="A219" s="30" t="n">
        <x:f>'净值底稿'!A181</x:f>
        <x:v>44097</x:v>
      </x:c>
      <x:c r="B219" s="32" t="n">
        <x:f>'净值底稿'!F181</x:f>
        <x:v>1.4127896687848875</x:v>
      </x:c>
      <x:c r="C219" s="32" t="n">
        <x:f>'净值底稿'!O181</x:f>
        <x:v>1.2882409827618062</x:v>
      </x:c>
      <x:c r="D219" s="32" t="n">
        <x:f>'净值底稿'!P181</x:f>
        <x:v>1.4246</x:v>
      </x:c>
      <x:c r="E219" s="32" t="n">
        <x:f>'净值底稿'!Q181</x:f>
        <x:v>1.4616</x:v>
      </x:c>
      <x:c r="F219" s="33">
        <x:f t="shared" si="110"/>
        <x:v>1.2966132807687769E-2</x:v>
      </x:c>
      <x:c r="G219" s="33">
        <x:f t="shared" si="111"/>
        <x:v>5.9717777173786679E-3</x:v>
      </x:c>
      <x:c r="H219" s="33">
        <x:f t="shared" si="112"/>
        <x:v>7.0200070199977205E-5</x:v>
      </x:c>
      <x:c r="I219" s="33">
        <x:f t="shared" si="113"/>
        <x:v>-1.1831519167061044E-2</x:v>
      </x:c>
      <x:c r="J219" s="34">
        <x:f t="shared" si="114"/>
        <x:v>0.10209249306889545</x:v>
      </x:c>
      <x:c r="K219" s="34">
        <x:f t="shared" si="115"/>
        <x:v>0.10978949655740218</x:v>
      </x:c>
      <x:c r="L219" s="34">
        <x:f t="shared" si="116"/>
        <x:v>0.81278443884265439</x:v>
      </x:c>
      <x:c r="M219" s="34">
        <x:f t="shared" si="117"/>
        <x:v>6.2304667193387321E-2</x:v>
      </x:c>
      <x:c r="N219" s="34">
        <x:f t="shared" si="88"/>
        <x:v>1.0869710956623393</x:v>
      </x:c>
      <x:c r="O219" s="35">
        <x:f t="shared" si="89"/>
        <x:v>0.19492881684879448</x:v>
      </x:c>
      <x:c r="P219" s="26" t="b">
        <x:f t="shared" si="90"/>
        <x:v>0</x:v>
      </x:c>
      <x:c r="Q219" s="26" t="b">
        <x:f t="shared" si="91"/>
        <x:v>0</x:v>
      </x:c>
      <x:c r="R219" s="26" t="b">
        <x:f t="shared" si="92"/>
        <x:v>0</x:v>
      </x:c>
      <x:c r="S219" s="26" t="b">
        <x:f t="shared" si="118"/>
        <x:v>0</x:v>
      </x:c>
      <x:c r="T219" s="26" t="str">
        <x:f t="shared" si="119"/>
        <x:v>不调</x:v>
      </x:c>
      <x:c r="U219" s="34">
        <x:f t="shared" si="93"/>
        <x:v>0.10209249306889545</x:v>
      </x:c>
      <x:c r="V219" s="34">
        <x:f t="shared" si="94"/>
        <x:v>0.10978949655740218</x:v>
      </x:c>
      <x:c r="W219" s="34">
        <x:f t="shared" si="95"/>
        <x:v>0.81278443884265439</x:v>
      </x:c>
      <x:c r="X219" s="34">
        <x:f t="shared" si="96"/>
        <x:v>6.2304667193387321E-2</x:v>
      </x:c>
      <x:c r="Y219" s="34">
        <x:f t="shared" si="120"/>
        <x:v>0.99998626710299976</x:v>
      </x:c>
      <x:c r="Z219" s="34">
        <x:f t="shared" si="97"/>
        <x:v>0.10209109104320364</x:v>
      </x:c>
      <x:c r="AA219" s="34">
        <x:f t="shared" si="98"/>
        <x:v>0.10978798882955425</x:v>
      </x:c>
      <x:c r="AB219" s="34">
        <x:f t="shared" si="99"/>
        <x:v>0.81277327695767232</x:v>
      </x:c>
      <x:c r="AC219" s="34">
        <x:f t="shared" si="100"/>
        <x:v>6.2303811569810123E-2</x:v>
      </x:c>
      <x:c r="AD219" s="34">
        <x:f t="shared" si="101"/>
        <x:v>1.0869561684002402</x:v>
      </x:c>
      <x:c r="AE219" s="34">
        <x:f t="shared" si="121"/>
        <x:v>1.1050781187031036</x:v>
      </x:c>
      <x:c r="AF219" s="33">
        <x:f t="shared" si="102"/>
        <x:v>-1.6398795701548119E-2</x:v>
      </x:c>
      <x:c r="AG219" s="33">
        <x:f t="shared" si="122"/>
        <x:v>1.1556476046388209E-3</x:v>
      </x:c>
      <x:c r="AH219" s="30">
        <x:f t="shared" si="123"/>
        <x:v>44021</x:v>
      </x:c>
      <x:c r="AI219" s="36">
        <x:f t="shared" si="103"/>
        <x:v>2020</x:v>
      </x:c>
      <x:c r="AJ219" s="36">
        <x:f t="shared" si="104"/>
        <x:v>9</x:v>
      </x:c>
      <x:c r="AK219" s="26">
        <x:f t="shared" si="105"/>
        <x:v>0</x:v>
      </x:c>
      <x:c r="AL219" s="34">
        <x:f t="shared" si="124"/>
        <x:v>1.0956437745664718</x:v>
      </x:c>
      <x:c r="AM219" s="35" t="str">
        <x:f t="shared" si="106"/>
      </x:c>
      <x:c r="AN219" s="34">
        <x:f t="shared" si="125"/>
        <x:v>1.1050781187031036</x:v>
      </x:c>
      <x:c r="AO219" s="35">
        <x:f t="shared" si="107"/>
        <x:v>-1.6398795701548119E-2</x:v>
      </x:c>
      <x:c r="AP219" s="31">
        <x:f t="shared" si="108"/>
        <x:v>1</x:v>
      </x:c>
      <x:c r="AQ219" s="26" t="b">
        <x:f t="shared" si="109"/>
        <x:v>1</x:v>
      </x:c>
    </x:row>
    <x:row r="220">
      <x:c r="A220" s="30" t="n">
        <x:f>'净值底稿'!A182</x:f>
        <x:v>44098</x:v>
      </x:c>
      <x:c r="B220" s="32" t="n">
        <x:f>'净值底稿'!F182</x:f>
        <x:v>1.3793783026644475</x:v>
      </x:c>
      <x:c r="C220" s="32" t="n">
        <x:f>'净值底稿'!O182</x:f>
        <x:v>1.2575622147282264</x:v>
      </x:c>
      <x:c r="D220" s="32" t="n">
        <x:f>'净值底稿'!P182</x:f>
        <x:v>1.4247</x:v>
      </x:c>
      <x:c r="E220" s="32" t="n">
        <x:f>'净值底稿'!Q182</x:f>
        <x:v>1.4416</x:v>
      </x:c>
      <x:c r="F220" s="33">
        <x:f t="shared" si="110"/>
        <x:v>-2.3649214641537242E-2</x:v>
      </x:c>
      <x:c r="G220" s="33">
        <x:f t="shared" si="111"/>
        <x:v>-2.3814463632269245E-2</x:v>
      </x:c>
      <x:c r="H220" s="33">
        <x:f t="shared" si="112"/>
        <x:v>7.0195142496176643E-5</x:v>
      </x:c>
      <x:c r="I220" s="33">
        <x:f t="shared" si="113"/>
        <x:v>-1.3683634373289566E-2</x:v>
      </x:c>
      <x:c r="J220" s="34">
        <x:f t="shared" si="114"/>
        <x:v>9.9676716918134206E-2</x:v>
      </x:c>
      <x:c r="K220" s="34">
        <x:f t="shared" si="115"/>
        <x:v>0.10717344676231284</x:v>
      </x:c>
      <x:c r="L220" s="34">
        <x:f t="shared" si="116"/>
        <x:v>0.81283032969366542</x:v>
      </x:c>
      <x:c r="M220" s="34">
        <x:f t="shared" si="117"/>
        <x:v>6.1451268992226513E-2</x:v>
      </x:c>
      <x:c r="N220" s="34">
        <x:f t="shared" si="88"/>
        <x:v>1.0811317623663388</x:v>
      </x:c>
      <x:c r="O220" s="35">
        <x:f t="shared" si="89"/>
        <x:v>0.19132743193826951</x:v>
      </x:c>
      <x:c r="P220" s="26" t="b">
        <x:f t="shared" si="90"/>
        <x:v>0</x:v>
      </x:c>
      <x:c r="Q220" s="26" t="b">
        <x:f t="shared" si="91"/>
        <x:v>0</x:v>
      </x:c>
      <x:c r="R220" s="26" t="b">
        <x:f t="shared" si="92"/>
        <x:v>0</x:v>
      </x:c>
      <x:c r="S220" s="26" t="b">
        <x:f t="shared" si="118"/>
        <x:v>0</x:v>
      </x:c>
      <x:c r="T220" s="26" t="str">
        <x:f t="shared" si="119"/>
        <x:v>不调</x:v>
      </x:c>
      <x:c r="U220" s="34">
        <x:f t="shared" si="93"/>
        <x:v>9.9676716918134206E-2</x:v>
      </x:c>
      <x:c r="V220" s="34">
        <x:f t="shared" si="94"/>
        <x:v>0.10717344676231284</x:v>
      </x:c>
      <x:c r="W220" s="34">
        <x:f t="shared" si="95"/>
        <x:v>0.81283032969366542</x:v>
      </x:c>
      <x:c r="X220" s="34">
        <x:f t="shared" si="96"/>
        <x:v>6.1451268992226513E-2</x:v>
      </x:c>
      <x:c r="Y220" s="34">
        <x:f t="shared" si="120"/>
        <x:v>0.99998626710299976</x:v>
      </x:c>
      <x:c r="Z220" s="34">
        <x:f t="shared" si="97"/>
        <x:v>9.9675348068047454E-2</x:v>
      </x:c>
      <x:c r="AA220" s="34">
        <x:f t="shared" si="98"/>
        <x:v>0.1071719749604073</x:v>
      </x:c>
      <x:c r="AB220" s="34">
        <x:f t="shared" si="99"/>
        <x:v>0.81281916717846903</x:v>
      </x:c>
      <x:c r="AC220" s="34">
        <x:f t="shared" si="100"/>
        <x:v>6.1450425088278908E-2</x:v>
      </x:c>
      <x:c r="AD220" s="34">
        <x:f t="shared" si="101"/>
        <x:v>1.0811169152952027</x:v>
      </x:c>
      <x:c r="AE220" s="34">
        <x:f t="shared" si="121"/>
        <x:v>1.1050781187031036</x:v>
      </x:c>
      <x:c r="AF220" s="33">
        <x:f t="shared" si="102"/>
        <x:v>-2.1682814094646341E-2</x:v>
      </x:c>
      <x:c r="AG220" s="33">
        <x:f t="shared" si="122"/>
        <x:v>-5.3721146029573896E-3</x:v>
      </x:c>
      <x:c r="AH220" s="30">
        <x:f t="shared" si="123"/>
        <x:v>44021</x:v>
      </x:c>
      <x:c r="AI220" s="36">
        <x:f t="shared" si="103"/>
        <x:v>2020</x:v>
      </x:c>
      <x:c r="AJ220" s="36">
        <x:f t="shared" si="104"/>
        <x:v>9</x:v>
      </x:c>
      <x:c r="AK220" s="26">
        <x:f t="shared" si="105"/>
        <x:v>0</x:v>
      </x:c>
      <x:c r="AL220" s="34">
        <x:f t="shared" si="124"/>
        <x:v>1.0956437745664718</x:v>
      </x:c>
      <x:c r="AM220" s="35" t="str">
        <x:f t="shared" si="106"/>
      </x:c>
      <x:c r="AN220" s="34">
        <x:f t="shared" si="125"/>
        <x:v>1.1050781187031036</x:v>
      </x:c>
      <x:c r="AO220" s="35">
        <x:f t="shared" si="107"/>
        <x:v>-2.1682814094646341E-2</x:v>
      </x:c>
      <x:c r="AP220" s="31">
        <x:f t="shared" si="108"/>
        <x:v>1</x:v>
      </x:c>
      <x:c r="AQ220" s="26" t="b">
        <x:f t="shared" si="109"/>
        <x:v>1</x:v>
      </x:c>
    </x:row>
    <x:row r="221">
      <x:c r="A221" s="30" t="n">
        <x:f>'净值底稿'!A183</x:f>
        <x:v>44099</x:v>
      </x:c>
      <x:c r="B221" s="32" t="n">
        <x:f>'净值底稿'!F183</x:f>
        <x:v>1.38415134357986</x:v>
      </x:c>
      <x:c r="C221" s="32" t="n">
        <x:f>'净值底稿'!O183</x:f>
        <x:v>1.25511203592492</x:v>
      </x:c>
      <x:c r="D221" s="32" t="n">
        <x:f>'净值底稿'!P183</x:f>
        <x:v>1.4244</x:v>
      </x:c>
      <x:c r="E221" s="32" t="n">
        <x:f>'净值底稿'!Q183</x:f>
        <x:v>1.458</x:v>
      </x:c>
      <x:c r="F221" s="33">
        <x:f t="shared" si="110"/>
        <x:v>3.4602841774391546E-3</x:v>
      </x:c>
      <x:c r="G221" s="33">
        <x:f t="shared" si="111"/>
        <x:v>-1.9483559338938639E-3</x:v>
      </x:c>
      <x:c r="H221" s="33">
        <x:f t="shared" si="112"/>
        <x:v>-2.1057064645191303E-4</x:v>
      </x:c>
      <x:c r="I221" s="33">
        <x:f t="shared" si="113"/>
        <x:v>1.1376248612652518E-2</x:v>
      </x:c>
      <x:c r="J221" s="34">
        <x:f t="shared" si="114"/>
        <x:v>0.10002025309784805</x:v>
      </x:c>
      <x:c r="K221" s="34">
        <x:f t="shared" si="115"/>
        <x:v>0.10696316580704607</x:v>
      </x:c>
      <x:c r="L221" s="34">
        <x:f t="shared" si="116"/>
        <x:v>0.81264801132098774</x:v>
      </x:c>
      <x:c r="M221" s="34">
        <x:f t="shared" si="117"/>
        <x:v>6.2149500401436346E-2</x:v>
      </x:c>
      <x:c r="N221" s="34">
        <x:f t="shared" si="88"/>
        <x:v>1.0817809306273183</x:v>
      </x:c>
      <x:c r="O221" s="35">
        <x:f t="shared" si="89"/>
        <x:v>0.19133579918520627</x:v>
      </x:c>
      <x:c r="P221" s="26" t="b">
        <x:f t="shared" si="90"/>
        <x:v>0</x:v>
      </x:c>
      <x:c r="Q221" s="26" t="b">
        <x:f t="shared" si="91"/>
        <x:v>0</x:v>
      </x:c>
      <x:c r="R221" s="26" t="b">
        <x:f t="shared" si="92"/>
        <x:v>0</x:v>
      </x:c>
      <x:c r="S221" s="26" t="b">
        <x:f t="shared" si="118"/>
        <x:v>0</x:v>
      </x:c>
      <x:c r="T221" s="26" t="str">
        <x:f t="shared" si="119"/>
        <x:v>不调</x:v>
      </x:c>
      <x:c r="U221" s="34">
        <x:f t="shared" si="93"/>
        <x:v>0.10002025309784805</x:v>
      </x:c>
      <x:c r="V221" s="34">
        <x:f t="shared" si="94"/>
        <x:v>0.10696316580704607</x:v>
      </x:c>
      <x:c r="W221" s="34">
        <x:f t="shared" si="95"/>
        <x:v>0.81264801132098774</x:v>
      </x:c>
      <x:c r="X221" s="34">
        <x:f t="shared" si="96"/>
        <x:v>6.2149500401436346E-2</x:v>
      </x:c>
      <x:c r="Y221" s="34">
        <x:f t="shared" si="120"/>
        <x:v>0.99998626710299976</x:v>
      </x:c>
      <x:c r="Z221" s="34">
        <x:f t="shared" si="97"/>
        <x:v>0.10001887953001432</x:v>
      </x:c>
      <x:c r="AA221" s="34">
        <x:f t="shared" si="98"/>
        <x:v>0.10696169689290722</x:v>
      </x:c>
      <x:c r="AB221" s="34">
        <x:f t="shared" si="99"/>
        <x:v>0.81263685130955077</x:v>
      </x:c>
      <x:c r="AC221" s="34">
        <x:f t="shared" si="100"/>
        <x:v>6.2148646908748717E-2</x:v>
      </x:c>
      <x:c r="AD221" s="34">
        <x:f t="shared" si="101"/>
        <x:v>1.081766074641221</x:v>
      </x:c>
      <x:c r="AE221" s="34">
        <x:f t="shared" si="121"/>
        <x:v>1.1050781187031036</x:v>
      </x:c>
      <x:c r="AF221" s="33">
        <x:f t="shared" si="102"/>
        <x:v>-2.1095381102325228E-2</x:v>
      </x:c>
      <x:c r="AG221" s="33">
        <x:f t="shared" si="122"/>
        <x:v>6.0045249207951734E-4</x:v>
      </x:c>
      <x:c r="AH221" s="30">
        <x:f t="shared" si="123"/>
        <x:v>44021</x:v>
      </x:c>
      <x:c r="AI221" s="36">
        <x:f t="shared" si="103"/>
        <x:v>2020</x:v>
      </x:c>
      <x:c r="AJ221" s="36">
        <x:f t="shared" si="104"/>
        <x:v>9</x:v>
      </x:c>
      <x:c r="AK221" s="26">
        <x:f t="shared" si="105"/>
        <x:v>0</x:v>
      </x:c>
      <x:c r="AL221" s="34">
        <x:f t="shared" si="124"/>
        <x:v>1.0956437745664718</x:v>
      </x:c>
      <x:c r="AM221" s="35" t="str">
        <x:f t="shared" si="106"/>
      </x:c>
      <x:c r="AN221" s="34">
        <x:f t="shared" si="125"/>
        <x:v>1.1050781187031036</x:v>
      </x:c>
      <x:c r="AO221" s="35">
        <x:f t="shared" si="107"/>
        <x:v>-2.1095381102325228E-2</x:v>
      </x:c>
      <x:c r="AP221" s="31">
        <x:f t="shared" si="108"/>
        <x:v>1</x:v>
      </x:c>
      <x:c r="AQ221" s="26" t="b">
        <x:f t="shared" si="109"/>
        <x:v>1</x:v>
      </x:c>
    </x:row>
    <x:row r="222">
      <x:c r="A222" s="30" t="n">
        <x:f>'净值底稿'!A184</x:f>
        <x:v>44102</x:v>
      </x:c>
      <x:c r="B222" s="32" t="n">
        <x:f>'净值底稿'!F184</x:f>
        <x:v>1.38169268616</x:v>
      </x:c>
      <x:c r="C222" s="32" t="n">
        <x:f>'净值底稿'!O184</x:f>
        <x:v>1.24486749263752</x:v>
      </x:c>
      <x:c r="D222" s="32" t="n">
        <x:f>'净值底稿'!P184</x:f>
        <x:v>1.4247</x:v>
      </x:c>
      <x:c r="E222" s="32" t="n">
        <x:f>'净值底稿'!Q184</x:f>
        <x:v>1.4555</x:v>
      </x:c>
      <x:c r="F222" s="33">
        <x:f t="shared" si="110"/>
        <x:v>-1.7762923333954905E-3</x:v>
      </x:c>
      <x:c r="G222" s="33">
        <x:f t="shared" si="111"/>
        <x:v>-8.1622540412102929E-3</x:v>
      </x:c>
      <x:c r="H222" s="33">
        <x:f t="shared" si="112"/>
        <x:v>2.106149957876724E-4</x:v>
      </x:c>
      <x:c r="I222" s="33">
        <x:f t="shared" si="113"/>
        <x:v>-1.7146776406035125E-3</x:v>
      </x:c>
      <x:c r="J222" s="34">
        <x:f t="shared" si="114"/>
        <x:v>9.9841216761110338E-2</x:v>
      </x:c>
      <x:c r="K222" s="34">
        <x:f t="shared" si="115"/>
        <x:v>0.10608864835018837</x:v>
      </x:c>
      <x:c r="L222" s="34">
        <x:f t="shared" si="116"/>
        <x:v>0.81280800481656623</x:v>
      </x:c>
      <x:c r="M222" s="34">
        <x:f t="shared" si="117"/>
        <x:v>6.2042082013500525E-2</x:v>
      </x:c>
      <x:c r="N222" s="34">
        <x:f t="shared" si="88"/>
        <x:v>1.0807799519413654</x:v>
      </x:c>
      <x:c r="O222" s="35">
        <x:f t="shared" si="89"/>
        <x:v>0.19053819858648788</x:v>
      </x:c>
      <x:c r="P222" s="26" t="b">
        <x:f t="shared" si="90"/>
        <x:v>0</x:v>
      </x:c>
      <x:c r="Q222" s="26" t="b">
        <x:f t="shared" si="91"/>
        <x:v>0</x:v>
      </x:c>
      <x:c r="R222" s="26" t="b">
        <x:f t="shared" si="92"/>
        <x:v>0</x:v>
      </x:c>
      <x:c r="S222" s="26" t="b">
        <x:f t="shared" si="118"/>
        <x:v>0</x:v>
      </x:c>
      <x:c r="T222" s="26" t="str">
        <x:f t="shared" si="119"/>
        <x:v>不调</x:v>
      </x:c>
      <x:c r="U222" s="34">
        <x:f t="shared" si="93"/>
        <x:v>9.9841216761110338E-2</x:v>
      </x:c>
      <x:c r="V222" s="34">
        <x:f t="shared" si="94"/>
        <x:v>0.10608864835018837</x:v>
      </x:c>
      <x:c r="W222" s="34">
        <x:f t="shared" si="95"/>
        <x:v>0.81280800481656623</x:v>
      </x:c>
      <x:c r="X222" s="34">
        <x:f t="shared" si="96"/>
        <x:v>6.2042082013500525E-2</x:v>
      </x:c>
      <x:c r="Y222" s="34">
        <x:f t="shared" si="120"/>
        <x:v>0.99995880187477393</x:v>
      </x:c>
      <x:c r="Z222" s="34">
        <x:f t="shared" si="97"/>
        <x:v>9.9837103490159493E-2</x:v>
      </x:c>
      <x:c r="AA222" s="34">
        <x:f t="shared" si="98"/>
        <x:v>0.10608427769676858</x:v>
      </x:c>
      <x:c r="AB222" s="34">
        <x:f t="shared" si="99"/>
        <x:v>0.81277451865059902</x:v>
      </x:c>
      <x:c r="AC222" s="34">
        <x:f t="shared" si="100"/>
        <x:v>6.2039525996036446E-2</x:v>
      </x:c>
      <x:c r="AD222" s="34">
        <x:f t="shared" si="101"/>
        <x:v>1.0807354258335635</x:v>
      </x:c>
      <x:c r="AE222" s="34">
        <x:f t="shared" si="121"/>
        <x:v>1.1050781187031036</x:v>
      </x:c>
      <x:c r="AF222" s="33">
        <x:f t="shared" si="102"/>
        <x:v>-2.2028029021249784E-2</x:v>
      </x:c>
      <x:c r="AG222" s="33">
        <x:f t="shared" si="122"/>
        <x:v>-9.5274646877729907E-4</x:v>
      </x:c>
      <x:c r="AH222" s="30">
        <x:f t="shared" si="123"/>
        <x:v>44021</x:v>
      </x:c>
      <x:c r="AI222" s="36">
        <x:f t="shared" si="103"/>
        <x:v>2020</x:v>
      </x:c>
      <x:c r="AJ222" s="36">
        <x:f t="shared" si="104"/>
        <x:v>9</x:v>
      </x:c>
      <x:c r="AK222" s="26">
        <x:f t="shared" si="105"/>
        <x:v>0</x:v>
      </x:c>
      <x:c r="AL222" s="34">
        <x:f t="shared" si="124"/>
        <x:v>1.0956437745664718</x:v>
      </x:c>
      <x:c r="AM222" s="35" t="str">
        <x:f t="shared" si="106"/>
      </x:c>
      <x:c r="AN222" s="34">
        <x:f t="shared" si="125"/>
        <x:v>1.1050781187031036</x:v>
      </x:c>
      <x:c r="AO222" s="35">
        <x:f t="shared" si="107"/>
        <x:v>-2.2028029021249784E-2</x:v>
      </x:c>
      <x:c r="AP222" s="31">
        <x:f t="shared" si="108"/>
        <x:v>1</x:v>
      </x:c>
      <x:c r="AQ222" s="26" t="b">
        <x:f t="shared" si="109"/>
        <x:v>1</x:v>
      </x:c>
    </x:row>
    <x:row r="223">
      <x:c r="A223" s="30" t="n">
        <x:f>'净值底稿'!A185</x:f>
        <x:v>44103</x:v>
      </x:c>
      <x:c r="B223" s="32" t="n">
        <x:f>'净值底稿'!F185</x:f>
        <x:v>1.40106605649011</x:v>
      </x:c>
      <x:c r="C223" s="32" t="n">
        <x:f>'净值底稿'!O185</x:f>
        <x:v>1.254772948380985</x:v>
      </x:c>
      <x:c r="D223" s="32" t="n">
        <x:f>'净值底稿'!P185</x:f>
        <x:v>1.4247</x:v>
      </x:c>
      <x:c r="E223" s="32" t="n">
        <x:f>'净值底稿'!Q185</x:f>
        <x:v>1.4719</x:v>
      </x:c>
      <x:c r="F223" s="33">
        <x:f t="shared" si="110"/>
        <x:v>1.4021475632148395E-2</x:v>
      </x:c>
      <x:c r="G223" s="33">
        <x:f t="shared" si="111"/>
        <x:v>7.9570362324090649E-3</x:v>
      </x:c>
      <x:c r="H223" s="33">
        <x:f t="shared" si="112"/>
        <x:v>0</x:v>
      </x:c>
      <x:c r="I223" s="33">
        <x:f t="shared" si="113"/>
        <x:v>1.1267605633802802E-2</x:v>
      </x:c>
      <x:c r="J223" s="34">
        <x:f t="shared" si="114"/>
        <x:v>0.10123696700393105</x:v>
      </x:c>
      <x:c r="K223" s="34">
        <x:f t="shared" si="115"/>
        <x:v>0.10692839413809072</x:v>
      </x:c>
      <x:c r="L223" s="34">
        <x:f t="shared" si="116"/>
        <x:v>0.81277451865059902</x:v>
      </x:c>
      <x:c r="M223" s="34">
        <x:f t="shared" si="117"/>
        <x:v>6.2738562908667847E-2</x:v>
      </x:c>
      <x:c r="N223" s="34">
        <x:f t="shared" si="88"/>
        <x:v>1.0836784427012887</x:v>
      </x:c>
      <x:c r="O223" s="35">
        <x:f t="shared" si="89"/>
        <x:v>0.19209144792354393</x:v>
      </x:c>
      <x:c r="P223" s="26" t="b">
        <x:f t="shared" si="90"/>
        <x:v>0</x:v>
      </x:c>
      <x:c r="Q223" s="26" t="b">
        <x:f t="shared" si="91"/>
        <x:v>0</x:v>
      </x:c>
      <x:c r="R223" s="26" t="b">
        <x:f t="shared" si="92"/>
        <x:v>0</x:v>
      </x:c>
      <x:c r="S223" s="26" t="b">
        <x:f t="shared" si="118"/>
        <x:v>0</x:v>
      </x:c>
      <x:c r="T223" s="26" t="str">
        <x:f t="shared" si="119"/>
        <x:v>不调</x:v>
      </x:c>
      <x:c r="U223" s="34">
        <x:f t="shared" si="93"/>
        <x:v>0.10123696700393105</x:v>
      </x:c>
      <x:c r="V223" s="34">
        <x:f t="shared" si="94"/>
        <x:v>0.10692839413809072</x:v>
      </x:c>
      <x:c r="W223" s="34">
        <x:f t="shared" si="95"/>
        <x:v>0.81277451865059902</x:v>
      </x:c>
      <x:c r="X223" s="34">
        <x:f t="shared" si="96"/>
        <x:v>6.2738562908667847E-2</x:v>
      </x:c>
      <x:c r="Y223" s="34">
        <x:f t="shared" si="120"/>
        <x:v>0.99998626710299976</x:v>
      </x:c>
      <x:c r="Z223" s="34">
        <x:f t="shared" si="97"/>
        <x:v>0.10123557672709056</x:v>
      </x:c>
      <x:c r="AA223" s="34">
        <x:f t="shared" si="98"/>
        <x:v>0.10692692570146761</x:v>
      </x:c>
      <x:c r="AB223" s="34">
        <x:f t="shared" si="99"/>
        <x:v>0.81276335690184998</x:v>
      </x:c>
      <x:c r="AC223" s="34">
        <x:f t="shared" si="100"/>
        <x:v>6.2737701326445475E-2</x:v>
      </x:c>
      <x:c r="AD223" s="34">
        <x:f t="shared" si="101"/>
        <x:v>1.0836635606568537</x:v>
      </x:c>
      <x:c r="AE223" s="34">
        <x:f t="shared" si="121"/>
        <x:v>1.1050781187031036</x:v>
      </x:c>
      <x:c r="AF223" s="33">
        <x:f t="shared" si="102"/>
        <x:v>-1.9378320576450836E-2</x:v>
      </x:c>
      <x:c r="AG223" s="33">
        <x:f t="shared" si="122"/>
        <x:v>2.709390988115068E-3</x:v>
      </x:c>
      <x:c r="AH223" s="30">
        <x:f t="shared" si="123"/>
        <x:v>44021</x:v>
      </x:c>
      <x:c r="AI223" s="36">
        <x:f t="shared" si="103"/>
        <x:v>2020</x:v>
      </x:c>
      <x:c r="AJ223" s="36">
        <x:f t="shared" si="104"/>
        <x:v>9</x:v>
      </x:c>
      <x:c r="AK223" s="26">
        <x:f t="shared" si="105"/>
        <x:v>0</x:v>
      </x:c>
      <x:c r="AL223" s="34">
        <x:f t="shared" si="124"/>
        <x:v>1.0956437745664718</x:v>
      </x:c>
      <x:c r="AM223" s="35" t="str">
        <x:f t="shared" si="106"/>
      </x:c>
      <x:c r="AN223" s="34">
        <x:f t="shared" si="125"/>
        <x:v>1.1050781187031036</x:v>
      </x:c>
      <x:c r="AO223" s="35">
        <x:f t="shared" si="107"/>
        <x:v>-1.9378320576450836E-2</x:v>
      </x:c>
      <x:c r="AP223" s="31">
        <x:f t="shared" si="108"/>
        <x:v>1</x:v>
      </x:c>
      <x:c r="AQ223" s="26" t="b">
        <x:f t="shared" si="109"/>
        <x:v>1</x:v>
      </x:c>
    </x:row>
    <x:row r="224">
      <x:c r="A224" s="30" t="n">
        <x:f>'净值底稿'!A186</x:f>
        <x:v>44104</x:v>
      </x:c>
      <x:c r="B224" s="32" t="n">
        <x:f>'净值底稿'!F186</x:f>
        <x:v>1.4082463088123274</x:v>
      </x:c>
      <x:c r="C224" s="32" t="n">
        <x:f>'净值底稿'!O186</x:f>
        <x:v>1.2528127289036388</x:v>
      </x:c>
      <x:c r="D224" s="32" t="n">
        <x:f>'净值底稿'!P186</x:f>
        <x:v>1.4249</x:v>
      </x:c>
      <x:c r="E224" s="32" t="n">
        <x:f>'净值底稿'!Q186</x:f>
        <x:v>1.4698</x:v>
      </x:c>
      <x:c r="F224" s="33">
        <x:f t="shared" si="110"/>
        <x:v>5.1248492452988792E-3</x:v>
      </x:c>
      <x:c r="G224" s="33">
        <x:f t="shared" si="111"/>
        <x:v>-1.562210501808714E-3</x:v>
      </x:c>
      <x:c r="H224" s="33">
        <x:f t="shared" si="112"/>
        <x:v>1.4038043096786801E-4</x:v>
      </x:c>
      <x:c r="I224" s="33">
        <x:f t="shared" si="113"/>
        <x:v>-1.4267273591955787E-3</x:v>
      </x:c>
      <x:c r="J224" s="34">
        <x:f t="shared" si="114"/>
        <x:v>0.10175439379607779</x:v>
      </x:c>
      <x:c r="K224" s="34">
        <x:f t="shared" si="115"/>
        <x:v>0.10675988333521066</x:v>
      </x:c>
      <x:c r="L224" s="34">
        <x:f t="shared" si="116"/>
        <x:v>0.81287745297216674</x:v>
      </x:c>
      <x:c r="M224" s="34">
        <x:f t="shared" si="117"/>
        <x:v>6.2648191731509997E-2</x:v>
      </x:c>
      <x:c r="N224" s="34">
        <x:f t="shared" si="88"/>
        <x:v>1.0840399218349652</x:v>
      </x:c>
      <x:c r="O224" s="35">
        <x:f t="shared" si="89"/>
        <x:v>0.19234926032828592</x:v>
      </x:c>
      <x:c r="P224" s="26" t="b">
        <x:f t="shared" si="90"/>
        <x:v>0</x:v>
      </x:c>
      <x:c r="Q224" s="26" t="b">
        <x:f t="shared" si="91"/>
        <x:v>1</x:v>
      </x:c>
      <x:c r="R224" s="26" t="b">
        <x:f t="shared" si="92"/>
        <x:v>0</x:v>
      </x:c>
      <x:c r="S224" s="26" t="b">
        <x:f t="shared" si="118"/>
        <x:v>1</x:v>
      </x:c>
      <x:c r="T224" s="26" t="str">
        <x:f t="shared" si="119"/>
        <x:v>季度</x:v>
      </x:c>
      <x:c r="U224" s="34">
        <x:f t="shared" si="93"/>
        <x:v>0.10425713856564423</x:v>
      </x:c>
      <x:c r="V224" s="34">
        <x:f t="shared" si="94"/>
        <x:v>0.10425713856564423</x:v>
      </x:c>
      <x:c r="W224" s="34">
        <x:f t="shared" si="95"/>
        <x:v>0.81287745297216674</x:v>
      </x:c>
      <x:c r="X224" s="34">
        <x:f t="shared" si="96"/>
        <x:v>6.2648191731509997E-2</x:v>
      </x:c>
      <x:c r="Y224" s="34">
        <x:f t="shared" si="120"/>
        <x:v>0.99998626710299976</x:v>
      </x:c>
      <x:c r="Z224" s="34">
        <x:f t="shared" si="97"/>
        <x:v>0.10425570681309876</x:v>
      </x:c>
      <x:c r="AA224" s="34">
        <x:f t="shared" si="98"/>
        <x:v>0.10425570681309876</x:v>
      </x:c>
      <x:c r="AB224" s="34">
        <x:f t="shared" si="99"/>
        <x:v>0.81286628980983122</x:v>
      </x:c>
      <x:c r="AC224" s="34">
        <x:f t="shared" si="100"/>
        <x:v>6.2647331390345701E-2</x:v>
      </x:c>
      <x:c r="AD224" s="34">
        <x:f t="shared" si="101"/>
        <x:v>1.0840250348263745</x:v>
      </x:c>
      <x:c r="AE224" s="34">
        <x:f t="shared" si="121"/>
        <x:v>1.1050781187031036</x:v>
      </x:c>
      <x:c r="AF224" s="33">
        <x:f t="shared" si="102"/>
        <x:v>-1.9051217755932548E-2</x:v>
      </x:c>
      <x:c r="AG224" s="33">
        <x:f t="shared" si="122"/>
        <x:v>3.3356678460405575E-4</x:v>
      </x:c>
      <x:c r="AH224" s="30">
        <x:f t="shared" si="123"/>
        <x:v>44104</x:v>
      </x:c>
      <x:c r="AI224" s="36">
        <x:f t="shared" si="103"/>
        <x:v>2020</x:v>
      </x:c>
      <x:c r="AJ224" s="36">
        <x:f t="shared" si="104"/>
        <x:v>9</x:v>
      </x:c>
      <x:c r="AK224" s="26">
        <x:f t="shared" si="105"/>
        <x:v>1</x:v>
      </x:c>
      <x:c r="AL224" s="34">
        <x:f t="shared" si="124"/>
        <x:v>1.0956437745664718</x:v>
      </x:c>
      <x:c r="AM224" s="35">
        <x:f t="shared" si="106"/>
        <x:v>-1.0604486613082442E-2</x:v>
      </x:c>
      <x:c r="AN224" s="34">
        <x:f t="shared" si="125"/>
        <x:v>1.1050781187031036</x:v>
      </x:c>
      <x:c r="AO224" s="35">
        <x:f t="shared" si="107"/>
        <x:v>-1.9051217755932548E-2</x:v>
      </x:c>
      <x:c r="AP224" s="31">
        <x:f t="shared" si="108"/>
        <x:v>1</x:v>
      </x:c>
      <x:c r="AQ224" s="26" t="b">
        <x:f t="shared" si="109"/>
        <x:v>1</x:v>
      </x:c>
    </x:row>
    <x:row r="225">
      <x:c r="A225" s="30" t="n">
        <x:f>'净值底稿'!A187</x:f>
        <x:v>44113</x:v>
      </x:c>
      <x:c r="B225" s="32" t="n">
        <x:f>'净值底稿'!F187</x:f>
        <x:v>1.4647039387767224</x:v>
      </x:c>
      <x:c r="C225" s="32" t="n">
        <x:f>'净值底稿'!O187</x:f>
        <x:v>1.2877444081132023</x:v>
      </x:c>
      <x:c r="D225" s="32" t="n">
        <x:f>'净值底稿'!P187</x:f>
        <x:v>1.4252</x:v>
      </x:c>
      <x:c r="E225" s="32" t="n">
        <x:f>'净值底稿'!Q187</x:f>
        <x:v>1.4744</x:v>
      </x:c>
      <x:c r="F225" s="33">
        <x:f t="shared" si="110"/>
        <x:v>4.0090735272020561E-2</x:v>
      </x:c>
      <x:c r="G225" s="33">
        <x:f t="shared" si="111"/>
        <x:v>2.7882602406293255E-2</x:v>
      </x:c>
      <x:c r="H225" s="33">
        <x:f t="shared" si="112"/>
        <x:v>2.1054109060281156E-4</x:v>
      </x:c>
      <x:c r="I225" s="33">
        <x:f t="shared" si="113"/>
        <x:v>3.1296775071438798E-3</x:v>
      </x:c>
      <x:c r="J225" s="34">
        <x:f t="shared" si="114"/>
        <x:v>0.10843539475554009</x:v>
      </x:c>
      <x:c r="K225" s="34">
        <x:f t="shared" si="115"/>
        <x:v>0.10716262723475548</x:v>
      </x:c>
      <x:c r="L225" s="34">
        <x:f t="shared" si="116"/>
        <x:v>0.81303743156500208</x:v>
      </x:c>
      <x:c r="M225" s="34">
        <x:f t="shared" si="117"/>
        <x:v>6.2843397334280654E-2</x:v>
      </x:c>
      <x:c r="N225" s="34">
        <x:f t="shared" si="88"/>
        <x:v>1.0914788508895783</x:v>
      </x:c>
      <x:c r="O225" s="35">
        <x:f t="shared" si="89"/>
        <x:v>0.19752835505202745</x:v>
      </x:c>
      <x:c r="P225" s="26" t="b">
        <x:f t="shared" si="90"/>
        <x:v>0</x:v>
      </x:c>
      <x:c r="Q225" s="26" t="b">
        <x:f t="shared" si="91"/>
        <x:v>0</x:v>
      </x:c>
      <x:c r="R225" s="26" t="b">
        <x:f t="shared" si="92"/>
        <x:v>0</x:v>
      </x:c>
      <x:c r="S225" s="26" t="b">
        <x:f t="shared" si="118"/>
        <x:v>0</x:v>
      </x:c>
      <x:c r="T225" s="26" t="str">
        <x:f t="shared" si="119"/>
        <x:v>不调</x:v>
      </x:c>
      <x:c r="U225" s="34">
        <x:f t="shared" si="93"/>
        <x:v>0.10843539475554009</x:v>
      </x:c>
      <x:c r="V225" s="34">
        <x:f t="shared" si="94"/>
        <x:v>0.10716262723475548</x:v>
      </x:c>
      <x:c r="W225" s="34">
        <x:f t="shared" si="95"/>
        <x:v>0.81303743156500208</x:v>
      </x:c>
      <x:c r="X225" s="34">
        <x:f t="shared" si="96"/>
        <x:v>6.2843397334280654E-2</x:v>
      </x:c>
      <x:c r="Y225" s="34">
        <x:f t="shared" si="120"/>
        <x:v>0.99987641071610844</x:v>
      </x:c>
      <x:c r="Z225" s="34">
        <x:f t="shared" si="97"/>
        <x:v>0.10842199330275376</x:v>
      </x:c>
      <x:c r="AA225" s="34">
        <x:f t="shared" si="98"/>
        <x:v>0.10714938308239559</x:v>
      </x:c>
      <x:c r="AB225" s="34">
        <x:f t="shared" si="99"/>
        <x:v>0.81293694885105794</x:v>
      </x:c>
      <x:c r="AC225" s="34">
        <x:f t="shared" si="100"/>
        <x:v>6.2835630563806796E-2</x:v>
      </x:c>
      <x:c r="AD225" s="34">
        <x:f t="shared" si="101"/>
        <x:v>1.091343955800014</x:v>
      </x:c>
      <x:c r="AE225" s="34">
        <x:f t="shared" si="121"/>
        <x:v>1.1050781187031036</x:v>
      </x:c>
      <x:c r="AF225" s="33">
        <x:f t="shared" si="102"/>
        <x:v>-1.2428228077855485E-2</x:v>
      </x:c>
      <x:c r="AG225" s="33">
        <x:f t="shared" si="122"/>
        <x:v>6.7516161882845704E-3</x:v>
      </x:c>
      <x:c r="AH225" s="30">
        <x:f t="shared" si="123"/>
        <x:v>44104</x:v>
      </x:c>
      <x:c r="AI225" s="36">
        <x:f t="shared" si="103"/>
        <x:v>2020</x:v>
      </x:c>
      <x:c r="AJ225" s="36">
        <x:f t="shared" si="104"/>
        <x:v>10</x:v>
      </x:c>
      <x:c r="AK225" s="26">
        <x:f t="shared" si="105"/>
        <x:v>0</x:v>
      </x:c>
      <x:c r="AL225" s="34">
        <x:f t="shared" si="124"/>
        <x:v>1.0840250348263745</x:v>
      </x:c>
      <x:c r="AM225" s="35" t="str">
        <x:f t="shared" si="106"/>
      </x:c>
      <x:c r="AN225" s="34">
        <x:f t="shared" si="125"/>
        <x:v>1.1050781187031036</x:v>
      </x:c>
      <x:c r="AO225" s="35">
        <x:f t="shared" si="107"/>
        <x:v>-1.2428228077855485E-2</x:v>
      </x:c>
      <x:c r="AP225" s="31">
        <x:f t="shared" si="108"/>
        <x:v>1</x:v>
      </x:c>
      <x:c r="AQ225" s="26" t="b">
        <x:f t="shared" si="109"/>
        <x:v>1</x:v>
      </x:c>
    </x:row>
    <x:row r="226">
      <x:c r="A226" s="30" t="n">
        <x:f>'净值底稿'!A188</x:f>
        <x:v>44116</x:v>
      </x:c>
      <x:c r="B226" s="32" t="n">
        <x:f>'净值底稿'!F188</x:f>
        <x:v>1.503503733366605</x:v>
      </x:c>
      <x:c r="C226" s="32" t="n">
        <x:f>'净值底稿'!O188</x:f>
        <x:v>1.3267443558957288</x:v>
      </x:c>
      <x:c r="D226" s="32" t="n">
        <x:f>'净值底稿'!P188</x:f>
        <x:v>1.4253</x:v>
      </x:c>
      <x:c r="E226" s="32" t="n">
        <x:f>'净值底稿'!Q188</x:f>
        <x:v>1.4899</x:v>
      </x:c>
      <x:c r="F226" s="33">
        <x:f t="shared" si="110"/>
        <x:v>2.6489854749955244E-2</x:v>
      </x:c>
      <x:c r="G226" s="33">
        <x:f t="shared" si="111"/>
        <x:v>3.0285472440660044E-2</x:v>
      </x:c>
      <x:c r="H226" s="33">
        <x:f t="shared" si="112"/>
        <x:v>7.0165590794202259E-5</x:v>
      </x:c>
      <x:c r="I226" s="33">
        <x:f t="shared" si="113"/>
        <x:v>1.0512750949538852E-2</x:v>
      </x:c>
      <x:c r="J226" s="34">
        <x:f t="shared" si="114"/>
        <x:v>0.11129407615704433</x:v>
      </x:c>
      <x:c r="K226" s="34">
        <x:f t="shared" si="115"/>
        <x:v>0.11039445277077121</x:v>
      </x:c>
      <x:c r="L226" s="34">
        <x:f t="shared" si="116"/>
        <x:v>0.81299398905235254</x:v>
      </x:c>
      <x:c r="M226" s="34">
        <x:f t="shared" si="117"/>
        <x:v>6.3496205898681324E-2</x:v>
      </x:c>
      <x:c r="N226" s="34">
        <x:f t="shared" si="88"/>
        <x:v>1.0981787238788496</x:v>
      </x:c>
      <x:c r="O226" s="35">
        <x:f t="shared" si="89"/>
        <x:v>0.20186926235904026</x:v>
      </x:c>
      <x:c r="P226" s="26" t="b">
        <x:f t="shared" si="90"/>
        <x:v>0</x:v>
      </x:c>
      <x:c r="Q226" s="26" t="b">
        <x:f t="shared" si="91"/>
        <x:v>0</x:v>
      </x:c>
      <x:c r="R226" s="26" t="b">
        <x:f t="shared" si="92"/>
        <x:v>0</x:v>
      </x:c>
      <x:c r="S226" s="26" t="b">
        <x:f t="shared" si="118"/>
        <x:v>0</x:v>
      </x:c>
      <x:c r="T226" s="26" t="str">
        <x:f t="shared" si="119"/>
        <x:v>不调</x:v>
      </x:c>
      <x:c r="U226" s="34">
        <x:f t="shared" si="93"/>
        <x:v>0.11129407615704433</x:v>
      </x:c>
      <x:c r="V226" s="34">
        <x:f t="shared" si="94"/>
        <x:v>0.11039445277077121</x:v>
      </x:c>
      <x:c r="W226" s="34">
        <x:f t="shared" si="95"/>
        <x:v>0.81299398905235254</x:v>
      </x:c>
      <x:c r="X226" s="34">
        <x:f t="shared" si="96"/>
        <x:v>6.3496205898681324E-2</x:v>
      </x:c>
      <x:c r="Y226" s="34">
        <x:f t="shared" si="120"/>
        <x:v>0.99995880187477393</x:v>
      </x:c>
      <x:c r="Z226" s="34">
        <x:f t="shared" si="97"/>
        <x:v>0.1112894910497579</x:v>
      </x:c>
      <x:c r="AA226" s="34">
        <x:f t="shared" si="98"/>
        <x:v>0.1103899047262817</x:v>
      </x:c>
      <x:c r="AB226" s="34">
        <x:f t="shared" si="99"/>
        <x:v>0.81296049522418357</x:v>
      </x:c>
      <x:c r="AC226" s="34">
        <x:f t="shared" si="100"/>
        <x:v>6.3493589974039324E-2</x:v>
      </x:c>
      <x:c r="AD226" s="34">
        <x:f t="shared" si="101"/>
        <x:v>1.0981334809742627</x:v>
      </x:c>
      <x:c r="AE226" s="34">
        <x:f t="shared" si="121"/>
        <x:v>1.1050781187031036</x:v>
      </x:c>
      <x:c r="AF226" s="33">
        <x:f t="shared" si="102"/>
        <x:v>-6.2842957536712873E-3</x:v>
      </x:c>
      <x:c r="AG226" s="33">
        <x:f t="shared" si="122"/>
        <x:v>6.2212514562116628E-3</x:v>
      </x:c>
      <x:c r="AH226" s="30">
        <x:f t="shared" si="123"/>
        <x:v>44104</x:v>
      </x:c>
      <x:c r="AI226" s="36">
        <x:f t="shared" si="103"/>
        <x:v>2020</x:v>
      </x:c>
      <x:c r="AJ226" s="36">
        <x:f t="shared" si="104"/>
        <x:v>10</x:v>
      </x:c>
      <x:c r="AK226" s="26">
        <x:f t="shared" si="105"/>
        <x:v>0</x:v>
      </x:c>
      <x:c r="AL226" s="34">
        <x:f t="shared" si="124"/>
        <x:v>1.0840250348263745</x:v>
      </x:c>
      <x:c r="AM226" s="35" t="str">
        <x:f t="shared" si="106"/>
      </x:c>
      <x:c r="AN226" s="34">
        <x:f t="shared" si="125"/>
        <x:v>1.1050781187031036</x:v>
      </x:c>
      <x:c r="AO226" s="35">
        <x:f t="shared" si="107"/>
        <x:v>-6.2842957536712873E-3</x:v>
      </x:c>
      <x:c r="AP226" s="31">
        <x:f t="shared" si="108"/>
        <x:v>1</x:v>
      </x:c>
      <x:c r="AQ226" s="26" t="b">
        <x:f t="shared" si="109"/>
        <x:v>1</x:v>
      </x:c>
    </x:row>
    <x:row r="227">
      <x:c r="A227" s="30" t="n">
        <x:f>'净值底稿'!A189</x:f>
        <x:v>44117</x:v>
      </x:c>
      <x:c r="B227" s="32" t="n">
        <x:f>'净值底稿'!F189</x:f>
        <x:v>1.5143394401439976</x:v>
      </x:c>
      <x:c r="C227" s="32" t="n">
        <x:f>'净值底稿'!O189</x:f>
        <x:v>1.3329556423523363</x:v>
      </x:c>
      <x:c r="D227" s="32" t="n">
        <x:f>'净值底稿'!P189</x:f>
        <x:v>1.4256</x:v>
      </x:c>
      <x:c r="E227" s="32" t="n">
        <x:f>'净值底稿'!Q189</x:f>
        <x:v>1.4826</x:v>
      </x:c>
      <x:c r="F227" s="33">
        <x:f t="shared" si="110"/>
        <x:v>7.2069703166812715E-3</x:v>
      </x:c>
      <x:c r="G227" s="33">
        <x:f t="shared" si="111"/>
        <x:v>4.6816000603326913E-3</x:v>
      </x:c>
      <x:c r="H227" s="33">
        <x:f t="shared" si="112"/>
        <x:v>2.1048200378870341E-4</x:v>
      </x:c>
      <x:c r="I227" s="33">
        <x:f t="shared" si="113"/>
        <x:v>-4.8996576951473303E-3</x:v>
      </x:c>
      <x:c r="J227" s="34">
        <x:f t="shared" si="114"/>
        <x:v>0.11209155110831207</x:v>
      </x:c>
      <x:c r="K227" s="34">
        <x:f t="shared" si="115"/>
        <x:v>0.11090670611090837</x:v>
      </x:c>
      <x:c r="L227" s="34">
        <x:f t="shared" si="116"/>
        <x:v>0.81313160877821944</x:v>
      </x:c>
      <x:c r="M227" s="34">
        <x:f t="shared" si="117"/>
        <x:v>6.3182493117330499E-2</x:v>
      </x:c>
      <x:c r="N227" s="34">
        <x:f t="shared" si="88"/>
        <x:v>1.0993123591147704</x:v>
      </x:c>
      <x:c r="O227" s="35">
        <x:f t="shared" si="89"/>
        <x:v>0.20285249717267936</x:v>
      </x:c>
      <x:c r="P227" s="26" t="b">
        <x:f t="shared" si="90"/>
        <x:v>0</x:v>
      </x:c>
      <x:c r="Q227" s="26" t="b">
        <x:f t="shared" si="91"/>
        <x:v>0</x:v>
      </x:c>
      <x:c r="R227" s="26" t="b">
        <x:f t="shared" si="92"/>
        <x:v>0</x:v>
      </x:c>
      <x:c r="S227" s="26" t="b">
        <x:f t="shared" si="118"/>
        <x:v>0</x:v>
      </x:c>
      <x:c r="T227" s="26" t="str">
        <x:f t="shared" si="119"/>
        <x:v>不调</x:v>
      </x:c>
      <x:c r="U227" s="34">
        <x:f t="shared" si="93"/>
        <x:v>0.11209155110831207</x:v>
      </x:c>
      <x:c r="V227" s="34">
        <x:f t="shared" si="94"/>
        <x:v>0.11090670611090837</x:v>
      </x:c>
      <x:c r="W227" s="34">
        <x:f t="shared" si="95"/>
        <x:v>0.81313160877821944</x:v>
      </x:c>
      <x:c r="X227" s="34">
        <x:f t="shared" si="96"/>
        <x:v>6.3182493117330499E-2</x:v>
      </x:c>
      <x:c r="Y227" s="34">
        <x:f t="shared" si="120"/>
        <x:v>0.99998626710299976</x:v>
      </x:c>
      <x:c r="Z227" s="34">
        <x:f t="shared" si="97"/>
        <x:v>0.1120900117665861</x:v>
      </x:c>
      <x:c r="AA227" s="34">
        <x:f t="shared" si="98"/>
        <x:v>0.11090518304053672</x:v>
      </x:c>
      <x:c r="AB227" s="34">
        <x:f t="shared" si="99"/>
        <x:v>0.81312044212558843</x:v>
      </x:c>
      <x:c r="AC227" s="34">
        <x:f t="shared" si="100"/>
        <x:v>6.3181625438660294E-2</x:v>
      </x:c>
      <x:c r="AD227" s="34">
        <x:f t="shared" si="101"/>
        <x:v>1.0992972623713715</x:v>
      </x:c>
      <x:c r="AE227" s="34">
        <x:f t="shared" si="121"/>
        <x:v>1.1050781187031036</x:v>
      </x:c>
      <x:c r="AF227" s="33">
        <x:f t="shared" si="102"/>
        <x:v>-5.2311743702937452E-3</x:v>
      </x:c>
      <x:c r="AG227" s="33">
        <x:f t="shared" si="122"/>
        <x:v>1.0597813628960839E-3</x:v>
      </x:c>
      <x:c r="AH227" s="30">
        <x:f t="shared" si="123"/>
        <x:v>44104</x:v>
      </x:c>
      <x:c r="AI227" s="36">
        <x:f t="shared" si="103"/>
        <x:v>2020</x:v>
      </x:c>
      <x:c r="AJ227" s="36">
        <x:f t="shared" si="104"/>
        <x:v>10</x:v>
      </x:c>
      <x:c r="AK227" s="26">
        <x:f t="shared" si="105"/>
        <x:v>0</x:v>
      </x:c>
      <x:c r="AL227" s="34">
        <x:f t="shared" si="124"/>
        <x:v>1.0840250348263745</x:v>
      </x:c>
      <x:c r="AM227" s="35" t="str">
        <x:f t="shared" si="106"/>
      </x:c>
      <x:c r="AN227" s="34">
        <x:f t="shared" si="125"/>
        <x:v>1.1050781187031036</x:v>
      </x:c>
      <x:c r="AO227" s="35">
        <x:f t="shared" si="107"/>
        <x:v>-5.2311743702937452E-3</x:v>
      </x:c>
      <x:c r="AP227" s="31">
        <x:f t="shared" si="108"/>
        <x:v>1</x:v>
      </x:c>
      <x:c r="AQ227" s="26" t="b">
        <x:f t="shared" si="109"/>
        <x:v>1</x:v>
      </x:c>
    </x:row>
    <x:row r="228">
      <x:c r="A228" s="30" t="n">
        <x:f>'净值底稿'!A190</x:f>
        <x:v>44118</x:v>
      </x:c>
      <x:c r="B228" s="32" t="n">
        <x:f>'净值底稿'!F190</x:f>
        <x:v>1.4990585374245</x:v>
      </x:c>
      <x:c r="C228" s="32" t="n">
        <x:f>'净值底稿'!O190</x:f>
        <x:v>1.3262769152393163</x:v>
      </x:c>
      <x:c r="D228" s="32" t="n">
        <x:f>'净值底稿'!P190</x:f>
        <x:v>1.426</x:v>
      </x:c>
      <x:c r="E228" s="32" t="n">
        <x:f>'净值底稿'!Q190</x:f>
        <x:v>1.4682</x:v>
      </x:c>
      <x:c r="F228" s="33">
        <x:f t="shared" si="110"/>
        <x:v>-1.0090804158177757E-2</x:v>
      </x:c>
      <x:c r="G228" s="33">
        <x:f t="shared" si="111"/>
        <x:v>-5.0104646402439057E-3</x:v>
      </x:c>
      <x:c r="H228" s="33">
        <x:f t="shared" si="112"/>
        <x:v>2.805836139168072E-4</x:v>
      </x:c>
      <x:c r="I228" s="33">
        <x:f t="shared" si="113"/>
        <x:v>-9.7126669364629992E-3</x:v>
      </x:c>
      <x:c r="J228" s="34">
        <x:f t="shared" si="114"/>
        <x:v>0.11095893340976164</x:v>
      </x:c>
      <x:c r="K228" s="34">
        <x:f t="shared" si="115"/>
        <x:v>0.11034949654249233</x:v>
      </x:c>
      <x:c r="L228" s="34">
        <x:f t="shared" si="116"/>
        <x:v>0.81334859039778962</x:v>
      </x:c>
      <x:c r="M228" s="34">
        <x:f t="shared" si="117"/>
        <x:v>6.2567963354270228E-2</x:v>
      </x:c>
      <x:c r="N228" s="34">
        <x:f t="shared" si="88"/>
        <x:v>1.0972249837043138</x:v>
      </x:c>
      <x:c r="O228" s="35">
        <x:f t="shared" si="89"/>
        <x:v>0.20169831460189699</x:v>
      </x:c>
      <x:c r="P228" s="26" t="b">
        <x:f t="shared" si="90"/>
        <x:v>0</x:v>
      </x:c>
      <x:c r="Q228" s="26" t="b">
        <x:f t="shared" si="91"/>
        <x:v>0</x:v>
      </x:c>
      <x:c r="R228" s="26" t="b">
        <x:f t="shared" si="92"/>
        <x:v>0</x:v>
      </x:c>
      <x:c r="S228" s="26" t="b">
        <x:f t="shared" si="118"/>
        <x:v>0</x:v>
      </x:c>
      <x:c r="T228" s="26" t="str">
        <x:f t="shared" si="119"/>
        <x:v>不调</x:v>
      </x:c>
      <x:c r="U228" s="34">
        <x:f t="shared" si="93"/>
        <x:v>0.11095893340976164</x:v>
      </x:c>
      <x:c r="V228" s="34">
        <x:f t="shared" si="94"/>
        <x:v>0.11034949654249233</x:v>
      </x:c>
      <x:c r="W228" s="34">
        <x:f t="shared" si="95"/>
        <x:v>0.81334859039778962</x:v>
      </x:c>
      <x:c r="X228" s="34">
        <x:f t="shared" si="96"/>
        <x:v>6.2567963354270228E-2</x:v>
      </x:c>
      <x:c r="Y228" s="34">
        <x:f t="shared" si="120"/>
        <x:v>0.99998626710299976</x:v>
      </x:c>
      <x:c r="Z228" s="34">
        <x:f t="shared" si="97"/>
        <x:v>0.11095740962215786</x:v>
      </x:c>
      <x:c r="AA228" s="34">
        <x:f t="shared" si="98"/>
        <x:v>0.11034798112422228</x:v>
      </x:c>
      <x:c r="AB228" s="34">
        <x:f t="shared" si="99"/>
        <x:v>0.81333742076537241</x:v>
      </x:c>
      <x:c r="AC228" s="34">
        <x:f t="shared" si="100"/>
        <x:v>6.256710411487397E-2</x:v>
      </x:c>
      <x:c r="AD228" s="34">
        <x:f t="shared" si="101"/>
        <x:v>1.0972099156266264</x:v>
      </x:c>
      <x:c r="AE228" s="34">
        <x:f t="shared" si="121"/>
        <x:v>1.1050781187031036</x:v>
      </x:c>
      <x:c r="AF228" s="33">
        <x:f t="shared" si="102"/>
        <x:v>-7.120042414477612E-3</x:v>
      </x:c>
      <x:c r="AG228" s="33">
        <x:f t="shared" si="122"/>
        <x:v>-1.8988010033267333E-3</x:v>
      </x:c>
      <x:c r="AH228" s="30">
        <x:f t="shared" si="123"/>
        <x:v>44104</x:v>
      </x:c>
      <x:c r="AI228" s="36">
        <x:f t="shared" si="103"/>
        <x:v>2020</x:v>
      </x:c>
      <x:c r="AJ228" s="36">
        <x:f t="shared" si="104"/>
        <x:v>10</x:v>
      </x:c>
      <x:c r="AK228" s="26">
        <x:f t="shared" si="105"/>
        <x:v>0</x:v>
      </x:c>
      <x:c r="AL228" s="34">
        <x:f t="shared" si="124"/>
        <x:v>1.0840250348263745</x:v>
      </x:c>
      <x:c r="AM228" s="35" t="str">
        <x:f t="shared" si="106"/>
      </x:c>
      <x:c r="AN228" s="34">
        <x:f t="shared" si="125"/>
        <x:v>1.1050781187031036</x:v>
      </x:c>
      <x:c r="AO228" s="35">
        <x:f t="shared" si="107"/>
        <x:v>-7.120042414477612E-3</x:v>
      </x:c>
      <x:c r="AP228" s="31">
        <x:f t="shared" si="108"/>
        <x:v>1</x:v>
      </x:c>
      <x:c r="AQ228" s="26" t="b">
        <x:f t="shared" si="109"/>
        <x:v>1</x:v>
      </x:c>
    </x:row>
    <x:row r="229">
      <x:c r="A229" s="30" t="n">
        <x:f>'净值底稿'!A191</x:f>
        <x:v>44119</x:v>
      </x:c>
      <x:c r="B229" s="32" t="n">
        <x:f>'净值底稿'!F191</x:f>
        <x:v>1.4862422191542974</x:v>
      </x:c>
      <x:c r="C229" s="32" t="n">
        <x:f>'净值底稿'!O191</x:f>
        <x:v>1.3181769532702186</x:v>
      </x:c>
      <x:c r="D229" s="32" t="n">
        <x:f>'净值底稿'!P191</x:f>
        <x:v>1.4262</x:v>
      </x:c>
      <x:c r="E229" s="32" t="n">
        <x:f>'净值底稿'!Q191</x:f>
        <x:v>1.4666</x:v>
      </x:c>
      <x:c r="F229" s="33">
        <x:f t="shared" si="110"/>
        <x:v>-8.5495782521087804E-3</x:v>
      </x:c>
      <x:c r="G229" s="33">
        <x:f t="shared" si="111"/>
        <x:v>-6.1072931874383007E-3</x:v>
      </x:c>
      <x:c r="H229" s="33">
        <x:f t="shared" si="112"/>
        <x:v>1.4025245441784406E-4</x:v>
      </x:c>
      <x:c r="I229" s="33">
        <x:f t="shared" si="113"/>
        <x:v>-1.0897697861327327E-3</x:v>
      </x:c>
      <x:c r="J229" s="34">
        <x:f t="shared" si="114"/>
        <x:v>0.11000877056594194</x:v>
      </x:c>
      <x:c r="K229" s="34">
        <x:f t="shared" si="115"/>
        <x:v>0.10967405365085475</x:v>
      </x:c>
      <x:c r="L229" s="34">
        <x:f t="shared" si="116"/>
        <x:v>0.81345149333490463</x:v>
      </x:c>
      <x:c r="M229" s="34">
        <x:f t="shared" si="117"/>
        <x:v>6.2498920375203756E-2</x:v>
      </x:c>
      <x:c r="N229" s="34">
        <x:f t="shared" si="88"/>
        <x:v>1.0956332379269051</x:v>
      </x:c>
      <x:c r="O229" s="35">
        <x:f t="shared" si="89"/>
        <x:v>0.20050763030196858</x:v>
      </x:c>
      <x:c r="P229" s="26" t="b">
        <x:f t="shared" si="90"/>
        <x:v>0</x:v>
      </x:c>
      <x:c r="Q229" s="26" t="b">
        <x:f t="shared" si="91"/>
        <x:v>0</x:v>
      </x:c>
      <x:c r="R229" s="26" t="b">
        <x:f t="shared" si="92"/>
        <x:v>0</x:v>
      </x:c>
      <x:c r="S229" s="26" t="b">
        <x:f t="shared" si="118"/>
        <x:v>0</x:v>
      </x:c>
      <x:c r="T229" s="26" t="str">
        <x:f t="shared" si="119"/>
        <x:v>不调</x:v>
      </x:c>
      <x:c r="U229" s="34">
        <x:f t="shared" si="93"/>
        <x:v>0.11000877056594194</x:v>
      </x:c>
      <x:c r="V229" s="34">
        <x:f t="shared" si="94"/>
        <x:v>0.10967405365085475</x:v>
      </x:c>
      <x:c r="W229" s="34">
        <x:f t="shared" si="95"/>
        <x:v>0.81345149333490463</x:v>
      </x:c>
      <x:c r="X229" s="34">
        <x:f t="shared" si="96"/>
        <x:v>6.2498920375203756E-2</x:v>
      </x:c>
      <x:c r="Y229" s="34">
        <x:f t="shared" si="120"/>
        <x:v>0.99998626710299976</x:v>
      </x:c>
      <x:c r="Z229" s="34">
        <x:f t="shared" si="97"/>
        <x:v>0.11000725982682663</x:v>
      </x:c>
      <x:c r="AA229" s="34">
        <x:f t="shared" si="98"/>
        <x:v>0.10967254750837237</x:v>
      </x:c>
      <x:c r="AB229" s="34">
        <x:f t="shared" si="99"/>
        <x:v>0.81344032228933194</x:v>
      </x:c>
      <x:c r="AC229" s="34">
        <x:f t="shared" si="100"/>
        <x:v>6.2498062083967618E-2</x:v>
      </x:c>
      <x:c r="AD229" s="34">
        <x:f t="shared" si="101"/>
        <x:v>1.0956181917084986</x:v>
      </x:c>
      <x:c r="AE229" s="34">
        <x:f t="shared" si="121"/>
        <x:v>1.1050781187031036</x:v>
      </x:c>
      <x:c r="AF229" s="33">
        <x:f t="shared" si="102"/>
        <x:v>-8.5604147204606518E-3</x:v>
      </x:c>
      <x:c r="AG229" s="33">
        <x:f t="shared" si="122"/>
        <x:v>-1.4507013612055086E-3</x:v>
      </x:c>
      <x:c r="AH229" s="30">
        <x:f t="shared" si="123"/>
        <x:v>44104</x:v>
      </x:c>
      <x:c r="AI229" s="36">
        <x:f t="shared" si="103"/>
        <x:v>2020</x:v>
      </x:c>
      <x:c r="AJ229" s="36">
        <x:f t="shared" si="104"/>
        <x:v>10</x:v>
      </x:c>
      <x:c r="AK229" s="26">
        <x:f t="shared" si="105"/>
        <x:v>0</x:v>
      </x:c>
      <x:c r="AL229" s="34">
        <x:f t="shared" si="124"/>
        <x:v>1.0840250348263745</x:v>
      </x:c>
      <x:c r="AM229" s="35" t="str">
        <x:f t="shared" si="106"/>
      </x:c>
      <x:c r="AN229" s="34">
        <x:f t="shared" si="125"/>
        <x:v>1.1050781187031036</x:v>
      </x:c>
      <x:c r="AO229" s="35">
        <x:f t="shared" si="107"/>
        <x:v>-8.5604147204606518E-3</x:v>
      </x:c>
      <x:c r="AP229" s="31">
        <x:f t="shared" si="108"/>
        <x:v>1</x:v>
      </x:c>
      <x:c r="AQ229" s="26" t="b">
        <x:f t="shared" si="109"/>
        <x:v>1</x:v>
      </x:c>
    </x:row>
    <x:row r="230">
      <x:c r="A230" s="30" t="n">
        <x:f>'净值底稿'!A192</x:f>
        <x:v>44120</x:v>
      </x:c>
      <x:c r="B230" s="32" t="n">
        <x:f>'净值底稿'!F192</x:f>
        <x:v>1.470508702120455</x:v>
      </x:c>
      <x:c r="C230" s="32" t="n">
        <x:f>'净值底稿'!O192</x:f>
        <x:v>1.3168629514835786</x:v>
      </x:c>
      <x:c r="D230" s="32" t="n">
        <x:f>'净值底稿'!P192</x:f>
        <x:v>1.4267</x:v>
      </x:c>
      <x:c r="E230" s="32" t="n">
        <x:f>'净值底稿'!Q192</x:f>
        <x:v>1.4724</x:v>
      </x:c>
      <x:c r="F230" s="33">
        <x:f t="shared" si="110"/>
        <x:v>-1.0586105569518223E-2</x:v>
      </x:c>
      <x:c r="G230" s="33">
        <x:f t="shared" si="111"/>
        <x:v>-9.9683262052197019E-4</x:v>
      </x:c>
      <x:c r="H230" s="33">
        <x:f t="shared" si="112"/>
        <x:v>3.505819660638565E-4</x:v>
      </x:c>
      <x:c r="I230" s="33">
        <x:f t="shared" si="113"/>
        <x:v>3.9547252147824619E-3</x:v>
      </x:c>
      <x:c r="J230" s="34">
        <x:f t="shared" si="114"/>
        <x:v>0.10884271136088643</x:v>
      </x:c>
      <x:c r="K230" s="34">
        <x:f t="shared" si="115"/>
        <x:v>0.10956322233544027</x:v>
      </x:c>
      <x:c r="L230" s="34">
        <x:f t="shared" si="116"/>
        <x:v>0.81372549979679576</x:v>
      </x:c>
      <x:c r="M230" s="34">
        <x:f t="shared" si="117"/>
        <x:v>6.2745224745966124E-2</x:v>
      </x:c>
      <x:c r="N230" s="34">
        <x:f t="shared" si="88"/>
        <x:v>1.0948766582390885</x:v>
      </x:c>
      <x:c r="O230" s="35">
        <x:f t="shared" si="89"/>
        <x:v>0.19947994329114044</x:v>
      </x:c>
      <x:c r="P230" s="26" t="b">
        <x:f t="shared" si="90"/>
        <x:v>0</x:v>
      </x:c>
      <x:c r="Q230" s="26" t="b">
        <x:f t="shared" si="91"/>
        <x:v>0</x:v>
      </x:c>
      <x:c r="R230" s="26" t="b">
        <x:f t="shared" si="92"/>
        <x:v>0</x:v>
      </x:c>
      <x:c r="S230" s="26" t="b">
        <x:f t="shared" si="118"/>
        <x:v>0</x:v>
      </x:c>
      <x:c r="T230" s="26" t="str">
        <x:f t="shared" si="119"/>
        <x:v>不调</x:v>
      </x:c>
      <x:c r="U230" s="34">
        <x:f t="shared" si="93"/>
        <x:v>0.10884271136088643</x:v>
      </x:c>
      <x:c r="V230" s="34">
        <x:f t="shared" si="94"/>
        <x:v>0.10956322233544027</x:v>
      </x:c>
      <x:c r="W230" s="34">
        <x:f t="shared" si="95"/>
        <x:v>0.81372549979679576</x:v>
      </x:c>
      <x:c r="X230" s="34">
        <x:f t="shared" si="96"/>
        <x:v>6.2745224745966124E-2</x:v>
      </x:c>
      <x:c r="Y230" s="34">
        <x:f t="shared" si="120"/>
        <x:v>0.99998626710299976</x:v>
      </x:c>
      <x:c r="Z230" s="34">
        <x:f t="shared" si="97"/>
        <x:v>0.10884121663514208</x:v>
      </x:c>
      <x:c r="AA230" s="34">
        <x:f t="shared" si="98"/>
        <x:v>0.10956171771499293</x:v>
      </x:c>
      <x:c r="AB230" s="34">
        <x:f t="shared" si="99"/>
        <x:v>0.81371432498832053</x:v>
      </x:c>
      <x:c r="AC230" s="34">
        <x:f t="shared" si="100"/>
        <x:v>6.2744363072257434E-2</x:v>
      </x:c>
      <x:c r="AD230" s="34">
        <x:f t="shared" si="101"/>
        <x:v>1.0948616224107131</x:v>
      </x:c>
      <x:c r="AE230" s="34">
        <x:f t="shared" si="121"/>
        <x:v>1.1050781187031036</x:v>
      </x:c>
      <x:c r="AF230" s="33">
        <x:f t="shared" si="102"/>
        <x:v>-9.2450444176565005E-3</x:v>
      </x:c>
      <x:c r="AG230" s="33">
        <x:f t="shared" si="122"/>
        <x:v>-6.905410146629265E-4</x:v>
      </x:c>
      <x:c r="AH230" s="30">
        <x:f t="shared" si="123"/>
        <x:v>44104</x:v>
      </x:c>
      <x:c r="AI230" s="36">
        <x:f t="shared" si="103"/>
        <x:v>2020</x:v>
      </x:c>
      <x:c r="AJ230" s="36">
        <x:f t="shared" si="104"/>
        <x:v>10</x:v>
      </x:c>
      <x:c r="AK230" s="26">
        <x:f t="shared" si="105"/>
        <x:v>0</x:v>
      </x:c>
      <x:c r="AL230" s="34">
        <x:f t="shared" si="124"/>
        <x:v>1.0840250348263745</x:v>
      </x:c>
      <x:c r="AM230" s="35" t="str">
        <x:f t="shared" si="106"/>
      </x:c>
      <x:c r="AN230" s="34">
        <x:f t="shared" si="125"/>
        <x:v>1.1050781187031036</x:v>
      </x:c>
      <x:c r="AO230" s="35">
        <x:f t="shared" si="107"/>
        <x:v>-9.2450444176565005E-3</x:v>
      </x:c>
      <x:c r="AP230" s="31">
        <x:f t="shared" si="108"/>
        <x:v>1</x:v>
      </x:c>
      <x:c r="AQ230" s="26" t="b">
        <x:f t="shared" si="109"/>
        <x:v>1</x:v>
      </x:c>
    </x:row>
    <x:row r="231">
      <x:c r="A231" s="30" t="n">
        <x:f>'净值底稿'!A193</x:f>
        <x:v>44123</x:v>
      </x:c>
      <x:c r="B231" s="32" t="n">
        <x:f>'净值底稿'!F193</x:f>
        <x:v>1.4580834066067574</x:v>
      </x:c>
      <x:c r="C231" s="32" t="n">
        <x:f>'净值底稿'!O193</x:f>
        <x:v>1.3061901139357261</x:v>
      </x:c>
      <x:c r="D231" s="32" t="n">
        <x:f>'净值底稿'!P193</x:f>
        <x:v>1.4275</x:v>
      </x:c>
      <x:c r="E231" s="32" t="n">
        <x:f>'净值底稿'!Q193</x:f>
        <x:v>1.4736</x:v>
      </x:c>
      <x:c r="F231" s="33">
        <x:f t="shared" si="110"/>
        <x:v>-8.4496579284301099E-3</x:v>
      </x:c>
      <x:c r="G231" s="33">
        <x:f t="shared" si="111"/>
        <x:v>-8.1047443364007377E-3</x:v>
      </x:c>
      <x:c r="H231" s="33">
        <x:f t="shared" si="112"/>
        <x:v>5.607345622764548E-4</x:v>
      </x:c>
      <x:c r="I231" s="33">
        <x:f t="shared" si="113"/>
        <x:v>8.1499592502054519E-4</x:v>
      </x:c>
      <x:c r="J231" s="34">
        <x:f t="shared" si="114"/>
        <x:v>0.10792154558606097</x:v>
      </x:c>
      <x:c r="K231" s="34">
        <x:f t="shared" si="115"/>
        <x:v>0.108673748003856</x:v>
      </x:c>
      <x:c r="L231" s="34">
        <x:f t="shared" si="116"/>
        <x:v>0.81417060273416098</x:v>
      </x:c>
      <x:c r="M231" s="34">
        <x:f t="shared" si="117"/>
        <x:v>6.2795499472479338E-2</x:v>
      </x:c>
      <x:c r="N231" s="34">
        <x:f t="shared" si="88"/>
        <x:v>1.0935613957965573</x:v>
      </x:c>
      <x:c r="O231" s="35">
        <x:f t="shared" si="89"/>
        <x:v>0.19806413651987737</x:v>
      </x:c>
      <x:c r="P231" s="26" t="b">
        <x:f t="shared" si="90"/>
        <x:v>0</x:v>
      </x:c>
      <x:c r="Q231" s="26" t="b">
        <x:f t="shared" si="91"/>
        <x:v>0</x:v>
      </x:c>
      <x:c r="R231" s="26" t="b">
        <x:f t="shared" si="92"/>
        <x:v>0</x:v>
      </x:c>
      <x:c r="S231" s="26" t="b">
        <x:f t="shared" si="118"/>
        <x:v>0</x:v>
      </x:c>
      <x:c r="T231" s="26" t="str">
        <x:f t="shared" si="119"/>
        <x:v>不调</x:v>
      </x:c>
      <x:c r="U231" s="34">
        <x:f t="shared" si="93"/>
        <x:v>0.10792154558606097</x:v>
      </x:c>
      <x:c r="V231" s="34">
        <x:f t="shared" si="94"/>
        <x:v>0.108673748003856</x:v>
      </x:c>
      <x:c r="W231" s="34">
        <x:f t="shared" si="95"/>
        <x:v>0.81417060273416098</x:v>
      </x:c>
      <x:c r="X231" s="34">
        <x:f t="shared" si="96"/>
        <x:v>6.2795499472479338E-2</x:v>
      </x:c>
      <x:c r="Y231" s="34">
        <x:f t="shared" si="120"/>
        <x:v>0.99995880187477393</x:v>
      </x:c>
      <x:c r="Z231" s="34">
        <x:f t="shared" si="97"/>
        <x:v>0.10791709942071133</x:v>
      </x:c>
      <x:c r="AA231" s="34">
        <x:f t="shared" si="98"/>
        <x:v>0.10866927084917695</x:v>
      </x:c>
      <x:c r="AB231" s="34">
        <x:f t="shared" si="99"/>
        <x:v>0.81413706043171419</x:v>
      </x:c>
      <x:c r="AC231" s="34">
        <x:f t="shared" si="100"/>
        <x:v>6.2792912415628441E-2</x:v>
      </x:c>
      <x:c r="AD231" s="34">
        <x:f t="shared" si="101"/>
        <x:v>1.0935163431172308</x:v>
      </x:c>
      <x:c r="AE231" s="34">
        <x:f t="shared" si="121"/>
        <x:v>1.1050781187031036</x:v>
      </x:c>
      <x:c r="AF231" s="33">
        <x:f t="shared" si="102"/>
        <x:v>-1.0462405679918296E-2</x:v>
      </x:c>
      <x:c r="AG231" s="33">
        <x:f t="shared" si="122"/>
        <x:v>-1.2287208410138861E-3</x:v>
      </x:c>
      <x:c r="AH231" s="30">
        <x:f t="shared" si="123"/>
        <x:v>44104</x:v>
      </x:c>
      <x:c r="AI231" s="36">
        <x:f t="shared" si="103"/>
        <x:v>2020</x:v>
      </x:c>
      <x:c r="AJ231" s="36">
        <x:f t="shared" si="104"/>
        <x:v>10</x:v>
      </x:c>
      <x:c r="AK231" s="26">
        <x:f t="shared" si="105"/>
        <x:v>0</x:v>
      </x:c>
      <x:c r="AL231" s="34">
        <x:f t="shared" si="124"/>
        <x:v>1.0840250348263745</x:v>
      </x:c>
      <x:c r="AM231" s="35" t="str">
        <x:f t="shared" si="106"/>
      </x:c>
      <x:c r="AN231" s="34">
        <x:f t="shared" si="125"/>
        <x:v>1.1050781187031036</x:v>
      </x:c>
      <x:c r="AO231" s="35">
        <x:f t="shared" si="107"/>
        <x:v>-1.0462405679918296E-2</x:v>
      </x:c>
      <x:c r="AP231" s="31">
        <x:f t="shared" si="108"/>
        <x:v>1</x:v>
      </x:c>
      <x:c r="AQ231" s="26" t="b">
        <x:f t="shared" si="109"/>
        <x:v>1</x:v>
      </x:c>
    </x:row>
    <x:row r="232">
      <x:c r="A232" s="30" t="n">
        <x:f>'净值底稿'!A194</x:f>
        <x:v>44124</x:v>
      </x:c>
      <x:c r="B232" s="32" t="n">
        <x:f>'净值底稿'!F194</x:f>
        <x:v>1.4760722971187625</x:v>
      </x:c>
      <x:c r="C232" s="32" t="n">
        <x:f>'净值底稿'!O194</x:f>
        <x:v>1.3176102949456188</x:v>
      </x:c>
      <x:c r="D232" s="32" t="n">
        <x:f>'净值底稿'!P194</x:f>
        <x:v>1.4283</x:v>
      </x:c>
      <x:c r="E232" s="32" t="n">
        <x:f>'净值底稿'!Q194</x:f>
        <x:v>1.4624</x:v>
      </x:c>
      <x:c r="F232" s="33">
        <x:f t="shared" si="110"/>
        <x:v>1.2337353563242948E-2</x:v>
      </x:c>
      <x:c r="G232" s="33">
        <x:f t="shared" si="111"/>
        <x:v>8.7431231396186693E-3</x:v>
      </x:c>
      <x:c r="H232" s="33">
        <x:f t="shared" si="112"/>
        <x:v>5.6042031523628744E-4</x:v>
      </x:c>
      <x:c r="I232" s="33">
        <x:f t="shared" si="113"/>
        <x:v>-7.6004343105321448E-3</x:v>
      </x:c>
      <x:c r="J232" s="34">
        <x:f t="shared" si="114"/>
        <x:v>0.10924851083178429</x:v>
      </x:c>
      <x:c r="K232" s="34">
        <x:f t="shared" si="115"/>
        <x:v>0.10961937966570387</x:v>
      </x:c>
      <x:c r="L232" s="34">
        <x:f t="shared" si="116"/>
        <x:v>0.81459331937976687</x:v>
      </x:c>
      <x:c r="M232" s="34">
        <x:f t="shared" si="117"/>
        <x:v>6.231565900964646E-2</x:v>
      </x:c>
      <x:c r="N232" s="34">
        <x:f t="shared" si="88"/>
        <x:v>1.0957768688869016</x:v>
      </x:c>
      <x:c r="O232" s="35">
        <x:f t="shared" si="89"/>
        <x:v>0.1997376443251771</x:v>
      </x:c>
      <x:c r="P232" s="26" t="b">
        <x:f t="shared" si="90"/>
        <x:v>0</x:v>
      </x:c>
      <x:c r="Q232" s="26" t="b">
        <x:f t="shared" si="91"/>
        <x:v>0</x:v>
      </x:c>
      <x:c r="R232" s="26" t="b">
        <x:f t="shared" si="92"/>
        <x:v>0</x:v>
      </x:c>
      <x:c r="S232" s="26" t="b">
        <x:f t="shared" si="118"/>
        <x:v>0</x:v>
      </x:c>
      <x:c r="T232" s="26" t="str">
        <x:f t="shared" si="119"/>
        <x:v>不调</x:v>
      </x:c>
      <x:c r="U232" s="34">
        <x:f t="shared" si="93"/>
        <x:v>0.10924851083178429</x:v>
      </x:c>
      <x:c r="V232" s="34">
        <x:f t="shared" si="94"/>
        <x:v>0.10961937966570387</x:v>
      </x:c>
      <x:c r="W232" s="34">
        <x:f t="shared" si="95"/>
        <x:v>0.81459331937976687</x:v>
      </x:c>
      <x:c r="X232" s="34">
        <x:f t="shared" si="96"/>
        <x:v>6.231565900964646E-2</x:v>
      </x:c>
      <x:c r="Y232" s="34">
        <x:f t="shared" si="120"/>
        <x:v>0.99998626710299976</x:v>
      </x:c>
      <x:c r="Z232" s="34">
        <x:f t="shared" si="97"/>
        <x:v>0.1092470105332376</x:v>
      </x:c>
      <x:c r="AA232" s="34">
        <x:f t="shared" si="98"/>
        <x:v>0.10961787427405369</x:v>
      </x:c>
      <x:c r="AB232" s="34">
        <x:f t="shared" si="99"/>
        <x:v>0.81458213265361479</x:v>
      </x:c>
      <x:c r="AC232" s="34">
        <x:f t="shared" si="100"/>
        <x:v>6.231480323511978E-2</x:v>
      </x:c>
      <x:c r="AD232" s="34">
        <x:f t="shared" si="101"/>
        <x:v>1.0957618206960258</x:v>
      </x:c>
      <x:c r="AE232" s="34">
        <x:f t="shared" si="121"/>
        <x:v>1.1050781187031036</x:v>
      </x:c>
      <x:c r="AF232" s="33">
        <x:f t="shared" si="102"/>
        <x:v>-8.4304429247148427E-3</x:v>
      </x:c>
      <x:c r="AG232" s="33">
        <x:f t="shared" si="122"/>
        <x:v>2.0534467481243546E-3</x:v>
      </x:c>
      <x:c r="AH232" s="30">
        <x:f t="shared" si="123"/>
        <x:v>44104</x:v>
      </x:c>
      <x:c r="AI232" s="36">
        <x:f t="shared" si="103"/>
        <x:v>2020</x:v>
      </x:c>
      <x:c r="AJ232" s="36">
        <x:f t="shared" si="104"/>
        <x:v>10</x:v>
      </x:c>
      <x:c r="AK232" s="26">
        <x:f t="shared" si="105"/>
        <x:v>0</x:v>
      </x:c>
      <x:c r="AL232" s="34">
        <x:f t="shared" si="124"/>
        <x:v>1.0840250348263745</x:v>
      </x:c>
      <x:c r="AM232" s="35" t="str">
        <x:f t="shared" si="106"/>
      </x:c>
      <x:c r="AN232" s="34">
        <x:f t="shared" si="125"/>
        <x:v>1.1050781187031036</x:v>
      </x:c>
      <x:c r="AO232" s="35">
        <x:f t="shared" si="107"/>
        <x:v>-8.4304429247148427E-3</x:v>
      </x:c>
      <x:c r="AP232" s="31">
        <x:f t="shared" si="108"/>
        <x:v>1</x:v>
      </x:c>
      <x:c r="AQ232" s="26" t="b">
        <x:f t="shared" si="109"/>
        <x:v>1</x:v>
      </x:c>
    </x:row>
    <x:row r="233">
      <x:c r="A233" s="30" t="n">
        <x:f>'净值底稿'!A195</x:f>
        <x:v>44125</x:v>
      </x:c>
      <x:c r="B233" s="32" t="n">
        <x:f>'净值底稿'!F195</x:f>
        <x:v>1.4503599161682525</x:v>
      </x:c>
      <x:c r="C233" s="32" t="n">
        <x:f>'净值底稿'!O195</x:f>
        <x:v>1.3035272208005988</x:v>
      </x:c>
      <x:c r="D233" s="32" t="n">
        <x:f>'净值底稿'!P195</x:f>
        <x:v>1.4289</x:v>
      </x:c>
      <x:c r="E233" s="32" t="n">
        <x:f>'净值底稿'!Q195</x:f>
        <x:v>1.4728</x:v>
      </x:c>
      <x:c r="F233" s="33">
        <x:f t="shared" si="110"/>
        <x:v>-1.7419459060846521E-2</x:v>
      </x:c>
      <x:c r="G233" s="33">
        <x:f t="shared" si="111"/>
        <x:v>-1.0688345559413892E-2</x:v>
      </x:c>
      <x:c r="H233" s="33">
        <x:f t="shared" si="112"/>
        <x:v>4.200798151650087E-4</x:v>
      </x:c>
      <x:c r="I233" s="33">
        <x:f t="shared" si="113"/>
        <x:v>7.1115973741795457E-3</x:v>
      </x:c>
      <x:c r="J233" s="34">
        <x:f t="shared" si="114"/>
        <x:v>0.107343986705734</x:v>
      </x:c>
      <x:c r="K233" s="34">
        <x:f t="shared" si="115"/>
        <x:v>0.10844624055432421</x:v>
      </x:c>
      <x:c r="L233" s="34">
        <x:f t="shared" si="116"/>
        <x:v>0.81492432216533661</x:v>
      </x:c>
      <x:c r="M233" s="34">
        <x:f t="shared" si="117"/>
        <x:v>6.2757961026179171E-2</x:v>
      </x:c>
      <x:c r="N233" s="34">
        <x:f t="shared" si="88"/>
        <x:v>1.0934725104515741</x:v>
      </x:c>
      <x:c r="O233" s="35">
        <x:f t="shared" si="89"/>
        <x:v>0.19734398916982629</x:v>
      </x:c>
      <x:c r="P233" s="26" t="b">
        <x:f t="shared" si="90"/>
        <x:v>0</x:v>
      </x:c>
      <x:c r="Q233" s="26" t="b">
        <x:f t="shared" si="91"/>
        <x:v>0</x:v>
      </x:c>
      <x:c r="R233" s="26" t="b">
        <x:f t="shared" si="92"/>
        <x:v>0</x:v>
      </x:c>
      <x:c r="S233" s="26" t="b">
        <x:f t="shared" si="118"/>
        <x:v>0</x:v>
      </x:c>
      <x:c r="T233" s="26" t="str">
        <x:f t="shared" si="119"/>
        <x:v>不调</x:v>
      </x:c>
      <x:c r="U233" s="34">
        <x:f t="shared" si="93"/>
        <x:v>0.107343986705734</x:v>
      </x:c>
      <x:c r="V233" s="34">
        <x:f t="shared" si="94"/>
        <x:v>0.10844624055432421</x:v>
      </x:c>
      <x:c r="W233" s="34">
        <x:f t="shared" si="95"/>
        <x:v>0.81492432216533661</x:v>
      </x:c>
      <x:c r="X233" s="34">
        <x:f t="shared" si="96"/>
        <x:v>6.2757961026179171E-2</x:v>
      </x:c>
      <x:c r="Y233" s="34">
        <x:f t="shared" si="120"/>
        <x:v>0.99998626710299976</x:v>
      </x:c>
      <x:c r="Z233" s="34">
        <x:f t="shared" si="97"/>
        <x:v>0.10734251256182098</x:v>
      </x:c>
      <x:c r="AA233" s="34">
        <x:f t="shared" si="98"/>
        <x:v>0.10844475127327262</x:v>
      </x:c>
      <x:c r="AB233" s="34">
        <x:f t="shared" si="99"/>
        <x:v>0.81491313089355732</x:v>
      </x:c>
      <x:c r="AC233" s="34">
        <x:f t="shared" si="100"/>
        <x:v>6.275709917756446E-2</x:v>
      </x:c>
      <x:c r="AD233" s="34">
        <x:f t="shared" si="101"/>
        <x:v>1.0934574939062156</x:v>
      </x:c>
      <x:c r="AE233" s="34">
        <x:f t="shared" si="121"/>
        <x:v>1.1050781187031036</x:v>
      </x:c>
      <x:c r="AF233" s="33">
        <x:f t="shared" si="102"/>
        <x:v>-1.0515659119669896E-2</x:v>
      </x:c>
      <x:c r="AG233" s="33">
        <x:f t="shared" si="122"/>
        <x:v>-2.1029449523496391E-3</x:v>
      </x:c>
      <x:c r="AH233" s="30">
        <x:f t="shared" si="123"/>
        <x:v>44104</x:v>
      </x:c>
      <x:c r="AI233" s="36">
        <x:f t="shared" si="103"/>
        <x:v>2020</x:v>
      </x:c>
      <x:c r="AJ233" s="36">
        <x:f t="shared" si="104"/>
        <x:v>10</x:v>
      </x:c>
      <x:c r="AK233" s="26">
        <x:f t="shared" si="105"/>
        <x:v>0</x:v>
      </x:c>
      <x:c r="AL233" s="34">
        <x:f t="shared" si="124"/>
        <x:v>1.0840250348263745</x:v>
      </x:c>
      <x:c r="AM233" s="35" t="str">
        <x:f t="shared" si="106"/>
      </x:c>
      <x:c r="AN233" s="34">
        <x:f t="shared" si="125"/>
        <x:v>1.1050781187031036</x:v>
      </x:c>
      <x:c r="AO233" s="35">
        <x:f t="shared" si="107"/>
        <x:v>-1.0515659119669896E-2</x:v>
      </x:c>
      <x:c r="AP233" s="31">
        <x:f t="shared" si="108"/>
        <x:v>1</x:v>
      </x:c>
      <x:c r="AQ233" s="26" t="b">
        <x:f t="shared" si="109"/>
        <x:v>1</x:v>
      </x:c>
    </x:row>
    <x:row r="234">
      <x:c r="A234" s="30" t="n">
        <x:f>'净值底稿'!A196</x:f>
        <x:v>44126</x:v>
      </x:c>
      <x:c r="B234" s="32" t="n">
        <x:f>'净值底稿'!F196</x:f>
        <x:v>1.4351649316825026</x:v>
      </x:c>
      <x:c r="C234" s="32" t="n">
        <x:f>'净值底稿'!O196</x:f>
        <x:v>1.2962296898109424</x:v>
      </x:c>
      <x:c r="D234" s="32" t="n">
        <x:f>'净值底稿'!P196</x:f>
        <x:v>1.4299</x:v>
      </x:c>
      <x:c r="E234" s="32" t="n">
        <x:f>'净值底稿'!Q196</x:f>
        <x:v>1.4726</x:v>
      </x:c>
      <x:c r="F234" s="33">
        <x:f t="shared" si="110"/>
        <x:v>-1.0476699139544632E-2</x:v>
      </x:c>
      <x:c r="G234" s="33">
        <x:f t="shared" si="111"/>
        <x:v>-5.5982958186131526E-3</x:v>
      </x:c>
      <x:c r="H234" s="33">
        <x:f t="shared" si="112"/>
        <x:v>6.9983903702142136E-4</x:v>
      </x:c>
      <x:c r="I234" s="33">
        <x:f t="shared" si="113"/>
        <x:v>-1.3579576317235276E-4</x:v>
      </x:c>
      <x:c r="J234" s="34">
        <x:f t="shared" si="114"/>
        <x:v>0.10621791735282798</x:v>
      </x:c>
      <x:c r="K234" s="34">
        <x:f t="shared" si="115"/>
        <x:v>0.10783764547566892</x:v>
      </x:c>
      <x:c r="L234" s="34">
        <x:f t="shared" si="116"/>
        <x:v>0.81548343891433794</x:v>
      </x:c>
      <x:c r="M234" s="34">
        <x:f t="shared" si="117"/>
        <x:v>6.2748577029387159E-2</x:v>
      </x:c>
      <x:c r="N234" s="34" t="n">
        <x:f t="shared" ref="N234:N297" si="126">SUM(J234:M234)</x:f>
        <x:v>1.0922875787722222</x:v>
      </x:c>
      <x:c r="O234" s="35" t="n">
        <x:f t="shared" ref="O234:O297" si="127">IFERROR((J234+K234)/N234,0)</x:f>
        <x:v>0.19596996888777632</x:v>
      </x:c>
      <x:c r="P234" s="26" t="b">
        <x:f t="shared" ref="P234:P297" si="128">AND(MONTH(A234)=12,OR(A235="",YEAR(A234)&lt;&gt;YEAR(A235)))</x:f>
        <x:v>0</x:v>
      </x:c>
      <x:c r="Q234" s="26" t="b">
        <x:f t="shared" ref="Q234:Q297" si="129">AND(MOD(MONTH(A234),3)=0,OR(A235="",MONTH(A234)&lt;&gt;MONTH(A235)))</x:f>
        <x:v>0</x:v>
      </x:c>
      <x:c r="R234" s="26" t="b">
        <x:f t="shared" ref="R234:R297" si="130">OR(O234&gt;$E$7,O234&lt;$E$6)</x:f>
        <x:v>0</x:v>
      </x:c>
      <x:c r="S234" s="26" t="b">
        <x:f t="shared" si="118"/>
        <x:v>0</x:v>
      </x:c>
      <x:c r="T234" s="26" t="str">
        <x:f t="shared" si="119"/>
        <x:v>不调</x:v>
      </x:c>
      <x:c r="U234" s="34" t="n">
        <x:f t="shared" ref="U234:U297" si="131">IF(OR(T234="年末+季度",T234="季度+动态"),N234*$E$5/2,IF(T234="季度",(J234+K234)/2,IF(T234="动态",N234*$E$5*IF(J234+K234=0,0.5,J234/(J234+K234)),J234)))</x:f>
        <x:v>0.10621791735282798</x:v>
      </x:c>
      <x:c r="V234" s="34" t="n">
        <x:f t="shared" ref="V234:V297" si="132">IF(OR(T234="年末+季度",T234="季度+动态"),N234*$E$5/2,IF(T234="季度",(J234+K234)/2,IF(T234="动态",N234*$E$5*IF(J234+K234=0,0.5,K234/(J234+K234)),K234)))</x:f>
        <x:v>0.10783764547566892</x:v>
      </x:c>
      <x:c r="W234" s="34" t="n">
        <x:f t="shared" ref="W234:W297" si="133">IF(OR(T234="年末+季度",T234="季度+动态",T234="动态"),N234*(1-$E$5)*IF(L234+M234=0,$B$7/($B$7+$B$8),L234/(L234+M234)),L234)</x:f>
        <x:v>0.8154834389143379</x:v>
      </x:c>
      <x:c r="X234" s="34" t="n">
        <x:f t="shared" ref="X234:X297" si="134">IF(OR(T234="年末+季度",T234="季度+动态",T234="动态"),N234*(1-$E$5)*IF(L234+M234=0,$B$8/($B$7+$B$8),M234/(L234+M234)),M234)</x:f>
        <x:v>0.06274857702938716</x:v>
      </x:c>
      <x:c r="Y234" s="34">
        <x:f t="shared" si="120"/>
        <x:v>0.99998626710299976</x:v>
      </x:c>
      <x:c r="Z234" s="34" t="n">
        <x:f t="shared" ref="Z234:Z297" si="135">U234*Y234</x:f>
        <x:v>0.1062164586731094</x:v>
      </x:c>
      <x:c r="AA234" s="34" t="n">
        <x:f t="shared" ref="AA234:AA297" si="136">V234*Y234</x:f>
        <x:v>0.10783616455239085</x:v>
      </x:c>
      <x:c r="AB234" s="34" t="n">
        <x:f t="shared" ref="AB234:AB297" si="137">W234*Y234</x:f>
        <x:v>0.8154722399642659</x:v>
      </x:c>
      <x:c r="AC234" s="34" t="n">
        <x:f t="shared" ref="AC234:AC297" si="138">X234*Y234</x:f>
        <x:v>0.0627477153096419</x:v>
      </x:c>
      <x:c r="AD234" s="34" t="n">
        <x:f t="shared" ref="AD234:AD297" si="139">SUM(Z234:AC234)</x:f>
        <x:v>1.092272578499408</x:v>
      </x:c>
      <x:c r="AE234" s="34">
        <x:f t="shared" si="121"/>
        <x:v>1.1050781187031036</x:v>
      </x:c>
      <x:c r="AF234" s="33" t="n">
        <x:f t="shared" ref="AF234:AF297" si="140">AD234/AE234-1</x:f>
        <x:v>-0.011587904951664285</x:v>
      </x:c>
      <x:c r="AG234" s="33">
        <x:f t="shared" si="122"/>
        <x:v>-1.0836410316916734E-3</x:v>
      </x:c>
      <x:c r="AH234" s="30">
        <x:f t="shared" si="123"/>
        <x:v>44104</x:v>
      </x:c>
      <x:c r="AI234" s="36" t="n">
        <x:f t="shared" ref="AI234:AI297" si="141">YEAR(A234)</x:f>
        <x:v>2020</x:v>
      </x:c>
      <x:c r="AJ234" s="36" t="n">
        <x:f t="shared" ref="AJ234:AJ297" si="142">MONTH(A234)</x:f>
        <x:v>10</x:v>
      </x:c>
      <x:c r="AK234" s="26" t="n">
        <x:f t="shared" ref="AK234:AK297" si="143">IF(MONTH(A234)&lt;&gt;MONTH(A235),1,0)</x:f>
        <x:v>0</x:v>
      </x:c>
      <x:c r="AL234" s="34">
        <x:f t="shared" si="124"/>
        <x:v>1.0840250348263745</x:v>
      </x:c>
      <x:c r="AM234" s="35" t="str">
        <x:f t="shared" ref="AM234:AM297" si="144">IF(AK234,AD234/AL234-1,"")</x:f>
      </x:c>
      <x:c r="AN234" s="34">
        <x:f t="shared" si="125"/>
        <x:v>1.1050781187031036</x:v>
      </x:c>
      <x:c r="AO234" s="35" t="n">
        <x:f t="shared" ref="AO234:AO297" si="145">AD234/AN234-1</x:f>
        <x:v>-0.011587904951664285</x:v>
      </x:c>
      <x:c r="AP234" s="31" t="n">
        <x:f t="shared" ref="AP234:AP297" si="146">IFERROR(SUM(Z234:AC234)/AD234,0)</x:f>
        <x:v>1</x:v>
      </x:c>
      <x:c r="AQ234" s="26" t="b">
        <x:f t="shared" ref="AQ234:AQ297" si="147">AND(B234&gt;0,C234&gt;0,D234&gt;0,E234&gt;0)</x:f>
        <x:v>1</x:v>
      </x:c>
    </x:row>
    <x:row r="235">
      <x:c r="A235" s="30" t="n">
        <x:f>'净值底稿'!A197</x:f>
        <x:v>44127</x:v>
      </x:c>
      <x:c r="B235" s="32" t="n">
        <x:f>'净值底稿'!F197</x:f>
        <x:v>1.402698001906305</x:v>
      </x:c>
      <x:c r="C235" s="32" t="n">
        <x:f>'净值底稿'!O197</x:f>
        <x:v>1.2766741394984662</x:v>
      </x:c>
      <x:c r="D235" s="32" t="n">
        <x:f>'净值底稿'!P197</x:f>
        <x:v>1.4302</x:v>
      </x:c>
      <x:c r="E235" s="32" t="n">
        <x:f>'净值底稿'!Q197</x:f>
        <x:v>1.4677</x:v>
      </x:c>
      <x:c r="F235" s="33" t="n">
        <x:f t="shared" ref="F235:F298" si="148">IFERROR(B235/B234-1,0)</x:f>
        <x:v>-0.022622438062317562</x:v>
      </x:c>
      <x:c r="G235" s="33" t="n">
        <x:f t="shared" ref="G235:G298" si="149">IFERROR(C235/C234-1,0)</x:f>
        <x:v>-0.015086485417047046</x:v>
      </x:c>
      <x:c r="H235" s="33" t="n">
        <x:f t="shared" ref="H235:H298" si="150">IFERROR(D235/D234-1,0)</x:f>
        <x:v>0.00020980488146027376</x:v>
      </x:c>
      <x:c r="I235" s="33" t="n">
        <x:f t="shared" ref="I235:I298" si="151">IFERROR(E235/E234-1,0)</x:f>
        <x:v>-0.0033274480510661064</x:v>
      </x:c>
      <x:c r="J235" s="34" t="n">
        <x:f t="shared" ref="J235:J298" si="152">Z234*(1+F235)</x:f>
        <x:v>0.10381358341557827</x:v>
      </x:c>
      <x:c r="K235" s="34" t="n">
        <x:f t="shared" ref="K235:K298" si="153">AA234*(1+G235)</x:f>
        <x:v>0.10620929582844092</x:v>
      </x:c>
      <x:c r="L235" s="34" t="n">
        <x:f t="shared" ref="L235:L298" si="154">AB234*(1+H235)</x:f>
        <x:v>0.8156433300209057</x:v>
      </x:c>
      <x:c r="M235" s="34" t="n">
        <x:f t="shared" ref="M235:M298" si="155">AC234*(1+I235)</x:f>
        <x:v>0.06253892554662599</x:v>
      </x:c>
      <x:c r="N235" s="34">
        <x:f t="shared" si="126"/>
        <x:v>1.0882051348115509</x:v>
      </x:c>
      <x:c r="O235" s="35">
        <x:f t="shared" si="127"/>
        <x:v>0.19299934591871756</x:v>
      </x:c>
      <x:c r="P235" s="26" t="b">
        <x:f t="shared" si="128"/>
        <x:v>0</x:v>
      </x:c>
      <x:c r="Q235" s="26" t="b">
        <x:f t="shared" si="129"/>
        <x:v>0</x:v>
      </x:c>
      <x:c r="R235" s="26" t="b">
        <x:f t="shared" si="130"/>
        <x:v>0</x:v>
      </x:c>
      <x:c r="S235" s="26" t="b">
        <x:f t="shared" ref="S235:S298" si="156">AND(OR(P235,Q235,R235),A235-AH234&gt;$E$8)</x:f>
        <x:v>0</x:v>
      </x:c>
      <x:c r="T235" s="26" t="str">
        <x:f t="shared" ref="T235:T298" si="157">IF(NOT(OR(P235,Q235,R235)),"不调",IF(NOT(S235),"间隔规则跳过",IF(P235,"年末+季度",IF(AND(Q235,R235),"季度+动态",IF(Q235,"季度","动态")))))</x:f>
        <x:v>不调</x:v>
      </x:c>
      <x:c r="U235" s="34">
        <x:f t="shared" si="131"/>
        <x:v>0.10381358341557827</x:v>
      </x:c>
      <x:c r="V235" s="34">
        <x:f t="shared" si="132"/>
        <x:v>0.10620929582844092</x:v>
      </x:c>
      <x:c r="W235" s="34">
        <x:f t="shared" si="133"/>
        <x:v>0.81564333002090572</x:v>
      </x:c>
      <x:c r="X235" s="34">
        <x:f t="shared" si="134"/>
        <x:v>6.253892554662599E-2</x:v>
      </x:c>
      <x:c r="Y235" s="34" t="n">
        <x:f t="shared" ref="Y235:Y298" si="158">POWER(1-$H$5,(A235-A234)/$H$8)</x:f>
        <x:v>0.9999862671029998</x:v>
      </x:c>
      <x:c r="Z235" s="34">
        <x:f t="shared" si="135"/>
        <x:v>0.10381215775432999</x:v>
      </x:c>
      <x:c r="AA235" s="34">
        <x:f t="shared" si="136"/>
        <x:v>0.10620783726712084</x:v>
      </x:c>
      <x:c r="AB235" s="34">
        <x:f t="shared" si="137"/>
        <x:v>0.81563212887506564</x:v>
      </x:c>
      <x:c r="AC235" s="34">
        <x:f t="shared" si="138"/>
        <x:v>6.2538066706002954E-2</x:v>
      </x:c>
      <x:c r="AD235" s="34">
        <x:f t="shared" si="139"/>
        <x:v>1.0881901906025193</x:v>
      </x:c>
      <x:c r="AE235" s="34" t="n">
        <x:f t="shared" ref="AE235:AE298" si="159">MAX(AE234,AD235)</x:f>
        <x:v>1.1050781187031036</x:v>
      </x:c>
      <x:c r="AF235" s="33">
        <x:f t="shared" si="140"/>
        <x:v>-1.5282112472196574E-2</x:v>
      </x:c>
      <x:c r="AG235" s="33" t="n">
        <x:f t="shared" ref="AG235:AG298" si="160">AD235/AD234-1</x:f>
        <x:v>-0.003737517518289435</x:v>
      </x:c>
      <x:c r="AH235" s="30" t="n">
        <x:f t="shared" ref="AH235:AH298" si="161">IF(OR(T235="年末+季度",T235="季度+动态",T235="季度",T235="动态"),A235,AH234)</x:f>
        <x:v>44104</x:v>
      </x:c>
      <x:c r="AI235" s="36">
        <x:f t="shared" si="141"/>
        <x:v>2020</x:v>
      </x:c>
      <x:c r="AJ235" s="36">
        <x:f t="shared" si="142"/>
        <x:v>10</x:v>
      </x:c>
      <x:c r="AK235" s="26">
        <x:f t="shared" si="143"/>
        <x:v>0</x:v>
      </x:c>
      <x:c r="AL235" s="34" t="n">
        <x:f t="shared" ref="AL235:AL298" si="162">IF(AK234,AD234,AL234)</x:f>
        <x:v>1.0840250348263745</x:v>
      </x:c>
      <x:c r="AM235" s="35" t="str">
        <x:f t="shared" si="144"/>
      </x:c>
      <x:c r="AN235" s="34" t="n">
        <x:f t="shared" ref="AN235:AN298" si="163">IF(AI235&lt;&gt;AI234,AD235,MAX(AN234,AD235))</x:f>
        <x:v>1.1050781187031036</x:v>
      </x:c>
      <x:c r="AO235" s="35">
        <x:f t="shared" si="145"/>
        <x:v>-1.5282112472196574E-2</x:v>
      </x:c>
      <x:c r="AP235" s="31">
        <x:f t="shared" si="146"/>
        <x:v>1</x:v>
      </x:c>
      <x:c r="AQ235" s="26" t="b">
        <x:f t="shared" si="147"/>
        <x:v>1</x:v>
      </x:c>
    </x:row>
    <x:row r="236">
      <x:c r="A236" s="30" t="n">
        <x:f>'净值底稿'!A198</x:f>
        <x:v>44130</x:v>
      </x:c>
      <x:c r="B236" s="32" t="n">
        <x:f>'净值底稿'!F198</x:f>
        <x:v>1.420979906250665</x:v>
      </x:c>
      <x:c r="C236" s="32" t="n">
        <x:f>'净值底稿'!O198</x:f>
        <x:v>1.2782893496321825</x:v>
      </x:c>
      <x:c r="D236" s="32" t="n">
        <x:f>'净值底稿'!P198</x:f>
        <x:v>1.4306</x:v>
      </x:c>
      <x:c r="E236" s="32" t="n">
        <x:f>'净值底稿'!Q198</x:f>
        <x:v>1.4612</x:v>
      </x:c>
      <x:c r="F236" s="33">
        <x:f t="shared" si="148"/>
        <x:v>1.3033385888847393E-2</x:v>
      </x:c>
      <x:c r="G236" s="33">
        <x:f t="shared" si="149"/>
        <x:v>1.2651702448918112E-3</x:v>
      </x:c>
      <x:c r="H236" s="33">
        <x:f t="shared" si="150"/>
        <x:v>2.7968116347376615E-4</x:v>
      </x:c>
      <x:c r="I236" s="33">
        <x:f t="shared" si="151"/>
        <x:v>-4.4286979627988776E-3</x:v>
      </x:c>
      <x:c r="J236" s="34">
        <x:f t="shared" si="152"/>
        <x:v>0.10516518166629607</x:v>
      </x:c>
      <x:c r="K236" s="34">
        <x:f t="shared" si="153"/>
        <x:v>0.10634220826260551</x:v>
      </x:c>
      <x:c r="L236" s="34">
        <x:f t="shared" si="154"/>
        <x:v>0.81586024581783601</x:v>
      </x:c>
      <x:c r="M236" s="34">
        <x:f t="shared" si="155"/>
        <x:v>6.2261104497384701E-2</x:v>
      </x:c>
      <x:c r="N236" s="34">
        <x:f t="shared" si="126"/>
        <x:v>1.0896287402441223</x:v>
      </x:c>
      <x:c r="O236" s="35">
        <x:f t="shared" si="127"/>
        <x:v>0.19410959175096199</x:v>
      </x:c>
      <x:c r="P236" s="26" t="b">
        <x:f t="shared" si="128"/>
        <x:v>0</x:v>
      </x:c>
      <x:c r="Q236" s="26" t="b">
        <x:f t="shared" si="129"/>
        <x:v>0</x:v>
      </x:c>
      <x:c r="R236" s="26" t="b">
        <x:f t="shared" si="130"/>
        <x:v>0</x:v>
      </x:c>
      <x:c r="S236" s="26" t="b">
        <x:f t="shared" si="156"/>
        <x:v>0</x:v>
      </x:c>
      <x:c r="T236" s="26" t="str">
        <x:f t="shared" si="157"/>
        <x:v>不调</x:v>
      </x:c>
      <x:c r="U236" s="34">
        <x:f t="shared" si="131"/>
        <x:v>0.10516518166629607</x:v>
      </x:c>
      <x:c r="V236" s="34">
        <x:f t="shared" si="132"/>
        <x:v>0.10634220826260551</x:v>
      </x:c>
      <x:c r="W236" s="34">
        <x:f t="shared" si="133"/>
        <x:v>0.81586024581783601</x:v>
      </x:c>
      <x:c r="X236" s="34">
        <x:f t="shared" si="134"/>
        <x:v>6.2261104497384701E-2</x:v>
      </x:c>
      <x:c r="Y236" s="34">
        <x:f t="shared" si="158"/>
        <x:v>0.99995880187477393</x:v>
      </x:c>
      <x:c r="Z236" s="34">
        <x:f t="shared" si="135"/>
        <x:v>0.10516084905797236</x:v>
      </x:c>
      <x:c r="AA236" s="34">
        <x:f t="shared" si="136"/>
        <x:v>0.1063378271629927</x:v>
      </x:c>
      <x:c r="AB236" s="34">
        <x:f t="shared" si="137"/>
        <x:v>0.81582663390526178</x:v>
      </x:c>
      <x:c r="AC236" s="34">
        <x:f t="shared" si="138"/>
        <x:v>6.2258539456604901E-2</x:v>
      </x:c>
      <x:c r="AD236" s="34">
        <x:f t="shared" si="139"/>
        <x:v>1.0895838495828316</x:v>
      </x:c>
      <x:c r="AE236" s="34">
        <x:f t="shared" si="159"/>
        <x:v>1.1050781187031036</x:v>
      </x:c>
      <x:c r="AF236" s="33">
        <x:f t="shared" si="140"/>
        <x:v>-1.4020971782932157E-2</x:v>
      </x:c>
      <x:c r="AG236" s="33">
        <x:f t="shared" si="160"/>
        <x:v>1.2807126845544303E-3</x:v>
      </x:c>
      <x:c r="AH236" s="30">
        <x:f t="shared" si="161"/>
        <x:v>44104</x:v>
      </x:c>
      <x:c r="AI236" s="36">
        <x:f t="shared" si="141"/>
        <x:v>2020</x:v>
      </x:c>
      <x:c r="AJ236" s="36">
        <x:f t="shared" si="142"/>
        <x:v>10</x:v>
      </x:c>
      <x:c r="AK236" s="26">
        <x:f t="shared" si="143"/>
        <x:v>0</x:v>
      </x:c>
      <x:c r="AL236" s="34">
        <x:f t="shared" si="162"/>
        <x:v>1.0840250348263745</x:v>
      </x:c>
      <x:c r="AM236" s="35" t="str">
        <x:f t="shared" si="144"/>
      </x:c>
      <x:c r="AN236" s="34">
        <x:f t="shared" si="163"/>
        <x:v>1.1050781187031036</x:v>
      </x:c>
      <x:c r="AO236" s="35">
        <x:f t="shared" si="145"/>
        <x:v>-1.4020971782932157E-2</x:v>
      </x:c>
      <x:c r="AP236" s="31">
        <x:f t="shared" si="146"/>
        <x:v>1</x:v>
      </x:c>
      <x:c r="AQ236" s="26" t="b">
        <x:f t="shared" si="147"/>
        <x:v>1</x:v>
      </x:c>
    </x:row>
    <x:row r="237">
      <x:c r="A237" s="30" t="n">
        <x:f>'净值底稿'!A199</x:f>
        <x:v>44131</x:v>
      </x:c>
      <x:c r="B237" s="32" t="n">
        <x:f>'净值底稿'!F199</x:f>
        <x:v>1.4446285855993826</x:v>
      </x:c>
      <x:c r="C237" s="32" t="n">
        <x:f>'净值底稿'!O199</x:f>
        <x:v>1.2809707075273737</x:v>
      </x:c>
      <x:c r="D237" s="32" t="n">
        <x:f>'净值底稿'!P199</x:f>
        <x:v>1.4318</x:v>
      </x:c>
      <x:c r="E237" s="32" t="n">
        <x:f>'净值底稿'!Q199</x:f>
        <x:v>1.4723</x:v>
      </x:c>
      <x:c r="F237" s="33">
        <x:f t="shared" si="148"/>
        <x:v>1.664251496076119E-2</x:v>
      </x:c>
      <x:c r="G237" s="33">
        <x:f t="shared" si="149"/>
        <x:v>2.0976142028896749E-3</x:v>
      </x:c>
      <x:c r="H237" s="33">
        <x:f t="shared" si="150"/>
        <x:v>8.3880889137422088E-4</x:v>
      </x:c>
      <x:c r="I237" s="33">
        <x:f t="shared" si="151"/>
        <x:v>7.5964960306595941E-3</x:v>
      </x:c>
      <x:c r="J237" s="34">
        <x:f t="shared" si="152"/>
        <x:v>0.10691099006170601</x:v>
      </x:c>
      <x:c r="K237" s="34">
        <x:f t="shared" si="153"/>
        <x:v>0.10656088289955422</x:v>
      </x:c>
      <x:c r="L237" s="34">
        <x:f t="shared" si="154"/>
        <x:v>0.81651095653960137</x:v>
      </x:c>
      <x:c r="M237" s="34">
        <x:f t="shared" si="155"/>
        <x:v>6.2731486204461659E-2</x:v>
      </x:c>
      <x:c r="N237" s="34">
        <x:f t="shared" si="126"/>
        <x:v>1.0927143157053234</x:v>
      </x:c>
      <x:c r="O237" s="35">
        <x:f t="shared" si="127"/>
        <x:v>0.19535927176305801</x:v>
      </x:c>
      <x:c r="P237" s="26" t="b">
        <x:f t="shared" si="128"/>
        <x:v>0</x:v>
      </x:c>
      <x:c r="Q237" s="26" t="b">
        <x:f t="shared" si="129"/>
        <x:v>0</x:v>
      </x:c>
      <x:c r="R237" s="26" t="b">
        <x:f t="shared" si="130"/>
        <x:v>0</x:v>
      </x:c>
      <x:c r="S237" s="26" t="b">
        <x:f t="shared" si="156"/>
        <x:v>0</x:v>
      </x:c>
      <x:c r="T237" s="26" t="str">
        <x:f t="shared" si="157"/>
        <x:v>不调</x:v>
      </x:c>
      <x:c r="U237" s="34">
        <x:f t="shared" si="131"/>
        <x:v>0.10691099006170601</x:v>
      </x:c>
      <x:c r="V237" s="34">
        <x:f t="shared" si="132"/>
        <x:v>0.10656088289955422</x:v>
      </x:c>
      <x:c r="W237" s="34">
        <x:f t="shared" si="133"/>
        <x:v>0.81651095653960137</x:v>
      </x:c>
      <x:c r="X237" s="34">
        <x:f t="shared" si="134"/>
        <x:v>6.2731486204461659E-2</x:v>
      </x:c>
      <x:c r="Y237" s="34">
        <x:f t="shared" si="158"/>
        <x:v>0.99998626710299976</x:v>
      </x:c>
      <x:c r="Z237" s="34">
        <x:f t="shared" si="135"/>
        <x:v>0.10690952186409131</x:v>
      </x:c>
      <x:c r="AA237" s="34">
        <x:f t="shared" si="136"/>
        <x:v>0.1065594195099251</x:v>
      </x:c>
      <x:c r="AB237" s="34">
        <x:f t="shared" si="137"/>
        <x:v>0.81649974347873566</x:v>
      </x:c>
      <x:c r="AC237" s="34">
        <x:f t="shared" si="138"/>
        <x:v>6.2730624719422937E-2</x:v>
      </x:c>
      <x:c r="AD237" s="34">
        <x:f t="shared" si="139"/>
        <x:v>1.0926993095721751</x:v>
      </x:c>
      <x:c r="AE237" s="34">
        <x:f t="shared" si="159"/>
        <x:v>1.1050781187031036</x:v>
      </x:c>
      <x:c r="AF237" s="33">
        <x:f t="shared" si="140"/>
        <x:v>-1.1201750284817846E-2</x:v>
      </x:c>
      <x:c r="AG237" s="33">
        <x:f t="shared" si="160"/>
        <x:v>2.8593118285813457E-3</x:v>
      </x:c>
      <x:c r="AH237" s="30">
        <x:f t="shared" si="161"/>
        <x:v>44104</x:v>
      </x:c>
      <x:c r="AI237" s="36">
        <x:f t="shared" si="141"/>
        <x:v>2020</x:v>
      </x:c>
      <x:c r="AJ237" s="36">
        <x:f t="shared" si="142"/>
        <x:v>10</x:v>
      </x:c>
      <x:c r="AK237" s="26">
        <x:f t="shared" si="143"/>
        <x:v>0</x:v>
      </x:c>
      <x:c r="AL237" s="34">
        <x:f t="shared" si="162"/>
        <x:v>1.0840250348263745</x:v>
      </x:c>
      <x:c r="AM237" s="35" t="str">
        <x:f t="shared" si="144"/>
      </x:c>
      <x:c r="AN237" s="34">
        <x:f t="shared" si="163"/>
        <x:v>1.1050781187031036</x:v>
      </x:c>
      <x:c r="AO237" s="35">
        <x:f t="shared" si="145"/>
        <x:v>-1.1201750284817846E-2</x:v>
      </x:c>
      <x:c r="AP237" s="31">
        <x:f t="shared" si="146"/>
        <x:v>1</x:v>
      </x:c>
      <x:c r="AQ237" s="26" t="b">
        <x:f t="shared" si="147"/>
        <x:v>1</x:v>
      </x:c>
    </x:row>
    <x:row r="238">
      <x:c r="A238" s="30" t="n">
        <x:f>'净值底稿'!A200</x:f>
        <x:v>44132</x:v>
      </x:c>
      <x:c r="B238" s="32" t="n">
        <x:f>'净值底稿'!F200</x:f>
        <x:v>1.4709440970060774</x:v>
      </x:c>
      <x:c r="C238" s="32" t="n">
        <x:f>'净值底稿'!O200</x:f>
        <x:v>1.28586684047481</x:v>
      </x:c>
      <x:c r="D238" s="32" t="n">
        <x:f>'净值底稿'!P200</x:f>
        <x:v>1.4317</x:v>
      </x:c>
      <x:c r="E238" s="32" t="n">
        <x:f>'净值底稿'!Q200</x:f>
        <x:v>1.4745</x:v>
      </x:c>
      <x:c r="F238" s="33">
        <x:f t="shared" si="148"/>
        <x:v>1.8216108741733406E-2</x:v>
      </x:c>
      <x:c r="G238" s="33">
        <x:f t="shared" si="149"/>
        <x:v>3.8222052375320725E-3</x:v>
      </x:c>
      <x:c r="H238" s="33">
        <x:f t="shared" si="150"/>
        <x:v>-6.9842156725785642E-5</x:v>
      </x:c>
      <x:c r="I238" s="33">
        <x:f t="shared" si="151"/>
        <x:v>1.4942606805679048E-3</x:v>
      </x:c>
      <x:c r="J238" s="34">
        <x:f t="shared" si="152"/>
        <x:v>0.10885699733989432</x:v>
      </x:c>
      <x:c r="K238" s="34">
        <x:f t="shared" si="153"/>
        <x:v>0.10696671148128432</x:v>
      </x:c>
      <x:c r="L238" s="34">
        <x:f t="shared" si="154"/>
        <x:v>0.81644271737568508</x:v>
      </x:c>
      <x:c r="M238" s="34">
        <x:f t="shared" si="155"/>
        <x:v>6.2824360625408637E-2</x:v>
      </x:c>
      <x:c r="N238" s="34">
        <x:f t="shared" si="126"/>
        <x:v>1.0950907868222723</x:v>
      </x:c>
      <x:c r="O238" s="35">
        <x:f t="shared" si="127"/>
        <x:v>0.19708293724893305</x:v>
      </x:c>
      <x:c r="P238" s="26" t="b">
        <x:f t="shared" si="128"/>
        <x:v>0</x:v>
      </x:c>
      <x:c r="Q238" s="26" t="b">
        <x:f t="shared" si="129"/>
        <x:v>0</x:v>
      </x:c>
      <x:c r="R238" s="26" t="b">
        <x:f t="shared" si="130"/>
        <x:v>0</x:v>
      </x:c>
      <x:c r="S238" s="26" t="b">
        <x:f t="shared" si="156"/>
        <x:v>0</x:v>
      </x:c>
      <x:c r="T238" s="26" t="str">
        <x:f t="shared" si="157"/>
        <x:v>不调</x:v>
      </x:c>
      <x:c r="U238" s="34">
        <x:f t="shared" si="131"/>
        <x:v>0.10885699733989432</x:v>
      </x:c>
      <x:c r="V238" s="34">
        <x:f t="shared" si="132"/>
        <x:v>0.10696671148128432</x:v>
      </x:c>
      <x:c r="W238" s="34">
        <x:f t="shared" si="133"/>
        <x:v>0.81644271737568508</x:v>
      </x:c>
      <x:c r="X238" s="34">
        <x:f t="shared" si="134"/>
        <x:v>6.2824360625408637E-2</x:v>
      </x:c>
      <x:c r="Y238" s="34">
        <x:f t="shared" si="158"/>
        <x:v>0.99998626710299976</x:v>
      </x:c>
      <x:c r="Z238" s="34">
        <x:f t="shared" si="135"/>
        <x:v>0.10885550241796209</x:v>
      </x:c>
      <x:c r="AA238" s="34">
        <x:f t="shared" si="136"/>
        <x:v>0.1069652425184531</x:v>
      </x:c>
      <x:c r="AB238" s="34">
        <x:f t="shared" si="137"/>
        <x:v>0.81643150525194075</x:v>
      </x:c>
      <x:c r="AC238" s="34">
        <x:f t="shared" si="138"/>
        <x:v>6.282349786493506E-2</x:v>
      </x:c>
      <x:c r="AD238" s="34">
        <x:f t="shared" si="139"/>
        <x:v>1.0950757480532911</x:v>
      </x:c>
      <x:c r="AE238" s="34">
        <x:f t="shared" si="159"/>
        <x:v>1.1050781187031036</x:v>
      </x:c>
      <x:c r="AF238" s="33">
        <x:f t="shared" si="140"/>
        <x:v>-9.0512792539508835E-3</x:v>
      </x:c>
      <x:c r="AG238" s="33">
        <x:f t="shared" si="160"/>
        <x:v>2.1748329666708699E-3</x:v>
      </x:c>
      <x:c r="AH238" s="30">
        <x:f t="shared" si="161"/>
        <x:v>44104</x:v>
      </x:c>
      <x:c r="AI238" s="36">
        <x:f t="shared" si="141"/>
        <x:v>2020</x:v>
      </x:c>
      <x:c r="AJ238" s="36">
        <x:f t="shared" si="142"/>
        <x:v>10</x:v>
      </x:c>
      <x:c r="AK238" s="26">
        <x:f t="shared" si="143"/>
        <x:v>0</x:v>
      </x:c>
      <x:c r="AL238" s="34">
        <x:f t="shared" si="162"/>
        <x:v>1.0840250348263745</x:v>
      </x:c>
      <x:c r="AM238" s="35" t="str">
        <x:f t="shared" si="144"/>
      </x:c>
      <x:c r="AN238" s="34">
        <x:f t="shared" si="163"/>
        <x:v>1.1050781187031036</x:v>
      </x:c>
      <x:c r="AO238" s="35">
        <x:f t="shared" si="145"/>
        <x:v>-9.0512792539508835E-3</x:v>
      </x:c>
      <x:c r="AP238" s="31">
        <x:f t="shared" si="146"/>
        <x:v>1</x:v>
      </x:c>
      <x:c r="AQ238" s="26" t="b">
        <x:f t="shared" si="147"/>
        <x:v>1</x:v>
      </x:c>
    </x:row>
    <x:row r="239">
      <x:c r="A239" s="30" t="n">
        <x:f>'净值底稿'!A201</x:f>
        <x:v>44133</x:v>
      </x:c>
      <x:c r="B239" s="32" t="n">
        <x:f>'净值底稿'!F201</x:f>
        <x:v>1.463818212918655</x:v>
      </x:c>
      <x:c r="C239" s="32" t="n">
        <x:f>'净值底稿'!O201</x:f>
        <x:v>1.2874899819173213</x:v>
      </x:c>
      <x:c r="D239" s="32" t="n">
        <x:f>'净值底稿'!P201</x:f>
        <x:v>1.4318</x:v>
      </x:c>
      <x:c r="E239" s="32" t="n">
        <x:f>'净值底稿'!Q201</x:f>
        <x:v>1.4557</x:v>
      </x:c>
      <x:c r="F239" s="33">
        <x:f t="shared" si="148"/>
        <x:v>-4.8444288956502879E-3</x:v>
      </x:c>
      <x:c r="G239" s="33">
        <x:f t="shared" si="149"/>
        <x:v>1.2622935683699321E-3</x:v>
      </x:c>
      <x:c r="H239" s="33">
        <x:f t="shared" si="150"/>
        <x:v>6.9847034993353319E-5</x:v>
      </x:c>
      <x:c r="I239" s="33">
        <x:f t="shared" si="151"/>
        <x:v>-1.2750084774499792E-2</x:v>
      </x:c>
      <x:c r="J239" s="34">
        <x:f t="shared" si="152"/>
        <x:v>0.10832815967659798</x:v>
      </x:c>
      <x:c r="K239" s="34">
        <x:f t="shared" si="153"/>
        <x:v>0.10710026405612327</x:v>
      </x:c>
      <x:c r="L239" s="34">
        <x:f t="shared" si="154"/>
        <x:v>0.81648853057185777</x:v>
      </x:c>
      <x:c r="M239" s="34">
        <x:f t="shared" si="155"/>
        <x:v>6.2022492941326529E-2</x:v>
      </x:c>
      <x:c r="N239" s="34">
        <x:f t="shared" si="126"/>
        <x:v>1.0939394472459054</x:v>
      </x:c>
      <x:c r="O239" s="35">
        <x:f t="shared" si="127"/>
        <x:v>0.19692902040883745</x:v>
      </x:c>
      <x:c r="P239" s="26" t="b">
        <x:f t="shared" si="128"/>
        <x:v>0</x:v>
      </x:c>
      <x:c r="Q239" s="26" t="b">
        <x:f t="shared" si="129"/>
        <x:v>0</x:v>
      </x:c>
      <x:c r="R239" s="26" t="b">
        <x:f t="shared" si="130"/>
        <x:v>0</x:v>
      </x:c>
      <x:c r="S239" s="26" t="b">
        <x:f t="shared" si="156"/>
        <x:v>0</x:v>
      </x:c>
      <x:c r="T239" s="26" t="str">
        <x:f t="shared" si="157"/>
        <x:v>不调</x:v>
      </x:c>
      <x:c r="U239" s="34">
        <x:f t="shared" si="131"/>
        <x:v>0.10832815967659798</x:v>
      </x:c>
      <x:c r="V239" s="34">
        <x:f t="shared" si="132"/>
        <x:v>0.10710026405612327</x:v>
      </x:c>
      <x:c r="W239" s="34">
        <x:f t="shared" si="133"/>
        <x:v>0.81648853057185777</x:v>
      </x:c>
      <x:c r="X239" s="34">
        <x:f t="shared" si="134"/>
        <x:v>6.2022492941326529E-2</x:v>
      </x:c>
      <x:c r="Y239" s="34">
        <x:f t="shared" si="158"/>
        <x:v>0.99998626710299976</x:v>
      </x:c>
      <x:c r="Z239" s="34">
        <x:f t="shared" si="135"/>
        <x:v>0.10832667201713891</x:v>
      </x:c>
      <x:c r="AA239" s="34">
        <x:f t="shared" si="136"/>
        <x:v>0.10709879325922829</x:v>
      </x:c>
      <x:c r="AB239" s="34">
        <x:f t="shared" si="137"/>
        <x:v>0.8164773178189656</x:v>
      </x:c>
      <x:c r="AC239" s="34">
        <x:f t="shared" si="138"/>
        <x:v>6.202164119281927E-2</x:v>
      </x:c>
      <x:c r="AD239" s="34">
        <x:f t="shared" si="139"/>
        <x:v>1.0939244242881518</x:v>
      </x:c>
      <x:c r="AE239" s="34">
        <x:f t="shared" si="159"/>
        <x:v>1.1050781187031036</x:v>
      </x:c>
      <x:c r="AF239" s="33">
        <x:f t="shared" si="140"/>
        <x:v>-1.0093127559200443E-2</x:v>
      </x:c>
      <x:c r="AG239" s="33">
        <x:f t="shared" si="160"/>
        <x:v>-1.0513644989270654E-3</x:v>
      </x:c>
      <x:c r="AH239" s="30">
        <x:f t="shared" si="161"/>
        <x:v>44104</x:v>
      </x:c>
      <x:c r="AI239" s="36">
        <x:f t="shared" si="141"/>
        <x:v>2020</x:v>
      </x:c>
      <x:c r="AJ239" s="36">
        <x:f t="shared" si="142"/>
        <x:v>10</x:v>
      </x:c>
      <x:c r="AK239" s="26">
        <x:f t="shared" si="143"/>
        <x:v>0</x:v>
      </x:c>
      <x:c r="AL239" s="34">
        <x:f t="shared" si="162"/>
        <x:v>1.0840250348263745</x:v>
      </x:c>
      <x:c r="AM239" s="35" t="str">
        <x:f t="shared" si="144"/>
      </x:c>
      <x:c r="AN239" s="34">
        <x:f t="shared" si="163"/>
        <x:v>1.1050781187031036</x:v>
      </x:c>
      <x:c r="AO239" s="35">
        <x:f t="shared" si="145"/>
        <x:v>-1.0093127559200443E-2</x:v>
      </x:c>
      <x:c r="AP239" s="31">
        <x:f t="shared" si="146"/>
        <x:v>1</x:v>
      </x:c>
      <x:c r="AQ239" s="26" t="b">
        <x:f t="shared" si="147"/>
        <x:v>1</x:v>
      </x:c>
    </x:row>
    <x:row r="240">
      <x:c r="A240" s="30" t="n">
        <x:f>'净值底稿'!A202</x:f>
        <x:v>44134</x:v>
      </x:c>
      <x:c r="B240" s="32" t="n">
        <x:f>'净值底稿'!F202</x:f>
        <x:v>1.430793278521675</x:v>
      </x:c>
      <x:c r="C240" s="32" t="n">
        <x:f>'净值底稿'!O202</x:f>
        <x:v>1.25600869971759</x:v>
      </x:c>
      <x:c r="D240" s="32" t="n">
        <x:f>'净值底稿'!P202</x:f>
        <x:v>1.432</x:v>
      </x:c>
      <x:c r="E240" s="32" t="n">
        <x:f>'净值底稿'!Q202</x:f>
        <x:v>1.4471</x:v>
      </x:c>
      <x:c r="F240" s="33">
        <x:f t="shared" si="148"/>
        <x:v>-2.2560816709017883E-2</x:v>
      </x:c>
      <x:c r="G240" s="33">
        <x:f t="shared" si="149"/>
        <x:v>-2.4451671579494128E-2</x:v>
      </x:c>
      <x:c r="H240" s="33">
        <x:f t="shared" si="150"/>
        <x:v>1.3968431345157128E-4</x:v>
      </x:c>
      <x:c r="I240" s="33">
        <x:f t="shared" si="151"/>
        <x:v>-5.9078106752764592E-3</x:v>
      </x:c>
      <x:c r="J240" s="34">
        <x:f t="shared" si="152"/>
        <x:v>0.10588273382506234</x:v>
      </x:c>
      <x:c r="K240" s="34">
        <x:f t="shared" si="153"/>
        <x:v>0.1044800487398935</x:v>
      </x:c>
      <x:c r="L240" s="34">
        <x:f t="shared" si="154"/>
        <x:v>0.81659136689255396</x:v>
      </x:c>
      <x:c r="M240" s="34">
        <x:f t="shared" si="155"/>
        <x:v>6.1655229078882164E-2</x:v>
      </x:c>
      <x:c r="N240" s="34">
        <x:f t="shared" si="126"/>
        <x:v>1.0886093785363919</x:v>
      </x:c>
      <x:c r="O240" s="35">
        <x:f t="shared" si="127"/>
        <x:v>0.19323991388700262</x:v>
      </x:c>
      <x:c r="P240" s="26" t="b">
        <x:f t="shared" si="128"/>
        <x:v>0</x:v>
      </x:c>
      <x:c r="Q240" s="26" t="b">
        <x:f t="shared" si="129"/>
        <x:v>0</x:v>
      </x:c>
      <x:c r="R240" s="26" t="b">
        <x:f t="shared" si="130"/>
        <x:v>0</x:v>
      </x:c>
      <x:c r="S240" s="26" t="b">
        <x:f t="shared" si="156"/>
        <x:v>0</x:v>
      </x:c>
      <x:c r="T240" s="26" t="str">
        <x:f t="shared" si="157"/>
        <x:v>不调</x:v>
      </x:c>
      <x:c r="U240" s="34">
        <x:f t="shared" si="131"/>
        <x:v>0.10588273382506234</x:v>
      </x:c>
      <x:c r="V240" s="34">
        <x:f t="shared" si="132"/>
        <x:v>0.1044800487398935</x:v>
      </x:c>
      <x:c r="W240" s="34">
        <x:f t="shared" si="133"/>
        <x:v>0.81659136689255396</x:v>
      </x:c>
      <x:c r="X240" s="34">
        <x:f t="shared" si="134"/>
        <x:v>6.1655229078882164E-2</x:v>
      </x:c>
      <x:c r="Y240" s="34">
        <x:f t="shared" si="158"/>
        <x:v>0.99998626710299976</x:v>
      </x:c>
      <x:c r="Z240" s="34">
        <x:f t="shared" si="135"/>
        <x:v>0.10588127974838463</x:v>
      </x:c>
      <x:c r="AA240" s="34">
        <x:f t="shared" si="136"/>
        <x:v>0.10447861392614557</x:v>
      </x:c>
      <x:c r="AB240" s="34">
        <x:f t="shared" si="137"/>
        <x:v>0.81658015272742113</x:v>
      </x:c>
      <x:c r="AC240" s="34">
        <x:f t="shared" si="138"/>
        <x:v>6.1654382373971695E-2</x:v>
      </x:c>
      <x:c r="AD240" s="34">
        <x:f t="shared" si="139"/>
        <x:v>1.0885944287759231</x:v>
      </x:c>
      <x:c r="AE240" s="34">
        <x:f t="shared" si="159"/>
        <x:v>1.1050781187031036</x:v>
      </x:c>
      <x:c r="AF240" s="33">
        <x:f t="shared" si="140"/>
        <x:v>-1.4916311931436499E-2</x:v>
      </x:c>
      <x:c r="AG240" s="33">
        <x:f t="shared" si="160"/>
        <x:v>-4.8723617408005238E-3</x:v>
      </x:c>
      <x:c r="AH240" s="30">
        <x:f t="shared" si="161"/>
        <x:v>44104</x:v>
      </x:c>
      <x:c r="AI240" s="36">
        <x:f t="shared" si="141"/>
        <x:v>2020</x:v>
      </x:c>
      <x:c r="AJ240" s="36">
        <x:f t="shared" si="142"/>
        <x:v>10</x:v>
      </x:c>
      <x:c r="AK240" s="26">
        <x:f t="shared" si="143"/>
        <x:v>1</x:v>
      </x:c>
      <x:c r="AL240" s="34">
        <x:f t="shared" si="162"/>
        <x:v>1.0840250348263745</x:v>
      </x:c>
      <x:c r="AM240" s="35">
        <x:f t="shared" si="144"/>
        <x:v>4.2152107218449419E-3</x:v>
      </x:c>
      <x:c r="AN240" s="34">
        <x:f t="shared" si="163"/>
        <x:v>1.1050781187031036</x:v>
      </x:c>
      <x:c r="AO240" s="35">
        <x:f t="shared" si="145"/>
        <x:v>-1.4916311931436499E-2</x:v>
      </x:c>
      <x:c r="AP240" s="31">
        <x:f t="shared" si="146"/>
        <x:v>1</x:v>
      </x:c>
      <x:c r="AQ240" s="26" t="b">
        <x:f t="shared" si="147"/>
        <x:v>1</x:v>
      </x:c>
    </x:row>
    <x:row r="241">
      <x:c r="A241" s="30" t="n">
        <x:f>'净值底稿'!A203</x:f>
        <x:v>44137</x:v>
      </x:c>
      <x:c r="B241" s="32" t="n">
        <x:f>'净值底稿'!F203</x:f>
        <x:v>1.4534964231249126</x:v>
      </x:c>
      <x:c r="C241" s="32" t="n">
        <x:f>'净值底稿'!O203</x:f>
        <x:v>1.2617264499634275</x:v>
      </x:c>
      <x:c r="D241" s="32" t="n">
        <x:f>'净值底稿'!P203</x:f>
        <x:v>1.4323</x:v>
      </x:c>
      <x:c r="E241" s="32" t="n">
        <x:f>'净值底稿'!Q203</x:f>
        <x:v>1.4568</x:v>
      </x:c>
      <x:c r="F241" s="33">
        <x:f t="shared" si="148"/>
        <x:v>1.5867522544343204E-2</x:v>
      </x:c>
      <x:c r="G241" s="33">
        <x:f t="shared" si="149"/>
        <x:v>4.5523173900969827E-3</x:v>
      </x:c>
      <x:c r="H241" s="33">
        <x:f t="shared" si="150"/>
        <x:v>2.0949720670393468E-4</x:v>
      </x:c>
      <x:c r="I241" s="33">
        <x:f t="shared" si="151"/>
        <x:v>6.7030612950038648E-3</x:v>
      </x:c>
      <x:c r="J241" s="34">
        <x:f t="shared" si="152"/>
        <x:v>0.10756135334181603</x:v>
      </x:c>
      <x:c r="K241" s="34">
        <x:f t="shared" si="153"/>
        <x:v>0.1049542337372148</x:v>
      </x:c>
      <x:c r="L241" s="34">
        <x:f t="shared" si="154"/>
        <x:v>0.81675122398846745</x:v>
      </x:c>
      <x:c r="M241" s="34">
        <x:f t="shared" si="155"/>
        <x:v>6.2067655478130035E-2</x:v>
      </x:c>
      <x:c r="N241" s="34">
        <x:f t="shared" si="126"/>
        <x:v>1.0913344665456284</x:v>
      </x:c>
      <x:c r="O241" s="35">
        <x:f t="shared" si="127"/>
        <x:v>0.19473002419844826</x:v>
      </x:c>
      <x:c r="P241" s="26" t="b">
        <x:f t="shared" si="128"/>
        <x:v>0</x:v>
      </x:c>
      <x:c r="Q241" s="26" t="b">
        <x:f t="shared" si="129"/>
        <x:v>0</x:v>
      </x:c>
      <x:c r="R241" s="26" t="b">
        <x:f t="shared" si="130"/>
        <x:v>0</x:v>
      </x:c>
      <x:c r="S241" s="26" t="b">
        <x:f t="shared" si="156"/>
        <x:v>0</x:v>
      </x:c>
      <x:c r="T241" s="26" t="str">
        <x:f t="shared" si="157"/>
        <x:v>不调</x:v>
      </x:c>
      <x:c r="U241" s="34">
        <x:f t="shared" si="131"/>
        <x:v>0.10756135334181603</x:v>
      </x:c>
      <x:c r="V241" s="34">
        <x:f t="shared" si="132"/>
        <x:v>0.1049542337372148</x:v>
      </x:c>
      <x:c r="W241" s="34">
        <x:f t="shared" si="133"/>
        <x:v>0.81675122398846745</x:v>
      </x:c>
      <x:c r="X241" s="34">
        <x:f t="shared" si="134"/>
        <x:v>6.2067655478130035E-2</x:v>
      </x:c>
      <x:c r="Y241" s="34">
        <x:f t="shared" si="158"/>
        <x:v>0.99995880187477393</x:v>
      </x:c>
      <x:c r="Z241" s="34">
        <x:f t="shared" si="135"/>
        <x:v>0.10755692201571157</x:v>
      </x:c>
      <x:c r="AA241" s="34">
        <x:f t="shared" si="136"/>
        <x:v>0.10494990981955028</x:v>
      </x:c>
      <x:c r="AB241" s="34">
        <x:f t="shared" si="137"/>
        <x:v>0.81671757536926304</x:v>
      </x:c>
      <x:c r="AC241" s="34">
        <x:f t="shared" si="138"/>
        <x:v>6.2065098407087162E-2</x:v>
      </x:c>
      <x:c r="AD241" s="34">
        <x:f t="shared" si="139"/>
        <x:v>1.0912895056116121</x:v>
      </x:c>
      <x:c r="AE241" s="34">
        <x:f t="shared" si="159"/>
        <x:v>1.1050781187031036</x:v>
      </x:c>
      <x:c r="AF241" s="33">
        <x:f t="shared" si="140"/>
        <x:v>-1.2477500783088069E-2</x:v>
      </x:c>
      <x:c r="AG241" s="33">
        <x:f t="shared" si="160"/>
        <x:v>2.4757400593347079E-3</x:v>
      </x:c>
      <x:c r="AH241" s="30">
        <x:f t="shared" si="161"/>
        <x:v>44104</x:v>
      </x:c>
      <x:c r="AI241" s="36">
        <x:f t="shared" si="141"/>
        <x:v>2020</x:v>
      </x:c>
      <x:c r="AJ241" s="36">
        <x:f t="shared" si="142"/>
        <x:v>11</x:v>
      </x:c>
      <x:c r="AK241" s="26">
        <x:f t="shared" si="143"/>
        <x:v>0</x:v>
      </x:c>
      <x:c r="AL241" s="34">
        <x:f t="shared" si="162"/>
        <x:v>1.0885944287759231</x:v>
      </x:c>
      <x:c r="AM241" s="35" t="str">
        <x:f t="shared" si="144"/>
      </x:c>
      <x:c r="AN241" s="34">
        <x:f t="shared" si="163"/>
        <x:v>1.1050781187031036</x:v>
      </x:c>
      <x:c r="AO241" s="35">
        <x:f t="shared" si="145"/>
        <x:v>-1.2477500783088069E-2</x:v>
      </x:c>
      <x:c r="AP241" s="31">
        <x:f t="shared" si="146"/>
        <x:v>1</x:v>
      </x:c>
      <x:c r="AQ241" s="26" t="b">
        <x:f t="shared" si="147"/>
        <x:v>1</x:v>
      </x:c>
    </x:row>
    <x:row r="242">
      <x:c r="A242" s="30" t="n">
        <x:f>'净值底稿'!A204</x:f>
        <x:v>44138</x:v>
      </x:c>
      <x:c r="B242" s="32" t="n">
        <x:f>'净值底稿'!F204</x:f>
        <x:v>1.4674329647361026</x:v>
      </x:c>
      <x:c r="C242" s="32" t="n">
        <x:f>'净值底稿'!O204</x:f>
        <x:v>1.2811319693804326</x:v>
      </x:c>
      <x:c r="D242" s="32" t="n">
        <x:f>'净值底稿'!P204</x:f>
        <x:v>1.4329</x:v>
      </x:c>
      <x:c r="E242" s="32" t="n">
        <x:f>'净值底稿'!Q204</x:f>
        <x:v>1.463</x:v>
      </x:c>
      <x:c r="F242" s="33">
        <x:f t="shared" si="148"/>
        <x:v>9.5882875179200688E-3</x:v>
      </x:c>
      <x:c r="G242" s="33">
        <x:f t="shared" si="149"/>
        <x:v>1.5380132054430229E-2</x:v>
      </x:c>
      <x:c r="H242" s="33">
        <x:f t="shared" si="150"/>
        <x:v>4.1890665363419899E-4</x:v>
      </x:c>
      <x:c r="I242" s="33">
        <x:f t="shared" si="151"/>
        <x:v>4.2559033498077437E-3</x:v>
      </x:c>
      <x:c r="J242" s="34">
        <x:f t="shared" si="152"/>
        <x:v>0.10858820870854072</x:v>
      </x:c>
      <x:c r="K242" s="34">
        <x:f t="shared" si="153"/>
        <x:v>0.10656405329167551</x:v>
      </x:c>
      <x:c r="L242" s="34">
        <x:f t="shared" si="154"/>
        <x:v>0.81705970379572523</x:v>
      </x:c>
      <x:c r="M242" s="34">
        <x:f t="shared" si="155"/>
        <x:v>6.2329241467304029E-2</x:v>
      </x:c>
      <x:c r="N242" s="34">
        <x:f t="shared" si="126"/>
        <x:v>1.0945412072632454</x:v>
      </x:c>
      <x:c r="O242" s="35">
        <x:f t="shared" si="127"/>
        <x:v>0.19656844399506512</x:v>
      </x:c>
      <x:c r="P242" s="26" t="b">
        <x:f t="shared" si="128"/>
        <x:v>0</x:v>
      </x:c>
      <x:c r="Q242" s="26" t="b">
        <x:f t="shared" si="129"/>
        <x:v>0</x:v>
      </x:c>
      <x:c r="R242" s="26" t="b">
        <x:f t="shared" si="130"/>
        <x:v>0</x:v>
      </x:c>
      <x:c r="S242" s="26" t="b">
        <x:f t="shared" si="156"/>
        <x:v>0</x:v>
      </x:c>
      <x:c r="T242" s="26" t="str">
        <x:f t="shared" si="157"/>
        <x:v>不调</x:v>
      </x:c>
      <x:c r="U242" s="34">
        <x:f t="shared" si="131"/>
        <x:v>0.10858820870854072</x:v>
      </x:c>
      <x:c r="V242" s="34">
        <x:f t="shared" si="132"/>
        <x:v>0.10656405329167551</x:v>
      </x:c>
      <x:c r="W242" s="34">
        <x:f t="shared" si="133"/>
        <x:v>0.81705970379572523</x:v>
      </x:c>
      <x:c r="X242" s="34">
        <x:f t="shared" si="134"/>
        <x:v>6.2329241467304029E-2</x:v>
      </x:c>
      <x:c r="Y242" s="34">
        <x:f t="shared" si="158"/>
        <x:v>0.99998626710299976</x:v>
      </x:c>
      <x:c r="Z242" s="34">
        <x:f t="shared" si="135"/>
        <x:v>0.10858671747785509</x:v>
      </x:c>
      <x:c r="AA242" s="34">
        <x:f t="shared" si="136"/>
        <x:v>0.10656258985850772</x:v>
      </x:c>
      <x:c r="AB242" s="34">
        <x:f t="shared" si="137"/>
        <x:v>0.81704848319896994</x:v>
      </x:c>
      <x:c r="AC242" s="34">
        <x:f t="shared" si="138"/>
        <x:v>6.2328385506250854E-2</x:v>
      </x:c>
      <x:c r="AD242" s="34">
        <x:f t="shared" si="139"/>
        <x:v>1.0945261760415836</x:v>
      </x:c>
      <x:c r="AE242" s="34">
        <x:f t="shared" si="159"/>
        <x:v>1.1050781187031036</x:v>
      </x:c>
      <x:c r="AF242" s="33">
        <x:f t="shared" si="140"/>
        <x:v>-9.5485943327729972E-3</x:v>
      </x:c>
      <x:c r="AG242" s="33">
        <x:f t="shared" si="160"/>
        <x:v>2.9659136400816966E-3</x:v>
      </x:c>
      <x:c r="AH242" s="30">
        <x:f t="shared" si="161"/>
        <x:v>44104</x:v>
      </x:c>
      <x:c r="AI242" s="36">
        <x:f t="shared" si="141"/>
        <x:v>2020</x:v>
      </x:c>
      <x:c r="AJ242" s="36">
        <x:f t="shared" si="142"/>
        <x:v>11</x:v>
      </x:c>
      <x:c r="AK242" s="26">
        <x:f t="shared" si="143"/>
        <x:v>0</x:v>
      </x:c>
      <x:c r="AL242" s="34">
        <x:f t="shared" si="162"/>
        <x:v>1.0885944287759231</x:v>
      </x:c>
      <x:c r="AM242" s="35" t="str">
        <x:f t="shared" si="144"/>
      </x:c>
      <x:c r="AN242" s="34">
        <x:f t="shared" si="163"/>
        <x:v>1.1050781187031036</x:v>
      </x:c>
      <x:c r="AO242" s="35">
        <x:f t="shared" si="145"/>
        <x:v>-9.5485943327729972E-3</x:v>
      </x:c>
      <x:c r="AP242" s="31">
        <x:f t="shared" si="146"/>
        <x:v>1</x:v>
      </x:c>
      <x:c r="AQ242" s="26" t="b">
        <x:f t="shared" si="147"/>
        <x:v>1</x:v>
      </x:c>
    </x:row>
    <x:row r="243">
      <x:c r="A243" s="30" t="n">
        <x:f>'净值底稿'!A205</x:f>
        <x:v>44139</x:v>
      </x:c>
      <x:c r="B243" s="32" t="n">
        <x:f>'净值底稿'!F205</x:f>
        <x:v>1.4730718961200775</x:v>
      </x:c>
      <x:c r="C243" s="32" t="n">
        <x:f>'净值底稿'!O205</x:f>
        <x:v>1.2811330861607</x:v>
      </x:c>
      <x:c r="D243" s="32" t="n">
        <x:f>'净值底稿'!P205</x:f>
        <x:v>1.4334</x:v>
      </x:c>
      <x:c r="E243" s="32" t="n">
        <x:f>'净值底稿'!Q205</x:f>
        <x:v>1.4672</x:v>
      </x:c>
      <x:c r="F243" s="33">
        <x:f t="shared" si="148"/>
        <x:v>3.842718215744112E-3</x:v>
      </x:c>
      <x:c r="G243" s="33">
        <x:f t="shared" si="149"/>
        <x:v>8.7171368301497409E-7</x:v>
      </x:c>
      <x:c r="H243" s="33">
        <x:f t="shared" si="150"/>
        <x:v>3.4894270360807944E-4</x:v>
      </x:c>
      <x:c r="I243" s="33">
        <x:f t="shared" si="151"/>
        <x:v>2.870813397129135E-3</x:v>
      </x:c>
      <x:c r="J243" s="34">
        <x:f t="shared" si="152"/>
        <x:v>0.1090039856350951</x:v>
      </x:c>
      <x:c r="K243" s="34">
        <x:f t="shared" si="153"/>
        <x:v>0.1065626827505754</x:v>
      </x:c>
      <x:c r="L243" s="34">
        <x:f t="shared" si="154"/>
        <x:v>0.81733358630567632</x:v>
      </x:c>
      <x:c r="M243" s="34">
        <x:f t="shared" si="155"/>
        <x:v>6.250731867038363E-2</x:v>
      </x:c>
      <x:c r="N243" s="34">
        <x:f t="shared" si="126"/>
        <x:v>1.0954075733617306</x:v>
      </x:c>
      <x:c r="O243" s="35">
        <x:f t="shared" si="127"/>
        <x:v>0.19679128903966878</x:v>
      </x:c>
      <x:c r="P243" s="26" t="b">
        <x:f t="shared" si="128"/>
        <x:v>0</x:v>
      </x:c>
      <x:c r="Q243" s="26" t="b">
        <x:f t="shared" si="129"/>
        <x:v>0</x:v>
      </x:c>
      <x:c r="R243" s="26" t="b">
        <x:f t="shared" si="130"/>
        <x:v>0</x:v>
      </x:c>
      <x:c r="S243" s="26" t="b">
        <x:f t="shared" si="156"/>
        <x:v>0</x:v>
      </x:c>
      <x:c r="T243" s="26" t="str">
        <x:f t="shared" si="157"/>
        <x:v>不调</x:v>
      </x:c>
      <x:c r="U243" s="34">
        <x:f t="shared" si="131"/>
        <x:v>0.1090039856350951</x:v>
      </x:c>
      <x:c r="V243" s="34">
        <x:f t="shared" si="132"/>
        <x:v>0.1065626827505754</x:v>
      </x:c>
      <x:c r="W243" s="34">
        <x:f t="shared" si="133"/>
        <x:v>0.81733358630567632</x:v>
      </x:c>
      <x:c r="X243" s="34">
        <x:f t="shared" si="134"/>
        <x:v>6.250731867038363E-2</x:v>
      </x:c>
      <x:c r="Y243" s="34">
        <x:f t="shared" si="158"/>
        <x:v>0.99998626710299976</x:v>
      </x:c>
      <x:c r="Z243" s="34">
        <x:f t="shared" si="135"/>
        <x:v>0.10900248869458776</x:v>
      </x:c>
      <x:c r="AA243" s="34">
        <x:f t="shared" si="136"/>
        <x:v>0.10656121933622911</x:v>
      </x:c>
      <x:c r="AB243" s="34">
        <x:f t="shared" si="137"/>
        <x:v>0.81732236194772079</x:v>
      </x:c>
      <x:c r="AC243" s="34">
        <x:f t="shared" si="138"/>
        <x:v>6.2506460263814567E-2</x:v>
      </x:c>
      <x:c r="AD243" s="34">
        <x:f t="shared" si="139"/>
        <x:v>1.0953925302423522</x:v>
      </x:c>
      <x:c r="AE243" s="34">
        <x:f t="shared" si="159"/>
        <x:v>1.1050781187031036</x:v>
      </x:c>
      <x:c r="AF243" s="33">
        <x:f t="shared" si="140"/>
        <x:v>-8.7646188055177099E-3</x:v>
      </x:c>
      <x:c r="AG243" s="33">
        <x:f t="shared" si="160"/>
        <x:v>7.9153356012162668E-4</x:v>
      </x:c>
      <x:c r="AH243" s="30">
        <x:f t="shared" si="161"/>
        <x:v>44104</x:v>
      </x:c>
      <x:c r="AI243" s="36">
        <x:f t="shared" si="141"/>
        <x:v>2020</x:v>
      </x:c>
      <x:c r="AJ243" s="36">
        <x:f t="shared" si="142"/>
        <x:v>11</x:v>
      </x:c>
      <x:c r="AK243" s="26">
        <x:f t="shared" si="143"/>
        <x:v>0</x:v>
      </x:c>
      <x:c r="AL243" s="34">
        <x:f t="shared" si="162"/>
        <x:v>1.0885944287759231</x:v>
      </x:c>
      <x:c r="AM243" s="35" t="str">
        <x:f t="shared" si="144"/>
      </x:c>
      <x:c r="AN243" s="34">
        <x:f t="shared" si="163"/>
        <x:v>1.1050781187031036</x:v>
      </x:c>
      <x:c r="AO243" s="35">
        <x:f t="shared" si="145"/>
        <x:v>-8.7646188055177099E-3</x:v>
      </x:c>
      <x:c r="AP243" s="31">
        <x:f t="shared" si="146"/>
        <x:v>1</x:v>
      </x:c>
      <x:c r="AQ243" s="26" t="b">
        <x:f t="shared" si="147"/>
        <x:v>1</x:v>
      </x:c>
    </x:row>
    <x:row r="244">
      <x:c r="A244" s="30" t="n">
        <x:f>'净值底稿'!A206</x:f>
        <x:v>44140</x:v>
      </x:c>
      <x:c r="B244" s="32" t="n">
        <x:f>'净值底稿'!F206</x:f>
        <x:v>1.5079326677867675</x:v>
      </x:c>
      <x:c r="C244" s="32" t="n">
        <x:f>'净值底稿'!O206</x:f>
        <x:v>1.304212355728785</x:v>
      </x:c>
      <x:c r="D244" s="32" t="n">
        <x:f>'净值底稿'!P206</x:f>
        <x:v>1.4336</x:v>
      </x:c>
      <x:c r="E244" s="32" t="n">
        <x:f>'净值底稿'!Q206</x:f>
        <x:v>1.4661</x:v>
      </x:c>
      <x:c r="F244" s="33">
        <x:f t="shared" si="148"/>
        <x:v>2.3665356564407825E-2</x:v>
      </x:c>
      <x:c r="G244" s="33">
        <x:f t="shared" si="149"/>
        <x:v>1.8014732284566071E-2</x:v>
      </x:c>
      <x:c r="H244" s="33">
        <x:f t="shared" si="150"/>
        <x:v>1.3952839402819883E-4</x:v>
      </x:c>
      <x:c r="I244" s="33">
        <x:f t="shared" si="151"/>
        <x:v>-7.4972737186485006E-4</x:v>
      </x:c>
      <x:c r="J244" s="34">
        <x:f t="shared" si="152"/>
        <x:v>0.111582071455953</x:v>
      </x:c>
      <x:c r="K244" s="34">
        <x:f t="shared" si="153"/>
        <x:v>0.10848089117448821</x:v>
      </x:c>
      <x:c r="L244" s="34">
        <x:f t="shared" si="154"/>
        <x:v>0.81743640162428666</x:v>
      </x:c>
      <x:c r="M244" s="34">
        <x:f t="shared" si="155"/>
        <x:v>6.2459597459636404E-2</x:v>
      </x:c>
      <x:c r="N244" s="34">
        <x:f t="shared" si="126"/>
        <x:v>1.0999589617143644</x:v>
      </x:c>
      <x:c r="O244" s="35">
        <x:f t="shared" si="127"/>
        <x:v>0.20006470267532295</x:v>
      </x:c>
      <x:c r="P244" s="26" t="b">
        <x:f t="shared" si="128"/>
        <x:v>0</x:v>
      </x:c>
      <x:c r="Q244" s="26" t="b">
        <x:f t="shared" si="129"/>
        <x:v>0</x:v>
      </x:c>
      <x:c r="R244" s="26" t="b">
        <x:f t="shared" si="130"/>
        <x:v>0</x:v>
      </x:c>
      <x:c r="S244" s="26" t="b">
        <x:f t="shared" si="156"/>
        <x:v>0</x:v>
      </x:c>
      <x:c r="T244" s="26" t="str">
        <x:f t="shared" si="157"/>
        <x:v>不调</x:v>
      </x:c>
      <x:c r="U244" s="34">
        <x:f t="shared" si="131"/>
        <x:v>0.111582071455953</x:v>
      </x:c>
      <x:c r="V244" s="34">
        <x:f t="shared" si="132"/>
        <x:v>0.10848089117448821</x:v>
      </x:c>
      <x:c r="W244" s="34">
        <x:f t="shared" si="133"/>
        <x:v>0.81743640162428666</x:v>
      </x:c>
      <x:c r="X244" s="34">
        <x:f t="shared" si="134"/>
        <x:v>6.2459597459636404E-2</x:v>
      </x:c>
      <x:c r="Y244" s="34">
        <x:f t="shared" si="158"/>
        <x:v>0.99998626710299976</x:v>
      </x:c>
      <x:c r="Z244" s="34">
        <x:f t="shared" si="135"/>
        <x:v>0.11158053911085862</x:v>
      </x:c>
      <x:c r="AA244" s="34">
        <x:f t="shared" si="136"/>
        <x:v>0.10847940141758322</x:v>
      </x:c>
      <x:c r="AB244" s="34">
        <x:f t="shared" si="137"/>
        <x:v>0.8174251758543789</x:v>
      </x:c>
      <x:c r="AC244" s="34">
        <x:f t="shared" si="138"/>
        <x:v>6.2458739708417817E-2</x:v>
      </x:c>
      <x:c r="AD244" s="34">
        <x:f t="shared" si="139"/>
        <x:v>1.0999438560912385</x:v>
      </x:c>
      <x:c r="AE244" s="34">
        <x:f t="shared" si="159"/>
        <x:v>1.1050781187031036</x:v>
      </x:c>
      <x:c r="AF244" s="33">
        <x:f t="shared" si="140"/>
        <x:v>-4.6460630474618458E-3</x:v>
      </x:c>
      <x:c r="AG244" s="33">
        <x:f t="shared" si="160"/>
        <x:v>4.1549725082381528E-3</x:v>
      </x:c>
      <x:c r="AH244" s="30">
        <x:f t="shared" si="161"/>
        <x:v>44104</x:v>
      </x:c>
      <x:c r="AI244" s="36">
        <x:f t="shared" si="141"/>
        <x:v>2020</x:v>
      </x:c>
      <x:c r="AJ244" s="36">
        <x:f t="shared" si="142"/>
        <x:v>11</x:v>
      </x:c>
      <x:c r="AK244" s="26">
        <x:f t="shared" si="143"/>
        <x:v>0</x:v>
      </x:c>
      <x:c r="AL244" s="34">
        <x:f t="shared" si="162"/>
        <x:v>1.0885944287759231</x:v>
      </x:c>
      <x:c r="AM244" s="35" t="str">
        <x:f t="shared" si="144"/>
      </x:c>
      <x:c r="AN244" s="34">
        <x:f t="shared" si="163"/>
        <x:v>1.1050781187031036</x:v>
      </x:c>
      <x:c r="AO244" s="35">
        <x:f t="shared" si="145"/>
        <x:v>-4.6460630474618458E-3</x:v>
      </x:c>
      <x:c r="AP244" s="31">
        <x:f t="shared" si="146"/>
        <x:v>1</x:v>
      </x:c>
      <x:c r="AQ244" s="26" t="b">
        <x:f t="shared" si="147"/>
        <x:v>1</x:v>
      </x:c>
    </x:row>
    <x:row r="245">
      <x:c r="A245" s="30" t="n">
        <x:f>'净值底稿'!A207</x:f>
        <x:v>44141</x:v>
      </x:c>
      <x:c r="B245" s="32" t="n">
        <x:f>'净值底稿'!F207</x:f>
        <x:v>1.4977766504684724</x:v>
      </x:c>
      <x:c r="C245" s="32" t="n">
        <x:f>'净值底稿'!O207</x:f>
        <x:v>1.2940248728951649</x:v>
      </x:c>
      <x:c r="D245" s="32" t="n">
        <x:f>'净值底稿'!P207</x:f>
        <x:v>1.4335</x:v>
      </x:c>
      <x:c r="E245" s="32" t="n">
        <x:f>'净值底稿'!Q207</x:f>
        <x:v>1.4826</x:v>
      </x:c>
      <x:c r="F245" s="33">
        <x:f t="shared" si="148"/>
        <x:v>-6.7350602153883887E-3</x:v>
      </x:c>
      <x:c r="G245" s="33">
        <x:f t="shared" si="149"/>
        <x:v>-7.811214783291498E-3</x:v>
      </x:c>
      <x:c r="H245" s="33">
        <x:f t="shared" si="150"/>
        <x:v>-6.9754464285698425E-5</x:v>
      </x:c>
      <x:c r="I245" s="33">
        <x:f t="shared" si="151"/>
        <x:v>1.1254348270922865E-2</x:v>
      </x:c>
      <x:c r="J245" s="34">
        <x:f t="shared" si="152"/>
        <x:v>0.11082903746108148</x:v>
      </x:c>
      <x:c r="K245" s="34">
        <x:f t="shared" si="153"/>
        <x:v>0.10763204551354759</x:v>
      </x:c>
      <x:c r="L245" s="34">
        <x:f t="shared" si="154"/>
        <x:v>0.81736815679914354</x:v>
      </x:c>
      <x:c r="M245" s="34">
        <x:f t="shared" si="155"/>
        <x:v>6.3161672117659273E-2</x:v>
      </x:c>
      <x:c r="N245" s="34">
        <x:f t="shared" si="126"/>
        <x:v>1.0989909118914318</x:v>
      </x:c>
      <x:c r="O245" s="35">
        <x:f t="shared" si="127"/>
        <x:v>0.19878333898015949</x:v>
      </x:c>
      <x:c r="P245" s="26" t="b">
        <x:f t="shared" si="128"/>
        <x:v>0</x:v>
      </x:c>
      <x:c r="Q245" s="26" t="b">
        <x:f t="shared" si="129"/>
        <x:v>0</x:v>
      </x:c>
      <x:c r="R245" s="26" t="b">
        <x:f t="shared" si="130"/>
        <x:v>0</x:v>
      </x:c>
      <x:c r="S245" s="26" t="b">
        <x:f t="shared" si="156"/>
        <x:v>0</x:v>
      </x:c>
      <x:c r="T245" s="26" t="str">
        <x:f t="shared" si="157"/>
        <x:v>不调</x:v>
      </x:c>
      <x:c r="U245" s="34">
        <x:f t="shared" si="131"/>
        <x:v>0.11082903746108148</x:v>
      </x:c>
      <x:c r="V245" s="34">
        <x:f t="shared" si="132"/>
        <x:v>0.10763204551354759</x:v>
      </x:c>
      <x:c r="W245" s="34">
        <x:f t="shared" si="133"/>
        <x:v>0.81736815679914354</x:v>
      </x:c>
      <x:c r="X245" s="34">
        <x:f t="shared" si="134"/>
        <x:v>6.3161672117659273E-2</x:v>
      </x:c>
      <x:c r="Y245" s="34">
        <x:f t="shared" si="158"/>
        <x:v>0.99998626710299976</x:v>
      </x:c>
      <x:c r="Z245" s="34">
        <x:f t="shared" si="135"/>
        <x:v>0.1108275154573254</x:v>
      </x:c>
      <x:c r="AA245" s="34">
        <x:f t="shared" si="136"/>
        <x:v>0.10763056741375263</x:v>
      </x:c>
      <x:c r="AB245" s="34">
        <x:f t="shared" si="137"/>
        <x:v>0.817356931966435</x:v>
      </x:c>
      <x:c r="AC245" s="34">
        <x:f t="shared" si="138"/>
        <x:v>6.3160804724921721E-2</x:v>
      </x:c>
      <x:c r="AD245" s="34">
        <x:f t="shared" si="139"/>
        <x:v>1.0989758195624346</x:v>
      </x:c>
      <x:c r="AE245" s="34">
        <x:f t="shared" si="159"/>
        <x:v>1.1050781187031036</x:v>
      </x:c>
      <x:c r="AF245" s="33">
        <x:f t="shared" si="140"/>
        <x:v>-5.5220522761146862E-3</x:v>
      </x:c>
      <x:c r="AG245" s="33">
        <x:f t="shared" si="160"/>
        <x:v>-8.8007812711810018E-4</x:v>
      </x:c>
      <x:c r="AH245" s="30">
        <x:f t="shared" si="161"/>
        <x:v>44104</x:v>
      </x:c>
      <x:c r="AI245" s="36">
        <x:f t="shared" si="141"/>
        <x:v>2020</x:v>
      </x:c>
      <x:c r="AJ245" s="36">
        <x:f t="shared" si="142"/>
        <x:v>11</x:v>
      </x:c>
      <x:c r="AK245" s="26">
        <x:f t="shared" si="143"/>
        <x:v>0</x:v>
      </x:c>
      <x:c r="AL245" s="34">
        <x:f t="shared" si="162"/>
        <x:v>1.0885944287759231</x:v>
      </x:c>
      <x:c r="AM245" s="35" t="str">
        <x:f t="shared" si="144"/>
      </x:c>
      <x:c r="AN245" s="34">
        <x:f t="shared" si="163"/>
        <x:v>1.1050781187031036</x:v>
      </x:c>
      <x:c r="AO245" s="35">
        <x:f t="shared" si="145"/>
        <x:v>-5.5220522761146862E-3</x:v>
      </x:c>
      <x:c r="AP245" s="31">
        <x:f t="shared" si="146"/>
        <x:v>1</x:v>
      </x:c>
      <x:c r="AQ245" s="26" t="b">
        <x:f t="shared" si="147"/>
        <x:v>1</x:v>
      </x:c>
    </x:row>
    <x:row r="246">
      <x:c r="A246" s="30" t="n">
        <x:f>'净值底稿'!A208</x:f>
        <x:v>44144</x:v>
      </x:c>
      <x:c r="B246" s="32" t="n">
        <x:f>'净值底稿'!F208</x:f>
        <x:v>1.5393581204611375</x:v>
      </x:c>
      <x:c r="C246" s="32" t="n">
        <x:f>'净值底稿'!O208</x:f>
        <x:v>1.3212694035907588</x:v>
      </x:c>
      <x:c r="D246" s="32" t="n">
        <x:f>'净值底稿'!P208</x:f>
        <x:v>1.4331</x:v>
      </x:c>
      <x:c r="E246" s="32" t="n">
        <x:f>'净值底稿'!Q208</x:f>
        <x:v>1.4808</x:v>
      </x:c>
      <x:c r="F246" s="33">
        <x:f t="shared" si="148"/>
        <x:v>2.7762129940842151E-2</x:v>
      </x:c>
      <x:c r="G246" s="33">
        <x:f t="shared" si="149"/>
        <x:v>2.1054101251267943E-2</x:v>
      </x:c>
      <x:c r="H246" s="33">
        <x:f t="shared" si="150"/>
        <x:v>-2.790373212416819E-4</x:v>
      </x:c>
      <x:c r="I246" s="33">
        <x:f t="shared" si="151"/>
        <x:v>-1.214083367057861E-3</x:v>
      </x:c>
      <x:c r="J246" s="34">
        <x:f t="shared" si="152"/>
        <x:v>0.11390432334247236</x:v>
      </x:c>
      <x:c r="K246" s="34">
        <x:f t="shared" si="153"/>
        <x:v>0.1098966322778132</x:v>
      </x:c>
      <x:c r="L246" s="34">
        <x:f t="shared" si="154"/>
        <x:v>0.81712885887764075</x:v>
      </x:c>
      <x:c r="M246" s="34">
        <x:f t="shared" si="155"/>
        <x:v>6.3084122242455201E-2</x:v>
      </x:c>
      <x:c r="N246" s="34">
        <x:f t="shared" si="126"/>
        <x:v>1.1040139367403814</x:v>
      </x:c>
      <x:c r="O246" s="35">
        <x:f t="shared" si="127"/>
        <x:v>0.20271569784803753</x:v>
      </x:c>
      <x:c r="P246" s="26" t="b">
        <x:f t="shared" si="128"/>
        <x:v>0</x:v>
      </x:c>
      <x:c r="Q246" s="26" t="b">
        <x:f t="shared" si="129"/>
        <x:v>0</x:v>
      </x:c>
      <x:c r="R246" s="26" t="b">
        <x:f t="shared" si="130"/>
        <x:v>0</x:v>
      </x:c>
      <x:c r="S246" s="26" t="b">
        <x:f t="shared" si="156"/>
        <x:v>0</x:v>
      </x:c>
      <x:c r="T246" s="26" t="str">
        <x:f t="shared" si="157"/>
        <x:v>不调</x:v>
      </x:c>
      <x:c r="U246" s="34">
        <x:f t="shared" si="131"/>
        <x:v>0.11390432334247236</x:v>
      </x:c>
      <x:c r="V246" s="34">
        <x:f t="shared" si="132"/>
        <x:v>0.1098966322778132</x:v>
      </x:c>
      <x:c r="W246" s="34">
        <x:f t="shared" si="133"/>
        <x:v>0.81712885887764075</x:v>
      </x:c>
      <x:c r="X246" s="34">
        <x:f t="shared" si="134"/>
        <x:v>6.3084122242455201E-2</x:v>
      </x:c>
      <x:c r="Y246" s="34">
        <x:f t="shared" si="158"/>
        <x:v>0.99995880187477393</x:v>
      </x:c>
      <x:c r="Z246" s="34">
        <x:f t="shared" si="135"/>
        <x:v>0.11389963069789551</x:v>
      </x:c>
      <x:c r="AA246" s="34">
        <x:f t="shared" si="136"/>
        <x:v>0.1098921047425947</x:v>
      </x:c>
      <x:c r="AB246" s="34">
        <x:f t="shared" si="137"/>
        <x:v>0.81709519470058689</x:v>
      </x:c>
      <x:c r="AC246" s="34">
        <x:f t="shared" si="138"/>
        <x:v>6.3081523294887282E-2</x:v>
      </x:c>
      <x:c r="AD246" s="34">
        <x:f t="shared" si="139"/>
        <x:v>1.1039684534359644</x:v>
      </x:c>
      <x:c r="AE246" s="34">
        <x:f t="shared" si="159"/>
        <x:v>1.1050781187031036</x:v>
      </x:c>
      <x:c r="AF246" s="33">
        <x:f t="shared" si="140"/>
        <x:v>-1.004150972097273E-3</x:v>
      </x:c>
      <x:c r="AG246" s="33">
        <x:f t="shared" si="160"/>
        <x:v>4.5429879208058743E-3</x:v>
      </x:c>
      <x:c r="AH246" s="30">
        <x:f t="shared" si="161"/>
        <x:v>44104</x:v>
      </x:c>
      <x:c r="AI246" s="36">
        <x:f t="shared" si="141"/>
        <x:v>2020</x:v>
      </x:c>
      <x:c r="AJ246" s="36">
        <x:f t="shared" si="142"/>
        <x:v>11</x:v>
      </x:c>
      <x:c r="AK246" s="26">
        <x:f t="shared" si="143"/>
        <x:v>0</x:v>
      </x:c>
      <x:c r="AL246" s="34">
        <x:f t="shared" si="162"/>
        <x:v>1.0885944287759231</x:v>
      </x:c>
      <x:c r="AM246" s="35" t="str">
        <x:f t="shared" si="144"/>
      </x:c>
      <x:c r="AN246" s="34">
        <x:f t="shared" si="163"/>
        <x:v>1.1050781187031036</x:v>
      </x:c>
      <x:c r="AO246" s="35">
        <x:f t="shared" si="145"/>
        <x:v>-1.004150972097273E-3</x:v>
      </x:c>
      <x:c r="AP246" s="31">
        <x:f t="shared" si="146"/>
        <x:v>1</x:v>
      </x:c>
      <x:c r="AQ246" s="26" t="b">
        <x:f t="shared" si="147"/>
        <x:v>1</x:v>
      </x:c>
    </x:row>
    <x:row r="247">
      <x:c r="A247" s="30" t="n">
        <x:f>'净值底稿'!A209</x:f>
        <x:v>44145</x:v>
      </x:c>
      <x:c r="B247" s="32" t="n">
        <x:f>'净值底稿'!F209</x:f>
        <x:v>1.51420948691669</x:v>
      </x:c>
      <x:c r="C247" s="32" t="n">
        <x:f>'净值底稿'!O209</x:f>
        <x:v>1.3076624616967012</x:v>
      </x:c>
      <x:c r="D247" s="32" t="n">
        <x:f>'净值底稿'!P209</x:f>
        <x:v>1.4328</x:v>
      </x:c>
      <x:c r="E247" s="32" t="n">
        <x:f>'净值底稿'!Q209</x:f>
        <x:v>1.4448</x:v>
      </x:c>
      <x:c r="F247" s="33">
        <x:f t="shared" si="148"/>
        <x:v>-1.6337090901832441E-2</x:v>
      </x:c>
      <x:c r="G247" s="33">
        <x:f t="shared" si="149"/>
        <x:v>-1.0298385671444921E-2</x:v>
      </x:c>
      <x:c r="H247" s="33">
        <x:f t="shared" si="150"/>
        <x:v>-2.0933640360054628E-4</x:v>
      </x:c>
      <x:c r="I247" s="33">
        <x:f t="shared" si="151"/>
        <x:v>-2.4311183144246185E-2</x:v>
      </x:c>
      <x:c r="J247" s="34">
        <x:f t="shared" si="152"/>
        <x:v>0.11203884207749884</x:v>
      </x:c>
      <x:c r="K247" s="34">
        <x:f t="shared" si="153"/>
        <x:v>0.10876039346570864</x:v>
      </x:c>
      <x:c r="L247" s="34">
        <x:f t="shared" si="154"/>
        <x:v>0.81692414693112902</x:v>
      </x:c>
      <x:c r="M247" s="34">
        <x:f t="shared" si="155"/>
        <x:v>6.1547936829047245E-2</x:v>
      </x:c>
      <x:c r="N247" s="34">
        <x:f t="shared" si="126"/>
        <x:v>1.0992713193033836</x:v>
      </x:c>
      <x:c r="O247" s="35">
        <x:f t="shared" si="127"/>
        <x:v>0.20085963461971296</x:v>
      </x:c>
      <x:c r="P247" s="26" t="b">
        <x:f t="shared" si="128"/>
        <x:v>0</x:v>
      </x:c>
      <x:c r="Q247" s="26" t="b">
        <x:f t="shared" si="129"/>
        <x:v>0</x:v>
      </x:c>
      <x:c r="R247" s="26" t="b">
        <x:f t="shared" si="130"/>
        <x:v>0</x:v>
      </x:c>
      <x:c r="S247" s="26" t="b">
        <x:f t="shared" si="156"/>
        <x:v>0</x:v>
      </x:c>
      <x:c r="T247" s="26" t="str">
        <x:f t="shared" si="157"/>
        <x:v>不调</x:v>
      </x:c>
      <x:c r="U247" s="34">
        <x:f t="shared" si="131"/>
        <x:v>0.11203884207749884</x:v>
      </x:c>
      <x:c r="V247" s="34">
        <x:f t="shared" si="132"/>
        <x:v>0.10876039346570864</x:v>
      </x:c>
      <x:c r="W247" s="34">
        <x:f t="shared" si="133"/>
        <x:v>0.81692414693112902</x:v>
      </x:c>
      <x:c r="X247" s="34">
        <x:f t="shared" si="134"/>
        <x:v>6.1547936829047245E-2</x:v>
      </x:c>
      <x:c r="Y247" s="34">
        <x:f t="shared" si="158"/>
        <x:v>0.99998626710299976</x:v>
      </x:c>
      <x:c r="Z247" s="34">
        <x:f t="shared" si="135"/>
        <x:v>0.11203730345962057</x:v>
      </x:c>
      <x:c r="AA247" s="34">
        <x:f t="shared" si="136"/>
        <x:v>0.10875889987042746</x:v>
      </x:c>
      <x:c r="AB247" s="34">
        <x:f t="shared" si="137"/>
        <x:v>0.81691292819596217</x:v>
      </x:c>
      <x:c r="AC247" s="34">
        <x:f t="shared" si="138"/>
        <x:v>6.1547091597570193E-2</x:v>
      </x:c>
      <x:c r="AD247" s="34">
        <x:f t="shared" si="139"/>
        <x:v>1.0992562231235803</x:v>
      </x:c>
      <x:c r="AE247" s="34">
        <x:f t="shared" si="159"/>
        <x:v>1.1050781187031036</x:v>
      </x:c>
      <x:c r="AF247" s="33">
        <x:f t="shared" si="140"/>
        <x:v>-5.2683113356327693E-3</x:v>
      </x:c>
      <x:c r="AG247" s="33">
        <x:f t="shared" si="160"/>
        <x:v>-4.2684465282661899E-3</x:v>
      </x:c>
      <x:c r="AH247" s="30">
        <x:f t="shared" si="161"/>
        <x:v>44104</x:v>
      </x:c>
      <x:c r="AI247" s="36">
        <x:f t="shared" si="141"/>
        <x:v>2020</x:v>
      </x:c>
      <x:c r="AJ247" s="36">
        <x:f t="shared" si="142"/>
        <x:v>11</x:v>
      </x:c>
      <x:c r="AK247" s="26">
        <x:f t="shared" si="143"/>
        <x:v>0</x:v>
      </x:c>
      <x:c r="AL247" s="34">
        <x:f t="shared" si="162"/>
        <x:v>1.0885944287759231</x:v>
      </x:c>
      <x:c r="AM247" s="35" t="str">
        <x:f t="shared" si="144"/>
      </x:c>
      <x:c r="AN247" s="34">
        <x:f t="shared" si="163"/>
        <x:v>1.1050781187031036</x:v>
      </x:c>
      <x:c r="AO247" s="35">
        <x:f t="shared" si="145"/>
        <x:v>-5.2683113356327693E-3</x:v>
      </x:c>
      <x:c r="AP247" s="31">
        <x:f t="shared" si="146"/>
        <x:v>1</x:v>
      </x:c>
      <x:c r="AQ247" s="26" t="b">
        <x:f t="shared" si="147"/>
        <x:v>1</x:v>
      </x:c>
    </x:row>
    <x:row r="248">
      <x:c r="A248" s="30" t="n">
        <x:f>'净值底稿'!A210</x:f>
        <x:v>44146</x:v>
      </x:c>
      <x:c r="B248" s="32" t="n">
        <x:f>'净值底稿'!F210</x:f>
        <x:v>1.4690869111043274</x:v>
      </x:c>
      <x:c r="C248" s="32" t="n">
        <x:f>'净值底稿'!O210</x:f>
        <x:v>1.2909688501719838</x:v>
      </x:c>
      <x:c r="D248" s="32" t="n">
        <x:f>'净值底稿'!P210</x:f>
        <x:v>1.4322</x:v>
      </x:c>
      <x:c r="E248" s="32" t="n">
        <x:f>'净值底稿'!Q210</x:f>
        <x:v>1.4433</x:v>
      </x:c>
      <x:c r="F248" s="33">
        <x:f t="shared" si="148"/>
        <x:v>-2.9799427491531194E-2</x:v>
      </x:c>
      <x:c r="G248" s="33">
        <x:f t="shared" si="149"/>
        <x:v>-1.2765994294167693E-2</x:v>
      </x:c>
      <x:c r="H248" s="33">
        <x:f t="shared" si="150"/>
        <x:v>-4.1876046901179187E-4</x:v>
      </x:c>
      <x:c r="I248" s="33">
        <x:f t="shared" si="151"/>
        <x:v>-1.0382059800664312E-3</x:v>
      </x:c>
      <x:c r="J248" s="34">
        <x:f t="shared" si="152"/>
        <x:v>0.10869865595882892</x:v>
      </x:c>
      <x:c r="K248" s="34">
        <x:f t="shared" si="153"/>
        <x:v>0.10737048437524163</x:v>
      </x:c>
      <x:c r="L248" s="34">
        <x:f t="shared" si="154"/>
        <x:v>0.81657083735500902</x:v>
      </x:c>
      <x:c r="M248" s="34">
        <x:f t="shared" si="155"/>
        <x:v>6.1483193039017899E-2</x:v>
      </x:c>
      <x:c r="N248" s="34">
        <x:f t="shared" si="126"/>
        <x:v>1.0941231707280974</x:v>
      </x:c>
      <x:c r="O248" s="35">
        <x:f t="shared" si="127"/>
        <x:v>0.19748155062860495</x:v>
      </x:c>
      <x:c r="P248" s="26" t="b">
        <x:f t="shared" si="128"/>
        <x:v>0</x:v>
      </x:c>
      <x:c r="Q248" s="26" t="b">
        <x:f t="shared" si="129"/>
        <x:v>0</x:v>
      </x:c>
      <x:c r="R248" s="26" t="b">
        <x:f t="shared" si="130"/>
        <x:v>0</x:v>
      </x:c>
      <x:c r="S248" s="26" t="b">
        <x:f t="shared" si="156"/>
        <x:v>0</x:v>
      </x:c>
      <x:c r="T248" s="26" t="str">
        <x:f t="shared" si="157"/>
        <x:v>不调</x:v>
      </x:c>
      <x:c r="U248" s="34">
        <x:f t="shared" si="131"/>
        <x:v>0.10869865595882892</x:v>
      </x:c>
      <x:c r="V248" s="34">
        <x:f t="shared" si="132"/>
        <x:v>0.10737048437524163</x:v>
      </x:c>
      <x:c r="W248" s="34">
        <x:f t="shared" si="133"/>
        <x:v>0.81657083735500902</x:v>
      </x:c>
      <x:c r="X248" s="34">
        <x:f t="shared" si="134"/>
        <x:v>6.1483193039017899E-2</x:v>
      </x:c>
      <x:c r="Y248" s="34">
        <x:f t="shared" si="158"/>
        <x:v>0.99998626710299976</x:v>
      </x:c>
      <x:c r="Z248" s="34">
        <x:f t="shared" si="135"/>
        <x:v>0.10869716321138258</x:v>
      </x:c>
      <x:c r="AA248" s="34">
        <x:f t="shared" si="136"/>
        <x:v>0.10736900986743884</x:v>
      </x:c>
      <x:c r="AB248" s="34">
        <x:f t="shared" si="137"/>
        <x:v>0.81655962347180622</x:v>
      </x:c>
      <x:c r="AC248" s="34">
        <x:f t="shared" si="138"/>
        <x:v>6.1482348696660645E-2</x:v>
      </x:c>
      <x:c r="AD248" s="34">
        <x:f t="shared" si="139"/>
        <x:v>1.0941081452472883</x:v>
      </x:c>
      <x:c r="AE248" s="34">
        <x:f t="shared" si="159"/>
        <x:v>1.1050781187031036</x:v>
      </x:c>
      <x:c r="AF248" s="33">
        <x:f t="shared" si="140"/>
        <x:v>-9.926876001028262E-3</x:v>
      </x:c>
      <x:c r="AG248" s="33">
        <x:f t="shared" si="160"/>
        <x:v>-4.683237418173114E-3</x:v>
      </x:c>
      <x:c r="AH248" s="30">
        <x:f t="shared" si="161"/>
        <x:v>44104</x:v>
      </x:c>
      <x:c r="AI248" s="36">
        <x:f t="shared" si="141"/>
        <x:v>2020</x:v>
      </x:c>
      <x:c r="AJ248" s="36">
        <x:f t="shared" si="142"/>
        <x:v>11</x:v>
      </x:c>
      <x:c r="AK248" s="26">
        <x:f t="shared" si="143"/>
        <x:v>0</x:v>
      </x:c>
      <x:c r="AL248" s="34">
        <x:f t="shared" si="162"/>
        <x:v>1.0885944287759231</x:v>
      </x:c>
      <x:c r="AM248" s="35" t="str">
        <x:f t="shared" si="144"/>
      </x:c>
      <x:c r="AN248" s="34">
        <x:f t="shared" si="163"/>
        <x:v>1.1050781187031036</x:v>
      </x:c>
      <x:c r="AO248" s="35">
        <x:f t="shared" si="145"/>
        <x:v>-9.926876001028262E-3</x:v>
      </x:c>
      <x:c r="AP248" s="31">
        <x:f t="shared" si="146"/>
        <x:v>1</x:v>
      </x:c>
      <x:c r="AQ248" s="26" t="b">
        <x:f t="shared" si="147"/>
        <x:v>1</x:v>
      </x:c>
    </x:row>
    <x:row r="249">
      <x:c r="A249" s="30" t="n">
        <x:f>'净值底稿'!A211</x:f>
        <x:v>44147</x:v>
      </x:c>
      <x:c r="B249" s="32" t="n">
        <x:f>'净值底稿'!F211</x:f>
        <x:v>1.4774214564486199</x:v>
      </x:c>
      <x:c r="C249" s="32" t="n">
        <x:f>'净值底稿'!O211</x:f>
        <x:v>1.2949517843698488</x:v>
      </x:c>
      <x:c r="D249" s="32" t="n">
        <x:f>'净值底稿'!P211</x:f>
        <x:v>1.431</x:v>
      </x:c>
      <x:c r="E249" s="32" t="n">
        <x:f>'净值底稿'!Q211</x:f>
        <x:v>1.4369</x:v>
      </x:c>
      <x:c r="F249" s="33">
        <x:f t="shared" si="148"/>
        <x:v>5.6732826909657863E-3</x:v>
      </x:c>
      <x:c r="G249" s="33">
        <x:f t="shared" si="149"/>
        <x:v>3.0852287391243127E-3</x:v>
      </x:c>
      <x:c r="H249" s="33">
        <x:f t="shared" si="150"/>
        <x:v>-8.3787180561367691E-4</x:v>
      </x:c>
      <x:c r="I249" s="33">
        <x:f t="shared" si="151"/>
        <x:v>-4.4342825469410041E-3</x:v>
      </x:c>
      <x:c r="J249" s="34">
        <x:f t="shared" si="152"/>
        <x:v>0.1093138329459868</x:v>
      </x:c>
      <x:c r="K249" s="34">
        <x:f t="shared" si="153"/>
        <x:v>0.10770026782237319</x:v>
      </x:c>
      <x:c r="L249" s="34">
        <x:f t="shared" si="154"/>
        <x:v>0.81587545118569671</x:v>
      </x:c>
      <x:c r="M249" s="34">
        <x:f t="shared" si="155"/>
        <x:v>6.1209718590890104E-2</x:v>
      </x:c>
      <x:c r="N249" s="34">
        <x:f t="shared" si="126"/>
        <x:v>1.0940992705449468</x:v>
      </x:c>
      <x:c r="O249" s="35">
        <x:f t="shared" si="127"/>
        <x:v>0.19834955255958631</x:v>
      </x:c>
      <x:c r="P249" s="26" t="b">
        <x:f t="shared" si="128"/>
        <x:v>0</x:v>
      </x:c>
      <x:c r="Q249" s="26" t="b">
        <x:f t="shared" si="129"/>
        <x:v>0</x:v>
      </x:c>
      <x:c r="R249" s="26" t="b">
        <x:f t="shared" si="130"/>
        <x:v>0</x:v>
      </x:c>
      <x:c r="S249" s="26" t="b">
        <x:f t="shared" si="156"/>
        <x:v>0</x:v>
      </x:c>
      <x:c r="T249" s="26" t="str">
        <x:f t="shared" si="157"/>
        <x:v>不调</x:v>
      </x:c>
      <x:c r="U249" s="34">
        <x:f t="shared" si="131"/>
        <x:v>0.1093138329459868</x:v>
      </x:c>
      <x:c r="V249" s="34">
        <x:f t="shared" si="132"/>
        <x:v>0.10770026782237319</x:v>
      </x:c>
      <x:c r="W249" s="34">
        <x:f t="shared" si="133"/>
        <x:v>0.81587545118569671</x:v>
      </x:c>
      <x:c r="X249" s="34">
        <x:f t="shared" si="134"/>
        <x:v>6.1209718590890104E-2</x:v>
      </x:c>
      <x:c r="Y249" s="34">
        <x:f t="shared" si="158"/>
        <x:v>0.99998626710299976</x:v>
      </x:c>
      <x:c r="Z249" s="34">
        <x:f t="shared" si="135"/>
        <x:v>0.10931233175037826</x:v>
      </x:c>
      <x:c r="AA249" s="34">
        <x:f t="shared" si="136"/>
        <x:v>0.10769878878568828</x:v>
      </x:c>
      <x:c r="AB249" s="34">
        <x:f t="shared" si="137"/>
        <x:v>0.81586424685216052</x:v>
      </x:c>
      <x:c r="AC249" s="34">
        <x:f t="shared" si="138"/>
        <x:v>6.1208878004129282E-2</x:v>
      </x:c>
      <x:c r="AD249" s="34">
        <x:f t="shared" si="139"/>
        <x:v>1.0940842453923565</x:v>
      </x:c>
      <x:c r="AE249" s="34">
        <x:f t="shared" si="159"/>
        <x:v>1.1050781187031036</x:v>
      </x:c>
      <x:c r="AF249" s="33">
        <x:f t="shared" si="140"/>
        <x:v>-9.9485033000646927E-3</x:v>
      </x:c>
      <x:c r="AG249" s="33">
        <x:f t="shared" si="160"/>
        <x:v>-2.1844143136662275E-5</x:v>
      </x:c>
      <x:c r="AH249" s="30">
        <x:f t="shared" si="161"/>
        <x:v>44104</x:v>
      </x:c>
      <x:c r="AI249" s="36">
        <x:f t="shared" si="141"/>
        <x:v>2020</x:v>
      </x:c>
      <x:c r="AJ249" s="36">
        <x:f t="shared" si="142"/>
        <x:v>11</x:v>
      </x:c>
      <x:c r="AK249" s="26">
        <x:f t="shared" si="143"/>
        <x:v>0</x:v>
      </x:c>
      <x:c r="AL249" s="34">
        <x:f t="shared" si="162"/>
        <x:v>1.0885944287759231</x:v>
      </x:c>
      <x:c r="AM249" s="35" t="str">
        <x:f t="shared" si="144"/>
      </x:c>
      <x:c r="AN249" s="34">
        <x:f t="shared" si="163"/>
        <x:v>1.1050781187031036</x:v>
      </x:c>
      <x:c r="AO249" s="35">
        <x:f t="shared" si="145"/>
        <x:v>-9.9485033000646927E-3</x:v>
      </x:c>
      <x:c r="AP249" s="31">
        <x:f t="shared" si="146"/>
        <x:v>1</x:v>
      </x:c>
      <x:c r="AQ249" s="26" t="b">
        <x:f t="shared" si="147"/>
        <x:v>1</x:v>
      </x:c>
    </x:row>
    <x:row r="250">
      <x:c r="A250" s="30" t="n">
        <x:f>'净值底稿'!A212</x:f>
        <x:v>44148</x:v>
      </x:c>
      <x:c r="B250" s="32" t="n">
        <x:f>'净值底稿'!F212</x:f>
        <x:v>1.4716444829852875</x:v>
      </x:c>
      <x:c r="C250" s="32" t="n">
        <x:f>'净值底稿'!O212</x:f>
        <x:v>1.2905747800249112</x:v>
      </x:c>
      <x:c r="D250" s="32" t="n">
        <x:f>'净值底稿'!P212</x:f>
        <x:v>1.4291</x:v>
      </x:c>
      <x:c r="E250" s="32" t="n">
        <x:f>'净值底稿'!Q212</x:f>
        <x:v>1.4422</x:v>
      </x:c>
      <x:c r="F250" s="33">
        <x:f t="shared" si="148"/>
        <x:v>-3.9101729828798781E-3</x:v>
      </x:c>
      <x:c r="G250" s="33">
        <x:f t="shared" si="149"/>
        <x:v>-3.3800519816786778E-3</x:v>
      </x:c>
      <x:c r="H250" s="33">
        <x:f t="shared" si="150"/>
        <x:v>-1.3277428371768485E-3</x:v>
      </x:c>
      <x:c r="I250" s="33">
        <x:f t="shared" si="151"/>
        <x:v>3.6884960679239853E-3</x:v>
      </x:c>
      <x:c r="J250" s="34">
        <x:f t="shared" si="152"/>
        <x:v>0.10888490162407233</x:v>
      </x:c>
      <x:c r="K250" s="34">
        <x:f t="shared" si="153"/>
        <x:v>0.10733476128122882</x:v>
      </x:c>
      <x:c r="L250" s="34">
        <x:f t="shared" si="154"/>
        <x:v>0.81478098894229389</x:v>
      </x:c>
      <x:c r="M250" s="34">
        <x:f t="shared" si="155"/>
        <x:v>6.1434646709969551E-2</x:v>
      </x:c>
      <x:c r="N250" s="34">
        <x:f t="shared" si="126"/>
        <x:v>1.0924352985575647</x:v>
      </x:c>
      <x:c r="O250" s="35">
        <x:f t="shared" si="127"/>
        <x:v>0.19792445666191341</x:v>
      </x:c>
      <x:c r="P250" s="26" t="b">
        <x:f t="shared" si="128"/>
        <x:v>0</x:v>
      </x:c>
      <x:c r="Q250" s="26" t="b">
        <x:f t="shared" si="129"/>
        <x:v>0</x:v>
      </x:c>
      <x:c r="R250" s="26" t="b">
        <x:f t="shared" si="130"/>
        <x:v>0</x:v>
      </x:c>
      <x:c r="S250" s="26" t="b">
        <x:f t="shared" si="156"/>
        <x:v>0</x:v>
      </x:c>
      <x:c r="T250" s="26" t="str">
        <x:f t="shared" si="157"/>
        <x:v>不调</x:v>
      </x:c>
      <x:c r="U250" s="34">
        <x:f t="shared" si="131"/>
        <x:v>0.10888490162407233</x:v>
      </x:c>
      <x:c r="V250" s="34">
        <x:f t="shared" si="132"/>
        <x:v>0.10733476128122882</x:v>
      </x:c>
      <x:c r="W250" s="34">
        <x:f t="shared" si="133"/>
        <x:v>0.81478098894229389</x:v>
      </x:c>
      <x:c r="X250" s="34">
        <x:f t="shared" si="134"/>
        <x:v>6.1434646709969551E-2</x:v>
      </x:c>
      <x:c r="Y250" s="34">
        <x:f t="shared" si="158"/>
        <x:v>0.99998626710299976</x:v>
      </x:c>
      <x:c r="Z250" s="34">
        <x:f t="shared" si="135"/>
        <x:v>0.10888340631893344</x:v>
      </x:c>
      <x:c r="AA250" s="34">
        <x:f t="shared" si="136"/>
        <x:v>0.10733328726400759</x:v>
      </x:c>
      <x:c r="AB250" s="34">
        <x:f t="shared" si="137"/>
        <x:v>0.81476979963889495</x:v>
      </x:c>
      <x:c r="AC250" s="34">
        <x:f t="shared" si="138"/>
        <x:v>6.1433803034294035E-2</x:v>
      </x:c>
      <x:c r="AD250" s="34">
        <x:f t="shared" si="139"/>
        <x:v>1.09242029625613</x:v>
      </x:c>
      <x:c r="AE250" s="34">
        <x:f t="shared" si="159"/>
        <x:v>1.1050781187031036</x:v>
      </x:c>
      <x:c r="AF250" s="33">
        <x:f t="shared" si="140"/>
        <x:v>-1.145423317387595E-2</x:v>
      </x:c>
      <x:c r="AG250" s="33">
        <x:f t="shared" si="160"/>
        <x:v>-1.5208601560930957E-3</x:v>
      </x:c>
      <x:c r="AH250" s="30">
        <x:f t="shared" si="161"/>
        <x:v>44104</x:v>
      </x:c>
      <x:c r="AI250" s="36">
        <x:f t="shared" si="141"/>
        <x:v>2020</x:v>
      </x:c>
      <x:c r="AJ250" s="36">
        <x:f t="shared" si="142"/>
        <x:v>11</x:v>
      </x:c>
      <x:c r="AK250" s="26">
        <x:f t="shared" si="143"/>
        <x:v>0</x:v>
      </x:c>
      <x:c r="AL250" s="34">
        <x:f t="shared" si="162"/>
        <x:v>1.0885944287759231</x:v>
      </x:c>
      <x:c r="AM250" s="35" t="str">
        <x:f t="shared" si="144"/>
      </x:c>
      <x:c r="AN250" s="34">
        <x:f t="shared" si="163"/>
        <x:v>1.1050781187031036</x:v>
      </x:c>
      <x:c r="AO250" s="35">
        <x:f t="shared" si="145"/>
        <x:v>-1.145423317387595E-2</x:v>
      </x:c>
      <x:c r="AP250" s="31">
        <x:f t="shared" si="146"/>
        <x:v>1</x:v>
      </x:c>
      <x:c r="AQ250" s="26" t="b">
        <x:f t="shared" si="147"/>
        <x:v>1</x:v>
      </x:c>
    </x:row>
    <x:row r="251">
      <x:c r="A251" s="30" t="n">
        <x:f>'净值底稿'!A213</x:f>
        <x:v>44151</x:v>
      </x:c>
      <x:c r="B251" s="32" t="n">
        <x:f>'净值底稿'!F213</x:f>
        <x:v>1.4705368480320276</x:v>
      </x:c>
      <x:c r="C251" s="32" t="n">
        <x:f>'净值底稿'!O213</x:f>
        <x:v>1.3029746875203212</x:v>
      </x:c>
      <x:c r="D251" s="32" t="n">
        <x:f>'净值底稿'!P213</x:f>
        <x:v>1.4281</x:v>
      </x:c>
      <x:c r="E251" s="32" t="n">
        <x:f>'净值底稿'!Q213</x:f>
        <x:v>1.4428</x:v>
      </x:c>
      <x:c r="F251" s="33">
        <x:f t="shared" si="148"/>
        <x:v>-7.5265117769007794E-4</x:v>
      </x:c>
      <x:c r="G251" s="33">
        <x:f t="shared" si="149"/>
        <x:v>9.6080503720756827E-3</x:v>
      </x:c>
      <x:c r="H251" s="33">
        <x:f t="shared" si="150"/>
        <x:v>-6.9974109579462596E-4</x:v>
      </x:c>
      <x:c r="I251" s="33">
        <x:f t="shared" si="151"/>
        <x:v>4.1603106365295517E-4</x:v>
      </x:c>
      <x:c r="J251" s="34">
        <x:f t="shared" si="152"/>
        <x:v>0.10880145509493659</x:v>
      </x:c>
      <x:c r="K251" s="34">
        <x:f t="shared" si="153"/>
        <x:v>0.10836455089464064</x:v>
      </x:c>
      <x:c r="L251" s="34">
        <x:f t="shared" si="154"/>
        <x:v>0.81419967172647523</x:v>
      </x:c>
      <x:c r="M251" s="34">
        <x:f t="shared" si="155"/>
        <x:v>6.1459361404714641E-2</x:v>
      </x:c>
      <x:c r="N251" s="34">
        <x:f t="shared" si="126"/>
        <x:v>1.092825039120767</x:v>
      </x:c>
      <x:c r="O251" s="35">
        <x:f t="shared" si="127"/>
        <x:v>0.19871982999611565</x:v>
      </x:c>
      <x:c r="P251" s="26" t="b">
        <x:f t="shared" si="128"/>
        <x:v>0</x:v>
      </x:c>
      <x:c r="Q251" s="26" t="b">
        <x:f t="shared" si="129"/>
        <x:v>0</x:v>
      </x:c>
      <x:c r="R251" s="26" t="b">
        <x:f t="shared" si="130"/>
        <x:v>0</x:v>
      </x:c>
      <x:c r="S251" s="26" t="b">
        <x:f t="shared" si="156"/>
        <x:v>0</x:v>
      </x:c>
      <x:c r="T251" s="26" t="str">
        <x:f t="shared" si="157"/>
        <x:v>不调</x:v>
      </x:c>
      <x:c r="U251" s="34">
        <x:f t="shared" si="131"/>
        <x:v>0.10880145509493659</x:v>
      </x:c>
      <x:c r="V251" s="34">
        <x:f t="shared" si="132"/>
        <x:v>0.10836455089464064</x:v>
      </x:c>
      <x:c r="W251" s="34">
        <x:f t="shared" si="133"/>
        <x:v>0.81419967172647523</x:v>
      </x:c>
      <x:c r="X251" s="34">
        <x:f t="shared" si="134"/>
        <x:v>6.1459361404714641E-2</x:v>
      </x:c>
      <x:c r="Y251" s="34">
        <x:f t="shared" si="158"/>
        <x:v>0.99995880187477393</x:v>
      </x:c>
      <x:c r="Z251" s="34">
        <x:f t="shared" si="135"/>
        <x:v>0.10879697267896481</x:v>
      </x:c>
      <x:c r="AA251" s="34">
        <x:f t="shared" si="136"/>
        <x:v>0.10836008647830282</x:v>
      </x:c>
      <x:c r="AB251" s="34">
        <x:f t="shared" si="137"/>
        <x:v>0.81416612822644041</x:v>
      </x:c>
      <x:c r="AC251" s="34">
        <x:f t="shared" si="138"/>
        <x:v>6.1456829394247174E-2</x:v>
      </x:c>
      <x:c r="AD251" s="34">
        <x:f t="shared" si="139"/>
        <x:v>1.0927800167779553</x:v>
      </x:c>
      <x:c r="AE251" s="34">
        <x:f t="shared" si="159"/>
        <x:v>1.1050781187031036</x:v>
      </x:c>
      <x:c r="AF251" s="33">
        <x:f t="shared" si="140"/>
        <x:v>-1.1128717252659959E-2</x:v>
      </x:c>
      <x:c r="AG251" s="33">
        <x:f t="shared" si="160"/>
        <x:v>3.2928765884165934E-4</x:v>
      </x:c>
      <x:c r="AH251" s="30">
        <x:f t="shared" si="161"/>
        <x:v>44104</x:v>
      </x:c>
      <x:c r="AI251" s="36">
        <x:f t="shared" si="141"/>
        <x:v>2020</x:v>
      </x:c>
      <x:c r="AJ251" s="36">
        <x:f t="shared" si="142"/>
        <x:v>11</x:v>
      </x:c>
      <x:c r="AK251" s="26">
        <x:f t="shared" si="143"/>
        <x:v>0</x:v>
      </x:c>
      <x:c r="AL251" s="34">
        <x:f t="shared" si="162"/>
        <x:v>1.0885944287759231</x:v>
      </x:c>
      <x:c r="AM251" s="35" t="str">
        <x:f t="shared" si="144"/>
      </x:c>
      <x:c r="AN251" s="34">
        <x:f t="shared" si="163"/>
        <x:v>1.1050781187031036</x:v>
      </x:c>
      <x:c r="AO251" s="35">
        <x:f t="shared" si="145"/>
        <x:v>-1.1128717252659959E-2</x:v>
      </x:c>
      <x:c r="AP251" s="31">
        <x:f t="shared" si="146"/>
        <x:v>1</x:v>
      </x:c>
      <x:c r="AQ251" s="26" t="b">
        <x:f t="shared" si="147"/>
        <x:v>1</x:v>
      </x:c>
    </x:row>
    <x:row r="252">
      <x:c r="A252" s="30" t="n">
        <x:f>'净值底稿'!A214</x:f>
        <x:v>44152</x:v>
      </x:c>
      <x:c r="B252" s="32" t="n">
        <x:f>'净值底稿'!F214</x:f>
        <x:v>1.454811169506645</x:v>
      </x:c>
      <x:c r="C252" s="32" t="n">
        <x:f>'净值底稿'!O214</x:f>
        <x:v>1.293312870662245</x:v>
      </x:c>
      <x:c r="D252" s="32" t="n">
        <x:f>'净值底稿'!P214</x:f>
        <x:v>1.4271</x:v>
      </x:c>
      <x:c r="E252" s="32" t="n">
        <x:f>'净值底稿'!Q214</x:f>
        <x:v>1.4414</x:v>
      </x:c>
      <x:c r="F252" s="33">
        <x:f t="shared" si="148"/>
        <x:v>-1.0693835075556102E-2</x:v>
      </x:c>
      <x:c r="G252" s="33">
        <x:f t="shared" si="149"/>
        <x:v>-7.4151991981237231E-3</x:v>
      </x:c>
      <x:c r="H252" s="33">
        <x:f t="shared" si="150"/>
        <x:v>-7.0023107625505343E-4</x:v>
      </x:c>
      <x:c r="I252" s="33">
        <x:f t="shared" si="151"/>
        <x:v>-9.7033545883007388E-4</x:v>
      </x:c>
      <x:c r="J252" s="34">
        <x:f t="shared" si="152"/>
        <x:v>0.10763351579641617</x:v>
      </x:c>
      <x:c r="K252" s="34">
        <x:f t="shared" si="153"/>
        <x:v>0.1075565748519403</x:v>
      </x:c>
      <x:c r="L252" s="34">
        <x:f t="shared" si="154"/>
        <x:v>0.81359602380222196</x:v>
      </x:c>
      <x:c r="M252" s="34">
        <x:f t="shared" si="155"/>
        <x:v>6.1397195653498667E-2</x:v>
      </x:c>
      <x:c r="N252" s="34">
        <x:f t="shared" si="126"/>
        <x:v>1.0901833101040772</x:v>
      </x:c>
      <x:c r="O252" s="35">
        <x:f t="shared" si="127"/>
        <x:v>0.19738890574999979</x:v>
      </x:c>
      <x:c r="P252" s="26" t="b">
        <x:f t="shared" si="128"/>
        <x:v>0</x:v>
      </x:c>
      <x:c r="Q252" s="26" t="b">
        <x:f t="shared" si="129"/>
        <x:v>0</x:v>
      </x:c>
      <x:c r="R252" s="26" t="b">
        <x:f t="shared" si="130"/>
        <x:v>0</x:v>
      </x:c>
      <x:c r="S252" s="26" t="b">
        <x:f t="shared" si="156"/>
        <x:v>0</x:v>
      </x:c>
      <x:c r="T252" s="26" t="str">
        <x:f t="shared" si="157"/>
        <x:v>不调</x:v>
      </x:c>
      <x:c r="U252" s="34">
        <x:f t="shared" si="131"/>
        <x:v>0.10763351579641617</x:v>
      </x:c>
      <x:c r="V252" s="34">
        <x:f t="shared" si="132"/>
        <x:v>0.1075565748519403</x:v>
      </x:c>
      <x:c r="W252" s="34">
        <x:f t="shared" si="133"/>
        <x:v>0.81359602380222196</x:v>
      </x:c>
      <x:c r="X252" s="34">
        <x:f t="shared" si="134"/>
        <x:v>6.1397195653498667E-2</x:v>
      </x:c>
      <x:c r="Y252" s="34">
        <x:f t="shared" si="158"/>
        <x:v>0.99998626710299976</x:v>
      </x:c>
      <x:c r="Z252" s="34">
        <x:f t="shared" si="135"/>
        <x:v>0.10763203767642997</x:v>
      </x:c>
      <x:c r="AA252" s="34">
        <x:f t="shared" si="136"/>
        <x:v>0.10755509778857615</x:v>
      </x:c>
      <x:c r="AB252" s="34">
        <x:f t="shared" si="137"/>
        <x:v>0.81358485077182729</x:v>
      </x:c>
      <x:c r="AC252" s="34">
        <x:f t="shared" si="138"/>
        <x:v>6.1396352492134654E-2</x:v>
      </x:c>
      <x:c r="AD252" s="34">
        <x:f t="shared" si="139"/>
        <x:v>1.090168338728968</x:v>
      </x:c>
      <x:c r="AE252" s="34">
        <x:f t="shared" si="159"/>
        <x:v>1.1050781187031036</x:v>
      </x:c>
      <x:c r="AF252" s="33">
        <x:f t="shared" si="140"/>
        <x:v>-1.349205972120171E-2</x:v>
      </x:c>
      <x:c r="AG252" s="33">
        <x:f t="shared" si="160"/>
        <x:v>-2.3899394286946984E-3</x:v>
      </x:c>
      <x:c r="AH252" s="30">
        <x:f t="shared" si="161"/>
        <x:v>44104</x:v>
      </x:c>
      <x:c r="AI252" s="36">
        <x:f t="shared" si="141"/>
        <x:v>2020</x:v>
      </x:c>
      <x:c r="AJ252" s="36">
        <x:f t="shared" si="142"/>
        <x:v>11</x:v>
      </x:c>
      <x:c r="AK252" s="26">
        <x:f t="shared" si="143"/>
        <x:v>0</x:v>
      </x:c>
      <x:c r="AL252" s="34">
        <x:f t="shared" si="162"/>
        <x:v>1.0885944287759231</x:v>
      </x:c>
      <x:c r="AM252" s="35" t="str">
        <x:f t="shared" si="144"/>
      </x:c>
      <x:c r="AN252" s="34">
        <x:f t="shared" si="163"/>
        <x:v>1.1050781187031036</x:v>
      </x:c>
      <x:c r="AO252" s="35">
        <x:f t="shared" si="145"/>
        <x:v>-1.349205972120171E-2</x:v>
      </x:c>
      <x:c r="AP252" s="31">
        <x:f t="shared" si="146"/>
        <x:v>1</x:v>
      </x:c>
      <x:c r="AQ252" s="26" t="b">
        <x:f t="shared" si="147"/>
        <x:v>1</x:v>
      </x:c>
    </x:row>
    <x:row r="253">
      <x:c r="A253" s="30" t="n">
        <x:f>'净值底稿'!A215</x:f>
        <x:v>44153</x:v>
      </x:c>
      <x:c r="B253" s="32" t="n">
        <x:f>'净值底稿'!F215</x:f>
        <x:v>1.44274444074926</x:v>
      </x:c>
      <x:c r="C253" s="32" t="n">
        <x:f>'净值底稿'!O215</x:f>
        <x:v>1.2957769350684225</x:v>
      </x:c>
      <x:c r="D253" s="32" t="n">
        <x:f>'净值底稿'!P215</x:f>
        <x:v>1.4256</x:v>
      </x:c>
      <x:c r="E253" s="32" t="n">
        <x:f>'净值底稿'!Q215</x:f>
        <x:v>1.4339</x:v>
      </x:c>
      <x:c r="F253" s="33">
        <x:f t="shared" si="148"/>
        <x:v>-8.2943608148657866E-3</x:v>
      </x:c>
      <x:c r="G253" s="33">
        <x:f t="shared" si="149"/>
        <x:v>1.9052345817263117E-3</x:v>
      </x:c>
      <x:c r="H253" s="33">
        <x:f t="shared" si="150"/>
        <x:v>-1.0510826150935682E-3</x:v>
      </x:c>
      <x:c r="I253" s="33">
        <x:f t="shared" si="151"/>
        <x:v>-5.2032745941446024E-3</x:v>
      </x:c>
      <x:c r="J253" s="34">
        <x:f t="shared" si="152"/>
        <x:v>0.10673929872070242</x:v>
      </x:c>
      <x:c r="K253" s="34">
        <x:f t="shared" si="153"/>
        <x:v>0.10776001548032391</x:v>
      </x:c>
      <x:c r="L253" s="34">
        <x:f t="shared" si="154"/>
        <x:v>0.81272970587927751</x:v>
      </x:c>
      <x:c r="M253" s="34">
        <x:f t="shared" si="155"/>
        <x:v>6.1076890411039184E-2</x:v>
      </x:c>
      <x:c r="N253" s="34">
        <x:f t="shared" si="126"/>
        <x:v>1.0883059104913431</x:v>
      </x:c>
      <x:c r="O253" s="35">
        <x:f t="shared" si="127"/>
        <x:v>0.19709468829787502</x:v>
      </x:c>
      <x:c r="P253" s="26" t="b">
        <x:f t="shared" si="128"/>
        <x:v>0</x:v>
      </x:c>
      <x:c r="Q253" s="26" t="b">
        <x:f t="shared" si="129"/>
        <x:v>0</x:v>
      </x:c>
      <x:c r="R253" s="26" t="b">
        <x:f t="shared" si="130"/>
        <x:v>0</x:v>
      </x:c>
      <x:c r="S253" s="26" t="b">
        <x:f t="shared" si="156"/>
        <x:v>0</x:v>
      </x:c>
      <x:c r="T253" s="26" t="str">
        <x:f t="shared" si="157"/>
        <x:v>不调</x:v>
      </x:c>
      <x:c r="U253" s="34">
        <x:f t="shared" si="131"/>
        <x:v>0.10673929872070242</x:v>
      </x:c>
      <x:c r="V253" s="34">
        <x:f t="shared" si="132"/>
        <x:v>0.10776001548032391</x:v>
      </x:c>
      <x:c r="W253" s="34">
        <x:f t="shared" si="133"/>
        <x:v>0.81272970587927751</x:v>
      </x:c>
      <x:c r="X253" s="34">
        <x:f t="shared" si="134"/>
        <x:v>6.1076890411039184E-2</x:v>
      </x:c>
      <x:c r="Y253" s="34">
        <x:f t="shared" si="158"/>
        <x:v>0.99998626710299976</x:v>
      </x:c>
      <x:c r="Z253" s="34">
        <x:f t="shared" si="135"/>
        <x:v>0.10673783288090721</x:v>
      </x:c>
      <x:c r="AA253" s="34">
        <x:f t="shared" si="136"/>
        <x:v>0.10775853562313058</x:v>
      </x:c>
      <x:c r="AB253" s="34">
        <x:f t="shared" si="137"/>
        <x:v>0.81271854474593763</x:v>
      </x:c>
      <x:c r="AC253" s="34">
        <x:f t="shared" si="138"/>
        <x:v>6.1076051648394074E-2</x:v>
      </x:c>
      <x:c r="AD253" s="34">
        <x:f t="shared" si="139"/>
        <x:v>1.0882909648983696</x:v>
      </x:c>
      <x:c r="AE253" s="34">
        <x:f t="shared" si="159"/>
        <x:v>1.1050781187031036</x:v>
      </x:c>
      <x:c r="AF253" s="33">
        <x:f t="shared" si="140"/>
        <x:v>-1.5190920461292778E-2</x:v>
      </x:c>
      <x:c r="AG253" s="33">
        <x:f t="shared" si="160"/>
        <x:v>-1.7220953534453631E-3</x:v>
      </x:c>
      <x:c r="AH253" s="30">
        <x:f t="shared" si="161"/>
        <x:v>44104</x:v>
      </x:c>
      <x:c r="AI253" s="36">
        <x:f t="shared" si="141"/>
        <x:v>2020</x:v>
      </x:c>
      <x:c r="AJ253" s="36">
        <x:f t="shared" si="142"/>
        <x:v>11</x:v>
      </x:c>
      <x:c r="AK253" s="26">
        <x:f t="shared" si="143"/>
        <x:v>0</x:v>
      </x:c>
      <x:c r="AL253" s="34">
        <x:f t="shared" si="162"/>
        <x:v>1.0885944287759231</x:v>
      </x:c>
      <x:c r="AM253" s="35" t="str">
        <x:f t="shared" si="144"/>
      </x:c>
      <x:c r="AN253" s="34">
        <x:f t="shared" si="163"/>
        <x:v>1.1050781187031036</x:v>
      </x:c>
      <x:c r="AO253" s="35">
        <x:f t="shared" si="145"/>
        <x:v>-1.5190920461292778E-2</x:v>
      </x:c>
      <x:c r="AP253" s="31">
        <x:f t="shared" si="146"/>
        <x:v>1</x:v>
      </x:c>
      <x:c r="AQ253" s="26" t="b">
        <x:f t="shared" si="147"/>
        <x:v>1</x:v>
      </x:c>
    </x:row>
    <x:row r="254">
      <x:c r="A254" s="30" t="n">
        <x:f>'净值底稿'!A216</x:f>
        <x:v>44154</x:v>
      </x:c>
      <x:c r="B254" s="32" t="n">
        <x:f>'净值底稿'!F216</x:f>
        <x:v>1.4532912590763076</x:v>
      </x:c>
      <x:c r="C254" s="32" t="n">
        <x:f>'净值底稿'!O216</x:f>
        <x:v>1.3027708842520425</x:v>
      </x:c>
      <x:c r="D254" s="32" t="n">
        <x:f>'净值底稿'!P216</x:f>
        <x:v>1.4235</x:v>
      </x:c>
      <x:c r="E254" s="32" t="n">
        <x:f>'净值底稿'!Q216</x:f>
        <x:v>1.4261</x:v>
      </x:c>
      <x:c r="F254" s="33">
        <x:f t="shared" si="148"/>
        <x:v>7.3102470743677817E-3</x:v>
      </x:c>
      <x:c r="G254" s="33">
        <x:f t="shared" si="149"/>
        <x:v>5.3974947341153268E-3</x:v>
      </x:c>
      <x:c r="H254" s="33">
        <x:f t="shared" si="150"/>
        <x:v>-1.4730639730640149E-3</x:v>
      </x:c>
      <x:c r="I254" s="33">
        <x:f t="shared" si="151"/>
        <x:v>-5.4397098821395984E-3</x:v>
      </x:c>
      <x:c r="J254" s="34">
        <x:f t="shared" si="152"/>
        <x:v>0.10751811281144923</x:v>
      </x:c>
      <x:c r="K254" s="34">
        <x:f t="shared" si="153"/>
        <x:v>0.1083401617517124</x:v>
      </x:c>
      <x:c r="L254" s="34">
        <x:f t="shared" si="154"/>
        <x:v>0.81152135833743133</x:v>
      </x:c>
      <x:c r="M254" s="34">
        <x:f t="shared" si="155"/>
        <x:v>6.0743815646680237E-2</x:v>
      </x:c>
      <x:c r="N254" s="34">
        <x:f t="shared" si="126"/>
        <x:v>1.0881234485472733</x:v>
      </x:c>
      <x:c r="O254" s="35">
        <x:f t="shared" si="127"/>
        <x:v>0.19837664085940679</x:v>
      </x:c>
      <x:c r="P254" s="26" t="b">
        <x:f t="shared" si="128"/>
        <x:v>0</x:v>
      </x:c>
      <x:c r="Q254" s="26" t="b">
        <x:f t="shared" si="129"/>
        <x:v>0</x:v>
      </x:c>
      <x:c r="R254" s="26" t="b">
        <x:f t="shared" si="130"/>
        <x:v>0</x:v>
      </x:c>
      <x:c r="S254" s="26" t="b">
        <x:f t="shared" si="156"/>
        <x:v>0</x:v>
      </x:c>
      <x:c r="T254" s="26" t="str">
        <x:f t="shared" si="157"/>
        <x:v>不调</x:v>
      </x:c>
      <x:c r="U254" s="34">
        <x:f t="shared" si="131"/>
        <x:v>0.10751811281144923</x:v>
      </x:c>
      <x:c r="V254" s="34">
        <x:f t="shared" si="132"/>
        <x:v>0.1083401617517124</x:v>
      </x:c>
      <x:c r="W254" s="34">
        <x:f t="shared" si="133"/>
        <x:v>0.81152135833743133</x:v>
      </x:c>
      <x:c r="X254" s="34">
        <x:f t="shared" si="134"/>
        <x:v>6.0743815646680237E-2</x:v>
      </x:c>
      <x:c r="Y254" s="34">
        <x:f t="shared" si="158"/>
        <x:v>0.99998626710299976</x:v>
      </x:c>
      <x:c r="Z254" s="34">
        <x:f t="shared" si="135"/>
        <x:v>0.10751663627628033</x:v>
      </x:c>
      <x:c r="AA254" s="34">
        <x:f t="shared" si="136"/>
        <x:v>0.10833867392743007</x:v>
      </x:c>
      <x:c r="AB254" s="34">
        <x:f t="shared" si="137"/>
        <x:v>0.81151021379820376</x:v>
      </x:c>
      <x:c r="AC254" s="34">
        <x:f t="shared" si="138"/>
        <x:v>6.074298145811656E-2</x:v>
      </x:c>
      <x:c r="AD254" s="34">
        <x:f t="shared" si="139"/>
        <x:v>1.0881085054600308</x:v>
      </x:c>
      <x:c r="AE254" s="34">
        <x:f t="shared" si="159"/>
        <x:v>1.1050781187031036</x:v>
      </x:c>
      <x:c r="AF254" s="33">
        <x:f t="shared" si="140"/>
        <x:v>-1.5356030452388203E-2</x:v>
      </x:c>
      <x:c r="AG254" s="33">
        <x:f t="shared" si="160"/>
        <x:v>-1.6765685301434186E-4</x:v>
      </x:c>
      <x:c r="AH254" s="30">
        <x:f t="shared" si="161"/>
        <x:v>44104</x:v>
      </x:c>
      <x:c r="AI254" s="36">
        <x:f t="shared" si="141"/>
        <x:v>2020</x:v>
      </x:c>
      <x:c r="AJ254" s="36">
        <x:f t="shared" si="142"/>
        <x:v>11</x:v>
      </x:c>
      <x:c r="AK254" s="26">
        <x:f t="shared" si="143"/>
        <x:v>0</x:v>
      </x:c>
      <x:c r="AL254" s="34">
        <x:f t="shared" si="162"/>
        <x:v>1.0885944287759231</x:v>
      </x:c>
      <x:c r="AM254" s="35" t="str">
        <x:f t="shared" si="144"/>
      </x:c>
      <x:c r="AN254" s="34">
        <x:f t="shared" si="163"/>
        <x:v>1.1050781187031036</x:v>
      </x:c>
      <x:c r="AO254" s="35">
        <x:f t="shared" si="145"/>
        <x:v>-1.5356030452388203E-2</x:v>
      </x:c>
      <x:c r="AP254" s="31">
        <x:f t="shared" si="146"/>
        <x:v>1</x:v>
      </x:c>
      <x:c r="AQ254" s="26" t="b">
        <x:f t="shared" si="147"/>
        <x:v>1</x:v>
      </x:c>
    </x:row>
    <x:row r="255">
      <x:c r="A255" s="30" t="n">
        <x:f>'净值底稿'!A217</x:f>
        <x:v>44155</x:v>
      </x:c>
      <x:c r="B255" s="32" t="n">
        <x:f>'净值底稿'!F217</x:f>
        <x:v>1.4630313778411375</x:v>
      </x:c>
      <x:c r="C255" s="32" t="n">
        <x:f>'净值底稿'!O217</x:f>
        <x:v>1.3109662091756538</x:v>
      </x:c>
      <x:c r="D255" s="32" t="n">
        <x:f>'净值底稿'!P217</x:f>
        <x:v>1.4217</x:v>
      </x:c>
      <x:c r="E255" s="32" t="n">
        <x:f>'净值底稿'!Q217</x:f>
        <x:v>1.4279</x:v>
      </x:c>
      <x:c r="F255" s="33">
        <x:f t="shared" si="148"/>
        <x:v>6.702110608592271E-3</x:v>
      </x:c>
      <x:c r="G255" s="33">
        <x:f t="shared" si="149"/>
        <x:v>6.2906878121677945E-3</x:v>
      </x:c>
      <x:c r="H255" s="33">
        <x:f t="shared" si="150"/>
        <x:v>-1.2644889357218414E-3</x:v>
      </x:c>
      <x:c r="I255" s="33">
        <x:f t="shared" si="151"/>
        <x:v>1.2621835775892265E-3</x:v>
      </x:c>
      <x:c r="J255" s="34">
        <x:f t="shared" si="152"/>
        <x:v>0.10823722466486775</x:v>
      </x:c>
      <x:c r="K255" s="34">
        <x:f t="shared" si="153"/>
        <x:v>0.10902019870309178</x:v>
      </x:c>
      <x:c r="L255" s="34">
        <x:f t="shared" si="154"/>
        <x:v>0.81048406811163065</x:v>
      </x:c>
      <x:c r="M255" s="34">
        <x:f t="shared" si="155"/>
        <x:v>6.0819650251766805E-2</x:v>
      </x:c>
      <x:c r="N255" s="34">
        <x:f t="shared" si="126"/>
        <x:v>1.088561141731357</x:v>
      </x:c>
      <x:c r="O255" s="35">
        <x:f t="shared" si="127"/>
        <x:v>0.19958219620297257</x:v>
      </x:c>
      <x:c r="P255" s="26" t="b">
        <x:f t="shared" si="128"/>
        <x:v>0</x:v>
      </x:c>
      <x:c r="Q255" s="26" t="b">
        <x:f t="shared" si="129"/>
        <x:v>0</x:v>
      </x:c>
      <x:c r="R255" s="26" t="b">
        <x:f t="shared" si="130"/>
        <x:v>0</x:v>
      </x:c>
      <x:c r="S255" s="26" t="b">
        <x:f t="shared" si="156"/>
        <x:v>0</x:v>
      </x:c>
      <x:c r="T255" s="26" t="str">
        <x:f t="shared" si="157"/>
        <x:v>不调</x:v>
      </x:c>
      <x:c r="U255" s="34">
        <x:f t="shared" si="131"/>
        <x:v>0.10823722466486775</x:v>
      </x:c>
      <x:c r="V255" s="34">
        <x:f t="shared" si="132"/>
        <x:v>0.10902019870309178</x:v>
      </x:c>
      <x:c r="W255" s="34">
        <x:f t="shared" si="133"/>
        <x:v>0.81048406811163065</x:v>
      </x:c>
      <x:c r="X255" s="34">
        <x:f t="shared" si="134"/>
        <x:v>6.0819650251766805E-2</x:v>
      </x:c>
      <x:c r="Y255" s="34">
        <x:f t="shared" si="158"/>
        <x:v>0.99998626710299976</x:v>
      </x:c>
      <x:c r="Z255" s="34">
        <x:f t="shared" si="135"/>
        <x:v>0.10823573825420983</x:v>
      </x:c>
      <x:c r="AA255" s="34">
        <x:f t="shared" si="136"/>
        <x:v>0.10901870153993204</x:v>
      </x:c>
      <x:c r="AB255" s="34">
        <x:f t="shared" si="137"/>
        <x:v>0.81047293781740293</x:v>
      </x:c>
      <x:c r="AC255" s="34">
        <x:f t="shared" si="138"/>
        <x:v>6.081881502177431E-2</x:v>
      </x:c>
      <x:c r="AD255" s="34">
        <x:f t="shared" si="139"/>
        <x:v>1.0885461926333191</x:v>
      </x:c>
      <x:c r="AE255" s="34">
        <x:f t="shared" si="159"/>
        <x:v>1.1050781187031036</x:v>
      </x:c>
      <x:c r="AF255" s="33">
        <x:f t="shared" si="140"/>
        <x:v>-1.4959961463345217E-2</x:v>
      </x:c>
      <x:c r="AG255" s="33">
        <x:f t="shared" si="160"/>
        <x:v>4.0224588916637494E-4</x:v>
      </x:c>
      <x:c r="AH255" s="30">
        <x:f t="shared" si="161"/>
        <x:v>44104</x:v>
      </x:c>
      <x:c r="AI255" s="36">
        <x:f t="shared" si="141"/>
        <x:v>2020</x:v>
      </x:c>
      <x:c r="AJ255" s="36">
        <x:f t="shared" si="142"/>
        <x:v>11</x:v>
      </x:c>
      <x:c r="AK255" s="26">
        <x:f t="shared" si="143"/>
        <x:v>0</x:v>
      </x:c>
      <x:c r="AL255" s="34">
        <x:f t="shared" si="162"/>
        <x:v>1.0885944287759231</x:v>
      </x:c>
      <x:c r="AM255" s="35" t="str">
        <x:f t="shared" si="144"/>
      </x:c>
      <x:c r="AN255" s="34">
        <x:f t="shared" si="163"/>
        <x:v>1.1050781187031036</x:v>
      </x:c>
      <x:c r="AO255" s="35">
        <x:f t="shared" si="145"/>
        <x:v>-1.4959961463345217E-2</x:v>
      </x:c>
      <x:c r="AP255" s="31">
        <x:f t="shared" si="146"/>
        <x:v>1</x:v>
      </x:c>
      <x:c r="AQ255" s="26" t="b">
        <x:f t="shared" si="147"/>
        <x:v>1</x:v>
      </x:c>
    </x:row>
    <x:row r="256">
      <x:c r="A256" s="30" t="n">
        <x:f>'净值底稿'!A218</x:f>
        <x:v>44158</x:v>
      </x:c>
      <x:c r="B256" s="32" t="n">
        <x:f>'净值底稿'!F218</x:f>
        <x:v>1.4689868665026824</x:v>
      </x:c>
      <x:c r="C256" s="32" t="n">
        <x:f>'净值底稿'!O218</x:f>
        <x:v>1.3208116093978313</x:v>
      </x:c>
      <x:c r="D256" s="32" t="n">
        <x:f>'净值底稿'!P218</x:f>
        <x:v>1.4224</x:v>
      </x:c>
      <x:c r="E256" s="32" t="n">
        <x:f>'净值底稿'!Q218</x:f>
        <x:v>1.4267</x:v>
      </x:c>
      <x:c r="F256" s="33">
        <x:f t="shared" si="148"/>
        <x:v>4.0706499886098424E-3</x:v>
      </x:c>
      <x:c r="G256" s="33">
        <x:f t="shared" si="149"/>
        <x:v>7.5100335563709208E-3</x:v>
      </x:c>
      <x:c r="H256" s="33">
        <x:f t="shared" si="150"/>
        <x:v>4.9236829148213701E-4</x:v>
      </x:c>
      <x:c r="I256" s="33">
        <x:f t="shared" si="151"/>
        <x:v>-8.4039498564314474E-4</x:v>
      </x:c>
      <x:c r="J256" s="34">
        <x:f t="shared" si="152"/>
        <x:v>0.10867632806090151</x:v>
      </x:c>
      <x:c r="K256" s="34">
        <x:f t="shared" si="153"/>
        <x:v>0.10983743564676891</x:v>
      </x:c>
      <x:c r="L256" s="34">
        <x:f t="shared" si="154"/>
        <x:v>0.81087198899308854</x:v>
      </x:c>
      <x:c r="M256" s="34">
        <x:f t="shared" si="155"/>
        <x:v>6.0767703194597254E-2</x:v>
      </x:c>
      <x:c r="N256" s="34">
        <x:f t="shared" si="126"/>
        <x:v>1.0901534558953563</x:v>
      </x:c>
      <x:c r="O256" s="35">
        <x:f t="shared" si="127"/>
        <x:v>0.20044312342082374</x:v>
      </x:c>
      <x:c r="P256" s="26" t="b">
        <x:f t="shared" si="128"/>
        <x:v>0</x:v>
      </x:c>
      <x:c r="Q256" s="26" t="b">
        <x:f t="shared" si="129"/>
        <x:v>0</x:v>
      </x:c>
      <x:c r="R256" s="26" t="b">
        <x:f t="shared" si="130"/>
        <x:v>0</x:v>
      </x:c>
      <x:c r="S256" s="26" t="b">
        <x:f t="shared" si="156"/>
        <x:v>0</x:v>
      </x:c>
      <x:c r="T256" s="26" t="str">
        <x:f t="shared" si="157"/>
        <x:v>不调</x:v>
      </x:c>
      <x:c r="U256" s="34">
        <x:f t="shared" si="131"/>
        <x:v>0.10867632806090151</x:v>
      </x:c>
      <x:c r="V256" s="34">
        <x:f t="shared" si="132"/>
        <x:v>0.10983743564676891</x:v>
      </x:c>
      <x:c r="W256" s="34">
        <x:f t="shared" si="133"/>
        <x:v>0.81087198899308854</x:v>
      </x:c>
      <x:c r="X256" s="34">
        <x:f t="shared" si="134"/>
        <x:v>6.0767703194597254E-2</x:v>
      </x:c>
      <x:c r="Y256" s="34">
        <x:f t="shared" si="158"/>
        <x:v>0.99995880187477393</x:v>
      </x:c>
      <x:c r="Z256" s="34">
        <x:f t="shared" si="135"/>
        <x:v>0.10867185079992894</x:v>
      </x:c>
      <x:c r="AA256" s="34">
        <x:f t="shared" si="136"/>
        <x:v>0.10983291055034063</x:v>
      </x:c>
      <x:c r="AB256" s="34">
        <x:f t="shared" si="137"/>
        <x:v>0.81083858258734365</x:v>
      </x:c>
      <x:c r="AC256" s="34">
        <x:f t="shared" si="138"/>
        <x:v>6.0765199679151345E-2</x:v>
      </x:c>
      <x:c r="AD256" s="34">
        <x:f t="shared" si="139"/>
        <x:v>1.0901085436167646</x:v>
      </x:c>
      <x:c r="AE256" s="34">
        <x:f t="shared" si="159"/>
        <x:v>1.1050781187031036</x:v>
      </x:c>
      <x:c r="AF256" s="33">
        <x:f t="shared" si="140"/>
        <x:v>-1.3546169119615703E-2</x:v>
      </x:c>
      <x:c r="AG256" s="33">
        <x:f t="shared" si="160"/>
        <x:v>1.4352638353967162E-3</x:v>
      </x:c>
      <x:c r="AH256" s="30">
        <x:f t="shared" si="161"/>
        <x:v>44104</x:v>
      </x:c>
      <x:c r="AI256" s="36">
        <x:f t="shared" si="141"/>
        <x:v>2020</x:v>
      </x:c>
      <x:c r="AJ256" s="36">
        <x:f t="shared" si="142"/>
        <x:v>11</x:v>
      </x:c>
      <x:c r="AK256" s="26">
        <x:f t="shared" si="143"/>
        <x:v>0</x:v>
      </x:c>
      <x:c r="AL256" s="34">
        <x:f t="shared" si="162"/>
        <x:v>1.0885944287759231</x:v>
      </x:c>
      <x:c r="AM256" s="35" t="str">
        <x:f t="shared" si="144"/>
      </x:c>
      <x:c r="AN256" s="34">
        <x:f t="shared" si="163"/>
        <x:v>1.1050781187031036</x:v>
      </x:c>
      <x:c r="AO256" s="35">
        <x:f t="shared" si="145"/>
        <x:v>-1.3546169119615703E-2</x:v>
      </x:c>
      <x:c r="AP256" s="31">
        <x:f t="shared" si="146"/>
        <x:v>1</x:v>
      </x:c>
      <x:c r="AQ256" s="26" t="b">
        <x:f t="shared" si="147"/>
        <x:v>1</x:v>
      </x:c>
    </x:row>
    <x:row r="257">
      <x:c r="A257" s="30" t="n">
        <x:f>'净值底稿'!A219</x:f>
        <x:v>44159</x:v>
      </x:c>
      <x:c r="B257" s="32" t="n">
        <x:f>'净值底稿'!F219</x:f>
        <x:v>1.4680427314264</x:v>
      </x:c>
      <x:c r="C257" s="32" t="n">
        <x:f>'净值底稿'!O219</x:f>
        <x:v>1.3190999542316437</x:v>
      </x:c>
      <x:c r="D257" s="32" t="n">
        <x:f>'净值底稿'!P219</x:f>
        <x:v>1.4221</x:v>
      </x:c>
      <x:c r="E257" s="32" t="n">
        <x:f>'净值底稿'!Q219</x:f>
        <x:v>1.3967</x:v>
      </x:c>
      <x:c r="F257" s="33">
        <x:f t="shared" si="148"/>
        <x:v>-6.4271172044594316E-4</x:v>
      </x:c>
      <x:c r="G257" s="33">
        <x:f t="shared" si="149"/>
        <x:v>-1.2959116606855448E-3</x:v>
      </x:c>
      <x:c r="H257" s="33">
        <x:f t="shared" si="150"/>
        <x:v>-2.1091113610816059E-4</x:v>
      </x:c>
      <x:c r="I257" s="33">
        <x:f t="shared" si="151"/>
        <x:v>-2.1027546085371829E-2</x:v>
      </x:c>
      <x:c r="J257" s="34">
        <x:f t="shared" si="152"/>
        <x:v>0.10860200612773728</x:v>
      </x:c>
      <x:c r="K257" s="34">
        <x:f t="shared" si="153"/>
        <x:v>0.10969057680083141</x:v>
      </x:c>
      <x:c r="L257" s="34">
        <x:f t="shared" si="154"/>
        <x:v>0.81066756770068982</x:v>
      </x:c>
      <x:c r="M257" s="34">
        <x:f t="shared" si="155"/>
        <x:v>5.948745664251117E-2</x:v>
      </x:c>
      <x:c r="N257" s="34">
        <x:f t="shared" si="126"/>
        <x:v>1.0884476072717697</x:v>
      </x:c>
      <x:c r="O257" s="35">
        <x:f t="shared" si="127"/>
        <x:v>0.20055405650229352</x:v>
      </x:c>
      <x:c r="P257" s="26" t="b">
        <x:f t="shared" si="128"/>
        <x:v>0</x:v>
      </x:c>
      <x:c r="Q257" s="26" t="b">
        <x:f t="shared" si="129"/>
        <x:v>0</x:v>
      </x:c>
      <x:c r="R257" s="26" t="b">
        <x:f t="shared" si="130"/>
        <x:v>0</x:v>
      </x:c>
      <x:c r="S257" s="26" t="b">
        <x:f t="shared" si="156"/>
        <x:v>0</x:v>
      </x:c>
      <x:c r="T257" s="26" t="str">
        <x:f t="shared" si="157"/>
        <x:v>不调</x:v>
      </x:c>
      <x:c r="U257" s="34">
        <x:f t="shared" si="131"/>
        <x:v>0.10860200612773728</x:v>
      </x:c>
      <x:c r="V257" s="34">
        <x:f t="shared" si="132"/>
        <x:v>0.10969057680083141</x:v>
      </x:c>
      <x:c r="W257" s="34">
        <x:f t="shared" si="133"/>
        <x:v>0.81066756770068982</x:v>
      </x:c>
      <x:c r="X257" s="34">
        <x:f t="shared" si="134"/>
        <x:v>5.948745664251117E-2</x:v>
      </x:c>
      <x:c r="Y257" s="34">
        <x:f t="shared" si="158"/>
        <x:v>0.99998626710299976</x:v>
      </x:c>
      <x:c r="Z257" s="34">
        <x:f t="shared" si="135"/>
        <x:v>0.10860051470757311</x:v>
      </x:c>
      <x:c r="AA257" s="34">
        <x:f t="shared" si="136"/>
        <x:v>0.10968907043143832</x:v>
      </x:c>
      <x:c r="AB257" s="34">
        <x:f t="shared" si="137"/>
        <x:v>0.8106564348864812</x:v>
      </x:c>
      <x:c r="AC257" s="34">
        <x:f t="shared" si="138"/>
        <x:v>5.9486639707396295E-2</x:v>
      </x:c>
      <x:c r="AD257" s="34">
        <x:f t="shared" si="139"/>
        <x:v>1.0884326597328891</x:v>
      </x:c>
      <x:c r="AE257" s="34">
        <x:f t="shared" si="159"/>
        <x:v>1.1050781187031036</x:v>
      </x:c>
      <x:c r="AF257" s="33">
        <x:f t="shared" si="140"/>
        <x:v>-1.5062698906525562E-2</x:v>
      </x:c>
      <x:c r="AG257" s="33">
        <x:f t="shared" si="160"/>
        <x:v>-1.5373550585295881E-3</x:v>
      </x:c>
      <x:c r="AH257" s="30">
        <x:f t="shared" si="161"/>
        <x:v>44104</x:v>
      </x:c>
      <x:c r="AI257" s="36">
        <x:f t="shared" si="141"/>
        <x:v>2020</x:v>
      </x:c>
      <x:c r="AJ257" s="36">
        <x:f t="shared" si="142"/>
        <x:v>11</x:v>
      </x:c>
      <x:c r="AK257" s="26">
        <x:f t="shared" si="143"/>
        <x:v>0</x:v>
      </x:c>
      <x:c r="AL257" s="34">
        <x:f t="shared" si="162"/>
        <x:v>1.0885944287759231</x:v>
      </x:c>
      <x:c r="AM257" s="35" t="str">
        <x:f t="shared" si="144"/>
      </x:c>
      <x:c r="AN257" s="34">
        <x:f t="shared" si="163"/>
        <x:v>1.1050781187031036</x:v>
      </x:c>
      <x:c r="AO257" s="35">
        <x:f t="shared" si="145"/>
        <x:v>-1.5062698906525562E-2</x:v>
      </x:c>
      <x:c r="AP257" s="31">
        <x:f t="shared" si="146"/>
        <x:v>1</x:v>
      </x:c>
      <x:c r="AQ257" s="26" t="b">
        <x:f t="shared" si="147"/>
        <x:v>1</x:v>
      </x:c>
    </x:row>
    <x:row r="258">
      <x:c r="A258" s="30" t="n">
        <x:f>'净值底稿'!A220</x:f>
        <x:v>44160</x:v>
      </x:c>
      <x:c r="B258" s="32" t="n">
        <x:f>'净值底稿'!F220</x:f>
        <x:v>1.4477310653909274</x:v>
      </x:c>
      <x:c r="C258" s="32" t="n">
        <x:f>'净值底稿'!O220</x:f>
        <x:v>1.2998420169384488</x:v>
      </x:c>
      <x:c r="D258" s="32" t="n">
        <x:f>'净值底稿'!P220</x:f>
        <x:v>1.4227</x:v>
      </x:c>
      <x:c r="E258" s="32" t="n">
        <x:f>'净值底稿'!Q220</x:f>
        <x:v>1.3777</x:v>
      </x:c>
      <x:c r="F258" s="33">
        <x:f t="shared" si="148"/>
        <x:v>-1.3835882022137702E-2</x:v>
      </x:c>
      <x:c r="G258" s="33">
        <x:f t="shared" si="149"/>
        <x:v>-1.4599301009310062E-2</x:v>
      </x:c>
      <x:c r="H258" s="33">
        <x:f t="shared" si="150"/>
        <x:v>4.2191125799884155E-4</x:v>
      </x:c>
      <x:c r="I258" s="33">
        <x:f t="shared" si="151"/>
        <x:v>-1.3603493950025136E-2</x:v>
      </x:c>
      <x:c r="J258" s="34">
        <x:f t="shared" si="152"/>
        <x:v>0.10709793079853569</x:v>
      </x:c>
      <x:c r="K258" s="34">
        <x:f t="shared" si="153"/>
        <x:v>0.10808768667477833</x:v>
      </x:c>
      <x:c r="L258" s="34">
        <x:f t="shared" si="154"/>
        <x:v>0.81099845996272901</x:v>
      </x:c>
      <x:c r="M258" s="34">
        <x:f t="shared" si="155"/>
        <x:v>5.8677413564029404E-2</x:v>
      </x:c>
      <x:c r="N258" s="34">
        <x:f t="shared" si="126"/>
        <x:v>1.0848614910000725</x:v>
      </x:c>
      <x:c r="O258" s="35">
        <x:f t="shared" si="127"/>
        <x:v>0.19835307941011582</x:v>
      </x:c>
      <x:c r="P258" s="26" t="b">
        <x:f t="shared" si="128"/>
        <x:v>0</x:v>
      </x:c>
      <x:c r="Q258" s="26" t="b">
        <x:f t="shared" si="129"/>
        <x:v>0</x:v>
      </x:c>
      <x:c r="R258" s="26" t="b">
        <x:f t="shared" si="130"/>
        <x:v>0</x:v>
      </x:c>
      <x:c r="S258" s="26" t="b">
        <x:f t="shared" si="156"/>
        <x:v>0</x:v>
      </x:c>
      <x:c r="T258" s="26" t="str">
        <x:f t="shared" si="157"/>
        <x:v>不调</x:v>
      </x:c>
      <x:c r="U258" s="34">
        <x:f t="shared" si="131"/>
        <x:v>0.10709793079853569</x:v>
      </x:c>
      <x:c r="V258" s="34">
        <x:f t="shared" si="132"/>
        <x:v>0.10808768667477833</x:v>
      </x:c>
      <x:c r="W258" s="34">
        <x:f t="shared" si="133"/>
        <x:v>0.81099845996272901</x:v>
      </x:c>
      <x:c r="X258" s="34">
        <x:f t="shared" si="134"/>
        <x:v>5.8677413564029404E-2</x:v>
      </x:c>
      <x:c r="Y258" s="34">
        <x:f t="shared" si="158"/>
        <x:v>0.99998626710299976</x:v>
      </x:c>
      <x:c r="Z258" s="34">
        <x:f t="shared" si="135"/>
        <x:v>0.10709646003368309</x:v>
      </x:c>
      <x:c r="AA258" s="34">
        <x:f t="shared" si="136"/>
        <x:v>0.10808620231771024</x:v>
      </x:c>
      <x:c r="AB258" s="34">
        <x:f t="shared" si="137"/>
        <x:v>0.81098732260441098</x:v>
      </x:c>
      <x:c r="AC258" s="34">
        <x:f t="shared" si="138"/>
        <x:v>5.8676607753152692E-2</x:v>
      </x:c>
      <x:c r="AD258" s="34">
        <x:f t="shared" si="139"/>
        <x:v>1.084846592708957</x:v>
      </x:c>
      <x:c r="AE258" s="34">
        <x:f t="shared" si="159"/>
        <x:v>1.1050781187031036</x:v>
      </x:c>
      <x:c r="AF258" s="33">
        <x:f t="shared" si="140"/>
        <x:v>-1.8307779017369241E-2</x:v>
      </x:c>
      <x:c r="AG258" s="33">
        <x:f t="shared" si="160"/>
        <x:v>-3.2947072948106282E-3</x:v>
      </x:c>
      <x:c r="AH258" s="30">
        <x:f t="shared" si="161"/>
        <x:v>44104</x:v>
      </x:c>
      <x:c r="AI258" s="36">
        <x:f t="shared" si="141"/>
        <x:v>2020</x:v>
      </x:c>
      <x:c r="AJ258" s="36">
        <x:f t="shared" si="142"/>
        <x:v>11</x:v>
      </x:c>
      <x:c r="AK258" s="26">
        <x:f t="shared" si="143"/>
        <x:v>0</x:v>
      </x:c>
      <x:c r="AL258" s="34">
        <x:f t="shared" si="162"/>
        <x:v>1.0885944287759231</x:v>
      </x:c>
      <x:c r="AM258" s="35" t="str">
        <x:f t="shared" si="144"/>
      </x:c>
      <x:c r="AN258" s="34">
        <x:f t="shared" si="163"/>
        <x:v>1.1050781187031036</x:v>
      </x:c>
      <x:c r="AO258" s="35">
        <x:f t="shared" si="145"/>
        <x:v>-1.8307779017369241E-2</x:v>
      </x:c>
      <x:c r="AP258" s="31">
        <x:f t="shared" si="146"/>
        <x:v>1</x:v>
      </x:c>
      <x:c r="AQ258" s="26" t="b">
        <x:f t="shared" si="147"/>
        <x:v>1</x:v>
      </x:c>
    </x:row>
    <x:row r="259">
      <x:c r="A259" s="30" t="n">
        <x:f>'净值底稿'!A221</x:f>
        <x:v>44161</x:v>
      </x:c>
      <x:c r="B259" s="32" t="n">
        <x:f>'净值底稿'!F221</x:f>
        <x:v>1.4406447203089376</x:v>
      </x:c>
      <x:c r="C259" s="32" t="n">
        <x:f>'净值底稿'!O221</x:f>
        <x:v>1.2950234045365914</x:v>
      </x:c>
      <x:c r="D259" s="32" t="n">
        <x:f>'净值底稿'!P221</x:f>
        <x:v>1.4231</x:v>
      </x:c>
      <x:c r="E259" s="32" t="n">
        <x:f>'净值底稿'!Q221</x:f>
        <x:v>1.3789</x:v>
      </x:c>
      <x:c r="F259" s="33">
        <x:f t="shared" si="148"/>
        <x:v>-4.8947938269711111E-3</x:v>
      </x:c>
      <x:c r="G259" s="33">
        <x:f t="shared" si="149"/>
        <x:v>-3.707075428448503E-3</x:v>
      </x:c>
      <x:c r="H259" s="33">
        <x:f t="shared" si="150"/>
        <x:v>2.8115554930763231E-4</x:v>
      </x:c>
      <x:c r="I259" s="33">
        <x:f t="shared" si="151"/>
        <x:v>8.7101691224500399E-4</x:v>
      </x:c>
      <x:c r="J259" s="34">
        <x:f t="shared" si="152"/>
        <x:v>0.10657224494221976</x:v>
      </x:c>
      <x:c r="K259" s="34">
        <x:f t="shared" si="153"/>
        <x:v>0.10768551861294394</x:v>
      </x:c>
      <x:c r="L259" s="34">
        <x:f t="shared" si="154"/>
        <x:v>0.81121533619057939</x:v>
      </x:c>
      <x:c r="M259" s="34">
        <x:f t="shared" si="155"/>
        <x:v>5.8727716070858853E-2</x:v>
      </x:c>
      <x:c r="N259" s="34">
        <x:f t="shared" si="126"/>
        <x:v>1.0842008158166019</x:v>
      </x:c>
      <x:c r="O259" s="35">
        <x:f t="shared" si="127"/>
        <x:v>0.19761815378619535</x:v>
      </x:c>
      <x:c r="P259" s="26" t="b">
        <x:f t="shared" si="128"/>
        <x:v>0</x:v>
      </x:c>
      <x:c r="Q259" s="26" t="b">
        <x:f t="shared" si="129"/>
        <x:v>0</x:v>
      </x:c>
      <x:c r="R259" s="26" t="b">
        <x:f t="shared" si="130"/>
        <x:v>0</x:v>
      </x:c>
      <x:c r="S259" s="26" t="b">
        <x:f t="shared" si="156"/>
        <x:v>0</x:v>
      </x:c>
      <x:c r="T259" s="26" t="str">
        <x:f t="shared" si="157"/>
        <x:v>不调</x:v>
      </x:c>
      <x:c r="U259" s="34">
        <x:f t="shared" si="131"/>
        <x:v>0.10657224494221976</x:v>
      </x:c>
      <x:c r="V259" s="34">
        <x:f t="shared" si="132"/>
        <x:v>0.10768551861294394</x:v>
      </x:c>
      <x:c r="W259" s="34">
        <x:f t="shared" si="133"/>
        <x:v>0.81121533619057939</x:v>
      </x:c>
      <x:c r="X259" s="34">
        <x:f t="shared" si="134"/>
        <x:v>5.8727716070858853E-2</x:v>
      </x:c>
      <x:c r="Y259" s="34">
        <x:f t="shared" si="158"/>
        <x:v>0.99998626710299976</x:v>
      </x:c>
      <x:c r="Z259" s="34">
        <x:f t="shared" si="135"/>
        <x:v>0.10657078139655689</x:v>
      </x:c>
      <x:c r="AA259" s="34">
        <x:f t="shared" si="136"/>
        <x:v>0.10768403977880842</x:v>
      </x:c>
      <x:c r="AB259" s="34">
        <x:f t="shared" si="137"/>
        <x:v>0.81120419585392245</x:v>
      </x:c>
      <x:c r="AC259" s="34">
        <x:f t="shared" si="138"/>
        <x:v>5.8726909569182993E-2</x:v>
      </x:c>
      <x:c r="AD259" s="34">
        <x:f t="shared" si="139"/>
        <x:v>1.0841859265984708</x:v>
      </x:c>
      <x:c r="AE259" s="34">
        <x:f t="shared" si="159"/>
        <x:v>1.1050781187031036</x:v>
      </x:c>
      <x:c r="AF259" s="33">
        <x:f t="shared" si="140"/>
        <x:v>-1.8905624635072282E-2</x:v>
      </x:c>
      <x:c r="AG259" s="33">
        <x:f t="shared" si="160"/>
        <x:v>-6.0899496290667265E-4</x:v>
      </x:c>
      <x:c r="AH259" s="30">
        <x:f t="shared" si="161"/>
        <x:v>44104</x:v>
      </x:c>
      <x:c r="AI259" s="36">
        <x:f t="shared" si="141"/>
        <x:v>2020</x:v>
      </x:c>
      <x:c r="AJ259" s="36">
        <x:f t="shared" si="142"/>
        <x:v>11</x:v>
      </x:c>
      <x:c r="AK259" s="26">
        <x:f t="shared" si="143"/>
        <x:v>0</x:v>
      </x:c>
      <x:c r="AL259" s="34">
        <x:f t="shared" si="162"/>
        <x:v>1.0885944287759231</x:v>
      </x:c>
      <x:c r="AM259" s="35" t="str">
        <x:f t="shared" si="144"/>
      </x:c>
      <x:c r="AN259" s="34">
        <x:f t="shared" si="163"/>
        <x:v>1.1050781187031036</x:v>
      </x:c>
      <x:c r="AO259" s="35">
        <x:f t="shared" si="145"/>
        <x:v>-1.8905624635072282E-2</x:v>
      </x:c>
      <x:c r="AP259" s="31">
        <x:f t="shared" si="146"/>
        <x:v>1</x:v>
      </x:c>
      <x:c r="AQ259" s="26" t="b">
        <x:f t="shared" si="147"/>
        <x:v>1</x:v>
      </x:c>
    </x:row>
    <x:row r="260">
      <x:c r="A260" s="30" t="n">
        <x:f>'净值底稿'!A222</x:f>
        <x:v>44162</x:v>
      </x:c>
      <x:c r="B260" s="32" t="n">
        <x:f>'净值底稿'!F222</x:f>
        <x:v>1.4557013902180373</x:v>
      </x:c>
      <x:c r="C260" s="32" t="n">
        <x:f>'净值底稿'!O222</x:f>
        <x:v>1.2990463339559812</x:v>
      </x:c>
      <x:c r="D260" s="32" t="n">
        <x:f>'净值底稿'!P222</x:f>
        <x:v>1.4232</x:v>
      </x:c>
      <x:c r="E260" s="32" t="n">
        <x:f>'净值底稿'!Q222</x:f>
        <x:v>1.3747</x:v>
      </x:c>
      <x:c r="F260" s="33">
        <x:f t="shared" si="148"/>
        <x:v>1.0451341470137709E-2</x:v>
      </x:c>
      <x:c r="G260" s="33">
        <x:f t="shared" si="149"/>
        <x:v>3.1064530612321395E-3</x:v>
      </x:c>
      <x:c r="H260" s="33">
        <x:f t="shared" si="150"/>
        <x:v>7.0269130770794774E-5</x:v>
      </x:c>
      <x:c r="I260" s="33">
        <x:f t="shared" si="151"/>
        <x:v>-3.0459061570816681E-3</x:v>
      </x:c>
      <x:c r="J260" s="34">
        <x:f t="shared" si="152"/>
        <x:v>0.1076845890236717</x:v>
      </x:c>
      <x:c r="K260" s="34">
        <x:f t="shared" si="153"/>
        <x:v>0.10801855519382514</x:v>
      </x:c>
      <x:c r="L260" s="34">
        <x:f t="shared" si="154"/>
        <x:v>0.81126119846764277</x:v>
      </x:c>
      <x:c r="M260" s="34">
        <x:f t="shared" si="155"/>
        <x:v>5.8548032913739841E-2</x:v>
      </x:c>
      <x:c r="N260" s="34">
        <x:f t="shared" si="126"/>
        <x:v>1.0855123755988794</x:v>
      </x:c>
      <x:c r="O260" s="35">
        <x:f t="shared" si="127"/>
        <x:v>0.19871090285681264</x:v>
      </x:c>
      <x:c r="P260" s="26" t="b">
        <x:f t="shared" si="128"/>
        <x:v>0</x:v>
      </x:c>
      <x:c r="Q260" s="26" t="b">
        <x:f t="shared" si="129"/>
        <x:v>0</x:v>
      </x:c>
      <x:c r="R260" s="26" t="b">
        <x:f t="shared" si="130"/>
        <x:v>0</x:v>
      </x:c>
      <x:c r="S260" s="26" t="b">
        <x:f t="shared" si="156"/>
        <x:v>0</x:v>
      </x:c>
      <x:c r="T260" s="26" t="str">
        <x:f t="shared" si="157"/>
        <x:v>不调</x:v>
      </x:c>
      <x:c r="U260" s="34">
        <x:f t="shared" si="131"/>
        <x:v>0.1076845890236717</x:v>
      </x:c>
      <x:c r="V260" s="34">
        <x:f t="shared" si="132"/>
        <x:v>0.10801855519382514</x:v>
      </x:c>
      <x:c r="W260" s="34">
        <x:f t="shared" si="133"/>
        <x:v>0.81126119846764277</x:v>
      </x:c>
      <x:c r="X260" s="34">
        <x:f t="shared" si="134"/>
        <x:v>5.8548032913739841E-2</x:v>
      </x:c>
      <x:c r="Y260" s="34">
        <x:f t="shared" si="158"/>
        <x:v>0.99998626710299976</x:v>
      </x:c>
      <x:c r="Z260" s="34">
        <x:f t="shared" si="135"/>
        <x:v>0.10768311020230213</x:v>
      </x:c>
      <x:c r="AA260" s="34">
        <x:f t="shared" si="136"/>
        <x:v>0.10801707178613254</x:v>
      </x:c>
      <x:c r="AB260" s="34">
        <x:f t="shared" si="137"/>
        <x:v>0.81125005750116397</x:v>
      </x:c>
      <x:c r="AC260" s="34">
        <x:f t="shared" si="138"/>
        <x:v>5.8547228879634268E-2</x:v>
      </x:c>
      <x:c r="AD260" s="34">
        <x:f t="shared" si="139"/>
        <x:v>1.0854974683692329</x:v>
      </x:c>
      <x:c r="AE260" s="34">
        <x:f t="shared" si="159"/>
        <x:v>1.1050781187031036</x:v>
      </x:c>
      <x:c r="AF260" s="33">
        <x:f t="shared" si="140"/>
        <x:v>-1.771879290927425E-2</x:v>
      </x:c>
      <x:c r="AG260" s="33">
        <x:f t="shared" si="160"/>
        <x:v>1.2097018957595296E-3</x:v>
      </x:c>
      <x:c r="AH260" s="30">
        <x:f t="shared" si="161"/>
        <x:v>44104</x:v>
      </x:c>
      <x:c r="AI260" s="36">
        <x:f t="shared" si="141"/>
        <x:v>2020</x:v>
      </x:c>
      <x:c r="AJ260" s="36">
        <x:f t="shared" si="142"/>
        <x:v>11</x:v>
      </x:c>
      <x:c r="AK260" s="26">
        <x:f t="shared" si="143"/>
        <x:v>0</x:v>
      </x:c>
      <x:c r="AL260" s="34">
        <x:f t="shared" si="162"/>
        <x:v>1.0885944287759231</x:v>
      </x:c>
      <x:c r="AM260" s="35" t="str">
        <x:f t="shared" si="144"/>
      </x:c>
      <x:c r="AN260" s="34">
        <x:f t="shared" si="163"/>
        <x:v>1.1050781187031036</x:v>
      </x:c>
      <x:c r="AO260" s="35">
        <x:f t="shared" si="145"/>
        <x:v>-1.771879290927425E-2</x:v>
      </x:c>
      <x:c r="AP260" s="31">
        <x:f t="shared" si="146"/>
        <x:v>1</x:v>
      </x:c>
      <x:c r="AQ260" s="26" t="b">
        <x:f t="shared" si="147"/>
        <x:v>1</x:v>
      </x:c>
    </x:row>
    <x:row r="261">
      <x:c r="A261" s="30" t="n">
        <x:f>'净值底稿'!A223</x:f>
        <x:v>44165</x:v>
      </x:c>
      <x:c r="B261" s="32" t="n">
        <x:f>'净值底稿'!F223</x:f>
        <x:v>1.465874227283115</x:v>
      </x:c>
      <x:c r="C261" s="32" t="n">
        <x:f>'净值底稿'!O223</x:f>
        <x:v>1.2934094025535512</x:v>
      </x:c>
      <x:c r="D261" s="32" t="n">
        <x:f>'净值底稿'!P223</x:f>
        <x:v>1.4256</x:v>
      </x:c>
      <x:c r="E261" s="32" t="n">
        <x:f>'净值底稿'!Q223</x:f>
        <x:v>1.3487</x:v>
      </x:c>
      <x:c r="F261" s="33">
        <x:f t="shared" si="148"/>
        <x:v>6.9882718622353845E-3</x:v>
      </x:c>
      <x:c r="G261" s="33">
        <x:f t="shared" si="149"/>
        <x:v>-4.3392843311939044E-3</x:v>
      </x:c>
      <x:c r="H261" s="33">
        <x:f t="shared" si="150"/>
        <x:v>1.6863406408094139E-3</x:v>
      </x:c>
      <x:c r="I261" s="33">
        <x:f t="shared" si="151"/>
        <x:v>-1.8913217429257334E-2</x:v>
      </x:c>
      <x:c r="J261" s="34">
        <x:f t="shared" si="152"/>
        <x:v>0.10843562905136687</x:v>
      </x:c>
      <x:c r="K261" s="34">
        <x:f t="shared" si="153"/>
        <x:v>0.10754835499902952</x:v>
      </x:c>
      <x:c r="L261" s="34">
        <x:f t="shared" si="154"/>
        <x:v>0.81261810144298718</x:v>
      </x:c>
      <x:c r="M261" s="34">
        <x:f t="shared" si="155"/>
        <x:v>5.7439912409953248E-2</x:v>
      </x:c>
      <x:c r="N261" s="34">
        <x:f t="shared" si="126"/>
        <x:v>1.0860419979033367</x:v>
      </x:c>
      <x:c r="O261" s="35">
        <x:f t="shared" si="127"/>
        <x:v>0.19887258915158462</x:v>
      </x:c>
      <x:c r="P261" s="26" t="b">
        <x:f t="shared" si="128"/>
        <x:v>0</x:v>
      </x:c>
      <x:c r="Q261" s="26" t="b">
        <x:f t="shared" si="129"/>
        <x:v>0</x:v>
      </x:c>
      <x:c r="R261" s="26" t="b">
        <x:f t="shared" si="130"/>
        <x:v>0</x:v>
      </x:c>
      <x:c r="S261" s="26" t="b">
        <x:f t="shared" si="156"/>
        <x:v>0</x:v>
      </x:c>
      <x:c r="T261" s="26" t="str">
        <x:f t="shared" si="157"/>
        <x:v>不调</x:v>
      </x:c>
      <x:c r="U261" s="34">
        <x:f t="shared" si="131"/>
        <x:v>0.10843562905136687</x:v>
      </x:c>
      <x:c r="V261" s="34">
        <x:f t="shared" si="132"/>
        <x:v>0.10754835499902952</x:v>
      </x:c>
      <x:c r="W261" s="34">
        <x:f t="shared" si="133"/>
        <x:v>0.81261810144298718</x:v>
      </x:c>
      <x:c r="X261" s="34">
        <x:f t="shared" si="134"/>
        <x:v>5.7439912409953248E-2</x:v>
      </x:c>
      <x:c r="Y261" s="34">
        <x:f t="shared" si="158"/>
        <x:v>0.99995880187477393</x:v>
      </x:c>
      <x:c r="Z261" s="34">
        <x:f t="shared" si="135"/>
        <x:v>0.10843116170674225</x:v>
      </x:c>
      <x:c r="AA261" s="34">
        <x:f t="shared" si="136"/>
        <x:v>0.10754392420843242</x:v>
      </x:c>
      <x:c r="AB261" s="34">
        <x:f t="shared" si="137"/>
        <x:v>0.81258462310068291</x:v>
      </x:c>
      <x:c r="AC261" s="34">
        <x:f t="shared" si="138"/>
        <x:v>5.7437545993248809E-2</x:v>
      </x:c>
      <x:c r="AD261" s="34">
        <x:f t="shared" si="139"/>
        <x:v>1.0859972550091064</x:v>
      </x:c>
      <x:c r="AE261" s="34">
        <x:f t="shared" si="159"/>
        <x:v>1.1050781187031036</x:v>
      </x:c>
      <x:c r="AF261" s="33">
        <x:f t="shared" si="140"/>
        <x:v>-1.7266529280653975E-2</x:v>
      </x:c>
      <x:c r="AG261" s="33">
        <x:f t="shared" si="160"/>
        <x:v>4.604217461918747E-4</x:v>
      </x:c>
      <x:c r="AH261" s="30">
        <x:f t="shared" si="161"/>
        <x:v>44104</x:v>
      </x:c>
      <x:c r="AI261" s="36">
        <x:f t="shared" si="141"/>
        <x:v>2020</x:v>
      </x:c>
      <x:c r="AJ261" s="36">
        <x:f t="shared" si="142"/>
        <x:v>11</x:v>
      </x:c>
      <x:c r="AK261" s="26">
        <x:f t="shared" si="143"/>
        <x:v>1</x:v>
      </x:c>
      <x:c r="AL261" s="34">
        <x:f t="shared" si="162"/>
        <x:v>1.0885944287759231</x:v>
      </x:c>
      <x:c r="AM261" s="35">
        <x:f t="shared" si="144"/>
        <x:v>-2.3858047571831964E-3</x:v>
      </x:c>
      <x:c r="AN261" s="34">
        <x:f t="shared" si="163"/>
        <x:v>1.1050781187031036</x:v>
      </x:c>
      <x:c r="AO261" s="35">
        <x:f t="shared" si="145"/>
        <x:v>-1.7266529280653975E-2</x:v>
      </x:c>
      <x:c r="AP261" s="31">
        <x:f t="shared" si="146"/>
        <x:v>1</x:v>
      </x:c>
      <x:c r="AQ261" s="26" t="b">
        <x:f t="shared" si="147"/>
        <x:v>1</x:v>
      </x:c>
    </x:row>
    <x:row r="262">
      <x:c r="A262" s="30" t="n">
        <x:f>'净值底稿'!A224</x:f>
        <x:v>44166</x:v>
      </x:c>
      <x:c r="B262" s="32" t="n">
        <x:f>'净值底稿'!F224</x:f>
        <x:v>1.4918683848303325</x:v>
      </x:c>
      <x:c r="C262" s="32" t="n">
        <x:f>'净值底稿'!O224</x:f>
        <x:v>1.314031190242566</x:v>
      </x:c>
      <x:c r="D262" s="32" t="n">
        <x:f>'净值底稿'!P224</x:f>
        <x:v>1.4263</x:v>
      </x:c>
      <x:c r="E262" s="32" t="n">
        <x:f>'净值底稿'!Q224</x:f>
        <x:v>1.357</x:v>
      </x:c>
      <x:c r="F262" s="33">
        <x:f t="shared" si="148"/>
        <x:v>1.7732870299108638E-2</x:v>
      </x:c>
      <x:c r="G262" s="33">
        <x:f t="shared" si="149"/>
        <x:v>1.5943743449136738E-2</x:v>
      </x:c>
      <x:c r="H262" s="33">
        <x:f t="shared" si="150"/>
        <x:v>4.9102132435452361E-4</x:v>
      </x:c>
      <x:c r="I262" s="33">
        <x:f t="shared" si="151"/>
        <x:v>6.1540742937642445E-3</x:v>
      </x:c>
      <x:c r="J262" s="34">
        <x:f t="shared" si="152"/>
        <x:v>0.11035395743366957</x:v>
      </x:c>
      <x:c r="K262" s="34">
        <x:f t="shared" si="153"/>
        <x:v>0.10925857694552507</x:v>
      </x:c>
      <x:c r="L262" s="34">
        <x:f t="shared" si="154"/>
        <x:v>0.81298361947846798</x:v>
      </x:c>
      <x:c r="M262" s="34">
        <x:f t="shared" si="155"/>
        <x:v>5.7791020918542761E-2</x:v>
      </x:c>
      <x:c r="N262" s="34">
        <x:f t="shared" si="126"/>
        <x:v>1.0903871747762055</x:v>
      </x:c>
      <x:c r="O262" s="35">
        <x:f t="shared" si="127"/>
        <x:v>0.20140784801900172</x:v>
      </x:c>
      <x:c r="P262" s="26" t="b">
        <x:f t="shared" si="128"/>
        <x:v>0</x:v>
      </x:c>
      <x:c r="Q262" s="26" t="b">
        <x:f t="shared" si="129"/>
        <x:v>0</x:v>
      </x:c>
      <x:c r="R262" s="26" t="b">
        <x:f t="shared" si="130"/>
        <x:v>0</x:v>
      </x:c>
      <x:c r="S262" s="26" t="b">
        <x:f t="shared" si="156"/>
        <x:v>0</x:v>
      </x:c>
      <x:c r="T262" s="26" t="str">
        <x:f t="shared" si="157"/>
        <x:v>不调</x:v>
      </x:c>
      <x:c r="U262" s="34">
        <x:f t="shared" si="131"/>
        <x:v>0.11035395743366957</x:v>
      </x:c>
      <x:c r="V262" s="34">
        <x:f t="shared" si="132"/>
        <x:v>0.10925857694552507</x:v>
      </x:c>
      <x:c r="W262" s="34">
        <x:f t="shared" si="133"/>
        <x:v>0.81298361947846798</x:v>
      </x:c>
      <x:c r="X262" s="34">
        <x:f t="shared" si="134"/>
        <x:v>5.7791020918542761E-2</x:v>
      </x:c>
      <x:c r="Y262" s="34">
        <x:f t="shared" si="158"/>
        <x:v>0.99998626710299976</x:v>
      </x:c>
      <x:c r="Z262" s="34">
        <x:f t="shared" si="135"/>
        <x:v>0.11035244195413857</x:v>
      </x:c>
      <x:c r="AA262" s="34">
        <x:f t="shared" si="136"/>
        <x:v>0.10925707650874149</x:v>
      </x:c>
      <x:c r="AB262" s="34">
        <x:f t="shared" si="137"/>
        <x:v>0.81297245485815883</x:v>
      </x:c>
      <x:c r="AC262" s="34">
        <x:f t="shared" si="138"/>
        <x:v>5.7790227280404949E-2</x:v>
      </x:c>
      <x:c r="AD262" s="34">
        <x:f t="shared" si="139"/>
        <x:v>1.0903722006014438</x:v>
      </x:c>
      <x:c r="AE262" s="34">
        <x:f t="shared" si="159"/>
        <x:v>1.1050781187031036</x:v>
      </x:c>
      <x:c r="AF262" s="33">
        <x:f t="shared" si="140"/>
        <x:v>-1.3307582380617911E-2</x:v>
      </x:c>
      <x:c r="AG262" s="33">
        <x:f t="shared" si="160"/>
        <x:v>4.0285052030823998E-3</x:v>
      </x:c>
      <x:c r="AH262" s="30">
        <x:f t="shared" si="161"/>
        <x:v>44104</x:v>
      </x:c>
      <x:c r="AI262" s="36">
        <x:f t="shared" si="141"/>
        <x:v>2020</x:v>
      </x:c>
      <x:c r="AJ262" s="36">
        <x:f t="shared" si="142"/>
        <x:v>12</x:v>
      </x:c>
      <x:c r="AK262" s="26">
        <x:f t="shared" si="143"/>
        <x:v>0</x:v>
      </x:c>
      <x:c r="AL262" s="34">
        <x:f t="shared" si="162"/>
        <x:v>1.0859972550091064</x:v>
      </x:c>
      <x:c r="AM262" s="35" t="str">
        <x:f t="shared" si="144"/>
      </x:c>
      <x:c r="AN262" s="34">
        <x:f t="shared" si="163"/>
        <x:v>1.1050781187031036</x:v>
      </x:c>
      <x:c r="AO262" s="35">
        <x:f t="shared" si="145"/>
        <x:v>-1.3307582380617911E-2</x:v>
      </x:c>
      <x:c r="AP262" s="31">
        <x:f t="shared" si="146"/>
        <x:v>1</x:v>
      </x:c>
      <x:c r="AQ262" s="26" t="b">
        <x:f t="shared" si="147"/>
        <x:v>1</x:v>
      </x:c>
    </x:row>
    <x:row r="263">
      <x:c r="A263" s="30" t="n">
        <x:f>'净值底稿'!A225</x:f>
        <x:v>44167</x:v>
      </x:c>
      <x:c r="B263" s="32" t="n">
        <x:f>'净值底稿'!F225</x:f>
        <x:v>1.4929361627342326</x:v>
      </x:c>
      <x:c r="C263" s="32" t="n">
        <x:f>'净值底稿'!O225</x:f>
        <x:v>1.315598899082166</x:v>
      </x:c>
      <x:c r="D263" s="32" t="n">
        <x:f>'净值底稿'!P225</x:f>
        <x:v>1.4261</x:v>
      </x:c>
      <x:c r="E263" s="32" t="n">
        <x:f>'净值底稿'!Q225</x:f>
        <x:v>1.377</x:v>
      </x:c>
      <x:c r="F263" s="33">
        <x:f t="shared" si="148"/>
        <x:v>7.1573197391772148E-4</x:v>
      </x:c>
      <x:c r="G263" s="33">
        <x:f t="shared" si="149"/>
        <x:v>1.1930529893362518E-3</x:v>
      </x:c>
      <x:c r="H263" s="33">
        <x:f t="shared" si="150"/>
        <x:v>-1.4022295449767075E-4</x:v>
      </x:c>
      <x:c r="I263" s="33">
        <x:f t="shared" si="151"/>
        <x:v>1.4738393515106862E-2</x:v>
      </x:c>
      <x:c r="J263" s="34">
        <x:f t="shared" si="152"/>
        <x:v>0.11043142472524504</x:v>
      </x:c>
      <x:c r="K263" s="34">
        <x:f t="shared" si="153"/>
        <x:v>0.10938742599047638</x:v>
      </x:c>
      <x:c r="L263" s="34">
        <x:f t="shared" si="154"/>
        <x:v>0.8128584574586134</x:v>
      </x:c>
      <x:c r="M263" s="34">
        <x:f t="shared" si="155"/>
        <x:v>5.8641962391391023E-2</x:v>
      </x:c>
      <x:c r="N263" s="34">
        <x:f t="shared" si="126"/>
        <x:v>1.0913192705657258</x:v>
      </x:c>
      <x:c r="O263" s="35">
        <x:f t="shared" si="127"/>
        <x:v>0.20142487780113164</x:v>
      </x:c>
      <x:c r="P263" s="26" t="b">
        <x:f t="shared" si="128"/>
        <x:v>0</x:v>
      </x:c>
      <x:c r="Q263" s="26" t="b">
        <x:f t="shared" si="129"/>
        <x:v>0</x:v>
      </x:c>
      <x:c r="R263" s="26" t="b">
        <x:f t="shared" si="130"/>
        <x:v>0</x:v>
      </x:c>
      <x:c r="S263" s="26" t="b">
        <x:f t="shared" si="156"/>
        <x:v>0</x:v>
      </x:c>
      <x:c r="T263" s="26" t="str">
        <x:f t="shared" si="157"/>
        <x:v>不调</x:v>
      </x:c>
      <x:c r="U263" s="34">
        <x:f t="shared" si="131"/>
        <x:v>0.11043142472524504</x:v>
      </x:c>
      <x:c r="V263" s="34">
        <x:f t="shared" si="132"/>
        <x:v>0.10938742599047638</x:v>
      </x:c>
      <x:c r="W263" s="34">
        <x:f t="shared" si="133"/>
        <x:v>0.8128584574586134</x:v>
      </x:c>
      <x:c r="X263" s="34">
        <x:f t="shared" si="134"/>
        <x:v>5.8641962391391023E-2</x:v>
      </x:c>
      <x:c r="Y263" s="34">
        <x:f t="shared" si="158"/>
        <x:v>0.99998626710299976</x:v>
      </x:c>
      <x:c r="Z263" s="34">
        <x:f t="shared" si="135"/>
        <x:v>0.1104299081818637</x:v>
      </x:c>
      <x:c r="AA263" s="34">
        <x:f t="shared" si="136"/>
        <x:v>0.10938592378422213</x:v>
      </x:c>
      <x:c r="AB263" s="34">
        <x:f t="shared" si="137"/>
        <x:v>0.81284729455714133</x:v>
      </x:c>
      <x:c r="AC263" s="34">
        <x:f t="shared" si="138"/>
        <x:v>5.8641157067361609E-2</x:v>
      </x:c>
      <x:c r="AD263" s="34">
        <x:f t="shared" si="139"/>
        <x:v>1.0913042835905886</x:v>
      </x:c>
      <x:c r="AE263" s="34">
        <x:f t="shared" si="159"/>
        <x:v>1.1050781187031036</x:v>
      </x:c>
      <x:c r="AF263" s="33">
        <x:f t="shared" si="140"/>
        <x:v>-1.2464127991856033E-2</x:v>
      </x:c>
      <x:c r="AG263" s="33">
        <x:f t="shared" si="160"/>
        <x:v>8.5483011088394179E-4</x:v>
      </x:c>
      <x:c r="AH263" s="30">
        <x:f t="shared" si="161"/>
        <x:v>44104</x:v>
      </x:c>
      <x:c r="AI263" s="36">
        <x:f t="shared" si="141"/>
        <x:v>2020</x:v>
      </x:c>
      <x:c r="AJ263" s="36">
        <x:f t="shared" si="142"/>
        <x:v>12</x:v>
      </x:c>
      <x:c r="AK263" s="26">
        <x:f t="shared" si="143"/>
        <x:v>0</x:v>
      </x:c>
      <x:c r="AL263" s="34">
        <x:f t="shared" si="162"/>
        <x:v>1.0859972550091064</x:v>
      </x:c>
      <x:c r="AM263" s="35" t="str">
        <x:f t="shared" si="144"/>
      </x:c>
      <x:c r="AN263" s="34">
        <x:f t="shared" si="163"/>
        <x:v>1.1050781187031036</x:v>
      </x:c>
      <x:c r="AO263" s="35">
        <x:f t="shared" si="145"/>
        <x:v>-1.2464127991856033E-2</x:v>
      </x:c>
      <x:c r="AP263" s="31">
        <x:f t="shared" si="146"/>
        <x:v>1</x:v>
      </x:c>
      <x:c r="AQ263" s="26" t="b">
        <x:f t="shared" si="147"/>
        <x:v>1</x:v>
      </x:c>
    </x:row>
    <x:row r="264">
      <x:c r="A264" s="30" t="n">
        <x:f>'净值底稿'!A226</x:f>
        <x:v>44168</x:v>
      </x:c>
      <x:c r="B264" s="32" t="n">
        <x:f>'净值底稿'!F226</x:f>
        <x:v>1.48546788681466</x:v>
      </x:c>
      <x:c r="C264" s="32" t="n">
        <x:f>'净值底稿'!O226</x:f>
        <x:v>1.3134174956484475</x:v>
      </x:c>
      <x:c r="D264" s="32" t="n">
        <x:f>'净值底稿'!P226</x:f>
        <x:v>1.4269</x:v>
      </x:c>
      <x:c r="E264" s="32" t="n">
        <x:f>'净值底稿'!Q226</x:f>
        <x:v>1.3929</x:v>
      </x:c>
      <x:c r="F264" s="33">
        <x:f t="shared" si="148"/>
        <x:v>-5.0024080774456747E-3</x:v>
      </x:c>
      <x:c r="G264" s="33">
        <x:f t="shared" si="149"/>
        <x:v>-1.6581067643340885E-3</x:v>
      </x:c>
      <x:c r="H264" s="33">
        <x:f t="shared" si="150"/>
        <x:v>5.6097047892866847E-4</x:v>
      </x:c>
      <x:c r="I264" s="33">
        <x:f t="shared" si="151"/>
        <x:v>1.1546840958605697E-2</x:v>
      </x:c>
      <x:c r="J264" s="34">
        <x:f t="shared" si="152"/>
        <x:v>0.10987749271718315</x:v>
      </x:c>
      <x:c r="K264" s="34">
        <x:f t="shared" si="153"/>
        <x:v>0.10920455024407258</x:v>
      </x:c>
      <x:c r="L264" s="34">
        <x:f t="shared" si="154"/>
        <x:v>0.81330327789326495</x:v>
      </x:c>
      <x:c r="M264" s="34">
        <x:f t="shared" si="155"/>
        <x:v>5.9318277181647047E-2</x:v>
      </x:c>
      <x:c r="N264" s="34">
        <x:f t="shared" si="126"/>
        <x:v>1.0917035980361676</x:v>
      </x:c>
      <x:c r="O264" s="35">
        <x:f t="shared" si="127"/>
        <x:v>0.20067905185560966</x:v>
      </x:c>
      <x:c r="P264" s="26" t="b">
        <x:f t="shared" si="128"/>
        <x:v>0</x:v>
      </x:c>
      <x:c r="Q264" s="26" t="b">
        <x:f t="shared" si="129"/>
        <x:v>0</x:v>
      </x:c>
      <x:c r="R264" s="26" t="b">
        <x:f t="shared" si="130"/>
        <x:v>0</x:v>
      </x:c>
      <x:c r="S264" s="26" t="b">
        <x:f t="shared" si="156"/>
        <x:v>0</x:v>
      </x:c>
      <x:c r="T264" s="26" t="str">
        <x:f t="shared" si="157"/>
        <x:v>不调</x:v>
      </x:c>
      <x:c r="U264" s="34">
        <x:f t="shared" si="131"/>
        <x:v>0.10987749271718315</x:v>
      </x:c>
      <x:c r="V264" s="34">
        <x:f t="shared" si="132"/>
        <x:v>0.10920455024407258</x:v>
      </x:c>
      <x:c r="W264" s="34">
        <x:f t="shared" si="133"/>
        <x:v>0.81330327789326495</x:v>
      </x:c>
      <x:c r="X264" s="34">
        <x:f t="shared" si="134"/>
        <x:v>5.9318277181647047E-2</x:v>
      </x:c>
      <x:c r="Y264" s="34">
        <x:f t="shared" si="158"/>
        <x:v>0.99998626710299976</x:v>
      </x:c>
      <x:c r="Z264" s="34">
        <x:f t="shared" si="135"/>
        <x:v>0.10987598378089303</x:v>
      </x:c>
      <x:c r="AA264" s="34">
        <x:f t="shared" si="136"/>
        <x:v>0.10920305054923211</x:v>
      </x:c>
      <x:c r="AB264" s="34">
        <x:f t="shared" si="137"/>
        <x:v>0.81329210888311965</x:v>
      </x:c>
      <x:c r="AC264" s="34">
        <x:f t="shared" si="138"/>
        <x:v>5.9317462569856282E-2</x:v>
      </x:c>
      <x:c r="AD264" s="34">
        <x:f t="shared" si="139"/>
        <x:v>1.091688605783101</x:v>
      </x:c>
      <x:c r="AE264" s="34">
        <x:f t="shared" si="159"/>
        <x:v>1.1050781187031036</x:v>
      </x:c>
      <x:c r="AF264" s="33">
        <x:f t="shared" si="140"/>
        <x:v>-1.2116349689120787E-2</x:v>
      </x:c>
      <x:c r="AG264" s="33">
        <x:f t="shared" si="160"/>
        <x:v>3.5216776685587092E-4</x:v>
      </x:c>
      <x:c r="AH264" s="30">
        <x:f t="shared" si="161"/>
        <x:v>44104</x:v>
      </x:c>
      <x:c r="AI264" s="36">
        <x:f t="shared" si="141"/>
        <x:v>2020</x:v>
      </x:c>
      <x:c r="AJ264" s="36">
        <x:f t="shared" si="142"/>
        <x:v>12</x:v>
      </x:c>
      <x:c r="AK264" s="26">
        <x:f t="shared" si="143"/>
        <x:v>0</x:v>
      </x:c>
      <x:c r="AL264" s="34">
        <x:f t="shared" si="162"/>
        <x:v>1.0859972550091064</x:v>
      </x:c>
      <x:c r="AM264" s="35" t="str">
        <x:f t="shared" si="144"/>
      </x:c>
      <x:c r="AN264" s="34">
        <x:f t="shared" si="163"/>
        <x:v>1.1050781187031036</x:v>
      </x:c>
      <x:c r="AO264" s="35">
        <x:f t="shared" si="145"/>
        <x:v>-1.2116349689120787E-2</x:v>
      </x:c>
      <x:c r="AP264" s="31">
        <x:f t="shared" si="146"/>
        <x:v>1</x:v>
      </x:c>
      <x:c r="AQ264" s="26" t="b">
        <x:f t="shared" si="147"/>
        <x:v>1</x:v>
      </x:c>
    </x:row>
    <x:row r="265">
      <x:c r="A265" s="30" t="n">
        <x:f>'净值底稿'!A227</x:f>
        <x:v>44169</x:v>
      </x:c>
      <x:c r="B265" s="32" t="n">
        <x:f>'净值底稿'!F227</x:f>
        <x:v>1.4953496406162075</x:v>
      </x:c>
      <x:c r="C265" s="32" t="n">
        <x:f>'净值底稿'!O227</x:f>
        <x:v>1.317724720874265</x:v>
      </x:c>
      <x:c r="D265" s="32" t="n">
        <x:f>'净值底稿'!P227</x:f>
        <x:v>1.4277</x:v>
      </x:c>
      <x:c r="E265" s="32" t="n">
        <x:f>'净值底稿'!Q227</x:f>
        <x:v>1.3945</x:v>
      </x:c>
      <x:c r="F265" s="33">
        <x:f t="shared" si="148"/>
        <x:v>6.6522836940872132E-3</x:v>
      </x:c>
      <x:c r="G265" s="33">
        <x:f t="shared" si="149"/>
        <x:v>3.2794029621869836E-3</x:v>
      </x:c>
      <x:c r="H265" s="33">
        <x:f t="shared" si="150"/>
        <x:v>5.6065596748178237E-4</x:v>
      </x:c>
      <x:c r="I265" s="33">
        <x:f t="shared" si="151"/>
        <x:v>1.1486826046378518E-3</x:v>
      </x:c>
      <x:c r="J265" s="34">
        <x:f t="shared" si="152"/>
        <x:v>0.11060690999617045</x:v>
      </x:c>
      <x:c r="K265" s="34">
        <x:f t="shared" si="153"/>
        <x:v>0.10956117135668313</x:v>
      </x:c>
      <x:c r="L265" s="34">
        <x:f t="shared" si="154"/>
        <x:v>0.81374808595727077</x:v>
      </x:c>
      <x:c r="M265" s="34">
        <x:f t="shared" si="155"/>
        <x:v>5.9385599507261536E-2</x:v>
      </x:c>
      <x:c r="N265" s="34">
        <x:f t="shared" si="126"/>
        <x:v>1.0933017668173861</x:v>
      </x:c>
      <x:c r="O265" s="35">
        <x:f t="shared" si="127"/>
        <x:v>0.20137905931842165</x:v>
      </x:c>
      <x:c r="P265" s="26" t="b">
        <x:f t="shared" si="128"/>
        <x:v>0</x:v>
      </x:c>
      <x:c r="Q265" s="26" t="b">
        <x:f t="shared" si="129"/>
        <x:v>0</x:v>
      </x:c>
      <x:c r="R265" s="26" t="b">
        <x:f t="shared" si="130"/>
        <x:v>0</x:v>
      </x:c>
      <x:c r="S265" s="26" t="b">
        <x:f t="shared" si="156"/>
        <x:v>0</x:v>
      </x:c>
      <x:c r="T265" s="26" t="str">
        <x:f t="shared" si="157"/>
        <x:v>不调</x:v>
      </x:c>
      <x:c r="U265" s="34">
        <x:f t="shared" si="131"/>
        <x:v>0.11060690999617045</x:v>
      </x:c>
      <x:c r="V265" s="34">
        <x:f t="shared" si="132"/>
        <x:v>0.10956117135668313</x:v>
      </x:c>
      <x:c r="W265" s="34">
        <x:f t="shared" si="133"/>
        <x:v>0.81374808595727077</x:v>
      </x:c>
      <x:c r="X265" s="34">
        <x:f t="shared" si="134"/>
        <x:v>5.9385599507261536E-2</x:v>
      </x:c>
      <x:c r="Y265" s="34">
        <x:f t="shared" si="158"/>
        <x:v>0.99998626710299976</x:v>
      </x:c>
      <x:c r="Z265" s="34">
        <x:f t="shared" si="135"/>
        <x:v>0.11060539104286796</x:v>
      </x:c>
      <x:c r="AA265" s="34">
        <x:f t="shared" si="136"/>
        <x:v>0.10955966676440165</x:v>
      </x:c>
      <x:c r="AB265" s="34">
        <x:f t="shared" si="137"/>
        <x:v>0.81373691083862221</x:v>
      </x:c>
      <x:c r="AC265" s="34">
        <x:f t="shared" si="138"/>
        <x:v>5.9384783970940207E-2</x:v>
      </x:c>
      <x:c r="AD265" s="34">
        <x:f t="shared" si="139"/>
        <x:v>1.0932867526168322</x:v>
      </x:c>
      <x:c r="AE265" s="34">
        <x:f t="shared" si="159"/>
        <x:v>1.1050781187031036</x:v>
      </x:c>
      <x:c r="AF265" s="33">
        <x:f t="shared" si="140"/>
        <x:v>-1.067016520072761E-2</x:v>
      </x:c>
      <x:c r="AG265" s="33">
        <x:f t="shared" si="160"/>
        <x:v>1.4639218777818819E-3</x:v>
      </x:c>
      <x:c r="AH265" s="30">
        <x:f t="shared" si="161"/>
        <x:v>44104</x:v>
      </x:c>
      <x:c r="AI265" s="36">
        <x:f t="shared" si="141"/>
        <x:v>2020</x:v>
      </x:c>
      <x:c r="AJ265" s="36">
        <x:f t="shared" si="142"/>
        <x:v>12</x:v>
      </x:c>
      <x:c r="AK265" s="26">
        <x:f t="shared" si="143"/>
        <x:v>0</x:v>
      </x:c>
      <x:c r="AL265" s="34">
        <x:f t="shared" si="162"/>
        <x:v>1.0859972550091064</x:v>
      </x:c>
      <x:c r="AM265" s="35" t="str">
        <x:f t="shared" si="144"/>
      </x:c>
      <x:c r="AN265" s="34">
        <x:f t="shared" si="163"/>
        <x:v>1.1050781187031036</x:v>
      </x:c>
      <x:c r="AO265" s="35">
        <x:f t="shared" si="145"/>
        <x:v>-1.067016520072761E-2</x:v>
      </x:c>
      <x:c r="AP265" s="31">
        <x:f t="shared" si="146"/>
        <x:v>1</x:v>
      </x:c>
      <x:c r="AQ265" s="26" t="b">
        <x:f t="shared" si="147"/>
        <x:v>1</x:v>
      </x:c>
    </x:row>
    <x:row r="266">
      <x:c r="A266" s="30" t="n">
        <x:f>'净值底稿'!A228</x:f>
        <x:v>44172</x:v>
      </x:c>
      <x:c r="B266" s="32" t="n">
        <x:f>'净值底稿'!F228</x:f>
        <x:v>1.50154777872049</x:v>
      </x:c>
      <x:c r="C266" s="32" t="n">
        <x:f>'净值底稿'!O228</x:f>
        <x:v>1.311695018365115</x:v>
      </x:c>
      <x:c r="D266" s="32" t="n">
        <x:f>'净值底稿'!P228</x:f>
        <x:v>1.4283</x:v>
      </x:c>
      <x:c r="E266" s="32" t="n">
        <x:f>'净值底稿'!Q228</x:f>
        <x:v>1.3916</x:v>
      </x:c>
      <x:c r="F266" s="33">
        <x:f t="shared" si="148"/>
        <x:v>4.1449423839954314E-3</x:v>
      </x:c>
      <x:c r="G266" s="33">
        <x:f t="shared" si="149"/>
        <x:v>-4.5758438114066324E-3</x:v>
      </x:c>
      <x:c r="H266" s="33">
        <x:f t="shared" si="150"/>
        <x:v>4.2025635637732428E-4</x:v>
      </x:c>
      <x:c r="I266" s="33">
        <x:f t="shared" si="151"/>
        <x:v>-2.0795984223737074E-3</x:v>
      </x:c>
      <x:c r="J266" s="34">
        <x:f t="shared" si="152"/>
        <x:v>0.11106384401609992</x:v>
      </x:c>
      <x:c r="K266" s="34">
        <x:f t="shared" si="153"/>
        <x:v>0.109058338841258</x:v>
      </x:c>
      <x:c r="L266" s="34">
        <x:f t="shared" si="154"/>
        <x:v>0.81407888894782099</x:v>
      </x:c>
      <x:c r="M266" s="34">
        <x:f t="shared" si="155"/>
        <x:v>5.9261287467881237E-2</x:v>
      </x:c>
      <x:c r="N266" s="34">
        <x:f t="shared" si="126"/>
        <x:v>1.0934623592730601</x:v>
      </x:c>
      <x:c r="O266" s="35">
        <x:f t="shared" si="127"/>
        <x:v>0.20130750820146781</x:v>
      </x:c>
      <x:c r="P266" s="26" t="b">
        <x:f t="shared" si="128"/>
        <x:v>0</x:v>
      </x:c>
      <x:c r="Q266" s="26" t="b">
        <x:f t="shared" si="129"/>
        <x:v>0</x:v>
      </x:c>
      <x:c r="R266" s="26" t="b">
        <x:f t="shared" si="130"/>
        <x:v>0</x:v>
      </x:c>
      <x:c r="S266" s="26" t="b">
        <x:f t="shared" si="156"/>
        <x:v>0</x:v>
      </x:c>
      <x:c r="T266" s="26" t="str">
        <x:f t="shared" si="157"/>
        <x:v>不调</x:v>
      </x:c>
      <x:c r="U266" s="34">
        <x:f t="shared" si="131"/>
        <x:v>0.11106384401609992</x:v>
      </x:c>
      <x:c r="V266" s="34">
        <x:f t="shared" si="132"/>
        <x:v>0.109058338841258</x:v>
      </x:c>
      <x:c r="W266" s="34">
        <x:f t="shared" si="133"/>
        <x:v>0.81407888894782099</x:v>
      </x:c>
      <x:c r="X266" s="34">
        <x:f t="shared" si="134"/>
        <x:v>5.9261287467881237E-2</x:v>
      </x:c>
      <x:c r="Y266" s="34">
        <x:f t="shared" si="158"/>
        <x:v>0.99995880187477393</x:v>
      </x:c>
      <x:c r="Z266" s="34">
        <x:f t="shared" si="135"/>
        <x:v>0.11105926839394606</x:v>
      </x:c>
      <x:c r="AA266" s="34">
        <x:f t="shared" si="136"/>
        <x:v>0.10905384584215747</x:v>
      </x:c>
      <x:c r="AB266" s="34">
        <x:f t="shared" si="137"/>
        <x:v>0.81404535042381021</x:v>
      </x:c>
      <x:c r="AC266" s="34">
        <x:f t="shared" si="138"/>
        <x:v>5.9258846013939076E-2</x:v>
      </x:c>
      <x:c r="AD266" s="34">
        <x:f t="shared" si="139"/>
        <x:v>1.0934173106738529</x:v>
      </x:c>
      <x:c r="AE266" s="34">
        <x:f t="shared" si="159"/>
        <x:v>1.1050781187031036</x:v>
      </x:c>
      <x:c r="AF266" s="33">
        <x:f t="shared" si="140"/>
        <x:v>-1.0552021465175199E-2</x:v>
      </x:c>
      <x:c r="AG266" s="33">
        <x:f t="shared" si="160"/>
        <x:v>1.1941794475078815E-4</x:v>
      </x:c>
      <x:c r="AH266" s="30">
        <x:f t="shared" si="161"/>
        <x:v>44104</x:v>
      </x:c>
      <x:c r="AI266" s="36">
        <x:f t="shared" si="141"/>
        <x:v>2020</x:v>
      </x:c>
      <x:c r="AJ266" s="36">
        <x:f t="shared" si="142"/>
        <x:v>12</x:v>
      </x:c>
      <x:c r="AK266" s="26">
        <x:f t="shared" si="143"/>
        <x:v>0</x:v>
      </x:c>
      <x:c r="AL266" s="34">
        <x:f t="shared" si="162"/>
        <x:v>1.0859972550091064</x:v>
      </x:c>
      <x:c r="AM266" s="35" t="str">
        <x:f t="shared" si="144"/>
      </x:c>
      <x:c r="AN266" s="34">
        <x:f t="shared" si="163"/>
        <x:v>1.1050781187031036</x:v>
      </x:c>
      <x:c r="AO266" s="35">
        <x:f t="shared" si="145"/>
        <x:v>-1.0552021465175199E-2</x:v>
      </x:c>
      <x:c r="AP266" s="31">
        <x:f t="shared" si="146"/>
        <x:v>1</x:v>
      </x:c>
      <x:c r="AQ266" s="26" t="b">
        <x:f t="shared" si="147"/>
        <x:v>1</x:v>
      </x:c>
    </x:row>
    <x:row r="267">
      <x:c r="A267" s="30" t="n">
        <x:f>'净值底稿'!A229</x:f>
        <x:v>44173</x:v>
      </x:c>
      <x:c r="B267" s="32" t="n">
        <x:f>'净值底稿'!F229</x:f>
        <x:v>1.5085911747511875</x:v>
      </x:c>
      <x:c r="C267" s="32" t="n">
        <x:f>'净值底稿'!O229</x:f>
        <x:v>1.3107149541684624</x:v>
      </x:c>
      <x:c r="D267" s="32" t="n">
        <x:f>'净值底稿'!P229</x:f>
        <x:v>1.4292</x:v>
      </x:c>
      <x:c r="E267" s="32" t="n">
        <x:f>'净值底稿'!Q229</x:f>
        <x:v>1.4073</x:v>
      </x:c>
      <x:c r="F267" s="33">
        <x:f t="shared" si="148"/>
        <x:v>4.6907571843630702E-3</x:v>
      </x:c>
      <x:c r="G267" s="33">
        <x:f t="shared" si="149"/>
        <x:v>-7.471738345656842E-4</x:v>
      </x:c>
      <x:c r="H267" s="33">
        <x:f t="shared" si="150"/>
        <x:v>6.3011972274740202E-4</x:v>
      </x:c>
      <x:c r="I267" s="33">
        <x:f t="shared" si="151"/>
        <x:v>1.1281977579764346E-2</x:v>
      </x:c>
      <x:c r="J267" s="34">
        <x:f t="shared" si="152"/>
        <x:v>0.11158022045505507</x:v>
      </x:c>
      <x:c r="K267" s="34">
        <x:f t="shared" si="153"/>
        <x:v>0.10897236366198544</x:v>
      </x:c>
      <x:c r="L267" s="34">
        <x:f t="shared" si="154"/>
        <x:v>0.81455829645432309</x:v>
      </x:c>
      <x:c r="M267" s="34">
        <x:f t="shared" si="155"/>
        <x:v>5.9927402986071042E-2</x:v>
      </x:c>
      <x:c r="N267" s="34">
        <x:f t="shared" si="126"/>
        <x:v>1.0950382835574346</x:v>
      </x:c>
      <x:c r="O267" s="35">
        <x:f t="shared" si="127"/>
        <x:v>0.20141084328169295</x:v>
      </x:c>
      <x:c r="P267" s="26" t="b">
        <x:f t="shared" si="128"/>
        <x:v>0</x:v>
      </x:c>
      <x:c r="Q267" s="26" t="b">
        <x:f t="shared" si="129"/>
        <x:v>0</x:v>
      </x:c>
      <x:c r="R267" s="26" t="b">
        <x:f t="shared" si="130"/>
        <x:v>0</x:v>
      </x:c>
      <x:c r="S267" s="26" t="b">
        <x:f t="shared" si="156"/>
        <x:v>0</x:v>
      </x:c>
      <x:c r="T267" s="26" t="str">
        <x:f t="shared" si="157"/>
        <x:v>不调</x:v>
      </x:c>
      <x:c r="U267" s="34">
        <x:f t="shared" si="131"/>
        <x:v>0.11158022045505507</x:v>
      </x:c>
      <x:c r="V267" s="34">
        <x:f t="shared" si="132"/>
        <x:v>0.10897236366198544</x:v>
      </x:c>
      <x:c r="W267" s="34">
        <x:f t="shared" si="133"/>
        <x:v>0.81455829645432309</x:v>
      </x:c>
      <x:c r="X267" s="34">
        <x:f t="shared" si="134"/>
        <x:v>5.9927402986071042E-2</x:v>
      </x:c>
      <x:c r="Y267" s="34">
        <x:f t="shared" si="158"/>
        <x:v>0.99998626710299976</x:v>
      </x:c>
      <x:c r="Z267" s="34">
        <x:f t="shared" si="135"/>
        <x:v>0.1115786881353803</x:v>
      </x:c>
      <x:c r="AA267" s="34">
        <x:f t="shared" si="136"/>
        <x:v>0.10897086715573939</x:v>
      </x:c>
      <x:c r="AB267" s="34">
        <x:f t="shared" si="137"/>
        <x:v>0.81454711020913717</x:v>
      </x:c>
      <x:c r="AC267" s="34">
        <x:f t="shared" si="138"/>
        <x:v>5.9926580009218341E-2</x:v>
      </x:c>
      <x:c r="AD267" s="34">
        <x:f t="shared" si="139"/>
        <x:v>1.0950232455094753</x:v>
      </x:c>
      <x:c r="AE267" s="34">
        <x:f t="shared" si="159"/>
        <x:v>1.1050781187031036</x:v>
      </x:c>
      <x:c r="AF267" s="33">
        <x:f t="shared" si="140"/>
        <x:v>-9.0987895094950533E-3</x:v>
      </x:c>
      <x:c r="AG267" s="33">
        <x:f t="shared" si="160"/>
        <x:v>1.4687300264457637E-3</x:v>
      </x:c>
      <x:c r="AH267" s="30">
        <x:f t="shared" si="161"/>
        <x:v>44104</x:v>
      </x:c>
      <x:c r="AI267" s="36">
        <x:f t="shared" si="141"/>
        <x:v>2020</x:v>
      </x:c>
      <x:c r="AJ267" s="36">
        <x:f t="shared" si="142"/>
        <x:v>12</x:v>
      </x:c>
      <x:c r="AK267" s="26">
        <x:f t="shared" si="143"/>
        <x:v>0</x:v>
      </x:c>
      <x:c r="AL267" s="34">
        <x:f t="shared" si="162"/>
        <x:v>1.0859972550091064</x:v>
      </x:c>
      <x:c r="AM267" s="35" t="str">
        <x:f t="shared" si="144"/>
      </x:c>
      <x:c r="AN267" s="34">
        <x:f t="shared" si="163"/>
        <x:v>1.1050781187031036</x:v>
      </x:c>
      <x:c r="AO267" s="35">
        <x:f t="shared" si="145"/>
        <x:v>-9.0987895094950533E-3</x:v>
      </x:c>
      <x:c r="AP267" s="31">
        <x:f t="shared" si="146"/>
        <x:v>1</x:v>
      </x:c>
      <x:c r="AQ267" s="26" t="b">
        <x:f t="shared" si="147"/>
        <x:v>1</x:v>
      </x:c>
    </x:row>
    <x:row r="268">
      <x:c r="A268" s="30" t="n">
        <x:f>'净值底稿'!A230</x:f>
        <x:v>44174</x:v>
      </x:c>
      <x:c r="B268" s="32" t="n">
        <x:f>'净值底稿'!F230</x:f>
        <x:v>1.4852888310359527</x:v>
      </x:c>
      <x:c r="C268" s="32" t="n">
        <x:f>'净值底稿'!O230</x:f>
        <x:v>1.2892968707350339</x:v>
      </x:c>
      <x:c r="D268" s="32" t="n">
        <x:f>'净值底稿'!P230</x:f>
        <x:v>1.4297</x:v>
      </x:c>
      <x:c r="E268" s="32" t="n">
        <x:f>'净值底稿'!Q230</x:f>
        <x:v>1.4005</x:v>
      </x:c>
      <x:c r="F268" s="33">
        <x:f t="shared" si="148"/>
        <x:v>-1.5446427173404498E-2</x:v>
      </x:c>
      <x:c r="G268" s="33">
        <x:f t="shared" si="149"/>
        <x:v>-1.6340763768134869E-2</x:v>
      </x:c>
      <x:c r="H268" s="33">
        <x:f t="shared" si="150"/>
        <x:v>3.4984606773025284E-4</x:v>
      </x:c>
      <x:c r="I268" s="33">
        <x:f t="shared" si="151"/>
        <x:v>-4.8319477012719325E-3</x:v>
      </x:c>
      <x:c r="J268" s="34">
        <x:f t="shared" si="152"/>
        <x:v>0.10985519605499314</x:v>
      </x:c>
      <x:c r="K268" s="34">
        <x:f t="shared" si="153"/>
        <x:v>0.10719019995793864</x:v>
      </x:c>
      <x:c r="L268" s="34">
        <x:f t="shared" si="154"/>
        <x:v>0.81483207631262489</x:v>
      </x:c>
      <x:c r="M268" s="34">
        <x:f t="shared" si="155"/>
        <x:v>5.9637017908697708E-2</x:v>
      </x:c>
      <x:c r="N268" s="34">
        <x:f t="shared" si="126"/>
        <x:v>1.0915144902342544</x:v>
      </x:c>
      <x:c r="O268" s="35">
        <x:f t="shared" si="127"/>
        <x:v>0.19884792914325009</x:v>
      </x:c>
      <x:c r="P268" s="26" t="b">
        <x:f t="shared" si="128"/>
        <x:v>0</x:v>
      </x:c>
      <x:c r="Q268" s="26" t="b">
        <x:f t="shared" si="129"/>
        <x:v>0</x:v>
      </x:c>
      <x:c r="R268" s="26" t="b">
        <x:f t="shared" si="130"/>
        <x:v>0</x:v>
      </x:c>
      <x:c r="S268" s="26" t="b">
        <x:f t="shared" si="156"/>
        <x:v>0</x:v>
      </x:c>
      <x:c r="T268" s="26" t="str">
        <x:f t="shared" si="157"/>
        <x:v>不调</x:v>
      </x:c>
      <x:c r="U268" s="34">
        <x:f t="shared" si="131"/>
        <x:v>0.10985519605499314</x:v>
      </x:c>
      <x:c r="V268" s="34">
        <x:f t="shared" si="132"/>
        <x:v>0.10719019995793864</x:v>
      </x:c>
      <x:c r="W268" s="34">
        <x:f t="shared" si="133"/>
        <x:v>0.81483207631262489</x:v>
      </x:c>
      <x:c r="X268" s="34">
        <x:f t="shared" si="134"/>
        <x:v>5.9637017908697708E-2</x:v>
      </x:c>
      <x:c r="Y268" s="34">
        <x:f t="shared" si="158"/>
        <x:v>0.99998626710299976</x:v>
      </x:c>
      <x:c r="Z268" s="34">
        <x:f t="shared" si="135"/>
        <x:v>0.10985368742490077</x:v>
      </x:c>
      <x:c r="AA268" s="34">
        <x:f t="shared" si="136"/>
        <x:v>0.10718872792596319</x:v>
      </x:c>
      <x:c r="AB268" s="34">
        <x:f t="shared" si="137"/>
        <x:v>0.81482088630764837</x:v>
      </x:c>
      <x:c r="AC268" s="34">
        <x:f t="shared" si="138"/>
        <x:v>5.9636198919673367E-2</x:v>
      </x:c>
      <x:c r="AD268" s="34">
        <x:f t="shared" si="139"/>
        <x:v>1.0914995005781858</x:v>
      </x:c>
      <x:c r="AE268" s="34">
        <x:f t="shared" si="159"/>
        <x:v>1.1050781187031036</x:v>
      </x:c>
      <x:c r="AF268" s="33">
        <x:f t="shared" si="140"/>
        <x:v>-1.2287473523458603E-2</x:v>
      </x:c>
      <x:c r="AG268" s="33">
        <x:f t="shared" si="160"/>
        <x:v>-3.2179635872935375E-3</x:v>
      </x:c>
      <x:c r="AH268" s="30">
        <x:f t="shared" si="161"/>
        <x:v>44104</x:v>
      </x:c>
      <x:c r="AI268" s="36">
        <x:f t="shared" si="141"/>
        <x:v>2020</x:v>
      </x:c>
      <x:c r="AJ268" s="36">
        <x:f t="shared" si="142"/>
        <x:v>12</x:v>
      </x:c>
      <x:c r="AK268" s="26">
        <x:f t="shared" si="143"/>
        <x:v>0</x:v>
      </x:c>
      <x:c r="AL268" s="34">
        <x:f t="shared" si="162"/>
        <x:v>1.0859972550091064</x:v>
      </x:c>
      <x:c r="AM268" s="35" t="str">
        <x:f t="shared" si="144"/>
      </x:c>
      <x:c r="AN268" s="34">
        <x:f t="shared" si="163"/>
        <x:v>1.1050781187031036</x:v>
      </x:c>
      <x:c r="AO268" s="35">
        <x:f t="shared" si="145"/>
        <x:v>-1.2287473523458603E-2</x:v>
      </x:c>
      <x:c r="AP268" s="31">
        <x:f t="shared" si="146"/>
        <x:v>1</x:v>
      </x:c>
      <x:c r="AQ268" s="26" t="b">
        <x:f t="shared" si="147"/>
        <x:v>1</x:v>
      </x:c>
    </x:row>
    <x:row r="269">
      <x:c r="A269" s="30" t="n">
        <x:f>'净值底稿'!A231</x:f>
        <x:v>44175</x:v>
      </x:c>
      <x:c r="B269" s="32" t="n">
        <x:f>'净值底稿'!F231</x:f>
        <x:v>1.49365636376188</x:v>
      </x:c>
      <x:c r="C269" s="32" t="n">
        <x:f>'净值底稿'!O231</x:f>
        <x:v>1.2914874017333637</x:v>
      </x:c>
      <x:c r="D269" s="32" t="n">
        <x:f>'净值底稿'!P231</x:f>
        <x:v>1.4304</x:v>
      </x:c>
      <x:c r="E269" s="32" t="n">
        <x:f>'净值底稿'!Q231</x:f>
        <x:v>1.3882</x:v>
      </x:c>
      <x:c r="F269" s="33">
        <x:f t="shared" si="148"/>
        <x:v>5.63360644144284E-3</x:v>
      </x:c>
      <x:c r="G269" s="33">
        <x:f t="shared" si="149"/>
        <x:v>1.6990121112145928E-3</x:v>
      </x:c>
      <x:c r="H269" s="33">
        <x:f t="shared" si="150"/>
        <x:v>4.8961320556761834E-4</x:v>
      </x:c>
      <x:c r="I269" s="33">
        <x:f t="shared" si="151"/>
        <x:v>-8.7825776508390074E-3</x:v>
      </x:c>
      <x:c r="J269" s="34">
        <x:f t="shared" si="152"/>
        <x:v>0.11047255986599394</x:v>
      </x:c>
      <x:c r="K269" s="34">
        <x:f t="shared" si="153"/>
        <x:v>0.10737084287289508</x:v>
      </x:c>
      <x:c r="L269" s="34">
        <x:f t="shared" si="154"/>
        <x:v>0.81521983337375692</x:v>
      </x:c>
      <x:c r="M269" s="34">
        <x:f t="shared" si="155"/>
        <x:v>5.9112439371860455E-2</x:v>
      </x:c>
      <x:c r="N269" s="34">
        <x:f t="shared" si="126"/>
        <x:v>1.0921756754845064</x:v>
      </x:c>
      <x:c r="O269" s="35">
        <x:f t="shared" si="127"/>
        <x:v>0.19945820771209746</x:v>
      </x:c>
      <x:c r="P269" s="26" t="b">
        <x:f t="shared" si="128"/>
        <x:v>0</x:v>
      </x:c>
      <x:c r="Q269" s="26" t="b">
        <x:f t="shared" si="129"/>
        <x:v>0</x:v>
      </x:c>
      <x:c r="R269" s="26" t="b">
        <x:f t="shared" si="130"/>
        <x:v>0</x:v>
      </x:c>
      <x:c r="S269" s="26" t="b">
        <x:f t="shared" si="156"/>
        <x:v>0</x:v>
      </x:c>
      <x:c r="T269" s="26" t="str">
        <x:f t="shared" si="157"/>
        <x:v>不调</x:v>
      </x:c>
      <x:c r="U269" s="34">
        <x:f t="shared" si="131"/>
        <x:v>0.11047255986599394</x:v>
      </x:c>
      <x:c r="V269" s="34">
        <x:f t="shared" si="132"/>
        <x:v>0.10737084287289508</x:v>
      </x:c>
      <x:c r="W269" s="34">
        <x:f t="shared" si="133"/>
        <x:v>0.81521983337375692</x:v>
      </x:c>
      <x:c r="X269" s="34">
        <x:f t="shared" si="134"/>
        <x:v>5.9112439371860455E-2</x:v>
      </x:c>
      <x:c r="Y269" s="34">
        <x:f t="shared" si="158"/>
        <x:v>0.99998626710299976</x:v>
      </x:c>
      <x:c r="Z269" s="34">
        <x:f t="shared" si="135"/>
        <x:v>0.11047104275770794</x:v>
      </x:c>
      <x:c r="AA269" s="34">
        <x:f t="shared" si="136"/>
        <x:v>0.10736936836016908</x:v>
      </x:c>
      <x:c r="AB269" s="34">
        <x:f t="shared" si="137"/>
        <x:v>0.81520863804375265</x:v>
      </x:c>
      <x:c r="AC269" s="34">
        <x:f t="shared" si="138"/>
        <x:v>5.9111627586819128E-2</x:v>
      </x:c>
      <x:c r="AD269" s="34">
        <x:f t="shared" si="139"/>
        <x:v>1.0921606767484489</x:v>
      </x:c>
      <x:c r="AE269" s="34">
        <x:f t="shared" si="159"/>
        <x:v>1.1050781187031036</x:v>
      </x:c>
      <x:c r="AF269" s="33">
        <x:f t="shared" si="140"/>
        <x:v>-1.1689166345827506E-2</x:v>
      </x:c>
      <x:c r="AG269" s="33">
        <x:f t="shared" si="160"/>
        <x:v>6.0575031863296935E-4</x:v>
      </x:c>
      <x:c r="AH269" s="30">
        <x:f t="shared" si="161"/>
        <x:v>44104</x:v>
      </x:c>
      <x:c r="AI269" s="36">
        <x:f t="shared" si="141"/>
        <x:v>2020</x:v>
      </x:c>
      <x:c r="AJ269" s="36">
        <x:f t="shared" si="142"/>
        <x:v>12</x:v>
      </x:c>
      <x:c r="AK269" s="26">
        <x:f t="shared" si="143"/>
        <x:v>0</x:v>
      </x:c>
      <x:c r="AL269" s="34">
        <x:f t="shared" si="162"/>
        <x:v>1.0859972550091064</x:v>
      </x:c>
      <x:c r="AM269" s="35" t="str">
        <x:f t="shared" si="144"/>
      </x:c>
      <x:c r="AN269" s="34">
        <x:f t="shared" si="163"/>
        <x:v>1.1050781187031036</x:v>
      </x:c>
      <x:c r="AO269" s="35">
        <x:f t="shared" si="145"/>
        <x:v>-1.1689166345827506E-2</x:v>
      </x:c>
      <x:c r="AP269" s="31">
        <x:f t="shared" si="146"/>
        <x:v>1</x:v>
      </x:c>
      <x:c r="AQ269" s="26" t="b">
        <x:f t="shared" si="147"/>
        <x:v>1</x:v>
      </x:c>
    </x:row>
    <x:row r="270">
      <x:c r="A270" s="30" t="n">
        <x:f>'净值底稿'!A232</x:f>
        <x:v>44176</x:v>
      </x:c>
      <x:c r="B270" s="32" t="n">
        <x:f>'净值底稿'!F232</x:f>
        <x:v>1.47322305787335</x:v>
      </x:c>
      <x:c r="C270" s="32" t="n">
        <x:f>'净值底稿'!O232</x:f>
        <x:v>1.27341097704116</x:v>
      </x:c>
      <x:c r="D270" s="32" t="n">
        <x:f>'净值底稿'!P232</x:f>
        <x:v>1.4297</x:v>
      </x:c>
      <x:c r="E270" s="32" t="n">
        <x:f>'净值底稿'!Q232</x:f>
        <x:v>1.3884</x:v>
      </x:c>
      <x:c r="F270" s="33">
        <x:f t="shared" si="148"/>
        <x:v>-1.3680058134032391E-2</x:v>
      </x:c>
      <x:c r="G270" s="33">
        <x:f t="shared" si="149"/>
        <x:v>-1.3996593902458998E-2</x:v>
      </x:c>
      <x:c r="H270" s="33">
        <x:f t="shared" si="150"/>
        <x:v>-4.8937360178968881E-4</x:v>
      </x:c>
      <x:c r="I270" s="33">
        <x:f t="shared" si="151"/>
        <x:v>1.440714594438397E-4</x:v>
      </x:c>
      <x:c r="J270" s="34">
        <x:f t="shared" si="152"/>
        <x:v>0.10895979247065532</x:v>
      </x:c>
      <x:c r="K270" s="34">
        <x:f t="shared" si="153"/>
        <x:v>0.10586656291366826</x:v>
      </x:c>
      <x:c r="L270" s="34">
        <x:f t="shared" si="154"/>
        <x:v>0.81480969645634316</x:v>
      </x:c>
      <x:c r="M270" s="34">
        <x:f t="shared" si="155"/>
        <x:v>5.9120143885275658E-2</x:v>
      </x:c>
      <x:c r="N270" s="34">
        <x:f t="shared" si="126"/>
        <x:v>1.0887561957259426</x:v>
      </x:c>
      <x:c r="O270" s="35">
        <x:f t="shared" si="127"/>
        <x:v>0.19731355488735958</x:v>
      </x:c>
      <x:c r="P270" s="26" t="b">
        <x:f t="shared" si="128"/>
        <x:v>0</x:v>
      </x:c>
      <x:c r="Q270" s="26" t="b">
        <x:f t="shared" si="129"/>
        <x:v>0</x:v>
      </x:c>
      <x:c r="R270" s="26" t="b">
        <x:f t="shared" si="130"/>
        <x:v>0</x:v>
      </x:c>
      <x:c r="S270" s="26" t="b">
        <x:f t="shared" si="156"/>
        <x:v>0</x:v>
      </x:c>
      <x:c r="T270" s="26" t="str">
        <x:f t="shared" si="157"/>
        <x:v>不调</x:v>
      </x:c>
      <x:c r="U270" s="34">
        <x:f t="shared" si="131"/>
        <x:v>0.10895979247065532</x:v>
      </x:c>
      <x:c r="V270" s="34">
        <x:f t="shared" si="132"/>
        <x:v>0.10586656291366826</x:v>
      </x:c>
      <x:c r="W270" s="34">
        <x:f t="shared" si="133"/>
        <x:v>0.81480969645634316</x:v>
      </x:c>
      <x:c r="X270" s="34">
        <x:f t="shared" si="134"/>
        <x:v>5.9120143885275658E-2</x:v>
      </x:c>
      <x:c r="Y270" s="34">
        <x:f t="shared" si="158"/>
        <x:v>0.99998626710299976</x:v>
      </x:c>
      <x:c r="Z270" s="34">
        <x:f t="shared" si="135"/>
        <x:v>0.10895829613704815</x:v>
      </x:c>
      <x:c r="AA270" s="34">
        <x:f t="shared" si="136"/>
        <x:v>0.105865109059064</x:v>
      </x:c>
      <x:c r="AB270" s="34">
        <x:f t="shared" si="137"/>
        <x:v>0.81479850675870691</x:v>
      </x:c>
      <x:c r="AC270" s="34">
        <x:f t="shared" si="138"/>
        <x:v>5.9119331994429043E-2</x:v>
      </x:c>
      <x:c r="AD270" s="34">
        <x:f t="shared" si="139"/>
        <x:v>1.0887412439492481</x:v>
      </x:c>
      <x:c r="AE270" s="34">
        <x:f t="shared" si="159"/>
        <x:v>1.1050781187031036</x:v>
      </x:c>
      <x:c r="AF270" s="33">
        <x:f t="shared" si="140"/>
        <x:v>-1.4783456913460613E-2</x:v>
      </x:c>
      <x:c r="AG270" s="33">
        <x:f t="shared" si="160"/>
        <x:v>-3.1308880387279636E-3</x:v>
      </x:c>
      <x:c r="AH270" s="30">
        <x:f t="shared" si="161"/>
        <x:v>44104</x:v>
      </x:c>
      <x:c r="AI270" s="36">
        <x:f t="shared" si="141"/>
        <x:v>2020</x:v>
      </x:c>
      <x:c r="AJ270" s="36">
        <x:f t="shared" si="142"/>
        <x:v>12</x:v>
      </x:c>
      <x:c r="AK270" s="26">
        <x:f t="shared" si="143"/>
        <x:v>0</x:v>
      </x:c>
      <x:c r="AL270" s="34">
        <x:f t="shared" si="162"/>
        <x:v>1.0859972550091064</x:v>
      </x:c>
      <x:c r="AM270" s="35" t="str">
        <x:f t="shared" si="144"/>
      </x:c>
      <x:c r="AN270" s="34">
        <x:f t="shared" si="163"/>
        <x:v>1.1050781187031036</x:v>
      </x:c>
      <x:c r="AO270" s="35">
        <x:f t="shared" si="145"/>
        <x:v>-1.4783456913460613E-2</x:v>
      </x:c>
      <x:c r="AP270" s="31">
        <x:f t="shared" si="146"/>
        <x:v>1</x:v>
      </x:c>
      <x:c r="AQ270" s="26" t="b">
        <x:f t="shared" si="147"/>
        <x:v>1</x:v>
      </x:c>
    </x:row>
    <x:row r="271">
      <x:c r="A271" s="30" t="n">
        <x:f>'净值底稿'!A233</x:f>
        <x:v>44179</x:v>
      </x:c>
      <x:c r="B271" s="32" t="n">
        <x:f>'净值底稿'!F233</x:f>
        <x:v>1.48653032439333</x:v>
      </x:c>
      <x:c r="C271" s="32" t="n">
        <x:f>'净值底稿'!O233</x:f>
        <x:v>1.2848846733324337</x:v>
      </x:c>
      <x:c r="D271" s="32" t="n">
        <x:f>'净值底稿'!P233</x:f>
        <x:v>1.43</x:v>
      </x:c>
      <x:c r="E271" s="32" t="n">
        <x:f>'净值底稿'!Q233</x:f>
        <x:v>1.3847</x:v>
      </x:c>
      <x:c r="F271" s="33">
        <x:f t="shared" si="148"/>
        <x:v>9.0327574285931078E-3</x:v>
      </x:c>
      <x:c r="G271" s="33">
        <x:f t="shared" si="149"/>
        <x:v>9.0102068367068355E-3</x:v>
      </x:c>
      <x:c r="H271" s="33">
        <x:f t="shared" si="150"/>
        <x:v>2.0983423095755072E-4</x:v>
      </x:c>
      <x:c r="I271" s="33">
        <x:f t="shared" si="151"/>
        <x:v>-2.6649380581965643E-3</x:v>
      </x:c>
      <x:c r="J271" s="34">
        <x:f t="shared" si="152"/>
        <x:v>0.10994248999588692</x:v>
      </x:c>
      <x:c r="K271" s="34">
        <x:f t="shared" si="153"/>
        <x:v>0.10681897558847669</x:v>
      </x:c>
      <x:c r="L271" s="34">
        <x:f t="shared" si="154"/>
        <x:v>0.81496947937675801</x:v>
      </x:c>
      <x:c r="M271" s="34">
        <x:f t="shared" si="155"/>
        <x:v>5.8961782636621933E-2</x:v>
      </x:c>
      <x:c r="N271" s="34">
        <x:f t="shared" si="126"/>
        <x:v>1.0906927275977436</x:v>
      </x:c>
      <x:c r="O271" s="35">
        <x:f t="shared" si="127"/>
        <x:v>0.19873742631600913</x:v>
      </x:c>
      <x:c r="P271" s="26" t="b">
        <x:f t="shared" si="128"/>
        <x:v>0</x:v>
      </x:c>
      <x:c r="Q271" s="26" t="b">
        <x:f t="shared" si="129"/>
        <x:v>0</x:v>
      </x:c>
      <x:c r="R271" s="26" t="b">
        <x:f t="shared" si="130"/>
        <x:v>0</x:v>
      </x:c>
      <x:c r="S271" s="26" t="b">
        <x:f t="shared" si="156"/>
        <x:v>0</x:v>
      </x:c>
      <x:c r="T271" s="26" t="str">
        <x:f t="shared" si="157"/>
        <x:v>不调</x:v>
      </x:c>
      <x:c r="U271" s="34">
        <x:f t="shared" si="131"/>
        <x:v>0.10994248999588692</x:v>
      </x:c>
      <x:c r="V271" s="34">
        <x:f t="shared" si="132"/>
        <x:v>0.10681897558847669</x:v>
      </x:c>
      <x:c r="W271" s="34">
        <x:f t="shared" si="133"/>
        <x:v>0.81496947937675801</x:v>
      </x:c>
      <x:c r="X271" s="34">
        <x:f t="shared" si="134"/>
        <x:v>5.8961782636621933E-2</x:v>
      </x:c>
      <x:c r="Y271" s="34">
        <x:f t="shared" si="158"/>
        <x:v>0.99995880187477393</x:v>
      </x:c>
      <x:c r="Z271" s="34">
        <x:f t="shared" si="135"/>
        <x:v>0.1099379605714164</x:v>
      </x:c>
      <x:c r="AA271" s="34">
        <x:f t="shared" si="136"/>
        <x:v>0.10681457484694389</x:v>
      </x:c>
      <x:c r="AB271" s="34">
        <x:f t="shared" si="137"/>
        <x:v>0.81493590416209127</x:v>
      </x:c>
      <x:c r="AC271" s="34">
        <x:f t="shared" si="138"/>
        <x:v>5.8959353521717314E-2</x:v>
      </x:c>
      <x:c r="AD271" s="34">
        <x:f t="shared" si="139"/>
        <x:v>1.0906477931021687</x:v>
      </x:c>
      <x:c r="AE271" s="34">
        <x:f t="shared" si="159"/>
        <x:v>1.1050781187031036</x:v>
      </x:c>
      <x:c r="AF271" s="33">
        <x:f t="shared" si="140"/>
        <x:v>-1.3058195033189057E-2</x:v>
      </x:c>
      <x:c r="AG271" s="33">
        <x:f t="shared" si="160"/>
        <x:v>1.7511499298079602E-3</x:v>
      </x:c>
      <x:c r="AH271" s="30">
        <x:f t="shared" si="161"/>
        <x:v>44104</x:v>
      </x:c>
      <x:c r="AI271" s="36">
        <x:f t="shared" si="141"/>
        <x:v>2020</x:v>
      </x:c>
      <x:c r="AJ271" s="36">
        <x:f t="shared" si="142"/>
        <x:v>12</x:v>
      </x:c>
      <x:c r="AK271" s="26">
        <x:f t="shared" si="143"/>
        <x:v>0</x:v>
      </x:c>
      <x:c r="AL271" s="34">
        <x:f t="shared" si="162"/>
        <x:v>1.0859972550091064</x:v>
      </x:c>
      <x:c r="AM271" s="35" t="str">
        <x:f t="shared" si="144"/>
      </x:c>
      <x:c r="AN271" s="34">
        <x:f t="shared" si="163"/>
        <x:v>1.1050781187031036</x:v>
      </x:c>
      <x:c r="AO271" s="35">
        <x:f t="shared" si="145"/>
        <x:v>-1.3058195033189057E-2</x:v>
      </x:c>
      <x:c r="AP271" s="31">
        <x:f t="shared" si="146"/>
        <x:v>1</x:v>
      </x:c>
      <x:c r="AQ271" s="26" t="b">
        <x:f t="shared" si="147"/>
        <x:v>1</x:v>
      </x:c>
    </x:row>
    <x:row r="272">
      <x:c r="A272" s="30" t="n">
        <x:f>'净值底稿'!A234</x:f>
        <x:v>44180</x:v>
      </x:c>
      <x:c r="B272" s="32" t="n">
        <x:f>'净值底稿'!F234</x:f>
        <x:v>1.4975719717571574</x:v>
      </x:c>
      <x:c r="C272" s="32" t="n">
        <x:f>'净值底稿'!O234</x:f>
        <x:v>1.2880671336211162</x:v>
      </x:c>
      <x:c r="D272" s="32" t="n">
        <x:f>'净值底稿'!P234</x:f>
        <x:v>1.4305</x:v>
      </x:c>
      <x:c r="E272" s="32" t="n">
        <x:f>'净值底稿'!Q234</x:f>
        <x:v>1.3958</x:v>
      </x:c>
      <x:c r="F272" s="33">
        <x:f t="shared" si="148"/>
        <x:v>7.4277982646155927E-3</x:v>
      </x:c>
      <x:c r="G272" s="33">
        <x:f t="shared" si="149"/>
        <x:v>2.4768450855816582E-3</x:v>
      </x:c>
      <x:c r="H272" s="33">
        <x:f t="shared" si="150"/>
        <x:v>3.496503496505099E-4</x:v>
      </x:c>
      <x:c r="I272" s="33">
        <x:f t="shared" si="151"/>
        <x:v>8.0161767891961944E-3</x:v>
      </x:c>
      <x:c r="J272" s="34">
        <x:f t="shared" si="152"/>
        <x:v>0.11075455756416415</x:v>
      </x:c>
      <x:c r="K272" s="34">
        <x:f t="shared" si="153"/>
        <x:v>0.10707913800172203</x:v>
      </x:c>
      <x:c r="L272" s="34">
        <x:f t="shared" si="154"/>
        <x:v>0.81522084678592432</x:v>
      </x:c>
      <x:c r="M272" s="34">
        <x:f t="shared" si="155"/>
        <x:v>5.9431982122924117E-2</x:v>
      </x:c>
      <x:c r="N272" s="34">
        <x:f t="shared" si="126"/>
        <x:v>1.0924865244747346</x:v>
      </x:c>
      <x:c r="O272" s="35">
        <x:f t="shared" si="127"/>
        <x:v>0.19939256978077619</x:v>
      </x:c>
      <x:c r="P272" s="26" t="b">
        <x:f t="shared" si="128"/>
        <x:v>0</x:v>
      </x:c>
      <x:c r="Q272" s="26" t="b">
        <x:f t="shared" si="129"/>
        <x:v>0</x:v>
      </x:c>
      <x:c r="R272" s="26" t="b">
        <x:f t="shared" si="130"/>
        <x:v>0</x:v>
      </x:c>
      <x:c r="S272" s="26" t="b">
        <x:f t="shared" si="156"/>
        <x:v>0</x:v>
      </x:c>
      <x:c r="T272" s="26" t="str">
        <x:f t="shared" si="157"/>
        <x:v>不调</x:v>
      </x:c>
      <x:c r="U272" s="34">
        <x:f t="shared" si="131"/>
        <x:v>0.11075455756416415</x:v>
      </x:c>
      <x:c r="V272" s="34">
        <x:f t="shared" si="132"/>
        <x:v>0.10707913800172203</x:v>
      </x:c>
      <x:c r="W272" s="34">
        <x:f t="shared" si="133"/>
        <x:v>0.81522084678592432</x:v>
      </x:c>
      <x:c r="X272" s="34">
        <x:f t="shared" si="134"/>
        <x:v>5.9431982122924117E-2</x:v>
      </x:c>
      <x:c r="Y272" s="34">
        <x:f t="shared" si="158"/>
        <x:v>0.99998626710299976</x:v>
      </x:c>
      <x:c r="Z272" s="34">
        <x:f t="shared" si="135"/>
        <x:v>0.11075303658323281</x:v>
      </x:c>
      <x:c r="AA272" s="34">
        <x:f t="shared" si="136"/>
        <x:v>0.10707766749494897</x:v>
      </x:c>
      <x:c r="AB272" s="34">
        <x:f t="shared" si="137"/>
        <x:v>0.81520965144200297</x:v>
      </x:c>
      <x:c r="AC272" s="34">
        <x:f t="shared" si="138"/>
        <x:v>5.9431165949635101E-2</x:v>
      </x:c>
      <x:c r="AD272" s="34">
        <x:f t="shared" si="139"/>
        <x:v>1.09247152146982</x:v>
      </x:c>
      <x:c r="AE272" s="34">
        <x:f t="shared" si="159"/>
        <x:v>1.1050781187031036</x:v>
      </x:c>
      <x:c r="AF272" s="33">
        <x:f t="shared" si="140"/>
        <x:v>-1.140787879148164E-2</x:v>
      </x:c>
      <x:c r="AG272" s="33">
        <x:f t="shared" si="160"/>
        <x:v>1.6721515224120687E-3</x:v>
      </x:c>
      <x:c r="AH272" s="30">
        <x:f t="shared" si="161"/>
        <x:v>44104</x:v>
      </x:c>
      <x:c r="AI272" s="36">
        <x:f t="shared" si="141"/>
        <x:v>2020</x:v>
      </x:c>
      <x:c r="AJ272" s="36">
        <x:f t="shared" si="142"/>
        <x:v>12</x:v>
      </x:c>
      <x:c r="AK272" s="26">
        <x:f t="shared" si="143"/>
        <x:v>0</x:v>
      </x:c>
      <x:c r="AL272" s="34">
        <x:f t="shared" si="162"/>
        <x:v>1.0859972550091064</x:v>
      </x:c>
      <x:c r="AM272" s="35" t="str">
        <x:f t="shared" si="144"/>
      </x:c>
      <x:c r="AN272" s="34">
        <x:f t="shared" si="163"/>
        <x:v>1.1050781187031036</x:v>
      </x:c>
      <x:c r="AO272" s="35">
        <x:f t="shared" si="145"/>
        <x:v>-1.140787879148164E-2</x:v>
      </x:c>
      <x:c r="AP272" s="31">
        <x:f t="shared" si="146"/>
        <x:v>1</x:v>
      </x:c>
      <x:c r="AQ272" s="26" t="b">
        <x:f t="shared" si="147"/>
        <x:v>1</x:v>
      </x:c>
    </x:row>
    <x:row r="273">
      <x:c r="A273" s="30" t="n">
        <x:f>'净值底稿'!A235</x:f>
        <x:v>44181</x:v>
      </x:c>
      <x:c r="B273" s="32" t="n">
        <x:f>'净值底稿'!F235</x:f>
        <x:v>1.490658335687225</x:v>
      </x:c>
      <x:c r="C273" s="32" t="n">
        <x:f>'净值底稿'!O235</x:f>
        <x:v>1.2815295245770975</x:v>
      </x:c>
      <x:c r="D273" s="32" t="n">
        <x:f>'净值底稿'!P235</x:f>
        <x:v>1.4312</x:v>
      </x:c>
      <x:c r="E273" s="32" t="n">
        <x:f>'净值底稿'!Q235</x:f>
        <x:v>1.4026</x:v>
      </x:c>
      <x:c r="F273" s="33">
        <x:f t="shared" si="148"/>
        <x:v>-4.616563477627289E-3</x:v>
      </x:c>
      <x:c r="G273" s="33">
        <x:f t="shared" si="149"/>
        <x:v>-5.0755188711629762E-3</x:v>
      </x:c>
      <x:c r="H273" s="33">
        <x:f t="shared" si="150"/>
        <x:v>4.8933939182105313E-4</x:v>
      </x:c>
      <x:c r="I273" s="33">
        <x:f t="shared" si="151"/>
        <x:v>4.8717581315376179E-3</x:v>
      </x:c>
      <x:c r="J273" s="34">
        <x:f t="shared" si="152"/>
        <x:v>0.11024173815950633</x:v>
      </x:c>
      <x:c r="K273" s="34">
        <x:f t="shared" si="153"/>
        <x:v>0.10653419277289825</x:v>
      </x:c>
      <x:c r="L273" s="34">
        <x:f t="shared" si="154"/>
        <x:v>0.8156085656370462</x:v>
      </x:c>
      <x:c r="M273" s="34">
        <x:f t="shared" si="155"/>
        <x:v>5.9720700215616998E-2</x:v>
      </x:c>
      <x:c r="N273" s="34">
        <x:f t="shared" si="126"/>
        <x:v>1.0921051967850679</x:v>
      </x:c>
      <x:c r="O273" s="35">
        <x:f t="shared" si="127"/>
        <x:v>0.19849363556784469</x:v>
      </x:c>
      <x:c r="P273" s="26" t="b">
        <x:f t="shared" si="128"/>
        <x:v>0</x:v>
      </x:c>
      <x:c r="Q273" s="26" t="b">
        <x:f t="shared" si="129"/>
        <x:v>0</x:v>
      </x:c>
      <x:c r="R273" s="26" t="b">
        <x:f t="shared" si="130"/>
        <x:v>0</x:v>
      </x:c>
      <x:c r="S273" s="26" t="b">
        <x:f t="shared" si="156"/>
        <x:v>0</x:v>
      </x:c>
      <x:c r="T273" s="26" t="str">
        <x:f t="shared" si="157"/>
        <x:v>不调</x:v>
      </x:c>
      <x:c r="U273" s="34">
        <x:f t="shared" si="131"/>
        <x:v>0.11024173815950633</x:v>
      </x:c>
      <x:c r="V273" s="34">
        <x:f t="shared" si="132"/>
        <x:v>0.10653419277289825</x:v>
      </x:c>
      <x:c r="W273" s="34">
        <x:f t="shared" si="133"/>
        <x:v>0.8156085656370462</x:v>
      </x:c>
      <x:c r="X273" s="34">
        <x:f t="shared" si="134"/>
        <x:v>5.9720700215616998E-2</x:v>
      </x:c>
      <x:c r="Y273" s="34">
        <x:f t="shared" si="158"/>
        <x:v>0.99998626710299976</x:v>
      </x:c>
      <x:c r="Z273" s="34">
        <x:f t="shared" si="135"/>
        <x:v>0.11024022422107106</x:v>
      </x:c>
      <x:c r="AA273" s="34">
        <x:f t="shared" si="136"/>
        <x:v>0.10653272974980189</x:v>
      </x:c>
      <x:c r="AB273" s="34">
        <x:f t="shared" si="137"/>
        <x:v>0.81559736496862179</x:v>
      </x:c>
      <x:c r="AC273" s="34">
        <x:f t="shared" si="138"/>
        <x:v>5.9719880077392158E-2</x:v>
      </x:c>
      <x:c r="AD273" s="34">
        <x:f t="shared" si="139"/>
        <x:v>1.092090199016887</x:v>
      </x:c>
      <x:c r="AE273" s="34">
        <x:f t="shared" si="159"/>
        <x:v>1.1050781187031036</x:v>
      </x:c>
      <x:c r="AF273" s="33">
        <x:f t="shared" si="140"/>
        <x:v>-1.1752942589668636E-2</x:v>
      </x:c>
      <x:c r="AG273" s="33">
        <x:f t="shared" si="160"/>
        <x:v>-3.4904566887006272E-4</x:v>
      </x:c>
      <x:c r="AH273" s="30">
        <x:f t="shared" si="161"/>
        <x:v>44104</x:v>
      </x:c>
      <x:c r="AI273" s="36">
        <x:f t="shared" si="141"/>
        <x:v>2020</x:v>
      </x:c>
      <x:c r="AJ273" s="36">
        <x:f t="shared" si="142"/>
        <x:v>12</x:v>
      </x:c>
      <x:c r="AK273" s="26">
        <x:f t="shared" si="143"/>
        <x:v>0</x:v>
      </x:c>
      <x:c r="AL273" s="34">
        <x:f t="shared" si="162"/>
        <x:v>1.0859972550091064</x:v>
      </x:c>
      <x:c r="AM273" s="35" t="str">
        <x:f t="shared" si="144"/>
      </x:c>
      <x:c r="AN273" s="34">
        <x:f t="shared" si="163"/>
        <x:v>1.1050781187031036</x:v>
      </x:c>
      <x:c r="AO273" s="35">
        <x:f t="shared" si="145"/>
        <x:v>-1.1752942589668636E-2</x:v>
      </x:c>
      <x:c r="AP273" s="31">
        <x:f t="shared" si="146"/>
        <x:v>1</x:v>
      </x:c>
      <x:c r="AQ273" s="26" t="b">
        <x:f t="shared" si="147"/>
        <x:v>1</x:v>
      </x:c>
    </x:row>
    <x:row r="274">
      <x:c r="A274" s="30" t="n">
        <x:f>'净值底稿'!A236</x:f>
        <x:v>44182</x:v>
      </x:c>
      <x:c r="B274" s="32" t="n">
        <x:f>'净值底稿'!F236</x:f>
        <x:v>1.495620864887405</x:v>
      </x:c>
      <x:c r="C274" s="32" t="n">
        <x:f>'净值底稿'!O236</x:f>
        <x:v>1.2951515751521225</x:v>
      </x:c>
      <x:c r="D274" s="32" t="n">
        <x:f>'净值底稿'!P236</x:f>
        <x:v>1.4313</x:v>
      </x:c>
      <x:c r="E274" s="32" t="n">
        <x:f>'净值底稿'!Q236</x:f>
        <x:v>1.4137</x:v>
      </x:c>
      <x:c r="F274" s="33">
        <x:f t="shared" si="148"/>
        <x:v>3.3290856002172742E-3</x:v>
      </x:c>
      <x:c r="G274" s="33">
        <x:f t="shared" si="149"/>
        <x:v>1.0629525355274394E-2</x:v>
      </x:c>
      <x:c r="H274" s="33">
        <x:f t="shared" si="150"/>
        <x:v>6.9871436556789845E-5</x:v>
      </x:c>
      <x:c r="I274" s="33">
        <x:f t="shared" si="151"/>
        <x:v>7.9138742335660428E-3</x:v>
      </x:c>
      <x:c r="J274" s="34">
        <x:f t="shared" si="152"/>
        <x:v>0.11060722336409015</x:v>
      </x:c>
      <x:c r="K274" s="34">
        <x:f t="shared" si="153"/>
        <x:v>0.10766512210184401</x:v>
      </x:c>
      <x:c r="L274" s="34">
        <x:f t="shared" si="154"/>
        <x:v>0.81565435192816405</x:v>
      </x:c>
      <x:c r="M274" s="34">
        <x:f t="shared" si="155"/>
        <x:v>6.0192495697568286E-2</x:v>
      </x:c>
      <x:c r="N274" s="34">
        <x:f t="shared" si="126"/>
        <x:v>1.0941191930916665</x:v>
      </x:c>
      <x:c r="O274" s="35">
        <x:f t="shared" si="127"/>
        <x:v>0.19949594783102123</x:v>
      </x:c>
      <x:c r="P274" s="26" t="b">
        <x:f t="shared" si="128"/>
        <x:v>0</x:v>
      </x:c>
      <x:c r="Q274" s="26" t="b">
        <x:f t="shared" si="129"/>
        <x:v>0</x:v>
      </x:c>
      <x:c r="R274" s="26" t="b">
        <x:f t="shared" si="130"/>
        <x:v>0</x:v>
      </x:c>
      <x:c r="S274" s="26" t="b">
        <x:f t="shared" si="156"/>
        <x:v>0</x:v>
      </x:c>
      <x:c r="T274" s="26" t="str">
        <x:f t="shared" si="157"/>
        <x:v>不调</x:v>
      </x:c>
      <x:c r="U274" s="34">
        <x:f t="shared" si="131"/>
        <x:v>0.11060722336409015</x:v>
      </x:c>
      <x:c r="V274" s="34">
        <x:f t="shared" si="132"/>
        <x:v>0.10766512210184401</x:v>
      </x:c>
      <x:c r="W274" s="34">
        <x:f t="shared" si="133"/>
        <x:v>0.81565435192816405</x:v>
      </x:c>
      <x:c r="X274" s="34">
        <x:f t="shared" si="134"/>
        <x:v>6.0192495697568286E-2</x:v>
      </x:c>
      <x:c r="Y274" s="34">
        <x:f t="shared" si="158"/>
        <x:v>0.99998626710299976</x:v>
      </x:c>
      <x:c r="Z274" s="34">
        <x:f t="shared" si="135"/>
        <x:v>0.11060570440648421</x:v>
      </x:c>
      <x:c r="AA274" s="34">
        <x:f t="shared" si="136"/>
        <x:v>0.10766364354781166</x:v>
      </x:c>
      <x:c r="AB274" s="34">
        <x:f t="shared" si="137"/>
        <x:v>0.81564315063096127</x:v>
      </x:c>
      <x:c r="AC274" s="34">
        <x:f t="shared" si="138"/>
        <x:v>6.0191669080224684E-2</x:v>
      </x:c>
      <x:c r="AD274" s="34">
        <x:f t="shared" si="139"/>
        <x:v>1.0941041676654817</x:v>
      </x:c>
      <x:c r="AE274" s="34">
        <x:f t="shared" si="159"/>
        <x:v>1.1050781187031036</x:v>
      </x:c>
      <x:c r="AF274" s="33">
        <x:f t="shared" si="140"/>
        <x:v>-9.9304753681130897E-3</x:v>
      </x:c>
      <x:c r="AG274" s="33">
        <x:f t="shared" si="160"/>
        <x:v>1.8441413084813174E-3</x:v>
      </x:c>
      <x:c r="AH274" s="30">
        <x:f t="shared" si="161"/>
        <x:v>44104</x:v>
      </x:c>
      <x:c r="AI274" s="36">
        <x:f t="shared" si="141"/>
        <x:v>2020</x:v>
      </x:c>
      <x:c r="AJ274" s="36">
        <x:f t="shared" si="142"/>
        <x:v>12</x:v>
      </x:c>
      <x:c r="AK274" s="26">
        <x:f t="shared" si="143"/>
        <x:v>0</x:v>
      </x:c>
      <x:c r="AL274" s="34">
        <x:f t="shared" si="162"/>
        <x:v>1.0859972550091064</x:v>
      </x:c>
      <x:c r="AM274" s="35" t="str">
        <x:f t="shared" si="144"/>
      </x:c>
      <x:c r="AN274" s="34">
        <x:f t="shared" si="163"/>
        <x:v>1.1050781187031036</x:v>
      </x:c>
      <x:c r="AO274" s="35">
        <x:f t="shared" si="145"/>
        <x:v>-9.9304753681130897E-3</x:v>
      </x:c>
      <x:c r="AP274" s="31">
        <x:f t="shared" si="146"/>
        <x:v>1</x:v>
      </x:c>
      <x:c r="AQ274" s="26" t="b">
        <x:f t="shared" si="147"/>
        <x:v>1</x:v>
      </x:c>
    </x:row>
    <x:row r="275">
      <x:c r="A275" s="30" t="n">
        <x:f>'净值底稿'!A237</x:f>
        <x:v>44183</x:v>
      </x:c>
      <x:c r="B275" s="32" t="n">
        <x:f>'净值底稿'!F237</x:f>
        <x:v>1.50189908455307</x:v>
      </x:c>
      <x:c r="C275" s="32" t="n">
        <x:f>'净值底稿'!O237</x:f>
        <x:v>1.290567949598795</x:v>
      </x:c>
      <x:c r="D275" s="32" t="n">
        <x:f>'净值底稿'!P237</x:f>
        <x:v>1.4316</x:v>
      </x:c>
      <x:c r="E275" s="32" t="n">
        <x:f>'净值底稿'!Q237</x:f>
        <x:v>1.4205</x:v>
      </x:c>
      <x:c r="F275" s="33">
        <x:f t="shared" si="148"/>
        <x:v>4.1977347421786604E-3</x:v>
      </x:c>
      <x:c r="G275" s="33">
        <x:f t="shared" si="149"/>
        <x:v>-3.5390649567709209E-3</x:v>
      </x:c>
      <x:c r="H275" s="33">
        <x:f t="shared" si="150"/>
        <x:v>2.0959966464051405E-4</x:v>
      </x:c>
      <x:c r="I275" s="33">
        <x:f t="shared" si="151"/>
        <x:v>4.8100728584565822E-3</x:v>
      </x:c>
      <x:c r="J275" s="34">
        <x:f t="shared" si="152"/>
        <x:v>0.11106999781455446</x:v>
      </x:c>
      <x:c r="K275" s="34">
        <x:f t="shared" si="153"/>
        <x:v>0.10728261491981332</x:v>
      </x:c>
      <x:c r="L275" s="34">
        <x:f t="shared" si="154"/>
        <x:v>0.81581410916179986</x:v>
      </x:c>
      <x:c r="M275" s="34">
        <x:f t="shared" si="155"/>
        <x:v>6.0481195393972675E-2</x:v>
      </x:c>
      <x:c r="N275" s="34">
        <x:f t="shared" si="126"/>
        <x:v>1.0946479172901404</x:v>
      </x:c>
      <x:c r="O275" s="35">
        <x:f t="shared" si="127"/>
        <x:v>0.19947291662045216</x:v>
      </x:c>
      <x:c r="P275" s="26" t="b">
        <x:f t="shared" si="128"/>
        <x:v>0</x:v>
      </x:c>
      <x:c r="Q275" s="26" t="b">
        <x:f t="shared" si="129"/>
        <x:v>0</x:v>
      </x:c>
      <x:c r="R275" s="26" t="b">
        <x:f t="shared" si="130"/>
        <x:v>0</x:v>
      </x:c>
      <x:c r="S275" s="26" t="b">
        <x:f t="shared" si="156"/>
        <x:v>0</x:v>
      </x:c>
      <x:c r="T275" s="26" t="str">
        <x:f t="shared" si="157"/>
        <x:v>不调</x:v>
      </x:c>
      <x:c r="U275" s="34">
        <x:f t="shared" si="131"/>
        <x:v>0.11106999781455446</x:v>
      </x:c>
      <x:c r="V275" s="34">
        <x:f t="shared" si="132"/>
        <x:v>0.10728261491981332</x:v>
      </x:c>
      <x:c r="W275" s="34">
        <x:f t="shared" si="133"/>
        <x:v>0.81581410916179986</x:v>
      </x:c>
      <x:c r="X275" s="34">
        <x:f t="shared" si="134"/>
        <x:v>6.0481195393972675E-2</x:v>
      </x:c>
      <x:c r="Y275" s="34">
        <x:f t="shared" si="158"/>
        <x:v>0.99998626710299976</x:v>
      </x:c>
      <x:c r="Z275" s="34">
        <x:f t="shared" si="135"/>
        <x:v>0.11106847250171466</x:v>
      </x:c>
      <x:c r="AA275" s="34">
        <x:f t="shared" si="136"/>
        <x:v>0.10728114161871272</x:v>
      </x:c>
      <x:c r="AB275" s="34">
        <x:f t="shared" si="137"/>
        <x:v>0.81580290567066738</x:v>
      </x:c>
      <x:c r="AC275" s="34">
        <x:f t="shared" si="138"/>
        <x:v>6.048036481194588E-2</x:v>
      </x:c>
      <x:c r="AD275" s="34">
        <x:f t="shared" si="139"/>
        <x:v>1.0946328846030406</x:v>
      </x:c>
      <x:c r="AE275" s="34">
        <x:f t="shared" si="159"/>
        <x:v>1.1050781187031036</x:v>
      </x:c>
      <x:c r="AF275" s="33">
        <x:f t="shared" si="140"/>
        <x:v>-9.4520323253900473E-3</x:v>
      </x:c>
      <x:c r="AG275" s="33">
        <x:f t="shared" si="160"/>
        <x:v>4.8324186415182879E-4</x:v>
      </x:c>
      <x:c r="AH275" s="30">
        <x:f t="shared" si="161"/>
        <x:v>44104</x:v>
      </x:c>
      <x:c r="AI275" s="36">
        <x:f t="shared" si="141"/>
        <x:v>2020</x:v>
      </x:c>
      <x:c r="AJ275" s="36">
        <x:f t="shared" si="142"/>
        <x:v>12</x:v>
      </x:c>
      <x:c r="AK275" s="26">
        <x:f t="shared" si="143"/>
        <x:v>0</x:v>
      </x:c>
      <x:c r="AL275" s="34">
        <x:f t="shared" si="162"/>
        <x:v>1.0859972550091064</x:v>
      </x:c>
      <x:c r="AM275" s="35" t="str">
        <x:f t="shared" si="144"/>
      </x:c>
      <x:c r="AN275" s="34">
        <x:f t="shared" si="163"/>
        <x:v>1.1050781187031036</x:v>
      </x:c>
      <x:c r="AO275" s="35">
        <x:f t="shared" si="145"/>
        <x:v>-9.4520323253900473E-3</x:v>
      </x:c>
      <x:c r="AP275" s="31">
        <x:f t="shared" si="146"/>
        <x:v>1</x:v>
      </x:c>
      <x:c r="AQ275" s="26" t="b">
        <x:f t="shared" si="147"/>
        <x:v>1</x:v>
      </x:c>
    </x:row>
    <x:row r="276">
      <x:c r="A276" s="30" t="n">
        <x:f>'净值底稿'!A238</x:f>
        <x:v>44186</x:v>
      </x:c>
      <x:c r="B276" s="32" t="n">
        <x:f>'净值底稿'!F238</x:f>
        <x:v>1.5343429856468125</x:v>
      </x:c>
      <x:c r="C276" s="32" t="n">
        <x:f>'净值底稿'!O238</x:f>
        <x:v>1.3092282091807261</x:v>
      </x:c>
      <x:c r="D276" s="32" t="n">
        <x:f>'净值底稿'!P238</x:f>
        <x:v>1.4329</x:v>
      </x:c>
      <x:c r="E276" s="32" t="n">
        <x:f>'净值底稿'!Q238</x:f>
        <x:v>1.4405</x:v>
      </x:c>
      <x:c r="F276" s="33">
        <x:f t="shared" si="148"/>
        <x:v>2.160191814977841E-2</x:v>
      </x:c>
      <x:c r="G276" s="33">
        <x:f t="shared" si="149"/>
        <x:v>1.4458951648173235E-2</x:v>
      </x:c>
      <x:c r="H276" s="33">
        <x:f t="shared" si="150"/>
        <x:v>9.0807488125177471E-4</x:v>
      </x:c>
      <x:c r="I276" s="33">
        <x:f t="shared" si="151"/>
        <x:v>1.4079549454417251E-2</x:v>
      </x:c>
      <x:c r="J276" s="34">
        <x:f t="shared" si="152"/>
        <x:v>0.11346776455371761</x:v>
      </x:c>
      <x:c r="K276" s="34">
        <x:f t="shared" si="153"/>
        <x:v>0.10883231445813851</x:v>
      </x:c>
      <x:c r="L276" s="34">
        <x:f t="shared" si="154"/>
        <x:v>0.81654371579735907</x:v>
      </x:c>
      <x:c r="M276" s="34">
        <x:f t="shared" si="155"/>
        <x:v>6.1331901099336866E-2</x:v>
      </x:c>
      <x:c r="N276" s="34">
        <x:f t="shared" si="126"/>
        <x:v>1.1001756959085522</x:v>
      </x:c>
      <x:c r="O276" s="35">
        <x:f t="shared" si="127"/>
        <x:v>0.20205870738516471</x:v>
      </x:c>
      <x:c r="P276" s="26" t="b">
        <x:f t="shared" si="128"/>
        <x:v>0</x:v>
      </x:c>
      <x:c r="Q276" s="26" t="b">
        <x:f t="shared" si="129"/>
        <x:v>0</x:v>
      </x:c>
      <x:c r="R276" s="26" t="b">
        <x:f t="shared" si="130"/>
        <x:v>0</x:v>
      </x:c>
      <x:c r="S276" s="26" t="b">
        <x:f t="shared" si="156"/>
        <x:v>0</x:v>
      </x:c>
      <x:c r="T276" s="26" t="str">
        <x:f t="shared" si="157"/>
        <x:v>不调</x:v>
      </x:c>
      <x:c r="U276" s="34">
        <x:f t="shared" si="131"/>
        <x:v>0.11346776455371761</x:v>
      </x:c>
      <x:c r="V276" s="34">
        <x:f t="shared" si="132"/>
        <x:v>0.10883231445813851</x:v>
      </x:c>
      <x:c r="W276" s="34">
        <x:f t="shared" si="133"/>
        <x:v>0.81654371579735907</x:v>
      </x:c>
      <x:c r="X276" s="34">
        <x:f t="shared" si="134"/>
        <x:v>6.1331901099336866E-2</x:v>
      </x:c>
      <x:c r="Y276" s="34">
        <x:f t="shared" si="158"/>
        <x:v>0.99995880187477393</x:v>
      </x:c>
      <x:c r="Z276" s="34">
        <x:f t="shared" si="135"/>
        <x:v>0.1134630898945444</x:v>
      </x:c>
      <x:c r="AA276" s="34">
        <x:f t="shared" si="136"/>
        <x:v>0.10882783077081883</x:v>
      </x:c>
      <x:c r="AB276" s="34">
        <x:f t="shared" si="137"/>
        <x:v>0.8165100757271031</x:v>
      </x:c>
      <x:c r="AC276" s="34">
        <x:f t="shared" si="138"/>
        <x:v>6.1329374339995024E-2</x:v>
      </x:c>
      <x:c r="AD276" s="34">
        <x:f t="shared" si="139"/>
        <x:v>1.1001303707324612</x:v>
      </x:c>
      <x:c r="AE276" s="34">
        <x:f t="shared" si="159"/>
        <x:v>1.1050781187031036</x:v>
      </x:c>
      <x:c r="AF276" s="33">
        <x:f t="shared" si="140"/>
        <x:v>-4.477283448928393E-3</x:v>
      </x:c>
      <x:c r="AG276" s="33">
        <x:f t="shared" si="160"/>
        <x:v>5.0222190532986932E-3</x:v>
      </x:c>
      <x:c r="AH276" s="30">
        <x:f t="shared" si="161"/>
        <x:v>44104</x:v>
      </x:c>
      <x:c r="AI276" s="36">
        <x:f t="shared" si="141"/>
        <x:v>2020</x:v>
      </x:c>
      <x:c r="AJ276" s="36">
        <x:f t="shared" si="142"/>
        <x:v>12</x:v>
      </x:c>
      <x:c r="AK276" s="26">
        <x:f t="shared" si="143"/>
        <x:v>0</x:v>
      </x:c>
      <x:c r="AL276" s="34">
        <x:f t="shared" si="162"/>
        <x:v>1.0859972550091064</x:v>
      </x:c>
      <x:c r="AM276" s="35" t="str">
        <x:f t="shared" si="144"/>
      </x:c>
      <x:c r="AN276" s="34">
        <x:f t="shared" si="163"/>
        <x:v>1.1050781187031036</x:v>
      </x:c>
      <x:c r="AO276" s="35">
        <x:f t="shared" si="145"/>
        <x:v>-4.477283448928393E-3</x:v>
      </x:c>
      <x:c r="AP276" s="31">
        <x:f t="shared" si="146"/>
        <x:v>1</x:v>
      </x:c>
      <x:c r="AQ276" s="26" t="b">
        <x:f t="shared" si="147"/>
        <x:v>1</x:v>
      </x:c>
    </x:row>
    <x:row r="277">
      <x:c r="A277" s="30" t="n">
        <x:f>'净值底稿'!A239</x:f>
        <x:v>44187</x:v>
      </x:c>
      <x:c r="B277" s="32" t="n">
        <x:f>'净值底稿'!F239</x:f>
        <x:v>1.4985900891761075</x:v>
      </x:c>
      <x:c r="C277" s="32" t="n">
        <x:f>'净值底稿'!O239</x:f>
        <x:v>1.2848924438655038</x:v>
      </x:c>
      <x:c r="D277" s="32" t="n">
        <x:f>'净值底稿'!P239</x:f>
        <x:v>1.4348</x:v>
      </x:c>
      <x:c r="E277" s="32" t="n">
        <x:f>'净值底稿'!Q239</x:f>
        <x:v>1.4202</x:v>
      </x:c>
      <x:c r="F277" s="33">
        <x:f t="shared" si="148"/>
        <x:v>-2.3301762907745882E-2</x:v>
      </x:c>
      <x:c r="G277" s="33">
        <x:f t="shared" si="149"/>
        <x:v>-1.858787119355676E-2</x:v>
      </x:c>
      <x:c r="H277" s="33">
        <x:f t="shared" si="150"/>
        <x:v>1.3259822737106131E-3</x:v>
      </x:c>
      <x:c r="I277" s="33">
        <x:f t="shared" si="151"/>
        <x:v>-1.4092329052412311E-2</x:v>
      </x:c>
      <x:c r="J277" s="34">
        <x:f t="shared" si="152"/>
        <x:v>0.11081919987504146</x:v>
      </x:c>
      <x:c r="K277" s="34">
        <x:f t="shared" si="153"/>
        <x:v>0.10680495307017665</x:v>
      </x:c>
      <x:c r="L277" s="34">
        <x:f t="shared" si="154"/>
        <x:v>0.81759275361382333</x:v>
      </x:c>
      <x:c r="M277" s="34">
        <x:f t="shared" si="155"/>
        <x:v>6.0465100616217245E-2</x:v>
      </x:c>
      <x:c r="N277" s="34">
        <x:f t="shared" si="126"/>
        <x:v>1.0956820071752589</x:v>
      </x:c>
      <x:c r="O277" s="35">
        <x:f t="shared" si="127"/>
        <x:v>0.19861981078457944</x:v>
      </x:c>
      <x:c r="P277" s="26" t="b">
        <x:f t="shared" si="128"/>
        <x:v>0</x:v>
      </x:c>
      <x:c r="Q277" s="26" t="b">
        <x:f t="shared" si="129"/>
        <x:v>0</x:v>
      </x:c>
      <x:c r="R277" s="26" t="b">
        <x:f t="shared" si="130"/>
        <x:v>0</x:v>
      </x:c>
      <x:c r="S277" s="26" t="b">
        <x:f t="shared" si="156"/>
        <x:v>0</x:v>
      </x:c>
      <x:c r="T277" s="26" t="str">
        <x:f t="shared" si="157"/>
        <x:v>不调</x:v>
      </x:c>
      <x:c r="U277" s="34">
        <x:f t="shared" si="131"/>
        <x:v>0.11081919987504146</x:v>
      </x:c>
      <x:c r="V277" s="34">
        <x:f t="shared" si="132"/>
        <x:v>0.10680495307017665</x:v>
      </x:c>
      <x:c r="W277" s="34">
        <x:f t="shared" si="133"/>
        <x:v>0.81759275361382333</x:v>
      </x:c>
      <x:c r="X277" s="34">
        <x:f t="shared" si="134"/>
        <x:v>6.0465100616217245E-2</x:v>
      </x:c>
      <x:c r="Y277" s="34">
        <x:f t="shared" si="158"/>
        <x:v>0.99998626710299976</x:v>
      </x:c>
      <x:c r="Z277" s="34">
        <x:f t="shared" si="135"/>
        <x:v>0.11081767800638392</x:v>
      </x:c>
      <x:c r="AA277" s="34">
        <x:f t="shared" si="136"/>
        <x:v>0.10680348632875702</x:v>
      </x:c>
      <x:c r="AB277" s="34">
        <x:f t="shared" si="137"/>
        <x:v>0.8175815256967498</x:v>
      </x:c>
      <x:c r="AC277" s="34">
        <x:f t="shared" si="138"/>
        <x:v>6.0464270255218375E-2</x:v>
      </x:c>
      <x:c r="AD277" s="34">
        <x:f t="shared" si="139"/>
        <x:v>1.095666960287109</x:v>
      </x:c>
      <x:c r="AE277" s="34">
        <x:f t="shared" si="159"/>
        <x:v>1.1050781187031036</x:v>
      </x:c>
      <x:c r="AF277" s="33">
        <x:f t="shared" si="140"/>
        <x:v>-8.5162833800739302E-3</x:v>
      </x:c>
      <x:c r="AG277" s="33">
        <x:f t="shared" si="160"/>
        <x:v>-4.0571650088894184E-3</x:v>
      </x:c>
      <x:c r="AH277" s="30">
        <x:f t="shared" si="161"/>
        <x:v>44104</x:v>
      </x:c>
      <x:c r="AI277" s="36">
        <x:f t="shared" si="141"/>
        <x:v>2020</x:v>
      </x:c>
      <x:c r="AJ277" s="36">
        <x:f t="shared" si="142"/>
        <x:v>12</x:v>
      </x:c>
      <x:c r="AK277" s="26">
        <x:f t="shared" si="143"/>
        <x:v>0</x:v>
      </x:c>
      <x:c r="AL277" s="34">
        <x:f t="shared" si="162"/>
        <x:v>1.0859972550091064</x:v>
      </x:c>
      <x:c r="AM277" s="35" t="str">
        <x:f t="shared" si="144"/>
      </x:c>
      <x:c r="AN277" s="34">
        <x:f t="shared" si="163"/>
        <x:v>1.1050781187031036</x:v>
      </x:c>
      <x:c r="AO277" s="35">
        <x:f t="shared" si="145"/>
        <x:v>-8.5162833800739302E-3</x:v>
      </x:c>
      <x:c r="AP277" s="31">
        <x:f t="shared" si="146"/>
        <x:v>1</x:v>
      </x:c>
      <x:c r="AQ277" s="26" t="b">
        <x:f t="shared" si="147"/>
        <x:v>1</x:v>
      </x:c>
    </x:row>
    <x:row r="278">
      <x:c r="A278" s="30" t="n">
        <x:f>'净值底稿'!A240</x:f>
        <x:v>44188</x:v>
      </x:c>
      <x:c r="B278" s="32" t="n">
        <x:f>'净值底稿'!F240</x:f>
        <x:v>1.5230280077236649</x:v>
      </x:c>
      <x:c r="C278" s="32" t="n">
        <x:f>'净值底稿'!O240</x:f>
        <x:v>1.2952774027090261</x:v>
      </x:c>
      <x:c r="D278" s="32" t="n">
        <x:f>'净值底稿'!P240</x:f>
        <x:v>1.4356</x:v>
      </x:c>
      <x:c r="E278" s="32" t="n">
        <x:f>'净值底稿'!Q240</x:f>
        <x:v>1.4188</x:v>
      </x:c>
      <x:c r="F278" s="33">
        <x:f t="shared" si="148"/>
        <x:v>1.6307273566044111E-2</x:v>
      </x:c>
      <x:c r="G278" s="33">
        <x:f t="shared" si="149"/>
        <x:v>8.0823565373921991E-3</x:v>
      </x:c>
      <x:c r="H278" s="33">
        <x:f t="shared" si="150"/>
        <x:v>5.5756899916348246E-4</x:v>
      </x:c>
      <x:c r="I278" s="33">
        <x:f t="shared" si="151"/>
        <x:v>-9.8577665117582924E-4</x:v>
      </x:c>
      <x:c r="J278" s="34">
        <x:f t="shared" si="152"/>
        <x:v>0.11262481219758781</x:v>
      </x:c>
      <x:c r="K278" s="34">
        <x:f t="shared" si="153"/>
        <x:v>0.10766671018470253</x:v>
      </x:c>
      <x:c r="L278" s="34">
        <x:f t="shared" si="154"/>
        <x:v>0.81803738380976709</x:v>
      </x:c>
      <x:c r="M278" s="34">
        <x:f t="shared" si="155"/>
        <x:v>6.0404665989370394E-2</x:v>
      </x:c>
      <x:c r="N278" s="34">
        <x:f t="shared" si="126"/>
        <x:v>1.0987335721814278</x:v>
      </x:c>
      <x:c r="O278" s="35">
        <x:f t="shared" si="127"/>
        <x:v>0.2004958508229826</x:v>
      </x:c>
      <x:c r="P278" s="26" t="b">
        <x:f t="shared" si="128"/>
        <x:v>0</x:v>
      </x:c>
      <x:c r="Q278" s="26" t="b">
        <x:f t="shared" si="129"/>
        <x:v>0</x:v>
      </x:c>
      <x:c r="R278" s="26" t="b">
        <x:f t="shared" si="130"/>
        <x:v>0</x:v>
      </x:c>
      <x:c r="S278" s="26" t="b">
        <x:f t="shared" si="156"/>
        <x:v>0</x:v>
      </x:c>
      <x:c r="T278" s="26" t="str">
        <x:f t="shared" si="157"/>
        <x:v>不调</x:v>
      </x:c>
      <x:c r="U278" s="34">
        <x:f t="shared" si="131"/>
        <x:v>0.11262481219758781</x:v>
      </x:c>
      <x:c r="V278" s="34">
        <x:f t="shared" si="132"/>
        <x:v>0.10766671018470253</x:v>
      </x:c>
      <x:c r="W278" s="34">
        <x:f t="shared" si="133"/>
        <x:v>0.81803738380976709</x:v>
      </x:c>
      <x:c r="X278" s="34">
        <x:f t="shared" si="134"/>
        <x:v>6.0404665989370394E-2</x:v>
      </x:c>
      <x:c r="Y278" s="34">
        <x:f t="shared" si="158"/>
        <x:v>0.99998626710299976</x:v>
      </x:c>
      <x:c r="Z278" s="34">
        <x:f t="shared" si="135"/>
        <x:v>0.11262326553264224</x:v>
      </x:c>
      <x:c r="AA278" s="34">
        <x:f t="shared" si="136"/>
        <x:v>0.10766523160886121</x:v>
      </x:c>
      <x:c r="AB278" s="34">
        <x:f t="shared" si="137"/>
        <x:v>0.81802614978663291</x:v>
      </x:c>
      <x:c r="AC278" s="34">
        <x:f t="shared" si="138"/>
        <x:v>6.0403836458314028E-2</x:v>
      </x:c>
      <x:c r="AD278" s="34">
        <x:f t="shared" si="139"/>
        <x:v>1.0987184833864503</x:v>
      </x:c>
      <x:c r="AE278" s="34">
        <x:f t="shared" si="159"/>
        <x:v>1.1050781187031036</x:v>
      </x:c>
      <x:c r="AF278" s="33">
        <x:f t="shared" si="140"/>
        <x:v>-5.754919230612221E-3</x:v>
      </x:c>
      <x:c r="AG278" s="33">
        <x:f t="shared" si="160"/>
        <x:v>2.7850827029973768E-3</x:v>
      </x:c>
      <x:c r="AH278" s="30">
        <x:f t="shared" si="161"/>
        <x:v>44104</x:v>
      </x:c>
      <x:c r="AI278" s="36">
        <x:f t="shared" si="141"/>
        <x:v>2020</x:v>
      </x:c>
      <x:c r="AJ278" s="36">
        <x:f t="shared" si="142"/>
        <x:v>12</x:v>
      </x:c>
      <x:c r="AK278" s="26">
        <x:f t="shared" si="143"/>
        <x:v>0</x:v>
      </x:c>
      <x:c r="AL278" s="34">
        <x:f t="shared" si="162"/>
        <x:v>1.0859972550091064</x:v>
      </x:c>
      <x:c r="AM278" s="35" t="str">
        <x:f t="shared" si="144"/>
      </x:c>
      <x:c r="AN278" s="34">
        <x:f t="shared" si="163"/>
        <x:v>1.1050781187031036</x:v>
      </x:c>
      <x:c r="AO278" s="35">
        <x:f t="shared" si="145"/>
        <x:v>-5.754919230612221E-3</x:v>
      </x:c>
      <x:c r="AP278" s="31">
        <x:f t="shared" si="146"/>
        <x:v>1</x:v>
      </x:c>
      <x:c r="AQ278" s="26" t="b">
        <x:f t="shared" si="147"/>
        <x:v>1</x:v>
      </x:c>
    </x:row>
    <x:row r="279">
      <x:c r="A279" s="30" t="n">
        <x:f>'净值底稿'!A241</x:f>
        <x:v>44189</x:v>
      </x:c>
      <x:c r="B279" s="32" t="n">
        <x:f>'净值底稿'!F241</x:f>
        <x:v>1.51362042826121</x:v>
      </x:c>
      <x:c r="C279" s="32" t="n">
        <x:f>'净值底稿'!O241</x:f>
        <x:v>1.279255495815614</x:v>
      </x:c>
      <x:c r="D279" s="32" t="n">
        <x:f>'净值底稿'!P241</x:f>
        <x:v>1.4356</x:v>
      </x:c>
      <x:c r="E279" s="32" t="n">
        <x:f>'净值底稿'!Q241</x:f>
        <x:v>1.42</x:v>
      </x:c>
      <x:c r="F279" s="33">
        <x:f t="shared" si="148"/>
        <x:v>-6.1768919643937492E-3</x:v>
      </x:c>
      <x:c r="G279" s="33">
        <x:f t="shared" si="149"/>
        <x:v>-1.2369479201831957E-2</x:v>
      </x:c>
      <x:c r="H279" s="33">
        <x:f t="shared" si="150"/>
        <x:v>0</x:v>
      </x:c>
      <x:c r="I279" s="33">
        <x:f t="shared" si="151"/>
        <x:v>8.4578517056654867E-4</x:v>
      </x:c>
      <x:c r="J279" s="34">
        <x:f t="shared" si="152"/>
        <x:v>0.11192760378876987</x:v>
      </x:c>
      <x:c r="K279" s="34">
        <x:f t="shared" si="153"/>
        <x:v>0.10633346876571498</x:v>
      </x:c>
      <x:c r="L279" s="34">
        <x:f t="shared" si="154"/>
        <x:v>0.81802614978663291</x:v>
      </x:c>
      <x:c r="M279" s="34">
        <x:f t="shared" si="155"/>
        <x:v>6.0454925127435798E-2</x:v>
      </x:c>
      <x:c r="N279" s="34">
        <x:f t="shared" si="126"/>
        <x:v>1.0967421474685535</x:v>
      </x:c>
      <x:c r="O279" s="35">
        <x:f t="shared" si="127"/>
        <x:v>0.19900855735166589</x:v>
      </x:c>
      <x:c r="P279" s="26" t="b">
        <x:f t="shared" si="128"/>
        <x:v>0</x:v>
      </x:c>
      <x:c r="Q279" s="26" t="b">
        <x:f t="shared" si="129"/>
        <x:v>0</x:v>
      </x:c>
      <x:c r="R279" s="26" t="b">
        <x:f t="shared" si="130"/>
        <x:v>0</x:v>
      </x:c>
      <x:c r="S279" s="26" t="b">
        <x:f t="shared" si="156"/>
        <x:v>0</x:v>
      </x:c>
      <x:c r="T279" s="26" t="str">
        <x:f t="shared" si="157"/>
        <x:v>不调</x:v>
      </x:c>
      <x:c r="U279" s="34">
        <x:f t="shared" si="131"/>
        <x:v>0.11192760378876987</x:v>
      </x:c>
      <x:c r="V279" s="34">
        <x:f t="shared" si="132"/>
        <x:v>0.10633346876571498</x:v>
      </x:c>
      <x:c r="W279" s="34">
        <x:f t="shared" si="133"/>
        <x:v>0.81802614978663291</x:v>
      </x:c>
      <x:c r="X279" s="34">
        <x:f t="shared" si="134"/>
        <x:v>6.0454925127435798E-2</x:v>
      </x:c>
      <x:c r="Y279" s="34">
        <x:f t="shared" si="158"/>
        <x:v>0.99998626710299976</x:v>
      </x:c>
      <x:c r="Z279" s="34">
        <x:f t="shared" si="135"/>
        <x:v>0.11192606669851556</x:v>
      </x:c>
      <x:c r="AA279" s="34">
        <x:f t="shared" si="136"/>
        <x:v>0.10633200849914073</x:v>
      </x:c>
      <x:c r="AB279" s="34">
        <x:f t="shared" si="137"/>
        <x:v>0.81801491591777442</x:v>
      </x:c>
      <x:c r="AC279" s="34">
        <x:f t="shared" si="138"/>
        <x:v>6.0454094906175863E-2</x:v>
      </x:c>
      <x:c r="AD279" s="34">
        <x:f t="shared" si="139"/>
        <x:v>1.0967270860216065</x:v>
      </x:c>
      <x:c r="AE279" s="34">
        <x:f t="shared" si="159"/>
        <x:v>1.1050781187031036</x:v>
      </x:c>
      <x:c r="AF279" s="33">
        <x:f t="shared" si="140"/>
        <x:v>-7.5569613949986181E-3</x:v>
      </x:c>
      <x:c r="AG279" s="33">
        <x:f t="shared" si="160"/>
        <x:v>-1.8124727989520251E-3</x:v>
      </x:c>
      <x:c r="AH279" s="30">
        <x:f t="shared" si="161"/>
        <x:v>44104</x:v>
      </x:c>
      <x:c r="AI279" s="36">
        <x:f t="shared" si="141"/>
        <x:v>2020</x:v>
      </x:c>
      <x:c r="AJ279" s="36">
        <x:f t="shared" si="142"/>
        <x:v>12</x:v>
      </x:c>
      <x:c r="AK279" s="26">
        <x:f t="shared" si="143"/>
        <x:v>0</x:v>
      </x:c>
      <x:c r="AL279" s="34">
        <x:f t="shared" si="162"/>
        <x:v>1.0859972550091064</x:v>
      </x:c>
      <x:c r="AM279" s="35" t="str">
        <x:f t="shared" si="144"/>
      </x:c>
      <x:c r="AN279" s="34">
        <x:f t="shared" si="163"/>
        <x:v>1.1050781187031036</x:v>
      </x:c>
      <x:c r="AO279" s="35">
        <x:f t="shared" si="145"/>
        <x:v>-7.5569613949986181E-3</x:v>
      </x:c>
      <x:c r="AP279" s="31">
        <x:f t="shared" si="146"/>
        <x:v>1</x:v>
      </x:c>
      <x:c r="AQ279" s="26" t="b">
        <x:f t="shared" si="147"/>
        <x:v>1</x:v>
      </x:c>
    </x:row>
    <x:row r="280">
      <x:c r="A280" s="30" t="n">
        <x:f>'净值底稿'!A242</x:f>
        <x:v>44190</x:v>
      </x:c>
      <x:c r="B280" s="32" t="n">
        <x:f>'净值底稿'!F242</x:f>
        <x:v>1.53713296578801</x:v>
      </x:c>
      <x:c r="C280" s="32" t="n">
        <x:f>'净值底稿'!O242</x:f>
        <x:v>1.29150484769093</x:v>
      </x:c>
      <x:c r="D280" s="32" t="n">
        <x:f>'净值底稿'!P242</x:f>
        <x:v>1.4364</x:v>
      </x:c>
      <x:c r="E280" s="32" t="n">
        <x:f>'净值底稿'!Q242</x:f>
        <x:v>1.4264</x:v>
      </x:c>
      <x:c r="F280" s="33">
        <x:f t="shared" si="148"/>
        <x:v>1.5533972115988393E-2</x:v>
      </x:c>
      <x:c r="G280" s="33">
        <x:f t="shared" si="149"/>
        <x:v>9.5753756113483579E-3</x:v>
      </x:c>
      <x:c r="H280" s="33">
        <x:f t="shared" si="150"/>
        <x:v>5.5725828921704412E-4</x:v>
      </x:c>
      <x:c r="I280" s="33">
        <x:f t="shared" si="151"/>
        <x:v>4.5070422535211652E-3</x:v>
      </x:c>
      <x:c r="J280" s="34">
        <x:f t="shared" si="152"/>
        <x:v>0.11366472309766255</x:v>
      </x:c>
      <x:c r="K280" s="34">
        <x:f t="shared" si="153"/>
        <x:v>0.1073501774200291</x:v>
      </x:c>
      <x:c r="L280" s="34">
        <x:f t="shared" si="154"/>
        <x:v>0.81847076151037279</x:v>
      </x:c>
      <x:c r="M280" s="34">
        <x:f t="shared" si="155"/>
        <x:v>6.072656406631638E-2</x:v>
      </x:c>
      <x:c r="N280" s="34">
        <x:f t="shared" si="126"/>
        <x:v>1.1002122260943807</x:v>
      </x:c>
      <x:c r="O280" s="35">
        <x:f t="shared" si="127"/>
        <x:v>0.20088387974224536</x:v>
      </x:c>
      <x:c r="P280" s="26" t="b">
        <x:f t="shared" si="128"/>
        <x:v>0</x:v>
      </x:c>
      <x:c r="Q280" s="26" t="b">
        <x:f t="shared" si="129"/>
        <x:v>0</x:v>
      </x:c>
      <x:c r="R280" s="26" t="b">
        <x:f t="shared" si="130"/>
        <x:v>0</x:v>
      </x:c>
      <x:c r="S280" s="26" t="b">
        <x:f t="shared" si="156"/>
        <x:v>0</x:v>
      </x:c>
      <x:c r="T280" s="26" t="str">
        <x:f t="shared" si="157"/>
        <x:v>不调</x:v>
      </x:c>
      <x:c r="U280" s="34">
        <x:f t="shared" si="131"/>
        <x:v>0.11366472309766255</x:v>
      </x:c>
      <x:c r="V280" s="34">
        <x:f t="shared" si="132"/>
        <x:v>0.1073501774200291</x:v>
      </x:c>
      <x:c r="W280" s="34">
        <x:f t="shared" si="133"/>
        <x:v>0.81847076151037279</x:v>
      </x:c>
      <x:c r="X280" s="34">
        <x:f t="shared" si="134"/>
        <x:v>6.072656406631638E-2</x:v>
      </x:c>
      <x:c r="Y280" s="34">
        <x:f t="shared" si="158"/>
        <x:v>0.99998626710299976</x:v>
      </x:c>
      <x:c r="Z280" s="34">
        <x:f t="shared" si="135"/>
        <x:v>0.1136631621517277</x:v>
      </x:c>
      <x:c r="AA280" s="34">
        <x:f t="shared" si="136"/>
        <x:v>0.10734870319109964</x:v>
      </x:c>
      <x:c r="AB280" s="34">
        <x:f t="shared" si="137"/>
        <x:v>0.81845952153570722</x:v>
      </x:c>
      <x:c r="AC280" s="34">
        <x:f t="shared" si="138"/>
        <x:v>6.0725730114666879E-2</x:v>
      </x:c>
      <x:c r="AD280" s="34">
        <x:f t="shared" si="139"/>
        <x:v>1.1001971169932014</x:v>
      </x:c>
      <x:c r="AE280" s="34">
        <x:f t="shared" si="159"/>
        <x:v>1.1050781187031036</x:v>
      </x:c>
      <x:c r="AF280" s="33">
        <x:f t="shared" si="140"/>
        <x:v>-4.4168838630433971E-3</x:v>
      </x:c>
      <x:c r="AG280" s="33">
        <x:f t="shared" si="160"/>
        <x:v>3.163987664590806E-3</x:v>
      </x:c>
      <x:c r="AH280" s="30">
        <x:f t="shared" si="161"/>
        <x:v>44104</x:v>
      </x:c>
      <x:c r="AI280" s="36">
        <x:f t="shared" si="141"/>
        <x:v>2020</x:v>
      </x:c>
      <x:c r="AJ280" s="36">
        <x:f t="shared" si="142"/>
        <x:v>12</x:v>
      </x:c>
      <x:c r="AK280" s="26">
        <x:f t="shared" si="143"/>
        <x:v>0</x:v>
      </x:c>
      <x:c r="AL280" s="34">
        <x:f t="shared" si="162"/>
        <x:v>1.0859972550091064</x:v>
      </x:c>
      <x:c r="AM280" s="35" t="str">
        <x:f t="shared" si="144"/>
      </x:c>
      <x:c r="AN280" s="34">
        <x:f t="shared" si="163"/>
        <x:v>1.1050781187031036</x:v>
      </x:c>
      <x:c r="AO280" s="35">
        <x:f t="shared" si="145"/>
        <x:v>-4.4168838630433971E-3</x:v>
      </x:c>
      <x:c r="AP280" s="31">
        <x:f t="shared" si="146"/>
        <x:v>1</x:v>
      </x:c>
      <x:c r="AQ280" s="26" t="b">
        <x:f t="shared" si="147"/>
        <x:v>1</x:v>
      </x:c>
    </x:row>
    <x:row r="281">
      <x:c r="A281" s="30" t="n">
        <x:f>'净值底稿'!A243</x:f>
        <x:v>44193</x:v>
      </x:c>
      <x:c r="B281" s="32" t="n">
        <x:f>'净值底稿'!F243</x:f>
        <x:v>1.5290368411131574</x:v>
      </x:c>
      <x:c r="C281" s="32" t="n">
        <x:f>'净值底稿'!O243</x:f>
        <x:v>1.28582927973512</x:v>
      </x:c>
      <x:c r="D281" s="32" t="n">
        <x:f>'净值底稿'!P243</x:f>
        <x:v>1.4377</x:v>
      </x:c>
      <x:c r="E281" s="32" t="n">
        <x:f>'净值底稿'!Q243</x:f>
        <x:v>1.4252</x:v>
      </x:c>
      <x:c r="F281" s="33">
        <x:f t="shared" si="148"/>
        <x:v>-5.2670294991051803E-3</x:v>
      </x:c>
      <x:c r="G281" s="33">
        <x:f t="shared" si="149"/>
        <x:v>-4.3945386391366359E-3</x:v>
      </x:c>
      <x:c r="H281" s="33">
        <x:f t="shared" si="150"/>
        <x:v>9.0504037872474186E-4</x:v>
      </x:c>
      <x:c r="I281" s="33">
        <x:f t="shared" si="151"/>
        <x:v>-8.412787436903324E-4</x:v>
      </x:c>
      <x:c r="J281" s="34">
        <x:f t="shared" si="152"/>
        <x:v>0.11306449492371297</x:v>
      </x:c>
      <x:c r="K281" s="34">
        <x:f t="shared" si="153"/>
        <x:v>0.10687695516706514</x:v>
      </x:c>
      <x:c r="L281" s="34">
        <x:f t="shared" si="154"/>
        <x:v>0.81920026045104877</x:v>
      </x:c>
      <x:c r="M281" s="34">
        <x:f t="shared" si="155"/>
        <x:v>6.0674642848726333E-2</x:v>
      </x:c>
      <x:c r="N281" s="34">
        <x:f t="shared" si="126"/>
        <x:v>1.0998163533905532</x:v>
      </x:c>
      <x:c r="O281" s="35">
        <x:f t="shared" si="127"/>
        <x:v>0.19998015979007289</x:v>
      </x:c>
      <x:c r="P281" s="26" t="b">
        <x:f t="shared" si="128"/>
        <x:v>0</x:v>
      </x:c>
      <x:c r="Q281" s="26" t="b">
        <x:f t="shared" si="129"/>
        <x:v>0</x:v>
      </x:c>
      <x:c r="R281" s="26" t="b">
        <x:f t="shared" si="130"/>
        <x:v>0</x:v>
      </x:c>
      <x:c r="S281" s="26" t="b">
        <x:f t="shared" si="156"/>
        <x:v>0</x:v>
      </x:c>
      <x:c r="T281" s="26" t="str">
        <x:f t="shared" si="157"/>
        <x:v>不调</x:v>
      </x:c>
      <x:c r="U281" s="34">
        <x:f t="shared" si="131"/>
        <x:v>0.11306449492371297</x:v>
      </x:c>
      <x:c r="V281" s="34">
        <x:f t="shared" si="132"/>
        <x:v>0.10687695516706514</x:v>
      </x:c>
      <x:c r="W281" s="34">
        <x:f t="shared" si="133"/>
        <x:v>0.81920026045104877</x:v>
      </x:c>
      <x:c r="X281" s="34">
        <x:f t="shared" si="134"/>
        <x:v>6.0674642848726333E-2</x:v>
      </x:c>
      <x:c r="Y281" s="34">
        <x:f t="shared" si="158"/>
        <x:v>0.99995880187477393</x:v>
      </x:c>
      <x:c r="Z281" s="34">
        <x:f t="shared" si="135"/>
        <x:v>0.11305983687849248</x:v>
      </x:c>
      <x:c r="AA281" s="34">
        <x:f t="shared" si="136"/>
        <x:v>0.10687255203688238</x:v>
      </x:c>
      <x:c r="AB281" s="34">
        <x:f t="shared" si="137"/>
        <x:v>0.81916651093613346</x:v>
      </x:c>
      <x:c r="AC281" s="34">
        <x:f t="shared" si="138"/>
        <x:v>6.0672143167192202E-2</x:v>
      </x:c>
      <x:c r="AD281" s="34">
        <x:f t="shared" si="139"/>
        <x:v>1.0997710430187004</x:v>
      </x:c>
      <x:c r="AE281" s="34">
        <x:f t="shared" si="159"/>
        <x:v>1.1050781187031036</x:v>
      </x:c>
      <x:c r="AF281" s="33">
        <x:f t="shared" si="140"/>
        <x:v>-4.8024439128624419E-3</x:v>
      </x:c>
      <x:c r="AG281" s="33">
        <x:f t="shared" si="160"/>
        <x:v>-3.8727057898990669E-4</x:v>
      </x:c>
      <x:c r="AH281" s="30">
        <x:f t="shared" si="161"/>
        <x:v>44104</x:v>
      </x:c>
      <x:c r="AI281" s="36">
        <x:f t="shared" si="141"/>
        <x:v>2020</x:v>
      </x:c>
      <x:c r="AJ281" s="36">
        <x:f t="shared" si="142"/>
        <x:v>12</x:v>
      </x:c>
      <x:c r="AK281" s="26">
        <x:f t="shared" si="143"/>
        <x:v>0</x:v>
      </x:c>
      <x:c r="AL281" s="34">
        <x:f t="shared" si="162"/>
        <x:v>1.0859972550091064</x:v>
      </x:c>
      <x:c r="AM281" s="35" t="str">
        <x:f t="shared" si="144"/>
      </x:c>
      <x:c r="AN281" s="34">
        <x:f t="shared" si="163"/>
        <x:v>1.1050781187031036</x:v>
      </x:c>
      <x:c r="AO281" s="35">
        <x:f t="shared" si="145"/>
        <x:v>-4.8024439128624419E-3</x:v>
      </x:c>
      <x:c r="AP281" s="31">
        <x:f t="shared" si="146"/>
        <x:v>1</x:v>
      </x:c>
      <x:c r="AQ281" s="26" t="b">
        <x:f t="shared" si="147"/>
        <x:v>1</x:v>
      </x:c>
    </x:row>
    <x:row r="282">
      <x:c r="A282" s="30" t="n">
        <x:f>'净值底稿'!A244</x:f>
        <x:v>44194</x:v>
      </x:c>
      <x:c r="B282" s="32" t="n">
        <x:f>'净值底稿'!F244</x:f>
        <x:v>1.5138803612891225</x:v>
      </x:c>
      <x:c r="C282" s="32" t="n">
        <x:f>'净值底稿'!O244</x:f>
        <x:v>1.2770187266728474</x:v>
      </x:c>
      <x:c r="D282" s="32" t="n">
        <x:f>'净值底稿'!P244</x:f>
        <x:v>1.4384</x:v>
      </x:c>
      <x:c r="E282" s="32" t="n">
        <x:f>'净值底稿'!Q244</x:f>
        <x:v>1.4211</x:v>
      </x:c>
      <x:c r="F282" s="33">
        <x:f t="shared" si="148"/>
        <x:v>-9.912435996637492E-3</x:v>
      </x:c>
      <x:c r="G282" s="33">
        <x:f t="shared" si="149"/>
        <x:v>-6.8520395367630549E-3</x:v>
      </x:c>
      <x:c r="H282" s="33">
        <x:f t="shared" si="150"/>
        <x:v>4.8688878069125252E-4</x:v>
      </x:c>
      <x:c r="I282" s="33">
        <x:f t="shared" si="151"/>
        <x:v>-2.8767892225652902E-3</x:v>
      </x:c>
      <x:c r="J282" s="34">
        <x:f t="shared" si="152"/>
        <x:v>0.11193913848164415</x:v>
      </x:c>
      <x:c r="K282" s="34">
        <x:f t="shared" si="153"/>
        <x:v>0.1061402570849309</x:v>
      </x:c>
      <x:c r="L282" s="34">
        <x:f t="shared" si="154"/>
        <x:v>0.81956535391982621</x:v>
      </x:c>
      <x:c r="M282" s="34">
        <x:f t="shared" si="155"/>
        <x:v>6.0497602199618888E-2</x:v>
      </x:c>
      <x:c r="N282" s="34">
        <x:f t="shared" si="126"/>
        <x:v>1.09814235168602</x:v>
      </x:c>
      <x:c r="O282" s="35">
        <x:f t="shared" si="127"/>
        <x:v>0.19858936797378718</x:v>
      </x:c>
      <x:c r="P282" s="26" t="b">
        <x:f t="shared" si="128"/>
        <x:v>0</x:v>
      </x:c>
      <x:c r="Q282" s="26" t="b">
        <x:f t="shared" si="129"/>
        <x:v>0</x:v>
      </x:c>
      <x:c r="R282" s="26" t="b">
        <x:f t="shared" si="130"/>
        <x:v>0</x:v>
      </x:c>
      <x:c r="S282" s="26" t="b">
        <x:f t="shared" si="156"/>
        <x:v>0</x:v>
      </x:c>
      <x:c r="T282" s="26" t="str">
        <x:f t="shared" si="157"/>
        <x:v>不调</x:v>
      </x:c>
      <x:c r="U282" s="34">
        <x:f t="shared" si="131"/>
        <x:v>0.11193913848164415</x:v>
      </x:c>
      <x:c r="V282" s="34">
        <x:f t="shared" si="132"/>
        <x:v>0.1061402570849309</x:v>
      </x:c>
      <x:c r="W282" s="34">
        <x:f t="shared" si="133"/>
        <x:v>0.81956535391982621</x:v>
      </x:c>
      <x:c r="X282" s="34">
        <x:f t="shared" si="134"/>
        <x:v>6.0497602199618888E-2</x:v>
      </x:c>
      <x:c r="Y282" s="34">
        <x:f t="shared" si="158"/>
        <x:v>0.99998626710299976</x:v>
      </x:c>
      <x:c r="Z282" s="34">
        <x:f t="shared" si="135"/>
        <x:v>0.11193760123298509</x:v>
      </x:c>
      <x:c r="AA282" s="34">
        <x:f t="shared" si="136"/>
        <x:v>0.10613879947171277</x:v>
      </x:c>
      <x:c r="AB282" s="34">
        <x:f t="shared" si="137"/>
        <x:v>0.81955409891323583</x:v>
      </x:c>
      <x:c r="AC282" s="34">
        <x:f t="shared" si="138"/>
        <x:v>6.0496771392279117E-2</x:v>
      </x:c>
      <x:c r="AD282" s="34">
        <x:f t="shared" si="139"/>
        <x:v>1.0981272710102128</x:v>
      </x:c>
      <x:c r="AE282" s="34">
        <x:f t="shared" si="159"/>
        <x:v>1.1050781187031036</x:v>
      </x:c>
      <x:c r="AF282" s="33">
        <x:f t="shared" si="140"/>
        <x:v>-6.2899152333666386E-3</x:v>
      </x:c>
      <x:c r="AG282" s="33">
        <x:f t="shared" si="160"/>
        <x:v>-1.4946492898882946E-3</x:v>
      </x:c>
      <x:c r="AH282" s="30">
        <x:f t="shared" si="161"/>
        <x:v>44104</x:v>
      </x:c>
      <x:c r="AI282" s="36">
        <x:f t="shared" si="141"/>
        <x:v>2020</x:v>
      </x:c>
      <x:c r="AJ282" s="36">
        <x:f t="shared" si="142"/>
        <x:v>12</x:v>
      </x:c>
      <x:c r="AK282" s="26">
        <x:f t="shared" si="143"/>
        <x:v>0</x:v>
      </x:c>
      <x:c r="AL282" s="34">
        <x:f t="shared" si="162"/>
        <x:v>1.0859972550091064</x:v>
      </x:c>
      <x:c r="AM282" s="35" t="str">
        <x:f t="shared" si="144"/>
      </x:c>
      <x:c r="AN282" s="34">
        <x:f t="shared" si="163"/>
        <x:v>1.1050781187031036</x:v>
      </x:c>
      <x:c r="AO282" s="35">
        <x:f t="shared" si="145"/>
        <x:v>-6.2899152333666386E-3</x:v>
      </x:c>
      <x:c r="AP282" s="31">
        <x:f t="shared" si="146"/>
        <x:v>1</x:v>
      </x:c>
      <x:c r="AQ282" s="26" t="b">
        <x:f t="shared" si="147"/>
        <x:v>1</x:v>
      </x:c>
    </x:row>
    <x:row r="283">
      <x:c r="A283" s="30" t="n">
        <x:f>'净值底稿'!A245</x:f>
        <x:v>44195</x:v>
      </x:c>
      <x:c r="B283" s="32" t="n">
        <x:f>'净值底稿'!F245</x:f>
        <x:v>1.535039949569775</x:v>
      </x:c>
      <x:c r="C283" s="32" t="n">
        <x:f>'净值底稿'!O245</x:f>
        <x:v>1.2909082219608974</x:v>
      </x:c>
      <x:c r="D283" s="32" t="n">
        <x:f>'净值底稿'!P245</x:f>
        <x:v>1.4398</x:v>
      </x:c>
      <x:c r="E283" s="32" t="n">
        <x:f>'净值底稿'!Q245</x:f>
        <x:v>1.4201</x:v>
      </x:c>
      <x:c r="F283" s="33">
        <x:f t="shared" si="148"/>
        <x:v>1.3977054476507211E-2</x:v>
      </x:c>
      <x:c r="G283" s="33">
        <x:f t="shared" si="149"/>
        <x:v>1.0876500867170291E-2</x:v>
      </x:c>
      <x:c r="H283" s="33">
        <x:f t="shared" si="150"/>
        <x:v>9.7330367074532909E-4</x:v>
      </x:c>
      <x:c r="I283" s="33">
        <x:f t="shared" si="151"/>
        <x:v>-7.0368024769551507E-4</x:v>
      </x:c>
      <x:c r="J283" s="34">
        <x:f t="shared" si="152"/>
        <x:v>0.11350215918338806</x:v>
      </x:c>
      <x:c r="K283" s="34">
        <x:f t="shared" si="153"/>
        <x:v>0.10729321821620727</x:v>
      </x:c>
      <x:c r="L283" s="34">
        <x:f t="shared" si="154"/>
        <x:v>0.82035177392608249</x:v>
      </x:c>
      <x:c r="M283" s="34">
        <x:f t="shared" si="155"/>
        <x:v>6.0454201009201021E-2</x:v>
      </x:c>
      <x:c r="N283" s="34">
        <x:f t="shared" si="126"/>
        <x:v>1.1016013523348789</x:v>
      </x:c>
      <x:c r="O283" s="35">
        <x:f t="shared" si="127"/>
        <x:v>0.20043128753574288</x:v>
      </x:c>
      <x:c r="P283" s="26" t="b">
        <x:f t="shared" si="128"/>
        <x:v>0</x:v>
      </x:c>
      <x:c r="Q283" s="26" t="b">
        <x:f t="shared" si="129"/>
        <x:v>0</x:v>
      </x:c>
      <x:c r="R283" s="26" t="b">
        <x:f t="shared" si="130"/>
        <x:v>0</x:v>
      </x:c>
      <x:c r="S283" s="26" t="b">
        <x:f t="shared" si="156"/>
        <x:v>0</x:v>
      </x:c>
      <x:c r="T283" s="26" t="str">
        <x:f t="shared" si="157"/>
        <x:v>不调</x:v>
      </x:c>
      <x:c r="U283" s="34">
        <x:f t="shared" si="131"/>
        <x:v>0.11350215918338806</x:v>
      </x:c>
      <x:c r="V283" s="34">
        <x:f t="shared" si="132"/>
        <x:v>0.10729321821620727</x:v>
      </x:c>
      <x:c r="W283" s="34">
        <x:f t="shared" si="133"/>
        <x:v>0.82035177392608249</x:v>
      </x:c>
      <x:c r="X283" s="34">
        <x:f t="shared" si="134"/>
        <x:v>6.0454201009201021E-2</x:v>
      </x:c>
      <x:c r="Y283" s="34">
        <x:f t="shared" si="158"/>
        <x:v>0.99998626710299976</x:v>
      </x:c>
      <x:c r="Z283" s="34">
        <x:f t="shared" si="135"/>
        <x:v>0.11350060046992669</x:v>
      </x:c>
      <x:c r="AA283" s="34">
        <x:f t="shared" si="136"/>
        <x:v>0.10729174476949269</x:v>
      </x:c>
      <x:c r="AB283" s="34">
        <x:f t="shared" si="137"/>
        <x:v>0.82034050811966719</x:v>
      </x:c>
      <x:c r="AC283" s="34">
        <x:f t="shared" si="138"/>
        <x:v>6.0453370797885327E-2</x:v>
      </x:c>
      <x:c r="AD283" s="34">
        <x:f t="shared" si="139"/>
        <x:v>1.101586224156972</x:v>
      </x:c>
      <x:c r="AE283" s="34">
        <x:f t="shared" si="159"/>
        <x:v>1.1050781187031036</x:v>
      </x:c>
      <x:c r="AF283" s="33">
        <x:f t="shared" si="140"/>
        <x:v>-3.1598621735715593E-3</x:v>
      </x:c>
      <x:c r="AG283" s="33">
        <x:f t="shared" si="160"/>
        <x:v>3.1498654464496845E-3</x:v>
      </x:c>
      <x:c r="AH283" s="30">
        <x:f t="shared" si="161"/>
        <x:v>44104</x:v>
      </x:c>
      <x:c r="AI283" s="36">
        <x:f t="shared" si="141"/>
        <x:v>2020</x:v>
      </x:c>
      <x:c r="AJ283" s="36">
        <x:f t="shared" si="142"/>
        <x:v>12</x:v>
      </x:c>
      <x:c r="AK283" s="26">
        <x:f t="shared" si="143"/>
        <x:v>0</x:v>
      </x:c>
      <x:c r="AL283" s="34">
        <x:f t="shared" si="162"/>
        <x:v>1.0859972550091064</x:v>
      </x:c>
      <x:c r="AM283" s="35" t="str">
        <x:f t="shared" si="144"/>
      </x:c>
      <x:c r="AN283" s="34">
        <x:f t="shared" si="163"/>
        <x:v>1.1050781187031036</x:v>
      </x:c>
      <x:c r="AO283" s="35">
        <x:f t="shared" si="145"/>
        <x:v>-3.1598621735715593E-3</x:v>
      </x:c>
      <x:c r="AP283" s="31">
        <x:f t="shared" si="146"/>
        <x:v>1</x:v>
      </x:c>
      <x:c r="AQ283" s="26" t="b">
        <x:f t="shared" si="147"/>
        <x:v>1</x:v>
      </x:c>
    </x:row>
    <x:row r="284">
      <x:c r="A284" s="30" t="n">
        <x:f>'净值底稿'!A246</x:f>
        <x:v>44196</x:v>
      </x:c>
      <x:c r="B284" s="32" t="n">
        <x:f>'净值底稿'!F246</x:f>
        <x:v>1.5649560357717376</x:v>
      </x:c>
      <x:c r="C284" s="32" t="n">
        <x:f>'净值底稿'!O246</x:f>
        <x:v>1.3136865569613714</x:v>
      </x:c>
      <x:c r="D284" s="32" t="n">
        <x:f>'净值底稿'!P246</x:f>
        <x:v>1.4396</x:v>
      </x:c>
      <x:c r="E284" s="32" t="n">
        <x:f>'净值底稿'!Q246</x:f>
        <x:v>1.4199</x:v>
      </x:c>
      <x:c r="F284" s="33">
        <x:f t="shared" si="148"/>
        <x:v>1.9488799760779552E-2</x:v>
      </x:c>
      <x:c r="G284" s="33">
        <x:f t="shared" si="149"/>
        <x:v>1.7645200962368657E-2</x:v>
      </x:c>
      <x:c r="H284" s="33">
        <x:f t="shared" si="150"/>
        <x:v>-1.3890818169193242E-4</x:v>
      </x:c>
      <x:c r="I284" s="33">
        <x:f t="shared" si="151"/>
        <x:v>-1.4083515245399969E-4</x:v>
      </x:c>
      <x:c r="J284" s="34">
        <x:f t="shared" si="152"/>
        <x:v>0.11571259094521333</x:v>
      </x:c>
      <x:c r="K284" s="34">
        <x:f t="shared" si="153"/>
        <x:v>0.10918492916755355</x:v>
      </x:c>
      <x:c r="L284" s="34">
        <x:f t="shared" si="154"/>
        <x:v>0.82022655611131601</x:v>
      </x:c>
      <x:c r="M284" s="34">
        <x:f t="shared" si="155"/>
        <x:v>6.0444856838192645E-2</x:v>
      </x:c>
      <x:c r="N284" s="34">
        <x:f t="shared" si="126"/>
        <x:v>1.1055689330622755</x:v>
      </x:c>
      <x:c r="O284" s="35">
        <x:f t="shared" si="127"/>
        <x:v>0.20342243110054778</x:v>
      </x:c>
      <x:c r="P284" s="26" t="b">
        <x:f t="shared" si="128"/>
        <x:v>1</x:v>
      </x:c>
      <x:c r="Q284" s="26" t="b">
        <x:f t="shared" si="129"/>
        <x:v>1</x:v>
      </x:c>
      <x:c r="R284" s="26" t="b">
        <x:f t="shared" si="130"/>
        <x:v>0</x:v>
      </x:c>
      <x:c r="S284" s="26" t="b">
        <x:f t="shared" si="156"/>
        <x:v>1</x:v>
      </x:c>
      <x:c r="T284" s="26" t="str">
        <x:f t="shared" si="157"/>
        <x:v>年末+季度</x:v>
      </x:c>
      <x:c r="U284" s="34">
        <x:f t="shared" si="131"/>
        <x:v>0.11055689330622756</x:v>
      </x:c>
      <x:c r="V284" s="34">
        <x:f t="shared" si="132"/>
        <x:v>0.11055689330622756</x:v>
      </x:c>
      <x:c r="W284" s="34">
        <x:f t="shared" si="133"/>
        <x:v>0.82375059317277755</x:v>
      </x:c>
      <x:c r="X284" s="34">
        <x:f t="shared" si="134"/>
        <x:v>6.0704553277042918E-2</x:v>
      </x:c>
      <x:c r="Y284" s="34">
        <x:f t="shared" si="158"/>
        <x:v>0.99998626710299976</x:v>
      </x:c>
      <x:c r="Z284" s="34">
        <x:f t="shared" si="135"/>
        <x:v>0.11055537503979912</x:v>
      </x:c>
      <x:c r="AA284" s="34">
        <x:f t="shared" si="136"/>
        <x:v>0.11055537503979912</x:v>
      </x:c>
      <x:c r="AB284" s="34">
        <x:f t="shared" si="137"/>
        <x:v>0.82373928069072766</x:v>
      </x:c>
      <x:c r="AC284" s="34">
        <x:f t="shared" si="138"/>
        <x:v>6.0703719627665319E-2</x:v>
      </x:c>
      <x:c r="AD284" s="34">
        <x:f t="shared" si="139"/>
        <x:v>1.1055537503979913</x:v>
      </x:c>
      <x:c r="AE284" s="34">
        <x:f t="shared" si="159"/>
        <x:v>1.1055537503979913</x:v>
      </x:c>
      <x:c r="AF284" s="33">
        <x:f t="shared" si="140"/>
        <x:v>0</x:v>
      </x:c>
      <x:c r="AG284" s="33">
        <x:f t="shared" si="160"/>
        <x:v>3.6016483812291167E-3</x:v>
      </x:c>
      <x:c r="AH284" s="30">
        <x:f t="shared" si="161"/>
        <x:v>44196</x:v>
      </x:c>
      <x:c r="AI284" s="36">
        <x:f t="shared" si="141"/>
        <x:v>2020</x:v>
      </x:c>
      <x:c r="AJ284" s="36">
        <x:f t="shared" si="142"/>
        <x:v>12</x:v>
      </x:c>
      <x:c r="AK284" s="26">
        <x:f t="shared" si="143"/>
        <x:v>1</x:v>
      </x:c>
      <x:c r="AL284" s="34">
        <x:f t="shared" si="162"/>
        <x:v>1.0859972550091064</x:v>
      </x:c>
      <x:c r="AM284" s="35">
        <x:f t="shared" si="144"/>
        <x:v>1.8007868158673057E-2</x:v>
      </x:c>
      <x:c r="AN284" s="34">
        <x:f t="shared" si="163"/>
        <x:v>1.1055537503979913</x:v>
      </x:c>
      <x:c r="AO284" s="35">
        <x:f t="shared" si="145"/>
        <x:v>0</x:v>
      </x:c>
      <x:c r="AP284" s="31">
        <x:f t="shared" si="146"/>
        <x:v>1</x:v>
      </x:c>
      <x:c r="AQ284" s="26" t="b">
        <x:f t="shared" si="147"/>
        <x:v>1</x:v>
      </x:c>
    </x:row>
    <x:row r="285">
      <x:c r="A285" s="30" t="n">
        <x:f>'净值底稿'!A247</x:f>
        <x:v>44200</x:v>
      </x:c>
      <x:c r="B285" s="32" t="n">
        <x:f>'净值底稿'!F247</x:f>
        <x:v>1.605514885819935</x:v>
      </x:c>
      <x:c r="C285" s="32" t="n">
        <x:f>'净值底稿'!O247</x:f>
        <x:v>1.3351751145624688</x:v>
      </x:c>
      <x:c r="D285" s="32" t="n">
        <x:f>'净值底稿'!P247</x:f>
        <x:v>1.4394</x:v>
      </x:c>
      <x:c r="E285" s="32" t="n">
        <x:f>'净值底稿'!Q247</x:f>
        <x:v>1.4476</x:v>
      </x:c>
      <x:c r="F285" s="33">
        <x:f t="shared" si="148"/>
        <x:v>2.5916926176265731E-2</x:v>
      </x:c>
      <x:c r="G285" s="33">
        <x:f t="shared" si="149"/>
        <x:v>1.6357446521186647E-2</x:v>
      </x:c>
      <x:c r="H285" s="33">
        <x:f t="shared" si="150"/>
        <x:v>-1.3892747985555509E-4</x:v>
      </x:c>
      <x:c r="I285" s="33">
        <x:f t="shared" si="151"/>
        <x:v>1.9508416085639801E-2</x:v>
      </x:c>
      <x:c r="J285" s="34">
        <x:f t="shared" si="152"/>
        <x:v>0.11342063053309497</x:v>
      </x:c>
      <x:c r="K285" s="34">
        <x:f t="shared" si="153"/>
        <x:v>0.11236377867464237</x:v>
      </x:c>
      <x:c r="L285" s="34">
        <x:f t="shared" si="154"/>
        <x:v>0.82362484066840325</x:v>
      </x:c>
      <x:c r="M285" s="34">
        <x:f t="shared" si="155"/>
        <x:v>6.1887953048107833E-2</x:v>
      </x:c>
      <x:c r="N285" s="34">
        <x:f t="shared" si="126"/>
        <x:v>1.1112972029242483</x:v>
      </x:c>
      <x:c r="O285" s="35">
        <x:f t="shared" si="127"/>
        <x:v>0.20317194051565338</x:v>
      </x:c>
      <x:c r="P285" s="26" t="b">
        <x:f t="shared" si="128"/>
        <x:v>0</x:v>
      </x:c>
      <x:c r="Q285" s="26" t="b">
        <x:f t="shared" si="129"/>
        <x:v>0</x:v>
      </x:c>
      <x:c r="R285" s="26" t="b">
        <x:f t="shared" si="130"/>
        <x:v>0</x:v>
      </x:c>
      <x:c r="S285" s="26" t="b">
        <x:f t="shared" si="156"/>
        <x:v>0</x:v>
      </x:c>
      <x:c r="T285" s="26" t="str">
        <x:f t="shared" si="157"/>
        <x:v>不调</x:v>
      </x:c>
      <x:c r="U285" s="34">
        <x:f t="shared" si="131"/>
        <x:v>0.11342063053309497</x:v>
      </x:c>
      <x:c r="V285" s="34">
        <x:f t="shared" si="132"/>
        <x:v>0.11236377867464237</x:v>
      </x:c>
      <x:c r="W285" s="34">
        <x:f t="shared" si="133"/>
        <x:v>0.82362484066840325</x:v>
      </x:c>
      <x:c r="X285" s="34">
        <x:f t="shared" si="134"/>
        <x:v>6.1887953048107833E-2</x:v>
      </x:c>
      <x:c r="Y285" s="34">
        <x:f t="shared" si="158"/>
        <x:v>0.99994506954354323</x:v>
      </x:c>
      <x:c r="Z285" s="34">
        <x:f t="shared" si="135"/>
        <x:v>0.11341440028608817</x:v>
      </x:c>
      <x:c r="AA285" s="34">
        <x:f t="shared" si="136"/>
        <x:v>0.11235760648099057</x:v>
      </x:c>
      <x:c r="AB285" s="34">
        <x:f t="shared" si="137"/>
        <x:v>0.82357959857995622</x:v>
      </x:c>
      <x:c r="AC285" s="34">
        <x:f t="shared" si="138"/>
        <x:v>6.1884553514597727E-2</x:v>
      </x:c>
      <x:c r="AD285" s="34">
        <x:f t="shared" si="139"/>
        <x:v>1.1112361588616326</x:v>
      </x:c>
      <x:c r="AE285" s="34">
        <x:f t="shared" si="159"/>
        <x:v>1.1112361588616326</x:v>
      </x:c>
      <x:c r="AF285" s="33">
        <x:f t="shared" si="140"/>
        <x:v>0</x:v>
      </x:c>
      <x:c r="AG285" s="33">
        <x:f t="shared" si="160"/>
        <x:v>5.1398753444558132E-3</x:v>
      </x:c>
      <x:c r="AH285" s="30">
        <x:f t="shared" si="161"/>
        <x:v>44196</x:v>
      </x:c>
      <x:c r="AI285" s="36">
        <x:f t="shared" si="141"/>
        <x:v>2021</x:v>
      </x:c>
      <x:c r="AJ285" s="36">
        <x:f t="shared" si="142"/>
        <x:v>1</x:v>
      </x:c>
      <x:c r="AK285" s="26">
        <x:f t="shared" si="143"/>
        <x:v>0</x:v>
      </x:c>
      <x:c r="AL285" s="34">
        <x:f t="shared" si="162"/>
        <x:v>1.1055537503979913</x:v>
      </x:c>
      <x:c r="AM285" s="35" t="str">
        <x:f t="shared" si="144"/>
      </x:c>
      <x:c r="AN285" s="34">
        <x:f t="shared" si="163"/>
        <x:v>1.1112361588616326</x:v>
      </x:c>
      <x:c r="AO285" s="35">
        <x:f t="shared" si="145"/>
        <x:v>0</x:v>
      </x:c>
      <x:c r="AP285" s="31">
        <x:f t="shared" si="146"/>
        <x:v>1</x:v>
      </x:c>
      <x:c r="AQ285" s="26" t="b">
        <x:f t="shared" si="147"/>
        <x:v>1</x:v>
      </x:c>
    </x:row>
    <x:row r="286">
      <x:c r="A286" s="30" t="n">
        <x:f>'净值底稿'!A248</x:f>
        <x:v>44201</x:v>
      </x:c>
      <x:c r="B286" s="32" t="n">
        <x:f>'净值底稿'!F248</x:f>
        <x:v>1.63690625336807</x:v>
      </x:c>
      <x:c r="C286" s="32" t="n">
        <x:f>'净值底稿'!O248</x:f>
        <x:v>1.3441082938115287</x:v>
      </x:c>
      <x:c r="D286" s="32" t="n">
        <x:f>'净值底稿'!P248</x:f>
        <x:v>1.4403</x:v>
      </x:c>
      <x:c r="E286" s="32" t="n">
        <x:f>'净值底稿'!Q248</x:f>
        <x:v>1.4583</x:v>
      </x:c>
      <x:c r="F286" s="33">
        <x:f t="shared" si="148"/>
        <x:v>1.955221208186031E-2</x:v>
      </x:c>
      <x:c r="G286" s="33">
        <x:f t="shared" si="149"/>
        <x:v>6.6906424120909413E-3</x:v>
      </x:c>
      <x:c r="H286" s="33">
        <x:f t="shared" si="150"/>
        <x:v>6.2526052521882924E-4</x:v>
      </x:c>
      <x:c r="I286" s="33">
        <x:f t="shared" si="151"/>
        <x:v>7.3915446255872208E-3</x:v>
      </x:c>
      <x:c r="J286" s="34">
        <x:f t="shared" si="152"/>
        <x:v>0.11563190269361875</x:v>
      </x:c>
      <x:c r="K286" s="34">
        <x:f t="shared" si="153"/>
        <x:v>0.1131093510482333</x:v>
      </x:c>
      <x:c r="L286" s="34">
        <x:f t="shared" si="154"/>
        <x:v>0.82409455039232382</x:v>
      </x:c>
      <x:c r="M286" s="34">
        <x:f t="shared" si="155"/>
        <x:v>6.2341975953535418E-2</x:v>
      </x:c>
      <x:c r="N286" s="34">
        <x:f t="shared" si="126"/>
        <x:v>1.1151777800877114</x:v>
      </x:c>
      <x:c r="O286" s="35">
        <x:f t="shared" si="127"/>
        <x:v>0.2051164019102506</x:v>
      </x:c>
      <x:c r="P286" s="26" t="b">
        <x:f t="shared" si="128"/>
        <x:v>0</x:v>
      </x:c>
      <x:c r="Q286" s="26" t="b">
        <x:f t="shared" si="129"/>
        <x:v>0</x:v>
      </x:c>
      <x:c r="R286" s="26" t="b">
        <x:f t="shared" si="130"/>
        <x:v>0</x:v>
      </x:c>
      <x:c r="S286" s="26" t="b">
        <x:f t="shared" si="156"/>
        <x:v>0</x:v>
      </x:c>
      <x:c r="T286" s="26" t="str">
        <x:f t="shared" si="157"/>
        <x:v>不调</x:v>
      </x:c>
      <x:c r="U286" s="34">
        <x:f t="shared" si="131"/>
        <x:v>0.11563190269361875</x:v>
      </x:c>
      <x:c r="V286" s="34">
        <x:f t="shared" si="132"/>
        <x:v>0.1131093510482333</x:v>
      </x:c>
      <x:c r="W286" s="34">
        <x:f t="shared" si="133"/>
        <x:v>0.82409455039232382</x:v>
      </x:c>
      <x:c r="X286" s="34">
        <x:f t="shared" si="134"/>
        <x:v>6.2341975953535418E-2</x:v>
      </x:c>
      <x:c r="Y286" s="34">
        <x:f t="shared" si="158"/>
        <x:v>0.99998626710299976</x:v>
      </x:c>
      <x:c r="Z286" s="34">
        <x:f t="shared" si="135"/>
        <x:v>0.11563031473260912</x:v>
      </x:c>
      <x:c r="AA286" s="34">
        <x:f t="shared" si="136"/>
        <x:v>0.1131077977291656</x:v>
      </x:c>
      <x:c r="AB286" s="34">
        <x:f t="shared" si="137"/>
        <x:v>0.82408323318674481</x:v>
      </x:c>
      <x:c r="AC286" s="34">
        <x:f t="shared" si="138"/>
        <x:v>6.2341119817600855E-2</x:v>
      </x:c>
      <x:c r="AD286" s="34">
        <x:f t="shared" si="139"/>
        <x:v>1.1151624654661205</x:v>
      </x:c>
      <x:c r="AE286" s="34">
        <x:f t="shared" si="159"/>
        <x:v>1.1151624654661205</x:v>
      </x:c>
      <x:c r="AF286" s="33">
        <x:f t="shared" si="140"/>
        <x:v>0</x:v>
      </x:c>
      <x:c r="AG286" s="33">
        <x:f t="shared" si="160"/>
        <x:v>3.5332782983863442E-3</x:v>
      </x:c>
      <x:c r="AH286" s="30">
        <x:f t="shared" si="161"/>
        <x:v>44196</x:v>
      </x:c>
      <x:c r="AI286" s="36">
        <x:f t="shared" si="141"/>
        <x:v>2021</x:v>
      </x:c>
      <x:c r="AJ286" s="36">
        <x:f t="shared" si="142"/>
        <x:v>1</x:v>
      </x:c>
      <x:c r="AK286" s="26">
        <x:f t="shared" si="143"/>
        <x:v>0</x:v>
      </x:c>
      <x:c r="AL286" s="34">
        <x:f t="shared" si="162"/>
        <x:v>1.1055537503979913</x:v>
      </x:c>
      <x:c r="AM286" s="35" t="str">
        <x:f t="shared" si="144"/>
      </x:c>
      <x:c r="AN286" s="34">
        <x:f t="shared" si="163"/>
        <x:v>1.1151624654661205</x:v>
      </x:c>
      <x:c r="AO286" s="35">
        <x:f t="shared" si="145"/>
        <x:v>0</x:v>
      </x:c>
      <x:c r="AP286" s="31">
        <x:f t="shared" si="146"/>
        <x:v>1</x:v>
      </x:c>
      <x:c r="AQ286" s="26" t="b">
        <x:f t="shared" si="147"/>
        <x:v>1</x:v>
      </x:c>
    </x:row>
    <x:row r="287">
      <x:c r="A287" s="30" t="n">
        <x:f>'净值底稿'!A249</x:f>
        <x:v>44202</x:v>
      </x:c>
      <x:c r="B287" s="32" t="n">
        <x:f>'净值底稿'!F249</x:f>
        <x:v>1.6301186160814476</x:v>
      </x:c>
      <x:c r="C287" s="32" t="n">
        <x:f>'净值底稿'!O249</x:f>
        <x:v>1.3398994274573737</x:v>
      </x:c>
      <x:c r="D287" s="32" t="n">
        <x:f>'净值底稿'!P249</x:f>
        <x:v>1.441</x:v>
      </x:c>
      <x:c r="E287" s="32" t="n">
        <x:f>'净值底稿'!Q249</x:f>
        <x:v>1.4575</x:v>
      </x:c>
      <x:c r="F287" s="33">
        <x:f t="shared" si="148"/>
        <x:v>-4.1466255459995383E-3</x:v>
      </x:c>
      <x:c r="G287" s="33">
        <x:f t="shared" si="149"/>
        <x:v>-3.1313446792444743E-3</x:v>
      </x:c>
      <x:c r="H287" s="33">
        <x:f t="shared" si="150"/>
        <x:v>4.8600985905733474E-4</x:v>
      </x:c>
      <x:c r="I287" s="33">
        <x:f t="shared" si="151"/>
        <x:v>-5.4858396763346473E-4</x:v>
      </x:c>
      <x:c r="J287" s="34">
        <x:f t="shared" si="152"/>
        <x:v>0.11515083911564691</x:v>
      </x:c>
      <x:c r="K287" s="34">
        <x:f t="shared" si="153"/>
        <x:v>0.11275361822856532</x:v>
      </x:c>
      <x:c r="L287" s="34">
        <x:f t="shared" si="154"/>
        <x:v>0.8244837457627574</x:v>
      </x:c>
      <x:c r="M287" s="34">
        <x:f t="shared" si="155"/>
        <x:v>6.2306920478744601E-2</x:v>
      </x:c>
      <x:c r="N287" s="34">
        <x:f t="shared" si="126"/>
        <x:v>1.1146951235857141</x:v>
      </x:c>
      <x:c r="O287" s="35">
        <x:f t="shared" si="127"/>
        <x:v>0.20445452081201967</x:v>
      </x:c>
      <x:c r="P287" s="26" t="b">
        <x:f t="shared" si="128"/>
        <x:v>0</x:v>
      </x:c>
      <x:c r="Q287" s="26" t="b">
        <x:f t="shared" si="129"/>
        <x:v>0</x:v>
      </x:c>
      <x:c r="R287" s="26" t="b">
        <x:f t="shared" si="130"/>
        <x:v>0</x:v>
      </x:c>
      <x:c r="S287" s="26" t="b">
        <x:f t="shared" si="156"/>
        <x:v>0</x:v>
      </x:c>
      <x:c r="T287" s="26" t="str">
        <x:f t="shared" si="157"/>
        <x:v>不调</x:v>
      </x:c>
      <x:c r="U287" s="34">
        <x:f t="shared" si="131"/>
        <x:v>0.11515083911564691</x:v>
      </x:c>
      <x:c r="V287" s="34">
        <x:f t="shared" si="132"/>
        <x:v>0.11275361822856532</x:v>
      </x:c>
      <x:c r="W287" s="34">
        <x:f t="shared" si="133"/>
        <x:v>0.8244837457627574</x:v>
      </x:c>
      <x:c r="X287" s="34">
        <x:f t="shared" si="134"/>
        <x:v>6.2306920478744601E-2</x:v>
      </x:c>
      <x:c r="Y287" s="34">
        <x:f t="shared" si="158"/>
        <x:v>0.99998626710299976</x:v>
      </x:c>
      <x:c r="Z287" s="34">
        <x:f t="shared" si="135"/>
        <x:v>0.11514925776103385</x:v>
      </x:c>
      <x:c r="AA287" s="34">
        <x:f t="shared" si="136"/>
        <x:v>0.11275206979473978</x:v>
      </x:c>
      <x:c r="AB287" s="34">
        <x:f t="shared" si="137"/>
        <x:v>0.82447242321239844</x:v>
      </x:c>
      <x:c r="AC287" s="34">
        <x:f t="shared" si="138"/>
        <x:v>6.2306064824223267E-2</x:v>
      </x:c>
      <x:c r="AD287" s="34">
        <x:f t="shared" si="139"/>
        <x:v>1.1146798155923954</x:v>
      </x:c>
      <x:c r="AE287" s="34">
        <x:f t="shared" si="159"/>
        <x:v>1.1151624654661205</x:v>
      </x:c>
      <x:c r="AF287" s="33">
        <x:f t="shared" si="140"/>
        <x:v>-4.3280677808987811E-4</x:v>
      </x:c>
      <x:c r="AG287" s="33">
        <x:f t="shared" si="160"/>
        <x:v>-4.3280677808987811E-4</x:v>
      </x:c>
      <x:c r="AH287" s="30">
        <x:f t="shared" si="161"/>
        <x:v>44196</x:v>
      </x:c>
      <x:c r="AI287" s="36">
        <x:f t="shared" si="141"/>
        <x:v>2021</x:v>
      </x:c>
      <x:c r="AJ287" s="36">
        <x:f t="shared" si="142"/>
        <x:v>1</x:v>
      </x:c>
      <x:c r="AK287" s="26">
        <x:f t="shared" si="143"/>
        <x:v>0</x:v>
      </x:c>
      <x:c r="AL287" s="34">
        <x:f t="shared" si="162"/>
        <x:v>1.1055537503979913</x:v>
      </x:c>
      <x:c r="AM287" s="35" t="str">
        <x:f t="shared" si="144"/>
      </x:c>
      <x:c r="AN287" s="34">
        <x:f t="shared" si="163"/>
        <x:v>1.1151624654661205</x:v>
      </x:c>
      <x:c r="AO287" s="35">
        <x:f t="shared" si="145"/>
        <x:v>-4.3280677808987811E-4</x:v>
      </x:c>
      <x:c r="AP287" s="31">
        <x:f t="shared" si="146"/>
        <x:v>1</x:v>
      </x:c>
      <x:c r="AQ287" s="26" t="b">
        <x:f t="shared" si="147"/>
        <x:v>1</x:v>
      </x:c>
    </x:row>
    <x:row r="288">
      <x:c r="A288" s="30" t="n">
        <x:f>'净值底稿'!A250</x:f>
        <x:v>44203</x:v>
      </x:c>
      <x:c r="B288" s="32" t="n">
        <x:f>'净值底稿'!F250</x:f>
        <x:v>1.65565405272858</x:v>
      </x:c>
      <x:c r="C288" s="32" t="n">
        <x:f>'净值底稿'!O250</x:f>
        <x:v>1.3357560966583375</x:v>
      </x:c>
      <x:c r="D288" s="32" t="n">
        <x:f>'净值底稿'!P250</x:f>
        <x:v>1.4419</x:v>
      </x:c>
      <x:c r="E288" s="32" t="n">
        <x:f>'净值底稿'!Q250</x:f>
        <x:v>1.4487</x:v>
      </x:c>
      <x:c r="F288" s="33">
        <x:f t="shared" si="148"/>
        <x:v>1.5664772118556325E-2</x:v>
      </x:c>
      <x:c r="G288" s="33">
        <x:f t="shared" si="149"/>
        <x:v>-3.0922699973823242E-3</x:v>
      </x:c>
      <x:c r="H288" s="33">
        <x:f t="shared" si="150"/>
        <x:v>6.2456627342122317E-4</x:v>
      </x:c>
      <x:c r="I288" s="33">
        <x:f t="shared" si="151"/>
        <x:v>-6.0377358490565358E-3</x:v>
      </x:c>
      <x:c r="J288" s="34">
        <x:f t="shared" si="152"/>
        <x:v>0.11695304464348134</x:v>
      </x:c>
      <x:c r="K288" s="34">
        <x:f t="shared" si="153"/>
        <x:v>0.11240340995217075</x:v>
      </x:c>
      <x:c r="L288" s="34">
        <x:f t="shared" si="154"/>
        <x:v>0.82498736088130276</x:v>
      </x:c>
      <x:c r="M288" s="34">
        <x:f t="shared" si="155"/>
        <x:v>6.1929877263020412E-2</x:v>
      </x:c>
      <x:c r="N288" s="34">
        <x:f t="shared" si="126"/>
        <x:v>1.1162736927399752</x:v>
      </x:c>
      <x:c r="O288" s="35">
        <x:f t="shared" si="127"/>
        <x:v>0.20546614695602111</x:v>
      </x:c>
      <x:c r="P288" s="26" t="b">
        <x:f t="shared" si="128"/>
        <x:v>0</x:v>
      </x:c>
      <x:c r="Q288" s="26" t="b">
        <x:f t="shared" si="129"/>
        <x:v>0</x:v>
      </x:c>
      <x:c r="R288" s="26" t="b">
        <x:f t="shared" si="130"/>
        <x:v>0</x:v>
      </x:c>
      <x:c r="S288" s="26" t="b">
        <x:f t="shared" si="156"/>
        <x:v>0</x:v>
      </x:c>
      <x:c r="T288" s="26" t="str">
        <x:f t="shared" si="157"/>
        <x:v>不调</x:v>
      </x:c>
      <x:c r="U288" s="34">
        <x:f t="shared" si="131"/>
        <x:v>0.11695304464348134</x:v>
      </x:c>
      <x:c r="V288" s="34">
        <x:f t="shared" si="132"/>
        <x:v>0.11240340995217075</x:v>
      </x:c>
      <x:c r="W288" s="34">
        <x:f t="shared" si="133"/>
        <x:v>0.82498736088130276</x:v>
      </x:c>
      <x:c r="X288" s="34">
        <x:f t="shared" si="134"/>
        <x:v>6.1929877263020412E-2</x:v>
      </x:c>
      <x:c r="Y288" s="34">
        <x:f t="shared" si="158"/>
        <x:v>0.99998626710299976</x:v>
      </x:c>
      <x:c r="Z288" s="34">
        <x:f t="shared" si="135"/>
        <x:v>0.11695143853936539</x:v>
      </x:c>
      <x:c r="AA288" s="34">
        <x:f t="shared" si="136"/>
        <x:v>0.11240186632771941</x:v>
      </x:c>
      <x:c r="AB288" s="34">
        <x:f t="shared" si="137"/>
        <x:v>0.82497603141484932</x:v>
      </x:c>
      <x:c r="AC288" s="34">
        <x:f t="shared" si="138"/>
        <x:v>6.1929026786394718E-2</x:v>
      </x:c>
      <x:c r="AD288" s="34">
        <x:f t="shared" si="139"/>
        <x:v>1.1162583630683289</x:v>
      </x:c>
      <x:c r="AE288" s="34">
        <x:f t="shared" si="159"/>
        <x:v>1.1162583630683289</x:v>
      </x:c>
      <x:c r="AF288" s="33">
        <x:f t="shared" si="140"/>
        <x:v>0</x:v>
      </x:c>
      <x:c r="AG288" s="33">
        <x:f t="shared" si="160"/>
        <x:v>1.4161443078564151E-3</x:v>
      </x:c>
      <x:c r="AH288" s="30">
        <x:f t="shared" si="161"/>
        <x:v>44196</x:v>
      </x:c>
      <x:c r="AI288" s="36">
        <x:f t="shared" si="141"/>
        <x:v>2021</x:v>
      </x:c>
      <x:c r="AJ288" s="36">
        <x:f t="shared" si="142"/>
        <x:v>1</x:v>
      </x:c>
      <x:c r="AK288" s="26">
        <x:f t="shared" si="143"/>
        <x:v>0</x:v>
      </x:c>
      <x:c r="AL288" s="34">
        <x:f t="shared" si="162"/>
        <x:v>1.1055537503979913</x:v>
      </x:c>
      <x:c r="AM288" s="35" t="str">
        <x:f t="shared" si="144"/>
      </x:c>
      <x:c r="AN288" s="34">
        <x:f t="shared" si="163"/>
        <x:v>1.1162583630683289</x:v>
      </x:c>
      <x:c r="AO288" s="35">
        <x:f t="shared" si="145"/>
        <x:v>0</x:v>
      </x:c>
      <x:c r="AP288" s="31">
        <x:f t="shared" si="146"/>
        <x:v>1</x:v>
      </x:c>
      <x:c r="AQ288" s="26" t="b">
        <x:f t="shared" si="147"/>
        <x:v>1</x:v>
      </x:c>
    </x:row>
    <x:row r="289">
      <x:c r="A289" s="30" t="n">
        <x:f>'净值底稿'!A251</x:f>
        <x:v>44204</x:v>
      </x:c>
      <x:c r="B289" s="32" t="n">
        <x:f>'净值底稿'!F251</x:f>
        <x:v>1.644346400942685</x:v>
      </x:c>
      <x:c r="C289" s="32" t="n">
        <x:f>'净值底稿'!O251</x:f>
        <x:v>1.3328550197947688</x:v>
      </x:c>
      <x:c r="D289" s="32" t="n">
        <x:f>'净值底稿'!P251</x:f>
        <x:v>1.4422</x:v>
      </x:c>
      <x:c r="E289" s="32" t="n">
        <x:f>'净值底稿'!Q251</x:f>
        <x:v>1.4397</x:v>
      </x:c>
      <x:c r="F289" s="33">
        <x:f t="shared" si="148"/>
        <x:v>-6.8297189061081731E-3</x:v>
      </x:c>
      <x:c r="G289" s="33">
        <x:f t="shared" si="149"/>
        <x:v>-2.1718612183962982E-3</x:v>
      </x:c>
      <x:c r="H289" s="33">
        <x:f t="shared" si="150"/>
        <x:v>2.0805881129071224E-4</x:v>
      </x:c>
      <x:c r="I289" s="33">
        <x:f t="shared" si="151"/>
        <x:v>-6.2124663491407439E-3</x:v>
      </x:c>
      <x:c r="J289" s="34">
        <x:f t="shared" si="152"/>
        <x:v>0.11615269308847653</x:v>
      </x:c>
      <x:c r="K289" s="34">
        <x:f t="shared" si="153"/>
        <x:v>0.11215774507336687</x:v>
      </x:c>
      <x:c r="L289" s="34">
        <x:f t="shared" si="154"/>
        <x:v>0.8251476749472888</x:v>
      </x:c>
      <x:c r="M289" s="34">
        <x:f t="shared" si="155"/>
        <x:v>6.1544294791449204E-2</x:v>
      </x:c>
      <x:c r="N289" s="34">
        <x:f t="shared" si="126"/>
        <x:v>1.1150024079005816</x:v>
      </x:c>
      <x:c r="O289" s="35">
        <x:f t="shared" si="127"/>
        <x:v>0.20476228261401255</x:v>
      </x:c>
      <x:c r="P289" s="26" t="b">
        <x:f t="shared" si="128"/>
        <x:v>0</x:v>
      </x:c>
      <x:c r="Q289" s="26" t="b">
        <x:f t="shared" si="129"/>
        <x:v>0</x:v>
      </x:c>
      <x:c r="R289" s="26" t="b">
        <x:f t="shared" si="130"/>
        <x:v>0</x:v>
      </x:c>
      <x:c r="S289" s="26" t="b">
        <x:f t="shared" si="156"/>
        <x:v>0</x:v>
      </x:c>
      <x:c r="T289" s="26" t="str">
        <x:f t="shared" si="157"/>
        <x:v>不调</x:v>
      </x:c>
      <x:c r="U289" s="34">
        <x:f t="shared" si="131"/>
        <x:v>0.11615269308847653</x:v>
      </x:c>
      <x:c r="V289" s="34">
        <x:f t="shared" si="132"/>
        <x:v>0.11215774507336687</x:v>
      </x:c>
      <x:c r="W289" s="34">
        <x:f t="shared" si="133"/>
        <x:v>0.8251476749472888</x:v>
      </x:c>
      <x:c r="X289" s="34">
        <x:f t="shared" si="134"/>
        <x:v>6.1544294791449204E-2</x:v>
      </x:c>
      <x:c r="Y289" s="34">
        <x:f t="shared" si="158"/>
        <x:v>0.99998626710299976</x:v>
      </x:c>
      <x:c r="Z289" s="34">
        <x:f t="shared" si="135"/>
        <x:v>0.11615109797550605</x:v>
      </x:c>
      <x:c r="AA289" s="34">
        <x:f t="shared" si="136"/>
        <x:v>0.11215620482260599</x:v>
      </x:c>
      <x:c r="AB289" s="34">
        <x:f t="shared" si="137"/>
        <x:v>0.82513634327925878</x:v>
      </x:c>
      <x:c r="AC289" s="34">
        <x:f t="shared" si="138"/>
        <x:v>6.154344960998788E-2</x:v>
      </x:c>
      <x:c r="AD289" s="34">
        <x:f t="shared" si="139"/>
        <x:v>1.1149870956873587</x:v>
      </x:c>
      <x:c r="AE289" s="34">
        <x:f t="shared" si="159"/>
        <x:v>1.1162583630683289</x:v>
      </x:c>
      <x:c r="AF289" s="33">
        <x:f t="shared" si="140"/>
        <x:v>-1.1388648211116958E-3</x:v>
      </x:c>
      <x:c r="AG289" s="33">
        <x:f t="shared" si="160"/>
        <x:v>-1.1388648211116958E-3</x:v>
      </x:c>
      <x:c r="AH289" s="30">
        <x:f t="shared" si="161"/>
        <x:v>44196</x:v>
      </x:c>
      <x:c r="AI289" s="36">
        <x:f t="shared" si="141"/>
        <x:v>2021</x:v>
      </x:c>
      <x:c r="AJ289" s="36">
        <x:f t="shared" si="142"/>
        <x:v>1</x:v>
      </x:c>
      <x:c r="AK289" s="26">
        <x:f t="shared" si="143"/>
        <x:v>0</x:v>
      </x:c>
      <x:c r="AL289" s="34">
        <x:f t="shared" si="162"/>
        <x:v>1.1055537503979913</x:v>
      </x:c>
      <x:c r="AM289" s="35" t="str">
        <x:f t="shared" si="144"/>
      </x:c>
      <x:c r="AN289" s="34">
        <x:f t="shared" si="163"/>
        <x:v>1.1162583630683289</x:v>
      </x:c>
      <x:c r="AO289" s="35">
        <x:f t="shared" si="145"/>
        <x:v>-1.1388648211116958E-3</x:v>
      </x:c>
      <x:c r="AP289" s="31">
        <x:f t="shared" si="146"/>
        <x:v>1</x:v>
      </x:c>
      <x:c r="AQ289" s="26" t="b">
        <x:f t="shared" si="147"/>
        <x:v>1</x:v>
      </x:c>
    </x:row>
    <x:row r="290">
      <x:c r="A290" s="30" t="n">
        <x:f>'净值底稿'!A252</x:f>
        <x:v>44207</x:v>
      </x:c>
      <x:c r="B290" s="32" t="n">
        <x:f>'净值底稿'!F252</x:f>
        <x:v>1.6385562090224348</x:v>
      </x:c>
      <x:c r="C290" s="32" t="n">
        <x:f>'净值底稿'!O252</x:f>
        <x:v>1.3117449764581541</x:v>
      </x:c>
      <x:c r="D290" s="32" t="n">
        <x:f>'净值底稿'!P252</x:f>
        <x:v>1.4424</x:v>
      </x:c>
      <x:c r="E290" s="32" t="n">
        <x:f>'净值底稿'!Q252</x:f>
        <x:v>1.3994</x:v>
      </x:c>
      <x:c r="F290" s="33">
        <x:f t="shared" si="148"/>
        <x:v>-3.5212725961699665E-3</x:v>
      </x:c>
      <x:c r="G290" s="33">
        <x:f t="shared" si="149"/>
        <x:v>-1.5838214226679526E-2</x:v>
      </x:c>
      <x:c r="H290" s="33">
        <x:f t="shared" si="150"/>
        <x:v>1.3867702121750369E-4</x:v>
      </x:c>
      <x:c r="I290" s="33">
        <x:f t="shared" si="151"/>
        <x:v>-2.7991942765854039E-2</x:v>
      </x:c>
      <x:c r="J290" s="34">
        <x:f t="shared" si="152"/>
        <x:v>0.11574209829718984</x:v>
      </x:c>
      <x:c r="K290" s="34">
        <x:f t="shared" si="153"/>
        <x:v>0.11037985082377422</x:v>
      </x:c>
      <x:c r="L290" s="34">
        <x:f t="shared" si="154"/>
        <x:v>0.82525077072944308</x:v>
      </x:c>
      <x:c r="M290" s="34">
        <x:f t="shared" si="155"/>
        <x:v>5.9820728890891878E-2</x:v>
      </x:c>
      <x:c r="N290" s="34">
        <x:f t="shared" si="126"/>
        <x:v>1.1111934487412989</x:v>
      </x:c>
      <x:c r="O290" s="35">
        <x:f t="shared" si="127"/>
        <x:v>0.20349467446654138</x:v>
      </x:c>
      <x:c r="P290" s="26" t="b">
        <x:f t="shared" si="128"/>
        <x:v>0</x:v>
      </x:c>
      <x:c r="Q290" s="26" t="b">
        <x:f t="shared" si="129"/>
        <x:v>0</x:v>
      </x:c>
      <x:c r="R290" s="26" t="b">
        <x:f t="shared" si="130"/>
        <x:v>0</x:v>
      </x:c>
      <x:c r="S290" s="26" t="b">
        <x:f t="shared" si="156"/>
        <x:v>0</x:v>
      </x:c>
      <x:c r="T290" s="26" t="str">
        <x:f t="shared" si="157"/>
        <x:v>不调</x:v>
      </x:c>
      <x:c r="U290" s="34">
        <x:f t="shared" si="131"/>
        <x:v>0.11574209829718984</x:v>
      </x:c>
      <x:c r="V290" s="34">
        <x:f t="shared" si="132"/>
        <x:v>0.11037985082377422</x:v>
      </x:c>
      <x:c r="W290" s="34">
        <x:f t="shared" si="133"/>
        <x:v>0.82525077072944308</x:v>
      </x:c>
      <x:c r="X290" s="34">
        <x:f t="shared" si="134"/>
        <x:v>5.9820728890891878E-2</x:v>
      </x:c>
      <x:c r="Y290" s="34">
        <x:f t="shared" si="158"/>
        <x:v>0.99995880187477393</x:v>
      </x:c>
      <x:c r="Z290" s="34">
        <x:f t="shared" si="135"/>
        <x:v>0.11573732993973027</x:v>
      </x:c>
      <x:c r="AA290" s="34">
        <x:f t="shared" si="136"/>
        <x:v>0.11037530338085755</x:v>
      </x:c>
      <x:c r="AB290" s="34">
        <x:f t="shared" si="137"/>
        <x:v>0.82521677194484766</x:v>
      </x:c>
      <x:c r="AC290" s="34">
        <x:f t="shared" si="138"/>
        <x:v>5.9818264389011916E-2</x:v>
      </x:c>
      <x:c r="AD290" s="34">
        <x:f t="shared" si="139"/>
        <x:v>1.1111476696544473</x:v>
      </x:c>
      <x:c r="AE290" s="34">
        <x:f t="shared" si="159"/>
        <x:v>1.1162583630683289</x:v>
      </x:c>
      <x:c r="AF290" s="33">
        <x:f t="shared" si="140"/>
        <x:v>-4.5784144450514708E-3</x:v>
      </x:c>
      <x:c r="AG290" s="33">
        <x:f t="shared" si="160"/>
        <x:v>-3.4434712722342109E-3</x:v>
      </x:c>
      <x:c r="AH290" s="30">
        <x:f t="shared" si="161"/>
        <x:v>44196</x:v>
      </x:c>
      <x:c r="AI290" s="36">
        <x:f t="shared" si="141"/>
        <x:v>2021</x:v>
      </x:c>
      <x:c r="AJ290" s="36">
        <x:f t="shared" si="142"/>
        <x:v>1</x:v>
      </x:c>
      <x:c r="AK290" s="26">
        <x:f t="shared" si="143"/>
        <x:v>0</x:v>
      </x:c>
      <x:c r="AL290" s="34">
        <x:f t="shared" si="162"/>
        <x:v>1.1055537503979913</x:v>
      </x:c>
      <x:c r="AM290" s="35" t="str">
        <x:f t="shared" si="144"/>
      </x:c>
      <x:c r="AN290" s="34">
        <x:f t="shared" si="163"/>
        <x:v>1.1162583630683289</x:v>
      </x:c>
      <x:c r="AO290" s="35">
        <x:f t="shared" si="145"/>
        <x:v>-4.5784144450514708E-3</x:v>
      </x:c>
      <x:c r="AP290" s="31">
        <x:f t="shared" si="146"/>
        <x:v>1</x:v>
      </x:c>
      <x:c r="AQ290" s="26" t="b">
        <x:f t="shared" si="147"/>
        <x:v>1</x:v>
      </x:c>
    </x:row>
    <x:row r="291">
      <x:c r="A291" s="30" t="n">
        <x:f>'净值底稿'!A253</x:f>
        <x:v>44208</x:v>
      </x:c>
      <x:c r="B291" s="32" t="n">
        <x:f>'净值底稿'!F253</x:f>
        <x:v>1.68626079034988</x:v>
      </x:c>
      <x:c r="C291" s="32" t="n">
        <x:f>'净值底稿'!O253</x:f>
        <x:v>1.3322792333118854</x:v>
      </x:c>
      <x:c r="D291" s="32" t="n">
        <x:f>'净值底稿'!P253</x:f>
        <x:v>1.4431</x:v>
      </x:c>
      <x:c r="E291" s="32" t="n">
        <x:f>'净值底稿'!Q253</x:f>
        <x:v>1.4095</x:v>
      </x:c>
      <x:c r="F291" s="33">
        <x:f t="shared" si="148"/>
        <x:v>2.9113789972396331E-2</x:v>
      </x:c>
      <x:c r="G291" s="33">
        <x:f t="shared" si="149"/>
        <x:v>1.5654153225099998E-2</x:v>
      </x:c>
      <x:c r="H291" s="33">
        <x:f t="shared" si="150"/>
        <x:v>4.8530227398790871E-4</x:v>
      </x:c>
      <x:c r="I291" s="33">
        <x:f t="shared" si="151"/>
        <x:v>7.2173788766614067E-3</x:v>
      </x:c>
      <x:c r="J291" s="34">
        <x:f t="shared" si="152"/>
        <x:v>0.11910688225556151</x:v>
      </x:c>
      <x:c r="K291" s="34">
        <x:f t="shared" si="153"/>
        <x:v>0.11210313529224838</x:v>
      </x:c>
      <x:c r="L291" s="34">
        <x:f t="shared" si="154"/>
        <x:v>0.82561725152080545</x:v>
      </x:c>
      <x:c r="M291" s="34">
        <x:f t="shared" si="155"/>
        <x:v>6.0249995466851718E-2</x:v>
      </x:c>
      <x:c r="N291" s="34">
        <x:f t="shared" si="126"/>
        <x:v>1.117077264535467</x:v>
      </x:c>
      <x:c r="O291" s="35">
        <x:f t="shared" si="127"/>
        <x:v>0.20697764146507613</x:v>
      </x:c>
      <x:c r="P291" s="26" t="b">
        <x:f t="shared" si="128"/>
        <x:v>0</x:v>
      </x:c>
      <x:c r="Q291" s="26" t="b">
        <x:f t="shared" si="129"/>
        <x:v>0</x:v>
      </x:c>
      <x:c r="R291" s="26" t="b">
        <x:f t="shared" si="130"/>
        <x:v>0</x:v>
      </x:c>
      <x:c r="S291" s="26" t="b">
        <x:f t="shared" si="156"/>
        <x:v>0</x:v>
      </x:c>
      <x:c r="T291" s="26" t="str">
        <x:f t="shared" si="157"/>
        <x:v>不调</x:v>
      </x:c>
      <x:c r="U291" s="34">
        <x:f t="shared" si="131"/>
        <x:v>0.11910688225556151</x:v>
      </x:c>
      <x:c r="V291" s="34">
        <x:f t="shared" si="132"/>
        <x:v>0.11210313529224838</x:v>
      </x:c>
      <x:c r="W291" s="34">
        <x:f t="shared" si="133"/>
        <x:v>0.82561725152080545</x:v>
      </x:c>
      <x:c r="X291" s="34">
        <x:f t="shared" si="134"/>
        <x:v>6.0249995466851718E-2</x:v>
      </x:c>
      <x:c r="Y291" s="34">
        <x:f t="shared" si="158"/>
        <x:v>0.99998626710299976</x:v>
      </x:c>
      <x:c r="Z291" s="34">
        <x:f t="shared" si="135"/>
        <x:v>0.11910524657301548</x:v>
      </x:c>
      <x:c r="AA291" s="34">
        <x:f t="shared" si="136"/>
        <x:v>0.11210159579143801</x:v>
      </x:c>
      <x:c r="AB291" s="34">
        <x:f t="shared" si="137"/>
        <x:v>0.8256059134041287</x:v>
      </x:c>
      <x:c r="AC291" s="34">
        <x:f t="shared" si="138"/>
        <x:v>6.0249168059869705E-2</x:v>
      </x:c>
      <x:c r="AD291" s="34">
        <x:f t="shared" si="139"/>
        <x:v>1.117061923828452</x:v>
      </x:c>
      <x:c r="AE291" s="34">
        <x:f t="shared" si="159"/>
        <x:v>1.117061923828452</x:v>
      </x:c>
      <x:c r="AF291" s="33">
        <x:f t="shared" si="140"/>
        <x:v>0</x:v>
      </x:c>
      <x:c r="AG291" s="33">
        <x:f t="shared" si="160"/>
        <x:v>5.3226536269872504E-3</x:v>
      </x:c>
      <x:c r="AH291" s="30">
        <x:f t="shared" si="161"/>
        <x:v>44196</x:v>
      </x:c>
      <x:c r="AI291" s="36">
        <x:f t="shared" si="141"/>
        <x:v>2021</x:v>
      </x:c>
      <x:c r="AJ291" s="36">
        <x:f t="shared" si="142"/>
        <x:v>1</x:v>
      </x:c>
      <x:c r="AK291" s="26">
        <x:f t="shared" si="143"/>
        <x:v>0</x:v>
      </x:c>
      <x:c r="AL291" s="34">
        <x:f t="shared" si="162"/>
        <x:v>1.1055537503979913</x:v>
      </x:c>
      <x:c r="AM291" s="35" t="str">
        <x:f t="shared" si="144"/>
      </x:c>
      <x:c r="AN291" s="34">
        <x:f t="shared" si="163"/>
        <x:v>1.117061923828452</x:v>
      </x:c>
      <x:c r="AO291" s="35">
        <x:f t="shared" si="145"/>
        <x:v>0</x:v>
      </x:c>
      <x:c r="AP291" s="31">
        <x:f t="shared" si="146"/>
        <x:v>1</x:v>
      </x:c>
      <x:c r="AQ291" s="26" t="b">
        <x:f t="shared" si="147"/>
        <x:v>1</x:v>
      </x:c>
    </x:row>
    <x:row r="292">
      <x:c r="A292" s="30" t="n">
        <x:f>'净值底稿'!A254</x:f>
        <x:v>44209</x:v>
      </x:c>
      <x:c r="B292" s="32" t="n">
        <x:f>'净值底稿'!F254</x:f>
        <x:v>1.6752154980435876</x:v>
      </x:c>
      <x:c r="C292" s="32" t="n">
        <x:f>'净值底稿'!O254</x:f>
        <x:v>1.3208662887136189</x:v>
      </x:c>
      <x:c r="D292" s="32" t="n">
        <x:f>'净值底稿'!P254</x:f>
        <x:v>1.4443</x:v>
      </x:c>
      <x:c r="E292" s="32" t="n">
        <x:f>'净值底稿'!Q254</x:f>
        <x:v>1.4051</x:v>
      </x:c>
      <x:c r="F292" s="33">
        <x:f t="shared" si="148"/>
        <x:v>-6.5501684967724794E-3</x:v>
      </x:c>
      <x:c r="G292" s="33">
        <x:f t="shared" si="149"/>
        <x:v>-8.5664808944707627E-3</x:v>
      </x:c>
      <x:c r="H292" s="33">
        <x:f t="shared" si="150"/>
        <x:v>8.3154320559897243E-4</x:v>
      </x:c>
      <x:c r="I292" s="33">
        <x:f t="shared" si="151"/>
        <x:v>-3.1216743526072399E-3</x:v>
      </x:c>
      <x:c r="J292" s="34">
        <x:f t="shared" si="152"/>
        <x:v>0.11832508713911259</x:v>
      </x:c>
      <x:c r="K292" s="34">
        <x:f t="shared" si="153"/>
        <x:v>0.11114127961285097</x:v>
      </x:c>
      <x:c r="L292" s="34">
        <x:f t="shared" si="154"/>
        <x:v>0.82629244039192229</x:v>
      </x:c>
      <x:c r="M292" s="34">
        <x:f t="shared" si="155"/>
        <x:v>6.0061089777171284E-2</x:v>
      </x:c>
      <x:c r="N292" s="34">
        <x:f t="shared" si="126"/>
        <x:v>1.1158198969210571</x:v>
      </x:c>
      <x:c r="O292" s="35">
        <x:f t="shared" si="127"/>
        <x:v>0.20564821203237429</x:v>
      </x:c>
      <x:c r="P292" s="26" t="b">
        <x:f t="shared" si="128"/>
        <x:v>0</x:v>
      </x:c>
      <x:c r="Q292" s="26" t="b">
        <x:f t="shared" si="129"/>
        <x:v>0</x:v>
      </x:c>
      <x:c r="R292" s="26" t="b">
        <x:f t="shared" si="130"/>
        <x:v>0</x:v>
      </x:c>
      <x:c r="S292" s="26" t="b">
        <x:f t="shared" si="156"/>
        <x:v>0</x:v>
      </x:c>
      <x:c r="T292" s="26" t="str">
        <x:f t="shared" si="157"/>
        <x:v>不调</x:v>
      </x:c>
      <x:c r="U292" s="34">
        <x:f t="shared" si="131"/>
        <x:v>0.11832508713911259</x:v>
      </x:c>
      <x:c r="V292" s="34">
        <x:f t="shared" si="132"/>
        <x:v>0.11114127961285097</x:v>
      </x:c>
      <x:c r="W292" s="34">
        <x:f t="shared" si="133"/>
        <x:v>0.82629244039192229</x:v>
      </x:c>
      <x:c r="X292" s="34">
        <x:f t="shared" si="134"/>
        <x:v>6.0061089777171284E-2</x:v>
      </x:c>
      <x:c r="Y292" s="34">
        <x:f t="shared" si="158"/>
        <x:v>0.99998626710299976</x:v>
      </x:c>
      <x:c r="Z292" s="34">
        <x:f t="shared" si="135"/>
        <x:v>0.11832346219287837</x:v>
      </x:c>
      <x:c r="AA292" s="34">
        <x:f t="shared" si="136"/>
        <x:v>0.11113975332110558</x:v>
      </x:c>
      <x:c r="AB292" s="34">
        <x:f t="shared" si="137"/>
        <x:v>0.82628109300294628</x:v>
      </x:c>
      <x:c r="AC292" s="34">
        <x:f t="shared" si="138"/>
        <x:v>6.006026496441165E-2</x:v>
      </x:c>
      <x:c r="AD292" s="34">
        <x:f t="shared" si="139"/>
        <x:v>1.115804573481342</x:v>
      </x:c>
      <x:c r="AE292" s="34">
        <x:f t="shared" si="159"/>
        <x:v>1.117061923828452</x:v>
      </x:c>
      <x:c r="AF292" s="33">
        <x:f t="shared" si="140"/>
        <x:v>-1.1255869708644006E-3</x:v>
      </x:c>
      <x:c r="AG292" s="33">
        <x:f t="shared" si="160"/>
        <x:v>-1.1255869708644006E-3</x:v>
      </x:c>
      <x:c r="AH292" s="30">
        <x:f t="shared" si="161"/>
        <x:v>44196</x:v>
      </x:c>
      <x:c r="AI292" s="36">
        <x:f t="shared" si="141"/>
        <x:v>2021</x:v>
      </x:c>
      <x:c r="AJ292" s="36">
        <x:f t="shared" si="142"/>
        <x:v>1</x:v>
      </x:c>
      <x:c r="AK292" s="26">
        <x:f t="shared" si="143"/>
        <x:v>0</x:v>
      </x:c>
      <x:c r="AL292" s="34">
        <x:f t="shared" si="162"/>
        <x:v>1.1055537503979913</x:v>
      </x:c>
      <x:c r="AM292" s="35" t="str">
        <x:f t="shared" si="144"/>
      </x:c>
      <x:c r="AN292" s="34">
        <x:f t="shared" si="163"/>
        <x:v>1.117061923828452</x:v>
      </x:c>
      <x:c r="AO292" s="35">
        <x:f t="shared" si="145"/>
        <x:v>-1.1255869708644006E-3</x:v>
      </x:c>
      <x:c r="AP292" s="31">
        <x:f t="shared" si="146"/>
        <x:v>1</x:v>
      </x:c>
      <x:c r="AQ292" s="26" t="b">
        <x:f t="shared" si="147"/>
        <x:v>1</x:v>
      </x:c>
    </x:row>
    <x:row r="293">
      <x:c r="A293" s="30" t="n">
        <x:f>'净值底稿'!A255</x:f>
        <x:v>44210</x:v>
      </x:c>
      <x:c r="B293" s="32" t="n">
        <x:f>'净值底稿'!F255</x:f>
        <x:v>1.6534087458539175</x:v>
      </x:c>
      <x:c r="C293" s="32" t="n">
        <x:f>'净值底稿'!O255</x:f>
        <x:v>1.3116026303246073</x:v>
      </x:c>
      <x:c r="D293" s="32" t="n">
        <x:f>'净值底稿'!P255</x:f>
        <x:v>1.4455</x:v>
      </x:c>
      <x:c r="E293" s="32" t="n">
        <x:f>'净值底稿'!Q255</x:f>
        <x:v>1.3956</x:v>
      </x:c>
      <x:c r="F293" s="33">
        <x:f t="shared" si="148"/>
        <x:v>-1.3017281785619339E-2</x:v>
      </x:c>
      <x:c r="G293" s="33">
        <x:f t="shared" si="149"/>
        <x:v>-7.0133203248251563E-3</x:v>
      </x:c>
      <x:c r="H293" s="33">
        <x:f t="shared" si="150"/>
        <x:v>8.3085231600099618E-4</x:v>
      </x:c>
      <x:c r="I293" s="33">
        <x:f t="shared" si="151"/>
        <x:v>-6.7610846203117747E-3</x:v>
      </x:c>
      <x:c r="J293" s="34">
        <x:f t="shared" si="152"/>
        <x:v>0.11678321234366359</x:v>
      </x:c>
      <x:c r="K293" s="34">
        <x:f t="shared" si="153"/>
        <x:v>0.11036029463024262</x:v>
      </x:c>
      <x:c r="L293" s="34">
        <x:f t="shared" si="154"/>
        <x:v>0.8269676105627356</x:v>
      </x:c>
      <x:c r="M293" s="34">
        <x:f t="shared" si="155"/>
        <x:v>5.9654192430668919E-2</x:v>
      </x:c>
      <x:c r="N293" s="34">
        <x:f t="shared" si="126"/>
        <x:v>1.1137653099673106</x:v>
      </x:c>
      <x:c r="O293" s="35">
        <x:f t="shared" si="127"/>
        <x:v>0.20394198395402796</x:v>
      </x:c>
      <x:c r="P293" s="26" t="b">
        <x:f t="shared" si="128"/>
        <x:v>0</x:v>
      </x:c>
      <x:c r="Q293" s="26" t="b">
        <x:f t="shared" si="129"/>
        <x:v>0</x:v>
      </x:c>
      <x:c r="R293" s="26" t="b">
        <x:f t="shared" si="130"/>
        <x:v>0</x:v>
      </x:c>
      <x:c r="S293" s="26" t="b">
        <x:f t="shared" si="156"/>
        <x:v>0</x:v>
      </x:c>
      <x:c r="T293" s="26" t="str">
        <x:f t="shared" si="157"/>
        <x:v>不调</x:v>
      </x:c>
      <x:c r="U293" s="34">
        <x:f t="shared" si="131"/>
        <x:v>0.11678321234366359</x:v>
      </x:c>
      <x:c r="V293" s="34">
        <x:f t="shared" si="132"/>
        <x:v>0.11036029463024262</x:v>
      </x:c>
      <x:c r="W293" s="34">
        <x:f t="shared" si="133"/>
        <x:v>0.8269676105627356</x:v>
      </x:c>
      <x:c r="X293" s="34">
        <x:f t="shared" si="134"/>
        <x:v>5.9654192430668919E-2</x:v>
      </x:c>
      <x:c r="Y293" s="34">
        <x:f t="shared" si="158"/>
        <x:v>0.99998626710299976</x:v>
      </x:c>
      <x:c r="Z293" s="34">
        <x:f t="shared" si="135"/>
        <x:v>0.11678160857183713</x:v>
      </x:c>
      <x:c r="AA293" s="34">
        <x:f t="shared" si="136"/>
        <x:v>0.11035877906368355</x:v>
      </x:c>
      <x:c r="AB293" s="34">
        <x:f t="shared" si="137"/>
        <x:v>0.82695625390171723</x:v>
      </x:c>
      <x:c r="AC293" s="34">
        <x:f t="shared" si="138"/>
        <x:v>5.9653373205788639E-2</x:v>
      </x:c>
      <x:c r="AD293" s="34">
        <x:f t="shared" si="139"/>
        <x:v>1.1137500147430266</x:v>
      </x:c>
      <x:c r="AE293" s="34">
        <x:f t="shared" si="159"/>
        <x:v>1.117061923828452</x:v>
      </x:c>
      <x:c r="AF293" s="33">
        <x:f t="shared" si="140"/>
        <x:v>-2.9648392938457224E-3</x:v>
      </x:c>
      <x:c r="AG293" s="33">
        <x:f t="shared" si="160"/>
        <x:v>-1.8413248942914517E-3</x:v>
      </x:c>
      <x:c r="AH293" s="30">
        <x:f t="shared" si="161"/>
        <x:v>44196</x:v>
      </x:c>
      <x:c r="AI293" s="36">
        <x:f t="shared" si="141"/>
        <x:v>2021</x:v>
      </x:c>
      <x:c r="AJ293" s="36">
        <x:f t="shared" si="142"/>
        <x:v>1</x:v>
      </x:c>
      <x:c r="AK293" s="26">
        <x:f t="shared" si="143"/>
        <x:v>0</x:v>
      </x:c>
      <x:c r="AL293" s="34">
        <x:f t="shared" si="162"/>
        <x:v>1.1055537503979913</x:v>
      </x:c>
      <x:c r="AM293" s="35" t="str">
        <x:f t="shared" si="144"/>
      </x:c>
      <x:c r="AN293" s="34">
        <x:f t="shared" si="163"/>
        <x:v>1.117061923828452</x:v>
      </x:c>
      <x:c r="AO293" s="35">
        <x:f t="shared" si="145"/>
        <x:v>-2.9648392938457224E-3</x:v>
      </x:c>
      <x:c r="AP293" s="31">
        <x:f t="shared" si="146"/>
        <x:v>1</x:v>
      </x:c>
      <x:c r="AQ293" s="26" t="b">
        <x:f t="shared" si="147"/>
        <x:v>1</x:v>
      </x:c>
    </x:row>
    <x:row r="294">
      <x:c r="A294" s="30" t="n">
        <x:f>'净值底稿'!A256</x:f>
        <x:v>44211</x:v>
      </x:c>
      <x:c r="B294" s="32" t="n">
        <x:f>'净值底稿'!F256</x:f>
        <x:v>1.650472874657055</x:v>
      </x:c>
      <x:c r="C294" s="32" t="n">
        <x:f>'净值底稿'!O256</x:f>
        <x:v>1.3156935036971267</x:v>
      </x:c>
      <x:c r="D294" s="32" t="n">
        <x:f>'净值底稿'!P256</x:f>
        <x:v>1.4442</x:v>
      </x:c>
      <x:c r="E294" s="32" t="n">
        <x:f>'净值底稿'!Q256</x:f>
        <x:v>1.4012</x:v>
      </x:c>
      <x:c r="F294" s="33">
        <x:f t="shared" si="148"/>
        <x:v>-1.7756475549222106E-3</x:v>
      </x:c>
      <x:c r="G294" s="33">
        <x:f t="shared" si="149"/>
        <x:v>3.1189883871358681E-3</x:v>
      </x:c>
      <x:c r="H294" s="33">
        <x:f t="shared" si="150"/>
        <x:v>-8.9934278796266476E-4</x:v>
      </x:c>
      <x:c r="I294" s="33">
        <x:f t="shared" si="151"/>
        <x:v>4.0126110633420531E-3</x:v>
      </x:c>
      <x:c r="J294" s="34">
        <x:f t="shared" si="152"/>
        <x:v>0.11657424559411667</x:v>
      </x:c>
      <x:c r="K294" s="34">
        <x:f t="shared" si="153"/>
        <x:v>0.11070298681400167</x:v>
      </x:c>
      <x:c r="L294" s="34">
        <x:f t="shared" si="154"/>
        <x:v>0.82621253675881012</x:v>
      </x:c>
      <x:c r="M294" s="34">
        <x:f t="shared" si="155"/>
        <x:v>5.9892738991079858E-2</x:v>
      </x:c>
      <x:c r="N294" s="34">
        <x:f t="shared" si="126"/>
        <x:v>1.1133825081580084</x:v>
      </x:c>
      <x:c r="O294" s="35">
        <x:f t="shared" si="127"/>
        <x:v>0.20413221039742052</x:v>
      </x:c>
      <x:c r="P294" s="26" t="b">
        <x:f t="shared" si="128"/>
        <x:v>0</x:v>
      </x:c>
      <x:c r="Q294" s="26" t="b">
        <x:f t="shared" si="129"/>
        <x:v>0</x:v>
      </x:c>
      <x:c r="R294" s="26" t="b">
        <x:f t="shared" si="130"/>
        <x:v>0</x:v>
      </x:c>
      <x:c r="S294" s="26" t="b">
        <x:f t="shared" si="156"/>
        <x:v>0</x:v>
      </x:c>
      <x:c r="T294" s="26" t="str">
        <x:f t="shared" si="157"/>
        <x:v>不调</x:v>
      </x:c>
      <x:c r="U294" s="34">
        <x:f t="shared" si="131"/>
        <x:v>0.11657424559411667</x:v>
      </x:c>
      <x:c r="V294" s="34">
        <x:f t="shared" si="132"/>
        <x:v>0.11070298681400167</x:v>
      </x:c>
      <x:c r="W294" s="34">
        <x:f t="shared" si="133"/>
        <x:v>0.82621253675881012</x:v>
      </x:c>
      <x:c r="X294" s="34">
        <x:f t="shared" si="134"/>
        <x:v>5.9892738991079858E-2</x:v>
      </x:c>
      <x:c r="Y294" s="34">
        <x:f t="shared" si="158"/>
        <x:v>0.99998626710299976</x:v>
      </x:c>
      <x:c r="Z294" s="34">
        <x:f t="shared" si="135"/>
        <x:v>0.11657264469200904</x:v>
      </x:c>
      <x:c r="AA294" s="34">
        <x:f t="shared" si="136"/>
        <x:v>0.11070146654128614</x:v>
      </x:c>
      <x:c r="AB294" s="34">
        <x:f t="shared" si="137"/>
        <x:v>0.82620119046714247</x:v>
      </x:c>
      <x:c r="AC294" s="34">
        <x:f t="shared" si="138"/>
        <x:v>5.9891916490264228E-2</x:v>
      </x:c>
      <x:c r="AD294" s="34">
        <x:f t="shared" si="139"/>
        <x:v>1.1133672181907019</x:v>
      </x:c>
      <x:c r="AE294" s="34">
        <x:f t="shared" si="159"/>
        <x:v>1.117061923828452</x:v>
      </x:c>
      <x:c r="AF294" s="33">
        <x:f t="shared" si="140"/>
        <x:v>-3.3075208803889922E-3</x:v>
      </x:c>
      <x:c r="AG294" s="33">
        <x:f t="shared" si="160"/>
        <x:v>-3.4370060359811827E-4</x:v>
      </x:c>
      <x:c r="AH294" s="30">
        <x:f t="shared" si="161"/>
        <x:v>44196</x:v>
      </x:c>
      <x:c r="AI294" s="36">
        <x:f t="shared" si="141"/>
        <x:v>2021</x:v>
      </x:c>
      <x:c r="AJ294" s="36">
        <x:f t="shared" si="142"/>
        <x:v>1</x:v>
      </x:c>
      <x:c r="AK294" s="26">
        <x:f t="shared" si="143"/>
        <x:v>0</x:v>
      </x:c>
      <x:c r="AL294" s="34">
        <x:f t="shared" si="162"/>
        <x:v>1.1055537503979913</x:v>
      </x:c>
      <x:c r="AM294" s="35" t="str">
        <x:f t="shared" si="144"/>
      </x:c>
      <x:c r="AN294" s="34">
        <x:f t="shared" si="163"/>
        <x:v>1.117061923828452</x:v>
      </x:c>
      <x:c r="AO294" s="35">
        <x:f t="shared" si="145"/>
        <x:v>-3.3075208803889922E-3</x:v>
      </x:c>
      <x:c r="AP294" s="31">
        <x:f t="shared" si="146"/>
        <x:v>1</x:v>
      </x:c>
      <x:c r="AQ294" s="26" t="b">
        <x:f t="shared" si="147"/>
        <x:v>1</x:v>
      </x:c>
    </x:row>
    <x:row r="295">
      <x:c r="A295" s="30" t="n">
        <x:f>'净值底稿'!A257</x:f>
        <x:v>44214</x:v>
      </x:c>
      <x:c r="B295" s="32" t="n">
        <x:f>'净值底稿'!F257</x:f>
        <x:v>1.7075630820640977</x:v>
      </x:c>
      <x:c r="C295" s="32" t="n">
        <x:f>'净值底稿'!O257</x:f>
        <x:v>1.3369375617783639</x:v>
      </x:c>
      <x:c r="D295" s="32" t="n">
        <x:f>'净值底稿'!P257</x:f>
        <x:v>1.4437</x:v>
      </x:c>
      <x:c r="E295" s="32" t="n">
        <x:f>'净值底稿'!Q257</x:f>
        <x:v>1.3979</x:v>
      </x:c>
      <x:c r="F295" s="33">
        <x:f t="shared" si="148"/>
        <x:v>3.4590212467990655E-2</x:v>
      </x:c>
      <x:c r="G295" s="33">
        <x:f t="shared" si="149"/>
        <x:v>1.6146661833885245E-2</x:v>
      </x:c>
      <x:c r="H295" s="33">
        <x:f t="shared" si="150"/>
        <x:v>-3.4621243595067686E-4</x:v>
      </x:c>
      <x:c r="I295" s="33">
        <x:f t="shared" si="151"/>
        <x:v>-2.35512417927497E-3</x:v>
      </x:c>
      <x:c r="J295" s="34">
        <x:f t="shared" si="152"/>
        <x:v>0.12060491723986121</x:v>
      </x:c>
      <x:c r="K295" s="34">
        <x:f t="shared" si="153"/>
        <x:v>0.11248892568604345</x:v>
      </x:c>
      <x:c r="L295" s="34">
        <x:f t="shared" si="154"/>
        <x:v>0.82591514934040544</x:v>
      </x:c>
      <x:c r="M295" s="34">
        <x:f t="shared" si="155"/>
        <x:v>5.9750863589594888E-2</x:v>
      </x:c>
      <x:c r="N295" s="34">
        <x:f t="shared" si="126"/>
        <x:v>1.1187598558559051</x:v>
      </x:c>
      <x:c r="O295" s="35">
        <x:f t="shared" si="127"/>
        <x:v>0.20835020286599099</x:v>
      </x:c>
      <x:c r="P295" s="26" t="b">
        <x:f t="shared" si="128"/>
        <x:v>0</x:v>
      </x:c>
      <x:c r="Q295" s="26" t="b">
        <x:f t="shared" si="129"/>
        <x:v>0</x:v>
      </x:c>
      <x:c r="R295" s="26" t="b">
        <x:f t="shared" si="130"/>
        <x:v>0</x:v>
      </x:c>
      <x:c r="S295" s="26" t="b">
        <x:f t="shared" si="156"/>
        <x:v>0</x:v>
      </x:c>
      <x:c r="T295" s="26" t="str">
        <x:f t="shared" si="157"/>
        <x:v>不调</x:v>
      </x:c>
      <x:c r="U295" s="34">
        <x:f t="shared" si="131"/>
        <x:v>0.12060491723986121</x:v>
      </x:c>
      <x:c r="V295" s="34">
        <x:f t="shared" si="132"/>
        <x:v>0.11248892568604345</x:v>
      </x:c>
      <x:c r="W295" s="34">
        <x:f t="shared" si="133"/>
        <x:v>0.82591514934040544</x:v>
      </x:c>
      <x:c r="X295" s="34">
        <x:f t="shared" si="134"/>
        <x:v>5.9750863589594888E-2</x:v>
      </x:c>
      <x:c r="Y295" s="34">
        <x:f t="shared" si="158"/>
        <x:v>0.99995880187477393</x:v>
      </x:c>
      <x:c r="Z295" s="34">
        <x:f t="shared" si="135"/>
        <x:v>0.12059994854337788</x:v>
      </x:c>
      <x:c r="AA295" s="34">
        <x:f t="shared" si="136"/>
        <x:v>0.11248429135319649</x:v>
      </x:c>
      <x:c r="AB295" s="34">
        <x:f t="shared" si="137"/>
        <x:v>0.82588112318465678</x:v>
      </x:c>
      <x:c r="AC295" s="34">
        <x:f t="shared" si="138"/>
        <x:v>5.9748401966034356E-2</x:v>
      </x:c>
      <x:c r="AD295" s="34">
        <x:f t="shared" si="139"/>
        <x:v>1.1187137650472656</x:v>
      </x:c>
      <x:c r="AE295" s="34">
        <x:f t="shared" si="159"/>
        <x:v>1.1187137650472656</x:v>
      </x:c>
      <x:c r="AF295" s="33">
        <x:f t="shared" si="140"/>
        <x:v>0</x:v>
      </x:c>
      <x:c r="AG295" s="33">
        <x:f t="shared" si="160"/>
        <x:v>4.802141440137131E-3</x:v>
      </x:c>
      <x:c r="AH295" s="30">
        <x:f t="shared" si="161"/>
        <x:v>44196</x:v>
      </x:c>
      <x:c r="AI295" s="36">
        <x:f t="shared" si="141"/>
        <x:v>2021</x:v>
      </x:c>
      <x:c r="AJ295" s="36">
        <x:f t="shared" si="142"/>
        <x:v>1</x:v>
      </x:c>
      <x:c r="AK295" s="26">
        <x:f t="shared" si="143"/>
        <x:v>0</x:v>
      </x:c>
      <x:c r="AL295" s="34">
        <x:f t="shared" si="162"/>
        <x:v>1.1055537503979913</x:v>
      </x:c>
      <x:c r="AM295" s="35" t="str">
        <x:f t="shared" si="144"/>
      </x:c>
      <x:c r="AN295" s="34">
        <x:f t="shared" si="163"/>
        <x:v>1.1187137650472656</x:v>
      </x:c>
      <x:c r="AO295" s="35">
        <x:f t="shared" si="145"/>
        <x:v>0</x:v>
      </x:c>
      <x:c r="AP295" s="31">
        <x:f t="shared" si="146"/>
        <x:v>1</x:v>
      </x:c>
      <x:c r="AQ295" s="26" t="b">
        <x:f t="shared" si="147"/>
        <x:v>1</x:v>
      </x:c>
    </x:row>
    <x:row r="296">
      <x:c r="A296" s="30" t="n">
        <x:f>'净值底稿'!A258</x:f>
        <x:v>44215</x:v>
      </x:c>
      <x:c r="B296" s="32" t="n">
        <x:f>'净值底稿'!F258</x:f>
        <x:v>1.68117051644581</x:v>
      </x:c>
      <x:c r="C296" s="32" t="n">
        <x:f>'净值底稿'!O258</x:f>
        <x:v>1.3284347099875786</x:v>
      </x:c>
      <x:c r="D296" s="32" t="n">
        <x:f>'净值底稿'!P258</x:f>
        <x:v>1.4437</x:v>
      </x:c>
      <x:c r="E296" s="32" t="n">
        <x:f>'净值底稿'!Q258</x:f>
        <x:v>1.3993</x:v>
      </x:c>
      <x:c r="F296" s="33">
        <x:f t="shared" si="148"/>
        <x:v>-1.5456275610259973E-2</x:v>
      </x:c>
      <x:c r="G296" s="33">
        <x:f t="shared" si="149"/>
        <x:v>-6.3599468171684492E-3</x:v>
      </x:c>
      <x:c r="H296" s="33">
        <x:f t="shared" si="150"/>
        <x:v>0</x:v>
      </x:c>
      <x:c r="I296" s="33">
        <x:f t="shared" si="151"/>
        <x:v>1.0015022533800266E-3</x:v>
      </x:c>
      <x:c r="J296" s="34">
        <x:f t="shared" si="152"/>
        <x:v>0.11873592250010827</x:v>
      </x:c>
      <x:c r="K296" s="34">
        <x:f t="shared" si="153"/>
        <x:v>0.11176889724242328</x:v>
      </x:c>
      <x:c r="L296" s="34">
        <x:f t="shared" si="154"/>
        <x:v>0.82588112318465678</x:v>
      </x:c>
      <x:c r="M296" s="34">
        <x:f t="shared" si="155"/>
        <x:v>5.9808240125239193E-2</x:v>
      </x:c>
      <x:c r="N296" s="34">
        <x:f t="shared" si="126"/>
        <x:v>1.1161941830524276</x:v>
      </x:c>
      <x:c r="O296" s="35">
        <x:f t="shared" si="127"/>
        <x:v>0.20650960490779119</x:v>
      </x:c>
      <x:c r="P296" s="26" t="b">
        <x:f t="shared" si="128"/>
        <x:v>0</x:v>
      </x:c>
      <x:c r="Q296" s="26" t="b">
        <x:f t="shared" si="129"/>
        <x:v>0</x:v>
      </x:c>
      <x:c r="R296" s="26" t="b">
        <x:f t="shared" si="130"/>
        <x:v>0</x:v>
      </x:c>
      <x:c r="S296" s="26" t="b">
        <x:f t="shared" si="156"/>
        <x:v>0</x:v>
      </x:c>
      <x:c r="T296" s="26" t="str">
        <x:f t="shared" si="157"/>
        <x:v>不调</x:v>
      </x:c>
      <x:c r="U296" s="34">
        <x:f t="shared" si="131"/>
        <x:v>0.11873592250010827</x:v>
      </x:c>
      <x:c r="V296" s="34">
        <x:f t="shared" si="132"/>
        <x:v>0.11176889724242328</x:v>
      </x:c>
      <x:c r="W296" s="34">
        <x:f t="shared" si="133"/>
        <x:v>0.82588112318465678</x:v>
      </x:c>
      <x:c r="X296" s="34">
        <x:f t="shared" si="134"/>
        <x:v>5.9808240125239193E-2</x:v>
      </x:c>
      <x:c r="Y296" s="34">
        <x:f t="shared" si="158"/>
        <x:v>0.99998626710299976</x:v>
      </x:c>
      <x:c r="Z296" s="34">
        <x:f t="shared" si="135"/>
        <x:v>0.11873429191191434</x:v>
      </x:c>
      <x:c r="AA296" s="34">
        <x:f t="shared" si="136"/>
        <x:v>0.11176736233166962</x:v>
      </x:c>
      <x:c r="AB296" s="34">
        <x:f t="shared" si="137"/>
        <x:v>0.8258697814442576</x:v>
      </x:c>
      <x:c r="AC296" s="34">
        <x:f t="shared" si="138"/>
        <x:v>5.9807418784837786E-2</x:v>
      </x:c>
      <x:c r="AD296" s="34">
        <x:f t="shared" si="139"/>
        <x:v>1.1161788544726794</x:v>
      </x:c>
      <x:c r="AE296" s="34">
        <x:f t="shared" si="159"/>
        <x:v>1.1187137650472656</x:v>
      </x:c>
      <x:c r="AF296" s="33">
        <x:f t="shared" si="140"/>
        <x:v>-2.2659152446194986E-3</x:v>
      </x:c>
      <x:c r="AG296" s="33">
        <x:f t="shared" si="160"/>
        <x:v>-2.2659152446194986E-3</x:v>
      </x:c>
      <x:c r="AH296" s="30">
        <x:f t="shared" si="161"/>
        <x:v>44196</x:v>
      </x:c>
      <x:c r="AI296" s="36">
        <x:f t="shared" si="141"/>
        <x:v>2021</x:v>
      </x:c>
      <x:c r="AJ296" s="36">
        <x:f t="shared" si="142"/>
        <x:v>1</x:v>
      </x:c>
      <x:c r="AK296" s="26">
        <x:f t="shared" si="143"/>
        <x:v>0</x:v>
      </x:c>
      <x:c r="AL296" s="34">
        <x:f t="shared" si="162"/>
        <x:v>1.1055537503979913</x:v>
      </x:c>
      <x:c r="AM296" s="35" t="str">
        <x:f t="shared" si="144"/>
      </x:c>
      <x:c r="AN296" s="34">
        <x:f t="shared" si="163"/>
        <x:v>1.1187137650472656</x:v>
      </x:c>
      <x:c r="AO296" s="35">
        <x:f t="shared" si="145"/>
        <x:v>-2.2659152446194986E-3</x:v>
      </x:c>
      <x:c r="AP296" s="31">
        <x:f t="shared" si="146"/>
        <x:v>1</x:v>
      </x:c>
      <x:c r="AQ296" s="26" t="b">
        <x:f t="shared" si="147"/>
        <x:v>1</x:v>
      </x:c>
    </x:row>
    <x:row r="297">
      <x:c r="A297" s="30" t="n">
        <x:f>'净值底稿'!A259</x:f>
        <x:v>44216</x:v>
      </x:c>
      <x:c r="B297" s="32" t="n">
        <x:f>'净值底稿'!F259</x:f>
        <x:v>1.7161118846465375</x:v>
      </x:c>
      <x:c r="C297" s="32" t="n">
        <x:f>'净值底稿'!O259</x:f>
        <x:v>1.3409973120932301</x:v>
      </x:c>
      <x:c r="D297" s="32" t="n">
        <x:f>'净值底稿'!P259</x:f>
        <x:v>1.4439</x:v>
      </x:c>
      <x:c r="E297" s="32" t="n">
        <x:f>'净值底稿'!Q259</x:f>
        <x:v>1.4055</x:v>
      </x:c>
      <x:c r="F297" s="33">
        <x:f t="shared" si="148"/>
        <x:v>2.0783952525290417E-2</x:v>
      </x:c>
      <x:c r="G297" s="33">
        <x:f t="shared" si="149"/>
        <x:v>9.4566951700387758E-3</x:v>
      </x:c>
      <x:c r="H297" s="33">
        <x:f t="shared" si="150"/>
        <x:v>1.3853293620558205E-4</x:v>
      </x:c>
      <x:c r="I297" s="33">
        <x:f t="shared" si="151"/>
        <x:v>4.4307868219823909E-3</x:v>
      </x:c>
      <x:c r="J297" s="34">
        <x:f t="shared" si="152"/>
        <x:v>0.12120205979813554</x:v>
      </x:c>
      <x:c r="K297" s="34">
        <x:f t="shared" si="153"/>
        <x:v>0.11282431220719949</x:v>
      </x:c>
      <x:c r="L297" s="34">
        <x:f t="shared" si="154"/>
        <x:v>0.82598419161000458</x:v>
      </x:c>
      <x:c r="M297" s="34">
        <x:f t="shared" si="155"/>
        <x:v>6.0072412707846426E-2</x:v>
      </x:c>
      <x:c r="N297" s="34">
        <x:f t="shared" si="126"/>
        <x:v>1.1200829763231861</x:v>
      </x:c>
      <x:c r="O297" s="35">
        <x:f t="shared" si="127"/>
        <x:v>0.20893663858150596</x:v>
      </x:c>
      <x:c r="P297" s="26" t="b">
        <x:f t="shared" si="128"/>
        <x:v>0</x:v>
      </x:c>
      <x:c r="Q297" s="26" t="b">
        <x:f t="shared" si="129"/>
        <x:v>0</x:v>
      </x:c>
      <x:c r="R297" s="26" t="b">
        <x:f t="shared" si="130"/>
        <x:v>0</x:v>
      </x:c>
      <x:c r="S297" s="26" t="b">
        <x:f t="shared" si="156"/>
        <x:v>0</x:v>
      </x:c>
      <x:c r="T297" s="26" t="str">
        <x:f t="shared" si="157"/>
        <x:v>不调</x:v>
      </x:c>
      <x:c r="U297" s="34">
        <x:f t="shared" si="131"/>
        <x:v>0.12120205979813554</x:v>
      </x:c>
      <x:c r="V297" s="34">
        <x:f t="shared" si="132"/>
        <x:v>0.11282431220719949</x:v>
      </x:c>
      <x:c r="W297" s="34">
        <x:f t="shared" si="133"/>
        <x:v>0.82598419161000458</x:v>
      </x:c>
      <x:c r="X297" s="34">
        <x:f t="shared" si="134"/>
        <x:v>6.0072412707846426E-2</x:v>
      </x:c>
      <x:c r="Y297" s="34">
        <x:f t="shared" si="158"/>
        <x:v>0.99998626710299976</x:v>
      </x:c>
      <x:c r="Z297" s="34">
        <x:f t="shared" si="135"/>
        <x:v>0.12120039534273212</x:v>
      </x:c>
      <x:c r="AA297" s="34">
        <x:f t="shared" si="136"/>
        <x:v>0.11282276280254082</x:v>
      </x:c>
      <x:c r="AB297" s="34">
        <x:f t="shared" si="137"/>
        <x:v>0.8259728484541774</x:v>
      </x:c>
      <x:c r="AC297" s="34">
        <x:f t="shared" si="138"/>
        <x:v>6.0071587739590156E-2</x:v>
      </x:c>
      <x:c r="AD297" s="34">
        <x:f t="shared" si="139"/>
        <x:v>1.1200675943390404</x:v>
      </x:c>
      <x:c r="AE297" s="34">
        <x:f t="shared" si="159"/>
        <x:v>1.1200675943390404</x:v>
      </x:c>
      <x:c r="AF297" s="33">
        <x:f t="shared" si="140"/>
        <x:v>0</x:v>
      </x:c>
      <x:c r="AG297" s="33">
        <x:f t="shared" si="160"/>
        <x:v>3.4839755750417645E-3</x:v>
      </x:c>
      <x:c r="AH297" s="30">
        <x:f t="shared" si="161"/>
        <x:v>44196</x:v>
      </x:c>
      <x:c r="AI297" s="36">
        <x:f t="shared" si="141"/>
        <x:v>2021</x:v>
      </x:c>
      <x:c r="AJ297" s="36">
        <x:f t="shared" si="142"/>
        <x:v>1</x:v>
      </x:c>
      <x:c r="AK297" s="26">
        <x:f t="shared" si="143"/>
        <x:v>0</x:v>
      </x:c>
      <x:c r="AL297" s="34">
        <x:f t="shared" si="162"/>
        <x:v>1.1055537503979913</x:v>
      </x:c>
      <x:c r="AM297" s="35" t="str">
        <x:f t="shared" si="144"/>
      </x:c>
      <x:c r="AN297" s="34">
        <x:f t="shared" si="163"/>
        <x:v>1.1200675943390404</x:v>
      </x:c>
      <x:c r="AO297" s="35">
        <x:f t="shared" si="145"/>
        <x:v>0</x:v>
      </x:c>
      <x:c r="AP297" s="31">
        <x:f t="shared" si="146"/>
        <x:v>1</x:v>
      </x:c>
      <x:c r="AQ297" s="26" t="b">
        <x:f t="shared" si="147"/>
        <x:v>1</x:v>
      </x:c>
    </x:row>
    <x:row r="298">
      <x:c r="A298" s="30" t="n">
        <x:f>'净值底稿'!A260</x:f>
        <x:v>44217</x:v>
      </x:c>
      <x:c r="B298" s="32" t="n">
        <x:f>'净值底稿'!F260</x:f>
        <x:v>1.743049371192115</x:v>
      </x:c>
      <x:c r="C298" s="32" t="n">
        <x:f>'净值底稿'!O260</x:f>
        <x:v>1.35897488822197</x:v>
      </x:c>
      <x:c r="D298" s="32" t="n">
        <x:f>'净值底稿'!P260</x:f>
        <x:v>1.4451</x:v>
      </x:c>
      <x:c r="E298" s="32" t="n">
        <x:f>'净值底稿'!Q260</x:f>
        <x:v>1.4153</x:v>
      </x:c>
      <x:c r="F298" s="33">
        <x:f t="shared" si="148"/>
        <x:v>1.5696812536861948E-2</x:v>
      </x:c>
      <x:c r="G298" s="33">
        <x:f t="shared" si="149"/>
        <x:v>1.3406123909881495E-2</x:v>
      </x:c>
      <x:c r="H298" s="33">
        <x:f t="shared" si="150"/>
        <x:v>8.3108248493668491E-4</x:v>
      </x:c>
      <x:c r="I298" s="33">
        <x:f t="shared" si="151"/>
        <x:v>6.9726076129490444E-3</x:v>
      </x:c>
      <x:c r="J298" s="34">
        <x:f t="shared" si="152"/>
        <x:v>0.12310285522782055</x:v>
      </x:c>
      <x:c r="K298" s="34">
        <x:f t="shared" si="153"/>
        <x:v>0.11433527874052685</x:v>
      </x:c>
      <x:c r="L298" s="34">
        <x:f t="shared" si="154"/>
        <x:v>0.82665930002156096</x:v>
      </x:c>
      <x:c r="M298" s="34">
        <x:f t="shared" si="155"/>
        <x:v>6.0490443349585157E-2</x:v>
      </x:c>
      <x:c r="N298" s="34" t="n">
        <x:f t="shared" ref="N298:N361" si="164">SUM(J298:M298)</x:f>
        <x:v>1.1245878773394935</x:v>
      </x:c>
      <x:c r="O298" s="35" t="n">
        <x:f t="shared" ref="O298:O361" si="165">IFERROR((J298+K298)/N298,0)</x:f>
        <x:v>0.21113346386951046</x:v>
      </x:c>
      <x:c r="P298" s="26" t="b">
        <x:f t="shared" ref="P298:P361" si="166">AND(MONTH(A298)=12,OR(A299="",YEAR(A298)&lt;&gt;YEAR(A299)))</x:f>
        <x:v>0</x:v>
      </x:c>
      <x:c r="Q298" s="26" t="b">
        <x:f t="shared" ref="Q298:Q361" si="167">AND(MOD(MONTH(A298),3)=0,OR(A299="",MONTH(A298)&lt;&gt;MONTH(A299)))</x:f>
        <x:v>0</x:v>
      </x:c>
      <x:c r="R298" s="26" t="b">
        <x:f t="shared" ref="R298:R361" si="168">OR(O298&gt;$E$7,O298&lt;$E$6)</x:f>
        <x:v>0</x:v>
      </x:c>
      <x:c r="S298" s="26" t="b">
        <x:f t="shared" si="156"/>
        <x:v>0</x:v>
      </x:c>
      <x:c r="T298" s="26" t="str">
        <x:f t="shared" si="157"/>
        <x:v>不调</x:v>
      </x:c>
      <x:c r="U298" s="34" t="n">
        <x:f t="shared" ref="U298:U361" si="169">IF(OR(T298="年末+季度",T298="季度+动态"),N298*$E$5/2,IF(T298="季度",(J298+K298)/2,IF(T298="动态",N298*$E$5*IF(J298+K298=0,0.5,J298/(J298+K298)),J298)))</x:f>
        <x:v>0.12310285522782055</x:v>
      </x:c>
      <x:c r="V298" s="34" t="n">
        <x:f t="shared" ref="V298:V361" si="170">IF(OR(T298="年末+季度",T298="季度+动态"),N298*$E$5/2,IF(T298="季度",(J298+K298)/2,IF(T298="动态",N298*$E$5*IF(J298+K298=0,0.5,K298/(J298+K298)),K298)))</x:f>
        <x:v>0.11433527874052685</x:v>
      </x:c>
      <x:c r="W298" s="34" t="n">
        <x:f t="shared" ref="W298:W361" si="171">IF(OR(T298="年末+季度",T298="季度+动态",T298="动态"),N298*(1-$E$5)*IF(L298+M298=0,$B$7/($B$7+$B$8),L298/(L298+M298)),L298)</x:f>
        <x:v>0.826659300021561</x:v>
      </x:c>
      <x:c r="X298" s="34" t="n">
        <x:f t="shared" ref="X298:X361" si="172">IF(OR(T298="年末+季度",T298="季度+动态",T298="动态"),N298*(1-$E$5)*IF(L298+M298=0,$B$8/($B$7+$B$8),M298/(L298+M298)),M298)</x:f>
        <x:v>0.06049044334958516</x:v>
      </x:c>
      <x:c r="Y298" s="34">
        <x:f t="shared" si="158"/>
        <x:v>0.99998626710299976</x:v>
      </x:c>
      <x:c r="Z298" s="34" t="n">
        <x:f t="shared" ref="Z298:Z361" si="173">U298*Y298</x:f>
        <x:v>0.12310116466898927</x:v>
      </x:c>
      <x:c r="AA298" s="34" t="n">
        <x:f t="shared" ref="AA298:AA361" si="174">V298*Y298</x:f>
        <x:v>0.11433370858592042</x:v>
      </x:c>
      <x:c r="AB298" s="34" t="n">
        <x:f t="shared" ref="AB298:AB361" si="175">W298*Y298</x:f>
        <x:v>0.8266479475945395</x:v>
      </x:c>
      <x:c r="AC298" s="34" t="n">
        <x:f t="shared" ref="AC298:AC361" si="176">X298*Y298</x:f>
        <x:v>0.06048961264055714</x:v>
      </x:c>
      <x:c r="AD298" s="34" t="n">
        <x:f t="shared" ref="AD298:AD361" si="177">SUM(Z298:AC298)</x:f>
        <x:v>1.1245724334900065</x:v>
      </x:c>
      <x:c r="AE298" s="34">
        <x:f t="shared" si="159"/>
        <x:v>1.1245724334900065</x:v>
      </x:c>
      <x:c r="AF298" s="33" t="n">
        <x:f t="shared" ref="AF298:AF361" si="178">AD298/AE298-1</x:f>
        <x:v>0</x:v>
      </x:c>
      <x:c r="AG298" s="33">
        <x:f t="shared" si="160"/>
        <x:v>4.0219350811809829E-3</x:v>
      </x:c>
      <x:c r="AH298" s="30">
        <x:f t="shared" si="161"/>
        <x:v>44196</x:v>
      </x:c>
      <x:c r="AI298" s="36" t="n">
        <x:f t="shared" ref="AI298:AI361" si="179">YEAR(A298)</x:f>
        <x:v>2021</x:v>
      </x:c>
      <x:c r="AJ298" s="36" t="n">
        <x:f t="shared" ref="AJ298:AJ361" si="180">MONTH(A298)</x:f>
        <x:v>1</x:v>
      </x:c>
      <x:c r="AK298" s="26" t="n">
        <x:f t="shared" ref="AK298:AK361" si="181">IF(MONTH(A298)&lt;&gt;MONTH(A299),1,0)</x:f>
        <x:v>0</x:v>
      </x:c>
      <x:c r="AL298" s="34">
        <x:f t="shared" si="162"/>
        <x:v>1.1055537503979913</x:v>
      </x:c>
      <x:c r="AM298" s="35" t="str">
        <x:f t="shared" ref="AM298:AM361" si="182">IF(AK298,AD298/AL298-1,"")</x:f>
      </x:c>
      <x:c r="AN298" s="34">
        <x:f t="shared" si="163"/>
        <x:v>1.1245724334900065</x:v>
      </x:c>
      <x:c r="AO298" s="35" t="n">
        <x:f t="shared" ref="AO298:AO361" si="183">AD298/AN298-1</x:f>
        <x:v>0</x:v>
      </x:c>
      <x:c r="AP298" s="31" t="n">
        <x:f t="shared" ref="AP298:AP361" si="184">IFERROR(SUM(Z298:AC298)/AD298,0)</x:f>
        <x:v>1</x:v>
      </x:c>
      <x:c r="AQ298" s="26" t="b">
        <x:f t="shared" ref="AQ298:AQ361" si="185">AND(B298&gt;0,C298&gt;0,D298&gt;0,E298&gt;0)</x:f>
        <x:v>1</x:v>
      </x:c>
    </x:row>
    <x:row r="299">
      <x:c r="A299" s="30" t="n">
        <x:f>'净值底稿'!A261</x:f>
        <x:v>44218</x:v>
      </x:c>
      <x:c r="B299" s="32" t="n">
        <x:f>'净值底稿'!F261</x:f>
        <x:v>1.751944954269415</x:v>
      </x:c>
      <x:c r="C299" s="32" t="n">
        <x:f>'净值底稿'!O261</x:f>
        <x:v>1.3598546223268562</x:v>
      </x:c>
      <x:c r="D299" s="32" t="n">
        <x:f>'净值底稿'!P261</x:f>
        <x:v>1.4457</x:v>
      </x:c>
      <x:c r="E299" s="32" t="n">
        <x:f>'净值底稿'!Q261</x:f>
        <x:v>1.4107</x:v>
      </x:c>
      <x:c r="F299" s="33" t="n">
        <x:f t="shared" ref="F299:F362" si="186">IFERROR(B299/B298-1,0)</x:f>
        <x:v>0.005103460191271614</x:v>
      </x:c>
      <x:c r="G299" s="33" t="n">
        <x:f t="shared" ref="G299:G362" si="187">IFERROR(C299/C298-1,0)</x:f>
        <x:v>0.0006473512590339237</x:v>
      </x:c>
      <x:c r="H299" s="33" t="n">
        <x:f t="shared" ref="H299:H362" si="188">IFERROR(D299/D298-1,0)</x:f>
        <x:v>0.00041519618019503213</x:v>
      </x:c>
      <x:c r="I299" s="33" t="n">
        <x:f t="shared" ref="I299:I362" si="189">IFERROR(E299/E298-1,0)</x:f>
        <x:v>-0.0032501943050943227</x:v>
      </x:c>
      <x:c r="J299" s="34" t="n">
        <x:f t="shared" ref="J299:J362" si="190">Z298*(1+F299)</x:f>
        <x:v>0.12372940656237662</x:v>
      </x:c>
      <x:c r="K299" s="34" t="n">
        <x:f t="shared" ref="K299:K362" si="191">AA298*(1+G299)</x:f>
        <x:v>0.11440772265612353</x:v>
      </x:c>
      <x:c r="L299" s="34" t="n">
        <x:f t="shared" ref="L299:L362" si="192">AB298*(1+H299)</x:f>
        <x:v>0.8269911686647469</x:v>
      </x:c>
      <x:c r="M299" s="34" t="n">
        <x:f t="shared" ref="M299:M362" si="193">AC298*(1+I299)</x:f>
        <x:v>0.06029300964603544</x:v>
      </x:c>
      <x:c r="N299" s="34">
        <x:f t="shared" si="164"/>
        <x:v>1.1254213075292825</x:v>
      </x:c>
      <x:c r="O299" s="35">
        <x:f t="shared" si="165"/>
        <x:v>0.21159820560115356</x:v>
      </x:c>
      <x:c r="P299" s="26" t="b">
        <x:f t="shared" si="166"/>
        <x:v>0</x:v>
      </x:c>
      <x:c r="Q299" s="26" t="b">
        <x:f t="shared" si="167"/>
        <x:v>0</x:v>
      </x:c>
      <x:c r="R299" s="26" t="b">
        <x:f t="shared" si="168"/>
        <x:v>0</x:v>
      </x:c>
      <x:c r="S299" s="26" t="b">
        <x:f t="shared" ref="S299:S362" si="194">AND(OR(P299,Q299,R299),A299-AH298&gt;$E$8)</x:f>
        <x:v>0</x:v>
      </x:c>
      <x:c r="T299" s="26" t="str">
        <x:f t="shared" ref="T299:T362" si="195">IF(NOT(OR(P299,Q299,R299)),"不调",IF(NOT(S299),"间隔规则跳过",IF(P299,"年末+季度",IF(AND(Q299,R299),"季度+动态",IF(Q299,"季度","动态")))))</x:f>
        <x:v>不调</x:v>
      </x:c>
      <x:c r="U299" s="34">
        <x:f t="shared" si="169"/>
        <x:v>0.12372940656237662</x:v>
      </x:c>
      <x:c r="V299" s="34">
        <x:f t="shared" si="170"/>
        <x:v>0.11440772265612353</x:v>
      </x:c>
      <x:c r="W299" s="34">
        <x:f t="shared" si="171"/>
        <x:v>0.82699116866474687</x:v>
      </x:c>
      <x:c r="X299" s="34">
        <x:f t="shared" si="172"/>
        <x:v>6.0293009646035442E-2</x:v>
      </x:c>
      <x:c r="Y299" s="34" t="n">
        <x:f t="shared" ref="Y299:Y362" si="196">POWER(1-$H$5,(A299-A298)/$H$8)</x:f>
        <x:v>0.9999862671029998</x:v>
      </x:c>
      <x:c r="Z299" s="34">
        <x:f t="shared" si="173"/>
        <x:v>0.12372770739918039</x:v>
      </x:c>
      <x:c r="AA299" s="34">
        <x:f t="shared" si="174"/>
        <x:v>0.11440615150665226</x:v>
      </x:c>
      <x:c r="AB299" s="34">
        <x:f t="shared" si="175"/>
        <x:v>0.82697981168020751</x:v>
      </x:c>
      <x:c r="AC299" s="34">
        <x:f t="shared" si="176"/>
        <x:v>6.0292181648344136E-2</x:v>
      </x:c>
      <x:c r="AD299" s="34">
        <x:f t="shared" si="177"/>
        <x:v>1.1254058522343844</x:v>
      </x:c>
      <x:c r="AE299" s="34" t="n">
        <x:f t="shared" ref="AE299:AE362" si="197">MAX(AE298,AD299)</x:f>
        <x:v>1.1254058522343844</x:v>
      </x:c>
      <x:c r="AF299" s="33">
        <x:f t="shared" si="178"/>
        <x:v>0</x:v>
      </x:c>
      <x:c r="AG299" s="33" t="n">
        <x:f t="shared" ref="AG299:AG362" si="198">AD299/AD298-1</x:f>
        <x:v>0.0007410983228457457</x:v>
      </x:c>
      <x:c r="AH299" s="30" t="n">
        <x:f t="shared" ref="AH299:AH362" si="199">IF(OR(T299="年末+季度",T299="季度+动态",T299="季度",T299="动态"),A299,AH298)</x:f>
        <x:v>44196</x:v>
      </x:c>
      <x:c r="AI299" s="36">
        <x:f t="shared" si="179"/>
        <x:v>2021</x:v>
      </x:c>
      <x:c r="AJ299" s="36">
        <x:f t="shared" si="180"/>
        <x:v>1</x:v>
      </x:c>
      <x:c r="AK299" s="26">
        <x:f t="shared" si="181"/>
        <x:v>0</x:v>
      </x:c>
      <x:c r="AL299" s="34" t="n">
        <x:f t="shared" ref="AL299:AL362" si="200">IF(AK298,AD298,AL298)</x:f>
        <x:v>1.1055537503979913</x:v>
      </x:c>
      <x:c r="AM299" s="35" t="str">
        <x:f t="shared" si="182"/>
      </x:c>
      <x:c r="AN299" s="34" t="n">
        <x:f t="shared" ref="AN299:AN362" si="201">IF(AI299&lt;&gt;AI298,AD299,MAX(AN298,AD299))</x:f>
        <x:v>1.1254058522343844</x:v>
      </x:c>
      <x:c r="AO299" s="35">
        <x:f t="shared" si="183"/>
        <x:v>0</x:v>
      </x:c>
      <x:c r="AP299" s="31">
        <x:f t="shared" si="184"/>
        <x:v>1</x:v>
      </x:c>
      <x:c r="AQ299" s="26" t="b">
        <x:f t="shared" si="185"/>
        <x:v>1</x:v>
      </x:c>
    </x:row>
    <x:row r="300">
      <x:c r="A300" s="30" t="n">
        <x:f>'净值底稿'!A262</x:f>
        <x:v>44221</x:v>
      </x:c>
      <x:c r="B300" s="32" t="n">
        <x:f>'净值底稿'!F262</x:f>
        <x:v>1.7545636889661576</x:v>
      </x:c>
      <x:c r="C300" s="32" t="n">
        <x:f>'净值底稿'!O262</x:f>
        <x:v>1.3579734169912112</x:v>
      </x:c>
      <x:c r="D300" s="32" t="n">
        <x:f>'净值底稿'!P262</x:f>
        <x:v>1.446</x:v>
      </x:c>
      <x:c r="E300" s="32" t="n">
        <x:f>'净值底稿'!Q262</x:f>
        <x:v>1.4032</x:v>
      </x:c>
      <x:c r="F300" s="33">
        <x:f t="shared" si="186"/>
        <x:v>1.4947585484126336E-3</x:v>
      </x:c>
      <x:c r="G300" s="33">
        <x:f t="shared" si="187"/>
        <x:v>-1.3833870950308302E-3</x:v>
      </x:c>
      <x:c r="H300" s="33">
        <x:f t="shared" si="188"/>
        <x:v>2.0751193193602191E-4</x:v>
      </x:c>
      <x:c r="I300" s="33">
        <x:f t="shared" si="189"/>
        <x:v>-5.3165095342737612E-3</x:v>
      </x:c>
      <x:c r="J300" s="34">
        <x:f t="shared" si="190"/>
        <x:v>0.12391265044749081</x:v>
      </x:c>
      <x:c r="K300" s="34">
        <x:f t="shared" si="191"/>
        <x:v>0.11424788351306582</x:v>
      </x:c>
      <x:c r="L300" s="34">
        <x:f t="shared" si="192"/>
        <x:v>0.82715141985860141</x:v>
      </x:c>
      <x:c r="M300" s="34">
        <x:f t="shared" si="193"/>
        <x:v>5.9971637689768549E-2</x:v>
      </x:c>
      <x:c r="N300" s="34">
        <x:f t="shared" si="164"/>
        <x:v>1.1252835915089265</x:v>
      </x:c>
      <x:c r="O300" s="35">
        <x:f t="shared" si="165"/>
        <x:v>0.21164490067894801</x:v>
      </x:c>
      <x:c r="P300" s="26" t="b">
        <x:f t="shared" si="166"/>
        <x:v>0</x:v>
      </x:c>
      <x:c r="Q300" s="26" t="b">
        <x:f t="shared" si="167"/>
        <x:v>0</x:v>
      </x:c>
      <x:c r="R300" s="26" t="b">
        <x:f t="shared" si="168"/>
        <x:v>0</x:v>
      </x:c>
      <x:c r="S300" s="26" t="b">
        <x:f t="shared" si="194"/>
        <x:v>0</x:v>
      </x:c>
      <x:c r="T300" s="26" t="str">
        <x:f t="shared" si="195"/>
        <x:v>不调</x:v>
      </x:c>
      <x:c r="U300" s="34">
        <x:f t="shared" si="169"/>
        <x:v>0.12391265044749081</x:v>
      </x:c>
      <x:c r="V300" s="34">
        <x:f t="shared" si="170"/>
        <x:v>0.11424788351306582</x:v>
      </x:c>
      <x:c r="W300" s="34">
        <x:f t="shared" si="171"/>
        <x:v>0.82715141985860141</x:v>
      </x:c>
      <x:c r="X300" s="34">
        <x:f t="shared" si="172"/>
        <x:v>5.9971637689768549E-2</x:v>
      </x:c>
      <x:c r="Y300" s="34">
        <x:f t="shared" si="196"/>
        <x:v>0.99995880187477393</x:v>
      </x:c>
      <x:c r="Z300" s="34">
        <x:f t="shared" si="173"/>
        <x:v>0.12390754547860058</x:v>
      </x:c>
      <x:c r="AA300" s="34">
        <x:f t="shared" si="174"/>
        <x:v>0.11424317671445404</x:v>
      </x:c>
      <x:c r="AB300" s="34">
        <x:f t="shared" si="175"/>
        <x:v>0.82711734277082516</x:v>
      </x:c>
      <x:c r="AC300" s="34">
        <x:f t="shared" si="176"/>
        <x:v>5.9969166970728995E-2</x:v>
      </x:c>
      <x:c r="AD300" s="34">
        <x:f t="shared" si="177"/>
        <x:v>1.1252372319346087</x:v>
      </x:c>
      <x:c r="AE300" s="34">
        <x:f t="shared" si="197"/>
        <x:v>1.1254058522343844</x:v>
      </x:c>
      <x:c r="AF300" s="33">
        <x:f t="shared" si="178"/>
        <x:v>-1.4983065837170795E-4</x:v>
      </x:c>
      <x:c r="AG300" s="33">
        <x:f t="shared" si="198"/>
        <x:v>-1.4983065837170795E-4</x:v>
      </x:c>
      <x:c r="AH300" s="30">
        <x:f t="shared" si="199"/>
        <x:v>44196</x:v>
      </x:c>
      <x:c r="AI300" s="36">
        <x:f t="shared" si="179"/>
        <x:v>2021</x:v>
      </x:c>
      <x:c r="AJ300" s="36">
        <x:f t="shared" si="180"/>
        <x:v>1</x:v>
      </x:c>
      <x:c r="AK300" s="26">
        <x:f t="shared" si="181"/>
        <x:v>0</x:v>
      </x:c>
      <x:c r="AL300" s="34">
        <x:f t="shared" si="200"/>
        <x:v>1.1055537503979913</x:v>
      </x:c>
      <x:c r="AM300" s="35" t="str">
        <x:f t="shared" si="182"/>
      </x:c>
      <x:c r="AN300" s="34">
        <x:f t="shared" si="201"/>
        <x:v>1.1254058522343844</x:v>
      </x:c>
      <x:c r="AO300" s="35">
        <x:f t="shared" si="183"/>
        <x:v>-1.4983065837170795E-4</x:v>
      </x:c>
      <x:c r="AP300" s="31">
        <x:f t="shared" si="184"/>
        <x:v>1</x:v>
      </x:c>
      <x:c r="AQ300" s="26" t="b">
        <x:f t="shared" si="185"/>
        <x:v>1</x:v>
      </x:c>
    </x:row>
    <x:row r="301">
      <x:c r="A301" s="30" t="n">
        <x:f>'净值底稿'!A263</x:f>
        <x:v>44222</x:v>
      </x:c>
      <x:c r="B301" s="32" t="n">
        <x:f>'净值底稿'!F263</x:f>
        <x:v>1.701245457097515</x:v>
      </x:c>
      <x:c r="C301" s="32" t="n">
        <x:f>'净值底稿'!O263</x:f>
        <x:v>1.3359321543360463</x:v>
      </x:c>
      <x:c r="D301" s="32" t="n">
        <x:f>'净值底稿'!P263</x:f>
        <x:v>1.4443</x:v>
      </x:c>
      <x:c r="E301" s="32" t="n">
        <x:f>'净值底稿'!Q263</x:f>
        <x:v>1.4083</x:v>
      </x:c>
      <x:c r="F301" s="33">
        <x:f t="shared" si="186"/>
        <x:v>-3.0388313746569806E-2</x:v>
      </x:c>
      <x:c r="G301" s="33">
        <x:f t="shared" si="187"/>
        <x:v>-1.6230997145732506E-2</x:v>
      </x:c>
      <x:c r="H301" s="33">
        <x:f t="shared" si="188"/>
        <x:v>-1.1756569847856113E-3</x:v>
      </x:c>
      <x:c r="I301" s="33">
        <x:f t="shared" si="189"/>
        <x:v>3.6345496009122513E-3</x:v>
      </x:c>
      <x:c r="J301" s="34">
        <x:f t="shared" si="190"/>
        <x:v>0.12014220411102951</x:v>
      </x:c>
      <x:c r="K301" s="34">
        <x:f t="shared" si="191"/>
        <x:v>0.11238889603928232</x:v>
      </x:c>
      <x:c r="L301" s="34">
        <x:f t="shared" si="192"/>
        <x:v>0.82614493648955933</x:v>
      </x:c>
      <x:c r="M301" s="34">
        <x:f t="shared" si="193"/>
        <x:v>6.0187127882609499E-2</x:v>
      </x:c>
      <x:c r="N301" s="34">
        <x:f t="shared" si="164"/>
        <x:v>1.1188631645224807</x:v>
      </x:c>
      <x:c r="O301" s="35">
        <x:f t="shared" si="165"/>
        <x:v>0.20782800571466994</x:v>
      </x:c>
      <x:c r="P301" s="26" t="b">
        <x:f t="shared" si="166"/>
        <x:v>0</x:v>
      </x:c>
      <x:c r="Q301" s="26" t="b">
        <x:f t="shared" si="167"/>
        <x:v>0</x:v>
      </x:c>
      <x:c r="R301" s="26" t="b">
        <x:f t="shared" si="168"/>
        <x:v>0</x:v>
      </x:c>
      <x:c r="S301" s="26" t="b">
        <x:f t="shared" si="194"/>
        <x:v>0</x:v>
      </x:c>
      <x:c r="T301" s="26" t="str">
        <x:f t="shared" si="195"/>
        <x:v>不调</x:v>
      </x:c>
      <x:c r="U301" s="34">
        <x:f t="shared" si="169"/>
        <x:v>0.12014220411102951</x:v>
      </x:c>
      <x:c r="V301" s="34">
        <x:f t="shared" si="170"/>
        <x:v>0.11238889603928232</x:v>
      </x:c>
      <x:c r="W301" s="34">
        <x:f t="shared" si="171"/>
        <x:v>0.82614493648955933</x:v>
      </x:c>
      <x:c r="X301" s="34">
        <x:f t="shared" si="172"/>
        <x:v>6.0187127882609499E-2</x:v>
      </x:c>
      <x:c r="Y301" s="34">
        <x:f t="shared" si="196"/>
        <x:v>0.99998626710299976</x:v>
      </x:c>
      <x:c r="Z301" s="34">
        <x:f t="shared" si="173"/>
        <x:v>0.12014055421051507</x:v>
      </x:c>
      <x:c r="AA301" s="34">
        <x:f t="shared" si="174"/>
        <x:v>0.11238735261414903</x:v>
      </x:c>
      <x:c r="AB301" s="34">
        <x:f t="shared" si="175"/>
        <x:v>0.8261335911262393</x:v>
      </x:c>
      <x:c r="AC301" s="34">
        <x:f t="shared" si="176"/>
        <x:v>6.0186301338981549E-2</x:v>
      </x:c>
      <x:c r="AD301" s="34">
        <x:f t="shared" si="177"/>
        <x:v>1.1188477992898851</x:v>
      </x:c>
      <x:c r="AE301" s="34">
        <x:f t="shared" si="197"/>
        <x:v>1.1254058522343844</x:v>
      </x:c>
      <x:c r="AF301" s="33">
        <x:f t="shared" si="178"/>
        <x:v>-5.8272781605666069E-3</x:v>
      </x:c>
      <x:c r="AG301" s="33">
        <x:f t="shared" si="198"/>
        <x:v>-5.6782982853653685E-3</x:v>
      </x:c>
      <x:c r="AH301" s="30">
        <x:f t="shared" si="199"/>
        <x:v>44196</x:v>
      </x:c>
      <x:c r="AI301" s="36">
        <x:f t="shared" si="179"/>
        <x:v>2021</x:v>
      </x:c>
      <x:c r="AJ301" s="36">
        <x:f t="shared" si="180"/>
        <x:v>1</x:v>
      </x:c>
      <x:c r="AK301" s="26">
        <x:f t="shared" si="181"/>
        <x:v>0</x:v>
      </x:c>
      <x:c r="AL301" s="34">
        <x:f t="shared" si="200"/>
        <x:v>1.1055537503979913</x:v>
      </x:c>
      <x:c r="AM301" s="35" t="str">
        <x:f t="shared" si="182"/>
      </x:c>
      <x:c r="AN301" s="34">
        <x:f t="shared" si="201"/>
        <x:v>1.1254058522343844</x:v>
      </x:c>
      <x:c r="AO301" s="35">
        <x:f t="shared" si="183"/>
        <x:v>-5.8272781605666069E-3</x:v>
      </x:c>
      <x:c r="AP301" s="31">
        <x:f t="shared" si="184"/>
        <x:v>1</x:v>
      </x:c>
      <x:c r="AQ301" s="26" t="b">
        <x:f t="shared" si="185"/>
        <x:v>1</x:v>
      </x:c>
    </x:row>
    <x:row r="302">
      <x:c r="A302" s="30" t="n">
        <x:f>'净值底稿'!A264</x:f>
        <x:v>44223</x:v>
      </x:c>
      <x:c r="B302" s="32" t="n">
        <x:f>'净值底稿'!F264</x:f>
        <x:v>1.7163349258252674</x:v>
      </x:c>
      <x:c r="C302" s="32" t="n">
        <x:f>'净值底稿'!O264</x:f>
        <x:v>1.340109017327707</x:v>
      </x:c>
      <x:c r="D302" s="32" t="n">
        <x:f>'净值底稿'!P264</x:f>
        <x:v>1.4439</x:v>
      </x:c>
      <x:c r="E302" s="32" t="n">
        <x:f>'净值底稿'!Q264</x:f>
        <x:v>1.4007</x:v>
      </x:c>
      <x:c r="F302" s="33">
        <x:f t="shared" si="186"/>
        <x:v>8.869659968701038E-3</x:v>
      </x:c>
      <x:c r="G302" s="33">
        <x:f t="shared" si="187"/>
        <x:v>3.1265532295960963E-3</x:v>
      </x:c>
      <x:c r="H302" s="33">
        <x:f t="shared" si="188"/>
        <x:v>-2.7695077200029505E-4</x:v>
      </x:c>
      <x:c r="I302" s="33">
        <x:f t="shared" si="189"/>
        <x:v>-5.39657743378541E-3</x:v>
      </x:c>
      <x:c r="J302" s="34">
        <x:f t="shared" si="190"/>
        <x:v>0.12120616007481363</x:v>
      </x:c>
      <x:c r="K302" s="34">
        <x:f t="shared" si="191"/>
        <x:v>0.11273873765443056</x:v>
      </x:c>
      <x:c r="L302" s="34">
        <x:f t="shared" si="192"/>
        <x:v>0.82590479279040152</x:v>
      </x:c>
      <x:c r="M302" s="34">
        <x:f t="shared" si="193"/>
        <x:v>5.9861501303352591E-2</x:v>
      </x:c>
      <x:c r="N302" s="34">
        <x:f t="shared" si="164"/>
        <x:v>1.1197111918229983</x:v>
      </x:c>
      <x:c r="O302" s="35">
        <x:f t="shared" si="165"/>
        <x:v>0.2089332494286846</x:v>
      </x:c>
      <x:c r="P302" s="26" t="b">
        <x:f t="shared" si="166"/>
        <x:v>0</x:v>
      </x:c>
      <x:c r="Q302" s="26" t="b">
        <x:f t="shared" si="167"/>
        <x:v>0</x:v>
      </x:c>
      <x:c r="R302" s="26" t="b">
        <x:f t="shared" si="168"/>
        <x:v>0</x:v>
      </x:c>
      <x:c r="S302" s="26" t="b">
        <x:f t="shared" si="194"/>
        <x:v>0</x:v>
      </x:c>
      <x:c r="T302" s="26" t="str">
        <x:f t="shared" si="195"/>
        <x:v>不调</x:v>
      </x:c>
      <x:c r="U302" s="34">
        <x:f t="shared" si="169"/>
        <x:v>0.12120616007481363</x:v>
      </x:c>
      <x:c r="V302" s="34">
        <x:f t="shared" si="170"/>
        <x:v>0.11273873765443056</x:v>
      </x:c>
      <x:c r="W302" s="34">
        <x:f t="shared" si="171"/>
        <x:v>0.82590479279040152</x:v>
      </x:c>
      <x:c r="X302" s="34">
        <x:f t="shared" si="172"/>
        <x:v>5.9861501303352591E-2</x:v>
      </x:c>
      <x:c r="Y302" s="34">
        <x:f t="shared" si="196"/>
        <x:v>0.99998626710299976</x:v>
      </x:c>
      <x:c r="Z302" s="34">
        <x:f t="shared" si="173"/>
        <x:v>0.12120449556310153</x:v>
      </x:c>
      <x:c r="AA302" s="34">
        <x:f t="shared" si="174"/>
        <x:v>0.11273718942495842</x:v>
      </x:c>
      <x:c r="AB302" s="34">
        <x:f t="shared" si="175"/>
        <x:v>0.82589345072495013</x:v>
      </x:c>
      <x:c r="AC302" s="34">
        <x:f t="shared" si="176"/>
        <x:v>5.9860679231520914E-2</x:v>
      </x:c>
      <x:c r="AD302" s="34">
        <x:f t="shared" si="177"/>
        <x:v>1.1196958149445309</x:v>
      </x:c>
      <x:c r="AE302" s="34">
        <x:f t="shared" si="197"/>
        <x:v>1.1254058522343844</x:v>
      </x:c>
      <x:c r="AF302" s="33">
        <x:f t="shared" si="178"/>
        <x:v>-5.0737583055187052E-3</x:v>
      </x:c>
      <x:c r="AG302" s="33">
        <x:f t="shared" si="198"/>
        <x:v>7.5793656222411521E-4</x:v>
      </x:c>
      <x:c r="AH302" s="30">
        <x:f t="shared" si="199"/>
        <x:v>44196</x:v>
      </x:c>
      <x:c r="AI302" s="36">
        <x:f t="shared" si="179"/>
        <x:v>2021</x:v>
      </x:c>
      <x:c r="AJ302" s="36">
        <x:f t="shared" si="180"/>
        <x:v>1</x:v>
      </x:c>
      <x:c r="AK302" s="26">
        <x:f t="shared" si="181"/>
        <x:v>0</x:v>
      </x:c>
      <x:c r="AL302" s="34">
        <x:f t="shared" si="200"/>
        <x:v>1.1055537503979913</x:v>
      </x:c>
      <x:c r="AM302" s="35" t="str">
        <x:f t="shared" si="182"/>
      </x:c>
      <x:c r="AN302" s="34">
        <x:f t="shared" si="201"/>
        <x:v>1.1254058522343844</x:v>
      </x:c>
      <x:c r="AO302" s="35">
        <x:f t="shared" si="183"/>
        <x:v>-5.0737583055187052E-3</x:v>
      </x:c>
      <x:c r="AP302" s="31">
        <x:f t="shared" si="184"/>
        <x:v>1</x:v>
      </x:c>
      <x:c r="AQ302" s="26" t="b">
        <x:f t="shared" si="185"/>
        <x:v>1</x:v>
      </x:c>
    </x:row>
    <x:row r="303">
      <x:c r="A303" s="30" t="n">
        <x:f>'净值底稿'!A265</x:f>
        <x:v>44224</x:v>
      </x:c>
      <x:c r="B303" s="32" t="n">
        <x:f>'净值底稿'!F265</x:f>
        <x:v>1.649552555059</x:v>
      </x:c>
      <x:c r="C303" s="32" t="n">
        <x:f>'净值底稿'!O265</x:f>
        <x:v>1.3105207909829317</x:v>
      </x:c>
      <x:c r="D303" s="32" t="n">
        <x:f>'净值底稿'!P265</x:f>
        <x:v>1.4419</x:v>
      </x:c>
      <x:c r="E303" s="32" t="n">
        <x:f>'净值底稿'!Q265</x:f>
        <x:v>1.3901</x:v>
      </x:c>
      <x:c r="F303" s="33">
        <x:f t="shared" si="186"/>
        <x:v>-3.8909871122127515E-2</x:v>
      </x:c>
      <x:c r="G303" s="33">
        <x:f t="shared" si="187"/>
        <x:v>-2.2078969667539972E-2</x:v>
      </x:c>
      <x:c r="H303" s="33">
        <x:f t="shared" si="188"/>
        <x:v>-1.3851374748944378E-3</x:v>
      </x:c>
      <x:c r="I303" s="33">
        <x:f t="shared" si="189"/>
        <x:v>-7.5676447490541365E-3</x:v>
      </x:c>
      <x:c r="J303" s="34">
        <x:f t="shared" si="190"/>
        <x:v>0.11648844426131878</x:v>
      </x:c>
      <x:c r="K303" s="34">
        <x:f t="shared" si="191"/>
        <x:v>0.11024806843924105</x:v>
      </x:c>
      <x:c r="L303" s="34">
        <x:f t="shared" si="192"/>
        <x:v>0.82474947475608107</x:v>
      </x:c>
      <x:c r="M303" s="34">
        <x:f t="shared" si="193"/>
        <x:v>5.9407674876659683E-2</x:v>
      </x:c>
      <x:c r="N303" s="34">
        <x:f t="shared" si="164"/>
        <x:v>1.1108936623333006</x:v>
      </x:c>
      <x:c r="O303" s="35">
        <x:f t="shared" si="165"/>
        <x:v>0.20410280514547779</x:v>
      </x:c>
      <x:c r="P303" s="26" t="b">
        <x:f t="shared" si="166"/>
        <x:v>0</x:v>
      </x:c>
      <x:c r="Q303" s="26" t="b">
        <x:f t="shared" si="167"/>
        <x:v>0</x:v>
      </x:c>
      <x:c r="R303" s="26" t="b">
        <x:f t="shared" si="168"/>
        <x:v>0</x:v>
      </x:c>
      <x:c r="S303" s="26" t="b">
        <x:f t="shared" si="194"/>
        <x:v>0</x:v>
      </x:c>
      <x:c r="T303" s="26" t="str">
        <x:f t="shared" si="195"/>
        <x:v>不调</x:v>
      </x:c>
      <x:c r="U303" s="34">
        <x:f t="shared" si="169"/>
        <x:v>0.11648844426131878</x:v>
      </x:c>
      <x:c r="V303" s="34">
        <x:f t="shared" si="170"/>
        <x:v>0.11024806843924105</x:v>
      </x:c>
      <x:c r="W303" s="34">
        <x:f t="shared" si="171"/>
        <x:v>0.82474947475608107</x:v>
      </x:c>
      <x:c r="X303" s="34">
        <x:f t="shared" si="172"/>
        <x:v>5.9407674876659683E-2</x:v>
      </x:c>
      <x:c r="Y303" s="34">
        <x:f t="shared" si="196"/>
        <x:v>0.99998626710299976</x:v>
      </x:c>
      <x:c r="Z303" s="34">
        <x:f t="shared" si="173"/>
        <x:v>0.11648684453751203</x:v>
      </x:c>
      <x:c r="AA303" s="34">
        <x:f t="shared" si="174"/>
        <x:v>0.1102465544138727</x:v>
      </x:c>
      <x:c r="AB303" s="34">
        <x:f t="shared" si="175"/>
        <x:v>0.82473814855649319</x:v>
      </x:c>
      <x:c r="AC303" s="34">
        <x:f t="shared" si="176"/>
        <x:v>5.9406859037179578E-2</x:v>
      </x:c>
      <x:c r="AD303" s="34">
        <x:f t="shared" si="177"/>
        <x:v>1.1108784065450577</x:v>
      </x:c>
      <x:c r="AE303" s="34">
        <x:f t="shared" si="197"/>
        <x:v>1.1254058522343844</x:v>
      </x:c>
      <x:c r="AF303" s="33">
        <x:f t="shared" si="178"/>
        <x:v>-1.2908628172213499E-2</x:v>
      </x:c>
      <x:c r="AG303" s="33">
        <x:f t="shared" si="198"/>
        <x:v>-7.8748248245529284E-3</x:v>
      </x:c>
      <x:c r="AH303" s="30">
        <x:f t="shared" si="199"/>
        <x:v>44196</x:v>
      </x:c>
      <x:c r="AI303" s="36">
        <x:f t="shared" si="179"/>
        <x:v>2021</x:v>
      </x:c>
      <x:c r="AJ303" s="36">
        <x:f t="shared" si="180"/>
        <x:v>1</x:v>
      </x:c>
      <x:c r="AK303" s="26">
        <x:f t="shared" si="181"/>
        <x:v>0</x:v>
      </x:c>
      <x:c r="AL303" s="34">
        <x:f t="shared" si="200"/>
        <x:v>1.1055537503979913</x:v>
      </x:c>
      <x:c r="AM303" s="35" t="str">
        <x:f t="shared" si="182"/>
      </x:c>
      <x:c r="AN303" s="34">
        <x:f t="shared" si="201"/>
        <x:v>1.1254058522343844</x:v>
      </x:c>
      <x:c r="AO303" s="35">
        <x:f t="shared" si="183"/>
        <x:v>-1.2908628172213499E-2</x:v>
      </x:c>
      <x:c r="AP303" s="31">
        <x:f t="shared" si="184"/>
        <x:v>1</x:v>
      </x:c>
      <x:c r="AQ303" s="26" t="b">
        <x:f t="shared" si="185"/>
        <x:v>1</x:v>
      </x:c>
    </x:row>
    <x:row r="304">
      <x:c r="A304" s="30" t="n">
        <x:f>'净值底稿'!A266</x:f>
        <x:v>44225</x:v>
      </x:c>
      <x:c r="B304" s="32" t="n">
        <x:f>'净值底稿'!F266</x:f>
        <x:v>1.6375293947600575</x:v>
      </x:c>
      <x:c r="C304" s="32" t="n">
        <x:f>'净值底稿'!O266</x:f>
        <x:v>1.2974897756333328</x:v>
      </x:c>
      <x:c r="D304" s="32" t="n">
        <x:f>'净值底稿'!P266</x:f>
        <x:v>1.4416</x:v>
      </x:c>
      <x:c r="E304" s="32" t="n">
        <x:f>'净值底稿'!Q266</x:f>
        <x:v>1.3976</x:v>
      </x:c>
      <x:c r="F304" s="33">
        <x:f t="shared" si="186"/>
        <x:v>-7.2887403690586883E-3</x:v>
      </x:c>
      <x:c r="G304" s="33">
        <x:f t="shared" si="187"/>
        <x:v>-9.9433869643725803E-3</x:v>
      </x:c>
      <x:c r="H304" s="33">
        <x:f t="shared" si="188"/>
        <x:v>-2.0805881129060122E-4</x:v>
      </x:c>
      <x:c r="I304" s="33">
        <x:f t="shared" si="189"/>
        <x:v>5.3952953024962724E-3</x:v>
      </x:c>
      <x:c r="J304" s="34">
        <x:f t="shared" si="190"/>
        <x:v>0.11563780217126719</x:v>
      </x:c>
      <x:c r="K304" s="34">
        <x:f t="shared" si="191"/>
        <x:v>0.1091503302618468</x:v>
      </x:c>
      <x:c r="L304" s="34">
        <x:f t="shared" si="192"/>
        <x:v>0.82456655451767846</x:v>
      </x:c>
      <x:c r="M304" s="34">
        <x:f t="shared" si="193"/>
        <x:v>5.9727376584678929E-2</x:v>
      </x:c>
      <x:c r="N304" s="34">
        <x:f t="shared" si="164"/>
        <x:v>1.1090820635354712</x:v>
      </x:c>
      <x:c r="O304" s="35">
        <x:f t="shared" si="165"/>
        <x:v>0.20267944079498199</x:v>
      </x:c>
      <x:c r="P304" s="26" t="b">
        <x:f t="shared" si="166"/>
        <x:v>0</x:v>
      </x:c>
      <x:c r="Q304" s="26" t="b">
        <x:f t="shared" si="167"/>
        <x:v>0</x:v>
      </x:c>
      <x:c r="R304" s="26" t="b">
        <x:f t="shared" si="168"/>
        <x:v>0</x:v>
      </x:c>
      <x:c r="S304" s="26" t="b">
        <x:f t="shared" si="194"/>
        <x:v>0</x:v>
      </x:c>
      <x:c r="T304" s="26" t="str">
        <x:f t="shared" si="195"/>
        <x:v>不调</x:v>
      </x:c>
      <x:c r="U304" s="34">
        <x:f t="shared" si="169"/>
        <x:v>0.11563780217126719</x:v>
      </x:c>
      <x:c r="V304" s="34">
        <x:f t="shared" si="170"/>
        <x:v>0.1091503302618468</x:v>
      </x:c>
      <x:c r="W304" s="34">
        <x:f t="shared" si="171"/>
        <x:v>0.82456655451767846</x:v>
      </x:c>
      <x:c r="X304" s="34">
        <x:f t="shared" si="172"/>
        <x:v>5.9727376584678929E-2</x:v>
      </x:c>
      <x:c r="Y304" s="34">
        <x:f t="shared" si="196"/>
        <x:v>0.99998626710299976</x:v>
      </x:c>
      <x:c r="Z304" s="34">
        <x:f t="shared" si="173"/>
        <x:v>0.11563621412924065</x:v>
      </x:c>
      <x:c r="AA304" s="34">
        <x:f t="shared" si="174"/>
        <x:v>0.10914883131160377</x:v>
      </x:c>
      <x:c r="AB304" s="34">
        <x:f t="shared" si="175"/>
        <x:v>0.82455523083011539</x:v>
      </x:c>
      <x:c r="AC304" s="34">
        <x:f t="shared" si="176"/>
        <x:v>5.9726556354768194E-2</x:v>
      </x:c>
      <x:c r="AD304" s="34">
        <x:f t="shared" si="177"/>
        <x:v>1.109066832625728</x:v>
      </x:c>
      <x:c r="AE304" s="34">
        <x:f t="shared" si="197"/>
        <x:v>1.1254058522343844</x:v>
      </x:c>
      <x:c r="AF304" s="33">
        <x:f t="shared" si="178"/>
        <x:v>-1.4518335386489056E-2</x:v>
      </x:c>
      <x:c r="AG304" s="33">
        <x:f t="shared" si="198"/>
        <x:v>-1.6307580637594521E-3</x:v>
      </x:c>
      <x:c r="AH304" s="30">
        <x:f t="shared" si="199"/>
        <x:v>44196</x:v>
      </x:c>
      <x:c r="AI304" s="36">
        <x:f t="shared" si="179"/>
        <x:v>2021</x:v>
      </x:c>
      <x:c r="AJ304" s="36">
        <x:f t="shared" si="180"/>
        <x:v>1</x:v>
      </x:c>
      <x:c r="AK304" s="26">
        <x:f t="shared" si="181"/>
        <x:v>1</x:v>
      </x:c>
      <x:c r="AL304" s="34">
        <x:f t="shared" si="200"/>
        <x:v>1.1055537503979913</x:v>
      </x:c>
      <x:c r="AM304" s="35">
        <x:f t="shared" si="182"/>
        <x:v>3.1776675050598779E-3</x:v>
      </x:c>
      <x:c r="AN304" s="34">
        <x:f t="shared" si="201"/>
        <x:v>1.1254058522343844</x:v>
      </x:c>
      <x:c r="AO304" s="35">
        <x:f t="shared" si="183"/>
        <x:v>-1.4518335386489056E-2</x:v>
      </x:c>
      <x:c r="AP304" s="31">
        <x:f t="shared" si="184"/>
        <x:v>1</x:v>
      </x:c>
      <x:c r="AQ304" s="26" t="b">
        <x:f t="shared" si="185"/>
        <x:v>1</x:v>
      </x:c>
    </x:row>
    <x:row r="305">
      <x:c r="A305" s="30" t="n">
        <x:f>'净值底稿'!A267</x:f>
        <x:v>44228</x:v>
      </x:c>
      <x:c r="B305" s="32" t="n">
        <x:f>'净值底稿'!F267</x:f>
        <x:v>1.6639079544690074</x:v>
      </x:c>
      <x:c r="C305" s="32" t="n">
        <x:f>'净值底稿'!O267</x:f>
        <x:v>1.3098856114771174</x:v>
      </x:c>
      <x:c r="D305" s="32" t="n">
        <x:f>'净值底稿'!P267</x:f>
        <x:v>1.4425</x:v>
      </x:c>
      <x:c r="E305" s="32" t="n">
        <x:f>'净值底稿'!Q267</x:f>
        <x:v>1.4115</x:v>
      </x:c>
      <x:c r="F305" s="33">
        <x:f t="shared" si="186"/>
        <x:v>1.6108754928833013E-2</x:v>
      </x:c>
      <x:c r="G305" s="33">
        <x:f t="shared" si="187"/>
        <x:v>9.5537059918131551E-3</x:v>
      </x:c>
      <x:c r="H305" s="33">
        <x:f t="shared" si="188"/>
        <x:v>6.2430632630405825E-4</x:v>
      </x:c>
      <x:c r="I305" s="33">
        <x:f t="shared" si="189"/>
        <x:v>9.9456210646822196E-3</x:v>
      </x:c>
      <x:c r="J305" s="34">
        <x:f t="shared" si="190"/>
        <x:v>0.11749896956354665</x:v>
      </x:c>
      <x:c r="K305" s="34">
        <x:f t="shared" si="191"/>
        <x:v>0.11019160715530485</x:v>
      </x:c>
      <x:c r="L305" s="34">
        <x:f t="shared" si="192"/>
        <x:v>0.82507000587710977</x:v>
      </x:c>
      <x:c r="M305" s="34">
        <x:f t="shared" si="193"/>
        <x:v>6.0320574051771103E-2</x:v>
      </x:c>
      <x:c r="N305" s="34">
        <x:f t="shared" si="164"/>
        <x:v>1.1130811566477326</x:v>
      </x:c>
      <x:c r="O305" s="35">
        <x:f t="shared" si="165"/>
        <x:v>0.20455882786174137</x:v>
      </x:c>
      <x:c r="P305" s="26" t="b">
        <x:f t="shared" si="166"/>
        <x:v>0</x:v>
      </x:c>
      <x:c r="Q305" s="26" t="b">
        <x:f t="shared" si="167"/>
        <x:v>0</x:v>
      </x:c>
      <x:c r="R305" s="26" t="b">
        <x:f t="shared" si="168"/>
        <x:v>0</x:v>
      </x:c>
      <x:c r="S305" s="26" t="b">
        <x:f t="shared" si="194"/>
        <x:v>0</x:v>
      </x:c>
      <x:c r="T305" s="26" t="str">
        <x:f t="shared" si="195"/>
        <x:v>不调</x:v>
      </x:c>
      <x:c r="U305" s="34">
        <x:f t="shared" si="169"/>
        <x:v>0.11749896956354665</x:v>
      </x:c>
      <x:c r="V305" s="34">
        <x:f t="shared" si="170"/>
        <x:v>0.11019160715530485</x:v>
      </x:c>
      <x:c r="W305" s="34">
        <x:f t="shared" si="171"/>
        <x:v>0.82507000587710977</x:v>
      </x:c>
      <x:c r="X305" s="34">
        <x:f t="shared" si="172"/>
        <x:v>6.0320574051771103E-2</x:v>
      </x:c>
      <x:c r="Y305" s="34">
        <x:f t="shared" si="196"/>
        <x:v>0.99995880187477393</x:v>
      </x:c>
      <x:c r="Z305" s="34">
        <x:f t="shared" si="173"/>
        <x:v>0.11749412882628464</x:v>
      </x:c>
      <x:c r="AA305" s="34">
        <x:f t="shared" si="174"/>
        <x:v>0.1101870674676744</x:v>
      </x:c>
      <x:c r="AB305" s="34">
        <x:f t="shared" si="175"/>
        <x:v>0.82503601453968733</x:v>
      </x:c>
      <x:c r="AC305" s="34">
        <x:f t="shared" si="176"/>
        <x:v>6.0318088957207611E-2</x:v>
      </x:c>
      <x:c r="AD305" s="34">
        <x:f t="shared" si="177"/>
        <x:v>1.1130352997908541</x:v>
      </x:c>
      <x:c r="AE305" s="34">
        <x:f t="shared" si="197"/>
        <x:v>1.1254058522343844</x:v>
      </x:c>
      <x:c r="AF305" s="33">
        <x:f t="shared" si="178"/>
        <x:v>-1.0992081140301257E-2</x:v>
      </x:c>
      <x:c r="AG305" s="33">
        <x:f t="shared" si="198"/>
        <x:v>3.5782038091705104E-3</x:v>
      </x:c>
      <x:c r="AH305" s="30">
        <x:f t="shared" si="199"/>
        <x:v>44196</x:v>
      </x:c>
      <x:c r="AI305" s="36">
        <x:f t="shared" si="179"/>
        <x:v>2021</x:v>
      </x:c>
      <x:c r="AJ305" s="36">
        <x:f t="shared" si="180"/>
        <x:v>2</x:v>
      </x:c>
      <x:c r="AK305" s="26">
        <x:f t="shared" si="181"/>
        <x:v>0</x:v>
      </x:c>
      <x:c r="AL305" s="34">
        <x:f t="shared" si="200"/>
        <x:v>1.109066832625728</x:v>
      </x:c>
      <x:c r="AM305" s="35" t="str">
        <x:f t="shared" si="182"/>
      </x:c>
      <x:c r="AN305" s="34">
        <x:f t="shared" si="201"/>
        <x:v>1.1254058522343844</x:v>
      </x:c>
      <x:c r="AO305" s="35">
        <x:f t="shared" si="183"/>
        <x:v>-1.0992081140301257E-2</x:v>
      </x:c>
      <x:c r="AP305" s="31">
        <x:f t="shared" si="184"/>
        <x:v>1</x:v>
      </x:c>
      <x:c r="AQ305" s="26" t="b">
        <x:f t="shared" si="185"/>
        <x:v>1</x:v>
      </x:c>
    </x:row>
    <x:row r="306">
      <x:c r="A306" s="30" t="n">
        <x:f>'净值底稿'!A268</x:f>
        <x:v>44229</x:v>
      </x:c>
      <x:c r="B306" s="32" t="n">
        <x:f>'净值底稿'!F268</x:f>
        <x:v>1.6938073446583826</x:v>
      </x:c>
      <x:c r="C306" s="32" t="n">
        <x:f>'净值底稿'!O268</x:f>
        <x:v>1.3240650743351743</x:v>
      </x:c>
      <x:c r="D306" s="32" t="n">
        <x:f>'净值底稿'!P268</x:f>
        <x:v>1.443</x:v>
      </x:c>
      <x:c r="E306" s="32" t="n">
        <x:f>'净值底稿'!Q268</x:f>
        <x:v>1.3999</x:v>
      </x:c>
      <x:c r="F306" s="33">
        <x:f t="shared" si="186"/>
        <x:v>1.7969377518191276E-2</x:v>
      </x:c>
      <x:c r="G306" s="33">
        <x:f t="shared" si="187"/>
        <x:v>1.0824962679044203E-2</x:v>
      </x:c>
      <x:c r="H306" s="33">
        <x:f t="shared" si="188"/>
        <x:v>3.4662045060662727E-4</x:v>
      </x:c>
      <x:c r="I306" s="33">
        <x:f t="shared" si="189"/>
        <x:v>-8.2182075805881105E-3</x:v>
      </x:c>
      <x:c r="J306" s="34">
        <x:f t="shared" si="190"/>
        <x:v>0.11960542518333515</x:v>
      </x:c>
      <x:c r="K306" s="34">
        <x:f t="shared" si="191"/>
        <x:v>0.11137983836072531</x:v>
      </x:c>
      <x:c r="L306" s="34">
        <x:f t="shared" si="192"/>
        <x:v>0.82532198889481379</x:v>
      </x:c>
      <x:c r="M306" s="34">
        <x:f t="shared" si="193"/>
        <x:v>5.98223823812929E-2</x:v>
      </x:c>
      <x:c r="N306" s="34">
        <x:f t="shared" si="164"/>
        <x:v>1.116129634820167</x:v>
      </x:c>
      <x:c r="O306" s="35">
        <x:f t="shared" si="165"/>
        <x:v>0.20695200300928956</x:v>
      </x:c>
      <x:c r="P306" s="26" t="b">
        <x:f t="shared" si="166"/>
        <x:v>0</x:v>
      </x:c>
      <x:c r="Q306" s="26" t="b">
        <x:f t="shared" si="167"/>
        <x:v>0</x:v>
      </x:c>
      <x:c r="R306" s="26" t="b">
        <x:f t="shared" si="168"/>
        <x:v>0</x:v>
      </x:c>
      <x:c r="S306" s="26" t="b">
        <x:f t="shared" si="194"/>
        <x:v>0</x:v>
      </x:c>
      <x:c r="T306" s="26" t="str">
        <x:f t="shared" si="195"/>
        <x:v>不调</x:v>
      </x:c>
      <x:c r="U306" s="34">
        <x:f t="shared" si="169"/>
        <x:v>0.11960542518333515</x:v>
      </x:c>
      <x:c r="V306" s="34">
        <x:f t="shared" si="170"/>
        <x:v>0.11137983836072531</x:v>
      </x:c>
      <x:c r="W306" s="34">
        <x:f t="shared" si="171"/>
        <x:v>0.82532198889481379</x:v>
      </x:c>
      <x:c r="X306" s="34">
        <x:f t="shared" si="172"/>
        <x:v>5.98223823812929E-2</x:v>
      </x:c>
      <x:c r="Y306" s="34">
        <x:f t="shared" si="196"/>
        <x:v>0.99998626710299976</x:v>
      </x:c>
      <x:c r="Z306" s="34">
        <x:f t="shared" si="173"/>
        <x:v>0.11960378265435044</x:v>
      </x:c>
      <x:c r="AA306" s="34">
        <x:f t="shared" si="174"/>
        <x:v>0.11137830879287719</x:v>
      </x:c>
      <x:c r="AB306" s="34">
        <x:f t="shared" si="175"/>
        <x:v>0.8253106548329483</x:v>
      </x:c>
      <x:c r="AC306" s="34">
        <x:f t="shared" si="176"/>
        <x:v>5.9821560846677349E-2</x:v>
      </x:c>
      <x:c r="AD306" s="34">
        <x:f t="shared" si="177"/>
        <x:v>1.1161143071268533</x:v>
      </x:c>
      <x:c r="AE306" s="34">
        <x:f t="shared" si="197"/>
        <x:v>1.1254058522343844</x:v>
      </x:c>
      <x:c r="AF306" s="33">
        <x:f t="shared" si="178"/>
        <x:v>-8.2561727301164733E-3</x:v>
      </x:c>
      <x:c r="AG306" s="33">
        <x:f t="shared" si="198"/>
        <x:v>2.7663159798954062E-3</x:v>
      </x:c>
      <x:c r="AH306" s="30">
        <x:f t="shared" si="199"/>
        <x:v>44196</x:v>
      </x:c>
      <x:c r="AI306" s="36">
        <x:f t="shared" si="179"/>
        <x:v>2021</x:v>
      </x:c>
      <x:c r="AJ306" s="36">
        <x:f t="shared" si="180"/>
        <x:v>2</x:v>
      </x:c>
      <x:c r="AK306" s="26">
        <x:f t="shared" si="181"/>
        <x:v>0</x:v>
      </x:c>
      <x:c r="AL306" s="34">
        <x:f t="shared" si="200"/>
        <x:v>1.109066832625728</x:v>
      </x:c>
      <x:c r="AM306" s="35" t="str">
        <x:f t="shared" si="182"/>
      </x:c>
      <x:c r="AN306" s="34">
        <x:f t="shared" si="201"/>
        <x:v>1.1254058522343844</x:v>
      </x:c>
      <x:c r="AO306" s="35">
        <x:f t="shared" si="183"/>
        <x:v>-8.2561727301164733E-3</x:v>
      </x:c>
      <x:c r="AP306" s="31">
        <x:f t="shared" si="184"/>
        <x:v>1</x:v>
      </x:c>
      <x:c r="AQ306" s="26" t="b">
        <x:f t="shared" si="185"/>
        <x:v>1</x:v>
      </x:c>
    </x:row>
    <x:row r="307">
      <x:c r="A307" s="30" t="n">
        <x:f>'净值底稿'!A269</x:f>
        <x:v>44230</x:v>
      </x:c>
      <x:c r="B307" s="32" t="n">
        <x:f>'净值底稿'!F269</x:f>
        <x:v>1.67186125247546</x:v>
      </x:c>
      <x:c r="C307" s="32" t="n">
        <x:f>'净值底稿'!O269</x:f>
        <x:v>1.3120015831093645</x:v>
      </x:c>
      <x:c r="D307" s="32" t="n">
        <x:f>'净值底稿'!P269</x:f>
        <x:v>1.4423</x:v>
      </x:c>
      <x:c r="E307" s="32" t="n">
        <x:f>'净值底稿'!Q269</x:f>
        <x:v>1.3897</x:v>
      </x:c>
      <x:c r="F307" s="33">
        <x:f t="shared" si="186"/>
        <x:v>-1.2956663726918061E-2</x:v>
      </x:c>
      <x:c r="G307" s="33">
        <x:f t="shared" si="187"/>
        <x:v>-9.1109504054148749E-3</x:v>
      </x:c>
      <x:c r="H307" s="33">
        <x:f t="shared" si="188"/>
        <x:v>-4.8510048510053139E-4</x:v>
      </x:c>
      <x:c r="I307" s="33">
        <x:f t="shared" si="189"/>
        <x:v>-7.2862347310521658E-3</x:v>
      </x:c>
      <x:c r="J307" s="34">
        <x:f t="shared" si="190"/>
        <x:v>0.11805411666203063</x:v>
      </x:c>
      <x:c r="K307" s="34">
        <x:f t="shared" si="191"/>
        <x:v>0.1103635465452263</x:v>
      </x:c>
      <x:c r="L307" s="34">
        <x:f t="shared" si="192"/>
        <x:v>0.8249102962339302</x:v>
      </x:c>
      <x:c r="M307" s="34">
        <x:f t="shared" si="193"/>
        <x:v>5.938568691237054E-2</x:v>
      </x:c>
      <x:c r="N307" s="34">
        <x:f t="shared" si="164"/>
        <x:v>1.1127136463535576</x:v>
      </x:c>
      <x:c r="O307" s="35">
        <x:f t="shared" si="165"/>
        <x:v>0.20527982554702909</x:v>
      </x:c>
      <x:c r="P307" s="26" t="b">
        <x:f t="shared" si="166"/>
        <x:v>0</x:v>
      </x:c>
      <x:c r="Q307" s="26" t="b">
        <x:f t="shared" si="167"/>
        <x:v>0</x:v>
      </x:c>
      <x:c r="R307" s="26" t="b">
        <x:f t="shared" si="168"/>
        <x:v>0</x:v>
      </x:c>
      <x:c r="S307" s="26" t="b">
        <x:f t="shared" si="194"/>
        <x:v>0</x:v>
      </x:c>
      <x:c r="T307" s="26" t="str">
        <x:f t="shared" si="195"/>
        <x:v>不调</x:v>
      </x:c>
      <x:c r="U307" s="34">
        <x:f t="shared" si="169"/>
        <x:v>0.11805411666203063</x:v>
      </x:c>
      <x:c r="V307" s="34">
        <x:f t="shared" si="170"/>
        <x:v>0.1103635465452263</x:v>
      </x:c>
      <x:c r="W307" s="34">
        <x:f t="shared" si="171"/>
        <x:v>0.8249102962339302</x:v>
      </x:c>
      <x:c r="X307" s="34">
        <x:f t="shared" si="172"/>
        <x:v>5.938568691237054E-2</x:v>
      </x:c>
      <x:c r="Y307" s="34">
        <x:f t="shared" si="196"/>
        <x:v>0.99998626710299976</x:v>
      </x:c>
      <x:c r="Z307" s="34">
        <x:f t="shared" si="173"/>
        <x:v>0.11805249543700605</x:v>
      </x:c>
      <x:c r="AA307" s="34">
        <x:f t="shared" si="174"/>
        <x:v>0.11036203093400901</x:v>
      </x:c>
      <x:c r="AB307" s="34">
        <x:f t="shared" si="175"/>
        <x:v>0.82489896782579752</x:v>
      </x:c>
      <x:c r="AC307" s="34">
        <x:f t="shared" si="176"/>
        <x:v>5.9384871374848887E-2</x:v>
      </x:c>
      <x:c r="AD307" s="34">
        <x:f t="shared" si="177"/>
        <x:v>1.1126983655716614</x:v>
      </x:c>
      <x:c r="AE307" s="34">
        <x:f t="shared" si="197"/>
        <x:v>1.1254058522343844</x:v>
      </x:c>
      <x:c r="AF307" s="33">
        <x:f t="shared" si="178"/>
        <x:v>-1.1291470217160815E-2</x:v>
      </x:c>
      <x:c r="AG307" s="33">
        <x:f t="shared" si="198"/>
        <x:v>-3.0605660489967379E-3</x:v>
      </x:c>
      <x:c r="AH307" s="30">
        <x:f t="shared" si="199"/>
        <x:v>44196</x:v>
      </x:c>
      <x:c r="AI307" s="36">
        <x:f t="shared" si="179"/>
        <x:v>2021</x:v>
      </x:c>
      <x:c r="AJ307" s="36">
        <x:f t="shared" si="180"/>
        <x:v>2</x:v>
      </x:c>
      <x:c r="AK307" s="26">
        <x:f t="shared" si="181"/>
        <x:v>0</x:v>
      </x:c>
      <x:c r="AL307" s="34">
        <x:f t="shared" si="200"/>
        <x:v>1.109066832625728</x:v>
      </x:c>
      <x:c r="AM307" s="35" t="str">
        <x:f t="shared" si="182"/>
      </x:c>
      <x:c r="AN307" s="34">
        <x:f t="shared" si="201"/>
        <x:v>1.1254058522343844</x:v>
      </x:c>
      <x:c r="AO307" s="35">
        <x:f t="shared" si="183"/>
        <x:v>-1.1291470217160815E-2</x:v>
      </x:c>
      <x:c r="AP307" s="31">
        <x:f t="shared" si="184"/>
        <x:v>1</x:v>
      </x:c>
      <x:c r="AQ307" s="26" t="b">
        <x:f t="shared" si="185"/>
        <x:v>1</x:v>
      </x:c>
    </x:row>
    <x:row r="308">
      <x:c r="A308" s="30" t="n">
        <x:f>'净值底稿'!A270</x:f>
        <x:v>44231</x:v>
      </x:c>
      <x:c r="B308" s="32" t="n">
        <x:f>'净值底稿'!F270</x:f>
        <x:v>1.6378871612027202</x:v>
      </x:c>
      <x:c r="C308" s="32" t="n">
        <x:f>'净值底稿'!O270</x:f>
        <x:v>1.2945259203362676</x:v>
      </x:c>
      <x:c r="D308" s="32" t="n">
        <x:f>'净值底稿'!P270</x:f>
        <x:v>1.4417</x:v>
      </x:c>
      <x:c r="E308" s="32" t="n">
        <x:f>'净值底稿'!Q270</x:f>
        <x:v>1.3792</x:v>
      </x:c>
      <x:c r="F308" s="33">
        <x:f t="shared" si="186"/>
        <x:v>-2.032111888617294E-2</x:v>
      </x:c>
      <x:c r="G308" s="33">
        <x:f t="shared" si="187"/>
        <x:v>-1.3319848846280125E-2</x:v>
      </x:c>
      <x:c r="H308" s="33">
        <x:f t="shared" si="188"/>
        <x:v>-4.1600221867843512E-4</x:v>
      </x:c>
      <x:c r="I308" s="33">
        <x:f t="shared" si="189"/>
        <x:v>-7.5555875368784609E-3</x:v>
      </x:c>
      <x:c r="J308" s="34">
        <x:f t="shared" si="190"/>
        <x:v>0.11565353664242126</x:v>
      </x:c>
      <x:c r="K308" s="34">
        <x:f t="shared" si="191"/>
        <x:v>0.10889202536359952</x:v>
      </x:c>
      <x:c r="L308" s="34">
        <x:f t="shared" si="192"/>
        <x:v>0.8245558080249964</x:v>
      </x:c>
      <x:c r="M308" s="34">
        <x:f t="shared" si="193"/>
        <x:v>5.8936183780809948E-2</x:v>
      </x:c>
      <x:c r="N308" s="34">
        <x:f t="shared" si="164"/>
        <x:v>1.1080375538118272</x:v>
      </x:c>
      <x:c r="O308" s="35">
        <x:f t="shared" si="165"/>
        <x:v>0.20265158092661026</x:v>
      </x:c>
      <x:c r="P308" s="26" t="b">
        <x:f t="shared" si="166"/>
        <x:v>0</x:v>
      </x:c>
      <x:c r="Q308" s="26" t="b">
        <x:f t="shared" si="167"/>
        <x:v>0</x:v>
      </x:c>
      <x:c r="R308" s="26" t="b">
        <x:f t="shared" si="168"/>
        <x:v>0</x:v>
      </x:c>
      <x:c r="S308" s="26" t="b">
        <x:f t="shared" si="194"/>
        <x:v>0</x:v>
      </x:c>
      <x:c r="T308" s="26" t="str">
        <x:f t="shared" si="195"/>
        <x:v>不调</x:v>
      </x:c>
      <x:c r="U308" s="34">
        <x:f t="shared" si="169"/>
        <x:v>0.11565353664242126</x:v>
      </x:c>
      <x:c r="V308" s="34">
        <x:f t="shared" si="170"/>
        <x:v>0.10889202536359952</x:v>
      </x:c>
      <x:c r="W308" s="34">
        <x:f t="shared" si="171"/>
        <x:v>0.8245558080249964</x:v>
      </x:c>
      <x:c r="X308" s="34">
        <x:f t="shared" si="172"/>
        <x:v>5.8936183780809948E-2</x:v>
      </x:c>
      <x:c r="Y308" s="34">
        <x:f t="shared" si="196"/>
        <x:v>0.99998626710299976</x:v>
      </x:c>
      <x:c r="Z308" s="34">
        <x:f t="shared" si="173"/>
        <x:v>0.11565194838431483</x:v>
      </x:c>
      <x:c r="AA308" s="34">
        <x:f t="shared" si="174"/>
        <x:v>0.10889052996063105</x:v>
      </x:c>
      <x:c r="AB308" s="34">
        <x:f t="shared" si="175"/>
        <x:v>0.82454448448501383</x:v>
      </x:c>
      <x:c r="AC308" s="34">
        <x:f t="shared" si="176"/>
        <x:v>5.8935374416268498E-2</x:v>
      </x:c>
      <x:c r="AD308" s="34">
        <x:f t="shared" si="177"/>
        <x:v>1.1080223372462281</x:v>
      </x:c>
      <x:c r="AE308" s="34">
        <x:f t="shared" si="197"/>
        <x:v>1.1254058522343844</x:v>
      </x:c>
      <x:c r="AF308" s="33">
        <x:f t="shared" si="178"/>
        <x:v>-1.5446440902757819E-2</x:v>
      </x:c>
      <x:c r="AG308" s="33">
        <x:f t="shared" si="198"/>
        <x:v>-4.2024222108305587E-3</x:v>
      </x:c>
      <x:c r="AH308" s="30">
        <x:f t="shared" si="199"/>
        <x:v>44196</x:v>
      </x:c>
      <x:c r="AI308" s="36">
        <x:f t="shared" si="179"/>
        <x:v>2021</x:v>
      </x:c>
      <x:c r="AJ308" s="36">
        <x:f t="shared" si="180"/>
        <x:v>2</x:v>
      </x:c>
      <x:c r="AK308" s="26">
        <x:f t="shared" si="181"/>
        <x:v>0</x:v>
      </x:c>
      <x:c r="AL308" s="34">
        <x:f t="shared" si="200"/>
        <x:v>1.109066832625728</x:v>
      </x:c>
      <x:c r="AM308" s="35" t="str">
        <x:f t="shared" si="182"/>
      </x:c>
      <x:c r="AN308" s="34">
        <x:f t="shared" si="201"/>
        <x:v>1.1254058522343844</x:v>
      </x:c>
      <x:c r="AO308" s="35">
        <x:f t="shared" si="183"/>
        <x:v>-1.5446440902757819E-2</x:v>
      </x:c>
      <x:c r="AP308" s="31">
        <x:f t="shared" si="184"/>
        <x:v>1</x:v>
      </x:c>
      <x:c r="AQ308" s="26" t="b">
        <x:f t="shared" si="185"/>
        <x:v>1</x:v>
      </x:c>
    </x:row>
    <x:row r="309">
      <x:c r="A309" s="30" t="n">
        <x:f>'净值底稿'!A271</x:f>
        <x:v>44232</x:v>
      </x:c>
      <x:c r="B309" s="32" t="n">
        <x:f>'净值底稿'!F271</x:f>
        <x:v>1.5989191457400551</x:v>
      </x:c>
      <x:c r="C309" s="32" t="n">
        <x:f>'净值底稿'!O271</x:f>
        <x:v>1.2806377340518476</x:v>
      </x:c>
      <x:c r="D309" s="32" t="n">
        <x:f>'净值底稿'!P271</x:f>
        <x:v>1.4417</x:v>
      </x:c>
      <x:c r="E309" s="32" t="n">
        <x:f>'净值底稿'!Q271</x:f>
        <x:v>1.3672</x:v>
      </x:c>
      <x:c r="F309" s="33">
        <x:f t="shared" si="186"/>
        <x:v>-2.3791636191867083E-2</x:v>
      </x:c>
      <x:c r="G309" s="33">
        <x:f t="shared" si="187"/>
        <x:v>-1.0728395674620694E-2</x:v>
      </x:c>
      <x:c r="H309" s="33">
        <x:f t="shared" si="188"/>
        <x:v>0</x:v>
      </x:c>
      <x:c r="I309" s="33">
        <x:f t="shared" si="189"/>
        <x:v>-8.7006960556844648E-3</x:v>
      </x:c>
      <x:c r="J309" s="34">
        <x:f t="shared" si="190"/>
        <x:v>0.11290039930347462</x:v>
      </x:c>
      <x:c r="K309" s="34">
        <x:f t="shared" si="191"/>
        <x:v>0.10772230926999425</x:v>
      </x:c>
      <x:c r="L309" s="34">
        <x:f t="shared" si="192"/>
        <x:v>0.82454448448501383</x:v>
      </x:c>
      <x:c r="M309" s="34">
        <x:f t="shared" si="193"/>
        <x:v>5.8422595636544582E-2</x:v>
      </x:c>
      <x:c r="N309" s="34">
        <x:f t="shared" si="164"/>
        <x:v>1.1035897886950272</x:v>
      </x:c>
      <x:c r="O309" s="35">
        <x:f t="shared" si="165"/>
        <x:v>0.1999136915124512</x:v>
      </x:c>
      <x:c r="P309" s="26" t="b">
        <x:f t="shared" si="166"/>
        <x:v>0</x:v>
      </x:c>
      <x:c r="Q309" s="26" t="b">
        <x:f t="shared" si="167"/>
        <x:v>0</x:v>
      </x:c>
      <x:c r="R309" s="26" t="b">
        <x:f t="shared" si="168"/>
        <x:v>0</x:v>
      </x:c>
      <x:c r="S309" s="26" t="b">
        <x:f t="shared" si="194"/>
        <x:v>0</x:v>
      </x:c>
      <x:c r="T309" s="26" t="str">
        <x:f t="shared" si="195"/>
        <x:v>不调</x:v>
      </x:c>
      <x:c r="U309" s="34">
        <x:f t="shared" si="169"/>
        <x:v>0.11290039930347462</x:v>
      </x:c>
      <x:c r="V309" s="34">
        <x:f t="shared" si="170"/>
        <x:v>0.10772230926999425</x:v>
      </x:c>
      <x:c r="W309" s="34">
        <x:f t="shared" si="171"/>
        <x:v>0.82454448448501383</x:v>
      </x:c>
      <x:c r="X309" s="34">
        <x:f t="shared" si="172"/>
        <x:v>5.8422595636544582E-2</x:v>
      </x:c>
      <x:c r="Y309" s="34">
        <x:f t="shared" si="196"/>
        <x:v>0.99998626710299976</x:v>
      </x:c>
      <x:c r="Z309" s="34">
        <x:f t="shared" si="173"/>
        <x:v>0.11289884885391969</x:v>
      </x:c>
      <x:c r="AA309" s="34">
        <x:f t="shared" si="174"/>
        <x:v>0.10772082993061642</x:v>
      </x:c>
      <x:c r="AB309" s="34">
        <x:f t="shared" si="175"/>
        <x:v>0.82453316110053632</x:v>
      </x:c>
      <x:c r="AC309" s="34">
        <x:f t="shared" si="176"/>
        <x:v>5.8421793325056218E-2</x:v>
      </x:c>
      <x:c r="AD309" s="34">
        <x:f t="shared" si="177"/>
        <x:v>1.1035746332101286</x:v>
      </x:c>
      <x:c r="AE309" s="34">
        <x:f t="shared" si="197"/>
        <x:v>1.1254058522343844</x:v>
      </x:c>
      <x:c r="AF309" s="33">
        <x:f t="shared" si="178"/>
        <x:v>-1.9398529855617852E-2</x:v>
      </x:c>
      <x:c r="AG309" s="33">
        <x:f t="shared" si="198"/>
        <x:v>-4.0140923937990181E-3</x:v>
      </x:c>
      <x:c r="AH309" s="30">
        <x:f t="shared" si="199"/>
        <x:v>44196</x:v>
      </x:c>
      <x:c r="AI309" s="36">
        <x:f t="shared" si="179"/>
        <x:v>2021</x:v>
      </x:c>
      <x:c r="AJ309" s="36">
        <x:f t="shared" si="180"/>
        <x:v>2</x:v>
      </x:c>
      <x:c r="AK309" s="26">
        <x:f t="shared" si="181"/>
        <x:v>0</x:v>
      </x:c>
      <x:c r="AL309" s="34">
        <x:f t="shared" si="200"/>
        <x:v>1.109066832625728</x:v>
      </x:c>
      <x:c r="AM309" s="35" t="str">
        <x:f t="shared" si="182"/>
      </x:c>
      <x:c r="AN309" s="34">
        <x:f t="shared" si="201"/>
        <x:v>1.1254058522343844</x:v>
      </x:c>
      <x:c r="AO309" s="35">
        <x:f t="shared" si="183"/>
        <x:v>-1.9398529855617852E-2</x:v>
      </x:c>
      <x:c r="AP309" s="31">
        <x:f t="shared" si="184"/>
        <x:v>1</x:v>
      </x:c>
      <x:c r="AQ309" s="26" t="b">
        <x:f t="shared" si="185"/>
        <x:v>1</x:v>
      </x:c>
    </x:row>
    <x:row r="310">
      <x:c r="A310" s="30" t="n">
        <x:f>'净值底稿'!A272</x:f>
        <x:v>44235</x:v>
      </x:c>
      <x:c r="B310" s="32" t="n">
        <x:f>'净值底稿'!F272</x:f>
        <x:v>1.6357088923009702</x:v>
      </x:c>
      <x:c r="C310" s="32" t="n">
        <x:f>'净值底稿'!O272</x:f>
        <x:v>1.2927054989521682</x:v>
      </x:c>
      <x:c r="D310" s="32" t="n">
        <x:f>'净值底稿'!P272</x:f>
        <x:v>1.4416</x:v>
      </x:c>
      <x:c r="E310" s="32" t="n">
        <x:f>'净值底稿'!Q272</x:f>
        <x:v>1.3754</x:v>
      </x:c>
      <x:c r="F310" s="33">
        <x:f t="shared" si="186"/>
        <x:v>2.3009135051595742E-2</x:v>
      </x:c>
      <x:c r="G310" s="33">
        <x:f t="shared" si="187"/>
        <x:v>9.423246386891293E-3</x:v>
      </x:c>
      <x:c r="H310" s="33">
        <x:f t="shared" si="188"/>
        <x:v>-6.9362558091090598E-5</x:v>
      </x:c>
      <x:c r="I310" s="33">
        <x:f t="shared" si="189"/>
        <x:v>5.9976594499706604E-3</x:v>
      </x:c>
      <x:c r="J310" s="34">
        <x:f t="shared" si="190"/>
        <x:v>0.11549655371436923</x:v>
      </x:c>
      <x:c r="K310" s="34">
        <x:f t="shared" si="191"/>
        <x:v>0.10873590985205303</x:v>
      </x:c>
      <x:c r="L310" s="34">
        <x:f t="shared" si="192"/>
        <x:v>0.82447596937125145</x:v>
      </x:c>
      <x:c r="M310" s="34">
        <x:f t="shared" si="193"/>
        <x:v>5.8772187345876477E-2</x:v>
      </x:c>
      <x:c r="N310" s="34">
        <x:f t="shared" si="164"/>
        <x:v>1.1074806202835501</x:v>
      </x:c>
      <x:c r="O310" s="35">
        <x:f t="shared" si="165"/>
        <x:v>0.20247077868415581</x:v>
      </x:c>
      <x:c r="P310" s="26" t="b">
        <x:f t="shared" si="166"/>
        <x:v>0</x:v>
      </x:c>
      <x:c r="Q310" s="26" t="b">
        <x:f t="shared" si="167"/>
        <x:v>0</x:v>
      </x:c>
      <x:c r="R310" s="26" t="b">
        <x:f t="shared" si="168"/>
        <x:v>0</x:v>
      </x:c>
      <x:c r="S310" s="26" t="b">
        <x:f t="shared" si="194"/>
        <x:v>0</x:v>
      </x:c>
      <x:c r="T310" s="26" t="str">
        <x:f t="shared" si="195"/>
        <x:v>不调</x:v>
      </x:c>
      <x:c r="U310" s="34">
        <x:f t="shared" si="169"/>
        <x:v>0.11549655371436923</x:v>
      </x:c>
      <x:c r="V310" s="34">
        <x:f t="shared" si="170"/>
        <x:v>0.10873590985205303</x:v>
      </x:c>
      <x:c r="W310" s="34">
        <x:f t="shared" si="171"/>
        <x:v>0.82447596937125145</x:v>
      </x:c>
      <x:c r="X310" s="34">
        <x:f t="shared" si="172"/>
        <x:v>5.8772187345876477E-2</x:v>
      </x:c>
      <x:c r="Y310" s="34">
        <x:f t="shared" si="196"/>
        <x:v>0.99995880187477393</x:v>
      </x:c>
      <x:c r="Z310" s="34">
        <x:f t="shared" si="173"/>
        <x:v>0.11549179547288613</x:v>
      </x:c>
      <x:c r="AA310" s="34">
        <x:f t="shared" si="174"/>
        <x:v>0.10873143013642238</x:v>
      </x:c>
      <x:c r="AB310" s="34">
        <x:f t="shared" si="175"/>
        <x:v>0.82444200250701938</x:v>
      </x:c>
      <x:c r="AC310" s="34">
        <x:f t="shared" si="176"/>
        <x:v>5.8769766041942388E-2</x:v>
      </x:c>
      <x:c r="AD310" s="34">
        <x:f t="shared" si="177"/>
        <x:v>1.1074349941582702</x:v>
      </x:c>
      <x:c r="AE310" s="34">
        <x:f t="shared" si="197"/>
        <x:v>1.1254058522343844</x:v>
      </x:c>
      <x:c r="AF310" s="33">
        <x:f t="shared" si="178"/>
        <x:v>-1.5968335370244224E-2</x:v>
      </x:c>
      <x:c r="AG310" s="33">
        <x:f t="shared" si="198"/>
        <x:v>3.4980515426603631E-3</x:v>
      </x:c>
      <x:c r="AH310" s="30">
        <x:f t="shared" si="199"/>
        <x:v>44196</x:v>
      </x:c>
      <x:c r="AI310" s="36">
        <x:f t="shared" si="179"/>
        <x:v>2021</x:v>
      </x:c>
      <x:c r="AJ310" s="36">
        <x:f t="shared" si="180"/>
        <x:v>2</x:v>
      </x:c>
      <x:c r="AK310" s="26">
        <x:f t="shared" si="181"/>
        <x:v>0</x:v>
      </x:c>
      <x:c r="AL310" s="34">
        <x:f t="shared" si="200"/>
        <x:v>1.109066832625728</x:v>
      </x:c>
      <x:c r="AM310" s="35" t="str">
        <x:f t="shared" si="182"/>
      </x:c>
      <x:c r="AN310" s="34">
        <x:f t="shared" si="201"/>
        <x:v>1.1254058522343844</x:v>
      </x:c>
      <x:c r="AO310" s="35">
        <x:f t="shared" si="183"/>
        <x:v>-1.5968335370244224E-2</x:v>
      </x:c>
      <x:c r="AP310" s="31">
        <x:f t="shared" si="184"/>
        <x:v>1</x:v>
      </x:c>
      <x:c r="AQ310" s="26" t="b">
        <x:f t="shared" si="185"/>
        <x:v>1</x:v>
      </x:c>
    </x:row>
    <x:row r="311">
      <x:c r="A311" s="30" t="n">
        <x:f>'净值底稿'!A273</x:f>
        <x:v>44236</x:v>
      </x:c>
      <x:c r="B311" s="32" t="n">
        <x:f>'净值底稿'!F273</x:f>
        <x:v>1.685066930245255</x:v>
      </x:c>
      <x:c r="C311" s="32" t="n">
        <x:f>'净值底稿'!O273</x:f>
        <x:v>1.321550255741986</x:v>
      </x:c>
      <x:c r="D311" s="32" t="n">
        <x:f>'净值底稿'!P273</x:f>
        <x:v>1.442</x:v>
      </x:c>
      <x:c r="E311" s="32" t="n">
        <x:f>'净值底稿'!Q273</x:f>
        <x:v>1.3904</x:v>
      </x:c>
      <x:c r="F311" s="33">
        <x:f t="shared" si="186"/>
        <x:v>3.0175319200504092E-2</x:v>
      </x:c>
      <x:c r="G311" s="33">
        <x:f t="shared" si="187"/>
        <x:v>2.2313478834273148E-2</x:v>
      </x:c>
      <x:c r="H311" s="33">
        <x:f t="shared" si="188"/>
        <x:v>2.7746947835738389E-4</x:v>
      </x:c>
      <x:c r="I311" s="33">
        <x:f t="shared" si="189"/>
        <x:v>1.0905918278319104E-2</x:v>
      </x:c>
      <x:c r="J311" s="34">
        <x:f t="shared" si="190"/>
        <x:v>0.11897679726631979</x:v>
      </x:c>
      <x:c r="K311" s="34">
        <x:f t="shared" si="191"/>
        <x:v>0.11115760660139169</x:v>
      </x:c>
      <x:c r="L311" s="34">
        <x:f t="shared" si="192"/>
        <x:v>0.82467075999939088</x:v>
      </x:c>
      <x:c r="M311" s="34">
        <x:f t="shared" si="193"/>
        <x:v>5.9410704307631748E-2</x:v>
      </x:c>
      <x:c r="N311" s="34">
        <x:f t="shared" si="164"/>
        <x:v>1.1142158681747341</x:v>
      </x:c>
      <x:c r="O311" s="35">
        <x:f t="shared" si="165"/>
        <x:v>0.20654382192986437</x:v>
      </x:c>
      <x:c r="P311" s="26" t="b">
        <x:f t="shared" si="166"/>
        <x:v>0</x:v>
      </x:c>
      <x:c r="Q311" s="26" t="b">
        <x:f t="shared" si="167"/>
        <x:v>0</x:v>
      </x:c>
      <x:c r="R311" s="26" t="b">
        <x:f t="shared" si="168"/>
        <x:v>0</x:v>
      </x:c>
      <x:c r="S311" s="26" t="b">
        <x:f t="shared" si="194"/>
        <x:v>0</x:v>
      </x:c>
      <x:c r="T311" s="26" t="str">
        <x:f t="shared" si="195"/>
        <x:v>不调</x:v>
      </x:c>
      <x:c r="U311" s="34">
        <x:f t="shared" si="169"/>
        <x:v>0.11897679726631979</x:v>
      </x:c>
      <x:c r="V311" s="34">
        <x:f t="shared" si="170"/>
        <x:v>0.11115760660139169</x:v>
      </x:c>
      <x:c r="W311" s="34">
        <x:f t="shared" si="171"/>
        <x:v>0.82467075999939088</x:v>
      </x:c>
      <x:c r="X311" s="34">
        <x:f t="shared" si="172"/>
        <x:v>5.9410704307631748E-2</x:v>
      </x:c>
      <x:c r="Y311" s="34">
        <x:f t="shared" si="196"/>
        <x:v>0.99998626710299976</x:v>
      </x:c>
      <x:c r="Z311" s="34">
        <x:f t="shared" si="173"/>
        <x:v>0.11897516337021752</x:v>
      </x:c>
      <x:c r="AA311" s="34">
        <x:f t="shared" si="174"/>
        <x:v>0.11115608008542945</x:v>
      </x:c>
      <x:c r="AB311" s="34">
        <x:f t="shared" si="175"/>
        <x:v>0.82465943488078475</x:v>
      </x:c>
      <x:c r="AC311" s="34">
        <x:f t="shared" si="176"/>
        <x:v>5.9409888426548776E-2</x:v>
      </x:c>
      <x:c r="AD311" s="34">
        <x:f t="shared" si="177"/>
        <x:v>1.1142005667629804</x:v>
      </x:c>
      <x:c r="AE311" s="34">
        <x:f t="shared" si="197"/>
        <x:v>1.1254058522343844</x:v>
      </x:c>
      <x:c r="AF311" s="33">
        <x:f t="shared" si="178"/>
        <x:v>-9.9566618115206618E-3</x:v>
      </x:c>
      <x:c r="AG311" s="33">
        <x:f t="shared" si="198"/>
        <x:v>6.1092277563907782E-3</x:v>
      </x:c>
      <x:c r="AH311" s="30">
        <x:f t="shared" si="199"/>
        <x:v>44196</x:v>
      </x:c>
      <x:c r="AI311" s="36">
        <x:f t="shared" si="179"/>
        <x:v>2021</x:v>
      </x:c>
      <x:c r="AJ311" s="36">
        <x:f t="shared" si="180"/>
        <x:v>2</x:v>
      </x:c>
      <x:c r="AK311" s="26">
        <x:f t="shared" si="181"/>
        <x:v>0</x:v>
      </x:c>
      <x:c r="AL311" s="34">
        <x:f t="shared" si="200"/>
        <x:v>1.109066832625728</x:v>
      </x:c>
      <x:c r="AM311" s="35" t="str">
        <x:f t="shared" si="182"/>
      </x:c>
      <x:c r="AN311" s="34">
        <x:f t="shared" si="201"/>
        <x:v>1.1254058522343844</x:v>
      </x:c>
      <x:c r="AO311" s="35">
        <x:f t="shared" si="183"/>
        <x:v>-9.9566618115206618E-3</x:v>
      </x:c>
      <x:c r="AP311" s="31">
        <x:f t="shared" si="184"/>
        <x:v>1</x:v>
      </x:c>
      <x:c r="AQ311" s="26" t="b">
        <x:f t="shared" si="185"/>
        <x:v>1</x:v>
      </x:c>
    </x:row>
    <x:row r="312">
      <x:c r="A312" s="30" t="n">
        <x:f>'净值底稿'!A274</x:f>
        <x:v>44237</x:v>
      </x:c>
      <x:c r="B312" s="32" t="n">
        <x:f>'净值底稿'!F274</x:f>
        <x:v>1.7092161604165075</x:v>
      </x:c>
      <x:c r="C312" s="32" t="n">
        <x:f>'净值底稿'!O274</x:f>
        <x:v>1.336260393546646</x:v>
      </x:c>
      <x:c r="D312" s="32" t="n">
        <x:f>'净值底稿'!P274</x:f>
        <x:v>1.4419</x:v>
      </x:c>
      <x:c r="E312" s="32" t="n">
        <x:f>'净值底稿'!Q274</x:f>
        <x:v>1.3913</x:v>
      </x:c>
      <x:c r="F312" s="33">
        <x:f t="shared" si="186"/>
        <x:v>1.4331318084639832E-2</x:v>
      </x:c>
      <x:c r="G312" s="33">
        <x:f t="shared" si="187"/>
        <x:v>1.1130971176272819E-2</x:v>
      </x:c>
      <x:c r="H312" s="33">
        <x:f t="shared" si="188"/>
        <x:v>-6.9348127600510345E-5</x:v>
      </x:c>
      <x:c r="I312" s="33">
        <x:f t="shared" si="189"/>
        <x:v>6.4729574223232333E-4</x:v>
      </x:c>
      <x:c r="J312" s="34">
        <x:f t="shared" si="190"/>
        <x:v>0.1206802342806481</x:v>
      </x:c>
      <x:c r="K312" s="34">
        <x:f t="shared" si="191"/>
        <x:v>0.11239335520892783</x:v>
      </x:c>
      <x:c r="L312" s="34">
        <x:f t="shared" si="192"/>
        <x:v>0.82460224629306766</x:v>
      </x:c>
      <x:c r="M312" s="34">
        <x:f t="shared" si="193"/>
        <x:v>5.9448344194373781E-2</x:v>
      </x:c>
      <x:c r="N312" s="34">
        <x:f t="shared" si="164"/>
        <x:v>1.1171241799770175</x:v>
      </x:c>
      <x:c r="O312" s="35">
        <x:f t="shared" si="165"/>
        <x:v>0.20863713602042966</x:v>
      </x:c>
      <x:c r="P312" s="26" t="b">
        <x:f t="shared" si="166"/>
        <x:v>0</x:v>
      </x:c>
      <x:c r="Q312" s="26" t="b">
        <x:f t="shared" si="167"/>
        <x:v>0</x:v>
      </x:c>
      <x:c r="R312" s="26" t="b">
        <x:f t="shared" si="168"/>
        <x:v>0</x:v>
      </x:c>
      <x:c r="S312" s="26" t="b">
        <x:f t="shared" si="194"/>
        <x:v>0</x:v>
      </x:c>
      <x:c r="T312" s="26" t="str">
        <x:f t="shared" si="195"/>
        <x:v>不调</x:v>
      </x:c>
      <x:c r="U312" s="34">
        <x:f t="shared" si="169"/>
        <x:v>0.1206802342806481</x:v>
      </x:c>
      <x:c r="V312" s="34">
        <x:f t="shared" si="170"/>
        <x:v>0.11239335520892783</x:v>
      </x:c>
      <x:c r="W312" s="34">
        <x:f t="shared" si="171"/>
        <x:v>0.82460224629306766</x:v>
      </x:c>
      <x:c r="X312" s="34">
        <x:f t="shared" si="172"/>
        <x:v>5.9448344194373781E-2</x:v>
      </x:c>
      <x:c r="Y312" s="34">
        <x:f t="shared" si="196"/>
        <x:v>0.99998626710299976</x:v>
      </x:c>
      <x:c r="Z312" s="34">
        <x:f t="shared" si="173"/>
        <x:v>0.12067857699142076</x:v>
      </x:c>
      <x:c r="AA312" s="34">
        <x:f t="shared" si="174"/>
        <x:v>0.11239181172255724</x:v>
      </x:c>
      <x:c r="AB312" s="34">
        <x:f t="shared" si="175"/>
        <x:v>0.82459092211535312</x:v>
      </x:c>
      <x:c r="AC312" s="34">
        <x:f t="shared" si="176"/>
        <x:v>5.9447527796386124E-2</x:v>
      </x:c>
      <x:c r="AD312" s="34">
        <x:f t="shared" si="177"/>
        <x:v>1.1171088386257173</x:v>
      </x:c>
      <x:c r="AE312" s="34">
        <x:f t="shared" si="197"/>
        <x:v>1.1254058522343844</x:v>
      </x:c>
      <x:c r="AF312" s="33">
        <x:f t="shared" si="178"/>
        <x:v>-7.3724635358827229E-3</x:v>
      </x:c>
      <x:c r="AG312" s="33">
        <x:f t="shared" si="198"/>
        <x:v>2.6101870251118431E-3</x:v>
      </x:c>
      <x:c r="AH312" s="30">
        <x:f t="shared" si="199"/>
        <x:v>44196</x:v>
      </x:c>
      <x:c r="AI312" s="36">
        <x:f t="shared" si="179"/>
        <x:v>2021</x:v>
      </x:c>
      <x:c r="AJ312" s="36">
        <x:f t="shared" si="180"/>
        <x:v>2</x:v>
      </x:c>
      <x:c r="AK312" s="26">
        <x:f t="shared" si="181"/>
        <x:v>0</x:v>
      </x:c>
      <x:c r="AL312" s="34">
        <x:f t="shared" si="200"/>
        <x:v>1.109066832625728</x:v>
      </x:c>
      <x:c r="AM312" s="35" t="str">
        <x:f t="shared" si="182"/>
      </x:c>
      <x:c r="AN312" s="34">
        <x:f t="shared" si="201"/>
        <x:v>1.1254058522343844</x:v>
      </x:c>
      <x:c r="AO312" s="35">
        <x:f t="shared" si="183"/>
        <x:v>-7.3724635358827229E-3</x:v>
      </x:c>
      <x:c r="AP312" s="31">
        <x:f t="shared" si="184"/>
        <x:v>1</x:v>
      </x:c>
      <x:c r="AQ312" s="26" t="b">
        <x:f t="shared" si="185"/>
        <x:v>1</x:v>
      </x:c>
    </x:row>
    <x:row r="313">
      <x:c r="A313" s="30" t="n">
        <x:f>'净值底稿'!A275</x:f>
        <x:v>44245</x:v>
      </x:c>
      <x:c r="B313" s="32" t="n">
        <x:f>'净值底稿'!F275</x:f>
        <x:v>1.720164779489875</x:v>
      </x:c>
      <x:c r="C313" s="32" t="n">
        <x:f>'净值底稿'!O275</x:f>
        <x:v>1.3468438384665529</x:v>
      </x:c>
      <x:c r="D313" s="32" t="n">
        <x:f>'净值底稿'!P275</x:f>
        <x:v>1.4415</x:v>
      </x:c>
      <x:c r="E313" s="32" t="n">
        <x:f>'净值底稿'!Q275</x:f>
        <x:v>1.3518</x:v>
      </x:c>
      <x:c r="F313" s="33">
        <x:f t="shared" si="186"/>
        <x:v>6.4056374652456949E-3</x:v>
      </x:c>
      <x:c r="G313" s="33">
        <x:f t="shared" si="187"/>
        <x:v>7.9201965208419711E-3</x:v>
      </x:c>
      <x:c r="H313" s="33">
        <x:f t="shared" si="188"/>
        <x:v>-2.7741174838746829E-4</x:v>
      </x:c>
      <x:c r="I313" s="33">
        <x:f t="shared" si="189"/>
        <x:v>-2.8390713720980454E-2</x:v>
      </x:c>
      <x:c r="J313" s="34">
        <x:f t="shared" si="190"/>
        <x:v>0.12145160020544954</x:v>
      </x:c>
      <x:c r="K313" s="34">
        <x:f t="shared" si="191"/>
        <x:v>0.11328197695873336</x:v>
      </x:c>
      <x:c r="L313" s="34">
        <x:f t="shared" si="192"/>
        <x:v>0.82436217090594466</x:v>
      </x:c>
      <x:c r="M313" s="34">
        <x:f t="shared" si="193"/>
        <x:v>5.7759770053298895E-2</x:v>
      </x:c>
      <x:c r="N313" s="34">
        <x:f t="shared" si="164"/>
        <x:v>1.1168555181234263</x:v>
      </x:c>
      <x:c r="O313" s="35">
        <x:f t="shared" si="165"/>
        <x:v>0.2101736288670438</x:v>
      </x:c>
      <x:c r="P313" s="26" t="b">
        <x:f t="shared" si="166"/>
        <x:v>0</x:v>
      </x:c>
      <x:c r="Q313" s="26" t="b">
        <x:f t="shared" si="167"/>
        <x:v>0</x:v>
      </x:c>
      <x:c r="R313" s="26" t="b">
        <x:f t="shared" si="168"/>
        <x:v>0</x:v>
      </x:c>
      <x:c r="S313" s="26" t="b">
        <x:f t="shared" si="194"/>
        <x:v>0</x:v>
      </x:c>
      <x:c r="T313" s="26" t="str">
        <x:f t="shared" si="195"/>
        <x:v>不调</x:v>
      </x:c>
      <x:c r="U313" s="34">
        <x:f t="shared" si="169"/>
        <x:v>0.12145160020544954</x:v>
      </x:c>
      <x:c r="V313" s="34">
        <x:f t="shared" si="170"/>
        <x:v>0.11328197695873336</x:v>
      </x:c>
      <x:c r="W313" s="34">
        <x:f t="shared" si="171"/>
        <x:v>0.82436217090594466</x:v>
      </x:c>
      <x:c r="X313" s="34">
        <x:f t="shared" si="172"/>
        <x:v>5.7759770053298895E-2</x:v>
      </x:c>
      <x:c r="Y313" s="34">
        <x:f t="shared" si="196"/>
        <x:v>0.99989014210444149</x:v>
      </x:c>
      <x:c r="Z313" s="34">
        <x:f t="shared" si="173"/>
        <x:v>0.12143825778823876</x:v>
      </x:c>
      <x:c r="AA313" s="34">
        <x:f t="shared" si="174"/>
        <x:v>0.11326953203913998</x:v>
      </x:c>
      <x:c r="AB313" s="34">
        <x:f t="shared" si="175"/>
        <x:v>0.82427160821267087</x:v>
      </x:c>
      <x:c r="AC313" s="34">
        <x:f t="shared" si="176"/>
        <x:v>5.77534246865129E-2</x:v>
      </x:c>
      <x:c r="AD313" s="34">
        <x:f t="shared" si="177"/>
        <x:v>1.1167328227265627</x:v>
      </x:c>
      <x:c r="AE313" s="34">
        <x:f t="shared" si="197"/>
        <x:v>1.1254058522343844</x:v>
      </x:c>
      <x:c r="AF313" s="33">
        <x:f t="shared" si="178"/>
        <x:v>-7.7065793558850348E-3</x:v>
      </x:c>
      <x:c r="AG313" s="33">
        <x:f t="shared" si="198"/>
        <x:v>-3.3659737185243177E-4</x:v>
      </x:c>
      <x:c r="AH313" s="30">
        <x:f t="shared" si="199"/>
        <x:v>44196</x:v>
      </x:c>
      <x:c r="AI313" s="36">
        <x:f t="shared" si="179"/>
        <x:v>2021</x:v>
      </x:c>
      <x:c r="AJ313" s="36">
        <x:f t="shared" si="180"/>
        <x:v>2</x:v>
      </x:c>
      <x:c r="AK313" s="26">
        <x:f t="shared" si="181"/>
        <x:v>0</x:v>
      </x:c>
      <x:c r="AL313" s="34">
        <x:f t="shared" si="200"/>
        <x:v>1.109066832625728</x:v>
      </x:c>
      <x:c r="AM313" s="35" t="str">
        <x:f t="shared" si="182"/>
      </x:c>
      <x:c r="AN313" s="34">
        <x:f t="shared" si="201"/>
        <x:v>1.1254058522343844</x:v>
      </x:c>
      <x:c r="AO313" s="35">
        <x:f t="shared" si="183"/>
        <x:v>-7.7065793558850348E-3</x:v>
      </x:c>
      <x:c r="AP313" s="31">
        <x:f t="shared" si="184"/>
        <x:v>1</x:v>
      </x:c>
      <x:c r="AQ313" s="26" t="b">
        <x:f t="shared" si="185"/>
        <x:v>1</x:v>
      </x:c>
    </x:row>
    <x:row r="314">
      <x:c r="A314" s="30" t="n">
        <x:f>'净值底稿'!A276</x:f>
        <x:v>44246</x:v>
      </x:c>
      <x:c r="B314" s="32" t="n">
        <x:f>'净值底稿'!F276</x:f>
        <x:v>1.7054183789813875</x:v>
      </x:c>
      <x:c r="C314" s="32" t="n">
        <x:f>'净值底稿'!O276</x:f>
        <x:v>1.3616265492815147</x:v>
      </x:c>
      <x:c r="D314" s="32" t="n">
        <x:f>'净值底稿'!P276</x:f>
        <x:v>1.4425</x:v>
      </x:c>
      <x:c r="E314" s="32" t="n">
        <x:f>'净值底稿'!Q276</x:f>
        <x:v>1.3469</x:v>
      </x:c>
      <x:c r="F314" s="33">
        <x:f t="shared" si="186"/>
        <x:v>-8.5726673887954741E-3</x:v>
      </x:c>
      <x:c r="G314" s="33">
        <x:f t="shared" si="187"/>
        <x:v>1.0975816492424739E-2</x:v>
      </x:c>
      <x:c r="H314" s="33">
        <x:f t="shared" si="188"/>
        <x:v>6.9372181755111839E-4</x:v>
      </x:c>
      <x:c r="I314" s="33">
        <x:f t="shared" si="189"/>
        <x:v>-3.6247965675395566E-3</x:v>
      </x:c>
      <x:c r="J314" s="34">
        <x:f t="shared" si="190"/>
        <x:v>0.12039720799594539</x:v>
      </x:c>
      <x:c r="K314" s="34">
        <x:f t="shared" si="191"/>
        <x:v>0.1145127576369844</x:v>
      </x:c>
      <x:c r="L314" s="34">
        <x:f t="shared" si="192"/>
        <x:v>0.82484342341087591</x:v>
      </x:c>
      <x:c r="M314" s="34">
        <x:f t="shared" si="193"/>
        <x:v>5.7544080270945576E-2</x:v>
      </x:c>
      <x:c r="N314" s="34">
        <x:f t="shared" si="164"/>
        <x:v>1.1172974693147513</x:v>
      </x:c>
      <x:c r="O314" s="35">
        <x:f t="shared" si="165"/>
        <x:v>0.21024836454431622</x:v>
      </x:c>
      <x:c r="P314" s="26" t="b">
        <x:f t="shared" si="166"/>
        <x:v>0</x:v>
      </x:c>
      <x:c r="Q314" s="26" t="b">
        <x:f t="shared" si="167"/>
        <x:v>0</x:v>
      </x:c>
      <x:c r="R314" s="26" t="b">
        <x:f t="shared" si="168"/>
        <x:v>0</x:v>
      </x:c>
      <x:c r="S314" s="26" t="b">
        <x:f t="shared" si="194"/>
        <x:v>0</x:v>
      </x:c>
      <x:c r="T314" s="26" t="str">
        <x:f t="shared" si="195"/>
        <x:v>不调</x:v>
      </x:c>
      <x:c r="U314" s="34">
        <x:f t="shared" si="169"/>
        <x:v>0.12039720799594539</x:v>
      </x:c>
      <x:c r="V314" s="34">
        <x:f t="shared" si="170"/>
        <x:v>0.1145127576369844</x:v>
      </x:c>
      <x:c r="W314" s="34">
        <x:f t="shared" si="171"/>
        <x:v>0.82484342341087591</x:v>
      </x:c>
      <x:c r="X314" s="34">
        <x:f t="shared" si="172"/>
        <x:v>5.7544080270945576E-2</x:v>
      </x:c>
      <x:c r="Y314" s="34">
        <x:f t="shared" si="196"/>
        <x:v>0.99998626710299976</x:v>
      </x:c>
      <x:c r="Z314" s="34">
        <x:f t="shared" si="173"/>
        <x:v>0.12039555459348886</x:v>
      </x:c>
      <x:c r="AA314" s="34">
        <x:f t="shared" si="174"/>
        <x:v>0.11451118504507855</x:v>
      </x:c>
      <x:c r="AB314" s="34">
        <x:f t="shared" si="175"/>
        <x:v>0.82483209592110085</x:v>
      </x:c>
      <x:c r="AC314" s="34">
        <x:f t="shared" si="176"/>
        <x:v>5.7543290024018243E-2</x:v>
      </x:c>
      <x:c r="AD314" s="34">
        <x:f t="shared" si="177"/>
        <x:v>1.1172821255836864</x:v>
      </x:c>
      <x:c r="AE314" s="34">
        <x:f t="shared" si="197"/>
        <x:v>1.1254058522343844</x:v>
      </x:c>
      <x:c r="AF314" s="33">
        <x:f t="shared" si="178"/>
        <x:v>-7.2184862328279475E-3</x:v>
      </x:c>
      <x:c r="AG314" s="33">
        <x:f t="shared" si="198"/>
        <x:v>4.9188386509735338E-4</x:v>
      </x:c>
      <x:c r="AH314" s="30">
        <x:f t="shared" si="199"/>
        <x:v>44196</x:v>
      </x:c>
      <x:c r="AI314" s="36">
        <x:f t="shared" si="179"/>
        <x:v>2021</x:v>
      </x:c>
      <x:c r="AJ314" s="36">
        <x:f t="shared" si="180"/>
        <x:v>2</x:v>
      </x:c>
      <x:c r="AK314" s="26">
        <x:f t="shared" si="181"/>
        <x:v>0</x:v>
      </x:c>
      <x:c r="AL314" s="34">
        <x:f t="shared" si="200"/>
        <x:v>1.109066832625728</x:v>
      </x:c>
      <x:c r="AM314" s="35" t="str">
        <x:f t="shared" si="182"/>
      </x:c>
      <x:c r="AN314" s="34">
        <x:f t="shared" si="201"/>
        <x:v>1.1254058522343844</x:v>
      </x:c>
      <x:c r="AO314" s="35">
        <x:f t="shared" si="183"/>
        <x:v>-7.2184862328279475E-3</x:v>
      </x:c>
      <x:c r="AP314" s="31">
        <x:f t="shared" si="184"/>
        <x:v>1</x:v>
      </x:c>
      <x:c r="AQ314" s="26" t="b">
        <x:f t="shared" si="185"/>
        <x:v>1</x:v>
      </x:c>
    </x:row>
    <x:row r="315">
      <x:c r="A315" s="30" t="n">
        <x:f>'净值底稿'!A277</x:f>
        <x:v>44249</x:v>
      </x:c>
      <x:c r="B315" s="32" t="n">
        <x:f>'净值底稿'!F277</x:f>
        <x:v>1.68661426441213</x:v>
      </x:c>
      <x:c r="C315" s="32" t="n">
        <x:f>'净值底稿'!O277</x:f>
        <x:v>1.3471337871405966</x:v>
      </x:c>
      <x:c r="D315" s="32" t="n">
        <x:f>'净值底稿'!P277</x:f>
        <x:v>1.4425</x:v>
      </x:c>
      <x:c r="E315" s="32" t="n">
        <x:f>'净值底稿'!Q277</x:f>
        <x:v>1.3604</x:v>
      </x:c>
      <x:c r="F315" s="33">
        <x:f t="shared" si="186"/>
        <x:v>-1.1026100575091013E-2</x:v>
      </x:c>
      <x:c r="G315" s="33">
        <x:f t="shared" si="187"/>
        <x:v>-1.0643712953867901E-2</x:v>
      </x:c>
      <x:c r="H315" s="33">
        <x:f t="shared" si="188"/>
        <x:v>0</x:v>
      </x:c>
      <x:c r="I315" s="33">
        <x:f t="shared" si="189"/>
        <x:v>1.0023015814091707E-2</x:v>
      </x:c>
      <x:c r="J315" s="34">
        <x:f t="shared" si="190"/>
        <x:v>0.11906806109974719</x:v>
      </x:c>
      <x:c r="K315" s="34">
        <x:f t="shared" si="191"/>
        <x:v>0.11329236086145149</x:v>
      </x:c>
      <x:c r="L315" s="34">
        <x:f t="shared" si="192"/>
        <x:v>0.82483209592110085</x:v>
      </x:c>
      <x:c r="M315" s="34">
        <x:f t="shared" si="193"/>
        <x:v>5.8120047329923846E-2</x:v>
      </x:c>
      <x:c r="N315" s="34">
        <x:f t="shared" si="164"/>
        <x:v>1.1153125652122233</x:v>
      </x:c>
      <x:c r="O315" s="35">
        <x:f t="shared" si="165"/>
        <x:v>0.20833659478855129</x:v>
      </x:c>
      <x:c r="P315" s="26" t="b">
        <x:f t="shared" si="166"/>
        <x:v>0</x:v>
      </x:c>
      <x:c r="Q315" s="26" t="b">
        <x:f t="shared" si="167"/>
        <x:v>0</x:v>
      </x:c>
      <x:c r="R315" s="26" t="b">
        <x:f t="shared" si="168"/>
        <x:v>0</x:v>
      </x:c>
      <x:c r="S315" s="26" t="b">
        <x:f t="shared" si="194"/>
        <x:v>0</x:v>
      </x:c>
      <x:c r="T315" s="26" t="str">
        <x:f t="shared" si="195"/>
        <x:v>不调</x:v>
      </x:c>
      <x:c r="U315" s="34">
        <x:f t="shared" si="169"/>
        <x:v>0.11906806109974719</x:v>
      </x:c>
      <x:c r="V315" s="34">
        <x:f t="shared" si="170"/>
        <x:v>0.11329236086145149</x:v>
      </x:c>
      <x:c r="W315" s="34">
        <x:f t="shared" si="171"/>
        <x:v>0.82483209592110085</x:v>
      </x:c>
      <x:c r="X315" s="34">
        <x:f t="shared" si="172"/>
        <x:v>5.8120047329923846E-2</x:v>
      </x:c>
      <x:c r="Y315" s="34">
        <x:f t="shared" si="196"/>
        <x:v>0.99995880187477393</x:v>
      </x:c>
      <x:c r="Z315" s="34">
        <x:f t="shared" si="173"/>
        <x:v>0.11906315571885558</x:v>
      </x:c>
      <x:c r="AA315" s="34">
        <x:f t="shared" si="174"/>
        <x:v>0.11328769342858155</x:v>
      </x:c>
      <x:c r="AB315" s="34">
        <x:f t="shared" si="175"/>
        <x:v>0.82479811438512263</x:v>
      </x:c>
      <x:c r="AC315" s="34">
        <x:f t="shared" si="176"/>
        <x:v>5.8117652892935801E-2</x:v>
      </x:c>
      <x:c r="AD315" s="34">
        <x:f t="shared" si="177"/>
        <x:v>1.1152666164254956</x:v>
      </x:c>
      <x:c r="AE315" s="34">
        <x:f t="shared" si="197"/>
        <x:v>1.1254058522343844</x:v>
      </x:c>
      <x:c r="AF315" s="33">
        <x:f t="shared" si="178"/>
        <x:v>-9.0094038419635813E-3</x:v>
      </x:c>
      <x:c r="AG315" s="33">
        <x:f t="shared" si="198"/>
        <x:v>-1.8039393202838871E-3</x:v>
      </x:c>
      <x:c r="AH315" s="30">
        <x:f t="shared" si="199"/>
        <x:v>44196</x:v>
      </x:c>
      <x:c r="AI315" s="36">
        <x:f t="shared" si="179"/>
        <x:v>2021</x:v>
      </x:c>
      <x:c r="AJ315" s="36">
        <x:f t="shared" si="180"/>
        <x:v>2</x:v>
      </x:c>
      <x:c r="AK315" s="26">
        <x:f t="shared" si="181"/>
        <x:v>0</x:v>
      </x:c>
      <x:c r="AL315" s="34">
        <x:f t="shared" si="200"/>
        <x:v>1.109066832625728</x:v>
      </x:c>
      <x:c r="AM315" s="35" t="str">
        <x:f t="shared" si="182"/>
      </x:c>
      <x:c r="AN315" s="34">
        <x:f t="shared" si="201"/>
        <x:v>1.1254058522343844</x:v>
      </x:c>
      <x:c r="AO315" s="35">
        <x:f t="shared" si="183"/>
        <x:v>-9.0094038419635813E-3</x:v>
      </x:c>
      <x:c r="AP315" s="31">
        <x:f t="shared" si="184"/>
        <x:v>1</x:v>
      </x:c>
      <x:c r="AQ315" s="26" t="b">
        <x:f t="shared" si="185"/>
        <x:v>1</x:v>
      </x:c>
    </x:row>
    <x:row r="316">
      <x:c r="A316" s="30" t="n">
        <x:f>'净值底稿'!A278</x:f>
        <x:v>44250</x:v>
      </x:c>
      <x:c r="B316" s="32" t="n">
        <x:f>'净值底稿'!F278</x:f>
        <x:v>1.6677379190879824</x:v>
      </x:c>
      <x:c r="C316" s="32" t="n">
        <x:f>'净值底稿'!O278</x:f>
        <x:v>1.3412315685780194</x:v>
      </x:c>
      <x:c r="D316" s="32" t="n">
        <x:f>'净值底稿'!P278</x:f>
        <x:v>1.4431</x:v>
      </x:c>
      <x:c r="E316" s="32" t="n">
        <x:f>'净值底稿'!Q278</x:f>
        <x:v>1.3731</x:v>
      </x:c>
      <x:c r="F316" s="33">
        <x:f t="shared" si="186"/>
        <x:v>-1.1191856800005784E-2</x:v>
      </x:c>
      <x:c r="G316" s="33">
        <x:f t="shared" si="187"/>
        <x:v>-4.3813158120732387E-3</x:v>
      </x:c>
      <x:c r="H316" s="33">
        <x:f t="shared" si="188"/>
        <x:v>4.1594454072790832E-4</x:v>
      </x:c>
      <x:c r="I316" s="33">
        <x:f t="shared" si="189"/>
        <x:v>9.3354895618935618E-3</x:v>
      </x:c>
      <x:c r="J316" s="34">
        <x:f t="shared" si="190"/>
        <x:v>0.11773061792989335</x:v>
      </x:c>
      <x:c r="K316" s="34">
        <x:f t="shared" si="191"/>
        <x:v>0.1127913442660496</x:v>
      </x:c>
      <x:c r="L316" s="34">
        <x:f t="shared" si="192"/>
        <x:v>0.82514118465800379</x:v>
      </x:c>
      <x:c r="M316" s="34">
        <x:f t="shared" si="193"/>
        <x:v>5.8660209634879557E-2</x:v>
      </x:c>
      <x:c r="N316" s="34">
        <x:f t="shared" si="164"/>
        <x:v>1.1143233564888264</x:v>
      </x:c>
      <x:c r="O316" s="35">
        <x:f t="shared" si="165"/>
        <x:v>0.20687169559319424</x:v>
      </x:c>
      <x:c r="P316" s="26" t="b">
        <x:f t="shared" si="166"/>
        <x:v>0</x:v>
      </x:c>
      <x:c r="Q316" s="26" t="b">
        <x:f t="shared" si="167"/>
        <x:v>0</x:v>
      </x:c>
      <x:c r="R316" s="26" t="b">
        <x:f t="shared" si="168"/>
        <x:v>0</x:v>
      </x:c>
      <x:c r="S316" s="26" t="b">
        <x:f t="shared" si="194"/>
        <x:v>0</x:v>
      </x:c>
      <x:c r="T316" s="26" t="str">
        <x:f t="shared" si="195"/>
        <x:v>不调</x:v>
      </x:c>
      <x:c r="U316" s="34">
        <x:f t="shared" si="169"/>
        <x:v>0.11773061792989335</x:v>
      </x:c>
      <x:c r="V316" s="34">
        <x:f t="shared" si="170"/>
        <x:v>0.1127913442660496</x:v>
      </x:c>
      <x:c r="W316" s="34">
        <x:f t="shared" si="171"/>
        <x:v>0.82514118465800379</x:v>
      </x:c>
      <x:c r="X316" s="34">
        <x:f t="shared" si="172"/>
        <x:v>5.8660209634879557E-2</x:v>
      </x:c>
      <x:c r="Y316" s="34">
        <x:f t="shared" si="196"/>
        <x:v>0.99998626710299976</x:v>
      </x:c>
      <x:c r="Z316" s="34">
        <x:f t="shared" si="173"/>
        <x:v>0.11772900114744354</x:v>
      </x:c>
      <x:c r="AA316" s="34">
        <x:f t="shared" si="174"/>
        <x:v>0.11278979531413627</x:v>
      </x:c>
      <x:c r="AB316" s="34">
        <x:f t="shared" si="175"/>
        <x:v>0.82512985307910425</x:v>
      </x:c>
      <x:c r="AC316" s="34">
        <x:f t="shared" si="176"/>
        <x:v>5.8659404060262627E-2</x:v>
      </x:c>
      <x:c r="AD316" s="34">
        <x:f t="shared" si="177"/>
        <x:v>1.1143080536009466</x:v>
      </x:c>
      <x:c r="AE316" s="34">
        <x:f t="shared" si="197"/>
        <x:v>1.1254058522343844</x:v>
      </x:c>
      <x:c r="AF316" s="33">
        <x:f t="shared" si="178"/>
        <x:v>-9.8611524112871551E-3</x:v>
      </x:c>
      <x:c r="AG316" s="33">
        <x:f t="shared" si="198"/>
        <x:v>-8.5949208057645166E-4</x:v>
      </x:c>
      <x:c r="AH316" s="30">
        <x:f t="shared" si="199"/>
        <x:v>44196</x:v>
      </x:c>
      <x:c r="AI316" s="36">
        <x:f t="shared" si="179"/>
        <x:v>2021</x:v>
      </x:c>
      <x:c r="AJ316" s="36">
        <x:f t="shared" si="180"/>
        <x:v>2</x:v>
      </x:c>
      <x:c r="AK316" s="26">
        <x:f t="shared" si="181"/>
        <x:v>0</x:v>
      </x:c>
      <x:c r="AL316" s="34">
        <x:f t="shared" si="200"/>
        <x:v>1.109066832625728</x:v>
      </x:c>
      <x:c r="AM316" s="35" t="str">
        <x:f t="shared" si="182"/>
      </x:c>
      <x:c r="AN316" s="34">
        <x:f t="shared" si="201"/>
        <x:v>1.1254058522343844</x:v>
      </x:c>
      <x:c r="AO316" s="35">
        <x:f t="shared" si="183"/>
        <x:v>-9.8611524112871551E-3</x:v>
      </x:c>
      <x:c r="AP316" s="31">
        <x:f t="shared" si="184"/>
        <x:v>1</x:v>
      </x:c>
      <x:c r="AQ316" s="26" t="b">
        <x:f t="shared" si="185"/>
        <x:v>1</x:v>
      </x:c>
    </x:row>
    <x:row r="317">
      <x:c r="A317" s="30" t="n">
        <x:f>'净值底稿'!A279</x:f>
        <x:v>44251</x:v>
      </x:c>
      <x:c r="B317" s="32" t="n">
        <x:f>'净值底稿'!F279</x:f>
        <x:v>1.622989884575065</x:v>
      </x:c>
      <x:c r="C317" s="32" t="n">
        <x:f>'净值底稿'!O279</x:f>
        <x:v>1.3218555279104223</x:v>
      </x:c>
      <x:c r="D317" s="32" t="n">
        <x:f>'净值底稿'!P279</x:f>
        <x:v>1.4438</x:v>
      </x:c>
      <x:c r="E317" s="32" t="n">
        <x:f>'净值底稿'!Q279</x:f>
        <x:v>1.3705</x:v>
      </x:c>
      <x:c r="F317" s="33">
        <x:f t="shared" si="186"/>
        <x:v>-2.6831574674147984E-2</x:v>
      </x:c>
      <x:c r="G317" s="33">
        <x:f t="shared" si="187"/>
        <x:v>-1.444645437934311E-2</x:v>
      </x:c>
      <x:c r="H317" s="33">
        <x:f t="shared" si="188"/>
        <x:v>4.8506686993277093E-4</x:v>
      </x:c>
      <x:c r="I317" s="33">
        <x:f t="shared" si="189"/>
        <x:v>-1.8935255990094602E-3</x:v>
      </x:c>
      <x:c r="J317" s="34">
        <x:f t="shared" si="190"/>
        <x:v>0.11457014666184306</x:v>
      </x:c>
      <x:c r="K317" s="34">
        <x:f t="shared" si="191"/>
        <x:v>0.11116038268167515</x:v>
      </x:c>
      <x:c r="L317" s="34">
        <x:f t="shared" si="192"/>
        <x:v>0.82553009623422546</x:v>
      </x:c>
      <x:c r="M317" s="34">
        <x:f t="shared" si="193"/>
        <x:v>5.8548330977051879E-2</x:v>
      </x:c>
      <x:c r="N317" s="34">
        <x:f t="shared" si="164"/>
        <x:v>1.1098089565547955</x:v>
      </x:c>
      <x:c r="O317" s="35">
        <x:f t="shared" si="165"/>
        <x:v>0.20339584395160992</x:v>
      </x:c>
      <x:c r="P317" s="26" t="b">
        <x:f t="shared" si="166"/>
        <x:v>0</x:v>
      </x:c>
      <x:c r="Q317" s="26" t="b">
        <x:f t="shared" si="167"/>
        <x:v>0</x:v>
      </x:c>
      <x:c r="R317" s="26" t="b">
        <x:f t="shared" si="168"/>
        <x:v>0</x:v>
      </x:c>
      <x:c r="S317" s="26" t="b">
        <x:f t="shared" si="194"/>
        <x:v>0</x:v>
      </x:c>
      <x:c r="T317" s="26" t="str">
        <x:f t="shared" si="195"/>
        <x:v>不调</x:v>
      </x:c>
      <x:c r="U317" s="34">
        <x:f t="shared" si="169"/>
        <x:v>0.11457014666184306</x:v>
      </x:c>
      <x:c r="V317" s="34">
        <x:f t="shared" si="170"/>
        <x:v>0.11116038268167515</x:v>
      </x:c>
      <x:c r="W317" s="34">
        <x:f t="shared" si="171"/>
        <x:v>0.82553009623422546</x:v>
      </x:c>
      <x:c r="X317" s="34">
        <x:f t="shared" si="172"/>
        <x:v>5.8548330977051879E-2</x:v>
      </x:c>
      <x:c r="Y317" s="34">
        <x:f t="shared" si="196"/>
        <x:v>0.99998626710299976</x:v>
      </x:c>
      <x:c r="Z317" s="34">
        <x:f t="shared" si="173"/>
        <x:v>0.11456857328181966</x:v>
      </x:c>
      <x:c r="AA317" s="34">
        <x:f t="shared" si="174"/>
        <x:v>0.11115885612758927</x:v>
      </x:c>
      <x:c r="AB317" s="34">
        <x:f t="shared" si="175"/>
        <x:v>0.8255187593144433</x:v>
      </x:c>
      <x:c r="AC317" s="34">
        <x:f t="shared" si="176"/>
        <x:v>5.8547526938853033E-2</x:v>
      </x:c>
      <x:c r="AD317" s="34">
        <x:f t="shared" si="177"/>
        <x:v>1.1097937156627053</x:v>
      </x:c>
      <x:c r="AE317" s="34">
        <x:f t="shared" si="197"/>
        <x:v>1.1254058522343844</x:v>
      </x:c>
      <x:c r="AF317" s="33">
        <x:f t="shared" si="178"/>
        <x:v>-1.3872450139372106E-2</x:v>
      </x:c>
      <x:c r="AG317" s="33">
        <x:f t="shared" si="198"/>
        <x:v>-4.051247699101701E-3</x:v>
      </x:c>
      <x:c r="AH317" s="30">
        <x:f t="shared" si="199"/>
        <x:v>44196</x:v>
      </x:c>
      <x:c r="AI317" s="36">
        <x:f t="shared" si="179"/>
        <x:v>2021</x:v>
      </x:c>
      <x:c r="AJ317" s="36">
        <x:f t="shared" si="180"/>
        <x:v>2</x:v>
      </x:c>
      <x:c r="AK317" s="26">
        <x:f t="shared" si="181"/>
        <x:v>0</x:v>
      </x:c>
      <x:c r="AL317" s="34">
        <x:f t="shared" si="200"/>
        <x:v>1.109066832625728</x:v>
      </x:c>
      <x:c r="AM317" s="35" t="str">
        <x:f t="shared" si="182"/>
      </x:c>
      <x:c r="AN317" s="34">
        <x:f t="shared" si="201"/>
        <x:v>1.1254058522343844</x:v>
      </x:c>
      <x:c r="AO317" s="35">
        <x:f t="shared" si="183"/>
        <x:v>-1.3872450139372106E-2</x:v>
      </x:c>
      <x:c r="AP317" s="31">
        <x:f t="shared" si="184"/>
        <x:v>1</x:v>
      </x:c>
      <x:c r="AQ317" s="26" t="b">
        <x:f t="shared" si="185"/>
        <x:v>1</x:v>
      </x:c>
    </x:row>
    <x:row r="318">
      <x:c r="A318" s="30" t="n">
        <x:f>'净值底稿'!A280</x:f>
        <x:v>44252</x:v>
      </x:c>
      <x:c r="B318" s="32" t="n">
        <x:f>'净值底稿'!F280</x:f>
        <x:v>1.618173925498665</x:v>
      </x:c>
      <x:c r="C318" s="32" t="n">
        <x:f>'净值底稿'!O280</x:f>
        <x:v>1.319413876110136</x:v>
      </x:c>
      <x:c r="D318" s="32" t="n">
        <x:f>'净值底稿'!P280</x:f>
        <x:v>1.4439</x:v>
      </x:c>
      <x:c r="E318" s="32" t="n">
        <x:f>'净值底稿'!Q280</x:f>
        <x:v>1.3555</x:v>
      </x:c>
      <x:c r="F318" s="33">
        <x:f t="shared" si="186"/>
        <x:v>-2.9673377031927961E-3</x:v>
      </x:c>
      <x:c r="G318" s="33">
        <x:f t="shared" si="187"/>
        <x:v>-1.847139682614185E-3</x:v>
      </x:c>
      <x:c r="H318" s="33">
        <x:f t="shared" si="188"/>
        <x:v>6.9261670591513891E-5</x:v>
      </x:c>
      <x:c r="I318" s="33">
        <x:f t="shared" si="189"/>
        <x:v>-1.0944910616563441E-2</x:v>
      </x:c>
      <x:c r="J318" s="34">
        <x:f t="shared" si="190"/>
        <x:v>0.11422860963471951</x:v>
      </x:c>
      <x:c r="K318" s="34">
        <x:f t="shared" si="191"/>
        <x:v>0.110953530193362</x:v>
      </x:c>
      <x:c r="L318" s="34">
        <x:f t="shared" si="192"/>
        <x:v>0.8255759361228181</x:v>
      </x:c>
      <x:c r="M318" s="34">
        <x:f t="shared" si="193"/>
        <x:v>5.7906729489686448E-2</x:v>
      </x:c>
      <x:c r="N318" s="34">
        <x:f t="shared" si="164"/>
        <x:v>1.1086648054405861</x:v>
      </x:c>
      <x:c r="O318" s="35">
        <x:f t="shared" si="165"/>
        <x:v>0.20311111052054509</x:v>
      </x:c>
      <x:c r="P318" s="26" t="b">
        <x:f t="shared" si="166"/>
        <x:v>0</x:v>
      </x:c>
      <x:c r="Q318" s="26" t="b">
        <x:f t="shared" si="167"/>
        <x:v>0</x:v>
      </x:c>
      <x:c r="R318" s="26" t="b">
        <x:f t="shared" si="168"/>
        <x:v>0</x:v>
      </x:c>
      <x:c r="S318" s="26" t="b">
        <x:f t="shared" si="194"/>
        <x:v>0</x:v>
      </x:c>
      <x:c r="T318" s="26" t="str">
        <x:f t="shared" si="195"/>
        <x:v>不调</x:v>
      </x:c>
      <x:c r="U318" s="34">
        <x:f t="shared" si="169"/>
        <x:v>0.11422860963471951</x:v>
      </x:c>
      <x:c r="V318" s="34">
        <x:f t="shared" si="170"/>
        <x:v>0.110953530193362</x:v>
      </x:c>
      <x:c r="W318" s="34">
        <x:f t="shared" si="171"/>
        <x:v>0.8255759361228181</x:v>
      </x:c>
      <x:c r="X318" s="34">
        <x:f t="shared" si="172"/>
        <x:v>5.7906729489686448E-2</x:v>
      </x:c>
      <x:c r="Y318" s="34">
        <x:f t="shared" si="196"/>
        <x:v>0.99998626710299976</x:v>
      </x:c>
      <x:c r="Z318" s="34">
        <x:f t="shared" si="173"/>
        <x:v>0.11422704094498891</x:v>
      </x:c>
      <x:c r="AA318" s="34">
        <x:f t="shared" si="174"/>
        <x:v>0.11095200647996005</x:v>
      </x:c>
      <x:c r="AB318" s="34">
        <x:f t="shared" si="175"/>
        <x:v>0.82556459857352149</x:v>
      </x:c>
      <x:c r="AC318" s="34">
        <x:f t="shared" si="176"/>
        <x:v>5.7905934262534743E-2</x:v>
      </x:c>
      <x:c r="AD318" s="34">
        <x:f t="shared" si="177"/>
        <x:v>1.1086495802610052</x:v>
      </x:c>
      <x:c r="AE318" s="34">
        <x:f t="shared" si="197"/>
        <x:v>1.1254058522343844</x:v>
      </x:c>
      <x:c r="AF318" s="33">
        <x:f t="shared" si="178"/>
        <x:v>-1.488909262388427E-2</x:v>
      </x:c>
      <x:c r="AG318" s="33">
        <x:f t="shared" si="198"/>
        <x:v>-1.03094420661487E-3</x:v>
      </x:c>
      <x:c r="AH318" s="30">
        <x:f t="shared" si="199"/>
        <x:v>44196</x:v>
      </x:c>
      <x:c r="AI318" s="36">
        <x:f t="shared" si="179"/>
        <x:v>2021</x:v>
      </x:c>
      <x:c r="AJ318" s="36">
        <x:f t="shared" si="180"/>
        <x:v>2</x:v>
      </x:c>
      <x:c r="AK318" s="26">
        <x:f t="shared" si="181"/>
        <x:v>0</x:v>
      </x:c>
      <x:c r="AL318" s="34">
        <x:f t="shared" si="200"/>
        <x:v>1.109066832625728</x:v>
      </x:c>
      <x:c r="AM318" s="35" t="str">
        <x:f t="shared" si="182"/>
      </x:c>
      <x:c r="AN318" s="34">
        <x:f t="shared" si="201"/>
        <x:v>1.1254058522343844</x:v>
      </x:c>
      <x:c r="AO318" s="35">
        <x:f t="shared" si="183"/>
        <x:v>-1.488909262388427E-2</x:v>
      </x:c>
      <x:c r="AP318" s="31">
        <x:f t="shared" si="184"/>
        <x:v>1</x:v>
      </x:c>
      <x:c r="AQ318" s="26" t="b">
        <x:f t="shared" si="185"/>
        <x:v>1</x:v>
      </x:c>
    </x:row>
    <x:row r="319">
      <x:c r="A319" s="30" t="n">
        <x:f>'净值底稿'!A281</x:f>
        <x:v>44253</x:v>
      </x:c>
      <x:c r="B319" s="32" t="n">
        <x:f>'净值底稿'!F281</x:f>
        <x:v>1.5745811710699926</x:v>
      </x:c>
      <x:c r="C319" s="32" t="n">
        <x:f>'净值底稿'!O281</x:f>
        <x:v>1.3000209208181113</x:v>
      </x:c>
      <x:c r="D319" s="32" t="n">
        <x:f>'净值底稿'!P281</x:f>
        <x:v>1.4438</x:v>
      </x:c>
      <x:c r="E319" s="32" t="n">
        <x:f>'净值底稿'!Q281</x:f>
        <x:v>1.3379</x:v>
      </x:c>
      <x:c r="F319" s="33">
        <x:f t="shared" si="186"/>
        <x:v>-2.6939474021767218E-2</x:v>
      </x:c>
      <x:c r="G319" s="33">
        <x:f t="shared" si="187"/>
        <x:v>-1.4698159268415889E-2</x:v>
      </x:c>
      <x:c r="H319" s="33">
        <x:f t="shared" si="188"/>
        <x:v>-6.9256873744705238E-5</x:v>
      </x:c>
      <x:c r="I319" s="33">
        <x:f t="shared" si="189"/>
        <x:v>-1.2984138694208669E-2</x:v>
      </x:c>
      <x:c r="J319" s="34">
        <x:f t="shared" si="190"/>
        <x:v>0.11114982454286804</x:v>
      </x:c>
      <x:c r="K319" s="34">
        <x:f t="shared" si="191"/>
        <x:v>0.10932121621756728</x:v>
      </x:c>
      <x:c r="L319" s="34">
        <x:f t="shared" si="192"/>
        <x:v>0.82550742255035003</x:v>
      </x:c>
      <x:c r="M319" s="34">
        <x:f t="shared" si="193"/>
        <x:v>5.7154075580852261E-2</x:v>
      </x:c>
      <x:c r="N319" s="34">
        <x:f t="shared" si="164"/>
        <x:v>1.1031325388916375</x:v>
      </x:c>
      <x:c r="O319" s="35">
        <x:f t="shared" si="165"/>
        <x:v>0.1998590676891388</x:v>
      </x:c>
      <x:c r="P319" s="26" t="b">
        <x:f t="shared" si="166"/>
        <x:v>0</x:v>
      </x:c>
      <x:c r="Q319" s="26" t="b">
        <x:f t="shared" si="167"/>
        <x:v>0</x:v>
      </x:c>
      <x:c r="R319" s="26" t="b">
        <x:f t="shared" si="168"/>
        <x:v>0</x:v>
      </x:c>
      <x:c r="S319" s="26" t="b">
        <x:f t="shared" si="194"/>
        <x:v>0</x:v>
      </x:c>
      <x:c r="T319" s="26" t="str">
        <x:f t="shared" si="195"/>
        <x:v>不调</x:v>
      </x:c>
      <x:c r="U319" s="34">
        <x:f t="shared" si="169"/>
        <x:v>0.11114982454286804</x:v>
      </x:c>
      <x:c r="V319" s="34">
        <x:f t="shared" si="170"/>
        <x:v>0.10932121621756728</x:v>
      </x:c>
      <x:c r="W319" s="34">
        <x:f t="shared" si="171"/>
        <x:v>0.82550742255035003</x:v>
      </x:c>
      <x:c r="X319" s="34">
        <x:f t="shared" si="172"/>
        <x:v>5.7154075580852261E-2</x:v>
      </x:c>
      <x:c r="Y319" s="34">
        <x:f t="shared" si="196"/>
        <x:v>0.99998626710299976</x:v>
      </x:c>
      <x:c r="Z319" s="34">
        <x:f t="shared" si="173"/>
        <x:v>0.111148298133776</x:v>
      </x:c>
      <x:c r="AA319" s="34">
        <x:f t="shared" si="174"/>
        <x:v>0.10931971492056503</x:v>
      </x:c>
      <x:c r="AB319" s="34">
        <x:f t="shared" si="175"/>
        <x:v>0.82549608594194324</x:v>
      </x:c>
      <x:c r="AC319" s="34">
        <x:f t="shared" si="176"/>
        <x:v>5.7153290689819163E-2</x:v>
      </x:c>
      <x:c r="AD319" s="34">
        <x:f t="shared" si="177"/>
        <x:v>1.1031173896861033</x:v>
      </x:c>
      <x:c r="AE319" s="34">
        <x:f t="shared" si="197"/>
        <x:v>1.1254058522343844</x:v>
      </x:c>
      <x:c r="AF319" s="33">
        <x:f t="shared" si="178"/>
        <x:v>-1.9804821970695774E-2</x:v>
      </x:c>
      <x:c r="AG319" s="33">
        <x:f t="shared" si="198"/>
        <x:v>-4.9900263107478526E-3</x:v>
      </x:c>
      <x:c r="AH319" s="30">
        <x:f t="shared" si="199"/>
        <x:v>44196</x:v>
      </x:c>
      <x:c r="AI319" s="36">
        <x:f t="shared" si="179"/>
        <x:v>2021</x:v>
      </x:c>
      <x:c r="AJ319" s="36">
        <x:f t="shared" si="180"/>
        <x:v>2</x:v>
      </x:c>
      <x:c r="AK319" s="26">
        <x:f t="shared" si="181"/>
        <x:v>1</x:v>
      </x:c>
      <x:c r="AL319" s="34">
        <x:f t="shared" si="200"/>
        <x:v>1.109066832625728</x:v>
      </x:c>
      <x:c r="AM319" s="35">
        <x:f t="shared" si="182"/>
        <x:v>-5.3643682820623262E-3</x:v>
      </x:c>
      <x:c r="AN319" s="34">
        <x:f t="shared" si="201"/>
        <x:v>1.1254058522343844</x:v>
      </x:c>
      <x:c r="AO319" s="35">
        <x:f t="shared" si="183"/>
        <x:v>-1.9804821970695774E-2</x:v>
      </x:c>
      <x:c r="AP319" s="31">
        <x:f t="shared" si="184"/>
        <x:v>1</x:v>
      </x:c>
      <x:c r="AQ319" s="26" t="b">
        <x:f t="shared" si="185"/>
        <x:v>1</x:v>
      </x:c>
    </x:row>
    <x:row r="320">
      <x:c r="A320" s="30" t="n">
        <x:f>'净值底稿'!A282</x:f>
        <x:v>44256</x:v>
      </x:c>
      <x:c r="B320" s="32" t="n">
        <x:f>'净值底稿'!F282</x:f>
        <x:v>1.624078078845295</x:v>
      </x:c>
      <x:c r="C320" s="32" t="n">
        <x:f>'净值底稿'!O282</x:f>
        <x:v>1.3281527321830013</x:v>
      </x:c>
      <x:c r="D320" s="32" t="n">
        <x:f>'净值底稿'!P282</x:f>
        <x:v>1.4453</x:v>
      </x:c>
      <x:c r="E320" s="32" t="n">
        <x:f>'净值底稿'!Q282</x:f>
        <x:v>1.3336</x:v>
      </x:c>
      <x:c r="F320" s="33">
        <x:f t="shared" si="186"/>
        <x:v>3.1434967396229752E-2</x:v>
      </x:c>
      <x:c r="G320" s="33">
        <x:f t="shared" si="187"/>
        <x:v>2.1639506652851859E-2</x:v>
      </x:c>
      <x:c r="H320" s="33">
        <x:f t="shared" si="188"/>
        <x:v>1.0389250588724863E-3</x:v>
      </x:c>
      <x:c r="I320" s="33">
        <x:f t="shared" si="189"/>
        <x:v>-3.2139920771359076E-3</x:v>
      </x:c>
      <x:c r="J320" s="34">
        <x:f t="shared" si="190"/>
        <x:v>0.11464224126175766</x:v>
      </x:c>
      <x:c r="K320" s="34">
        <x:f t="shared" si="191"/>
        <x:v>0.11168533961887646</x:v>
      </x:c>
      <x:c r="L320" s="34">
        <x:f t="shared" si="192"/>
        <x:v>0.82635371451162942</x:v>
      </x:c>
      <x:c r="M320" s="34">
        <x:f t="shared" si="193"/>
        <x:v>5.6969600466359835E-2</x:v>
      </x:c>
      <x:c r="N320" s="34">
        <x:f t="shared" si="164"/>
        <x:v>1.1096508958586233</x:v>
      </x:c>
      <x:c r="O320" s="35">
        <x:f t="shared" si="165"/>
        <x:v>0.20396286951627868</x:v>
      </x:c>
      <x:c r="P320" s="26" t="b">
        <x:f t="shared" si="166"/>
        <x:v>0</x:v>
      </x:c>
      <x:c r="Q320" s="26" t="b">
        <x:f t="shared" si="167"/>
        <x:v>0</x:v>
      </x:c>
      <x:c r="R320" s="26" t="b">
        <x:f t="shared" si="168"/>
        <x:v>0</x:v>
      </x:c>
      <x:c r="S320" s="26" t="b">
        <x:f t="shared" si="194"/>
        <x:v>0</x:v>
      </x:c>
      <x:c r="T320" s="26" t="str">
        <x:f t="shared" si="195"/>
        <x:v>不调</x:v>
      </x:c>
      <x:c r="U320" s="34">
        <x:f t="shared" si="169"/>
        <x:v>0.11464224126175766</x:v>
      </x:c>
      <x:c r="V320" s="34">
        <x:f t="shared" si="170"/>
        <x:v>0.11168533961887646</x:v>
      </x:c>
      <x:c r="W320" s="34">
        <x:f t="shared" si="171"/>
        <x:v>0.82635371451162942</x:v>
      </x:c>
      <x:c r="X320" s="34">
        <x:f t="shared" si="172"/>
        <x:v>5.6969600466359835E-2</x:v>
      </x:c>
      <x:c r="Y320" s="34">
        <x:f t="shared" si="196"/>
        <x:v>0.99995880187477393</x:v>
      </x:c>
      <x:c r="Z320" s="34">
        <x:f t="shared" si="173"/>
        <x:v>0.11463751821634596</x:v>
      </x:c>
      <x:c r="AA320" s="34">
        <x:f t="shared" si="174"/>
        <x:v>0.11168073839226893</x:v>
      </x:c>
      <x:c r="AB320" s="34">
        <x:f t="shared" si="175"/>
        <x:v>0.82631967028781794</x:v>
      </x:c>
      <x:c r="AC320" s="34">
        <x:f t="shared" si="176"/>
        <x:v>5.6967253425625745E-2</x:v>
      </x:c>
      <x:c r="AD320" s="34">
        <x:f t="shared" si="177"/>
        <x:v>1.1096051803220586</x:v>
      </x:c>
      <x:c r="AE320" s="34">
        <x:f t="shared" si="197"/>
        <x:v>1.1254058522343844</x:v>
      </x:c>
      <x:c r="AF320" s="33">
        <x:f t="shared" si="178"/>
        <x:v>-1.4039976672375665E-2</x:v>
      </x:c>
      <x:c r="AG320" s="33">
        <x:f t="shared" si="198"/>
        <x:v>5.8813238705279769E-3</x:v>
      </x:c>
      <x:c r="AH320" s="30">
        <x:f t="shared" si="199"/>
        <x:v>44196</x:v>
      </x:c>
      <x:c r="AI320" s="36">
        <x:f t="shared" si="179"/>
        <x:v>2021</x:v>
      </x:c>
      <x:c r="AJ320" s="36">
        <x:f t="shared" si="180"/>
        <x:v>3</x:v>
      </x:c>
      <x:c r="AK320" s="26">
        <x:f t="shared" si="181"/>
        <x:v>0</x:v>
      </x:c>
      <x:c r="AL320" s="34">
        <x:f t="shared" si="200"/>
        <x:v>1.1031173896861033</x:v>
      </x:c>
      <x:c r="AM320" s="35" t="str">
        <x:f t="shared" si="182"/>
      </x:c>
      <x:c r="AN320" s="34">
        <x:f t="shared" si="201"/>
        <x:v>1.1254058522343844</x:v>
      </x:c>
      <x:c r="AO320" s="35">
        <x:f t="shared" si="183"/>
        <x:v>-1.4039976672375665E-2</x:v>
      </x:c>
      <x:c r="AP320" s="31">
        <x:f t="shared" si="184"/>
        <x:v>1</x:v>
      </x:c>
      <x:c r="AQ320" s="26" t="b">
        <x:f t="shared" si="185"/>
        <x:v>1</x:v>
      </x:c>
    </x:row>
    <x:row r="321">
      <x:c r="A321" s="30" t="n">
        <x:f>'净值底稿'!A283</x:f>
        <x:v>44257</x:v>
      </x:c>
      <x:c r="B321" s="32" t="n">
        <x:f>'净值底稿'!F283</x:f>
        <x:v>1.60583612421936</x:v>
      </x:c>
      <x:c r="C321" s="32" t="n">
        <x:f>'净值底稿'!O283</x:f>
        <x:v>1.31745229120811</x:v>
      </x:c>
      <x:c r="D321" s="32" t="n">
        <x:f>'净值底稿'!P283</x:f>
        <x:v>1.4459</x:v>
      </x:c>
      <x:c r="E321" s="32" t="n">
        <x:f>'净值底稿'!Q283</x:f>
        <x:v>1.3096</x:v>
      </x:c>
      <x:c r="F321" s="33">
        <x:f t="shared" si="186"/>
        <x:v>-1.1232190658533536E-2</x:v>
      </x:c>
      <x:c r="G321" s="33">
        <x:f t="shared" si="187"/>
        <x:v>-8.0566343882030322E-3</x:v>
      </x:c>
      <x:c r="H321" s="33">
        <x:f t="shared" si="188"/>
        <x:v>4.1513872552401132E-4</x:v>
      </x:c>
      <x:c r="I321" s="33">
        <x:f t="shared" si="189"/>
        <x:v>-1.7996400719855865E-2</x:v>
      </x:c>
      <x:c r="J321" s="34">
        <x:f t="shared" si="190"/>
        <x:v>0.11334988775511885</x:v>
      </x:c>
      <x:c r="K321" s="34">
        <x:f t="shared" si="191"/>
        <x:v>0.11078096751483786</x:v>
      </x:c>
      <x:c r="L321" s="34">
        <x:f t="shared" si="192"/>
        <x:v>0.82666270758261662</x:v>
      </x:c>
      <x:c r="M321" s="34">
        <x:f t="shared" si="193"/>
        <x:v>5.5942047905068605E-2</x:v>
      </x:c>
      <x:c r="N321" s="34">
        <x:f t="shared" si="164"/>
        <x:v>1.1067356107576418</x:v>
      </x:c>
      <x:c r="O321" s="35">
        <x:f t="shared" si="165"/>
        <x:v>0.20251526479438273</x:v>
      </x:c>
      <x:c r="P321" s="26" t="b">
        <x:f t="shared" si="166"/>
        <x:v>0</x:v>
      </x:c>
      <x:c r="Q321" s="26" t="b">
        <x:f t="shared" si="167"/>
        <x:v>0</x:v>
      </x:c>
      <x:c r="R321" s="26" t="b">
        <x:f t="shared" si="168"/>
        <x:v>0</x:v>
      </x:c>
      <x:c r="S321" s="26" t="b">
        <x:f t="shared" si="194"/>
        <x:v>0</x:v>
      </x:c>
      <x:c r="T321" s="26" t="str">
        <x:f t="shared" si="195"/>
        <x:v>不调</x:v>
      </x:c>
      <x:c r="U321" s="34">
        <x:f t="shared" si="169"/>
        <x:v>0.11334988775511885</x:v>
      </x:c>
      <x:c r="V321" s="34">
        <x:f t="shared" si="170"/>
        <x:v>0.11078096751483786</x:v>
      </x:c>
      <x:c r="W321" s="34">
        <x:f t="shared" si="171"/>
        <x:v>0.82666270758261662</x:v>
      </x:c>
      <x:c r="X321" s="34">
        <x:f t="shared" si="172"/>
        <x:v>5.5942047905068605E-2</x:v>
      </x:c>
      <x:c r="Y321" s="34">
        <x:f t="shared" si="196"/>
        <x:v>0.99998626710299976</x:v>
      </x:c>
      <x:c r="Z321" s="34">
        <x:f t="shared" si="173"/>
        <x:v>0.11334833113278532</x:v>
      </x:c>
      <x:c r="AA321" s="34">
        <x:f t="shared" si="174"/>
        <x:v>0.11077944617122139</x:v>
      </x:c>
      <x:c r="AB321" s="34">
        <x:f t="shared" si="175"/>
        <x:v>0.8266513551087995</x:v>
      </x:c>
      <x:c r="AC321" s="34">
        <x:f t="shared" si="176"/>
        <x:v>5.5941279658686741E-2</x:v>
      </x:c>
      <x:c r="AD321" s="34">
        <x:f t="shared" si="177"/>
        <x:v>1.1067204120714929</x:v>
      </x:c>
      <x:c r="AE321" s="34">
        <x:f t="shared" si="197"/>
        <x:v>1.1254058522343844</x:v>
      </x:c>
      <x:c r="AF321" s="33">
        <x:f t="shared" si="178"/>
        <x:v>-1.6603290382570357E-2</x:v>
      </x:c>
      <x:c r="AG321" s="33">
        <x:f t="shared" si="198"/>
        <x:v>-2.5998150528897535E-3</x:v>
      </x:c>
      <x:c r="AH321" s="30">
        <x:f t="shared" si="199"/>
        <x:v>44196</x:v>
      </x:c>
      <x:c r="AI321" s="36">
        <x:f t="shared" si="179"/>
        <x:v>2021</x:v>
      </x:c>
      <x:c r="AJ321" s="36">
        <x:f t="shared" si="180"/>
        <x:v>3</x:v>
      </x:c>
      <x:c r="AK321" s="26">
        <x:f t="shared" si="181"/>
        <x:v>0</x:v>
      </x:c>
      <x:c r="AL321" s="34">
        <x:f t="shared" si="200"/>
        <x:v>1.1031173896861033</x:v>
      </x:c>
      <x:c r="AM321" s="35" t="str">
        <x:f t="shared" si="182"/>
      </x:c>
      <x:c r="AN321" s="34">
        <x:f t="shared" si="201"/>
        <x:v>1.1254058522343844</x:v>
      </x:c>
      <x:c r="AO321" s="35">
        <x:f t="shared" si="183"/>
        <x:v>-1.6603290382570357E-2</x:v>
      </x:c>
      <x:c r="AP321" s="31">
        <x:f t="shared" si="184"/>
        <x:v>1</x:v>
      </x:c>
      <x:c r="AQ321" s="26" t="b">
        <x:f t="shared" si="185"/>
        <x:v>1</x:v>
      </x:c>
    </x:row>
    <x:row r="322">
      <x:c r="A322" s="30" t="n">
        <x:f>'净值底稿'!A284</x:f>
        <x:v>44258</x:v>
      </x:c>
      <x:c r="B322" s="32" t="n">
        <x:f>'净值底稿'!F284</x:f>
        <x:v>1.6268926486887225</x:v>
      </x:c>
      <x:c r="C322" s="32" t="n">
        <x:f>'净值底稿'!O284</x:f>
        <x:v>1.3376477485183287</x:v>
      </x:c>
      <x:c r="D322" s="32" t="n">
        <x:f>'净值底稿'!P284</x:f>
        <x:v>1.446</x:v>
      </x:c>
      <x:c r="E322" s="32" t="n">
        <x:f>'净值底稿'!Q284</x:f>
        <x:v>1.3155</x:v>
      </x:c>
      <x:c r="F322" s="33">
        <x:f t="shared" si="186"/>
        <x:v>1.3112498935468064E-2</x:v>
      </x:c>
      <x:c r="G322" s="33">
        <x:f t="shared" si="187"/>
        <x:v>1.5329175443385079E-2</x:v>
      </x:c>
      <x:c r="H322" s="33">
        <x:f t="shared" si="188"/>
        <x:v>6.9161076146295741E-5</x:v>
      </x:c>
      <x:c r="I322" s="33">
        <x:f t="shared" si="189"/>
        <x:v>4.5051924251677811E-3</x:v>
      </x:c>
      <x:c r="J322" s="34">
        <x:f t="shared" si="190"/>
        <x:v>0.11483461100410106</x:v>
      </x:c>
      <x:c r="K322" s="34">
        <x:f t="shared" si="191"/>
        <x:v>0.11247760373710107</x:v>
      </x:c>
      <x:c r="L322" s="34">
        <x:f t="shared" si="192"/>
        <x:v>0.82670852720611665</x:v>
      </x:c>
      <x:c r="M322" s="34">
        <x:f t="shared" si="193"/>
        <x:v>5.619330588805925E-2</x:v>
      </x:c>
      <x:c r="N322" s="34">
        <x:f t="shared" si="164"/>
        <x:v>1.1102140478353779</x:v>
      </x:c>
      <x:c r="O322" s="35">
        <x:f t="shared" si="165"/>
        <x:v>0.20474629661226182</x:v>
      </x:c>
      <x:c r="P322" s="26" t="b">
        <x:f t="shared" si="166"/>
        <x:v>0</x:v>
      </x:c>
      <x:c r="Q322" s="26" t="b">
        <x:f t="shared" si="167"/>
        <x:v>0</x:v>
      </x:c>
      <x:c r="R322" s="26" t="b">
        <x:f t="shared" si="168"/>
        <x:v>0</x:v>
      </x:c>
      <x:c r="S322" s="26" t="b">
        <x:f t="shared" si="194"/>
        <x:v>0</x:v>
      </x:c>
      <x:c r="T322" s="26" t="str">
        <x:f t="shared" si="195"/>
        <x:v>不调</x:v>
      </x:c>
      <x:c r="U322" s="34">
        <x:f t="shared" si="169"/>
        <x:v>0.11483461100410106</x:v>
      </x:c>
      <x:c r="V322" s="34">
        <x:f t="shared" si="170"/>
        <x:v>0.11247760373710107</x:v>
      </x:c>
      <x:c r="W322" s="34">
        <x:f t="shared" si="171"/>
        <x:v>0.82670852720611665</x:v>
      </x:c>
      <x:c r="X322" s="34">
        <x:f t="shared" si="172"/>
        <x:v>5.619330588805925E-2</x:v>
      </x:c>
      <x:c r="Y322" s="34">
        <x:f t="shared" si="196"/>
        <x:v>0.99998626710299976</x:v>
      </x:c>
      <x:c r="Z322" s="34">
        <x:f t="shared" si="173"/>
        <x:v>0.11483303399221607</x:v>
      </x:c>
      <x:c r="AA322" s="34">
        <x:f t="shared" si="174"/>
        <x:v>0.11247605909375412</x:v>
      </x:c>
      <x:c r="AB322" s="34">
        <x:f t="shared" si="175"/>
        <x:v>0.82669717410306331</x:v>
      </x:c>
      <x:c r="AC322" s="34">
        <x:f t="shared" si="176"/>
        <x:v>5.6192534191177389E-2</x:v>
      </x:c>
      <x:c r="AD322" s="34">
        <x:f t="shared" si="177"/>
        <x:v>1.1101988013802109</x:v>
      </x:c>
      <x:c r="AE322" s="34">
        <x:f t="shared" si="197"/>
        <x:v>1.1254058522343844</x:v>
      </x:c>
      <x:c r="AF322" s="33">
        <x:f t="shared" si="178"/>
        <x:v>-1.3512503799390618E-2</x:v>
      </x:c>
      <x:c r="AG322" s="33">
        <x:f t="shared" si="198"/>
        <x:v>3.1429702305818541E-3</x:v>
      </x:c>
      <x:c r="AH322" s="30">
        <x:f t="shared" si="199"/>
        <x:v>44196</x:v>
      </x:c>
      <x:c r="AI322" s="36">
        <x:f t="shared" si="179"/>
        <x:v>2021</x:v>
      </x:c>
      <x:c r="AJ322" s="36">
        <x:f t="shared" si="180"/>
        <x:v>3</x:v>
      </x:c>
      <x:c r="AK322" s="26">
        <x:f t="shared" si="181"/>
        <x:v>0</x:v>
      </x:c>
      <x:c r="AL322" s="34">
        <x:f t="shared" si="200"/>
        <x:v>1.1031173896861033</x:v>
      </x:c>
      <x:c r="AM322" s="35" t="str">
        <x:f t="shared" si="182"/>
      </x:c>
      <x:c r="AN322" s="34">
        <x:f t="shared" si="201"/>
        <x:v>1.1254058522343844</x:v>
      </x:c>
      <x:c r="AO322" s="35">
        <x:f t="shared" si="183"/>
        <x:v>-1.3512503799390618E-2</x:v>
      </x:c>
      <x:c r="AP322" s="31">
        <x:f t="shared" si="184"/>
        <x:v>1</x:v>
      </x:c>
      <x:c r="AQ322" s="26" t="b">
        <x:f t="shared" si="185"/>
        <x:v>1</x:v>
      </x:c>
    </x:row>
    <x:row r="323">
      <x:c r="A323" s="30" t="n">
        <x:f>'净值底稿'!A285</x:f>
        <x:v>44259</x:v>
      </x:c>
      <x:c r="B323" s="32" t="n">
        <x:f>'净值底稿'!F285</x:f>
        <x:v>1.5625457821719424</x:v>
      </x:c>
      <x:c r="C323" s="32" t="n">
        <x:f>'净值底稿'!O285</x:f>
        <x:v>1.3112892066979562</x:v>
      </x:c>
      <x:c r="D323" s="32" t="n">
        <x:f>'净值底稿'!P285</x:f>
        <x:v>1.4463</x:v>
      </x:c>
      <x:c r="E323" s="32" t="n">
        <x:f>'净值底稿'!Q285</x:f>
        <x:v>1.3044</x:v>
      </x:c>
      <x:c r="F323" s="33">
        <x:f t="shared" si="186"/>
        <x:v>-3.9552005209835928E-2</x:v>
      </x:c>
      <x:c r="G323" s="33">
        <x:f t="shared" si="187"/>
        <x:v>-1.9705144235146355E-2</x:v>
      </x:c>
      <x:c r="H323" s="33">
        <x:f t="shared" si="188"/>
        <x:v>2.0746887966804906E-4</x:v>
      </x:c>
      <x:c r="I323" s="33">
        <x:f t="shared" si="189"/>
        <x:v>-8.4378563283921126E-3</x:v>
      </x:c>
      <x:c r="J323" s="34">
        <x:f t="shared" si="190"/>
        <x:v>0.11029115723349468</x:v>
      </x:c>
      <x:c r="K323" s="34">
        <x:f t="shared" si="191"/>
        <x:v>0.11025970212631085</x:v>
      </x:c>
      <x:c r="L323" s="34">
        <x:f t="shared" si="192"/>
        <x:v>0.82686868803959923</x:v>
      </x:c>
      <x:c r="M323" s="34">
        <x:f t="shared" si="193"/>
        <x:v>5.5718389660943973E-2</x:v>
      </x:c>
      <x:c r="N323" s="34">
        <x:f t="shared" si="164"/>
        <x:v>1.1031379370603487</x:v>
      </x:c>
      <x:c r="O323" s="35">
        <x:f t="shared" si="165"/>
        <x:v>0.19993044564085188</x:v>
      </x:c>
      <x:c r="P323" s="26" t="b">
        <x:f t="shared" si="166"/>
        <x:v>0</x:v>
      </x:c>
      <x:c r="Q323" s="26" t="b">
        <x:f t="shared" si="167"/>
        <x:v>0</x:v>
      </x:c>
      <x:c r="R323" s="26" t="b">
        <x:f t="shared" si="168"/>
        <x:v>0</x:v>
      </x:c>
      <x:c r="S323" s="26" t="b">
        <x:f t="shared" si="194"/>
        <x:v>0</x:v>
      </x:c>
      <x:c r="T323" s="26" t="str">
        <x:f t="shared" si="195"/>
        <x:v>不调</x:v>
      </x:c>
      <x:c r="U323" s="34">
        <x:f t="shared" si="169"/>
        <x:v>0.11029115723349468</x:v>
      </x:c>
      <x:c r="V323" s="34">
        <x:f t="shared" si="170"/>
        <x:v>0.11025970212631085</x:v>
      </x:c>
      <x:c r="W323" s="34">
        <x:f t="shared" si="171"/>
        <x:v>0.82686868803959923</x:v>
      </x:c>
      <x:c r="X323" s="34">
        <x:f t="shared" si="172"/>
        <x:v>5.5718389660943973E-2</x:v>
      </x:c>
      <x:c r="Y323" s="34">
        <x:f t="shared" si="196"/>
        <x:v>0.99998626710299976</x:v>
      </x:c>
      <x:c r="Z323" s="34">
        <x:f t="shared" si="173"/>
        <x:v>0.11028964261639236</x:v>
      </x:c>
      <x:c r="AA323" s="34">
        <x:f t="shared" si="174"/>
        <x:v>0.11025818794117827</x:v>
      </x:c>
      <x:c r="AB323" s="34">
        <x:f t="shared" si="175"/>
        <x:v>0.82685733273707362</x:v>
      </x:c>
      <x:c r="AC323" s="34">
        <x:f t="shared" si="176"/>
        <x:v>5.5717624486037738E-2</x:v>
      </x:c>
      <x:c r="AD323" s="34">
        <x:f t="shared" si="177"/>
        <x:v>1.103122787780682</x:v>
      </x:c>
      <x:c r="AE323" s="34">
        <x:f t="shared" si="197"/>
        <x:v>1.1254058522343844</x:v>
      </x:c>
      <x:c r="AF323" s="33">
        <x:f t="shared" si="178"/>
        <x:v>-1.9800025394804521E-2</x:v>
      </x:c>
      <x:c r="AG323" s="33">
        <x:f t="shared" si="198"/>
        <x:v>-6.3736455045095841E-3</x:v>
      </x:c>
      <x:c r="AH323" s="30">
        <x:f t="shared" si="199"/>
        <x:v>44196</x:v>
      </x:c>
      <x:c r="AI323" s="36">
        <x:f t="shared" si="179"/>
        <x:v>2021</x:v>
      </x:c>
      <x:c r="AJ323" s="36">
        <x:f t="shared" si="180"/>
        <x:v>3</x:v>
      </x:c>
      <x:c r="AK323" s="26">
        <x:f t="shared" si="181"/>
        <x:v>0</x:v>
      </x:c>
      <x:c r="AL323" s="34">
        <x:f t="shared" si="200"/>
        <x:v>1.1031173896861033</x:v>
      </x:c>
      <x:c r="AM323" s="35" t="str">
        <x:f t="shared" si="182"/>
      </x:c>
      <x:c r="AN323" s="34">
        <x:f t="shared" si="201"/>
        <x:v>1.1254058522343844</x:v>
      </x:c>
      <x:c r="AO323" s="35">
        <x:f t="shared" si="183"/>
        <x:v>-1.9800025394804521E-2</x:v>
      </x:c>
      <x:c r="AP323" s="31">
        <x:f t="shared" si="184"/>
        <x:v>1</x:v>
      </x:c>
      <x:c r="AQ323" s="26" t="b">
        <x:f t="shared" si="185"/>
        <x:v>1</x:v>
      </x:c>
    </x:row>
    <x:row r="324">
      <x:c r="A324" s="30" t="n">
        <x:f>'净值底稿'!A286</x:f>
        <x:v>44260</x:v>
      </x:c>
      <x:c r="B324" s="32" t="n">
        <x:f>'净值底稿'!F286</x:f>
        <x:v>1.5571847808256325</x:v>
      </x:c>
      <x:c r="C324" s="32" t="n">
        <x:f>'净值底稿'!O286</x:f>
        <x:v>1.3124819997337525</x:v>
      </x:c>
      <x:c r="D324" s="32" t="n">
        <x:f>'净值底稿'!P286</x:f>
        <x:v>1.4472</x:v>
      </x:c>
      <x:c r="E324" s="32" t="n">
        <x:f>'净值底稿'!Q286</x:f>
        <x:v>1.2925</x:v>
      </x:c>
      <x:c r="F324" s="33">
        <x:f t="shared" si="186"/>
        <x:v>-3.4309403330621269E-3</x:v>
      </x:c>
      <x:c r="G324" s="33">
        <x:f t="shared" si="187"/>
        <x:v>9.0963383950959376E-4</x:v>
      </x:c>
      <x:c r="H324" s="33">
        <x:f t="shared" si="188"/>
        <x:v>6.2227753578114609E-4</x:v>
      </x:c>
      <x:c r="I324" s="33">
        <x:f t="shared" si="189"/>
        <x:v>-9.1229684145968104E-3</x:v>
      </x:c>
      <x:c r="J324" s="34">
        <x:f t="shared" si="190"/>
        <x:v>0.10991124543322077</x:v>
      </x:c>
      <x:c r="K324" s="34">
        <x:f t="shared" si="191"/>
        <x:v>0.11035848252001257</x:v>
      </x:c>
      <x:c r="L324" s="34">
        <x:f t="shared" si="192"/>
        <x:v>0.82737186748053182</x:v>
      </x:c>
      <x:c r="M324" s="34">
        <x:f t="shared" si="193"/>
        <x:v>5.5209314357715249E-2</x:v>
      </x:c>
      <x:c r="N324" s="34">
        <x:f t="shared" si="164"/>
        <x:v>1.1028509097914805</x:v>
      </x:c>
      <x:c r="O324" s="35">
        <x:f t="shared" si="165"/>
        <x:v>0.19972756607226305</x:v>
      </x:c>
      <x:c r="P324" s="26" t="b">
        <x:f t="shared" si="166"/>
        <x:v>0</x:v>
      </x:c>
      <x:c r="Q324" s="26" t="b">
        <x:f t="shared" si="167"/>
        <x:v>0</x:v>
      </x:c>
      <x:c r="R324" s="26" t="b">
        <x:f t="shared" si="168"/>
        <x:v>0</x:v>
      </x:c>
      <x:c r="S324" s="26" t="b">
        <x:f t="shared" si="194"/>
        <x:v>0</x:v>
      </x:c>
      <x:c r="T324" s="26" t="str">
        <x:f t="shared" si="195"/>
        <x:v>不调</x:v>
      </x:c>
      <x:c r="U324" s="34">
        <x:f t="shared" si="169"/>
        <x:v>0.10991124543322077</x:v>
      </x:c>
      <x:c r="V324" s="34">
        <x:f t="shared" si="170"/>
        <x:v>0.11035848252001257</x:v>
      </x:c>
      <x:c r="W324" s="34">
        <x:f t="shared" si="171"/>
        <x:v>0.82737186748053182</x:v>
      </x:c>
      <x:c r="X324" s="34">
        <x:f t="shared" si="172"/>
        <x:v>5.5209314357715249E-2</x:v>
      </x:c>
      <x:c r="Y324" s="34">
        <x:f t="shared" si="196"/>
        <x:v>0.99998626710299976</x:v>
      </x:c>
      <x:c r="Z324" s="34">
        <x:f t="shared" si="173"/>
        <x:v>0.10990973603340806</x:v>
      </x:c>
      <x:c r="AA324" s="34">
        <x:f t="shared" si="174"/>
        <x:v>0.11035696697833902</x:v>
      </x:c>
      <x:c r="AB324" s="34">
        <x:f t="shared" si="175"/>
        <x:v>0.82736050526789484</x:v>
      </x:c>
      <x:c r="AC324" s="34">
        <x:f t="shared" si="176"/>
        <x:v>5.5208556173887723E-2</x:v>
      </x:c>
      <x:c r="AD324" s="34">
        <x:f t="shared" si="177"/>
        <x:v>1.1028357644535296</x:v>
      </x:c>
      <x:c r="AE324" s="34">
        <x:f t="shared" si="197"/>
        <x:v>1.1254058522343844</x:v>
      </x:c>
      <x:c r="AF324" s="33">
        <x:f t="shared" si="178"/>
        <x:v>-2.0055065233616887E-2</x:v>
      </x:c>
      <x:c r="AG324" s="33">
        <x:f t="shared" si="198"/>
        <x:v>-2.6019163988966199E-4</x:v>
      </x:c>
      <x:c r="AH324" s="30">
        <x:f t="shared" si="199"/>
        <x:v>44196</x:v>
      </x:c>
      <x:c r="AI324" s="36">
        <x:f t="shared" si="179"/>
        <x:v>2021</x:v>
      </x:c>
      <x:c r="AJ324" s="36">
        <x:f t="shared" si="180"/>
        <x:v>3</x:v>
      </x:c>
      <x:c r="AK324" s="26">
        <x:f t="shared" si="181"/>
        <x:v>0</x:v>
      </x:c>
      <x:c r="AL324" s="34">
        <x:f t="shared" si="200"/>
        <x:v>1.1031173896861033</x:v>
      </x:c>
      <x:c r="AM324" s="35" t="str">
        <x:f t="shared" si="182"/>
      </x:c>
      <x:c r="AN324" s="34">
        <x:f t="shared" si="201"/>
        <x:v>1.1254058522343844</x:v>
      </x:c>
      <x:c r="AO324" s="35">
        <x:f t="shared" si="183"/>
        <x:v>-2.0055065233616887E-2</x:v>
      </x:c>
      <x:c r="AP324" s="31">
        <x:f t="shared" si="184"/>
        <x:v>1</x:v>
      </x:c>
      <x:c r="AQ324" s="26" t="b">
        <x:f t="shared" si="185"/>
        <x:v>1</x:v>
      </x:c>
    </x:row>
    <x:row r="325">
      <x:c r="A325" s="30" t="n">
        <x:f>'净值底稿'!A287</x:f>
        <x:v>44263</x:v>
      </x:c>
      <x:c r="B325" s="32" t="n">
        <x:f>'净值底稿'!F287</x:f>
        <x:v>1.5046987545620025</x:v>
      </x:c>
      <x:c r="C325" s="32" t="n">
        <x:f>'净值底稿'!O287</x:f>
        <x:v>1.2823011310845138</x:v>
      </x:c>
      <x:c r="D325" s="32" t="n">
        <x:f>'净值底稿'!P287</x:f>
        <x:v>1.448</x:v>
      </x:c>
      <x:c r="E325" s="32" t="n">
        <x:f>'净值底稿'!Q287</x:f>
        <x:v>1.3042</x:v>
      </x:c>
      <x:c r="F325" s="33">
        <x:f t="shared" si="186"/>
        <x:v>-3.3705714896469452E-2</x:v>
      </x:c>
      <x:c r="G325" s="33">
        <x:f t="shared" si="187"/>
        <x:v>-2.2995262910547432E-2</x:v>
      </x:c>
      <x:c r="H325" s="33">
        <x:f t="shared" si="188"/>
        <x:v>5.5279159756760343E-4</x:v>
      </x:c>
      <x:c r="I325" s="33">
        <x:f t="shared" si="189"/>
        <x:v>9.0522243713733186E-3</x:v>
      </x:c>
      <x:c r="J325" s="34">
        <x:f t="shared" si="190"/>
        <x:v>0.1062051498063198</x:v>
      </x:c>
      <x:c r="K325" s="34">
        <x:f t="shared" si="191"/>
        <x:v>0.10781927950866152</x:v>
      </x:c>
      <x:c r="L325" s="34">
        <x:f t="shared" si="192"/>
        <x:v>0.82781786320336626</x:v>
      </x:c>
      <x:c r="M325" s="34">
        <x:f t="shared" si="193"/>
        <x:v>5.5708316411593323E-2</x:v>
      </x:c>
      <x:c r="N325" s="34">
        <x:f t="shared" si="164"/>
        <x:v>1.0975506089299409</x:v>
      </x:c>
      <x:c r="O325" s="35">
        <x:f t="shared" si="165"/>
        <x:v>0.19500187742927397</x:v>
      </x:c>
      <x:c r="P325" s="26" t="b">
        <x:f t="shared" si="166"/>
        <x:v>0</x:v>
      </x:c>
      <x:c r="Q325" s="26" t="b">
        <x:f t="shared" si="167"/>
        <x:v>0</x:v>
      </x:c>
      <x:c r="R325" s="26" t="b">
        <x:f t="shared" si="168"/>
        <x:v>0</x:v>
      </x:c>
      <x:c r="S325" s="26" t="b">
        <x:f t="shared" si="194"/>
        <x:v>0</x:v>
      </x:c>
      <x:c r="T325" s="26" t="str">
        <x:f t="shared" si="195"/>
        <x:v>不调</x:v>
      </x:c>
      <x:c r="U325" s="34">
        <x:f t="shared" si="169"/>
        <x:v>0.1062051498063198</x:v>
      </x:c>
      <x:c r="V325" s="34">
        <x:f t="shared" si="170"/>
        <x:v>0.10781927950866152</x:v>
      </x:c>
      <x:c r="W325" s="34">
        <x:f t="shared" si="171"/>
        <x:v>0.82781786320336626</x:v>
      </x:c>
      <x:c r="X325" s="34">
        <x:f t="shared" si="172"/>
        <x:v>5.5708316411593323E-2</x:v>
      </x:c>
      <x:c r="Y325" s="34">
        <x:f t="shared" si="196"/>
        <x:v>0.99995880187477393</x:v>
      </x:c>
      <x:c r="Z325" s="34">
        <x:f t="shared" si="173"/>
        <x:v>0.10620077435325842</x:v>
      </x:c>
      <x:c r="AA325" s="34">
        <x:f t="shared" si="174"/>
        <x:v>0.10781483755648254</x:v>
      </x:c>
      <x:c r="AB325" s="34">
        <x:f t="shared" si="175"/>
        <x:v>0.82778375865937359</x:v>
      </x:c>
      <x:c r="AC325" s="34">
        <x:f t="shared" si="176"/>
        <x:v>5.5706021333397665E-2</x:v>
      </x:c>
      <x:c r="AD325" s="34">
        <x:f t="shared" si="177"/>
        <x:v>1.0975053919025124</x:v>
      </x:c>
      <x:c r="AE325" s="34">
        <x:f t="shared" si="197"/>
        <x:v>1.1254058522343844</x:v>
      </x:c>
      <x:c r="AF325" s="33">
        <x:f t="shared" si="178"/>
        <x:v>-2.4791465475746621E-2</x:v>
      </x:c>
      <x:c r="AG325" s="33">
        <x:f t="shared" si="198"/>
        <x:v>-4.8333330517790207E-3</x:v>
      </x:c>
      <x:c r="AH325" s="30">
        <x:f t="shared" si="199"/>
        <x:v>44196</x:v>
      </x:c>
      <x:c r="AI325" s="36">
        <x:f t="shared" si="179"/>
        <x:v>2021</x:v>
      </x:c>
      <x:c r="AJ325" s="36">
        <x:f t="shared" si="180"/>
        <x:v>3</x:v>
      </x:c>
      <x:c r="AK325" s="26">
        <x:f t="shared" si="181"/>
        <x:v>0</x:v>
      </x:c>
      <x:c r="AL325" s="34">
        <x:f t="shared" si="200"/>
        <x:v>1.1031173896861033</x:v>
      </x:c>
      <x:c r="AM325" s="35" t="str">
        <x:f t="shared" si="182"/>
      </x:c>
      <x:c r="AN325" s="34">
        <x:f t="shared" si="201"/>
        <x:v>1.1254058522343844</x:v>
      </x:c>
      <x:c r="AO325" s="35">
        <x:f t="shared" si="183"/>
        <x:v>-2.4791465475746621E-2</x:v>
      </x:c>
      <x:c r="AP325" s="31">
        <x:f t="shared" si="184"/>
        <x:v>1</x:v>
      </x:c>
      <x:c r="AQ325" s="26" t="b">
        <x:f t="shared" si="185"/>
        <x:v>1</x:v>
      </x:c>
    </x:row>
    <x:row r="326">
      <x:c r="A326" s="30" t="n">
        <x:f>'净值底稿'!A288</x:f>
        <x:v>44264</x:v>
      </x:c>
      <x:c r="B326" s="32" t="n">
        <x:f>'净值底稿'!F288</x:f>
        <x:v>1.4663020687154675</x:v>
      </x:c>
      <x:c r="C326" s="32" t="n">
        <x:f>'净值底稿'!O288</x:f>
        <x:v>1.2510373678033897</x:v>
      </x:c>
      <x:c r="D326" s="32" t="n">
        <x:f>'净值底稿'!P288</x:f>
        <x:v>1.4477</x:v>
      </x:c>
      <x:c r="E326" s="32" t="n">
        <x:f>'净值底稿'!Q288</x:f>
        <x:v>1.2997</x:v>
      </x:c>
      <x:c r="F326" s="33">
        <x:f t="shared" si="186"/>
        <x:v>-2.5517855803444012E-2</x:v>
      </x:c>
      <x:c r="G326" s="33">
        <x:f t="shared" si="187"/>
        <x:v>-2.4380983938369183E-2</x:v>
      </x:c>
      <x:c r="H326" s="33">
        <x:f t="shared" si="188"/>
        <x:v>-2.071823204419232E-4</x:v>
      </x:c>
      <x:c r="I326" s="33">
        <x:f t="shared" si="189"/>
        <x:v>-3.4503910443183239E-3</x:v>
      </x:c>
      <x:c r="J326" s="34">
        <x:f t="shared" si="190"/>
        <x:v>0.10349075830709788</x:v>
      </x:c>
      <x:c r="K326" s="34">
        <x:f t="shared" si="191"/>
        <x:v>0.10518620573370005</x:v>
      </x:c>
      <x:c r="L326" s="34">
        <x:f t="shared" si="192"/>
        <x:v>0.82761225649943038</x:v>
      </x:c>
      <x:c r="M326" s="34">
        <x:f t="shared" si="193"/>
        <x:v>5.5513813776274304E-2</x:v>
      </x:c>
      <x:c r="N326" s="34">
        <x:f t="shared" si="164"/>
        <x:v>1.0918030343165026</x:v>
      </x:c>
      <x:c r="O326" s="35">
        <x:f t="shared" si="165"/>
        <x:v>0.19113059542963737</x:v>
      </x:c>
      <x:c r="P326" s="26" t="b">
        <x:f t="shared" si="166"/>
        <x:v>0</x:v>
      </x:c>
      <x:c r="Q326" s="26" t="b">
        <x:f t="shared" si="167"/>
        <x:v>0</x:v>
      </x:c>
      <x:c r="R326" s="26" t="b">
        <x:f t="shared" si="168"/>
        <x:v>0</x:v>
      </x:c>
      <x:c r="S326" s="26" t="b">
        <x:f t="shared" si="194"/>
        <x:v>0</x:v>
      </x:c>
      <x:c r="T326" s="26" t="str">
        <x:f t="shared" si="195"/>
        <x:v>不调</x:v>
      </x:c>
      <x:c r="U326" s="34">
        <x:f t="shared" si="169"/>
        <x:v>0.10349075830709788</x:v>
      </x:c>
      <x:c r="V326" s="34">
        <x:f t="shared" si="170"/>
        <x:v>0.10518620573370005</x:v>
      </x:c>
      <x:c r="W326" s="34">
        <x:f t="shared" si="171"/>
        <x:v>0.82761225649943038</x:v>
      </x:c>
      <x:c r="X326" s="34">
        <x:f t="shared" si="172"/>
        <x:v>5.5513813776274304E-2</x:v>
      </x:c>
      <x:c r="Y326" s="34">
        <x:f t="shared" si="196"/>
        <x:v>0.99998626710299976</x:v>
      </x:c>
      <x:c r="Z326" s="34">
        <x:f t="shared" si="173"/>
        <x:v>0.10348933707917357</x:v>
      </x:c>
      <x:c r="AA326" s="34">
        <x:f t="shared" si="174"/>
        <x:v>0.10518476122237086</x:v>
      </x:c>
      <x:c r="AB326" s="34">
        <x:f t="shared" si="175"/>
        <x:v>0.82760089098555578</x:v>
      </x:c>
      <x:c r="AC326" s="34">
        <x:f t="shared" si="176"/>
        <x:v>5.5513051410787627E-2</x:v>
      </x:c>
      <x:c r="AD326" s="34">
        <x:f t="shared" si="177"/>
        <x:v>1.0917880406978877</x:v>
      </x:c>
      <x:c r="AE326" s="34">
        <x:f t="shared" si="197"/>
        <x:v>1.1254058522343844</x:v>
      </x:c>
      <x:c r="AF326" s="33">
        <x:f t="shared" si="178"/>
        <x:v>-2.9871722694307823E-2</x:v>
      </x:c>
      <x:c r="AG326" s="33">
        <x:f t="shared" si="198"/>
        <x:v>-5.2094060282599219E-3</x:v>
      </x:c>
      <x:c r="AH326" s="30">
        <x:f t="shared" si="199"/>
        <x:v>44196</x:v>
      </x:c>
      <x:c r="AI326" s="36">
        <x:f t="shared" si="179"/>
        <x:v>2021</x:v>
      </x:c>
      <x:c r="AJ326" s="36">
        <x:f t="shared" si="180"/>
        <x:v>3</x:v>
      </x:c>
      <x:c r="AK326" s="26">
        <x:f t="shared" si="181"/>
        <x:v>0</x:v>
      </x:c>
      <x:c r="AL326" s="34">
        <x:f t="shared" si="200"/>
        <x:v>1.1031173896861033</x:v>
      </x:c>
      <x:c r="AM326" s="35" t="str">
        <x:f t="shared" si="182"/>
      </x:c>
      <x:c r="AN326" s="34">
        <x:f t="shared" si="201"/>
        <x:v>1.1254058522343844</x:v>
      </x:c>
      <x:c r="AO326" s="35">
        <x:f t="shared" si="183"/>
        <x:v>-2.9871722694307823E-2</x:v>
      </x:c>
      <x:c r="AP326" s="31">
        <x:f t="shared" si="184"/>
        <x:v>1</x:v>
      </x:c>
      <x:c r="AQ326" s="26" t="b">
        <x:f t="shared" si="185"/>
        <x:v>1</x:v>
      </x:c>
    </x:row>
    <x:row r="327">
      <x:c r="A327" s="30" t="n">
        <x:f>'净值底稿'!A289</x:f>
        <x:v>44265</x:v>
      </x:c>
      <x:c r="B327" s="32" t="n">
        <x:f>'净值底稿'!F289</x:f>
        <x:v>1.4745634771908276</x:v>
      </x:c>
      <x:c r="C327" s="32" t="n">
        <x:f>'净值底稿'!O289</x:f>
        <x:v>1.2460438095110222</x:v>
      </x:c>
      <x:c r="D327" s="32" t="n">
        <x:f>'净值底稿'!P289</x:f>
        <x:v>1.4481</x:v>
      </x:c>
      <x:c r="E327" s="32" t="n">
        <x:f>'净值底稿'!Q289</x:f>
        <x:v>1.3121</x:v>
      </x:c>
      <x:c r="F327" s="33">
        <x:f t="shared" si="186"/>
        <x:v>5.6341791037621825E-3</x:v>
      </x:c>
      <x:c r="G327" s="33">
        <x:f t="shared" si="187"/>
        <x:v>-3.9915340827391121E-3</x:v>
      </x:c>
      <x:c r="H327" s="33">
        <x:f t="shared" si="188"/>
        <x:v>2.7630033846781643E-4</x:v>
      </x:c>
      <x:c r="I327" s="33">
        <x:f t="shared" si="189"/>
        <x:v>9.540663229976154E-3</x:v>
      </x:c>
      <x:c r="J327" s="34">
        <x:f t="shared" si="190"/>
        <x:v>0.10407241453960725</x:v>
      </x:c>
      <x:c r="K327" s="34">
        <x:f t="shared" si="191"/>
        <x:v>0.10476491266296699</x:v>
      </x:c>
      <x:c r="L327" s="34">
        <x:f t="shared" si="192"/>
        <x:v>0.82782955739185138</x:v>
      </x:c>
      <x:c r="M327" s="34">
        <x:f t="shared" si="193"/>
        <x:v>5.6042682739166301E-2</x:v>
      </x:c>
      <x:c r="N327" s="34">
        <x:f t="shared" si="164"/>
        <x:v>1.0927095673335918</x:v>
      </x:c>
      <x:c r="O327" s="35">
        <x:f t="shared" si="165"/>
        <x:v>0.1911187871377158</x:v>
      </x:c>
      <x:c r="P327" s="26" t="b">
        <x:f t="shared" si="166"/>
        <x:v>0</x:v>
      </x:c>
      <x:c r="Q327" s="26" t="b">
        <x:f t="shared" si="167"/>
        <x:v>0</x:v>
      </x:c>
      <x:c r="R327" s="26" t="b">
        <x:f t="shared" si="168"/>
        <x:v>0</x:v>
      </x:c>
      <x:c r="S327" s="26" t="b">
        <x:f t="shared" si="194"/>
        <x:v>0</x:v>
      </x:c>
      <x:c r="T327" s="26" t="str">
        <x:f t="shared" si="195"/>
        <x:v>不调</x:v>
      </x:c>
      <x:c r="U327" s="34">
        <x:f t="shared" si="169"/>
        <x:v>0.10407241453960725</x:v>
      </x:c>
      <x:c r="V327" s="34">
        <x:f t="shared" si="170"/>
        <x:v>0.10476491266296699</x:v>
      </x:c>
      <x:c r="W327" s="34">
        <x:f t="shared" si="171"/>
        <x:v>0.82782955739185138</x:v>
      </x:c>
      <x:c r="X327" s="34">
        <x:f t="shared" si="172"/>
        <x:v>5.6042682739166301E-2</x:v>
      </x:c>
      <x:c r="Y327" s="34">
        <x:f t="shared" si="196"/>
        <x:v>0.99998626710299976</x:v>
      </x:c>
      <x:c r="Z327" s="34">
        <x:f t="shared" si="173"/>
        <x:v>0.10407098532385781</x:v>
      </x:c>
      <x:c r="AA327" s="34">
        <x:f t="shared" si="174"/>
        <x:v>0.10476347393721215</x:v>
      </x:c>
      <x:c r="AB327" s="34">
        <x:f t="shared" si="175"/>
        <x:v>0.82781818889380598</x:v>
      </x:c>
      <x:c r="AC327" s="34">
        <x:f t="shared" si="176"/>
        <x:v>5.604191311077663E-2</x:v>
      </x:c>
      <x:c r="AD327" s="34">
        <x:f t="shared" si="177"/>
        <x:v>1.0926945612656525</x:v>
      </x:c>
      <x:c r="AE327" s="34">
        <x:f t="shared" si="197"/>
        <x:v>1.1254058522343844</x:v>
      </x:c>
      <x:c r="AF327" s="33">
        <x:f t="shared" si="178"/>
        <x:v>-2.9066217226244917E-2</x:v>
      </x:c>
      <x:c r="AG327" s="33">
        <x:f t="shared" si="198"/>
        <x:v>8.3030820449847553E-4</x:v>
      </x:c>
      <x:c r="AH327" s="30">
        <x:f t="shared" si="199"/>
        <x:v>44196</x:v>
      </x:c>
      <x:c r="AI327" s="36">
        <x:f t="shared" si="179"/>
        <x:v>2021</x:v>
      </x:c>
      <x:c r="AJ327" s="36">
        <x:f t="shared" si="180"/>
        <x:v>3</x:v>
      </x:c>
      <x:c r="AK327" s="26">
        <x:f t="shared" si="181"/>
        <x:v>0</x:v>
      </x:c>
      <x:c r="AL327" s="34">
        <x:f t="shared" si="200"/>
        <x:v>1.1031173896861033</x:v>
      </x:c>
      <x:c r="AM327" s="35" t="str">
        <x:f t="shared" si="182"/>
      </x:c>
      <x:c r="AN327" s="34">
        <x:f t="shared" si="201"/>
        <x:v>1.1254058522343844</x:v>
      </x:c>
      <x:c r="AO327" s="35">
        <x:f t="shared" si="183"/>
        <x:v>-2.9066217226244917E-2</x:v>
      </x:c>
      <x:c r="AP327" s="31">
        <x:f t="shared" si="184"/>
        <x:v>1</x:v>
      </x:c>
      <x:c r="AQ327" s="26" t="b">
        <x:f t="shared" si="185"/>
        <x:v>1</x:v>
      </x:c>
    </x:row>
    <x:row r="328">
      <x:c r="A328" s="30" t="n">
        <x:f>'净值底稿'!A290</x:f>
        <x:v>44266</x:v>
      </x:c>
      <x:c r="B328" s="32" t="n">
        <x:f>'净值底稿'!F290</x:f>
        <x:v>1.504524420839835</x:v>
      </x:c>
      <x:c r="C328" s="32" t="n">
        <x:f>'净值底稿'!O290</x:f>
        <x:v>1.2753142936288773</x:v>
      </x:c>
      <x:c r="D328" s="32" t="n">
        <x:f>'净值底稿'!P290</x:f>
        <x:v>1.448</x:v>
      </x:c>
      <x:c r="E328" s="32" t="n">
        <x:f>'净值底稿'!Q290</x:f>
        <x:v>1.3256</x:v>
      </x:c>
      <x:c r="F328" s="33">
        <x:f t="shared" si="186"/>
        <x:v>2.0318517386640922E-2</x:v>
      </x:c>
      <x:c r="G328" s="33">
        <x:f t="shared" si="187"/>
        <x:v>2.3490734350136044E-2</x:v>
      </x:c>
      <x:c r="H328" s="33">
        <x:f t="shared" si="188"/>
        <x:v>-6.905600441953208E-5</x:v>
      </x:c>
      <x:c r="I328" s="33">
        <x:f t="shared" si="189"/>
        <x:v>1.0288849935218281E-2</x:v>
      </x:c>
      <x:c r="J328" s="34">
        <x:f t="shared" si="190"/>
        <x:v>0.10618555344860546</x:v>
      </x:c>
      <x:c r="K328" s="34">
        <x:f t="shared" si="191"/>
        <x:v>0.10722444487306861</x:v>
      </x:c>
      <x:c r="L328" s="34">
        <x:f t="shared" si="192"/>
        <x:v>0.82776102307729515</x:v>
      </x:c>
      <x:c r="M328" s="34">
        <x:f t="shared" si="193"/>
        <x:v>5.661851994485595E-2</x:v>
      </x:c>
      <x:c r="N328" s="34">
        <x:f t="shared" si="164"/>
        <x:v>1.097789541343825</x:v>
      </x:c>
      <x:c r="O328" s="35">
        <x:f t="shared" si="165"/>
        <x:v>0.19439973718499343</x:v>
      </x:c>
      <x:c r="P328" s="26" t="b">
        <x:f t="shared" si="166"/>
        <x:v>0</x:v>
      </x:c>
      <x:c r="Q328" s="26" t="b">
        <x:f t="shared" si="167"/>
        <x:v>0</x:v>
      </x:c>
      <x:c r="R328" s="26" t="b">
        <x:f t="shared" si="168"/>
        <x:v>0</x:v>
      </x:c>
      <x:c r="S328" s="26" t="b">
        <x:f t="shared" si="194"/>
        <x:v>0</x:v>
      </x:c>
      <x:c r="T328" s="26" t="str">
        <x:f t="shared" si="195"/>
        <x:v>不调</x:v>
      </x:c>
      <x:c r="U328" s="34">
        <x:f t="shared" si="169"/>
        <x:v>0.10618555344860546</x:v>
      </x:c>
      <x:c r="V328" s="34">
        <x:f t="shared" si="170"/>
        <x:v>0.10722444487306861</x:v>
      </x:c>
      <x:c r="W328" s="34">
        <x:f t="shared" si="171"/>
        <x:v>0.82776102307729515</x:v>
      </x:c>
      <x:c r="X328" s="34">
        <x:f t="shared" si="172"/>
        <x:v>5.661851994485595E-2</x:v>
      </x:c>
      <x:c r="Y328" s="34">
        <x:f t="shared" si="196"/>
        <x:v>0.99998626710299976</x:v>
      </x:c>
      <x:c r="Z328" s="34">
        <x:f t="shared" si="173"/>
        <x:v>0.10618409521333703</x:v>
      </x:c>
      <x:c r="AA328" s="34">
        <x:f t="shared" si="174"/>
        <x:v>0.10722297237081126</x:v>
      </x:c>
      <x:c r="AB328" s="34">
        <x:f t="shared" si="175"/>
        <x:v>0.82774965552042445</x:v>
      </x:c>
      <x:c r="AC328" s="34">
        <x:f t="shared" si="176"/>
        <x:v>5.6617742408553239E-2</x:v>
      </x:c>
      <x:c r="AD328" s="34">
        <x:f t="shared" si="177"/>
        <x:v>1.0977744655131259</x:v>
      </x:c>
      <x:c r="AE328" s="34">
        <x:f t="shared" si="197"/>
        <x:v>1.1254058522343844</x:v>
      </x:c>
      <x:c r="AF328" s="33">
        <x:f t="shared" si="178"/>
        <x:v>-2.4552375186604136E-2</x:v>
      </x:c>
      <x:c r="AG328" s="33">
        <x:f t="shared" si="198"/>
        <x:v>4.6489700118845789E-3</x:v>
      </x:c>
      <x:c r="AH328" s="30">
        <x:f t="shared" si="199"/>
        <x:v>44196</x:v>
      </x:c>
      <x:c r="AI328" s="36">
        <x:f t="shared" si="179"/>
        <x:v>2021</x:v>
      </x:c>
      <x:c r="AJ328" s="36">
        <x:f t="shared" si="180"/>
        <x:v>3</x:v>
      </x:c>
      <x:c r="AK328" s="26">
        <x:f t="shared" si="181"/>
        <x:v>0</x:v>
      </x:c>
      <x:c r="AL328" s="34">
        <x:f t="shared" si="200"/>
        <x:v>1.1031173896861033</x:v>
      </x:c>
      <x:c r="AM328" s="35" t="str">
        <x:f t="shared" si="182"/>
      </x:c>
      <x:c r="AN328" s="34">
        <x:f t="shared" si="201"/>
        <x:v>1.1254058522343844</x:v>
      </x:c>
      <x:c r="AO328" s="35">
        <x:f t="shared" si="183"/>
        <x:v>-2.4552375186604136E-2</x:v>
      </x:c>
      <x:c r="AP328" s="31">
        <x:f t="shared" si="184"/>
        <x:v>1</x:v>
      </x:c>
      <x:c r="AQ328" s="26" t="b">
        <x:f t="shared" si="185"/>
        <x:v>1</x:v>
      </x:c>
    </x:row>
    <x:row r="329">
      <x:c r="A329" s="30" t="n">
        <x:f>'净值底稿'!A291</x:f>
        <x:v>44267</x:v>
      </x:c>
      <x:c r="B329" s="32" t="n">
        <x:f>'净值底稿'!F291</x:f>
        <x:v>1.5023001420646276</x:v>
      </x:c>
      <x:c r="C329" s="32" t="n">
        <x:f>'净值底稿'!O291</x:f>
        <x:v>1.278109303568261</x:v>
      </x:c>
      <x:c r="D329" s="32" t="n">
        <x:f>'净值底稿'!P291</x:f>
        <x:v>1.4477</x:v>
      </x:c>
      <x:c r="E329" s="32" t="n">
        <x:f>'净值底稿'!Q291</x:f>
        <x:v>1.3074</x:v>
      </x:c>
      <x:c r="F329" s="33">
        <x:f t="shared" si="186"/>
        <x:v>-1.4783932679309775E-3</x:v>
      </x:c>
      <x:c r="G329" s="33">
        <x:f t="shared" si="187"/>
        <x:v>2.1916244123874051E-3</x:v>
      </x:c>
      <x:c r="H329" s="33">
        <x:f t="shared" si="188"/>
        <x:v>-2.071823204419232E-4</x:v>
      </x:c>
      <x:c r="I329" s="33">
        <x:f t="shared" si="189"/>
        <x:v>-1.3729631864815905E-2</x:v>
      </x:c>
      <x:c r="J329" s="34">
        <x:f t="shared" si="190"/>
        <x:v>0.10602711336181229</x:v>
      </x:c>
      <x:c r="K329" s="34">
        <x:f t="shared" si="191"/>
        <x:v>0.10745796485462787</x:v>
      </x:c>
      <x:c r="L329" s="34">
        <x:f t="shared" si="192"/>
        <x:v>0.8275781604260487</x:v>
      </x:c>
      <x:c r="M329" s="34">
        <x:f t="shared" si="193"/>
        <x:v>5.5840401648266827E-2</x:v>
      </x:c>
      <x:c r="N329" s="34">
        <x:f t="shared" si="164"/>
        <x:v>1.0969036402907557</x:v>
      </x:c>
      <x:c r="O329" s="35">
        <x:f t="shared" si="165"/>
        <x:v>0.19462518891800903</x:v>
      </x:c>
      <x:c r="P329" s="26" t="b">
        <x:f t="shared" si="166"/>
        <x:v>0</x:v>
      </x:c>
      <x:c r="Q329" s="26" t="b">
        <x:f t="shared" si="167"/>
        <x:v>0</x:v>
      </x:c>
      <x:c r="R329" s="26" t="b">
        <x:f t="shared" si="168"/>
        <x:v>0</x:v>
      </x:c>
      <x:c r="S329" s="26" t="b">
        <x:f t="shared" si="194"/>
        <x:v>0</x:v>
      </x:c>
      <x:c r="T329" s="26" t="str">
        <x:f t="shared" si="195"/>
        <x:v>不调</x:v>
      </x:c>
      <x:c r="U329" s="34">
        <x:f t="shared" si="169"/>
        <x:v>0.10602711336181229</x:v>
      </x:c>
      <x:c r="V329" s="34">
        <x:f t="shared" si="170"/>
        <x:v>0.10745796485462787</x:v>
      </x:c>
      <x:c r="W329" s="34">
        <x:f t="shared" si="171"/>
        <x:v>0.8275781604260487</x:v>
      </x:c>
      <x:c r="X329" s="34">
        <x:f t="shared" si="172"/>
        <x:v>5.5840401648266827E-2</x:v>
      </x:c>
      <x:c r="Y329" s="34">
        <x:f t="shared" si="196"/>
        <x:v>0.99998626710299976</x:v>
      </x:c>
      <x:c r="Z329" s="34">
        <x:f t="shared" si="173"/>
        <x:v>0.10602565730238526</x:v>
      </x:c>
      <x:c r="AA329" s="34">
        <x:f t="shared" si="174"/>
        <x:v>0.10745648914546467</x:v>
      </x:c>
      <x:c r="AB329" s="34">
        <x:f t="shared" si="175"/>
        <x:v>0.82756679538041189</x:v>
      </x:c>
      <x:c r="AC329" s="34">
        <x:f t="shared" si="176"/>
        <x:v>5.5839634797782541E-2</x:v>
      </x:c>
      <x:c r="AD329" s="34">
        <x:f t="shared" si="177"/>
        <x:v>1.0968885766260443</x:v>
      </x:c>
      <x:c r="AE329" s="34">
        <x:f t="shared" si="197"/>
        <x:v>1.1254058522343844</x:v>
      </x:c>
      <x:c r="AF329" s="33">
        <x:f t="shared" si="178"/>
        <x:v>-2.5339547996593215E-2</x:v>
      </x:c>
      <x:c r="AG329" s="33">
        <x:f t="shared" si="198"/>
        <x:v>-8.069862388969673E-4</x:v>
      </x:c>
      <x:c r="AH329" s="30">
        <x:f t="shared" si="199"/>
        <x:v>44196</x:v>
      </x:c>
      <x:c r="AI329" s="36">
        <x:f t="shared" si="179"/>
        <x:v>2021</x:v>
      </x:c>
      <x:c r="AJ329" s="36">
        <x:f t="shared" si="180"/>
        <x:v>3</x:v>
      </x:c>
      <x:c r="AK329" s="26">
        <x:f t="shared" si="181"/>
        <x:v>0</x:v>
      </x:c>
      <x:c r="AL329" s="34">
        <x:f t="shared" si="200"/>
        <x:v>1.1031173896861033</x:v>
      </x:c>
      <x:c r="AM329" s="35" t="str">
        <x:f t="shared" si="182"/>
      </x:c>
      <x:c r="AN329" s="34">
        <x:f t="shared" si="201"/>
        <x:v>1.1254058522343844</x:v>
      </x:c>
      <x:c r="AO329" s="35">
        <x:f t="shared" si="183"/>
        <x:v>-2.5339547996593215E-2</x:v>
      </x:c>
      <x:c r="AP329" s="31">
        <x:f t="shared" si="184"/>
        <x:v>1</x:v>
      </x:c>
      <x:c r="AQ329" s="26" t="b">
        <x:f t="shared" si="185"/>
        <x:v>1</x:v>
      </x:c>
    </x:row>
    <x:row r="330">
      <x:c r="A330" s="30" t="n">
        <x:f>'净值底稿'!A292</x:f>
        <x:v>44270</x:v>
      </x:c>
      <x:c r="B330" s="32" t="n">
        <x:f>'净值底稿'!F292</x:f>
        <x:v>1.4720138400192475</x:v>
      </x:c>
      <x:c r="C330" s="32" t="n">
        <x:f>'净值底稿'!O292</x:f>
        <x:v>1.265097863960178</x:v>
      </x:c>
      <x:c r="D330" s="32" t="n">
        <x:f>'净值底稿'!P292</x:f>
        <x:v>1.4477</x:v>
      </x:c>
      <x:c r="E330" s="32" t="n">
        <x:f>'净值底稿'!Q292</x:f>
        <x:v>1.3184</x:v>
      </x:c>
      <x:c r="F330" s="33">
        <x:f t="shared" si="186"/>
        <x:v>-2.0159954191149354E-2</x:v>
      </x:c>
      <x:c r="G330" s="33">
        <x:f t="shared" si="187"/>
        <x:v>-1.0180224470440202E-2</x:v>
      </x:c>
      <x:c r="H330" s="33">
        <x:f t="shared" si="188"/>
        <x:v>0</x:v>
      </x:c>
      <x:c r="I330" s="33">
        <x:f t="shared" si="189"/>
        <x:v>8.4136454030900865E-3</x:v>
      </x:c>
      <x:c r="J330" s="34">
        <x:f t="shared" si="190"/>
        <x:v>0.10388818490808267</x:v>
      </x:c>
      <x:c r="K330" s="34">
        <x:f t="shared" si="191"/>
        <x:v>0.10636255796515842</x:v>
      </x:c>
      <x:c r="L330" s="34">
        <x:f t="shared" si="192"/>
        <x:v>0.82756679538041189</x:v>
      </x:c>
      <x:c r="M330" s="34">
        <x:f t="shared" si="193"/>
        <x:v>5.6309449684409131E-2</x:v>
      </x:c>
      <x:c r="N330" s="34">
        <x:f t="shared" si="164"/>
        <x:v>1.0941269879380622</x:v>
      </x:c>
      <x:c r="O330" s="35">
        <x:f t="shared" si="165"/>
        <x:v>0.19216301689940879</x:v>
      </x:c>
      <x:c r="P330" s="26" t="b">
        <x:f t="shared" si="166"/>
        <x:v>0</x:v>
      </x:c>
      <x:c r="Q330" s="26" t="b">
        <x:f t="shared" si="167"/>
        <x:v>0</x:v>
      </x:c>
      <x:c r="R330" s="26" t="b">
        <x:f t="shared" si="168"/>
        <x:v>0</x:v>
      </x:c>
      <x:c r="S330" s="26" t="b">
        <x:f t="shared" si="194"/>
        <x:v>0</x:v>
      </x:c>
      <x:c r="T330" s="26" t="str">
        <x:f t="shared" si="195"/>
        <x:v>不调</x:v>
      </x:c>
      <x:c r="U330" s="34">
        <x:f t="shared" si="169"/>
        <x:v>0.10388818490808267</x:v>
      </x:c>
      <x:c r="V330" s="34">
        <x:f t="shared" si="170"/>
        <x:v>0.10636255796515842</x:v>
      </x:c>
      <x:c r="W330" s="34">
        <x:f t="shared" si="171"/>
        <x:v>0.82756679538041189</x:v>
      </x:c>
      <x:c r="X330" s="34">
        <x:f t="shared" si="172"/>
        <x:v>5.6309449684409131E-2</x:v>
      </x:c>
      <x:c r="Y330" s="34">
        <x:f t="shared" si="196"/>
        <x:v>0.99995880187477393</x:v>
      </x:c>
      <x:c r="Z330" s="34">
        <x:f t="shared" si="173"/>
        <x:v>0.10388390490963131</x:v>
      </x:c>
      <x:c r="AA330" s="34">
        <x:f t="shared" si="174"/>
        <x:v>0.10635817602717601</x:v>
      </x:c>
      <x:c r="AB330" s="34">
        <x:f t="shared" si="175"/>
        <x:v>0.82753270117994282</x:v>
      </x:c>
      <x:c r="AC330" s="34">
        <x:f t="shared" si="176"/>
        <x:v>5.6307129840649624E-2</x:v>
      </x:c>
      <x:c r="AD330" s="34">
        <x:f t="shared" si="177"/>
        <x:v>1.0940819119573999</x:v>
      </x:c>
      <x:c r="AE330" s="34">
        <x:f t="shared" si="197"/>
        <x:v>1.1254058522343844</x:v>
      </x:c>
      <x:c r="AF330" s="33">
        <x:f t="shared" si="178"/>
        <x:v>-2.7833461337342325E-2</x:v>
      </x:c>
      <x:c r="AG330" s="33">
        <x:f t="shared" si="198"/>
        <x:v>-2.558750932822651E-3</x:v>
      </x:c>
      <x:c r="AH330" s="30">
        <x:f t="shared" si="199"/>
        <x:v>44196</x:v>
      </x:c>
      <x:c r="AI330" s="36">
        <x:f t="shared" si="179"/>
        <x:v>2021</x:v>
      </x:c>
      <x:c r="AJ330" s="36">
        <x:f t="shared" si="180"/>
        <x:v>3</x:v>
      </x:c>
      <x:c r="AK330" s="26">
        <x:f t="shared" si="181"/>
        <x:v>0</x:v>
      </x:c>
      <x:c r="AL330" s="34">
        <x:f t="shared" si="200"/>
        <x:v>1.1031173896861033</x:v>
      </x:c>
      <x:c r="AM330" s="35" t="str">
        <x:f t="shared" si="182"/>
      </x:c>
      <x:c r="AN330" s="34">
        <x:f t="shared" si="201"/>
        <x:v>1.1254058522343844</x:v>
      </x:c>
      <x:c r="AO330" s="35">
        <x:f t="shared" si="183"/>
        <x:v>-2.7833461337342325E-2</x:v>
      </x:c>
      <x:c r="AP330" s="31">
        <x:f t="shared" si="184"/>
        <x:v>1</x:v>
      </x:c>
      <x:c r="AQ330" s="26" t="b">
        <x:f t="shared" si="185"/>
        <x:v>1</x:v>
      </x:c>
    </x:row>
    <x:row r="331">
      <x:c r="A331" s="30" t="n">
        <x:f>'净值底稿'!A293</x:f>
        <x:v>44271</x:v>
      </x:c>
      <x:c r="B331" s="32" t="n">
        <x:f>'净值底稿'!F293</x:f>
        <x:v>1.4740545221551675</x:v>
      </x:c>
      <x:c r="C331" s="32" t="n">
        <x:f>'净值底稿'!O293</x:f>
        <x:v>1.275638612400055</x:v>
      </x:c>
      <x:c r="D331" s="32" t="n">
        <x:f>'净值底稿'!P293</x:f>
        <x:v>1.4486</x:v>
      </x:c>
      <x:c r="E331" s="32" t="n">
        <x:f>'净值底稿'!Q293</x:f>
        <x:v>1.3203</x:v>
      </x:c>
      <x:c r="F331" s="33">
        <x:f t="shared" si="186"/>
        <x:v>1.386319938332381E-3</x:v>
      </x:c>
      <x:c r="G331" s="33">
        <x:f t="shared" si="187"/>
        <x:v>8.331962878255883E-3</x:v>
      </x:c>
      <x:c r="H331" s="33">
        <x:f t="shared" si="188"/>
        <x:v>6.2167576155292004E-4</x:v>
      </x:c>
      <x:c r="I331" s="33">
        <x:f t="shared" si="189"/>
        <x:v>1.4411407766989903E-3</x:v>
      </x:c>
      <x:c r="J331" s="34">
        <x:f t="shared" si="190"/>
        <x:v>0.10402792123827936</x:v>
      </x:c>
      <x:c r="K331" s="34">
        <x:f t="shared" si="191"/>
        <x:v>0.10724434840163345</x:v>
      </x:c>
      <x:c r="L331" s="34">
        <x:f t="shared" si="192"/>
        <x:v>0.8280471582021588</x:v>
      </x:c>
      <x:c r="M331" s="34">
        <x:f t="shared" si="193"/>
        <x:v>5.6388276341481872E-2</x:v>
      </x:c>
      <x:c r="N331" s="34">
        <x:f t="shared" si="164"/>
        <x:v>1.0957077041835535</x:v>
      </x:c>
      <x:c r="O331" s="35">
        <x:f t="shared" si="165"/>
        <x:v>0.1928180926658159</x:v>
      </x:c>
      <x:c r="P331" s="26" t="b">
        <x:f t="shared" si="166"/>
        <x:v>0</x:v>
      </x:c>
      <x:c r="Q331" s="26" t="b">
        <x:f t="shared" si="167"/>
        <x:v>0</x:v>
      </x:c>
      <x:c r="R331" s="26" t="b">
        <x:f t="shared" si="168"/>
        <x:v>0</x:v>
      </x:c>
      <x:c r="S331" s="26" t="b">
        <x:f t="shared" si="194"/>
        <x:v>0</x:v>
      </x:c>
      <x:c r="T331" s="26" t="str">
        <x:f t="shared" si="195"/>
        <x:v>不调</x:v>
      </x:c>
      <x:c r="U331" s="34">
        <x:f t="shared" si="169"/>
        <x:v>0.10402792123827936</x:v>
      </x:c>
      <x:c r="V331" s="34">
        <x:f t="shared" si="170"/>
        <x:v>0.10724434840163345</x:v>
      </x:c>
      <x:c r="W331" s="34">
        <x:f t="shared" si="171"/>
        <x:v>0.8280471582021588</x:v>
      </x:c>
      <x:c r="X331" s="34">
        <x:f t="shared" si="172"/>
        <x:v>5.6388276341481872E-2</x:v>
      </x:c>
      <x:c r="Y331" s="34">
        <x:f t="shared" si="196"/>
        <x:v>0.99998626710299976</x:v>
      </x:c>
      <x:c r="Z331" s="34">
        <x:f t="shared" si="173"/>
        <x:v>0.10402649263355185</x:v>
      </x:c>
      <x:c r="AA331" s="34">
        <x:f t="shared" si="174"/>
        <x:v>0.107242875626043</x:v>
      </x:c>
      <x:c r="AB331" s="34">
        <x:f t="shared" si="175"/>
        <x:v>0.8280357867158239</x:v>
      </x:c>
      <x:c r="AC331" s="34">
        <x:f t="shared" si="176"/>
        <x:v>5.6387501967090851E-2</x:v>
      </x:c>
      <x:c r="AD331" s="34">
        <x:f t="shared" si="177"/>
        <x:v>1.0956926569425096</x:v>
      </x:c>
      <x:c r="AE331" s="34">
        <x:f t="shared" si="197"/>
        <x:v>1.1254058522343844</x:v>
      </x:c>
      <x:c r="AF331" s="33">
        <x:f t="shared" si="178"/>
        <x:v>-2.640220435399554E-2</x:v>
      </x:c>
      <x:c r="AG331" s="33">
        <x:f t="shared" si="198"/>
        <x:v>1.4722343615278799E-3</x:v>
      </x:c>
      <x:c r="AH331" s="30">
        <x:f t="shared" si="199"/>
        <x:v>44196</x:v>
      </x:c>
      <x:c r="AI331" s="36">
        <x:f t="shared" si="179"/>
        <x:v>2021</x:v>
      </x:c>
      <x:c r="AJ331" s="36">
        <x:f t="shared" si="180"/>
        <x:v>3</x:v>
      </x:c>
      <x:c r="AK331" s="26">
        <x:f t="shared" si="181"/>
        <x:v>0</x:v>
      </x:c>
      <x:c r="AL331" s="34">
        <x:f t="shared" si="200"/>
        <x:v>1.1031173896861033</x:v>
      </x:c>
      <x:c r="AM331" s="35" t="str">
        <x:f t="shared" si="182"/>
      </x:c>
      <x:c r="AN331" s="34">
        <x:f t="shared" si="201"/>
        <x:v>1.1254058522343844</x:v>
      </x:c>
      <x:c r="AO331" s="35">
        <x:f t="shared" si="183"/>
        <x:v>-2.640220435399554E-2</x:v>
      </x:c>
      <x:c r="AP331" s="31">
        <x:f t="shared" si="184"/>
        <x:v>1</x:v>
      </x:c>
      <x:c r="AQ331" s="26" t="b">
        <x:f t="shared" si="185"/>
        <x:v>1</x:v>
      </x:c>
    </x:row>
    <x:row r="332">
      <x:c r="A332" s="30" t="n">
        <x:f>'净值底稿'!A294</x:f>
        <x:v>44272</x:v>
      </x:c>
      <x:c r="B332" s="32" t="n">
        <x:f>'净值底稿'!F294</x:f>
        <x:v>1.490592831109215</x:v>
      </x:c>
      <x:c r="C332" s="32" t="n">
        <x:f>'净值底稿'!O294</x:f>
        <x:v>1.282689941414275</x:v>
      </x:c>
      <x:c r="D332" s="32" t="n">
        <x:f>'净值底稿'!P294</x:f>
        <x:v>1.449</x:v>
      </x:c>
      <x:c r="E332" s="32" t="n">
        <x:f>'净值底稿'!Q294</x:f>
        <x:v>1.3252</x:v>
      </x:c>
      <x:c r="F332" s="33">
        <x:f t="shared" si="186"/>
        <x:v>1.1219604638414094E-2</x:v>
      </x:c>
      <x:c r="G332" s="33">
        <x:f t="shared" si="187"/>
        <x:v>5.5276854633250494E-3</x:v>
      </x:c>
      <x:c r="H332" s="33">
        <x:f t="shared" si="188"/>
        <x:v>2.7612867596293889E-4</x:v>
      </x:c>
      <x:c r="I332" s="33">
        <x:f t="shared" si="189"/>
        <x:v>3.711277739907537E-3</x:v>
      </x:c>
      <x:c r="J332" s="34">
        <x:f t="shared" si="190"/>
        <x:v>0.10519362875282119</x:v>
      </x:c>
      <x:c r="K332" s="34">
        <x:f t="shared" si="191"/>
        <x:v>0.10783568051068625</x:v>
      </x:c>
      <x:c r="L332" s="34">
        <x:f t="shared" si="192"/>
        <x:v>0.82826443114125969</x:v>
      </x:c>
      <x:c r="M332" s="34">
        <x:f t="shared" si="193"/>
        <x:v>5.6596771647950309E-2</x:v>
      </x:c>
      <x:c r="N332" s="34">
        <x:f t="shared" si="164"/>
        <x:v>1.0978905120527174</x:v>
      </x:c>
      <x:c r="O332" s="35">
        <x:f t="shared" si="165"/>
        <x:v>0.19403511272285995</x:v>
      </x:c>
      <x:c r="P332" s="26" t="b">
        <x:f t="shared" si="166"/>
        <x:v>0</x:v>
      </x:c>
      <x:c r="Q332" s="26" t="b">
        <x:f t="shared" si="167"/>
        <x:v>0</x:v>
      </x:c>
      <x:c r="R332" s="26" t="b">
        <x:f t="shared" si="168"/>
        <x:v>0</x:v>
      </x:c>
      <x:c r="S332" s="26" t="b">
        <x:f t="shared" si="194"/>
        <x:v>0</x:v>
      </x:c>
      <x:c r="T332" s="26" t="str">
        <x:f t="shared" si="195"/>
        <x:v>不调</x:v>
      </x:c>
      <x:c r="U332" s="34">
        <x:f t="shared" si="169"/>
        <x:v>0.10519362875282119</x:v>
      </x:c>
      <x:c r="V332" s="34">
        <x:f t="shared" si="170"/>
        <x:v>0.10783568051068625</x:v>
      </x:c>
      <x:c r="W332" s="34">
        <x:f t="shared" si="171"/>
        <x:v>0.82826443114125969</x:v>
      </x:c>
      <x:c r="X332" s="34">
        <x:f t="shared" si="172"/>
        <x:v>5.6596771647950309E-2</x:v>
      </x:c>
      <x:c r="Y332" s="34">
        <x:f t="shared" si="196"/>
        <x:v>0.99998626710299976</x:v>
      </x:c>
      <x:c r="Z332" s="34">
        <x:f t="shared" si="173"/>
        <x:v>0.10519218413955245</x:v>
      </x:c>
      <x:c r="AA332" s="34">
        <x:f t="shared" si="174"/>
        <x:v>0.10783419961439285</x:v>
      </x:c>
      <x:c r="AB332" s="34">
        <x:f t="shared" si="175"/>
        <x:v>0.82825305667113791</x:v>
      </x:c>
      <x:c r="AC332" s="34">
        <x:f t="shared" si="176"/>
        <x:v>5.6595994410314723E-2</x:v>
      </x:c>
      <x:c r="AD332" s="34">
        <x:f t="shared" si="177"/>
        <x:v>1.0978754348353978</x:v>
      </x:c>
      <x:c r="AE332" s="34">
        <x:f t="shared" si="197"/>
        <x:v>1.1254058522343844</x:v>
      </x:c>
      <x:c r="AF332" s="33">
        <x:f t="shared" si="178"/>
        <x:v>-2.4462657044414304E-2</x:v>
      </x:c>
      <x:c r="AG332" s="33">
        <x:f t="shared" si="198"/>
        <x:v>1.9921443107770997E-3</x:v>
      </x:c>
      <x:c r="AH332" s="30">
        <x:f t="shared" si="199"/>
        <x:v>44196</x:v>
      </x:c>
      <x:c r="AI332" s="36">
        <x:f t="shared" si="179"/>
        <x:v>2021</x:v>
      </x:c>
      <x:c r="AJ332" s="36">
        <x:f t="shared" si="180"/>
        <x:v>3</x:v>
      </x:c>
      <x:c r="AK332" s="26">
        <x:f t="shared" si="181"/>
        <x:v>0</x:v>
      </x:c>
      <x:c r="AL332" s="34">
        <x:f t="shared" si="200"/>
        <x:v>1.1031173896861033</x:v>
      </x:c>
      <x:c r="AM332" s="35" t="str">
        <x:f t="shared" si="182"/>
      </x:c>
      <x:c r="AN332" s="34">
        <x:f t="shared" si="201"/>
        <x:v>1.1254058522343844</x:v>
      </x:c>
      <x:c r="AO332" s="35">
        <x:f t="shared" si="183"/>
        <x:v>-2.4462657044414304E-2</x:v>
      </x:c>
      <x:c r="AP332" s="31">
        <x:f t="shared" si="184"/>
        <x:v>1</x:v>
      </x:c>
      <x:c r="AQ332" s="26" t="b">
        <x:f t="shared" si="185"/>
        <x:v>1</x:v>
      </x:c>
    </x:row>
    <x:row r="333">
      <x:c r="A333" s="30" t="n">
        <x:f>'净值底稿'!A295</x:f>
        <x:v>44273</x:v>
      </x:c>
      <x:c r="B333" s="32" t="n">
        <x:f>'净值底稿'!F295</x:f>
        <x:v>1.5075625140189026</x:v>
      </x:c>
      <x:c r="C333" s="32" t="n">
        <x:f>'净值底稿'!O295</x:f>
        <x:v>1.2905053033051888</x:v>
      </x:c>
      <x:c r="D333" s="32" t="n">
        <x:f>'净值底稿'!P295</x:f>
        <x:v>1.4489</x:v>
      </x:c>
      <x:c r="E333" s="32" t="n">
        <x:f>'净值底稿'!Q295</x:f>
        <x:v>1.3329</x:v>
      </x:c>
      <x:c r="F333" s="33">
        <x:f t="shared" si="186"/>
        <x:v>1.1384519337222176E-2</x:v>
      </x:c>
      <x:c r="G333" s="33">
        <x:f t="shared" si="187"/>
        <x:v>6.0929470471224878E-3</x:v>
      </x:c>
      <x:c r="H333" s="33">
        <x:f t="shared" si="188"/>
        <x:v>-6.9013112491411732E-5</x:v>
      </x:c>
      <x:c r="I333" s="33">
        <x:f t="shared" si="189"/>
        <x:v>5.8104437066104353E-3</x:v>
      </x:c>
      <x:c r="J333" s="34">
        <x:f t="shared" si="190"/>
        <x:v>0.10638974659401382</x:v>
      </x:c>
      <x:c r="K333" s="34">
        <x:f t="shared" si="191"/>
        <x:v>0.10849122768251218</x:v>
      </x:c>
      <x:c r="L333" s="34">
        <x:f t="shared" si="192"/>
        <x:v>0.82819589634976654</x:v>
      </x:c>
      <x:c r="M333" s="34">
        <x:f t="shared" si="193"/>
        <x:v>5.6924842249855494E-2</x:v>
      </x:c>
      <x:c r="N333" s="34">
        <x:f t="shared" si="164"/>
        <x:v>1.1000017128761479</x:v>
      </x:c>
      <x:c r="O333" s="35">
        <x:f t="shared" si="165"/>
        <x:v>0.1953460360663275</x:v>
      </x:c>
      <x:c r="P333" s="26" t="b">
        <x:f t="shared" si="166"/>
        <x:v>0</x:v>
      </x:c>
      <x:c r="Q333" s="26" t="b">
        <x:f t="shared" si="167"/>
        <x:v>0</x:v>
      </x:c>
      <x:c r="R333" s="26" t="b">
        <x:f t="shared" si="168"/>
        <x:v>0</x:v>
      </x:c>
      <x:c r="S333" s="26" t="b">
        <x:f t="shared" si="194"/>
        <x:v>0</x:v>
      </x:c>
      <x:c r="T333" s="26" t="str">
        <x:f t="shared" si="195"/>
        <x:v>不调</x:v>
      </x:c>
      <x:c r="U333" s="34">
        <x:f t="shared" si="169"/>
        <x:v>0.10638974659401382</x:v>
      </x:c>
      <x:c r="V333" s="34">
        <x:f t="shared" si="170"/>
        <x:v>0.10849122768251218</x:v>
      </x:c>
      <x:c r="W333" s="34">
        <x:f t="shared" si="171"/>
        <x:v>0.82819589634976654</x:v>
      </x:c>
      <x:c r="X333" s="34">
        <x:f t="shared" si="172"/>
        <x:v>5.6924842249855494E-2</x:v>
      </x:c>
      <x:c r="Y333" s="34">
        <x:f t="shared" si="196"/>
        <x:v>0.99998626710299976</x:v>
      </x:c>
      <x:c r="Z333" s="34">
        <x:f t="shared" si="173"/>
        <x:v>0.10638828555458196</x:v>
      </x:c>
      <x:c r="AA333" s="34">
        <x:f t="shared" si="174"/>
        <x:v>0.10848973778365699</x:v>
      </x:c>
      <x:c r="AB333" s="34">
        <x:f t="shared" si="175"/>
        <x:v>0.828184522820826</x:v>
      </x:c>
      <x:c r="AC333" s="34">
        <x:f t="shared" si="176"/>
        <x:v>5.6924060506860122E-2</x:v>
      </x:c>
      <x:c r="AD333" s="34">
        <x:f t="shared" si="177"/>
        <x:v>1.0999866066659252</x:v>
      </x:c>
      <x:c r="AE333" s="34">
        <x:f t="shared" si="197"/>
        <x:v>1.1254058522343844</x:v>
      </x:c>
      <x:c r="AF333" s="33">
        <x:f t="shared" si="178"/>
        <x:v>-2.2586736614166103E-2</x:v>
      </x:c>
      <x:c r="AG333" s="33">
        <x:f t="shared" si="198"/>
        <x:v>1.92296116985613E-3</x:v>
      </x:c>
      <x:c r="AH333" s="30">
        <x:f t="shared" si="199"/>
        <x:v>44196</x:v>
      </x:c>
      <x:c r="AI333" s="36">
        <x:f t="shared" si="179"/>
        <x:v>2021</x:v>
      </x:c>
      <x:c r="AJ333" s="36">
        <x:f t="shared" si="180"/>
        <x:v>3</x:v>
      </x:c>
      <x:c r="AK333" s="26">
        <x:f t="shared" si="181"/>
        <x:v>0</x:v>
      </x:c>
      <x:c r="AL333" s="34">
        <x:f t="shared" si="200"/>
        <x:v>1.1031173896861033</x:v>
      </x:c>
      <x:c r="AM333" s="35" t="str">
        <x:f t="shared" si="182"/>
      </x:c>
      <x:c r="AN333" s="34">
        <x:f t="shared" si="201"/>
        <x:v>1.1254058522343844</x:v>
      </x:c>
      <x:c r="AO333" s="35">
        <x:f t="shared" si="183"/>
        <x:v>-2.2586736614166103E-2</x:v>
      </x:c>
      <x:c r="AP333" s="31">
        <x:f t="shared" si="184"/>
        <x:v>1</x:v>
      </x:c>
      <x:c r="AQ333" s="26" t="b">
        <x:f t="shared" si="185"/>
        <x:v>1</x:v>
      </x:c>
    </x:row>
    <x:row r="334">
      <x:c r="A334" s="30" t="n">
        <x:f>'净值底稿'!A296</x:f>
        <x:v>44274</x:v>
      </x:c>
      <x:c r="B334" s="32" t="n">
        <x:f>'净值底稿'!F296</x:f>
        <x:v>1.4685958360776525</x:v>
      </x:c>
      <x:c r="C334" s="32" t="n">
        <x:f>'净值底稿'!O296</x:f>
        <x:v>1.2744258202934375</x:v>
      </x:c>
      <x:c r="D334" s="32" t="n">
        <x:f>'净值底稿'!P296</x:f>
        <x:v>1.4494</x:v>
      </x:c>
      <x:c r="E334" s="32" t="n">
        <x:f>'净值底稿'!Q296</x:f>
        <x:v>1.3316</x:v>
      </x:c>
      <x:c r="F334" s="33">
        <x:f t="shared" si="186"/>
        <x:v>-2.5847470721045984E-2</x:v>
      </x:c>
      <x:c r="G334" s="33">
        <x:f t="shared" si="187"/>
        <x:v>-1.2459834896121014E-2</x:v>
      </x:c>
      <x:c r="H334" s="33">
        <x:f t="shared" si="188"/>
        <x:v>3.4508937814892171E-4</x:v>
      </x:c>
      <x:c r="I334" s="33">
        <x:f t="shared" si="189"/>
        <x:v>-9.7531697801789274E-4</x:v>
      </x:c>
      <x:c r="J334" s="34">
        <x:f t="shared" si="190"/>
        <x:v>0.10363841745864763</x:v>
      </x:c>
      <x:c r="K334" s="34">
        <x:f t="shared" si="191"/>
        <x:v>0.10713797356294916</x:v>
      </x:c>
      <x:c r="L334" s="34">
        <x:f t="shared" si="192"/>
        <x:v>0.82847032050279878</x:v>
      </x:c>
      <x:c r="M334" s="34">
        <x:f t="shared" si="193"/>
        <x:v>5.6868541504190066E-2</x:v>
      </x:c>
      <x:c r="N334" s="34">
        <x:f t="shared" si="164"/>
        <x:v>1.0961152530285856</x:v>
      </x:c>
      <x:c r="O334" s="35">
        <x:f t="shared" si="165"/>
        <x:v>0.1922940041562399</x:v>
      </x:c>
      <x:c r="P334" s="26" t="b">
        <x:f t="shared" si="166"/>
        <x:v>0</x:v>
      </x:c>
      <x:c r="Q334" s="26" t="b">
        <x:f t="shared" si="167"/>
        <x:v>0</x:v>
      </x:c>
      <x:c r="R334" s="26" t="b">
        <x:f t="shared" si="168"/>
        <x:v>0</x:v>
      </x:c>
      <x:c r="S334" s="26" t="b">
        <x:f t="shared" si="194"/>
        <x:v>0</x:v>
      </x:c>
      <x:c r="T334" s="26" t="str">
        <x:f t="shared" si="195"/>
        <x:v>不调</x:v>
      </x:c>
      <x:c r="U334" s="34">
        <x:f t="shared" si="169"/>
        <x:v>0.10363841745864763</x:v>
      </x:c>
      <x:c r="V334" s="34">
        <x:f t="shared" si="170"/>
        <x:v>0.10713797356294916</x:v>
      </x:c>
      <x:c r="W334" s="34">
        <x:f t="shared" si="171"/>
        <x:v>0.82847032050279878</x:v>
      </x:c>
      <x:c r="X334" s="34">
        <x:f t="shared" si="172"/>
        <x:v>5.6868541504190066E-2</x:v>
      </x:c>
      <x:c r="Y334" s="34">
        <x:f t="shared" si="196"/>
        <x:v>0.99998626710299976</x:v>
      </x:c>
      <x:c r="Z334" s="34">
        <x:f t="shared" si="173"/>
        <x:v>0.1036369942029354</x:v>
      </x:c>
      <x:c r="AA334" s="34">
        <x:f t="shared" si="174"/>
        <x:v>0.1071365022481934</x:v>
      </x:c>
      <x:c r="AB334" s="34">
        <x:f t="shared" si="175"/>
        <x:v>0.82845894320521951</x:v>
      </x:c>
      <x:c r="AC334" s="34">
        <x:f t="shared" si="176"/>
        <x:v>5.6867760534367033E-2</x:v>
      </x:c>
      <x:c r="AD334" s="34">
        <x:f t="shared" si="177"/>
        <x:v>1.0961002001907154</x:v>
      </x:c>
      <x:c r="AE334" s="34">
        <x:f t="shared" si="197"/>
        <x:v>1.1254058522343844</x:v>
      </x:c>
      <x:c r="AF334" s="33">
        <x:f t="shared" si="178"/>
        <x:v>-2.6040074330060947E-2</x:v>
      </x:c>
      <x:c r="AG334" s="33">
        <x:f t="shared" si="198"/>
        <x:v>-3.5331398143014781E-3</x:v>
      </x:c>
      <x:c r="AH334" s="30">
        <x:f t="shared" si="199"/>
        <x:v>44196</x:v>
      </x:c>
      <x:c r="AI334" s="36">
        <x:f t="shared" si="179"/>
        <x:v>2021</x:v>
      </x:c>
      <x:c r="AJ334" s="36">
        <x:f t="shared" si="180"/>
        <x:v>3</x:v>
      </x:c>
      <x:c r="AK334" s="26">
        <x:f t="shared" si="181"/>
        <x:v>0</x:v>
      </x:c>
      <x:c r="AL334" s="34">
        <x:f t="shared" si="200"/>
        <x:v>1.1031173896861033</x:v>
      </x:c>
      <x:c r="AM334" s="35" t="str">
        <x:f t="shared" si="182"/>
      </x:c>
      <x:c r="AN334" s="34">
        <x:f t="shared" si="201"/>
        <x:v>1.1254058522343844</x:v>
      </x:c>
      <x:c r="AO334" s="35">
        <x:f t="shared" si="183"/>
        <x:v>-2.6040074330060947E-2</x:v>
      </x:c>
      <x:c r="AP334" s="31">
        <x:f t="shared" si="184"/>
        <x:v>1</x:v>
      </x:c>
      <x:c r="AQ334" s="26" t="b">
        <x:f t="shared" si="185"/>
        <x:v>1</x:v>
      </x:c>
    </x:row>
    <x:row r="335">
      <x:c r="A335" s="30" t="n">
        <x:f>'净值底稿'!A297</x:f>
        <x:v>44277</x:v>
      </x:c>
      <x:c r="B335" s="32" t="n">
        <x:f>'净值底稿'!F297</x:f>
        <x:v>1.4783699471229925</x:v>
      </x:c>
      <x:c r="C335" s="32" t="n">
        <x:f>'净值底稿'!O297</x:f>
        <x:v>1.2934413148159463</x:v>
      </x:c>
      <x:c r="D335" s="32" t="n">
        <x:f>'净值底稿'!P297</x:f>
        <x:v>1.4501</x:v>
      </x:c>
      <x:c r="E335" s="32" t="n">
        <x:f>'净值底稿'!Q297</x:f>
        <x:v>1.3243</x:v>
      </x:c>
      <x:c r="F335" s="33">
        <x:f t="shared" si="186"/>
        <x:v>6.6554124730768827E-3</x:v>
      </x:c>
      <x:c r="G335" s="33">
        <x:f t="shared" si="187"/>
        <x:v>1.4920832754416802E-2</x:v>
      </x:c>
      <x:c r="H335" s="33">
        <x:f t="shared" si="188"/>
        <x:v>4.8295846557189215E-4</x:v>
      </x:c>
      <x:c r="I335" s="33">
        <x:f t="shared" si="189"/>
        <x:v>-5.482126764794093E-3</x:v>
      </x:c>
      <x:c r="J335" s="34">
        <x:f t="shared" si="190"/>
        <x:v>0.10432674114682582</x:v>
      </x:c>
      <x:c r="K335" s="34">
        <x:f t="shared" si="191"/>
        <x:v>0.10873506808013189</x:v>
      </x:c>
      <x:c r="L335" s="34">
        <x:f t="shared" si="192"/>
        <x:v>0.82885905446521924</x:v>
      </x:c>
      <x:c r="M335" s="34">
        <x:f t="shared" si="193"/>
        <x:v>5.6556004262287678E-2</x:v>
      </x:c>
      <x:c r="N335" s="34">
        <x:f t="shared" si="164"/>
        <x:v>1.0984768679544648</x:v>
      </x:c>
      <x:c r="O335" s="35">
        <x:f t="shared" si="165"/>
        <x:v>0.1939611251201967</x:v>
      </x:c>
      <x:c r="P335" s="26" t="b">
        <x:f t="shared" si="166"/>
        <x:v>0</x:v>
      </x:c>
      <x:c r="Q335" s="26" t="b">
        <x:f t="shared" si="167"/>
        <x:v>0</x:v>
      </x:c>
      <x:c r="R335" s="26" t="b">
        <x:f t="shared" si="168"/>
        <x:v>0</x:v>
      </x:c>
      <x:c r="S335" s="26" t="b">
        <x:f t="shared" si="194"/>
        <x:v>0</x:v>
      </x:c>
      <x:c r="T335" s="26" t="str">
        <x:f t="shared" si="195"/>
        <x:v>不调</x:v>
      </x:c>
      <x:c r="U335" s="34">
        <x:f t="shared" si="169"/>
        <x:v>0.10432674114682582</x:v>
      </x:c>
      <x:c r="V335" s="34">
        <x:f t="shared" si="170"/>
        <x:v>0.10873506808013189</x:v>
      </x:c>
      <x:c r="W335" s="34">
        <x:f t="shared" si="171"/>
        <x:v>0.82885905446521924</x:v>
      </x:c>
      <x:c r="X335" s="34">
        <x:f t="shared" si="172"/>
        <x:v>5.6556004262287678E-2</x:v>
      </x:c>
      <x:c r="Y335" s="34">
        <x:f t="shared" si="196"/>
        <x:v>0.99995880187477393</x:v>
      </x:c>
      <x:c r="Z335" s="34">
        <x:f t="shared" si="173"/>
        <x:v>0.10432244308067962</x:v>
      </x:c>
      <x:c r="AA335" s="34">
        <x:f t="shared" si="174"/>
        <x:v>0.10873058839918066</x:v>
      </x:c>
      <x:c r="AB335" s="34">
        <x:f t="shared" si="175"/>
        <x:v>0.82882490702609857</x:v>
      </x:c>
      <x:c r="AC335" s="34">
        <x:f t="shared" si="176"/>
        <x:v>5.6553674260941794E-2</x:v>
      </x:c>
      <x:c r="AD335" s="34">
        <x:f t="shared" si="177"/>
        <x:v>1.0984316127669007</x:v>
      </x:c>
      <x:c r="AE335" s="34">
        <x:f t="shared" si="197"/>
        <x:v>1.1254058522343844</x:v>
      </x:c>
      <x:c r="AF335" s="33">
        <x:f t="shared" si="178"/>
        <x:v>-2.3968454947989604E-2</x:v>
      </x:c>
      <x:c r="AG335" s="33">
        <x:f t="shared" si="198"/>
        <x:v>2.1270067971701501E-3</x:v>
      </x:c>
      <x:c r="AH335" s="30">
        <x:f t="shared" si="199"/>
        <x:v>44196</x:v>
      </x:c>
      <x:c r="AI335" s="36">
        <x:f t="shared" si="179"/>
        <x:v>2021</x:v>
      </x:c>
      <x:c r="AJ335" s="36">
        <x:f t="shared" si="180"/>
        <x:v>3</x:v>
      </x:c>
      <x:c r="AK335" s="26">
        <x:f t="shared" si="181"/>
        <x:v>0</x:v>
      </x:c>
      <x:c r="AL335" s="34">
        <x:f t="shared" si="200"/>
        <x:v>1.1031173896861033</x:v>
      </x:c>
      <x:c r="AM335" s="35" t="str">
        <x:f t="shared" si="182"/>
      </x:c>
      <x:c r="AN335" s="34">
        <x:f t="shared" si="201"/>
        <x:v>1.1254058522343844</x:v>
      </x:c>
      <x:c r="AO335" s="35">
        <x:f t="shared" si="183"/>
        <x:v>-2.3968454947989604E-2</x:v>
      </x:c>
      <x:c r="AP335" s="31">
        <x:f t="shared" si="184"/>
        <x:v>1</x:v>
      </x:c>
      <x:c r="AQ335" s="26" t="b">
        <x:f t="shared" si="185"/>
        <x:v>1</x:v>
      </x:c>
    </x:row>
    <x:row r="336">
      <x:c r="A336" s="30" t="n">
        <x:f>'净值底稿'!A298</x:f>
        <x:v>44278</x:v>
      </x:c>
      <x:c r="B336" s="32" t="n">
        <x:f>'净值底稿'!F298</x:f>
        <x:v>1.4461146674366525</x:v>
      </x:c>
      <x:c r="C336" s="32" t="n">
        <x:f>'净值底稿'!O298</x:f>
        <x:v>1.2783426982727775</x:v>
      </x:c>
      <x:c r="D336" s="32" t="n">
        <x:f>'净值底稿'!P298</x:f>
        <x:v>1.4508</x:v>
      </x:c>
      <x:c r="E336" s="32" t="n">
        <x:f>'净值底稿'!Q298</x:f>
        <x:v>1.3303</x:v>
      </x:c>
      <x:c r="F336" s="33">
        <x:f t="shared" si="186"/>
        <x:v>-2.1818138111580954E-2</x:v>
      </x:c>
      <x:c r="G336" s="33">
        <x:f t="shared" si="187"/>
        <x:v>-1.1673213442480179E-2</x:v>
      </x:c>
      <x:c r="H336" s="33">
        <x:f t="shared" si="188"/>
        <x:v>4.827253292878364E-4</x:v>
      </x:c>
      <x:c r="I336" s="33">
        <x:f t="shared" si="189"/>
        <x:v>4.5306954617534423E-3</x:v>
      </x:c>
      <x:c r="J336" s="34">
        <x:f t="shared" si="190"/>
        <x:v>0.10204632160940781</x:v>
      </x:c>
      <x:c r="K336" s="34">
        <x:f t="shared" si="191"/>
        <x:v>0.10746135303307057</x:v>
      </x:c>
      <x:c r="L336" s="34">
        <x:f t="shared" si="192"/>
        <x:v>0.82922500180226466</x:v>
      </x:c>
      <x:c r="M336" s="34">
        <x:f t="shared" si="193"/>
        <x:v>5.6809901736261326E-2</x:v>
      </x:c>
      <x:c r="N336" s="34">
        <x:f t="shared" si="164"/>
        <x:v>1.0955425781810044</x:v>
      </x:c>
      <x:c r="O336" s="35">
        <x:f t="shared" si="165"/>
        <x:v>0.19123645106549544</x:v>
      </x:c>
      <x:c r="P336" s="26" t="b">
        <x:f t="shared" si="166"/>
        <x:v>0</x:v>
      </x:c>
      <x:c r="Q336" s="26" t="b">
        <x:f t="shared" si="167"/>
        <x:v>0</x:v>
      </x:c>
      <x:c r="R336" s="26" t="b">
        <x:f t="shared" si="168"/>
        <x:v>0</x:v>
      </x:c>
      <x:c r="S336" s="26" t="b">
        <x:f t="shared" si="194"/>
        <x:v>0</x:v>
      </x:c>
      <x:c r="T336" s="26" t="str">
        <x:f t="shared" si="195"/>
        <x:v>不调</x:v>
      </x:c>
      <x:c r="U336" s="34">
        <x:f t="shared" si="169"/>
        <x:v>0.10204632160940781</x:v>
      </x:c>
      <x:c r="V336" s="34">
        <x:f t="shared" si="170"/>
        <x:v>0.10746135303307057</x:v>
      </x:c>
      <x:c r="W336" s="34">
        <x:f t="shared" si="171"/>
        <x:v>0.82922500180226466</x:v>
      </x:c>
      <x:c r="X336" s="34">
        <x:f t="shared" si="172"/>
        <x:v>5.6809901736261326E-2</x:v>
      </x:c>
      <x:c r="Y336" s="34">
        <x:f t="shared" si="196"/>
        <x:v>0.99998626710299976</x:v>
      </x:c>
      <x:c r="Z336" s="34">
        <x:f t="shared" si="173"/>
        <x:v>0.1020449202177839</x:v>
      </x:c>
      <x:c r="AA336" s="34">
        <x:f t="shared" si="174"/>
        <x:v>0.10745987727737787</x:v>
      </x:c>
      <x:c r="AB336" s="34">
        <x:f t="shared" si="175"/>
        <x:v>0.82921361414072492</x:v>
      </x:c>
      <x:c r="AC336" s="34">
        <x:f t="shared" si="176"/>
        <x:v>5.6809121571732187E-2</x:v>
      </x:c>
      <x:c r="AD336" s="34">
        <x:f t="shared" si="177"/>
        <x:v>1.0955275332076189</x:v>
      </x:c>
      <x:c r="AE336" s="34">
        <x:f t="shared" si="197"/>
        <x:v>1.1254058522343844</x:v>
      </x:c>
      <x:c r="AF336" s="33">
        <x:f t="shared" si="178"/>
        <x:v>-2.6548928075542766E-2</x:v>
      </x:c>
      <x:c r="AG336" s="33">
        <x:f t="shared" si="198"/>
        <x:v>-2.6438419338338237E-3</x:v>
      </x:c>
      <x:c r="AH336" s="30">
        <x:f t="shared" si="199"/>
        <x:v>44196</x:v>
      </x:c>
      <x:c r="AI336" s="36">
        <x:f t="shared" si="179"/>
        <x:v>2021</x:v>
      </x:c>
      <x:c r="AJ336" s="36">
        <x:f t="shared" si="180"/>
        <x:v>3</x:v>
      </x:c>
      <x:c r="AK336" s="26">
        <x:f t="shared" si="181"/>
        <x:v>0</x:v>
      </x:c>
      <x:c r="AL336" s="34">
        <x:f t="shared" si="200"/>
        <x:v>1.1031173896861033</x:v>
      </x:c>
      <x:c r="AM336" s="35" t="str">
        <x:f t="shared" si="182"/>
      </x:c>
      <x:c r="AN336" s="34">
        <x:f t="shared" si="201"/>
        <x:v>1.1254058522343844</x:v>
      </x:c>
      <x:c r="AO336" s="35">
        <x:f t="shared" si="183"/>
        <x:v>-2.6548928075542766E-2</x:v>
      </x:c>
      <x:c r="AP336" s="31">
        <x:f t="shared" si="184"/>
        <x:v>1</x:v>
      </x:c>
      <x:c r="AQ336" s="26" t="b">
        <x:f t="shared" si="185"/>
        <x:v>1</x:v>
      </x:c>
    </x:row>
    <x:row r="337">
      <x:c r="A337" s="30" t="n">
        <x:f>'净值底稿'!A299</x:f>
        <x:v>44279</x:v>
      </x:c>
      <x:c r="B337" s="32" t="n">
        <x:f>'净值底稿'!F299</x:f>
        <x:v>1.4097489377242625</x:v>
      </x:c>
      <x:c r="C337" s="32" t="n">
        <x:f>'净值底稿'!O299</x:f>
        <x:v>1.261784476416505</x:v>
      </x:c>
      <x:c r="D337" s="32" t="n">
        <x:f>'净值底稿'!P299</x:f>
        <x:v>1.4518</x:v>
      </x:c>
      <x:c r="E337" s="32" t="n">
        <x:f>'净值底稿'!Q299</x:f>
        <x:v>1.3249</x:v>
      </x:c>
      <x:c r="F337" s="33">
        <x:f t="shared" si="186"/>
        <x:v>-2.5147196506104863E-2</x:v>
      </x:c>
      <x:c r="G337" s="33">
        <x:f t="shared" si="187"/>
        <x:v>-1.2952881788776294E-2</x:v>
      </x:c>
      <x:c r="H337" s="33">
        <x:f t="shared" si="188"/>
        <x:v>6.8927488282310989E-4</x:v>
      </x:c>
      <x:c r="I337" s="33">
        <x:f t="shared" si="189"/>
        <x:v>-4.0592347590769906E-3</x:v>
      </x:c>
      <x:c r="J337" s="34">
        <x:f t="shared" si="190"/>
        <x:v>9.9478776556617493E-2</x:v>
      </x:c>
      <x:c r="K337" s="34">
        <x:f t="shared" si="191"/>
        <x:v>0.10606796218996759</x:v>
      </x:c>
      <x:c r="L337" s="34">
        <x:f t="shared" si="192"/>
        <x:v>0.82978517025744714</x:v>
      </x:c>
      <x:c r="M337" s="34">
        <x:f t="shared" si="193"/>
        <x:v>5.6578520010815578E-2</x:v>
      </x:c>
      <x:c r="N337" s="34">
        <x:f t="shared" si="164"/>
        <x:v>1.0919104290148478</x:v>
      </x:c>
      <x:c r="O337" s="35">
        <x:f t="shared" si="165"/>
        <x:v>0.1882450549831593</x:v>
      </x:c>
      <x:c r="P337" s="26" t="b">
        <x:f t="shared" si="166"/>
        <x:v>0</x:v>
      </x:c>
      <x:c r="Q337" s="26" t="b">
        <x:f t="shared" si="167"/>
        <x:v>0</x:v>
      </x:c>
      <x:c r="R337" s="26" t="b">
        <x:f t="shared" si="168"/>
        <x:v>0</x:v>
      </x:c>
      <x:c r="S337" s="26" t="b">
        <x:f t="shared" si="194"/>
        <x:v>0</x:v>
      </x:c>
      <x:c r="T337" s="26" t="str">
        <x:f t="shared" si="195"/>
        <x:v>不调</x:v>
      </x:c>
      <x:c r="U337" s="34">
        <x:f t="shared" si="169"/>
        <x:v>9.9478776556617493E-2</x:v>
      </x:c>
      <x:c r="V337" s="34">
        <x:f t="shared" si="170"/>
        <x:v>0.10606796218996759</x:v>
      </x:c>
      <x:c r="W337" s="34">
        <x:f t="shared" si="171"/>
        <x:v>0.82978517025744714</x:v>
      </x:c>
      <x:c r="X337" s="34">
        <x:f t="shared" si="172"/>
        <x:v>5.6578520010815578E-2</x:v>
      </x:c>
      <x:c r="Y337" s="34">
        <x:f t="shared" si="196"/>
        <x:v>0.99998626710299976</x:v>
      </x:c>
      <x:c r="Z337" s="34">
        <x:f t="shared" si="173"/>
        <x:v>9.947741042482533E-2</x:v>
      </x:c>
      <x:c r="AA337" s="34">
        <x:f t="shared" si="174"/>
        <x:v>0.1060665055695678</x:v>
      </x:c>
      <x:c r="AB337" s="34">
        <x:f t="shared" si="175"/>
        <x:v>0.82977377490317161</x:v>
      </x:c>
      <x:c r="AC337" s="34">
        <x:f t="shared" si="176"/>
        <x:v>5.6577743023827842E-2</x:v>
      </x:c>
      <x:c r="AD337" s="34">
        <x:f t="shared" si="177"/>
        <x:v>1.0918954339213927</x:v>
      </x:c>
      <x:c r="AE337" s="34">
        <x:f t="shared" si="197"/>
        <x:v>1.1254058522343844</x:v>
      </x:c>
      <x:c r="AF337" s="33">
        <x:f t="shared" si="178"/>
        <x:v>-2.9776296476919928E-2</x:v>
      </x:c>
      <x:c r="AG337" s="33">
        <x:f t="shared" si="198"/>
        <x:v>-3.3153884098117148E-3</x:v>
      </x:c>
      <x:c r="AH337" s="30">
        <x:f t="shared" si="199"/>
        <x:v>44196</x:v>
      </x:c>
      <x:c r="AI337" s="36">
        <x:f t="shared" si="179"/>
        <x:v>2021</x:v>
      </x:c>
      <x:c r="AJ337" s="36">
        <x:f t="shared" si="180"/>
        <x:v>3</x:v>
      </x:c>
      <x:c r="AK337" s="26">
        <x:f t="shared" si="181"/>
        <x:v>0</x:v>
      </x:c>
      <x:c r="AL337" s="34">
        <x:f t="shared" si="200"/>
        <x:v>1.1031173896861033</x:v>
      </x:c>
      <x:c r="AM337" s="35" t="str">
        <x:f t="shared" si="182"/>
      </x:c>
      <x:c r="AN337" s="34">
        <x:f t="shared" si="201"/>
        <x:v>1.1254058522343844</x:v>
      </x:c>
      <x:c r="AO337" s="35">
        <x:f t="shared" si="183"/>
        <x:v>-2.9776296476919928E-2</x:v>
      </x:c>
      <x:c r="AP337" s="31">
        <x:f t="shared" si="184"/>
        <x:v>1</x:v>
      </x:c>
      <x:c r="AQ337" s="26" t="b">
        <x:f t="shared" si="185"/>
        <x:v>1</x:v>
      </x:c>
    </x:row>
    <x:row r="338">
      <x:c r="A338" s="30" t="n">
        <x:f>'净值底稿'!A300</x:f>
        <x:v>44280</x:v>
      </x:c>
      <x:c r="B338" s="32" t="n">
        <x:f>'净值底稿'!F300</x:f>
        <x:v>1.4174378339252551</x:v>
      </x:c>
      <x:c r="C338" s="32" t="n">
        <x:f>'净值底稿'!O300</x:f>
        <x:v>1.261581137599773</x:v>
      </x:c>
      <x:c r="D338" s="32" t="n">
        <x:f>'净值底稿'!P300</x:f>
        <x:v>1.452</x:v>
      </x:c>
      <x:c r="E338" s="32" t="n">
        <x:f>'净值底稿'!Q300</x:f>
        <x:v>1.3288</x:v>
      </x:c>
      <x:c r="F338" s="33">
        <x:f t="shared" si="186"/>
        <x:v>5.4540890191445701E-3</x:v>
      </x:c>
      <x:c r="G338" s="33">
        <x:f t="shared" si="187"/>
        <x:v>-1.6115178188702561E-4</x:v>
      </x:c>
      <x:c r="H338" s="33">
        <x:f t="shared" si="188"/>
        <x:v>1.3776002204157756E-4</x:v>
      </x:c>
      <x:c r="I338" s="33">
        <x:f t="shared" si="189"/>
        <x:v>2.9436183862934229E-3</x:v>
      </x:c>
      <x:c r="J338" s="34">
        <x:f t="shared" si="190"/>
        <x:v>0.1000199690766763</x:v>
      </x:c>
      <x:c r="K338" s="34">
        <x:f t="shared" si="191"/>
        <x:v>0.10604941276319674</x:v>
      </x:c>
      <x:c r="L338" s="34">
        <x:f t="shared" si="192"/>
        <x:v>0.82988808455669183</x:v>
      </x:c>
      <x:c r="M338" s="34">
        <x:f t="shared" si="193"/>
        <x:v>5.6744286308447765E-2</x:v>
      </x:c>
      <x:c r="N338" s="34">
        <x:f t="shared" si="164"/>
        <x:v>1.0927017527050127</x:v>
      </x:c>
      <x:c r="O338" s="35">
        <x:f t="shared" si="165"/>
        <x:v>0.18858703331420743</x:v>
      </x:c>
      <x:c r="P338" s="26" t="b">
        <x:f t="shared" si="166"/>
        <x:v>0</x:v>
      </x:c>
      <x:c r="Q338" s="26" t="b">
        <x:f t="shared" si="167"/>
        <x:v>0</x:v>
      </x:c>
      <x:c r="R338" s="26" t="b">
        <x:f t="shared" si="168"/>
        <x:v>0</x:v>
      </x:c>
      <x:c r="S338" s="26" t="b">
        <x:f t="shared" si="194"/>
        <x:v>0</x:v>
      </x:c>
      <x:c r="T338" s="26" t="str">
        <x:f t="shared" si="195"/>
        <x:v>不调</x:v>
      </x:c>
      <x:c r="U338" s="34">
        <x:f t="shared" si="169"/>
        <x:v>0.1000199690766763</x:v>
      </x:c>
      <x:c r="V338" s="34">
        <x:f t="shared" si="170"/>
        <x:v>0.10604941276319674</x:v>
      </x:c>
      <x:c r="W338" s="34">
        <x:f t="shared" si="171"/>
        <x:v>0.82988808455669183</x:v>
      </x:c>
      <x:c r="X338" s="34">
        <x:f t="shared" si="172"/>
        <x:v>5.6744286308447765E-2</x:v>
      </x:c>
      <x:c r="Y338" s="34">
        <x:f t="shared" si="196"/>
        <x:v>0.99998626710299976</x:v>
      </x:c>
      <x:c r="Z338" s="34">
        <x:f t="shared" si="173"/>
        <x:v>0.100018595512743</x:v>
      </x:c>
      <x:c r="AA338" s="34">
        <x:f t="shared" si="174"/>
        <x:v>0.10604795639753432</x:v>
      </x:c>
      <x:c r="AB338" s="34">
        <x:f t="shared" si="175"/>
        <x:v>0.82987668778910484</x:v>
      </x:c>
      <x:c r="AC338" s="34">
        <x:f t="shared" si="176"/>
        <x:v>5.6743507045008537E-2</x:v>
      </x:c>
      <x:c r="AD338" s="34">
        <x:f t="shared" si="177"/>
        <x:v>1.0926867467443908</x:v>
      </x:c>
      <x:c r="AE338" s="34">
        <x:f t="shared" si="197"/>
        <x:v>1.1254058522343844</x:v>
      </x:c>
      <x:c r="AF338" s="33">
        <x:f t="shared" si="178"/>
        <x:v>-2.9073160962361233E-2</x:v>
      </x:c>
      <x:c r="AG338" s="33">
        <x:f t="shared" si="198"/>
        <x:v>7.2471483844949169E-4</x:v>
      </x:c>
      <x:c r="AH338" s="30">
        <x:f t="shared" si="199"/>
        <x:v>44196</x:v>
      </x:c>
      <x:c r="AI338" s="36">
        <x:f t="shared" si="179"/>
        <x:v>2021</x:v>
      </x:c>
      <x:c r="AJ338" s="36">
        <x:f t="shared" si="180"/>
        <x:v>3</x:v>
      </x:c>
      <x:c r="AK338" s="26">
        <x:f t="shared" si="181"/>
        <x:v>0</x:v>
      </x:c>
      <x:c r="AL338" s="34">
        <x:f t="shared" si="200"/>
        <x:v>1.1031173896861033</x:v>
      </x:c>
      <x:c r="AM338" s="35" t="str">
        <x:f t="shared" si="182"/>
      </x:c>
      <x:c r="AN338" s="34">
        <x:f t="shared" si="201"/>
        <x:v>1.1254058522343844</x:v>
      </x:c>
      <x:c r="AO338" s="35">
        <x:f t="shared" si="183"/>
        <x:v>-2.9073160962361233E-2</x:v>
      </x:c>
      <x:c r="AP338" s="31">
        <x:f t="shared" si="184"/>
        <x:v>1</x:v>
      </x:c>
      <x:c r="AQ338" s="26" t="b">
        <x:f t="shared" si="185"/>
        <x:v>1</x:v>
      </x:c>
    </x:row>
    <x:row r="339">
      <x:c r="A339" s="30" t="n">
        <x:f>'净值底稿'!A301</x:f>
        <x:v>44281</x:v>
      </x:c>
      <x:c r="B339" s="32" t="n">
        <x:f>'净值底稿'!F301</x:f>
        <x:v>1.4551754277428126</x:v>
      </x:c>
      <x:c r="C339" s="32" t="n">
        <x:f>'净值底稿'!O301</x:f>
        <x:v>1.28345165295991</x:v>
      </x:c>
      <x:c r="D339" s="32" t="n">
        <x:f>'净值底稿'!P301</x:f>
        <x:v>1.4518</x:v>
      </x:c>
      <x:c r="E339" s="32" t="n">
        <x:f>'净值底稿'!Q301</x:f>
        <x:v>1.3269</x:v>
      </x:c>
      <x:c r="F339" s="33">
        <x:f t="shared" si="186"/>
        <x:v>2.6623808758548639E-2</x:v>
      </x:c>
      <x:c r="G339" s="33">
        <x:f t="shared" si="187"/>
        <x:v>1.7335797681429232E-2</x:v>
      </x:c>
      <x:c r="H339" s="33">
        <x:f t="shared" si="188"/>
        <x:v>-1.3774104683195176E-4</x:v>
      </x:c>
      <x:c r="I339" s="33">
        <x:f t="shared" si="189"/>
        <x:v>-1.4298615291993277E-3</x:v>
      </x:c>
      <x:c r="J339" s="34">
        <x:f t="shared" si="190"/>
        <x:v>0.1026814714719729</x:v>
      </x:c>
      <x:c r="K339" s="34">
        <x:f t="shared" si="191"/>
        <x:v>0.10788638231417101</x:v>
      </x:c>
      <x:c r="L339" s="34">
        <x:f t="shared" si="192"/>
        <x:v>0.82976237970538735</x:v>
      </x:c>
      <x:c r="M339" s="34">
        <x:f t="shared" si="193"/>
        <x:v>5.6662371687253028E-2</x:v>
      </x:c>
      <x:c r="N339" s="34">
        <x:f t="shared" si="164"/>
        <x:v>1.0969926051787842</x:v>
      </x:c>
      <x:c r="O339" s="35">
        <x:f t="shared" si="165"/>
        <x:v>0.1919501123271713</x:v>
      </x:c>
      <x:c r="P339" s="26" t="b">
        <x:f t="shared" si="166"/>
        <x:v>0</x:v>
      </x:c>
      <x:c r="Q339" s="26" t="b">
        <x:f t="shared" si="167"/>
        <x:v>0</x:v>
      </x:c>
      <x:c r="R339" s="26" t="b">
        <x:f t="shared" si="168"/>
        <x:v>0</x:v>
      </x:c>
      <x:c r="S339" s="26" t="b">
        <x:f t="shared" si="194"/>
        <x:v>0</x:v>
      </x:c>
      <x:c r="T339" s="26" t="str">
        <x:f t="shared" si="195"/>
        <x:v>不调</x:v>
      </x:c>
      <x:c r="U339" s="34">
        <x:f t="shared" si="169"/>
        <x:v>0.1026814714719729</x:v>
      </x:c>
      <x:c r="V339" s="34">
        <x:f t="shared" si="170"/>
        <x:v>0.10788638231417101</x:v>
      </x:c>
      <x:c r="W339" s="34">
        <x:f t="shared" si="171"/>
        <x:v>0.82976237970538735</x:v>
      </x:c>
      <x:c r="X339" s="34">
        <x:f t="shared" si="172"/>
        <x:v>5.6662371687253028E-2</x:v>
      </x:c>
      <x:c r="Y339" s="34">
        <x:f t="shared" si="196"/>
        <x:v>0.99998626710299976</x:v>
      </x:c>
      <x:c r="Z339" s="34">
        <x:f t="shared" si="173"/>
        <x:v>0.10268006135790135</x:v>
      </x:c>
      <x:c r="AA339" s="34">
        <x:f t="shared" si="174"/>
        <x:v>0.10788490072159496</x:v>
      </x:c>
      <x:c r="AB339" s="34">
        <x:f t="shared" si="175"/>
        <x:v>0.82975098466409214</x:v>
      </x:c>
      <x:c r="AC339" s="34">
        <x:f t="shared" si="176"/>
        <x:v>5.6661593548738856E-2</x:v>
      </x:c>
      <x:c r="AD339" s="34">
        <x:f t="shared" si="177"/>
        <x:v>1.0969775402923274</x:v>
      </x:c>
      <x:c r="AE339" s="34">
        <x:f t="shared" si="197"/>
        <x:v>1.1254058522343844</x:v>
      </x:c>
      <x:c r="AF339" s="33">
        <x:f t="shared" si="178"/>
        <x:v>-2.5260497700109963E-2</x:v>
      </x:c>
      <x:c r="AG339" s="33">
        <x:f t="shared" si="198"/>
        <x:v>3.9268285816780324E-3</x:v>
      </x:c>
      <x:c r="AH339" s="30">
        <x:f t="shared" si="199"/>
        <x:v>44196</x:v>
      </x:c>
      <x:c r="AI339" s="36">
        <x:f t="shared" si="179"/>
        <x:v>2021</x:v>
      </x:c>
      <x:c r="AJ339" s="36">
        <x:f t="shared" si="180"/>
        <x:v>3</x:v>
      </x:c>
      <x:c r="AK339" s="26">
        <x:f t="shared" si="181"/>
        <x:v>0</x:v>
      </x:c>
      <x:c r="AL339" s="34">
        <x:f t="shared" si="200"/>
        <x:v>1.1031173896861033</x:v>
      </x:c>
      <x:c r="AM339" s="35" t="str">
        <x:f t="shared" si="182"/>
      </x:c>
      <x:c r="AN339" s="34">
        <x:f t="shared" si="201"/>
        <x:v>1.1254058522343844</x:v>
      </x:c>
      <x:c r="AO339" s="35">
        <x:f t="shared" si="183"/>
        <x:v>-2.5260497700109963E-2</x:v>
      </x:c>
      <x:c r="AP339" s="31">
        <x:f t="shared" si="184"/>
        <x:v>1</x:v>
      </x:c>
      <x:c r="AQ339" s="26" t="b">
        <x:f t="shared" si="185"/>
        <x:v>1</x:v>
      </x:c>
    </x:row>
    <x:row r="340">
      <x:c r="A340" s="30" t="n">
        <x:f>'净值底稿'!A302</x:f>
        <x:v>44284</x:v>
      </x:c>
      <x:c r="B340" s="32" t="n">
        <x:f>'净值底稿'!F302</x:f>
        <x:v>1.462041960128795</x:v>
      </x:c>
      <x:c r="C340" s="32" t="n">
        <x:f>'净值底稿'!O302</x:f>
        <x:v>1.2866627653629474</x:v>
      </x:c>
      <x:c r="D340" s="32" t="n">
        <x:f>'净值底稿'!P302</x:f>
        <x:v>1.4524</x:v>
      </x:c>
      <x:c r="E340" s="32" t="n">
        <x:f>'净值底稿'!Q302</x:f>
        <x:v>1.3277</x:v>
      </x:c>
      <x:c r="F340" s="33">
        <x:f t="shared" si="186"/>
        <x:v>4.7186973165382895E-3</x:v>
      </x:c>
      <x:c r="G340" s="33">
        <x:f t="shared" si="187"/>
        <x:v>2.5019348376948969E-3</x:v>
      </x:c>
      <x:c r="H340" s="33">
        <x:f t="shared" si="188"/>
        <x:v>4.1328006612473267E-4</x:v>
      </x:c>
      <x:c r="I340" s="33">
        <x:f t="shared" si="189"/>
        <x:v>6.0290903609927504E-4</x:v>
      </x:c>
      <x:c r="J340" s="34">
        <x:f t="shared" si="190"/>
        <x:v>0.10316457748789287</x:v>
      </x:c>
      <x:c r="K340" s="34">
        <x:f t="shared" si="191"/>
        <x:v>0.10815482171317158</x:v>
      </x:c>
      <x:c r="L340" s="34">
        <x:f t="shared" si="192"/>
        <x:v>0.83009390420590112</x:v>
      </x:c>
      <x:c r="M340" s="34">
        <x:f t="shared" si="193"/>
        <x:v>5.6695755335489179E-2</x:v>
      </x:c>
      <x:c r="N340" s="34">
        <x:f t="shared" si="164"/>
        <x:v>1.0981090587424549</x:v>
      </x:c>
      <x:c r="O340" s="35">
        <x:f t="shared" si="165"/>
        <x:v>0.19243935519762093</x:v>
      </x:c>
      <x:c r="P340" s="26" t="b">
        <x:f t="shared" si="166"/>
        <x:v>0</x:v>
      </x:c>
      <x:c r="Q340" s="26" t="b">
        <x:f t="shared" si="167"/>
        <x:v>0</x:v>
      </x:c>
      <x:c r="R340" s="26" t="b">
        <x:f t="shared" si="168"/>
        <x:v>0</x:v>
      </x:c>
      <x:c r="S340" s="26" t="b">
        <x:f t="shared" si="194"/>
        <x:v>0</x:v>
      </x:c>
      <x:c r="T340" s="26" t="str">
        <x:f t="shared" si="195"/>
        <x:v>不调</x:v>
      </x:c>
      <x:c r="U340" s="34">
        <x:f t="shared" si="169"/>
        <x:v>0.10316457748789287</x:v>
      </x:c>
      <x:c r="V340" s="34">
        <x:f t="shared" si="170"/>
        <x:v>0.10815482171317158</x:v>
      </x:c>
      <x:c r="W340" s="34">
        <x:f t="shared" si="171"/>
        <x:v>0.83009390420590112</x:v>
      </x:c>
      <x:c r="X340" s="34">
        <x:f t="shared" si="172"/>
        <x:v>5.6695755335489179E-2</x:v>
      </x:c>
      <x:c r="Y340" s="34">
        <x:f t="shared" si="196"/>
        <x:v>0.99995880187477393</x:v>
      </x:c>
      <x:c r="Z340" s="34">
        <x:f t="shared" si="173"/>
        <x:v>0.10316032730071063</x:v>
      </x:c>
      <x:c r="AA340" s="34">
        <x:f t="shared" si="174"/>
        <x:v>0.10815036593728283</x:v>
      </x:c>
      <x:c r="AB340" s="34">
        <x:f t="shared" si="175"/>
        <x:v>0.83005970589328626</x:v>
      </x:c>
      <x:c r="AC340" s="34">
        <x:f t="shared" si="176"/>
        <x:v>5.6693419576661082E-2</x:v>
      </x:c>
      <x:c r="AD340" s="34">
        <x:f t="shared" si="177"/>
        <x:v>1.0980638187079408</x:v>
      </x:c>
      <x:c r="AE340" s="34">
        <x:f t="shared" si="197"/>
        <x:v>1.1254058522343844</x:v>
      </x:c>
      <x:c r="AF340" s="33">
        <x:f t="shared" si="178"/>
        <x:v>-2.4295265101170971E-2</x:v>
      </x:c>
      <x:c r="AG340" s="33">
        <x:f t="shared" si="198"/>
        <x:v>9.9024672403391634E-4</x:v>
      </x:c>
      <x:c r="AH340" s="30">
        <x:f t="shared" si="199"/>
        <x:v>44196</x:v>
      </x:c>
      <x:c r="AI340" s="36">
        <x:f t="shared" si="179"/>
        <x:v>2021</x:v>
      </x:c>
      <x:c r="AJ340" s="36">
        <x:f t="shared" si="180"/>
        <x:v>3</x:v>
      </x:c>
      <x:c r="AK340" s="26">
        <x:f t="shared" si="181"/>
        <x:v>0</x:v>
      </x:c>
      <x:c r="AL340" s="34">
        <x:f t="shared" si="200"/>
        <x:v>1.1031173896861033</x:v>
      </x:c>
      <x:c r="AM340" s="35" t="str">
        <x:f t="shared" si="182"/>
      </x:c>
      <x:c r="AN340" s="34">
        <x:f t="shared" si="201"/>
        <x:v>1.1254058522343844</x:v>
      </x:c>
      <x:c r="AO340" s="35">
        <x:f t="shared" si="183"/>
        <x:v>-2.4295265101170971E-2</x:v>
      </x:c>
      <x:c r="AP340" s="31">
        <x:f t="shared" si="184"/>
        <x:v>1</x:v>
      </x:c>
      <x:c r="AQ340" s="26" t="b">
        <x:f t="shared" si="185"/>
        <x:v>1</x:v>
      </x:c>
    </x:row>
    <x:row r="341">
      <x:c r="A341" s="30" t="n">
        <x:f>'净值底稿'!A303</x:f>
        <x:v>44285</x:v>
      </x:c>
      <x:c r="B341" s="32" t="n">
        <x:f>'净值底稿'!F303</x:f>
        <x:v>1.4715536046410576</x:v>
      </x:c>
      <x:c r="C341" s="32" t="n">
        <x:f>'净值底稿'!O303</x:f>
        <x:v>1.2873745832142958</x:v>
      </x:c>
      <x:c r="D341" s="32" t="n">
        <x:f>'净值底稿'!P303</x:f>
        <x:v>1.4523</x:v>
      </x:c>
      <x:c r="E341" s="32" t="n">
        <x:f>'净值底稿'!Q303</x:f>
        <x:v>1.3109</x:v>
      </x:c>
      <x:c r="F341" s="33">
        <x:f t="shared" si="186"/>
        <x:v>6.5057260815035711E-3</x:v>
      </x:c>
      <x:c r="G341" s="33">
        <x:f t="shared" si="187"/>
        <x:v>5.5322798678147933E-4</x:v>
      </x:c>
      <x:c r="H341" s="33">
        <x:f t="shared" si="188"/>
        <x:v>-6.8851556045190776E-5</x:v>
      </x:c>
      <x:c r="I341" s="33">
        <x:f t="shared" si="189"/>
        <x:v>-1.2653460872185107E-2</x:v>
      </x:c>
      <x:c r="J341" s="34">
        <x:f t="shared" si="190"/>
        <x:v>0.10383146013260731</x:v>
      </x:c>
      <x:c r="K341" s="34">
        <x:f t="shared" si="191"/>
        <x:v>0.10821019774649999</x:v>
      </x:c>
      <x:c r="L341" s="34">
        <x:f t="shared" si="192"/>
        <x:v>0.83000255499092512</x:v>
      </x:c>
      <x:c r="M341" s="34">
        <x:f t="shared" si="193"/>
        <x:v>5.5976051610337425E-2</x:v>
      </x:c>
      <x:c r="N341" s="34">
        <x:f t="shared" si="164"/>
        <x:v>1.0980202644803698</x:v>
      </x:c>
      <x:c r="O341" s="35">
        <x:f t="shared" si="165"/>
        <x:v>0.19311269995499991</x:v>
      </x:c>
      <x:c r="P341" s="26" t="b">
        <x:f t="shared" si="166"/>
        <x:v>0</x:v>
      </x:c>
      <x:c r="Q341" s="26" t="b">
        <x:f t="shared" si="167"/>
        <x:v>0</x:v>
      </x:c>
      <x:c r="R341" s="26" t="b">
        <x:f t="shared" si="168"/>
        <x:v>0</x:v>
      </x:c>
      <x:c r="S341" s="26" t="b">
        <x:f t="shared" si="194"/>
        <x:v>0</x:v>
      </x:c>
      <x:c r="T341" s="26" t="str">
        <x:f t="shared" si="195"/>
        <x:v>不调</x:v>
      </x:c>
      <x:c r="U341" s="34">
        <x:f t="shared" si="169"/>
        <x:v>0.10383146013260731</x:v>
      </x:c>
      <x:c r="V341" s="34">
        <x:f t="shared" si="170"/>
        <x:v>0.10821019774649999</x:v>
      </x:c>
      <x:c r="W341" s="34">
        <x:f t="shared" si="171"/>
        <x:v>0.83000255499092512</x:v>
      </x:c>
      <x:c r="X341" s="34">
        <x:f t="shared" si="172"/>
        <x:v>5.5976051610337425E-2</x:v>
      </x:c>
      <x:c r="Y341" s="34">
        <x:f t="shared" si="196"/>
        <x:v>0.99998626710299976</x:v>
      </x:c>
      <x:c r="Z341" s="34">
        <x:f t="shared" si="173"/>
        <x:v>0.10383003422585993</x:v>
      </x:c>
      <x:c r="AA341" s="34">
        <x:f t="shared" si="174"/>
        <x:v>0.10820871170699997</x:v>
      </x:c>
      <x:c r="AB341" s="34">
        <x:f t="shared" si="175"/>
        <x:v>0.8299911566513275</x:v>
      </x:c>
      <x:c r="AC341" s="34">
        <x:f t="shared" si="176"/>
        <x:v>5.5975282896986181E-2</x:v>
      </x:c>
      <x:c r="AD341" s="34">
        <x:f t="shared" si="177"/>
        <x:v>1.0980051854811737</x:v>
      </x:c>
      <x:c r="AE341" s="34">
        <x:f t="shared" si="197"/>
        <x:v>1.1254058522343844</x:v>
      </x:c>
      <x:c r="AF341" s="33">
        <x:f t="shared" si="178"/>
        <x:v>-2.4347364729630061E-2</x:v>
      </x:c>
      <x:c r="AG341" s="33">
        <x:f t="shared" si="198"/>
        <x:v>-5.3396920805637293E-5</x:v>
      </x:c>
      <x:c r="AH341" s="30">
        <x:f t="shared" si="199"/>
        <x:v>44196</x:v>
      </x:c>
      <x:c r="AI341" s="36">
        <x:f t="shared" si="179"/>
        <x:v>2021</x:v>
      </x:c>
      <x:c r="AJ341" s="36">
        <x:f t="shared" si="180"/>
        <x:v>3</x:v>
      </x:c>
      <x:c r="AK341" s="26">
        <x:f t="shared" si="181"/>
        <x:v>0</x:v>
      </x:c>
      <x:c r="AL341" s="34">
        <x:f t="shared" si="200"/>
        <x:v>1.1031173896861033</x:v>
      </x:c>
      <x:c r="AM341" s="35" t="str">
        <x:f t="shared" si="182"/>
      </x:c>
      <x:c r="AN341" s="34">
        <x:f t="shared" si="201"/>
        <x:v>1.1254058522343844</x:v>
      </x:c>
      <x:c r="AO341" s="35">
        <x:f t="shared" si="183"/>
        <x:v>-2.4347364729630061E-2</x:v>
      </x:c>
      <x:c r="AP341" s="31">
        <x:f t="shared" si="184"/>
        <x:v>1</x:v>
      </x:c>
      <x:c r="AQ341" s="26" t="b">
        <x:f t="shared" si="185"/>
        <x:v>1</x:v>
      </x:c>
    </x:row>
    <x:row r="342">
      <x:c r="A342" s="30" t="n">
        <x:f>'净值底稿'!A304</x:f>
        <x:v>44286</x:v>
      </x:c>
      <x:c r="B342" s="32" t="n">
        <x:f>'净值底稿'!F304</x:f>
        <x:v>1.45917495990687</x:v>
      </x:c>
      <x:c r="C342" s="32" t="n">
        <x:f>'净值底稿'!O304</x:f>
        <x:v>1.2846490277129787</x:v>
      </x:c>
      <x:c r="D342" s="32" t="n">
        <x:f>'净值底稿'!P304</x:f>
        <x:v>1.453</x:v>
      </x:c>
      <x:c r="E342" s="32" t="n">
        <x:f>'净值底稿'!Q304</x:f>
        <x:v>1.2965</x:v>
      </x:c>
      <x:c r="F342" s="33">
        <x:f t="shared" si="186"/>
        <x:v>-8.4119563807578679E-3</x:v>
      </x:c>
      <x:c r="G342" s="33">
        <x:f t="shared" si="187"/>
        <x:v>-2.1171425448776038E-3</x:v>
      </x:c>
      <x:c r="H342" s="33">
        <x:f t="shared" si="188"/>
        <x:v>4.8199407835847197E-4</x:v>
      </x:c>
      <x:c r="I342" s="33">
        <x:f t="shared" si="189"/>
        <x:v>-1.0984819589594963E-2</x:v>
      </x:c>
      <x:c r="J342" s="34">
        <x:f t="shared" si="190"/>
        <x:v>0.10295662050693941</x:v>
      </x:c>
      <x:c r="K342" s="34">
        <x:f t="shared" si="191"/>
        <x:v>0.10797961843971869</x:v>
      </x:c>
      <x:c r="L342" s="34">
        <x:f t="shared" si="192"/>
        <x:v>0.83039120747392337</x:v>
      </x:c>
      <x:c r="M342" s="34">
        <x:f t="shared" si="193"/>
        <x:v>5.5360404512886249E-2</x:v>
      </x:c>
      <x:c r="N342" s="34">
        <x:f t="shared" si="164"/>
        <x:v>1.0966878509334677</x:v>
      </x:c>
      <x:c r="O342" s="35">
        <x:f t="shared" si="165"/>
        <x:v>0.19233935961551457</x:v>
      </x:c>
      <x:c r="P342" s="26" t="b">
        <x:f t="shared" si="166"/>
        <x:v>0</x:v>
      </x:c>
      <x:c r="Q342" s="26" t="b">
        <x:f t="shared" si="167"/>
        <x:v>1</x:v>
      </x:c>
      <x:c r="R342" s="26" t="b">
        <x:f t="shared" si="168"/>
        <x:v>0</x:v>
      </x:c>
      <x:c r="S342" s="26" t="b">
        <x:f t="shared" si="194"/>
        <x:v>1</x:v>
      </x:c>
      <x:c r="T342" s="26" t="str">
        <x:f t="shared" si="195"/>
        <x:v>季度</x:v>
      </x:c>
      <x:c r="U342" s="34">
        <x:f t="shared" si="169"/>
        <x:v>0.10546811947332904</x:v>
      </x:c>
      <x:c r="V342" s="34">
        <x:f t="shared" si="170"/>
        <x:v>0.10546811947332904</x:v>
      </x:c>
      <x:c r="W342" s="34">
        <x:f t="shared" si="171"/>
        <x:v>0.83039120747392337</x:v>
      </x:c>
      <x:c r="X342" s="34">
        <x:f t="shared" si="172"/>
        <x:v>5.5360404512886249E-2</x:v>
      </x:c>
      <x:c r="Y342" s="34">
        <x:f t="shared" si="196"/>
        <x:v>0.99998626710299976</x:v>
      </x:c>
      <x:c r="Z342" s="34">
        <x:f t="shared" si="173"/>
        <x:v>0.1054666710905075</x:v>
      </x:c>
      <x:c r="AA342" s="34">
        <x:f t="shared" si="174"/>
        <x:v>0.1054666710905075</x:v>
      </x:c>
      <x:c r="AB342" s="34">
        <x:f t="shared" si="175"/>
        <x:v>0.83037980379700127</x:v>
      </x:c>
      <x:c r="AC342" s="34">
        <x:f t="shared" si="176"/>
        <x:v>5.5359644254153184E-2</x:v>
      </x:c>
      <x:c r="AD342" s="34">
        <x:f t="shared" si="177"/>
        <x:v>1.0966727902321693</x:v>
      </x:c>
      <x:c r="AE342" s="34">
        <x:f t="shared" si="197"/>
        <x:v>1.1254058522343844</x:v>
      </x:c>
      <x:c r="AF342" s="33">
        <x:f t="shared" si="178"/>
        <x:v>-2.5531288952486131E-2</x:v>
      </x:c>
      <x:c r="AG342" s="33">
        <x:f t="shared" si="198"/>
        <x:v>-1.2134689950671351E-3</x:v>
      </x:c>
      <x:c r="AH342" s="30">
        <x:f t="shared" si="199"/>
        <x:v>44286</x:v>
      </x:c>
      <x:c r="AI342" s="36">
        <x:f t="shared" si="179"/>
        <x:v>2021</x:v>
      </x:c>
      <x:c r="AJ342" s="36">
        <x:f t="shared" si="180"/>
        <x:v>3</x:v>
      </x:c>
      <x:c r="AK342" s="26">
        <x:f t="shared" si="181"/>
        <x:v>1</x:v>
      </x:c>
      <x:c r="AL342" s="34">
        <x:f t="shared" si="200"/>
        <x:v>1.1031173896861033</x:v>
      </x:c>
      <x:c r="AM342" s="35">
        <x:f t="shared" si="182"/>
        <x:v>-5.8421701209585564E-3</x:v>
      </x:c>
      <x:c r="AN342" s="34">
        <x:f t="shared" si="201"/>
        <x:v>1.1254058522343844</x:v>
      </x:c>
      <x:c r="AO342" s="35">
        <x:f t="shared" si="183"/>
        <x:v>-2.5531288952486131E-2</x:v>
      </x:c>
      <x:c r="AP342" s="31">
        <x:f t="shared" si="184"/>
        <x:v>1</x:v>
      </x:c>
      <x:c r="AQ342" s="26" t="b">
        <x:f t="shared" si="185"/>
        <x:v>1</x:v>
      </x:c>
    </x:row>
    <x:row r="343">
      <x:c r="A343" s="30" t="n">
        <x:f>'净值底稿'!A305</x:f>
        <x:v>44287</x:v>
      </x:c>
      <x:c r="B343" s="32" t="n">
        <x:f>'净值底稿'!F305</x:f>
        <x:v>1.482413664761085</x:v>
      </x:c>
      <x:c r="C343" s="32" t="n">
        <x:f>'净值底稿'!O305</x:f>
        <x:v>1.294301966616685</x:v>
      </x:c>
      <x:c r="D343" s="32" t="n">
        <x:f>'净值底稿'!P305</x:f>
        <x:v>1.453</x:v>
      </x:c>
      <x:c r="E343" s="32" t="n">
        <x:f>'净值底稿'!Q305</x:f>
        <x:v>1.3234</x:v>
      </x:c>
      <x:c r="F343" s="33">
        <x:f t="shared" si="186"/>
        <x:v>1.592592080643862E-2</x:v>
      </x:c>
      <x:c r="G343" s="33">
        <x:f t="shared" si="187"/>
        <x:v>7.5140670295692491E-3</x:v>
      </x:c>
      <x:c r="H343" s="33">
        <x:f t="shared" si="188"/>
        <x:v>0</x:v>
      </x:c>
      <x:c r="I343" s="33">
        <x:f t="shared" si="189"/>
        <x:v>2.0748168145005685E-2</x:v>
      </x:c>
      <x:c r="J343" s="34">
        <x:f t="shared" si="190"/>
        <x:v>0.10714632494201363</x:v>
      </x:c>
      <x:c r="K343" s="34">
        <x:f t="shared" si="191"/>
        <x:v>0.1062591547264671</x:v>
      </x:c>
      <x:c r="L343" s="34">
        <x:f t="shared" si="192"/>
        <x:v>0.83037980379700127</x:v>
      </x:c>
      <x:c r="M343" s="34">
        <x:f t="shared" si="193"/>
        <x:v>5.6508255461586054E-2</x:v>
      </x:c>
      <x:c r="N343" s="34">
        <x:f t="shared" si="164"/>
        <x:v>1.100293538927068</x:v>
      </x:c>
      <x:c r="O343" s="35">
        <x:f t="shared" si="165"/>
        <x:v>0.19395322440644278</x:v>
      </x:c>
      <x:c r="P343" s="26" t="b">
        <x:f t="shared" si="166"/>
        <x:v>0</x:v>
      </x:c>
      <x:c r="Q343" s="26" t="b">
        <x:f t="shared" si="167"/>
        <x:v>0</x:v>
      </x:c>
      <x:c r="R343" s="26" t="b">
        <x:f t="shared" si="168"/>
        <x:v>0</x:v>
      </x:c>
      <x:c r="S343" s="26" t="b">
        <x:f t="shared" si="194"/>
        <x:v>0</x:v>
      </x:c>
      <x:c r="T343" s="26" t="str">
        <x:f t="shared" si="195"/>
        <x:v>不调</x:v>
      </x:c>
      <x:c r="U343" s="34">
        <x:f t="shared" si="169"/>
        <x:v>0.10714632494201363</x:v>
      </x:c>
      <x:c r="V343" s="34">
        <x:f t="shared" si="170"/>
        <x:v>0.1062591547264671</x:v>
      </x:c>
      <x:c r="W343" s="34">
        <x:f t="shared" si="171"/>
        <x:v>0.83037980379700127</x:v>
      </x:c>
      <x:c r="X343" s="34">
        <x:f t="shared" si="172"/>
        <x:v>5.6508255461586054E-2</x:v>
      </x:c>
      <x:c r="Y343" s="34">
        <x:f t="shared" si="196"/>
        <x:v>0.99998626710299976</x:v>
      </x:c>
      <x:c r="Z343" s="34">
        <x:f t="shared" si="173"/>
        <x:v>0.10714485351256925</x:v>
      </x:c>
      <x:c r="AA343" s="34">
        <x:f t="shared" si="174"/>
        <x:v>0.10625769548043991</x:v>
      </x:c>
      <x:c r="AB343" s="34">
        <x:f t="shared" si="175"/>
        <x:v>0.83036840027668468</x:v>
      </x:c>
      <x:c r="AC343" s="34">
        <x:f t="shared" si="176"/>
        <x:v>5.6507479439534138E-2</x:v>
      </x:c>
      <x:c r="AD343" s="34">
        <x:f t="shared" si="177"/>
        <x:v>1.100278428709228</x:v>
      </x:c>
      <x:c r="AE343" s="34">
        <x:f t="shared" si="197"/>
        <x:v>1.1254058522343844</x:v>
      </x:c>
      <x:c r="AF343" s="33">
        <x:f t="shared" si="178"/>
        <x:v>-2.2327432788152191E-2</x:v>
      </x:c>
      <x:c r="AG343" s="33">
        <x:f t="shared" si="198"/>
        <x:v>3.2877978820786691E-3</x:v>
      </x:c>
      <x:c r="AH343" s="30">
        <x:f t="shared" si="199"/>
        <x:v>44286</x:v>
      </x:c>
      <x:c r="AI343" s="36">
        <x:f t="shared" si="179"/>
        <x:v>2021</x:v>
      </x:c>
      <x:c r="AJ343" s="36">
        <x:f t="shared" si="180"/>
        <x:v>4</x:v>
      </x:c>
      <x:c r="AK343" s="26">
        <x:f t="shared" si="181"/>
        <x:v>0</x:v>
      </x:c>
      <x:c r="AL343" s="34">
        <x:f t="shared" si="200"/>
        <x:v>1.0966727902321693</x:v>
      </x:c>
      <x:c r="AM343" s="35" t="str">
        <x:f t="shared" si="182"/>
      </x:c>
      <x:c r="AN343" s="34">
        <x:f t="shared" si="201"/>
        <x:v>1.1254058522343844</x:v>
      </x:c>
      <x:c r="AO343" s="35">
        <x:f t="shared" si="183"/>
        <x:v>-2.2327432788152191E-2</x:v>
      </x:c>
      <x:c r="AP343" s="31">
        <x:f t="shared" si="184"/>
        <x:v>1</x:v>
      </x:c>
      <x:c r="AQ343" s="26" t="b">
        <x:f t="shared" si="185"/>
        <x:v>1</x:v>
      </x:c>
    </x:row>
    <x:row r="344">
      <x:c r="A344" s="30" t="n">
        <x:f>'净值底稿'!A306</x:f>
        <x:v>44288</x:v>
      </x:c>
      <x:c r="B344" s="32" t="n">
        <x:f>'净值底稿'!F306</x:f>
        <x:v>1.5000296648511373</x:v>
      </x:c>
      <x:c r="C344" s="32" t="n">
        <x:f>'净值底稿'!O306</x:f>
        <x:v>1.2992625040352088</x:v>
      </x:c>
      <x:c r="D344" s="32" t="n">
        <x:f>'净值底稿'!P306</x:f>
        <x:v>1.453</x:v>
      </x:c>
      <x:c r="E344" s="32" t="n">
        <x:f>'净值底稿'!Q306</x:f>
        <x:v>1.3366</x:v>
      </x:c>
      <x:c r="F344" s="33">
        <x:f t="shared" si="186"/>
        <x:v>1.1883322792286544E-2</x:v>
      </x:c>
      <x:c r="G344" s="33">
        <x:f t="shared" si="187"/>
        <x:v>3.8325966787260413E-3</x:v>
      </x:c>
      <x:c r="H344" s="33">
        <x:f t="shared" si="188"/>
        <x:v>0</x:v>
      </x:c>
      <x:c r="I344" s="33">
        <x:f t="shared" si="189"/>
        <x:v>9.9743085990631197E-3</x:v>
      </x:c>
      <x:c r="J344" s="34">
        <x:f t="shared" si="190"/>
        <x:v>0.10841809039239136</x:v>
      </x:c>
      <x:c r="K344" s="34">
        <x:f t="shared" si="191"/>
        <x:v>0.10666493837122733</x:v>
      </x:c>
      <x:c r="L344" s="34">
        <x:f t="shared" si="192"/>
        <x:v>0.83036840027668468</x:v>
      </x:c>
      <x:c r="M344" s="34">
        <x:f t="shared" si="193"/>
        <x:v>5.7071102477619262E-2</x:v>
      </x:c>
      <x:c r="N344" s="34">
        <x:f t="shared" si="164"/>
        <x:v>1.1025225315179226</x:v>
      </x:c>
      <x:c r="O344" s="35">
        <x:f t="shared" si="165"/>
        <x:v>0.19508266054889445</x:v>
      </x:c>
      <x:c r="P344" s="26" t="b">
        <x:f t="shared" si="166"/>
        <x:v>0</x:v>
      </x:c>
      <x:c r="Q344" s="26" t="b">
        <x:f t="shared" si="167"/>
        <x:v>0</x:v>
      </x:c>
      <x:c r="R344" s="26" t="b">
        <x:f t="shared" si="168"/>
        <x:v>0</x:v>
      </x:c>
      <x:c r="S344" s="26" t="b">
        <x:f t="shared" si="194"/>
        <x:v>0</x:v>
      </x:c>
      <x:c r="T344" s="26" t="str">
        <x:f t="shared" si="195"/>
        <x:v>不调</x:v>
      </x:c>
      <x:c r="U344" s="34">
        <x:f t="shared" si="169"/>
        <x:v>0.10841809039239136</x:v>
      </x:c>
      <x:c r="V344" s="34">
        <x:f t="shared" si="170"/>
        <x:v>0.10666493837122733</x:v>
      </x:c>
      <x:c r="W344" s="34">
        <x:f t="shared" si="171"/>
        <x:v>0.83036840027668468</x:v>
      </x:c>
      <x:c r="X344" s="34">
        <x:f t="shared" si="172"/>
        <x:v>5.7071102477619262E-2</x:v>
      </x:c>
      <x:c r="Y344" s="34">
        <x:f t="shared" si="196"/>
        <x:v>0.99998626710299976</x:v>
      </x:c>
      <x:c r="Z344" s="34">
        <x:f t="shared" si="173"/>
        <x:v>0.10841660149792304</x:v>
      </x:c>
      <x:c r="AA344" s="34">
        <x:f t="shared" si="174"/>
        <x:v>0.10666347355261514</x:v>
      </x:c>
      <x:c r="AB344" s="34">
        <x:f t="shared" si="175"/>
        <x:v>0.83035699691297138</x:v>
      </x:c>
      <x:c r="AC344" s="34">
        <x:f t="shared" si="176"/>
        <x:v>5.7070318726047245E-2</x:v>
      </x:c>
      <x:c r="AD344" s="34">
        <x:f t="shared" si="177"/>
        <x:v>1.1025073906895568</x:v>
      </x:c>
      <x:c r="AE344" s="34">
        <x:f t="shared" si="197"/>
        <x:v>1.1254058522343844</x:v>
      </x:c>
      <x:c r="AF344" s="33">
        <x:f t="shared" si="178"/>
        <x:v>-2.0346847761067544E-2</x:v>
      </x:c>
      <x:c r="AG344" s="33">
        <x:f t="shared" si="198"/>
        <x:v>2.0258163044637456E-3</x:v>
      </x:c>
      <x:c r="AH344" s="30">
        <x:f t="shared" si="199"/>
        <x:v>44286</x:v>
      </x:c>
      <x:c r="AI344" s="36">
        <x:f t="shared" si="179"/>
        <x:v>2021</x:v>
      </x:c>
      <x:c r="AJ344" s="36">
        <x:f t="shared" si="180"/>
        <x:v>4</x:v>
      </x:c>
      <x:c r="AK344" s="26">
        <x:f t="shared" si="181"/>
        <x:v>0</x:v>
      </x:c>
      <x:c r="AL344" s="34">
        <x:f t="shared" si="200"/>
        <x:v>1.0966727902321693</x:v>
      </x:c>
      <x:c r="AM344" s="35" t="str">
        <x:f t="shared" si="182"/>
      </x:c>
      <x:c r="AN344" s="34">
        <x:f t="shared" si="201"/>
        <x:v>1.1254058522343844</x:v>
      </x:c>
      <x:c r="AO344" s="35">
        <x:f t="shared" si="183"/>
        <x:v>-2.0346847761067544E-2</x:v>
      </x:c>
      <x:c r="AP344" s="31">
        <x:f t="shared" si="184"/>
        <x:v>1</x:v>
      </x:c>
      <x:c r="AQ344" s="26" t="b">
        <x:f t="shared" si="185"/>
        <x:v>1</x:v>
      </x:c>
    </x:row>
    <x:row r="345">
      <x:c r="A345" s="30" t="n">
        <x:f>'净值底稿'!A307</x:f>
        <x:v>44292</x:v>
      </x:c>
      <x:c r="B345" s="32" t="n">
        <x:f>'净值底稿'!F307</x:f>
        <x:v>1.5052152911492476</x:v>
      </x:c>
      <x:c r="C345" s="32" t="n">
        <x:f>'净值底稿'!O307</x:f>
        <x:v>1.3059002637804487</x:v>
      </x:c>
      <x:c r="D345" s="32" t="n">
        <x:f>'净值底稿'!P307</x:f>
        <x:v>1.4532</x:v>
      </x:c>
      <x:c r="E345" s="32" t="n">
        <x:f>'净值底稿'!Q307</x:f>
        <x:v>1.3308</x:v>
      </x:c>
      <x:c r="F345" s="33">
        <x:f t="shared" si="186"/>
        <x:v>3.4570158308335763E-3</x:v>
      </x:c>
      <x:c r="G345" s="33">
        <x:f t="shared" si="187"/>
        <x:v>5.1088673186707734E-3</x:v>
      </x:c>
      <x:c r="H345" s="33">
        <x:f t="shared" si="188"/>
        <x:v>1.3764624913958912E-4</x:v>
      </x:c>
      <x:c r="I345" s="33">
        <x:f t="shared" si="189"/>
        <x:v>-4.339368547059741E-3</x:v>
      </x:c>
      <x:c r="J345" s="34">
        <x:f t="shared" si="190"/>
        <x:v>0.10879139940562653</x:v>
      </x:c>
      <x:c r="K345" s="34">
        <x:f t="shared" si="191"/>
        <x:v>0.10720840308674401</x:v>
      </x:c>
      <x:c r="L345" s="34">
        <x:f t="shared" si="192"/>
        <x:v>0.83047129243904327</x:v>
      </x:c>
      <x:c r="M345" s="34">
        <x:f t="shared" si="193"/>
        <x:v>5.6822669579996758E-2</x:v>
      </x:c>
      <x:c r="N345" s="34">
        <x:f t="shared" si="164"/>
        <x:v>1.1032937645114105</x:v>
      </x:c>
      <x:c r="O345" s="35">
        <x:f t="shared" si="165"/>
        <x:v>0.19577723489448456</x:v>
      </x:c>
      <x:c r="P345" s="26" t="b">
        <x:f t="shared" si="166"/>
        <x:v>0</x:v>
      </x:c>
      <x:c r="Q345" s="26" t="b">
        <x:f t="shared" si="167"/>
        <x:v>0</x:v>
      </x:c>
      <x:c r="R345" s="26" t="b">
        <x:f t="shared" si="168"/>
        <x:v>0</x:v>
      </x:c>
      <x:c r="S345" s="26" t="b">
        <x:f t="shared" si="194"/>
        <x:v>0</x:v>
      </x:c>
      <x:c r="T345" s="26" t="str">
        <x:f t="shared" si="195"/>
        <x:v>不调</x:v>
      </x:c>
      <x:c r="U345" s="34">
        <x:f t="shared" si="169"/>
        <x:v>0.10879139940562653</x:v>
      </x:c>
      <x:c r="V345" s="34">
        <x:f t="shared" si="170"/>
        <x:v>0.10720840308674401</x:v>
      </x:c>
      <x:c r="W345" s="34">
        <x:f t="shared" si="171"/>
        <x:v>0.83047129243904327</x:v>
      </x:c>
      <x:c r="X345" s="34">
        <x:f t="shared" si="172"/>
        <x:v>5.6822669579996758E-2</x:v>
      </x:c>
      <x:c r="Y345" s="34">
        <x:f t="shared" si="196"/>
        <x:v>0.99994506954354323</x:v>
      </x:c>
      <x:c r="Z345" s="34">
        <x:f t="shared" si="173"/>
        <x:v>0.10878542344439861</x:v>
      </x:c>
      <x:c r="AA345" s="34">
        <x:f t="shared" si="174"/>
        <x:v>0.10720251408022645</x:v>
      </x:c>
      <x:c r="AB345" s="34">
        <x:f t="shared" si="175"/>
        <x:v>0.8304256742718753</x:v>
      </x:c>
      <x:c r="AC345" s="34">
        <x:f t="shared" si="176"/>
        <x:v>5.6819548284819638E-2</x:v>
      </x:c>
      <x:c r="AD345" s="34">
        <x:f t="shared" si="177"/>
        <x:v>1.1032331600813201</x:v>
      </x:c>
      <x:c r="AE345" s="34">
        <x:f t="shared" si="197"/>
        <x:v>1.1254058522343844</x:v>
      </x:c>
      <x:c r="AF345" s="33">
        <x:f t="shared" si="178"/>
        <x:v>-1.9701952063819972E-2</x:v>
      </x:c>
      <x:c r="AG345" s="33">
        <x:f t="shared" si="198"/>
        <x:v>6.5828981999782599E-4</x:v>
      </x:c>
      <x:c r="AH345" s="30">
        <x:f t="shared" si="199"/>
        <x:v>44286</x:v>
      </x:c>
      <x:c r="AI345" s="36">
        <x:f t="shared" si="179"/>
        <x:v>2021</x:v>
      </x:c>
      <x:c r="AJ345" s="36">
        <x:f t="shared" si="180"/>
        <x:v>4</x:v>
      </x:c>
      <x:c r="AK345" s="26">
        <x:f t="shared" si="181"/>
        <x:v>0</x:v>
      </x:c>
      <x:c r="AL345" s="34">
        <x:f t="shared" si="200"/>
        <x:v>1.0966727902321693</x:v>
      </x:c>
      <x:c r="AM345" s="35" t="str">
        <x:f t="shared" si="182"/>
      </x:c>
      <x:c r="AN345" s="34">
        <x:f t="shared" si="201"/>
        <x:v>1.1254058522343844</x:v>
      </x:c>
      <x:c r="AO345" s="35">
        <x:f t="shared" si="183"/>
        <x:v>-1.9701952063819972E-2</x:v>
      </x:c>
      <x:c r="AP345" s="31">
        <x:f t="shared" si="184"/>
        <x:v>1</x:v>
      </x:c>
      <x:c r="AQ345" s="26" t="b">
        <x:f t="shared" si="185"/>
        <x:v>1</x:v>
      </x:c>
    </x:row>
    <x:row r="346">
      <x:c r="A346" s="30" t="n">
        <x:f>'净值底稿'!A308</x:f>
        <x:v>44293</x:v>
      </x:c>
      <x:c r="B346" s="32" t="n">
        <x:f>'净值底稿'!F308</x:f>
        <x:v>1.508149503023315</x:v>
      </x:c>
      <x:c r="C346" s="32" t="n">
        <x:f>'净值底稿'!O308</x:f>
        <x:v>1.30438509889203</x:v>
      </x:c>
      <x:c r="D346" s="32" t="n">
        <x:f>'净值底稿'!P308</x:f>
        <x:v>1.4529</x:v>
      </x:c>
      <x:c r="E346" s="32" t="n">
        <x:f>'净值底稿'!Q308</x:f>
        <x:v>1.3369</x:v>
      </x:c>
      <x:c r="F346" s="33">
        <x:f t="shared" si="186"/>
        <x:v>1.9493635836154155E-3</x:v>
      </x:c>
      <x:c r="G346" s="33">
        <x:f t="shared" si="187"/>
        <x:v>-1.1602454876855628E-3</x:v>
      </x:c>
      <x:c r="H346" s="33">
        <x:f t="shared" si="188"/>
        <x:v>-2.0644095788602268E-4</x:v>
      </x:c>
      <x:c r="I346" s="33">
        <x:f t="shared" si="189"/>
        <x:v>4.5837090471896325E-3</x:v>
      </x:c>
      <x:c r="J346" s="34">
        <x:f t="shared" si="190"/>
        <x:v>0.10899748578728929</x:v>
      </x:c>
      <x:c r="K346" s="34">
        <x:f t="shared" si="191"/>
        <x:v>0.10707813284699631</x:v>
      </x:c>
      <x:c r="L346" s="34">
        <x:f t="shared" si="192"/>
        <x:v>0.83025424040022544</x:v>
      </x:c>
      <x:c r="M346" s="34">
        <x:f t="shared" si="193"/>
        <x:v>5.7079992562349996E-2</x:v>
      </x:c>
      <x:c r="N346" s="34">
        <x:f t="shared" si="164"/>
        <x:v>1.1034098515968611</x:v>
      </x:c>
      <x:c r="O346" s="35">
        <x:f t="shared" si="165"/>
        <x:v>0.19582534841571309</x:v>
      </x:c>
      <x:c r="P346" s="26" t="b">
        <x:f t="shared" si="166"/>
        <x:v>0</x:v>
      </x:c>
      <x:c r="Q346" s="26" t="b">
        <x:f t="shared" si="167"/>
        <x:v>0</x:v>
      </x:c>
      <x:c r="R346" s="26" t="b">
        <x:f t="shared" si="168"/>
        <x:v>0</x:v>
      </x:c>
      <x:c r="S346" s="26" t="b">
        <x:f t="shared" si="194"/>
        <x:v>0</x:v>
      </x:c>
      <x:c r="T346" s="26" t="str">
        <x:f t="shared" si="195"/>
        <x:v>不调</x:v>
      </x:c>
      <x:c r="U346" s="34">
        <x:f t="shared" si="169"/>
        <x:v>0.10899748578728929</x:v>
      </x:c>
      <x:c r="V346" s="34">
        <x:f t="shared" si="170"/>
        <x:v>0.10707813284699631</x:v>
      </x:c>
      <x:c r="W346" s="34">
        <x:f t="shared" si="171"/>
        <x:v>0.83025424040022544</x:v>
      </x:c>
      <x:c r="X346" s="34">
        <x:f t="shared" si="172"/>
        <x:v>5.7079992562349996E-2</x:v>
      </x:c>
      <x:c r="Y346" s="34">
        <x:f t="shared" si="196"/>
        <x:v>0.99998626710299976</x:v>
      </x:c>
      <x:c r="Z346" s="34">
        <x:f t="shared" si="173"/>
        <x:v>0.10899598893604369</x:v>
      </x:c>
      <x:c r="AA346" s="34">
        <x:f t="shared" si="174"/>
        <x:v>0.10707666235402695</x:v>
      </x:c>
      <x:c r="AB346" s="34">
        <x:f t="shared" si="175"/>
        <x:v>0.83024283860425796</x:v>
      </x:c>
      <x:c r="AC346" s="34">
        <x:f t="shared" si="176"/>
        <x:v>5.707920868869136E-2</x:v>
      </x:c>
      <x:c r="AD346" s="34">
        <x:f t="shared" si="177"/>
        <x:v>1.1033946985830199</x:v>
      </x:c>
      <x:c r="AE346" s="34">
        <x:f t="shared" si="197"/>
        <x:v>1.1254058522343844</x:v>
      </x:c>
      <x:c r="AF346" s="33">
        <x:f t="shared" si="178"/>
        <x:v>-1.9558414066946139E-2</x:v>
      </x:c>
      <x:c r="AG346" s="33">
        <x:f t="shared" si="198"/>
        <x:v>1.4642281209886754E-4</x:v>
      </x:c>
      <x:c r="AH346" s="30">
        <x:f t="shared" si="199"/>
        <x:v>44286</x:v>
      </x:c>
      <x:c r="AI346" s="36">
        <x:f t="shared" si="179"/>
        <x:v>2021</x:v>
      </x:c>
      <x:c r="AJ346" s="36">
        <x:f t="shared" si="180"/>
        <x:v>4</x:v>
      </x:c>
      <x:c r="AK346" s="26">
        <x:f t="shared" si="181"/>
        <x:v>0</x:v>
      </x:c>
      <x:c r="AL346" s="34">
        <x:f t="shared" si="200"/>
        <x:v>1.0966727902321693</x:v>
      </x:c>
      <x:c r="AM346" s="35" t="str">
        <x:f t="shared" si="182"/>
      </x:c>
      <x:c r="AN346" s="34">
        <x:f t="shared" si="201"/>
        <x:v>1.1254058522343844</x:v>
      </x:c>
      <x:c r="AO346" s="35">
        <x:f t="shared" si="183"/>
        <x:v>-1.9558414066946139E-2</x:v>
      </x:c>
      <x:c r="AP346" s="31">
        <x:f t="shared" si="184"/>
        <x:v>1</x:v>
      </x:c>
      <x:c r="AQ346" s="26" t="b">
        <x:f t="shared" si="185"/>
        <x:v>1</x:v>
      </x:c>
    </x:row>
    <x:row r="347">
      <x:c r="A347" s="30" t="n">
        <x:f>'净值底稿'!A309</x:f>
        <x:v>44294</x:v>
      </x:c>
      <x:c r="B347" s="32" t="n">
        <x:f>'净值底稿'!F309</x:f>
        <x:v>1.512544351563505</x:v>
      </x:c>
      <x:c r="C347" s="32" t="n">
        <x:f>'净值底稿'!O309</x:f>
        <x:v>1.3019654876050237</x:v>
      </x:c>
      <x:c r="D347" s="32" t="n">
        <x:f>'净值底稿'!P309</x:f>
        <x:v>1.4529</x:v>
      </x:c>
      <x:c r="E347" s="32" t="n">
        <x:f>'净值底稿'!Q309</x:f>
        <x:v>1.3406</x:v>
      </x:c>
      <x:c r="F347" s="33">
        <x:f t="shared" si="186"/>
        <x:v>2.9140668954767968E-3</x:v>
      </x:c>
      <x:c r="G347" s="33">
        <x:f t="shared" si="187"/>
        <x:v>-1.8549823124026643E-3</x:v>
      </x:c>
      <x:c r="H347" s="33">
        <x:f t="shared" si="188"/>
        <x:v>0</x:v>
      </x:c>
      <x:c r="I347" s="33">
        <x:f t="shared" si="189"/>
        <x:v>2.7675966788840434E-3</x:v>
      </x:c>
      <x:c r="J347" s="34">
        <x:f t="shared" si="190"/>
        <x:v>0.10931361053914197</x:v>
      </x:c>
      <x:c r="K347" s="34">
        <x:f t="shared" si="191"/>
        <x:v>0.10687803703928912</x:v>
      </x:c>
      <x:c r="L347" s="34">
        <x:f t="shared" si="192"/>
        <x:v>0.83024283860425796</x:v>
      </x:c>
      <x:c r="M347" s="34">
        <x:f t="shared" si="193"/>
        <x:v>5.7237180917091512E-2</x:v>
      </x:c>
      <x:c r="N347" s="34">
        <x:f t="shared" si="164"/>
        <x:v>1.1036716670997806</x:v>
      </x:c>
      <x:c r="O347" s="35">
        <x:f t="shared" si="165"/>
        <x:v>0.1958840242284535</x:v>
      </x:c>
      <x:c r="P347" s="26" t="b">
        <x:f t="shared" si="166"/>
        <x:v>0</x:v>
      </x:c>
      <x:c r="Q347" s="26" t="b">
        <x:f t="shared" si="167"/>
        <x:v>0</x:v>
      </x:c>
      <x:c r="R347" s="26" t="b">
        <x:f t="shared" si="168"/>
        <x:v>0</x:v>
      </x:c>
      <x:c r="S347" s="26" t="b">
        <x:f t="shared" si="194"/>
        <x:v>0</x:v>
      </x:c>
      <x:c r="T347" s="26" t="str">
        <x:f t="shared" si="195"/>
        <x:v>不调</x:v>
      </x:c>
      <x:c r="U347" s="34">
        <x:f t="shared" si="169"/>
        <x:v>0.10931361053914197</x:v>
      </x:c>
      <x:c r="V347" s="34">
        <x:f t="shared" si="170"/>
        <x:v>0.10687803703928912</x:v>
      </x:c>
      <x:c r="W347" s="34">
        <x:f t="shared" si="171"/>
        <x:v>0.83024283860425796</x:v>
      </x:c>
      <x:c r="X347" s="34">
        <x:f t="shared" si="172"/>
        <x:v>5.7237180917091512E-2</x:v>
      </x:c>
      <x:c r="Y347" s="34">
        <x:f t="shared" si="196"/>
        <x:v>0.99998626710299976</x:v>
      </x:c>
      <x:c r="Z347" s="34">
        <x:f t="shared" si="173"/>
        <x:v>0.10931210934658771</x:v>
      </x:c>
      <x:c r="AA347" s="34">
        <x:f t="shared" si="174"/>
        <x:v>0.10687656929421488</x:v>
      </x:c>
      <x:c r="AB347" s="34">
        <x:f t="shared" si="175"/>
        <x:v>0.83023143696487023</x:v>
      </x:c>
      <x:c r="AC347" s="34">
        <x:f t="shared" si="176"/>
        <x:v>5.7236394884781397E-2</x:v>
      </x:c>
      <x:c r="AD347" s="34">
        <x:f t="shared" si="177"/>
        <x:v>1.1036565104904543</x:v>
      </x:c>
      <x:c r="AE347" s="34">
        <x:f t="shared" si="197"/>
        <x:v>1.1254058522343844</x:v>
      </x:c>
      <x:c r="AF347" s="33">
        <x:f t="shared" si="178"/>
        <x:v>-1.9325776297278718E-2</x:v>
      </x:c>
      <x:c r="AG347" s="33">
        <x:f t="shared" si="198"/>
        <x:v>2.3727856203281661E-4</x:v>
      </x:c>
      <x:c r="AH347" s="30">
        <x:f t="shared" si="199"/>
        <x:v>44286</x:v>
      </x:c>
      <x:c r="AI347" s="36">
        <x:f t="shared" si="179"/>
        <x:v>2021</x:v>
      </x:c>
      <x:c r="AJ347" s="36">
        <x:f t="shared" si="180"/>
        <x:v>4</x:v>
      </x:c>
      <x:c r="AK347" s="26">
        <x:f t="shared" si="181"/>
        <x:v>0</x:v>
      </x:c>
      <x:c r="AL347" s="34">
        <x:f t="shared" si="200"/>
        <x:v>1.0966727902321693</x:v>
      </x:c>
      <x:c r="AM347" s="35" t="str">
        <x:f t="shared" si="182"/>
      </x:c>
      <x:c r="AN347" s="34">
        <x:f t="shared" si="201"/>
        <x:v>1.1254058522343844</x:v>
      </x:c>
      <x:c r="AO347" s="35">
        <x:f t="shared" si="183"/>
        <x:v>-1.9325776297278718E-2</x:v>
      </x:c>
      <x:c r="AP347" s="31">
        <x:f t="shared" si="184"/>
        <x:v>1</x:v>
      </x:c>
      <x:c r="AQ347" s="26" t="b">
        <x:f t="shared" si="185"/>
        <x:v>1</x:v>
      </x:c>
    </x:row>
    <x:row r="348">
      <x:c r="A348" s="30" t="n">
        <x:f>'净值底稿'!A310</x:f>
        <x:v>44295</x:v>
      </x:c>
      <x:c r="B348" s="32" t="n">
        <x:f>'净值底稿'!F310</x:f>
        <x:v>1.4964937928802675</x:v>
      </x:c>
      <x:c r="C348" s="32" t="n">
        <x:f>'净值底稿'!O310</x:f>
        <x:v>1.29749610920322</x:v>
      </x:c>
      <x:c r="D348" s="32" t="n">
        <x:f>'净值底稿'!P310</x:f>
        <x:v>1.4538</x:v>
      </x:c>
      <x:c r="E348" s="32" t="n">
        <x:f>'净值底稿'!Q310</x:f>
        <x:v>1.3447</x:v>
      </x:c>
      <x:c r="F348" s="33">
        <x:f t="shared" si="186"/>
        <x:v>-1.0611628456809408E-2</x:v>
      </x:c>
      <x:c r="G348" s="33">
        <x:f t="shared" si="187"/>
        <x:v>-3.4327932993256649E-3</x:v>
      </x:c>
      <x:c r="H348" s="33">
        <x:f t="shared" si="188"/>
        <x:v>6.1945075366498514E-4</x:v>
      </x:c>
      <x:c r="I348" s="33">
        <x:f t="shared" si="189"/>
        <x:v>3.0583320901089728E-3</x:v>
      </x:c>
      <x:c r="J348" s="34">
        <x:f t="shared" si="190"/>
        <x:v>0.1081521298563716</x:v>
      </x:c>
      <x:c r="K348" s="34">
        <x:f t="shared" si="191"/>
        <x:v>0.10650968412328678</x:v>
      </x:c>
      <x:c r="L348" s="34">
        <x:f t="shared" si="192"/>
        <x:v>0.83074572445421446</x:v>
      </x:c>
      <x:c r="M348" s="34">
        <x:f t="shared" si="193"/>
        <x:v>5.7411442787979675E-2</x:v>
      </x:c>
      <x:c r="N348" s="34">
        <x:f t="shared" si="164"/>
        <x:v>1.1028189812218525</x:v>
      </x:c>
      <x:c r="O348" s="35">
        <x:f t="shared" si="165"/>
        <x:v>0.19464827649395997</x:v>
      </x:c>
      <x:c r="P348" s="26" t="b">
        <x:f t="shared" si="166"/>
        <x:v>0</x:v>
      </x:c>
      <x:c r="Q348" s="26" t="b">
        <x:f t="shared" si="167"/>
        <x:v>0</x:v>
      </x:c>
      <x:c r="R348" s="26" t="b">
        <x:f t="shared" si="168"/>
        <x:v>0</x:v>
      </x:c>
      <x:c r="S348" s="26" t="b">
        <x:f t="shared" si="194"/>
        <x:v>0</x:v>
      </x:c>
      <x:c r="T348" s="26" t="str">
        <x:f t="shared" si="195"/>
        <x:v>不调</x:v>
      </x:c>
      <x:c r="U348" s="34">
        <x:f t="shared" si="169"/>
        <x:v>0.1081521298563716</x:v>
      </x:c>
      <x:c r="V348" s="34">
        <x:f t="shared" si="170"/>
        <x:v>0.10650968412328678</x:v>
      </x:c>
      <x:c r="W348" s="34">
        <x:f t="shared" si="171"/>
        <x:v>0.83074572445421446</x:v>
      </x:c>
      <x:c r="X348" s="34">
        <x:f t="shared" si="172"/>
        <x:v>5.7411442787979675E-2</x:v>
      </x:c>
      <x:c r="Y348" s="34">
        <x:f t="shared" si="196"/>
        <x:v>0.99998626710299976</x:v>
      </x:c>
      <x:c r="Z348" s="34">
        <x:f t="shared" si="173"/>
        <x:v>0.10815064461431192</x:v>
      </x:c>
      <x:c r="AA348" s="34">
        <x:f t="shared" si="174"/>
        <x:v>0.10650822143676518</x:v>
      </x:c>
      <x:c r="AB348" s="34">
        <x:f t="shared" si="175"/>
        <x:v>0.83073431590874713</x:v>
      </x:c>
      <x:c r="AC348" s="34">
        <x:f t="shared" si="176"/>
        <x:v>5.7410654362549232E-2</x:v>
      </x:c>
      <x:c r="AD348" s="34">
        <x:f t="shared" si="177"/>
        <x:v>1.1028038363223736</x:v>
      </x:c>
      <x:c r="AE348" s="34">
        <x:f t="shared" si="197"/>
        <x:v>1.1254058522343844</x:v>
      </x:c>
      <x:c r="AF348" s="33">
        <x:f t="shared" si="178"/>
        <x:v>-2.0083435559835383E-2</x:v>
      </x:c>
      <x:c r="AG348" s="33">
        <x:f t="shared" si="198"/>
        <x:v>-7.7259016729924745E-4</x:v>
      </x:c>
      <x:c r="AH348" s="30">
        <x:f t="shared" si="199"/>
        <x:v>44286</x:v>
      </x:c>
      <x:c r="AI348" s="36">
        <x:f t="shared" si="179"/>
        <x:v>2021</x:v>
      </x:c>
      <x:c r="AJ348" s="36">
        <x:f t="shared" si="180"/>
        <x:v>4</x:v>
      </x:c>
      <x:c r="AK348" s="26">
        <x:f t="shared" si="181"/>
        <x:v>0</x:v>
      </x:c>
      <x:c r="AL348" s="34">
        <x:f t="shared" si="200"/>
        <x:v>1.0966727902321693</x:v>
      </x:c>
      <x:c r="AM348" s="35" t="str">
        <x:f t="shared" si="182"/>
      </x:c>
      <x:c r="AN348" s="34">
        <x:f t="shared" si="201"/>
        <x:v>1.1254058522343844</x:v>
      </x:c>
      <x:c r="AO348" s="35">
        <x:f t="shared" si="183"/>
        <x:v>-2.0083435559835383E-2</x:v>
      </x:c>
      <x:c r="AP348" s="31">
        <x:f t="shared" si="184"/>
        <x:v>1</x:v>
      </x:c>
      <x:c r="AQ348" s="26" t="b">
        <x:f t="shared" si="185"/>
        <x:v>1</x:v>
      </x:c>
    </x:row>
    <x:row r="349">
      <x:c r="A349" s="30" t="n">
        <x:f>'净值底稿'!A311</x:f>
        <x:v>44298</x:v>
      </x:c>
      <x:c r="B349" s="32" t="n">
        <x:f>'净值底稿'!F311</x:f>
        <x:v>1.455975112483775</x:v>
      </x:c>
      <x:c r="C349" s="32" t="n">
        <x:f>'净值底稿'!O311</x:f>
        <x:v>1.2737112789161462</x:v>
      </x:c>
      <x:c r="D349" s="32" t="n">
        <x:f>'净值底稿'!P311</x:f>
        <x:v>1.4549</x:v>
      </x:c>
      <x:c r="E349" s="32" t="n">
        <x:f>'净值底稿'!Q311</x:f>
        <x:v>1.3386</x:v>
      </x:c>
      <x:c r="F349" s="33">
        <x:f t="shared" si="186"/>
        <x:v>-2.7075742371444944E-2</x:v>
      </x:c>
      <x:c r="G349" s="33">
        <x:f t="shared" si="187"/>
        <x:v>-1.8331330721045314E-2</x:v>
      </x:c>
      <x:c r="H349" s="33">
        <x:f t="shared" si="188"/>
        <x:v>7.5663777686063582E-4</x:v>
      </x:c>
      <x:c r="I349" s="33">
        <x:f t="shared" si="189"/>
        <x:v>-4.5363278054584288E-3</x:v>
      </x:c>
      <x:c r="J349" s="34">
        <x:f t="shared" si="190"/>
        <x:v>0.10522238562342912</x:v>
      </x:c>
      <x:c r="K349" s="34">
        <x:f t="shared" si="191"/>
        <x:v>0.1045557840050975</x:v>
      </x:c>
      <x:c r="L349" s="34">
        <x:f t="shared" si="192"/>
        <x:v>0.83136288087469812</x:v>
      </x:c>
      <x:c r="M349" s="34">
        <x:f t="shared" si="193"/>
        <x:v>5.715022081483484E-2</x:v>
      </x:c>
      <x:c r="N349" s="34">
        <x:f t="shared" si="164"/>
        <x:v>1.0982912713180597</x:v>
      </x:c>
      <x:c r="O349" s="35">
        <x:f t="shared" si="165"/>
        <x:v>0.19100413078651876</x:v>
      </x:c>
      <x:c r="P349" s="26" t="b">
        <x:f t="shared" si="166"/>
        <x:v>0</x:v>
      </x:c>
      <x:c r="Q349" s="26" t="b">
        <x:f t="shared" si="167"/>
        <x:v>0</x:v>
      </x:c>
      <x:c r="R349" s="26" t="b">
        <x:f t="shared" si="168"/>
        <x:v>0</x:v>
      </x:c>
      <x:c r="S349" s="26" t="b">
        <x:f t="shared" si="194"/>
        <x:v>0</x:v>
      </x:c>
      <x:c r="T349" s="26" t="str">
        <x:f t="shared" si="195"/>
        <x:v>不调</x:v>
      </x:c>
      <x:c r="U349" s="34">
        <x:f t="shared" si="169"/>
        <x:v>0.10522238562342912</x:v>
      </x:c>
      <x:c r="V349" s="34">
        <x:f t="shared" si="170"/>
        <x:v>0.1045557840050975</x:v>
      </x:c>
      <x:c r="W349" s="34">
        <x:f t="shared" si="171"/>
        <x:v>0.83136288087469812</x:v>
      </x:c>
      <x:c r="X349" s="34">
        <x:f t="shared" si="172"/>
        <x:v>5.715022081483484E-2</x:v>
      </x:c>
      <x:c r="Y349" s="34">
        <x:f t="shared" si="196"/>
        <x:v>0.99995880187477393</x:v>
      </x:c>
      <x:c r="Z349" s="34">
        <x:f t="shared" si="173"/>
        <x:v>0.10521805065840961</x:v>
      </x:c>
      <x:c r="AA349" s="34">
        <x:f t="shared" si="174"/>
        <x:v>0.10455147650281495</x:v>
      </x:c>
      <x:c r="AB349" s="34">
        <x:f t="shared" si="175"/>
        <x:v>0.83132863028262349</x:v>
      </x:c>
      <x:c r="AC349" s="34">
        <x:f t="shared" si="176"/>
        <x:v>5.7147866332881013E-2</x:v>
      </x:c>
      <x:c r="AD349" s="34">
        <x:f t="shared" si="177"/>
        <x:v>1.0982460237767291</x:v>
      </x:c>
      <x:c r="AE349" s="34">
        <x:f t="shared" si="197"/>
        <x:v>1.1254058522343844</x:v>
      </x:c>
      <x:c r="AF349" s="33">
        <x:f t="shared" si="178"/>
        <x:v>-2.4133363447268463E-2</x:v>
      </x:c>
      <x:c r="AG349" s="33">
        <x:f t="shared" si="198"/>
        <x:v>-4.1329313478305485E-3</x:v>
      </x:c>
      <x:c r="AH349" s="30">
        <x:f t="shared" si="199"/>
        <x:v>44286</x:v>
      </x:c>
      <x:c r="AI349" s="36">
        <x:f t="shared" si="179"/>
        <x:v>2021</x:v>
      </x:c>
      <x:c r="AJ349" s="36">
        <x:f t="shared" si="180"/>
        <x:v>4</x:v>
      </x:c>
      <x:c r="AK349" s="26">
        <x:f t="shared" si="181"/>
        <x:v>0</x:v>
      </x:c>
      <x:c r="AL349" s="34">
        <x:f t="shared" si="200"/>
        <x:v>1.0966727902321693</x:v>
      </x:c>
      <x:c r="AM349" s="35" t="str">
        <x:f t="shared" si="182"/>
      </x:c>
      <x:c r="AN349" s="34">
        <x:f t="shared" si="201"/>
        <x:v>1.1254058522343844</x:v>
      </x:c>
      <x:c r="AO349" s="35">
        <x:f t="shared" si="183"/>
        <x:v>-2.4133363447268463E-2</x:v>
      </x:c>
      <x:c r="AP349" s="31">
        <x:f t="shared" si="184"/>
        <x:v>1</x:v>
      </x:c>
      <x:c r="AQ349" s="26" t="b">
        <x:f t="shared" si="185"/>
        <x:v>1</x:v>
      </x:c>
    </x:row>
    <x:row r="350">
      <x:c r="A350" s="30" t="n">
        <x:f>'净值底稿'!A312</x:f>
        <x:v>44299</x:v>
      </x:c>
      <x:c r="B350" s="32" t="n">
        <x:f>'净值底稿'!F312</x:f>
        <x:v>1.4559043234942575</x:v>
      </x:c>
      <x:c r="C350" s="32" t="n">
        <x:f>'净值底稿'!O312</x:f>
        <x:v>1.2697720725628567</x:v>
      </x:c>
      <x:c r="D350" s="32" t="n">
        <x:f>'净值底稿'!P312</x:f>
        <x:v>1.4563</x:v>
      </x:c>
      <x:c r="E350" s="32" t="n">
        <x:f>'净值底稿'!Q312</x:f>
        <x:v>1.3278</x:v>
      </x:c>
      <x:c r="F350" s="33">
        <x:f t="shared" si="186"/>
        <x:v>-4.861964254099238E-5</x:v>
      </x:c>
      <x:c r="G350" s="33">
        <x:f t="shared" si="187"/>
        <x:v>-3.0926995925179002E-3</x:v>
      </x:c>
      <x:c r="H350" s="33">
        <x:f t="shared" si="188"/>
        <x:v>9.6226544779698386E-4</x:v>
      </x:c>
      <x:c r="I350" s="33">
        <x:f t="shared" si="189"/>
        <x:v>-8.0681308830120591E-3</x:v>
      </x:c>
      <x:c r="J350" s="34">
        <x:f t="shared" si="190"/>
        <x:v>0.10521293499439774</x:v>
      </x:c>
      <x:c r="K350" s="34">
        <x:f t="shared" si="191"/>
        <x:v>0.10422813019403755</x:v>
      </x:c>
      <x:c r="L350" s="34">
        <x:f t="shared" si="192"/>
        <x:v>0.83212858909930887</x:v>
      </x:c>
      <x:c r="M350" s="34">
        <x:f t="shared" si="193"/>
        <x:v>5.6686789867622447E-2</x:v>
      </x:c>
      <x:c r="N350" s="34">
        <x:f t="shared" si="164"/>
        <x:v>1.0982564441553666</x:v>
      </x:c>
      <x:c r="O350" s="35">
        <x:f t="shared" si="165"/>
        <x:v>0.19070324267435521</x:v>
      </x:c>
      <x:c r="P350" s="26" t="b">
        <x:f t="shared" si="166"/>
        <x:v>0</x:v>
      </x:c>
      <x:c r="Q350" s="26" t="b">
        <x:f t="shared" si="167"/>
        <x:v>0</x:v>
      </x:c>
      <x:c r="R350" s="26" t="b">
        <x:f t="shared" si="168"/>
        <x:v>0</x:v>
      </x:c>
      <x:c r="S350" s="26" t="b">
        <x:f t="shared" si="194"/>
        <x:v>0</x:v>
      </x:c>
      <x:c r="T350" s="26" t="str">
        <x:f t="shared" si="195"/>
        <x:v>不调</x:v>
      </x:c>
      <x:c r="U350" s="34">
        <x:f t="shared" si="169"/>
        <x:v>0.10521293499439774</x:v>
      </x:c>
      <x:c r="V350" s="34">
        <x:f t="shared" si="170"/>
        <x:v>0.10422813019403755</x:v>
      </x:c>
      <x:c r="W350" s="34">
        <x:f t="shared" si="171"/>
        <x:v>0.83212858909930887</x:v>
      </x:c>
      <x:c r="X350" s="34">
        <x:f t="shared" si="172"/>
        <x:v>5.6686789867622447E-2</x:v>
      </x:c>
      <x:c r="Y350" s="34">
        <x:f t="shared" si="196"/>
        <x:v>0.99998626710299976</x:v>
      </x:c>
      <x:c r="Z350" s="34">
        <x:f t="shared" si="173"/>
        <x:v>0.10521149011599837</x:v>
      </x:c>
      <x:c r="AA350" s="34">
        <x:f t="shared" si="174"/>
        <x:v>0.10422669883986108</x:v>
      </x:c>
      <x:c r="AB350" s="34">
        <x:f t="shared" si="175"/>
        <x:v>0.83211716156310378</x:v>
      </x:c>
      <x:c r="AC350" s="34">
        <x:f t="shared" si="176"/>
        <x:v>5.6686011393775923E-2</x:v>
      </x:c>
      <x:c r="AD350" s="34">
        <x:f t="shared" si="177"/>
        <x:v>1.0982413619127391</x:v>
      </x:c>
      <x:c r="AE350" s="34">
        <x:f t="shared" si="197"/>
        <x:v>1.1254058522343844</x:v>
      </x:c>
      <x:c r="AF350" s="33">
        <x:f t="shared" si="178"/>
        <x:v>-2.413750583197416E-2</x:v>
      </x:c>
      <x:c r="AG350" s="33">
        <x:f t="shared" si="198"/>
        <x:v>-4.2448266499572895E-6</x:v>
      </x:c>
      <x:c r="AH350" s="30">
        <x:f t="shared" si="199"/>
        <x:v>44286</x:v>
      </x:c>
      <x:c r="AI350" s="36">
        <x:f t="shared" si="179"/>
        <x:v>2021</x:v>
      </x:c>
      <x:c r="AJ350" s="36">
        <x:f t="shared" si="180"/>
        <x:v>4</x:v>
      </x:c>
      <x:c r="AK350" s="26">
        <x:f t="shared" si="181"/>
        <x:v>0</x:v>
      </x:c>
      <x:c r="AL350" s="34">
        <x:f t="shared" si="200"/>
        <x:v>1.0966727902321693</x:v>
      </x:c>
      <x:c r="AM350" s="35" t="str">
        <x:f t="shared" si="182"/>
      </x:c>
      <x:c r="AN350" s="34">
        <x:f t="shared" si="201"/>
        <x:v>1.1254058522343844</x:v>
      </x:c>
      <x:c r="AO350" s="35">
        <x:f t="shared" si="183"/>
        <x:v>-2.413750583197416E-2</x:v>
      </x:c>
      <x:c r="AP350" s="31">
        <x:f t="shared" si="184"/>
        <x:v>1</x:v>
      </x:c>
      <x:c r="AQ350" s="26" t="b">
        <x:f t="shared" si="185"/>
        <x:v>1</x:v>
      </x:c>
    </x:row>
    <x:row r="351">
      <x:c r="A351" s="30" t="n">
        <x:f>'净值底稿'!A313</x:f>
        <x:v>44300</x:v>
      </x:c>
      <x:c r="B351" s="32" t="n">
        <x:f>'净值底稿'!F313</x:f>
        <x:v>1.4806371889298175</x:v>
      </x:c>
      <x:c r="C351" s="32" t="n">
        <x:f>'净值底稿'!O313</x:f>
        <x:v>1.2839371789621288</x:v>
      </x:c>
      <x:c r="D351" s="32" t="n">
        <x:f>'净值底稿'!P313</x:f>
        <x:v>1.4566</x:v>
      </x:c>
      <x:c r="E351" s="32" t="n">
        <x:f>'净值底稿'!Q313</x:f>
        <x:v>1.3386</x:v>
      </x:c>
      <x:c r="F351" s="33">
        <x:f t="shared" si="186"/>
        <x:v>1.6987974440655362E-2</x:v>
      </x:c>
      <x:c r="G351" s="33">
        <x:f t="shared" si="187"/>
        <x:v>1.1155629191530236E-2</x:v>
      </x:c>
      <x:c r="H351" s="33">
        <x:f t="shared" si="188"/>
        <x:v>2.0600151067773353E-4</x:v>
      </x:c>
      <x:c r="I351" s="33">
        <x:f t="shared" si="189"/>
        <x:v>8.1337550835969274E-3</x:v>
      </x:c>
      <x:c r="J351" s="34">
        <x:f t="shared" si="190"/>
        <x:v>0.10699882022095221</x:v>
      </x:c>
      <x:c r="K351" s="34">
        <x:f t="shared" si="191"/>
        <x:v>0.10538941324397585</x:v>
      </x:c>
      <x:c r="L351" s="34">
        <x:f t="shared" si="192"/>
        <x:v>0.83228857895544661</x:v>
      </x:c>
      <x:c r="M351" s="34">
        <x:f t="shared" si="193"/>
        <x:v>5.7147081527118879E-2</x:v>
      </x:c>
      <x:c r="N351" s="34">
        <x:f t="shared" si="164"/>
        <x:v>1.1018238939474936</x:v>
      </x:c>
      <x:c r="O351" s="35">
        <x:f t="shared" si="165"/>
        <x:v>0.19276059870512233</x:v>
      </x:c>
      <x:c r="P351" s="26" t="b">
        <x:f t="shared" si="166"/>
        <x:v>0</x:v>
      </x:c>
      <x:c r="Q351" s="26" t="b">
        <x:f t="shared" si="167"/>
        <x:v>0</x:v>
      </x:c>
      <x:c r="R351" s="26" t="b">
        <x:f t="shared" si="168"/>
        <x:v>0</x:v>
      </x:c>
      <x:c r="S351" s="26" t="b">
        <x:f t="shared" si="194"/>
        <x:v>0</x:v>
      </x:c>
      <x:c r="T351" s="26" t="str">
        <x:f t="shared" si="195"/>
        <x:v>不调</x:v>
      </x:c>
      <x:c r="U351" s="34">
        <x:f t="shared" si="169"/>
        <x:v>0.10699882022095221</x:v>
      </x:c>
      <x:c r="V351" s="34">
        <x:f t="shared" si="170"/>
        <x:v>0.10538941324397585</x:v>
      </x:c>
      <x:c r="W351" s="34">
        <x:f t="shared" si="171"/>
        <x:v>0.83228857895544661</x:v>
      </x:c>
      <x:c r="X351" s="34">
        <x:f t="shared" si="172"/>
        <x:v>5.7147081527118879E-2</x:v>
      </x:c>
      <x:c r="Y351" s="34">
        <x:f t="shared" si="196"/>
        <x:v>0.99998626710299976</x:v>
      </x:c>
      <x:c r="Z351" s="34">
        <x:f t="shared" si="173"/>
        <x:v>0.10699735081717497</x:v>
      </x:c>
      <x:c r="AA351" s="34">
        <x:f t="shared" si="174"/>
        <x:v>0.10538796594201887</x:v>
      </x:c>
      <x:c r="AB351" s="34">
        <x:f t="shared" si="175"/>
        <x:v>0.83227714922211737</x:v>
      </x:c>
      <x:c r="AC351" s="34">
        <x:f t="shared" si="176"/>
        <x:v>5.7146296732134401E-2</x:v>
      </x:c>
      <x:c r="AD351" s="34">
        <x:f t="shared" si="177"/>
        <x:v>1.1018087627134456</x:v>
      </x:c>
      <x:c r="AE351" s="34">
        <x:f t="shared" si="197"/>
        <x:v>1.1254058522343844</x:v>
      </x:c>
      <x:c r="AF351" s="33">
        <x:f t="shared" si="178"/>
        <x:v>-2.0967626455903887E-2</x:v>
      </x:c>
      <x:c r="AG351" s="33">
        <x:f t="shared" si="198"/>
        <x:v>3.2482848710899681E-3</x:v>
      </x:c>
      <x:c r="AH351" s="30">
        <x:f t="shared" si="199"/>
        <x:v>44286</x:v>
      </x:c>
      <x:c r="AI351" s="36">
        <x:f t="shared" si="179"/>
        <x:v>2021</x:v>
      </x:c>
      <x:c r="AJ351" s="36">
        <x:f t="shared" si="180"/>
        <x:v>4</x:v>
      </x:c>
      <x:c r="AK351" s="26">
        <x:f t="shared" si="181"/>
        <x:v>0</x:v>
      </x:c>
      <x:c r="AL351" s="34">
        <x:f t="shared" si="200"/>
        <x:v>1.0966727902321693</x:v>
      </x:c>
      <x:c r="AM351" s="35" t="str">
        <x:f t="shared" si="182"/>
      </x:c>
      <x:c r="AN351" s="34">
        <x:f t="shared" si="201"/>
        <x:v>1.1254058522343844</x:v>
      </x:c>
      <x:c r="AO351" s="35">
        <x:f t="shared" si="183"/>
        <x:v>-2.0967626455903887E-2</x:v>
      </x:c>
      <x:c r="AP351" s="31">
        <x:f t="shared" si="184"/>
        <x:v>1</x:v>
      </x:c>
      <x:c r="AQ351" s="26" t="b">
        <x:f t="shared" si="185"/>
        <x:v>1</x:v>
      </x:c>
    </x:row>
    <x:row r="352">
      <x:c r="A352" s="30" t="n">
        <x:f>'净值底稿'!A314</x:f>
        <x:v>44301</x:v>
      </x:c>
      <x:c r="B352" s="32" t="n">
        <x:f>'净值底稿'!F314</x:f>
        <x:v>1.4785840898066276</x:v>
      </x:c>
      <x:c r="C352" s="32" t="n">
        <x:f>'净值底稿'!O314</x:f>
        <x:v>1.2813642480711287</x:v>
      </x:c>
      <x:c r="D352" s="32" t="n">
        <x:f>'净值底稿'!P314</x:f>
        <x:v>1.4567</x:v>
      </x:c>
      <x:c r="E352" s="32" t="n">
        <x:f>'净值底稿'!Q314</x:f>
        <x:v>1.338</x:v>
      </x:c>
      <x:c r="F352" s="33">
        <x:f t="shared" si="186"/>
        <x:v>-1.3866321463085196E-3</x:v>
      </x:c>
      <x:c r="G352" s="33">
        <x:f t="shared" si="187"/>
        <x:v>-2.0039383025577395E-3</x:v>
      </x:c>
      <x:c r="H352" s="33">
        <x:f t="shared" si="188"/>
        <x:v>6.8653027598619687E-5</x:v>
      </x:c>
      <x:c r="I352" s="33">
        <x:f t="shared" si="189"/>
        <x:v>-4.4822949350065144E-4</x:v>
      </x:c>
      <x:c r="J352" s="34">
        <x:f t="shared" si="190"/>
        <x:v>0.10684898485096203</x:v>
      </x:c>
      <x:c r="K352" s="34">
        <x:f t="shared" si="191"/>
        <x:v>0.10517677496043901</x:v>
      </x:c>
      <x:c r="L352" s="34">
        <x:f t="shared" si="192"/>
        <x:v>0.83233428756821259</x:v>
      </x:c>
      <x:c r="M352" s="34">
        <x:f t="shared" si="193"/>
        <x:v>5.7120682076494719E-2</x:v>
      </x:c>
      <x:c r="N352" s="34">
        <x:f t="shared" si="164"/>
        <x:v>1.1014807294561084</x:v>
      </x:c>
      <x:c r="O352" s="35">
        <x:f t="shared" si="165"/>
        <x:v>0.19249157442463435</x:v>
      </x:c>
      <x:c r="P352" s="26" t="b">
        <x:f t="shared" si="166"/>
        <x:v>0</x:v>
      </x:c>
      <x:c r="Q352" s="26" t="b">
        <x:f t="shared" si="167"/>
        <x:v>0</x:v>
      </x:c>
      <x:c r="R352" s="26" t="b">
        <x:f t="shared" si="168"/>
        <x:v>0</x:v>
      </x:c>
      <x:c r="S352" s="26" t="b">
        <x:f t="shared" si="194"/>
        <x:v>0</x:v>
      </x:c>
      <x:c r="T352" s="26" t="str">
        <x:f t="shared" si="195"/>
        <x:v>不调</x:v>
      </x:c>
      <x:c r="U352" s="34">
        <x:f t="shared" si="169"/>
        <x:v>0.10684898485096203</x:v>
      </x:c>
      <x:c r="V352" s="34">
        <x:f t="shared" si="170"/>
        <x:v>0.10517677496043901</x:v>
      </x:c>
      <x:c r="W352" s="34">
        <x:f t="shared" si="171"/>
        <x:v>0.83233428756821259</x:v>
      </x:c>
      <x:c r="X352" s="34">
        <x:f t="shared" si="172"/>
        <x:v>5.7120682076494719E-2</x:v>
      </x:c>
      <x:c r="Y352" s="34">
        <x:f t="shared" si="196"/>
        <x:v>0.99998626710299976</x:v>
      </x:c>
      <x:c r="Z352" s="34">
        <x:f t="shared" si="173"/>
        <x:v>0.10684751750485849</x:v>
      </x:c>
      <x:c r="AA352" s="34">
        <x:f t="shared" si="174"/>
        <x:v>0.10517533057862166</x:v>
      </x:c>
      <x:c r="AB352" s="34">
        <x:f t="shared" si="175"/>
        <x:v>0.8323228572071717</x:v>
      </x:c>
      <x:c r="AC352" s="34">
        <x:f t="shared" si="176"/>
        <x:v>5.7119897644051176E-2</x:v>
      </x:c>
      <x:c r="AD352" s="34">
        <x:f t="shared" si="177"/>
        <x:v>1.1014656029347032</x:v>
      </x:c>
      <x:c r="AE352" s="34">
        <x:f t="shared" si="197"/>
        <x:v>1.1254058522343844</x:v>
      </x:c>
      <x:c r="AF352" s="33">
        <x:f t="shared" si="178"/>
        <x:v>-2.1272547367823025E-2</x:v>
      </x:c>
      <x:c r="AG352" s="33">
        <x:f t="shared" si="198"/>
        <x:v>-3.1145130657461717E-4</x:v>
      </x:c>
      <x:c r="AH352" s="30">
        <x:f t="shared" si="199"/>
        <x:v>44286</x:v>
      </x:c>
      <x:c r="AI352" s="36">
        <x:f t="shared" si="179"/>
        <x:v>2021</x:v>
      </x:c>
      <x:c r="AJ352" s="36">
        <x:f t="shared" si="180"/>
        <x:v>4</x:v>
      </x:c>
      <x:c r="AK352" s="26">
        <x:f t="shared" si="181"/>
        <x:v>0</x:v>
      </x:c>
      <x:c r="AL352" s="34">
        <x:f t="shared" si="200"/>
        <x:v>1.0966727902321693</x:v>
      </x:c>
      <x:c r="AM352" s="35" t="str">
        <x:f t="shared" si="182"/>
      </x:c>
      <x:c r="AN352" s="34">
        <x:f t="shared" si="201"/>
        <x:v>1.1254058522343844</x:v>
      </x:c>
      <x:c r="AO352" s="35">
        <x:f t="shared" si="183"/>
        <x:v>-2.1272547367823025E-2</x:v>
      </x:c>
      <x:c r="AP352" s="31">
        <x:f t="shared" si="184"/>
        <x:v>1</x:v>
      </x:c>
      <x:c r="AQ352" s="26" t="b">
        <x:f t="shared" si="185"/>
        <x:v>1</x:v>
      </x:c>
    </x:row>
    <x:row r="353">
      <x:c r="A353" s="30" t="n">
        <x:f>'净值底稿'!A315</x:f>
        <x:v>44302</x:v>
      </x:c>
      <x:c r="B353" s="32" t="n">
        <x:f>'净值底稿'!F315</x:f>
        <x:v>1.4783875282150074</x:v>
      </x:c>
      <x:c r="C353" s="32" t="n">
        <x:f>'净值底稿'!O315</x:f>
        <x:v>1.2944215564737251</x:v>
      </x:c>
      <x:c r="D353" s="32" t="n">
        <x:f>'净值底稿'!P315</x:f>
        <x:v>1.4571</x:v>
      </x:c>
      <x:c r="E353" s="32" t="n">
        <x:f>'净值底稿'!Q315</x:f>
        <x:v>1.35</x:v>
      </x:c>
      <x:c r="F353" s="33">
        <x:f t="shared" si="186"/>
        <x:v>-1.3293906851508108E-4</x:v>
      </x:c>
      <x:c r="G353" s="33">
        <x:f t="shared" si="187"/>
        <x:v>1.0190161323957669E-2</x:v>
      </x:c>
      <x:c r="H353" s="33">
        <x:f t="shared" si="188"/>
        <x:v>2.7459325873557816E-4</x:v>
      </x:c>
      <x:c r="I353" s="33">
        <x:f t="shared" si="189"/>
        <x:v>8.9686098654708779E-3</x:v>
      </x:c>
      <x:c r="J353" s="34">
        <x:f t="shared" si="190"/>
        <x:v>0.10683331329540825</x:v>
      </x:c>
      <x:c r="K353" s="34">
        <x:f t="shared" si="191"/>
        <x:v>0.10624708416451839</x:v>
      </x:c>
      <x:c r="L353" s="34">
        <x:f t="shared" si="192"/>
        <x:v>0.83255140745285228</x:v>
      </x:c>
      <x:c r="M353" s="34">
        <x:f t="shared" si="193"/>
        <x:v>5.7632183721576302E-2</x:v>
      </x:c>
      <x:c r="N353" s="34">
        <x:f t="shared" si="164"/>
        <x:v>1.1032639886343552</x:v>
      </x:c>
      <x:c r="O353" s="35">
        <x:f t="shared" si="165"/>
        <x:v>0.19313636596050082</x:v>
      </x:c>
      <x:c r="P353" s="26" t="b">
        <x:f t="shared" si="166"/>
        <x:v>0</x:v>
      </x:c>
      <x:c r="Q353" s="26" t="b">
        <x:f t="shared" si="167"/>
        <x:v>0</x:v>
      </x:c>
      <x:c r="R353" s="26" t="b">
        <x:f t="shared" si="168"/>
        <x:v>0</x:v>
      </x:c>
      <x:c r="S353" s="26" t="b">
        <x:f t="shared" si="194"/>
        <x:v>0</x:v>
      </x:c>
      <x:c r="T353" s="26" t="str">
        <x:f t="shared" si="195"/>
        <x:v>不调</x:v>
      </x:c>
      <x:c r="U353" s="34">
        <x:f t="shared" si="169"/>
        <x:v>0.10683331329540825</x:v>
      </x:c>
      <x:c r="V353" s="34">
        <x:f t="shared" si="170"/>
        <x:v>0.10624708416451839</x:v>
      </x:c>
      <x:c r="W353" s="34">
        <x:f t="shared" si="171"/>
        <x:v>0.83255140745285228</x:v>
      </x:c>
      <x:c r="X353" s="34">
        <x:f t="shared" si="172"/>
        <x:v>5.7632183721576302E-2</x:v>
      </x:c>
      <x:c r="Y353" s="34">
        <x:f t="shared" si="196"/>
        <x:v>0.99998626710299976</x:v>
      </x:c>
      <x:c r="Z353" s="34">
        <x:f t="shared" si="173"/>
        <x:v>0.10683184616452057</x:v>
      </x:c>
      <x:c r="AA353" s="34">
        <x:f t="shared" si="174"/>
        <x:v>0.10624562508425499</x:v>
      </x:c>
      <x:c r="AB353" s="34">
        <x:f t="shared" si="175"/>
        <x:v>0.83253997411012637</x:v>
      </x:c>
      <x:c r="AC353" s="34">
        <x:f t="shared" si="176"/>
        <x:v>5.7631392264733357E-2</x:v>
      </x:c>
      <x:c r="AD353" s="34">
        <x:f t="shared" si="177"/>
        <x:v>1.1032488376236353</x:v>
      </x:c>
      <x:c r="AE353" s="34">
        <x:f t="shared" si="197"/>
        <x:v>1.1254058522343844</x:v>
      </x:c>
      <x:c r="AF353" s="33">
        <x:f t="shared" si="178"/>
        <x:v>-1.9688021496208186E-2</x:v>
      </x:c>
      <x:c r="AG353" s="33">
        <x:f t="shared" si="198"/>
        <x:v>1.6189653895508638E-3</x:v>
      </x:c>
      <x:c r="AH353" s="30">
        <x:f t="shared" si="199"/>
        <x:v>44286</x:v>
      </x:c>
      <x:c r="AI353" s="36">
        <x:f t="shared" si="179"/>
        <x:v>2021</x:v>
      </x:c>
      <x:c r="AJ353" s="36">
        <x:f t="shared" si="180"/>
        <x:v>4</x:v>
      </x:c>
      <x:c r="AK353" s="26">
        <x:f t="shared" si="181"/>
        <x:v>0</x:v>
      </x:c>
      <x:c r="AL353" s="34">
        <x:f t="shared" si="200"/>
        <x:v>1.0966727902321693</x:v>
      </x:c>
      <x:c r="AM353" s="35" t="str">
        <x:f t="shared" si="182"/>
      </x:c>
      <x:c r="AN353" s="34">
        <x:f t="shared" si="201"/>
        <x:v>1.1254058522343844</x:v>
      </x:c>
      <x:c r="AO353" s="35">
        <x:f t="shared" si="183"/>
        <x:v>-1.9688021496208186E-2</x:v>
      </x:c>
      <x:c r="AP353" s="31">
        <x:f t="shared" si="184"/>
        <x:v>1</x:v>
      </x:c>
      <x:c r="AQ353" s="26" t="b">
        <x:f t="shared" si="185"/>
        <x:v>1</x:v>
      </x:c>
    </x:row>
    <x:row r="354">
      <x:c r="A354" s="30" t="n">
        <x:f>'净值底稿'!A316</x:f>
        <x:v>44305</x:v>
      </x:c>
      <x:c r="B354" s="32" t="n">
        <x:f>'净值底稿'!F316</x:f>
        <x:v>1.5184188347110976</x:v>
      </x:c>
      <x:c r="C354" s="32" t="n">
        <x:f>'净值底稿'!O316</x:f>
        <x:v>1.3141956998075588</x:v>
      </x:c>
      <x:c r="D354" s="32" t="n">
        <x:f>'净值底稿'!P316</x:f>
        <x:v>1.458</x:v>
      </x:c>
      <x:c r="E354" s="32" t="n">
        <x:f>'净值底稿'!Q316</x:f>
        <x:v>1.3608</x:v>
      </x:c>
      <x:c r="F354" s="33">
        <x:f t="shared" si="186"/>
        <x:v>2.7077681414442001E-2</x:v>
      </x:c>
      <x:c r="G354" s="33">
        <x:f t="shared" si="187"/>
        <x:v>1.5276432345350033E-2</x:v>
      </x:c>
      <x:c r="H354" s="33">
        <x:f t="shared" si="188"/>
        <x:v>6.1766522544770552E-4</x:v>
      </x:c>
      <x:c r="I354" s="33">
        <x:f t="shared" si="189"/>
        <x:v>8.0000000000000071E-3</x:v>
      </x:c>
      <x:c r="J354" s="34">
        <x:f t="shared" si="190"/>
        <x:v>0.10972460485988014</x:v>
      </x:c>
      <x:c r="K354" s="34">
        <x:f t="shared" si="191"/>
        <x:v>0.10786867918784403</x:v>
      </x:c>
      <x:c r="L354" s="34">
        <x:f t="shared" si="192"/>
        <x:v>0.83305420510092931</x:v>
      </x:c>
      <x:c r="M354" s="34">
        <x:f t="shared" si="193"/>
        <x:v>5.8092443402851225E-2</x:v>
      </x:c>
      <x:c r="N354" s="34">
        <x:f t="shared" si="164"/>
        <x:v>1.1087399325515046</x:v>
      </x:c>
      <x:c r="O354" s="35">
        <x:f t="shared" si="165"/>
        <x:v>0.19625277096945928</x:v>
      </x:c>
      <x:c r="P354" s="26" t="b">
        <x:f t="shared" si="166"/>
        <x:v>0</x:v>
      </x:c>
      <x:c r="Q354" s="26" t="b">
        <x:f t="shared" si="167"/>
        <x:v>0</x:v>
      </x:c>
      <x:c r="R354" s="26" t="b">
        <x:f t="shared" si="168"/>
        <x:v>0</x:v>
      </x:c>
      <x:c r="S354" s="26" t="b">
        <x:f t="shared" si="194"/>
        <x:v>0</x:v>
      </x:c>
      <x:c r="T354" s="26" t="str">
        <x:f t="shared" si="195"/>
        <x:v>不调</x:v>
      </x:c>
      <x:c r="U354" s="34">
        <x:f t="shared" si="169"/>
        <x:v>0.10972460485988014</x:v>
      </x:c>
      <x:c r="V354" s="34">
        <x:f t="shared" si="170"/>
        <x:v>0.10786867918784403</x:v>
      </x:c>
      <x:c r="W354" s="34">
        <x:f t="shared" si="171"/>
        <x:v>0.83305420510092931</x:v>
      </x:c>
      <x:c r="X354" s="34">
        <x:f t="shared" si="172"/>
        <x:v>5.8092443402851225E-2</x:v>
      </x:c>
      <x:c r="Y354" s="34">
        <x:f t="shared" si="196"/>
        <x:v>0.99995880187477393</x:v>
      </x:c>
      <x:c r="Z354" s="34">
        <x:f t="shared" si="173"/>
        <x:v>0.10972008441186874</x:v>
      </x:c>
      <x:c r="AA354" s="34">
        <x:f t="shared" si="174"/>
        <x:v>0.10786423520049088</x:v>
      </x:c>
      <x:c r="AB354" s="34">
        <x:f t="shared" si="175"/>
        <x:v>0.83301988482946743</x:v>
      </x:c>
      <x:c r="AC354" s="34">
        <x:f t="shared" si="176"/>
        <x:v>5.8090050103093226E-2</x:v>
      </x:c>
      <x:c r="AD354" s="34">
        <x:f t="shared" si="177"/>
        <x:v>1.1086942545449203</x:v>
      </x:c>
      <x:c r="AE354" s="34">
        <x:f t="shared" si="197"/>
        <x:v>1.1254058522343844</x:v>
      </x:c>
      <x:c r="AF354" s="33">
        <x:f t="shared" si="178"/>
        <x:v>-1.4849396469979959E-2</x:v>
      </x:c>
      <x:c r="AG354" s="33">
        <x:f t="shared" si="198"/>
        <x:v>4.9358011860807238E-3</x:v>
      </x:c>
      <x:c r="AH354" s="30">
        <x:f t="shared" si="199"/>
        <x:v>44286</x:v>
      </x:c>
      <x:c r="AI354" s="36">
        <x:f t="shared" si="179"/>
        <x:v>2021</x:v>
      </x:c>
      <x:c r="AJ354" s="36">
        <x:f t="shared" si="180"/>
        <x:v>4</x:v>
      </x:c>
      <x:c r="AK354" s="26">
        <x:f t="shared" si="181"/>
        <x:v>0</x:v>
      </x:c>
      <x:c r="AL354" s="34">
        <x:f t="shared" si="200"/>
        <x:v>1.0966727902321693</x:v>
      </x:c>
      <x:c r="AM354" s="35" t="str">
        <x:f t="shared" si="182"/>
      </x:c>
      <x:c r="AN354" s="34">
        <x:f t="shared" si="201"/>
        <x:v>1.1254058522343844</x:v>
      </x:c>
      <x:c r="AO354" s="35">
        <x:f t="shared" si="183"/>
        <x:v>-1.4849396469979959E-2</x:v>
      </x:c>
      <x:c r="AP354" s="31">
        <x:f t="shared" si="184"/>
        <x:v>1</x:v>
      </x:c>
      <x:c r="AQ354" s="26" t="b">
        <x:f t="shared" si="185"/>
        <x:v>1</x:v>
      </x:c>
    </x:row>
    <x:row r="355">
      <x:c r="A355" s="30" t="n">
        <x:f>'净值底稿'!A317</x:f>
        <x:v>44306</x:v>
      </x:c>
      <x:c r="B355" s="32" t="n">
        <x:f>'净值底稿'!F317</x:f>
        <x:v>1.5160892347770827</x:v>
      </x:c>
      <x:c r="C355" s="32" t="n">
        <x:f>'净值底稿'!O317</x:f>
        <x:v>1.3130589038035336</x:v>
      </x:c>
      <x:c r="D355" s="32" t="n">
        <x:f>'净值底稿'!P317</x:f>
        <x:v>1.4591</x:v>
      </x:c>
      <x:c r="E355" s="32" t="n">
        <x:f>'净值底稿'!Q317</x:f>
        <x:v>1.3488</x:v>
      </x:c>
      <x:c r="F355" s="33">
        <x:f t="shared" si="186"/>
        <x:v>-1.5342275008450867E-3</x:v>
      </x:c>
      <x:c r="G355" s="33">
        <x:f t="shared" si="187"/>
        <x:v>-8.6501272541950058E-4</x:v>
      </x:c>
      <x:c r="H355" s="33">
        <x:f t="shared" si="188"/>
        <x:v>7.5445816186570092E-4</x:v>
      </x:c>
      <x:c r="I355" s="33">
        <x:f t="shared" si="189"/>
        <x:v>-8.81834215167554E-3</x:v>
      </x:c>
      <x:c r="J355" s="34">
        <x:f t="shared" si="190"/>
        <x:v>0.10955174884096901</x:v>
      </x:c>
      <x:c r="K355" s="34">
        <x:f t="shared" si="191"/>
        <x:v>0.10777093126442482</x:v>
      </x:c>
      <x:c r="L355" s="34">
        <x:f t="shared" si="192"/>
        <x:v>0.83364836348057347</x:v>
      </x:c>
      <x:c r="M355" s="34">
        <x:f t="shared" si="193"/>
        <x:v>5.7577792165676177E-2</x:v>
      </x:c>
      <x:c r="N355" s="34">
        <x:f t="shared" si="164"/>
        <x:v>1.1085488357516435</x:v>
      </x:c>
      <x:c r="O355" s="35">
        <x:f t="shared" si="165"/>
        <x:v>0.19604249546483873</x:v>
      </x:c>
      <x:c r="P355" s="26" t="b">
        <x:f t="shared" si="166"/>
        <x:v>0</x:v>
      </x:c>
      <x:c r="Q355" s="26" t="b">
        <x:f t="shared" si="167"/>
        <x:v>0</x:v>
      </x:c>
      <x:c r="R355" s="26" t="b">
        <x:f t="shared" si="168"/>
        <x:v>0</x:v>
      </x:c>
      <x:c r="S355" s="26" t="b">
        <x:f t="shared" si="194"/>
        <x:v>0</x:v>
      </x:c>
      <x:c r="T355" s="26" t="str">
        <x:f t="shared" si="195"/>
        <x:v>不调</x:v>
      </x:c>
      <x:c r="U355" s="34">
        <x:f t="shared" si="169"/>
        <x:v>0.10955174884096901</x:v>
      </x:c>
      <x:c r="V355" s="34">
        <x:f t="shared" si="170"/>
        <x:v>0.10777093126442482</x:v>
      </x:c>
      <x:c r="W355" s="34">
        <x:f t="shared" si="171"/>
        <x:v>0.83364836348057347</x:v>
      </x:c>
      <x:c r="X355" s="34">
        <x:f t="shared" si="172"/>
        <x:v>5.7577792165676177E-2</x:v>
      </x:c>
      <x:c r="Y355" s="34">
        <x:f t="shared" si="196"/>
        <x:v>0.99998626710299976</x:v>
      </x:c>
      <x:c r="Z355" s="34">
        <x:f t="shared" si="173"/>
        <x:v>0.10955024437808598</x:v>
      </x:c>
      <x:c r="AA355" s="34">
        <x:f t="shared" si="174"/>
        <x:v>0.10776945125732613</x:v>
      </x:c>
      <x:c r="AB355" s="34">
        <x:f t="shared" si="175"/>
        <x:v>0.83363691507346338</x:v>
      </x:c>
      <x:c r="AC355" s="34">
        <x:f t="shared" si="176"/>
        <x:v>5.7577001455786862E-2</x:v>
      </x:c>
      <x:c r="AD355" s="34">
        <x:f t="shared" si="177"/>
        <x:v>1.1085336121646623</x:v>
      </x:c>
      <x:c r="AE355" s="34">
        <x:f t="shared" si="197"/>
        <x:v>1.1254058522343844</x:v>
      </x:c>
      <x:c r="AF355" s="33">
        <x:f t="shared" si="178"/>
        <x:v>-1.499213820171974E-2</x:v>
      </x:c>
      <x:c r="AG355" s="33">
        <x:f t="shared" si="198"/>
        <x:v>-1.448933099450489E-4</x:v>
      </x:c>
      <x:c r="AH355" s="30">
        <x:f t="shared" si="199"/>
        <x:v>44286</x:v>
      </x:c>
      <x:c r="AI355" s="36">
        <x:f t="shared" si="179"/>
        <x:v>2021</x:v>
      </x:c>
      <x:c r="AJ355" s="36">
        <x:f t="shared" si="180"/>
        <x:v>4</x:v>
      </x:c>
      <x:c r="AK355" s="26">
        <x:f t="shared" si="181"/>
        <x:v>0</x:v>
      </x:c>
      <x:c r="AL355" s="34">
        <x:f t="shared" si="200"/>
        <x:v>1.0966727902321693</x:v>
      </x:c>
      <x:c r="AM355" s="35" t="str">
        <x:f t="shared" si="182"/>
      </x:c>
      <x:c r="AN355" s="34">
        <x:f t="shared" si="201"/>
        <x:v>1.1254058522343844</x:v>
      </x:c>
      <x:c r="AO355" s="35">
        <x:f t="shared" si="183"/>
        <x:v>-1.499213820171974E-2</x:v>
      </x:c>
      <x:c r="AP355" s="31">
        <x:f t="shared" si="184"/>
        <x:v>1</x:v>
      </x:c>
      <x:c r="AQ355" s="26" t="b">
        <x:f t="shared" si="185"/>
        <x:v>1</x:v>
      </x:c>
    </x:row>
    <x:row r="356">
      <x:c r="A356" s="30" t="n">
        <x:f>'净值底稿'!A318</x:f>
        <x:v>44307</x:v>
      </x:c>
      <x:c r="B356" s="32" t="n">
        <x:f>'净值底稿'!F318</x:f>
        <x:v>1.5152138878178651</x:v>
      </x:c>
      <x:c r="C356" s="32" t="n">
        <x:f>'净值底稿'!O318</x:f>
        <x:v>1.3127429627581437</x:v>
      </x:c>
      <x:c r="D356" s="32" t="n">
        <x:f>'净值底稿'!P318</x:f>
        <x:v>1.4597</x:v>
      </x:c>
      <x:c r="E356" s="32" t="n">
        <x:f>'净值底稿'!Q318</x:f>
        <x:v>1.3603</x:v>
      </x:c>
      <x:c r="F356" s="33">
        <x:f t="shared" si="186"/>
        <x:v>-5.7737166067683976E-4</x:v>
      </x:c>
      <x:c r="G356" s="33">
        <x:f t="shared" si="187"/>
        <x:v>-2.4061452572665676E-4</x:v>
      </x:c>
      <x:c r="H356" s="33">
        <x:f t="shared" si="188"/>
        <x:v>4.1121239119989994E-4</x:v>
      </x:c>
      <x:c r="I356" s="33">
        <x:f t="shared" si="189"/>
        <x:v>8.5260972716489913E-3</x:v>
      </x:c>
      <x:c r="J356" s="34">
        <x:f t="shared" si="190"/>
        <x:v>0.10948699317156185</x:v>
      </x:c>
      <x:c r="K356" s="34">
        <x:f t="shared" si="191"/>
        <x:v>0.10774352036192403</x:v>
      </x:c>
      <x:c r="L356" s="34">
        <x:f t="shared" si="192"/>
        <x:v>0.83397971690270323</x:v>
      </x:c>
      <x:c r="M356" s="34">
        <x:f t="shared" si="193"/>
        <x:v>5.8067908570808777E-2</x:v>
      </x:c>
      <x:c r="N356" s="34">
        <x:f t="shared" si="164"/>
        <x:v>1.1092781390069977</x:v>
      </x:c>
      <x:c r="O356" s="35">
        <x:f t="shared" si="165"/>
        <x:v>0.19583051887053868</x:v>
      </x:c>
      <x:c r="P356" s="26" t="b">
        <x:f t="shared" si="166"/>
        <x:v>0</x:v>
      </x:c>
      <x:c r="Q356" s="26" t="b">
        <x:f t="shared" si="167"/>
        <x:v>0</x:v>
      </x:c>
      <x:c r="R356" s="26" t="b">
        <x:f t="shared" si="168"/>
        <x:v>0</x:v>
      </x:c>
      <x:c r="S356" s="26" t="b">
        <x:f t="shared" si="194"/>
        <x:v>0</x:v>
      </x:c>
      <x:c r="T356" s="26" t="str">
        <x:f t="shared" si="195"/>
        <x:v>不调</x:v>
      </x:c>
      <x:c r="U356" s="34">
        <x:f t="shared" si="169"/>
        <x:v>0.10948699317156185</x:v>
      </x:c>
      <x:c r="V356" s="34">
        <x:f t="shared" si="170"/>
        <x:v>0.10774352036192403</x:v>
      </x:c>
      <x:c r="W356" s="34">
        <x:f t="shared" si="171"/>
        <x:v>0.83397971690270323</x:v>
      </x:c>
      <x:c r="X356" s="34">
        <x:f t="shared" si="172"/>
        <x:v>5.8067908570808777E-2</x:v>
      </x:c>
      <x:c r="Y356" s="34">
        <x:f t="shared" si="196"/>
        <x:v>0.99998626710299976</x:v>
      </x:c>
      <x:c r="Z356" s="34">
        <x:f t="shared" si="173"/>
        <x:v>0.10948548959796175</x:v>
      </x:c>
      <x:c r="AA356" s="34">
        <x:f t="shared" si="174"/>
        <x:v>0.10774204073125646</x:v>
      </x:c>
      <x:c r="AB356" s="34">
        <x:f t="shared" si="175"/>
        <x:v>0.83396826394515067</x:v>
      </x:c>
      <x:c r="AC356" s="34">
        <x:f t="shared" si="176"/>
        <x:v>5.8067111130201354E-2</x:v>
      </x:c>
      <x:c r="AD356" s="34">
        <x:f t="shared" si="177"/>
        <x:v>1.1092629054045702</x:v>
      </x:c>
      <x:c r="AE356" s="34">
        <x:f t="shared" si="197"/>
        <x:v>1.1254058522343844</x:v>
      </x:c>
      <x:c r="AF356" s="33">
        <x:f t="shared" si="178"/>
        <x:v>-1.4344111324607001E-2</x:v>
      </x:c>
      <x:c r="AG356" s="33">
        <x:f t="shared" si="198"/>
        <x:v>6.5789005575012105E-4</x:v>
      </x:c>
      <x:c r="AH356" s="30">
        <x:f t="shared" si="199"/>
        <x:v>44286</x:v>
      </x:c>
      <x:c r="AI356" s="36">
        <x:f t="shared" si="179"/>
        <x:v>2021</x:v>
      </x:c>
      <x:c r="AJ356" s="36">
        <x:f t="shared" si="180"/>
        <x:v>4</x:v>
      </x:c>
      <x:c r="AK356" s="26">
        <x:f t="shared" si="181"/>
        <x:v>0</x:v>
      </x:c>
      <x:c r="AL356" s="34">
        <x:f t="shared" si="200"/>
        <x:v>1.0966727902321693</x:v>
      </x:c>
      <x:c r="AM356" s="35" t="str">
        <x:f t="shared" si="182"/>
      </x:c>
      <x:c r="AN356" s="34">
        <x:f t="shared" si="201"/>
        <x:v>1.1254058522343844</x:v>
      </x:c>
      <x:c r="AO356" s="35">
        <x:f t="shared" si="183"/>
        <x:v>-1.4344111324607001E-2</x:v>
      </x:c>
      <x:c r="AP356" s="31">
        <x:f t="shared" si="184"/>
        <x:v>1</x:v>
      </x:c>
      <x:c r="AQ356" s="26" t="b">
        <x:f t="shared" si="185"/>
        <x:v>1</x:v>
      </x:c>
    </x:row>
    <x:row r="357">
      <x:c r="A357" s="30" t="n">
        <x:f>'净值底稿'!A319</x:f>
        <x:v>44308</x:v>
      </x:c>
      <x:c r="B357" s="32" t="n">
        <x:f>'净值底稿'!F319</x:f>
        <x:v>1.5318639279836175</x:v>
      </x:c>
      <x:c r="C357" s="32" t="n">
        <x:f>'净值底稿'!O319</x:f>
        <x:v>1.3172525850612162</x:v>
      </x:c>
      <x:c r="D357" s="32" t="n">
        <x:f>'净值底稿'!P319</x:f>
        <x:v>1.4597</x:v>
      </x:c>
      <x:c r="E357" s="32" t="n">
        <x:f>'净值底稿'!Q319</x:f>
        <x:v>1.3626</x:v>
      </x:c>
      <x:c r="F357" s="33">
        <x:f t="shared" si="186"/>
        <x:v>1.0988574154194852E-2</x:v>
      </x:c>
      <x:c r="G357" s="33">
        <x:f t="shared" si="187"/>
        <x:v>3.4352667894692601E-3</x:v>
      </x:c>
      <x:c r="H357" s="33">
        <x:f t="shared" si="188"/>
        <x:v>0</x:v>
      </x:c>
      <x:c r="I357" s="33">
        <x:f t="shared" si="189"/>
        <x:v>1.6908034992280108E-3</x:v>
      </x:c>
      <x:c r="J357" s="34">
        <x:f t="shared" si="190"/>
        <x:v>0.11068857901921729</x:v>
      </x:c>
      <x:c r="K357" s="34">
        <x:f t="shared" si="191"/>
        <x:v>0.10811216338561018</x:v>
      </x:c>
      <x:c r="L357" s="34">
        <x:f t="shared" si="192"/>
        <x:v>0.83396826394515067</x:v>
      </x:c>
      <x:c r="M357" s="34">
        <x:f t="shared" si="193"/>
        <x:v>5.8165291204890363E-2</x:v>
      </x:c>
      <x:c r="N357" s="34">
        <x:f t="shared" si="164"/>
        <x:v>1.1109342975548686</x:v>
      </x:c>
      <x:c r="O357" s="35">
        <x:f t="shared" si="165"/>
        <x:v>0.19695200957104395</x:v>
      </x:c>
      <x:c r="P357" s="26" t="b">
        <x:f t="shared" si="166"/>
        <x:v>0</x:v>
      </x:c>
      <x:c r="Q357" s="26" t="b">
        <x:f t="shared" si="167"/>
        <x:v>0</x:v>
      </x:c>
      <x:c r="R357" s="26" t="b">
        <x:f t="shared" si="168"/>
        <x:v>0</x:v>
      </x:c>
      <x:c r="S357" s="26" t="b">
        <x:f t="shared" si="194"/>
        <x:v>0</x:v>
      </x:c>
      <x:c r="T357" s="26" t="str">
        <x:f t="shared" si="195"/>
        <x:v>不调</x:v>
      </x:c>
      <x:c r="U357" s="34">
        <x:f t="shared" si="169"/>
        <x:v>0.11068857901921729</x:v>
      </x:c>
      <x:c r="V357" s="34">
        <x:f t="shared" si="170"/>
        <x:v>0.10811216338561018</x:v>
      </x:c>
      <x:c r="W357" s="34">
        <x:f t="shared" si="171"/>
        <x:v>0.83396826394515067</x:v>
      </x:c>
      <x:c r="X357" s="34">
        <x:f t="shared" si="172"/>
        <x:v>5.8165291204890363E-2</x:v>
      </x:c>
      <x:c r="Y357" s="34">
        <x:f t="shared" si="196"/>
        <x:v>0.99998626710299976</x:v>
      </x:c>
      <x:c r="Z357" s="34">
        <x:f t="shared" si="173"/>
        <x:v>0.11068705894436251</x:v>
      </x:c>
      <x:c r="AA357" s="34">
        <x:f t="shared" si="174"/>
        <x:v>0.10811067869240593</x:v>
      </x:c>
      <x:c r="AB357" s="34">
        <x:f t="shared" si="175"/>
        <x:v>0.83395681114488041</x:v>
      </x:c>
      <x:c r="AC357" s="34">
        <x:f t="shared" si="176"/>
        <x:v>5.8164492426937255E-2</x:v>
      </x:c>
      <x:c r="AD357" s="34">
        <x:f t="shared" si="177"/>
        <x:v>1.1109190412085861</x:v>
      </x:c>
      <x:c r="AE357" s="34">
        <x:f t="shared" si="197"/>
        <x:v>1.1254058522343844</x:v>
      </x:c>
      <x:c r="AF357" s="33">
        <x:f t="shared" si="178"/>
        <x:v>-1.2872521497054756E-2</x:v>
      </x:c>
      <x:c r="AG357" s="33">
        <x:f t="shared" si="198"/>
        <x:v>1.4930056670485747E-3</x:v>
      </x:c>
      <x:c r="AH357" s="30">
        <x:f t="shared" si="199"/>
        <x:v>44286</x:v>
      </x:c>
      <x:c r="AI357" s="36">
        <x:f t="shared" si="179"/>
        <x:v>2021</x:v>
      </x:c>
      <x:c r="AJ357" s="36">
        <x:f t="shared" si="180"/>
        <x:v>4</x:v>
      </x:c>
      <x:c r="AK357" s="26">
        <x:f t="shared" si="181"/>
        <x:v>0</x:v>
      </x:c>
      <x:c r="AL357" s="34">
        <x:f t="shared" si="200"/>
        <x:v>1.0966727902321693</x:v>
      </x:c>
      <x:c r="AM357" s="35" t="str">
        <x:f t="shared" si="182"/>
      </x:c>
      <x:c r="AN357" s="34">
        <x:f t="shared" si="201"/>
        <x:v>1.1254058522343844</x:v>
      </x:c>
      <x:c r="AO357" s="35">
        <x:f t="shared" si="183"/>
        <x:v>-1.2872521497054756E-2</x:v>
      </x:c>
      <x:c r="AP357" s="31">
        <x:f t="shared" si="184"/>
        <x:v>1</x:v>
      </x:c>
      <x:c r="AQ357" s="26" t="b">
        <x:f t="shared" si="185"/>
        <x:v>1</x:v>
      </x:c>
    </x:row>
    <x:row r="358">
      <x:c r="A358" s="30" t="n">
        <x:f>'净值底稿'!A320</x:f>
        <x:v>44309</x:v>
      </x:c>
      <x:c r="B358" s="32" t="n">
        <x:f>'净值底稿'!F320</x:f>
        <x:v>1.5379385889935575</x:v>
      </x:c>
      <x:c r="C358" s="32" t="n">
        <x:f>'净值底稿'!O320</x:f>
        <x:v>1.3183770333448837</x:v>
      </x:c>
      <x:c r="D358" s="32" t="n">
        <x:f>'净值底稿'!P320</x:f>
        <x:v>1.4592</x:v>
      </x:c>
      <x:c r="E358" s="32" t="n">
        <x:f>'净值底稿'!Q320</x:f>
        <x:v>1.3576</x:v>
      </x:c>
      <x:c r="F358" s="33">
        <x:f t="shared" si="186"/>
        <x:v>3.9655356451508972E-3</x:v>
      </x:c>
      <x:c r="G358" s="33">
        <x:f t="shared" si="187"/>
        <x:v>8.5363148755202012E-4</x:v>
      </x:c>
      <x:c r="H358" s="33">
        <x:f t="shared" si="188"/>
        <x:v>-3.4253613756252133E-4</x:v>
      </x:c>
      <x:c r="I358" s="33">
        <x:f t="shared" si="189"/>
        <x:v>-3.6694554528108325E-3</x:v>
      </x:c>
      <x:c r="J358" s="34">
        <x:f t="shared" si="190"/>
        <x:v>0.11112599242206329</x:v>
      </x:c>
      <x:c r="K358" s="34">
        <x:f t="shared" si="191"/>
        <x:v>0.10820296537187839</x:v>
      </x:c>
      <x:c r="L358" s="34">
        <x:f t="shared" si="192"/>
        <x:v>0.83367115079989684</x:v>
      </x:c>
      <x:c r="M358" s="34">
        <x:f t="shared" si="193"/>
        <x:v>5.7951060413041253E-2</x:v>
      </x:c>
      <x:c r="N358" s="34">
        <x:f t="shared" si="164"/>
        <x:v>1.1109511690068798</x:v>
      </x:c>
      <x:c r="O358" s="35">
        <x:f t="shared" si="165"/>
        <x:v>0.19742448085275244</x:v>
      </x:c>
      <x:c r="P358" s="26" t="b">
        <x:f t="shared" si="166"/>
        <x:v>0</x:v>
      </x:c>
      <x:c r="Q358" s="26" t="b">
        <x:f t="shared" si="167"/>
        <x:v>0</x:v>
      </x:c>
      <x:c r="R358" s="26" t="b">
        <x:f t="shared" si="168"/>
        <x:v>0</x:v>
      </x:c>
      <x:c r="S358" s="26" t="b">
        <x:f t="shared" si="194"/>
        <x:v>0</x:v>
      </x:c>
      <x:c r="T358" s="26" t="str">
        <x:f t="shared" si="195"/>
        <x:v>不调</x:v>
      </x:c>
      <x:c r="U358" s="34">
        <x:f t="shared" si="169"/>
        <x:v>0.11112599242206329</x:v>
      </x:c>
      <x:c r="V358" s="34">
        <x:f t="shared" si="170"/>
        <x:v>0.10820296537187839</x:v>
      </x:c>
      <x:c r="W358" s="34">
        <x:f t="shared" si="171"/>
        <x:v>0.83367115079989684</x:v>
      </x:c>
      <x:c r="X358" s="34">
        <x:f t="shared" si="172"/>
        <x:v>5.7951060413041253E-2</x:v>
      </x:c>
      <x:c r="Y358" s="34">
        <x:f t="shared" si="196"/>
        <x:v>0.99998626710299976</x:v>
      </x:c>
      <x:c r="Z358" s="34">
        <x:f t="shared" si="173"/>
        <x:v>0.11112446634025532</x:v>
      </x:c>
      <x:c r="AA358" s="34">
        <x:f t="shared" si="174"/>
        <x:v>0.10820147943169982</x:v>
      </x:c>
      <x:c r="AB358" s="34">
        <x:f t="shared" si="175"/>
        <x:v>0.83365970207985085</x:v>
      </x:c>
      <x:c r="AC358" s="34">
        <x:f t="shared" si="176"/>
        <x:v>5.7950264577097545E-2</x:v>
      </x:c>
      <x:c r="AD358" s="34">
        <x:f t="shared" si="177"/>
        <x:v>1.1109359124289035</x:v>
      </x:c>
      <x:c r="AE358" s="34">
        <x:f t="shared" si="197"/>
        <x:v>1.1254058522343844</x:v>
      </x:c>
      <x:c r="AF358" s="33">
        <x:f t="shared" si="178"/>
        <x:v>-1.2857530264972605E-2</x:v>
      </x:c>
      <x:c r="AG358" s="33">
        <x:f t="shared" si="198"/>
        <x:v>1.5186723506976918E-5</x:v>
      </x:c>
      <x:c r="AH358" s="30">
        <x:f t="shared" si="199"/>
        <x:v>44286</x:v>
      </x:c>
      <x:c r="AI358" s="36">
        <x:f t="shared" si="179"/>
        <x:v>2021</x:v>
      </x:c>
      <x:c r="AJ358" s="36">
        <x:f t="shared" si="180"/>
        <x:v>4</x:v>
      </x:c>
      <x:c r="AK358" s="26">
        <x:f t="shared" si="181"/>
        <x:v>0</x:v>
      </x:c>
      <x:c r="AL358" s="34">
        <x:f t="shared" si="200"/>
        <x:v>1.0966727902321693</x:v>
      </x:c>
      <x:c r="AM358" s="35" t="str">
        <x:f t="shared" si="182"/>
      </x:c>
      <x:c r="AN358" s="34">
        <x:f t="shared" si="201"/>
        <x:v>1.1254058522343844</x:v>
      </x:c>
      <x:c r="AO358" s="35">
        <x:f t="shared" si="183"/>
        <x:v>-1.2857530264972605E-2</x:v>
      </x:c>
      <x:c r="AP358" s="31">
        <x:f t="shared" si="184"/>
        <x:v>1</x:v>
      </x:c>
      <x:c r="AQ358" s="26" t="b">
        <x:f t="shared" si="185"/>
        <x:v>1</x:v>
      </x:c>
    </x:row>
    <x:row r="359">
      <x:c r="A359" s="30" t="n">
        <x:f>'净值底稿'!A321</x:f>
        <x:v>44312</x:v>
      </x:c>
      <x:c r="B359" s="32" t="n">
        <x:f>'净值底稿'!F321</x:f>
        <x:v>1.5323457633945026</x:v>
      </x:c>
      <x:c r="C359" s="32" t="n">
        <x:f>'净值底稿'!O321</x:f>
        <x:v>1.31340748852659</x:v>
      </x:c>
      <x:c r="D359" s="32" t="n">
        <x:f>'净值底稿'!P321</x:f>
        <x:v>1.458</x:v>
      </x:c>
      <x:c r="E359" s="32" t="n">
        <x:f>'净值底稿'!Q321</x:f>
        <x:v>1.3539</x:v>
      </x:c>
      <x:c r="F359" s="33">
        <x:f t="shared" si="186"/>
        <x:v>-3.6365727728536745E-3</x:v>
      </x:c>
      <x:c r="G359" s="33">
        <x:f t="shared" si="187"/>
        <x:v>-3.7694412847023573E-3</x:v>
      </x:c>
      <x:c r="H359" s="33">
        <x:f t="shared" si="188"/>
        <x:v>-8.2236842105265495E-4</x:v>
      </x:c>
      <x:c r="I359" s="33">
        <x:f t="shared" si="189"/>
        <x:v>-2.7253977607540891E-3</x:v>
      </x:c>
      <x:c r="J359" s="34">
        <x:f t="shared" si="190"/>
        <x:v>0.11072035413156445</x:v>
      </x:c>
      <x:c r="K359" s="34">
        <x:f t="shared" si="191"/>
        <x:v>0.10779362030806409</x:v>
      </x:c>
      <x:c r="L359" s="34">
        <x:f t="shared" si="192"/>
        <x:v>0.83297412666695625</x:v>
      </x:c>
      <x:c r="M359" s="34">
        <x:f t="shared" si="193"/>
        <x:v>5.7792327055784014E-2</x:v>
      </x:c>
      <x:c r="N359" s="34">
        <x:f t="shared" si="164"/>
        <x:v>1.1092804281623689</x:v>
      </x:c>
      <x:c r="O359" s="35">
        <x:f t="shared" si="165"/>
        <x:v>0.19698713588737723</x:v>
      </x:c>
      <x:c r="P359" s="26" t="b">
        <x:f t="shared" si="166"/>
        <x:v>0</x:v>
      </x:c>
      <x:c r="Q359" s="26" t="b">
        <x:f t="shared" si="167"/>
        <x:v>0</x:v>
      </x:c>
      <x:c r="R359" s="26" t="b">
        <x:f t="shared" si="168"/>
        <x:v>0</x:v>
      </x:c>
      <x:c r="S359" s="26" t="b">
        <x:f t="shared" si="194"/>
        <x:v>0</x:v>
      </x:c>
      <x:c r="T359" s="26" t="str">
        <x:f t="shared" si="195"/>
        <x:v>不调</x:v>
      </x:c>
      <x:c r="U359" s="34">
        <x:f t="shared" si="169"/>
        <x:v>0.11072035413156445</x:v>
      </x:c>
      <x:c r="V359" s="34">
        <x:f t="shared" si="170"/>
        <x:v>0.10779362030806409</x:v>
      </x:c>
      <x:c r="W359" s="34">
        <x:f t="shared" si="171"/>
        <x:v>0.83297412666695625</x:v>
      </x:c>
      <x:c r="X359" s="34">
        <x:f t="shared" si="172"/>
        <x:v>5.7792327055784014E-2</x:v>
      </x:c>
      <x:c r="Y359" s="34">
        <x:f t="shared" si="196"/>
        <x:v>0.99995880187477393</x:v>
      </x:c>
      <x:c r="Z359" s="34">
        <x:f t="shared" si="173"/>
        <x:v>0.11071579266054986</x:v>
      </x:c>
      <x:c r="AA359" s="34">
        <x:f t="shared" si="174"/>
        <x:v>0.10778917941299607</x:v>
      </x:c>
      <x:c r="AB359" s="34">
        <x:f t="shared" si="175"/>
        <x:v>0.83293980969457571</x:v>
      </x:c>
      <x:c r="AC359" s="34">
        <x:f t="shared" si="176"/>
        <x:v>5.7789946120256862E-2</x:v>
      </x:c>
      <x:c r="AD359" s="34">
        <x:f t="shared" si="177"/>
        <x:v>1.1092347278883785</x:v>
      </x:c>
      <x:c r="AE359" s="34">
        <x:f t="shared" si="197"/>
        <x:v>1.1254058522343844</x:v>
      </x:c>
      <x:c r="AF359" s="33">
        <x:f t="shared" si="178"/>
        <x:v>-1.4369148973145673E-2</x:v>
      </x:c>
      <x:c r="AG359" s="33">
        <x:f t="shared" si="198"/>
        <x:v>-1.5313075412294319E-3</x:v>
      </x:c>
      <x:c r="AH359" s="30">
        <x:f t="shared" si="199"/>
        <x:v>44286</x:v>
      </x:c>
      <x:c r="AI359" s="36">
        <x:f t="shared" si="179"/>
        <x:v>2021</x:v>
      </x:c>
      <x:c r="AJ359" s="36">
        <x:f t="shared" si="180"/>
        <x:v>4</x:v>
      </x:c>
      <x:c r="AK359" s="26">
        <x:f t="shared" si="181"/>
        <x:v>0</x:v>
      </x:c>
      <x:c r="AL359" s="34">
        <x:f t="shared" si="200"/>
        <x:v>1.0966727902321693</x:v>
      </x:c>
      <x:c r="AM359" s="35" t="str">
        <x:f t="shared" si="182"/>
      </x:c>
      <x:c r="AN359" s="34">
        <x:f t="shared" si="201"/>
        <x:v>1.1254058522343844</x:v>
      </x:c>
      <x:c r="AO359" s="35">
        <x:f t="shared" si="183"/>
        <x:v>-1.4369148973145673E-2</x:v>
      </x:c>
      <x:c r="AP359" s="31">
        <x:f t="shared" si="184"/>
        <x:v>1</x:v>
      </x:c>
      <x:c r="AQ359" s="26" t="b">
        <x:f t="shared" si="185"/>
        <x:v>1</x:v>
      </x:c>
    </x:row>
    <x:row r="360">
      <x:c r="A360" s="30" t="n">
        <x:f>'净值底稿'!A322</x:f>
        <x:v>44313</x:v>
      </x:c>
      <x:c r="B360" s="32" t="n">
        <x:f>'净值底稿'!F322</x:f>
        <x:v>1.53299443709194</x:v>
      </x:c>
      <x:c r="C360" s="32" t="n">
        <x:f>'净值底稿'!O322</x:f>
        <x:v>1.3121740433213025</x:v>
      </x:c>
      <x:c r="D360" s="32" t="n">
        <x:f>'净值底稿'!P322</x:f>
        <x:v>1.4579</x:v>
      </x:c>
      <x:c r="E360" s="32" t="n">
        <x:f>'净值底稿'!Q322</x:f>
        <x:v>1.3542</x:v>
      </x:c>
      <x:c r="F360" s="33">
        <x:f t="shared" si="186"/>
        <x:v>4.2332071059503207E-4</x:v>
      </x:c>
      <x:c r="G360" s="33">
        <x:f t="shared" si="187"/>
        <x:v>-9.3911845033811669E-4</x:v>
      </x:c>
      <x:c r="H360" s="33">
        <x:f t="shared" si="188"/>
        <x:v>-6.8587105624184908E-5</x:v>
      </x:c>
      <x:c r="I360" s="33">
        <x:f t="shared" si="189"/>
        <x:v>2.2158209616662816E-4</x:v>
      </x:c>
      <x:c r="J360" s="34">
        <x:f t="shared" si="190"/>
        <x:v>0.11076266094857301</x:v>
      </x:c>
      <x:c r="K360" s="34">
        <x:f t="shared" si="191"/>
        <x:v>0.10768795260586252</x:v>
      </x:c>
      <x:c r="L360" s="34">
        <x:f t="shared" si="192"/>
        <x:v>0.83288268076386962</x:v>
      </x:c>
      <x:c r="M360" s="34">
        <x:f t="shared" si="193"/>
        <x:v>5.7802751337655542E-2</x:v>
      </x:c>
      <x:c r="N360" s="34">
        <x:f t="shared" si="164"/>
        <x:v>1.1091360456559607</x:v>
      </x:c>
      <x:c r="O360" s="35">
        <x:f t="shared" si="165"/>
        <x:v>0.19695565247384991</x:v>
      </x:c>
      <x:c r="P360" s="26" t="b">
        <x:f t="shared" si="166"/>
        <x:v>0</x:v>
      </x:c>
      <x:c r="Q360" s="26" t="b">
        <x:f t="shared" si="167"/>
        <x:v>0</x:v>
      </x:c>
      <x:c r="R360" s="26" t="b">
        <x:f t="shared" si="168"/>
        <x:v>0</x:v>
      </x:c>
      <x:c r="S360" s="26" t="b">
        <x:f t="shared" si="194"/>
        <x:v>0</x:v>
      </x:c>
      <x:c r="T360" s="26" t="str">
        <x:f t="shared" si="195"/>
        <x:v>不调</x:v>
      </x:c>
      <x:c r="U360" s="34">
        <x:f t="shared" si="169"/>
        <x:v>0.11076266094857301</x:v>
      </x:c>
      <x:c r="V360" s="34">
        <x:f t="shared" si="170"/>
        <x:v>0.10768795260586252</x:v>
      </x:c>
      <x:c r="W360" s="34">
        <x:f t="shared" si="171"/>
        <x:v>0.83288268076386962</x:v>
      </x:c>
      <x:c r="X360" s="34">
        <x:f t="shared" si="172"/>
        <x:v>5.7802751337655542E-2</x:v>
      </x:c>
      <x:c r="Y360" s="34">
        <x:f t="shared" si="196"/>
        <x:v>0.99998626710299976</x:v>
      </x:c>
      <x:c r="Z360" s="34">
        <x:f t="shared" si="173"/>
        <x:v>0.11076113985635873</x:v>
      </x:c>
      <x:c r="AA360" s="34">
        <x:f t="shared" si="174"/>
        <x:v>0.10768647373830122</x:v>
      </x:c>
      <x:c r="AB360" s="34">
        <x:f t="shared" si="175"/>
        <x:v>0.83287124287180136</x:v>
      </x:c>
      <x:c r="AC360" s="34">
        <x:f t="shared" si="176"/>
        <x:v>5.780195753842509E-2</x:v>
      </x:c>
      <x:c r="AD360" s="34">
        <x:f t="shared" si="177"/>
        <x:v>1.1091208140048863</x:v>
      </x:c>
      <x:c r="AE360" s="34">
        <x:f t="shared" si="197"/>
        <x:v>1.1254058522343844</x:v>
      </x:c>
      <x:c r="AF360" s="33">
        <x:f t="shared" si="178"/>
        <x:v>-1.4470369242496561E-2</x:v>
      </x:c>
      <x:c r="AG360" s="33">
        <x:f t="shared" si="198"/>
        <x:v>-1.0269592235823133E-4</x:v>
      </x:c>
      <x:c r="AH360" s="30">
        <x:f t="shared" si="199"/>
        <x:v>44286</x:v>
      </x:c>
      <x:c r="AI360" s="36">
        <x:f t="shared" si="179"/>
        <x:v>2021</x:v>
      </x:c>
      <x:c r="AJ360" s="36">
        <x:f t="shared" si="180"/>
        <x:v>4</x:v>
      </x:c>
      <x:c r="AK360" s="26">
        <x:f t="shared" si="181"/>
        <x:v>0</x:v>
      </x:c>
      <x:c r="AL360" s="34">
        <x:f t="shared" si="200"/>
        <x:v>1.0966727902321693</x:v>
      </x:c>
      <x:c r="AM360" s="35" t="str">
        <x:f t="shared" si="182"/>
      </x:c>
      <x:c r="AN360" s="34">
        <x:f t="shared" si="201"/>
        <x:v>1.1254058522343844</x:v>
      </x:c>
      <x:c r="AO360" s="35">
        <x:f t="shared" si="183"/>
        <x:v>-1.4470369242496561E-2</x:v>
      </x:c>
      <x:c r="AP360" s="31">
        <x:f t="shared" si="184"/>
        <x:v>1</x:v>
      </x:c>
      <x:c r="AQ360" s="26" t="b">
        <x:f t="shared" si="185"/>
        <x:v>1</x:v>
      </x:c>
    </x:row>
    <x:row r="361">
      <x:c r="A361" s="30" t="n">
        <x:f>'净值底稿'!A323</x:f>
        <x:v>44314</x:v>
      </x:c>
      <x:c r="B361" s="32" t="n">
        <x:f>'净值底稿'!F323</x:f>
        <x:v>1.548560802788315</x:v>
      </x:c>
      <x:c r="C361" s="32" t="n">
        <x:f>'净值底稿'!O323</x:f>
        <x:v>1.3186306044199676</x:v>
      </x:c>
      <x:c r="D361" s="32" t="n">
        <x:f>'净值底稿'!P323</x:f>
        <x:v>1.4588</x:v>
      </x:c>
      <x:c r="E361" s="32" t="n">
        <x:f>'净值底稿'!Q323</x:f>
        <x:v>1.3439</x:v>
      </x:c>
      <x:c r="F361" s="33">
        <x:f t="shared" si="186"/>
        <x:v>1.0154221906965466E-2</x:v>
      </x:c>
      <x:c r="G361" s="33">
        <x:f t="shared" si="187"/>
        <x:v>4.9205066443187562E-3</x:v>
      </x:c>
      <x:c r="H361" s="33">
        <x:f t="shared" si="188"/>
        <x:v>6.1732629124100491E-4</x:v>
      </x:c>
      <x:c r="I361" s="33">
        <x:f t="shared" si="189"/>
        <x:v>-7.6059666223600164E-3</x:v>
      </x:c>
      <x:c r="J361" s="34">
        <x:f t="shared" si="190"/>
        <x:v>0.11188583304912864</x:v>
      </x:c>
      <x:c r="K361" s="34">
        <x:f t="shared" si="191"/>
        <x:v>0.10821634574783379</x:v>
      </x:c>
      <x:c r="L361" s="34">
        <x:f t="shared" si="192"/>
        <x:v>0.83338539618724472</x:v>
      </x:c>
      <x:c r="M361" s="34">
        <x:f t="shared" si="193"/>
        <x:v>5.7362317778680755E-2</x:v>
      </x:c>
      <x:c r="N361" s="34">
        <x:f t="shared" si="164"/>
        <x:v>1.110849892762888</x:v>
      </x:c>
      <x:c r="O361" s="35">
        <x:f t="shared" si="165"/>
        <x:v>0.19813854259780123</x:v>
      </x:c>
      <x:c r="P361" s="26" t="b">
        <x:f t="shared" si="166"/>
        <x:v>0</x:v>
      </x:c>
      <x:c r="Q361" s="26" t="b">
        <x:f t="shared" si="167"/>
        <x:v>0</x:v>
      </x:c>
      <x:c r="R361" s="26" t="b">
        <x:f t="shared" si="168"/>
        <x:v>0</x:v>
      </x:c>
      <x:c r="S361" s="26" t="b">
        <x:f t="shared" si="194"/>
        <x:v>0</x:v>
      </x:c>
      <x:c r="T361" s="26" t="str">
        <x:f t="shared" si="195"/>
        <x:v>不调</x:v>
      </x:c>
      <x:c r="U361" s="34">
        <x:f t="shared" si="169"/>
        <x:v>0.11188583304912864</x:v>
      </x:c>
      <x:c r="V361" s="34">
        <x:f t="shared" si="170"/>
        <x:v>0.10821634574783379</x:v>
      </x:c>
      <x:c r="W361" s="34">
        <x:f t="shared" si="171"/>
        <x:v>0.83338539618724472</x:v>
      </x:c>
      <x:c r="X361" s="34">
        <x:f t="shared" si="172"/>
        <x:v>5.7362317778680755E-2</x:v>
      </x:c>
      <x:c r="Y361" s="34">
        <x:f t="shared" si="196"/>
        <x:v>0.99998626710299976</x:v>
      </x:c>
      <x:c r="Z361" s="34">
        <x:f t="shared" si="173"/>
        <x:v>0.11188429653250759</x:v>
      </x:c>
      <x:c r="AA361" s="34">
        <x:f t="shared" si="174"/>
        <x:v>0.10821485962390388</x:v>
      </x:c>
      <x:c r="AB361" s="34">
        <x:f t="shared" si="175"/>
        <x:v>0.83337395139143733</x:v>
      </x:c>
      <x:c r="AC361" s="34">
        <x:f t="shared" si="176"/>
        <x:v>5.7361530027879006E-2</x:v>
      </x:c>
      <x:c r="AD361" s="34">
        <x:f t="shared" si="177"/>
        <x:v>1.1108346375757276</x:v>
      </x:c>
      <x:c r="AE361" s="34">
        <x:f t="shared" si="197"/>
        <x:v>1.1254058522343844</x:v>
      </x:c>
      <x:c r="AF361" s="33">
        <x:f t="shared" si="178"/>
        <x:v>-1.2947519892247739E-2</x:v>
      </x:c>
      <x:c r="AG361" s="33">
        <x:f t="shared" si="198"/>
        <x:v>1.5452090964309662E-3</x:v>
      </x:c>
      <x:c r="AH361" s="30">
        <x:f t="shared" si="199"/>
        <x:v>44286</x:v>
      </x:c>
      <x:c r="AI361" s="36">
        <x:f t="shared" si="179"/>
        <x:v>2021</x:v>
      </x:c>
      <x:c r="AJ361" s="36">
        <x:f t="shared" si="180"/>
        <x:v>4</x:v>
      </x:c>
      <x:c r="AK361" s="26">
        <x:f t="shared" si="181"/>
        <x:v>0</x:v>
      </x:c>
      <x:c r="AL361" s="34">
        <x:f t="shared" si="200"/>
        <x:v>1.0966727902321693</x:v>
      </x:c>
      <x:c r="AM361" s="35" t="str">
        <x:f t="shared" si="182"/>
      </x:c>
      <x:c r="AN361" s="34">
        <x:f t="shared" si="201"/>
        <x:v>1.1254058522343844</x:v>
      </x:c>
      <x:c r="AO361" s="35">
        <x:f t="shared" si="183"/>
        <x:v>-1.2947519892247739E-2</x:v>
      </x:c>
      <x:c r="AP361" s="31">
        <x:f t="shared" si="184"/>
        <x:v>1</x:v>
      </x:c>
      <x:c r="AQ361" s="26" t="b">
        <x:f t="shared" si="185"/>
        <x:v>1</x:v>
      </x:c>
    </x:row>
    <x:row r="362">
      <x:c r="A362" s="30" t="n">
        <x:f>'净值底稿'!A324</x:f>
        <x:v>44315</x:v>
      </x:c>
      <x:c r="B362" s="32" t="n">
        <x:f>'净值底稿'!F324</x:f>
        <x:v>1.5537865611217376</x:v>
      </x:c>
      <x:c r="C362" s="32" t="n">
        <x:f>'净值底稿'!O324</x:f>
        <x:v>1.3195706089430788</x:v>
      </x:c>
      <x:c r="D362" s="32" t="n">
        <x:f>'净值底稿'!P324</x:f>
        <x:v>1.4597</x:v>
      </x:c>
      <x:c r="E362" s="32" t="n">
        <x:f>'净值底稿'!Q324</x:f>
        <x:v>1.3524</x:v>
      </x:c>
      <x:c r="F362" s="33">
        <x:f t="shared" si="186"/>
        <x:v>3.3745903447983672E-3</x:v>
      </x:c>
      <x:c r="G362" s="33">
        <x:f t="shared" si="187"/>
        <x:v>7.1286417891425202E-4</x:v>
      </x:c>
      <x:c r="H362" s="33">
        <x:f t="shared" si="188"/>
        <x:v>6.1694543460366624E-4</x:v>
      </x:c>
      <x:c r="I362" s="33">
        <x:f t="shared" si="189"/>
        <x:v>6.3248753627500598E-3</x:v>
      </x:c>
      <x:c r="J362" s="34">
        <x:f t="shared" si="190"/>
        <x:v>0.11226186019932075</x:v>
      </x:c>
      <x:c r="K362" s="34">
        <x:f t="shared" si="191"/>
        <x:v>0.10829200212095599</x:v>
      </x:c>
      <x:c r="L362" s="34">
        <x:f t="shared" si="192"/>
        <x:v>0.83388809764606586</x:v>
      </x:c>
      <x:c r="M362" s="34">
        <x:f t="shared" si="193"/>
        <x:v>5.7724334555921984E-2</x:v>
      </x:c>
      <x:c r="N362" s="34" t="n">
        <x:f t="shared" ref="N362:N425" si="202">SUM(J362:M362)</x:f>
        <x:v>1.1121662945222646</x:v>
      </x:c>
      <x:c r="O362" s="35" t="n">
        <x:f t="shared" ref="O362:O425" si="203">IFERROR((J362+K362)/N362,0)</x:f>
        <x:v>0.19831014786778495</x:v>
      </x:c>
      <x:c r="P362" s="26" t="b">
        <x:f t="shared" ref="P362:P425" si="204">AND(MONTH(A362)=12,OR(A363="",YEAR(A362)&lt;&gt;YEAR(A363)))</x:f>
        <x:v>0</x:v>
      </x:c>
      <x:c r="Q362" s="26" t="b">
        <x:f t="shared" ref="Q362:Q425" si="205">AND(MOD(MONTH(A362),3)=0,OR(A363="",MONTH(A362)&lt;&gt;MONTH(A363)))</x:f>
        <x:v>0</x:v>
      </x:c>
      <x:c r="R362" s="26" t="b">
        <x:f t="shared" ref="R362:R425" si="206">OR(O362&gt;$E$7,O362&lt;$E$6)</x:f>
        <x:v>0</x:v>
      </x:c>
      <x:c r="S362" s="26" t="b">
        <x:f t="shared" si="194"/>
        <x:v>0</x:v>
      </x:c>
      <x:c r="T362" s="26" t="str">
        <x:f t="shared" si="195"/>
        <x:v>不调</x:v>
      </x:c>
      <x:c r="U362" s="34" t="n">
        <x:f t="shared" ref="U362:U425" si="207">IF(OR(T362="年末+季度",T362="季度+动态"),N362*$E$5/2,IF(T362="季度",(J362+K362)/2,IF(T362="动态",N362*$E$5*IF(J362+K362=0,0.5,J362/(J362+K362)),J362)))</x:f>
        <x:v>0.11226186019932075</x:v>
      </x:c>
      <x:c r="V362" s="34" t="n">
        <x:f t="shared" ref="V362:V425" si="208">IF(OR(T362="年末+季度",T362="季度+动态"),N362*$E$5/2,IF(T362="季度",(J362+K362)/2,IF(T362="动态",N362*$E$5*IF(J362+K362=0,0.5,K362/(J362+K362)),K362)))</x:f>
        <x:v>0.108292002120956</x:v>
      </x:c>
      <x:c r="W362" s="34" t="n">
        <x:f t="shared" ref="W362:W425" si="209">IF(OR(T362="年末+季度",T362="季度+动态",T362="动态"),N362*(1-$E$5)*IF(L362+M362=0,$B$7/($B$7+$B$8),L362/(L362+M362)),L362)</x:f>
        <x:v>0.8338880976460659</x:v>
      </x:c>
      <x:c r="X362" s="34" t="n">
        <x:f t="shared" ref="X362:X425" si="210">IF(OR(T362="年末+季度",T362="季度+动态",T362="动态"),N362*(1-$E$5)*IF(L362+M362=0,$B$8/($B$7+$B$8),M362/(L362+M362)),M362)</x:f>
        <x:v>0.057724334555921984</x:v>
      </x:c>
      <x:c r="Y362" s="34">
        <x:f t="shared" si="196"/>
        <x:v>0.99998626710299976</x:v>
      </x:c>
      <x:c r="Z362" s="34" t="n">
        <x:f t="shared" ref="Z362:Z425" si="211">U362*Y362</x:f>
        <x:v>0.11226031851875758</x:v>
      </x:c>
      <x:c r="AA362" s="34" t="n">
        <x:f t="shared" ref="AA362:AA425" si="212">V362*Y362</x:f>
        <x:v>0.10829051495804491</x:v>
      </x:c>
      <x:c r="AB362" s="34" t="n">
        <x:f t="shared" ref="AB362:AB425" si="213">W362*Y362</x:f>
        <x:v>0.8338766459467112</x:v>
      </x:c>
      <x:c r="AC362" s="34" t="n">
        <x:f t="shared" ref="AC362:AC425" si="214">X362*Y362</x:f>
        <x:v>0.05772354183358112</x:v>
      </x:c>
      <x:c r="AD362" s="34" t="n">
        <x:f t="shared" ref="AD362:AD425" si="215">SUM(Z362:AC362)</x:f>
        <x:v>1.1121510212570949</x:v>
      </x:c>
      <x:c r="AE362" s="34">
        <x:f t="shared" si="197"/>
        <x:v>1.1254058522343844</x:v>
      </x:c>
      <x:c r="AF362" s="33" t="n">
        <x:f t="shared" ref="AF362:AF425" si="216">AD362/AE362-1</x:f>
        <x:v>-0.01177782304132624</x:v>
      </x:c>
      <x:c r="AG362" s="33">
        <x:f t="shared" si="198"/>
        <x:v>1.1850401822544043E-3</x:v>
      </x:c>
      <x:c r="AH362" s="30">
        <x:f t="shared" si="199"/>
        <x:v>44286</x:v>
      </x:c>
      <x:c r="AI362" s="36" t="n">
        <x:f t="shared" ref="AI362:AI425" si="217">YEAR(A362)</x:f>
        <x:v>2021</x:v>
      </x:c>
      <x:c r="AJ362" s="36" t="n">
        <x:f t="shared" ref="AJ362:AJ425" si="218">MONTH(A362)</x:f>
        <x:v>4</x:v>
      </x:c>
      <x:c r="AK362" s="26" t="n">
        <x:f t="shared" ref="AK362:AK425" si="219">IF(MONTH(A362)&lt;&gt;MONTH(A363),1,0)</x:f>
        <x:v>0</x:v>
      </x:c>
      <x:c r="AL362" s="34">
        <x:f t="shared" si="200"/>
        <x:v>1.0966727902321693</x:v>
      </x:c>
      <x:c r="AM362" s="35" t="str">
        <x:f t="shared" ref="AM362:AM425" si="220">IF(AK362,AD362/AL362-1,"")</x:f>
      </x:c>
      <x:c r="AN362" s="34">
        <x:f t="shared" si="201"/>
        <x:v>1.1254058522343844</x:v>
      </x:c>
      <x:c r="AO362" s="35" t="n">
        <x:f t="shared" ref="AO362:AO425" si="221">AD362/AN362-1</x:f>
        <x:v>-0.01177782304132624</x:v>
      </x:c>
      <x:c r="AP362" s="31" t="n">
        <x:f t="shared" ref="AP362:AP425" si="222">IFERROR(SUM(Z362:AC362)/AD362,0)</x:f>
        <x:v>1</x:v>
      </x:c>
      <x:c r="AQ362" s="26" t="b">
        <x:f t="shared" ref="AQ362:AQ425" si="223">AND(B362&gt;0,C362&gt;0,D362&gt;0,E362&gt;0)</x:f>
        <x:v>1</x:v>
      </x:c>
    </x:row>
    <x:row r="363">
      <x:c r="A363" s="30" t="n">
        <x:f>'净值底稿'!A325</x:f>
        <x:v>44316</x:v>
      </x:c>
      <x:c r="B363" s="32" t="n">
        <x:f>'净值底稿'!F325</x:f>
        <x:v>1.5548591493353077</x:v>
      </x:c>
      <x:c r="C363" s="32" t="n">
        <x:f>'净值底稿'!O325</x:f>
        <x:v>1.3133701126572337</x:v>
      </x:c>
      <x:c r="D363" s="32" t="n">
        <x:f>'净值底稿'!P325</x:f>
        <x:v>1.4608</x:v>
      </x:c>
      <x:c r="E363" s="32" t="n">
        <x:f>'净值底稿'!Q325</x:f>
        <x:v>1.3467</x:v>
      </x:c>
      <x:c r="F363" s="33" t="n">
        <x:f t="shared" ref="F363:F426" si="224">IFERROR(B363/B362-1,0)</x:f>
        <x:v>0.0006903060178327092</x:v>
      </x:c>
      <x:c r="G363" s="33" t="n">
        <x:f t="shared" ref="G363:G426" si="225">IFERROR(C363/C362-1,0)</x:f>
        <x:v>-0.004698874197274994</x:v>
      </x:c>
      <x:c r="H363" s="33" t="n">
        <x:f t="shared" ref="H363:H426" si="226">IFERROR(D363/D362-1,0)</x:f>
        <x:v>0.0007535795026376579</x:v>
      </x:c>
      <x:c r="I363" s="33" t="n">
        <x:f t="shared" ref="I363:I426" si="227">IFERROR(E363/E362-1,0)</x:f>
        <x:v>-0.004214729370008885</x:v>
      </x:c>
      <x:c r="J363" s="34" t="n">
        <x:f t="shared" ref="J363:J426" si="228">Z362*(1+F363)</x:f>
        <x:v>0.11233781249219489</x:v>
      </x:c>
      <x:c r="K363" s="34" t="n">
        <x:f t="shared" ref="K363:K426" si="229">AA362*(1+G363)</x:f>
        <x:v>0.10778167145149893</x:v>
      </x:c>
      <x:c r="L363" s="34" t="n">
        <x:f t="shared" ref="L363:L426" si="230">AB362*(1+H363)</x:f>
        <x:v>0.8345050382948248</x:v>
      </x:c>
      <x:c r="M363" s="34" t="n">
        <x:f t="shared" ref="M363:M426" si="231">AC362*(1+I363)</x:f>
        <x:v>0.05748025272647419</x:v>
      </x:c>
      <x:c r="N363" s="34">
        <x:f t="shared" si="202"/>
        <x:v>1.1121047749649928</x:v>
      </x:c>
      <x:c r="O363" s="35">
        <x:f t="shared" si="203"/>
        <x:v>0.19793052678028725</x:v>
      </x:c>
      <x:c r="P363" s="26" t="b">
        <x:f t="shared" si="204"/>
        <x:v>0</x:v>
      </x:c>
      <x:c r="Q363" s="26" t="b">
        <x:f t="shared" si="205"/>
        <x:v>0</x:v>
      </x:c>
      <x:c r="R363" s="26" t="b">
        <x:f t="shared" si="206"/>
        <x:v>0</x:v>
      </x:c>
      <x:c r="S363" s="26" t="b">
        <x:f t="shared" ref="S363:S426" si="232">AND(OR(P363,Q363,R363),A363-AH362&gt;$E$8)</x:f>
        <x:v>0</x:v>
      </x:c>
      <x:c r="T363" s="26" t="str">
        <x:f t="shared" ref="T363:T426" si="233">IF(NOT(OR(P363,Q363,R363)),"不调",IF(NOT(S363),"间隔规则跳过",IF(P363,"年末+季度",IF(AND(Q363,R363),"季度+动态",IF(Q363,"季度","动态")))))</x:f>
        <x:v>不调</x:v>
      </x:c>
      <x:c r="U363" s="34">
        <x:f t="shared" si="207"/>
        <x:v>0.11233781249219489</x:v>
      </x:c>
      <x:c r="V363" s="34">
        <x:f t="shared" si="208"/>
        <x:v>0.10778167145149893</x:v>
      </x:c>
      <x:c r="W363" s="34">
        <x:f t="shared" si="209"/>
        <x:v>0.83450503829482481</x:v>
      </x:c>
      <x:c r="X363" s="34">
        <x:f t="shared" si="210"/>
        <x:v>5.7480252726474189E-2</x:v>
      </x:c>
      <x:c r="Y363" s="34" t="n">
        <x:f t="shared" ref="Y363:Y426" si="234">POWER(1-$H$5,(A363-A362)/$H$8)</x:f>
        <x:v>0.9999862671029998</x:v>
      </x:c>
      <x:c r="Z363" s="34">
        <x:f t="shared" si="211"/>
        <x:v>0.1123362697685867</x:v>
      </x:c>
      <x:c r="AA363" s="34">
        <x:f t="shared" si="212"/>
        <x:v>0.10778019129690637</x:v>
      </x:c>
      <x:c r="AB363" s="34">
        <x:f t="shared" si="213"/>
        <x:v>0.83449357812308778</x:v>
      </x:c>
      <x:c r="AC363" s="34">
        <x:f t="shared" si="214"/>
        <x:v>5.7479463356083949E-2</x:v>
      </x:c>
      <x:c r="AD363" s="34">
        <x:f t="shared" si="215"/>
        <x:v>1.1120895025446649</x:v>
      </x:c>
      <x:c r="AE363" s="34" t="n">
        <x:f t="shared" ref="AE363:AE426" si="235">MAX(AE362,AD363)</x:f>
        <x:v>1.1254058522343844</x:v>
      </x:c>
      <x:c r="AF363" s="33">
        <x:f t="shared" si="216"/>
        <x:v>-1.1832486620965366E-2</x:v>
      </x:c>
      <x:c r="AG363" s="33" t="n">
        <x:f t="shared" ref="AG363:AG426" si="236">AD363/AD362-1</x:f>
        <x:v>-0.000055315070754069495</x:v>
      </x:c>
      <x:c r="AH363" s="30" t="n">
        <x:f t="shared" ref="AH363:AH426" si="237">IF(OR(T363="年末+季度",T363="季度+动态",T363="季度",T363="动态"),A363,AH362)</x:f>
        <x:v>44286</x:v>
      </x:c>
      <x:c r="AI363" s="36">
        <x:f t="shared" si="217"/>
        <x:v>2021</x:v>
      </x:c>
      <x:c r="AJ363" s="36">
        <x:f t="shared" si="218"/>
        <x:v>4</x:v>
      </x:c>
      <x:c r="AK363" s="26">
        <x:f t="shared" si="219"/>
        <x:v>1</x:v>
      </x:c>
      <x:c r="AL363" s="34" t="n">
        <x:f t="shared" ref="AL363:AL426" si="238">IF(AK362,AD362,AL362)</x:f>
        <x:v>1.0966727902321693</x:v>
      </x:c>
      <x:c r="AM363" s="35">
        <x:f t="shared" si="220"/>
        <x:v>1.4057713886775458E-2</x:v>
      </x:c>
      <x:c r="AN363" s="34" t="n">
        <x:f t="shared" ref="AN363:AN426" si="239">IF(AI363&lt;&gt;AI362,AD363,MAX(AN362,AD363))</x:f>
        <x:v>1.1254058522343844</x:v>
      </x:c>
      <x:c r="AO363" s="35">
        <x:f t="shared" si="221"/>
        <x:v>-1.1832486620965366E-2</x:v>
      </x:c>
      <x:c r="AP363" s="31">
        <x:f t="shared" si="222"/>
        <x:v>1</x:v>
      </x:c>
      <x:c r="AQ363" s="26" t="b">
        <x:f t="shared" si="223"/>
        <x:v>1</x:v>
      </x:c>
    </x:row>
    <x:row r="364">
      <x:c r="A364" s="30" t="n">
        <x:f>'净值底稿'!A326</x:f>
        <x:v>44322</x:v>
      </x:c>
      <x:c r="B364" s="32" t="n">
        <x:f>'净值底稿'!F326</x:f>
        <x:v>1.5504304802045277</x:v>
      </x:c>
      <x:c r="C364" s="32" t="n">
        <x:f>'净值底稿'!O326</x:f>
        <x:v>1.312769890469595</x:v>
      </x:c>
      <x:c r="D364" s="32" t="n">
        <x:f>'净值底稿'!P326</x:f>
        <x:v>1.4621</x:v>
      </x:c>
      <x:c r="E364" s="32" t="n">
        <x:f>'净值底稿'!Q326</x:f>
        <x:v>1.3625</x:v>
      </x:c>
      <x:c r="F364" s="33">
        <x:f t="shared" si="224"/>
        <x:v>-2.8482767282639321E-3</x:v>
      </x:c>
      <x:c r="G364" s="33">
        <x:f t="shared" si="225"/>
        <x:v>-4.5700917194180235E-4</x:v>
      </x:c>
      <x:c r="H364" s="33">
        <x:f t="shared" si="226"/>
        <x:v>8.8992332968218513E-4</x:v>
      </x:c>
      <x:c r="I364" s="33">
        <x:f t="shared" si="227"/>
        <x:v>1.1732382861810331E-2</x:v>
      </x:c>
      <x:c r="J364" s="34">
        <x:f t="shared" si="228"/>
        <x:v>0.11201630498566485</x:v>
      </x:c>
      <x:c r="K364" s="34">
        <x:f t="shared" si="229"/>
        <x:v>0.10773093476093004</x:v>
      </x:c>
      <x:c r="L364" s="34">
        <x:f t="shared" si="230"/>
        <x:v>0.83523621342672949</x:v>
      </x:c>
      <x:c r="M364" s="34">
        <x:f t="shared" si="231"/>
        <x:v>5.8153834426868924E-2</x:v>
      </x:c>
      <x:c r="N364" s="34">
        <x:f t="shared" si="202"/>
        <x:v>1.1131372876001933</x:v>
      </x:c>
      <x:c r="O364" s="35">
        <x:f t="shared" si="203"/>
        <x:v>0.19741252242151261</x:v>
      </x:c>
      <x:c r="P364" s="26" t="b">
        <x:f t="shared" si="204"/>
        <x:v>0</x:v>
      </x:c>
      <x:c r="Q364" s="26" t="b">
        <x:f t="shared" si="205"/>
        <x:v>0</x:v>
      </x:c>
      <x:c r="R364" s="26" t="b">
        <x:f t="shared" si="206"/>
        <x:v>0</x:v>
      </x:c>
      <x:c r="S364" s="26" t="b">
        <x:f t="shared" si="232"/>
        <x:v>0</x:v>
      </x:c>
      <x:c r="T364" s="26" t="str">
        <x:f t="shared" si="233"/>
        <x:v>不调</x:v>
      </x:c>
      <x:c r="U364" s="34">
        <x:f t="shared" si="207"/>
        <x:v>0.11201630498566485</x:v>
      </x:c>
      <x:c r="V364" s="34">
        <x:f t="shared" si="208"/>
        <x:v>0.10773093476093004</x:v>
      </x:c>
      <x:c r="W364" s="34">
        <x:f t="shared" si="209"/>
        <x:v>0.83523621342672949</x:v>
      </x:c>
      <x:c r="X364" s="34">
        <x:f t="shared" si="210"/>
        <x:v>5.8153834426868924E-2</x:v>
      </x:c>
      <x:c r="Y364" s="34">
        <x:f t="shared" si="234"/>
        <x:v>0.99991760544683339</x:v>
      </x:c>
      <x:c r="Z364" s="34">
        <x:f t="shared" si="211"/>
        <x:v>0.11200707545226818</x:v>
      </x:c>
      <x:c r="AA364" s="34">
        <x:f t="shared" si="212"/>
        <x:v>0.10772205831869819</x:v>
      </x:c>
      <x:c r="AB364" s="34">
        <x:f t="shared" si="213"/>
        <x:v>0.83516739451213562</x:v>
      </x:c>
      <x:c r="AC364" s="34">
        <x:f t="shared" si="214"/>
        <x:v>5.8149042867666395E-2</x:v>
      </x:c>
      <x:c r="AD364" s="34">
        <x:f t="shared" si="215"/>
        <x:v>1.1130455711507683</x:v>
      </x:c>
      <x:c r="AE364" s="34">
        <x:f t="shared" si="235"/>
        <x:v>1.1254058522343844</x:v>
      </x:c>
      <x:c r="AF364" s="33">
        <x:f t="shared" si="216"/>
        <x:v>-1.0982954335163608E-2</x:v>
      </x:c>
      <x:c r="AG364" s="33">
        <x:f t="shared" si="236"/>
        <x:v>8.5970473052365826E-4</x:v>
      </x:c>
      <x:c r="AH364" s="30">
        <x:f t="shared" si="237"/>
        <x:v>44286</x:v>
      </x:c>
      <x:c r="AI364" s="36">
        <x:f t="shared" si="217"/>
        <x:v>2021</x:v>
      </x:c>
      <x:c r="AJ364" s="36">
        <x:f t="shared" si="218"/>
        <x:v>5</x:v>
      </x:c>
      <x:c r="AK364" s="26">
        <x:f t="shared" si="219"/>
        <x:v>0</x:v>
      </x:c>
      <x:c r="AL364" s="34">
        <x:f t="shared" si="238"/>
        <x:v>1.1120895025446649</x:v>
      </x:c>
      <x:c r="AM364" s="35" t="str">
        <x:f t="shared" si="220"/>
      </x:c>
      <x:c r="AN364" s="34">
        <x:f t="shared" si="239"/>
        <x:v>1.1254058522343844</x:v>
      </x:c>
      <x:c r="AO364" s="35">
        <x:f t="shared" si="221"/>
        <x:v>-1.0982954335163608E-2</x:v>
      </x:c>
      <x:c r="AP364" s="31">
        <x:f t="shared" si="222"/>
        <x:v>1</x:v>
      </x:c>
      <x:c r="AQ364" s="26" t="b">
        <x:f t="shared" si="223"/>
        <x:v>1</x:v>
      </x:c>
    </x:row>
    <x:row r="365">
      <x:c r="A365" s="30" t="n">
        <x:f>'净值底稿'!A327</x:f>
        <x:v>44323</x:v>
      </x:c>
      <x:c r="B365" s="32" t="n">
        <x:f>'净值底稿'!F327</x:f>
        <x:v>1.5130969589605074</x:v>
      </x:c>
      <x:c r="C365" s="32" t="n">
        <x:f>'净值底稿'!O327</x:f>
        <x:v>1.3017573784895748</x:v>
      </x:c>
      <x:c r="D365" s="32" t="n">
        <x:f>'净值底稿'!P327</x:f>
        <x:v>1.462</x:v>
      </x:c>
      <x:c r="E365" s="32" t="n">
        <x:f>'净值底稿'!Q327</x:f>
        <x:v>1.3786</x:v>
      </x:c>
      <x:c r="F365" s="33">
        <x:f t="shared" si="224"/>
        <x:v>-2.4079455171118203E-2</x:v>
      </x:c>
      <x:c r="G365" s="33">
        <x:f t="shared" si="225"/>
        <x:v>-8.3887603303278713E-3</x:v>
      </x:c>
      <x:c r="H365" s="33">
        <x:f t="shared" si="226"/>
        <x:v>-6.8394774639157774E-5</x:v>
      </x:c>
      <x:c r="I365" s="33">
        <x:f t="shared" si="227"/>
        <x:v>1.1816513761467862E-2</x:v>
      </x:c>
      <x:c r="J365" s="34">
        <x:f t="shared" si="228"/>
        <x:v>0.10931000610006723</x:v>
      </x:c>
      <x:c r="K365" s="34">
        <x:f t="shared" si="229"/>
        <x:v>0.10681840378917302</x:v>
      </x:c>
      <x:c r="L365" s="34">
        <x:f t="shared" si="230"/>
        <x:v>0.83511027342640198</x:v>
      </x:c>
      <x:c r="M365" s="34">
        <x:f t="shared" si="231"/>
        <x:v>5.8836161832928363E-2</x:v>
      </x:c>
      <x:c r="N365" s="34">
        <x:f t="shared" si="202"/>
        <x:v>1.1100748451485705</x:v>
      </x:c>
      <x:c r="O365" s="35">
        <x:f t="shared" si="203"/>
        <x:v>0.19469715112796201</x:v>
      </x:c>
      <x:c r="P365" s="26" t="b">
        <x:f t="shared" si="204"/>
        <x:v>0</x:v>
      </x:c>
      <x:c r="Q365" s="26" t="b">
        <x:f t="shared" si="205"/>
        <x:v>0</x:v>
      </x:c>
      <x:c r="R365" s="26" t="b">
        <x:f t="shared" si="206"/>
        <x:v>0</x:v>
      </x:c>
      <x:c r="S365" s="26" t="b">
        <x:f t="shared" si="232"/>
        <x:v>0</x:v>
      </x:c>
      <x:c r="T365" s="26" t="str">
        <x:f t="shared" si="233"/>
        <x:v>不调</x:v>
      </x:c>
      <x:c r="U365" s="34">
        <x:f t="shared" si="207"/>
        <x:v>0.10931000610006723</x:v>
      </x:c>
      <x:c r="V365" s="34">
        <x:f t="shared" si="208"/>
        <x:v>0.10681840378917302</x:v>
      </x:c>
      <x:c r="W365" s="34">
        <x:f t="shared" si="209"/>
        <x:v>0.83511027342640198</x:v>
      </x:c>
      <x:c r="X365" s="34">
        <x:f t="shared" si="210"/>
        <x:v>5.8836161832928363E-2</x:v>
      </x:c>
      <x:c r="Y365" s="34">
        <x:f t="shared" si="234"/>
        <x:v>0.99998626710299976</x:v>
      </x:c>
      <x:c r="Z365" s="34">
        <x:f t="shared" si="211"/>
        <x:v>0.10930850495701236</x:v>
      </x:c>
      <x:c r="AA365" s="34">
        <x:f t="shared" si="212"/>
        <x:v>0.10681693686303606</x:v>
      </x:c>
      <x:c r="AB365" s="34">
        <x:f t="shared" si="213"/>
        <x:v>0.83509880494303312</x:v>
      </x:c>
      <x:c r="AC365" s="34">
        <x:f t="shared" si="214"/>
        <x:v>5.8835353841978022E-2</x:v>
      </x:c>
      <x:c r="AD365" s="34">
        <x:f t="shared" si="215"/>
        <x:v>1.1100596006050596</x:v>
      </x:c>
      <x:c r="AE365" s="34">
        <x:f t="shared" si="235"/>
        <x:v>1.1254058522343844</x:v>
      </x:c>
      <x:c r="AF365" s="33">
        <x:f t="shared" si="216"/>
        <x:v>-1.36361931998632E-2</x:v>
      </x:c>
      <x:c r="AG365" s="33">
        <x:f t="shared" si="236"/>
        <x:v>-2.6827028677913756E-3</x:v>
      </x:c>
      <x:c r="AH365" s="30">
        <x:f t="shared" si="237"/>
        <x:v>44286</x:v>
      </x:c>
      <x:c r="AI365" s="36">
        <x:f t="shared" si="217"/>
        <x:v>2021</x:v>
      </x:c>
      <x:c r="AJ365" s="36">
        <x:f t="shared" si="218"/>
        <x:v>5</x:v>
      </x:c>
      <x:c r="AK365" s="26">
        <x:f t="shared" si="219"/>
        <x:v>0</x:v>
      </x:c>
      <x:c r="AL365" s="34">
        <x:f t="shared" si="238"/>
        <x:v>1.1120895025446649</x:v>
      </x:c>
      <x:c r="AM365" s="35" t="str">
        <x:f t="shared" si="220"/>
      </x:c>
      <x:c r="AN365" s="34">
        <x:f t="shared" si="239"/>
        <x:v>1.1254058522343844</x:v>
      </x:c>
      <x:c r="AO365" s="35">
        <x:f t="shared" si="221"/>
        <x:v>-1.36361931998632E-2</x:v>
      </x:c>
      <x:c r="AP365" s="31">
        <x:f t="shared" si="222"/>
        <x:v>1</x:v>
      </x:c>
      <x:c r="AQ365" s="26" t="b">
        <x:f t="shared" si="223"/>
        <x:v>1</x:v>
      </x:c>
    </x:row>
    <x:row r="366">
      <x:c r="A366" s="30" t="n">
        <x:f>'净值底稿'!A328</x:f>
        <x:v>44326</x:v>
      </x:c>
      <x:c r="B366" s="32" t="n">
        <x:f>'净值底稿'!F328</x:f>
        <x:v>1.5201210092384576</x:v>
      </x:c>
      <x:c r="C366" s="32" t="n">
        <x:f>'净值底稿'!O328</x:f>
        <x:v>1.3066081312030948</x:v>
      </x:c>
      <x:c r="D366" s="32" t="n">
        <x:f>'净值底稿'!P328</x:f>
        <x:v>1.4632</x:v>
      </x:c>
      <x:c r="E366" s="32" t="n">
        <x:f>'净值底稿'!Q328</x:f>
        <x:v>1.3822</x:v>
      </x:c>
      <x:c r="F366" s="33">
        <x:f t="shared" si="224"/>
        <x:v>4.6421679961445861E-3</x:v>
      </x:c>
      <x:c r="G366" s="33">
        <x:f t="shared" si="225"/>
        <x:v>3.7263109037632969E-3</x:v>
      </x:c>
      <x:c r="H366" s="33">
        <x:f t="shared" si="226"/>
        <x:v>8.2079343365260016E-4</x:v>
      </x:c>
      <x:c r="I366" s="33">
        <x:f t="shared" si="227"/>
        <x:v>2.6113448425939545E-3</x:v>
      </x:c>
      <x:c r="J366" s="34">
        <x:f t="shared" si="228"/>
        <x:v>0.10981593340043021</x:v>
      </x:c>
      <x:c r="K366" s="34">
        <x:f t="shared" si="229"/>
        <x:v>0.10721496997957539</x:v>
      </x:c>
      <x:c r="L366" s="34">
        <x:f t="shared" si="230"/>
        <x:v>0.83578424855858147</x:v>
      </x:c>
      <x:c r="M366" s="34">
        <x:f t="shared" si="231"/>
        <x:v>5.8988993239795465E-2</x:v>
      </x:c>
      <x:c r="N366" s="34">
        <x:f t="shared" si="202"/>
        <x:v>1.1118041451783827</x:v>
      </x:c>
      <x:c r="O366" s="35">
        <x:f t="shared" si="203"/>
        <x:v>0.19520605703910576</x:v>
      </x:c>
      <x:c r="P366" s="26" t="b">
        <x:f t="shared" si="204"/>
        <x:v>0</x:v>
      </x:c>
      <x:c r="Q366" s="26" t="b">
        <x:f t="shared" si="205"/>
        <x:v>0</x:v>
      </x:c>
      <x:c r="R366" s="26" t="b">
        <x:f t="shared" si="206"/>
        <x:v>0</x:v>
      </x:c>
      <x:c r="S366" s="26" t="b">
        <x:f t="shared" si="232"/>
        <x:v>0</x:v>
      </x:c>
      <x:c r="T366" s="26" t="str">
        <x:f t="shared" si="233"/>
        <x:v>不调</x:v>
      </x:c>
      <x:c r="U366" s="34">
        <x:f t="shared" si="207"/>
        <x:v>0.10981593340043021</x:v>
      </x:c>
      <x:c r="V366" s="34">
        <x:f t="shared" si="208"/>
        <x:v>0.10721496997957539</x:v>
      </x:c>
      <x:c r="W366" s="34">
        <x:f t="shared" si="209"/>
        <x:v>0.83578424855858147</x:v>
      </x:c>
      <x:c r="X366" s="34">
        <x:f t="shared" si="210"/>
        <x:v>5.8988993239795465E-2</x:v>
      </x:c>
      <x:c r="Y366" s="34">
        <x:f t="shared" si="234"/>
        <x:v>0.99995880187477393</x:v>
      </x:c>
      <x:c r="Z366" s="34">
        <x:f t="shared" si="211"/>
        <x:v>0.10981140918985416</x:v>
      </x:c>
      <x:c r="AA366" s="34">
        <x:f t="shared" si="212"/>
        <x:v>0.10721055292381605</x:v>
      </x:c>
      <x:c r="AB366" s="34">
        <x:f t="shared" si="213"/>
        <x:v>0.83574981581444741</x:v>
      </x:c>
      <x:c r="AC366" s="34">
        <x:f t="shared" si="214"/>
        <x:v>5.8986563003865011E-2</x:v>
      </x:c>
      <x:c r="AD366" s="34">
        <x:f t="shared" si="215"/>
        <x:v>1.1117583409319827</x:v>
      </x:c>
      <x:c r="AE366" s="34">
        <x:f t="shared" si="235"/>
        <x:v>1.1254058522343844</x:v>
      </x:c>
      <x:c r="AF366" s="33">
        <x:f t="shared" si="216"/>
        <x:v>-1.2126746342491335E-2</x:v>
      </x:c>
      <x:c r="AG366" s="33">
        <x:f t="shared" si="236"/>
        <x:v>1.5303145218483749E-3</x:v>
      </x:c>
      <x:c r="AH366" s="30">
        <x:f t="shared" si="237"/>
        <x:v>44286</x:v>
      </x:c>
      <x:c r="AI366" s="36">
        <x:f t="shared" si="217"/>
        <x:v>2021</x:v>
      </x:c>
      <x:c r="AJ366" s="36">
        <x:f t="shared" si="218"/>
        <x:v>5</x:v>
      </x:c>
      <x:c r="AK366" s="26">
        <x:f t="shared" si="219"/>
        <x:v>0</x:v>
      </x:c>
      <x:c r="AL366" s="34">
        <x:f t="shared" si="238"/>
        <x:v>1.1120895025446649</x:v>
      </x:c>
      <x:c r="AM366" s="35" t="str">
        <x:f t="shared" si="220"/>
      </x:c>
      <x:c r="AN366" s="34">
        <x:f t="shared" si="239"/>
        <x:v>1.1254058522343844</x:v>
      </x:c>
      <x:c r="AO366" s="35">
        <x:f t="shared" si="221"/>
        <x:v>-1.2126746342491335E-2</x:v>
      </x:c>
      <x:c r="AP366" s="31">
        <x:f t="shared" si="222"/>
        <x:v>1</x:v>
      </x:c>
      <x:c r="AQ366" s="26" t="b">
        <x:f t="shared" si="223"/>
        <x:v>1</x:v>
      </x:c>
    </x:row>
    <x:row r="367">
      <x:c r="A367" s="30" t="n">
        <x:f>'净值底稿'!A329</x:f>
        <x:v>44327</x:v>
      </x:c>
      <x:c r="B367" s="32" t="n">
        <x:f>'净值底稿'!F329</x:f>
        <x:v>1.5017626962921</x:v>
      </x:c>
      <x:c r="C367" s="32" t="n">
        <x:f>'净值底稿'!O329</x:f>
        <x:v>1.3061402578567813</x:v>
      </x:c>
      <x:c r="D367" s="32" t="n">
        <x:f>'净值底稿'!P329</x:f>
        <x:v>1.4641</x:v>
      </x:c>
      <x:c r="E367" s="32" t="n">
        <x:f>'净值底稿'!Q329</x:f>
        <x:v>1.3821</x:v>
      </x:c>
      <x:c r="F367" s="33">
        <x:f t="shared" si="224"/>
        <x:v>-1.2076876008413673E-2</x:v>
      </x:c>
      <x:c r="G367" s="33">
        <x:f t="shared" si="225"/>
        <x:v>-3.5808237767709361E-4</x:v>
      </x:c>
      <x:c r="H367" s="33">
        <x:f t="shared" si="226"/>
        <x:v>6.1509021323113977E-4</x:v>
      </x:c>
      <x:c r="I367" s="33">
        <x:f t="shared" si="227"/>
        <x:v>-7.2348430039115286E-5</x:v>
      </x:c>
      <x:c r="J367" s="34">
        <x:f t="shared" si="228"/>
        <x:v>0.10848523041675912</x:v>
      </x:c>
      <x:c r="K367" s="34">
        <x:f t="shared" si="229"/>
        <x:v>0.10717216271411302</x:v>
      </x:c>
      <x:c r="L367" s="34">
        <x:f t="shared" si="230"/>
        <x:v>0.83626387734686458</x:v>
      </x:c>
      <x:c r="M367" s="34">
        <x:f t="shared" si="231"/>
        <x:v>5.8982295418638281E-2</x:v>
      </x:c>
      <x:c r="N367" s="34">
        <x:f t="shared" si="202"/>
        <x:v>1.1109035658963751</x:v>
      </x:c>
      <x:c r="O367" s="35">
        <x:f t="shared" si="203"/>
        <x:v>0.19412791510562907</x:v>
      </x:c>
      <x:c r="P367" s="26" t="b">
        <x:f t="shared" si="204"/>
        <x:v>0</x:v>
      </x:c>
      <x:c r="Q367" s="26" t="b">
        <x:f t="shared" si="205"/>
        <x:v>0</x:v>
      </x:c>
      <x:c r="R367" s="26" t="b">
        <x:f t="shared" si="206"/>
        <x:v>0</x:v>
      </x:c>
      <x:c r="S367" s="26" t="b">
        <x:f t="shared" si="232"/>
        <x:v>0</x:v>
      </x:c>
      <x:c r="T367" s="26" t="str">
        <x:f t="shared" si="233"/>
        <x:v>不调</x:v>
      </x:c>
      <x:c r="U367" s="34">
        <x:f t="shared" si="207"/>
        <x:v>0.10848523041675912</x:v>
      </x:c>
      <x:c r="V367" s="34">
        <x:f t="shared" si="208"/>
        <x:v>0.10717216271411302</x:v>
      </x:c>
      <x:c r="W367" s="34">
        <x:f t="shared" si="209"/>
        <x:v>0.83626387734686458</x:v>
      </x:c>
      <x:c r="X367" s="34">
        <x:f t="shared" si="210"/>
        <x:v>5.8982295418638281E-2</x:v>
      </x:c>
      <x:c r="Y367" s="34">
        <x:f t="shared" si="234"/>
        <x:v>0.99998626710299976</x:v>
      </x:c>
      <x:c r="Z367" s="34">
        <x:f t="shared" si="211"/>
        <x:v>0.10848374060026375</x:v>
      </x:c>
      <x:c r="AA367" s="34">
        <x:f t="shared" si="212"/>
        <x:v>0.10717069092984118</x:v>
      </x:c>
      <x:c r="AB367" s="34">
        <x:f t="shared" si="213"/>
        <x:v>0.83625239302117194</x:v>
      </x:c>
      <x:c r="AC367" s="34">
        <x:f t="shared" si="214"/>
        <x:v>5.8981485420850459E-2</x:v>
      </x:c>
      <x:c r="AD367" s="34">
        <x:f t="shared" si="215"/>
        <x:v>1.1108883099721272</x:v>
      </x:c>
      <x:c r="AE367" s="34">
        <x:f t="shared" si="235"/>
        <x:v>1.1254058522343844</x:v>
      </x:c>
      <x:c r="AF367" s="33">
        <x:f t="shared" si="216"/>
        <x:v>-1.2899828300549587E-2</x:v>
      </x:c>
      <x:c r="AG367" s="33">
        <x:f t="shared" si="236"/>
        <x:v>-7.8257201032205792E-4</x:v>
      </x:c>
      <x:c r="AH367" s="30">
        <x:f t="shared" si="237"/>
        <x:v>44286</x:v>
      </x:c>
      <x:c r="AI367" s="36">
        <x:f t="shared" si="217"/>
        <x:v>2021</x:v>
      </x:c>
      <x:c r="AJ367" s="36">
        <x:f t="shared" si="218"/>
        <x:v>5</x:v>
      </x:c>
      <x:c r="AK367" s="26">
        <x:f t="shared" si="219"/>
        <x:v>0</x:v>
      </x:c>
      <x:c r="AL367" s="34">
        <x:f t="shared" si="238"/>
        <x:v>1.1120895025446649</x:v>
      </x:c>
      <x:c r="AM367" s="35" t="str">
        <x:f t="shared" si="220"/>
      </x:c>
      <x:c r="AN367" s="34">
        <x:f t="shared" si="239"/>
        <x:v>1.1254058522343844</x:v>
      </x:c>
      <x:c r="AO367" s="35">
        <x:f t="shared" si="221"/>
        <x:v>-1.2899828300549587E-2</x:v>
      </x:c>
      <x:c r="AP367" s="31">
        <x:f t="shared" si="222"/>
        <x:v>1</x:v>
      </x:c>
      <x:c r="AQ367" s="26" t="b">
        <x:f t="shared" si="223"/>
        <x:v>1</x:v>
      </x:c>
    </x:row>
    <x:row r="368">
      <x:c r="A368" s="30" t="n">
        <x:f>'净值底稿'!A330</x:f>
        <x:v>44328</x:v>
      </x:c>
      <x:c r="B368" s="32" t="n">
        <x:f>'净值底稿'!F330</x:f>
        <x:v>1.5147195618247427</x:v>
      </x:c>
      <x:c r="C368" s="32" t="n">
        <x:f>'净值底稿'!O330</x:f>
        <x:v>1.3184497530274975</x:v>
      </x:c>
      <x:c r="D368" s="32" t="n">
        <x:f>'净值底稿'!P330</x:f>
        <x:v>1.4645</x:v>
      </x:c>
      <x:c r="E368" s="32" t="n">
        <x:f>'净值底稿'!Q330</x:f>
        <x:v>1.3838</x:v>
      </x:c>
      <x:c r="F368" s="33">
        <x:f t="shared" si="224"/>
        <x:v>8.6277715944294009E-3</x:v>
      </x:c>
      <x:c r="G368" s="33">
        <x:f t="shared" si="225"/>
        <x:v>9.4243287400961329E-3</x:v>
      </x:c>
      <x:c r="H368" s="33">
        <x:f t="shared" si="226"/>
        <x:v>2.732053821459246E-4</x:v>
      </x:c>
      <x:c r="I368" s="33">
        <x:f t="shared" si="227"/>
        <x:v>1.2300123001227625E-3</x:v>
      </x:c>
      <x:c r="J368" s="34">
        <x:f t="shared" si="228"/>
        <x:v>0.10941971353587215</x:v>
      </x:c>
      <x:c r="K368" s="34">
        <x:f t="shared" si="229"/>
        <x:v>0.10818070275246723</x:v>
      </x:c>
      <x:c r="L368" s="34">
        <x:f t="shared" si="230"/>
        <x:v>0.83648086167577773</x:v>
      </x:c>
      <x:c r="M368" s="34">
        <x:f t="shared" si="231"/>
        <x:v>5.9054033373397617E-2</x:v>
      </x:c>
      <x:c r="N368" s="34">
        <x:f t="shared" si="202"/>
        <x:v>1.1131353113375146</x:v>
      </x:c>
      <x:c r="O368" s="35">
        <x:f t="shared" si="203"/>
        <x:v>0.19548424533121345</x:v>
      </x:c>
      <x:c r="P368" s="26" t="b">
        <x:f t="shared" si="204"/>
        <x:v>0</x:v>
      </x:c>
      <x:c r="Q368" s="26" t="b">
        <x:f t="shared" si="205"/>
        <x:v>0</x:v>
      </x:c>
      <x:c r="R368" s="26" t="b">
        <x:f t="shared" si="206"/>
        <x:v>0</x:v>
      </x:c>
      <x:c r="S368" s="26" t="b">
        <x:f t="shared" si="232"/>
        <x:v>0</x:v>
      </x:c>
      <x:c r="T368" s="26" t="str">
        <x:f t="shared" si="233"/>
        <x:v>不调</x:v>
      </x:c>
      <x:c r="U368" s="34">
        <x:f t="shared" si="207"/>
        <x:v>0.10941971353587215</x:v>
      </x:c>
      <x:c r="V368" s="34">
        <x:f t="shared" si="208"/>
        <x:v>0.10818070275246723</x:v>
      </x:c>
      <x:c r="W368" s="34">
        <x:f t="shared" si="209"/>
        <x:v>0.83648086167577773</x:v>
      </x:c>
      <x:c r="X368" s="34">
        <x:f t="shared" si="210"/>
        <x:v>5.9054033373397617E-2</x:v>
      </x:c>
      <x:c r="Y368" s="34">
        <x:f t="shared" si="234"/>
        <x:v>0.99998626710299976</x:v>
      </x:c>
      <x:c r="Z368" s="34">
        <x:f t="shared" si="211"/>
        <x:v>0.10941821088621637</x:v>
      </x:c>
      <x:c r="AA368" s="34">
        <x:f t="shared" si="212"/>
        <x:v>0.10817921711801892</x:v>
      </x:c>
      <x:c r="AB368" s="34">
        <x:f t="shared" si="213"/>
        <x:v>0.8364693743702617</x:v>
      </x:c>
      <x:c r="AC368" s="34">
        <x:f t="shared" si="214"/>
        <x:v>5.905322239043985E-2</x:v>
      </x:c>
      <x:c r="AD368" s="34">
        <x:f t="shared" si="215"/>
        <x:v>1.1131200247649369</x:v>
      </x:c>
      <x:c r="AE368" s="34">
        <x:f t="shared" si="235"/>
        <x:v>1.1254058522343844</x:v>
      </x:c>
      <x:c r="AF368" s="33">
        <x:f t="shared" si="216"/>
        <x:v>-1.0916797211472762E-2</x:v>
      </x:c>
      <x:c r="AG368" s="33">
        <x:f t="shared" si="236"/>
        <x:v>2.0089461494698924E-3</x:v>
      </x:c>
      <x:c r="AH368" s="30">
        <x:f t="shared" si="237"/>
        <x:v>44286</x:v>
      </x:c>
      <x:c r="AI368" s="36">
        <x:f t="shared" si="217"/>
        <x:v>2021</x:v>
      </x:c>
      <x:c r="AJ368" s="36">
        <x:f t="shared" si="218"/>
        <x:v>5</x:v>
      </x:c>
      <x:c r="AK368" s="26">
        <x:f t="shared" si="219"/>
        <x:v>0</x:v>
      </x:c>
      <x:c r="AL368" s="34">
        <x:f t="shared" si="238"/>
        <x:v>1.1120895025446649</x:v>
      </x:c>
      <x:c r="AM368" s="35" t="str">
        <x:f t="shared" si="220"/>
      </x:c>
      <x:c r="AN368" s="34">
        <x:f t="shared" si="239"/>
        <x:v>1.1254058522343844</x:v>
      </x:c>
      <x:c r="AO368" s="35">
        <x:f t="shared" si="221"/>
        <x:v>-1.0916797211472762E-2</x:v>
      </x:c>
      <x:c r="AP368" s="31">
        <x:f t="shared" si="222"/>
        <x:v>1</x:v>
      </x:c>
      <x:c r="AQ368" s="26" t="b">
        <x:f t="shared" si="223"/>
        <x:v>1</x:v>
      </x:c>
    </x:row>
    <x:row r="369">
      <x:c r="A369" s="30" t="n">
        <x:f>'净值底稿'!A331</x:f>
        <x:v>44329</x:v>
      </x:c>
      <x:c r="B369" s="32" t="n">
        <x:f>'净值底稿'!F331</x:f>
        <x:v>1.492361511165475</x:v>
      </x:c>
      <x:c r="C369" s="32" t="n">
        <x:f>'净值底稿'!O331</x:f>
        <x:v>1.3054822209810801</x:v>
      </x:c>
      <x:c r="D369" s="32" t="n">
        <x:f>'净值底稿'!P331</x:f>
        <x:v>1.4645</x:v>
      </x:c>
      <x:c r="E369" s="32" t="n">
        <x:f>'净值底稿'!Q331</x:f>
        <x:v>1.3775</x:v>
      </x:c>
      <x:c r="F369" s="33">
        <x:f t="shared" si="224"/>
        <x:v>-1.4760521500318813E-2</x:v>
      </x:c>
      <x:c r="G369" s="33">
        <x:f t="shared" si="225"/>
        <x:v>-9.8354389438357614E-3</x:v>
      </x:c>
      <x:c r="H369" s="33">
        <x:f t="shared" si="226"/>
        <x:v>0</x:v>
      </x:c>
      <x:c r="I369" s="33">
        <x:f t="shared" si="227"/>
        <x:v>-4.5526810232692227E-3</x:v>
      </x:c>
      <x:c r="J369" s="34">
        <x:f t="shared" si="228"/>
        <x:v>0.10780314103190396</x:v>
      </x:c>
      <x:c r="K369" s="34">
        <x:f t="shared" si="229"/>
        <x:v>0.1071152270330627</x:v>
      </x:c>
      <x:c r="L369" s="34">
        <x:f t="shared" si="230"/>
        <x:v>0.8364693743702617</x:v>
      </x:c>
      <x:c r="M369" s="34">
        <x:f t="shared" si="231"/>
        <x:v>5.8784371905499996E-2</x:v>
      </x:c>
      <x:c r="N369" s="34">
        <x:f t="shared" si="202"/>
        <x:v>1.1101721143407284</x:v>
      </x:c>
      <x:c r="O369" s="35">
        <x:f t="shared" si="203"/>
        <x:v>0.19359013371777506</x:v>
      </x:c>
      <x:c r="P369" s="26" t="b">
        <x:f t="shared" si="204"/>
        <x:v>0</x:v>
      </x:c>
      <x:c r="Q369" s="26" t="b">
        <x:f t="shared" si="205"/>
        <x:v>0</x:v>
      </x:c>
      <x:c r="R369" s="26" t="b">
        <x:f t="shared" si="206"/>
        <x:v>0</x:v>
      </x:c>
      <x:c r="S369" s="26" t="b">
        <x:f t="shared" si="232"/>
        <x:v>0</x:v>
      </x:c>
      <x:c r="T369" s="26" t="str">
        <x:f t="shared" si="233"/>
        <x:v>不调</x:v>
      </x:c>
      <x:c r="U369" s="34">
        <x:f t="shared" si="207"/>
        <x:v>0.10780314103190396</x:v>
      </x:c>
      <x:c r="V369" s="34">
        <x:f t="shared" si="208"/>
        <x:v>0.1071152270330627</x:v>
      </x:c>
      <x:c r="W369" s="34">
        <x:f t="shared" si="209"/>
        <x:v>0.8364693743702617</x:v>
      </x:c>
      <x:c r="X369" s="34">
        <x:f t="shared" si="210"/>
        <x:v>5.8784371905499996E-2</x:v>
      </x:c>
      <x:c r="Y369" s="34">
        <x:f t="shared" si="234"/>
        <x:v>0.99998626710299976</x:v>
      </x:c>
      <x:c r="Z369" s="34">
        <x:f t="shared" si="211"/>
        <x:v>0.10780166058247187</x:v>
      </x:c>
      <x:c r="AA369" s="34">
        <x:f t="shared" si="212"/>
        <x:v>0.1071137560306827</x:v>
      </x:c>
      <x:c r="AB369" s="34">
        <x:f t="shared" si="213"/>
        <x:v>0.83645788722249959</x:v>
      </x:c>
      <x:c r="AC369" s="34">
        <x:f t="shared" si="214"/>
        <x:v>5.8783564625775393E-2</x:v>
      </x:c>
      <x:c r="AD369" s="34">
        <x:f t="shared" si="215"/>
        <x:v>1.1101568684614296</x:v>
      </x:c>
      <x:c r="AE369" s="34">
        <x:f t="shared" si="235"/>
        <x:v>1.1254058522343844</x:v>
      </x:c>
      <x:c r="AF369" s="33">
        <x:f t="shared" si="216"/>
        <x:v>-1.354976406305286E-2</x:v>
      </x:c>
      <x:c r="AG369" s="33">
        <x:f t="shared" si="236"/>
        <x:v>-2.6620276678007704E-3</x:v>
      </x:c>
      <x:c r="AH369" s="30">
        <x:f t="shared" si="237"/>
        <x:v>44286</x:v>
      </x:c>
      <x:c r="AI369" s="36">
        <x:f t="shared" si="217"/>
        <x:v>2021</x:v>
      </x:c>
      <x:c r="AJ369" s="36">
        <x:f t="shared" si="218"/>
        <x:v>5</x:v>
      </x:c>
      <x:c r="AK369" s="26">
        <x:f t="shared" si="219"/>
        <x:v>0</x:v>
      </x:c>
      <x:c r="AL369" s="34">
        <x:f t="shared" si="238"/>
        <x:v>1.1120895025446649</x:v>
      </x:c>
      <x:c r="AM369" s="35" t="str">
        <x:f t="shared" si="220"/>
      </x:c>
      <x:c r="AN369" s="34">
        <x:f t="shared" si="239"/>
        <x:v>1.1254058522343844</x:v>
      </x:c>
      <x:c r="AO369" s="35">
        <x:f t="shared" si="221"/>
        <x:v>-1.354976406305286E-2</x:v>
      </x:c>
      <x:c r="AP369" s="31">
        <x:f t="shared" si="222"/>
        <x:v>1</x:v>
      </x:c>
      <x:c r="AQ369" s="26" t="b">
        <x:f t="shared" si="223"/>
        <x:v>1</x:v>
      </x:c>
    </x:row>
    <x:row r="370">
      <x:c r="A370" s="30" t="n">
        <x:f>'净值底稿'!A332</x:f>
        <x:v>44330</x:v>
      </x:c>
      <x:c r="B370" s="32" t="n">
        <x:f>'净值底稿'!F332</x:f>
        <x:v>1.5120922873958826</x:v>
      </x:c>
      <x:c r="C370" s="32" t="n">
        <x:f>'净值底稿'!O332</x:f>
        <x:v>1.324210528060569</x:v>
      </x:c>
      <x:c r="D370" s="32" t="n">
        <x:f>'净值底稿'!P332</x:f>
        <x:v>1.4648</x:v>
      </x:c>
      <x:c r="E370" s="32" t="n">
        <x:f>'净值底稿'!Q332</x:f>
        <x:v>1.3832</x:v>
      </x:c>
      <x:c r="F370" s="33">
        <x:f t="shared" si="224"/>
        <x:v>1.3221177364054704E-2</x:v>
      </x:c>
      <x:c r="G370" s="33">
        <x:f t="shared" si="225"/>
        <x:v>1.4345892099100643E-2</x:v>
      </x:c>
      <x:c r="H370" s="33">
        <x:f t="shared" si="226"/>
        <x:v>2.0484807101417424E-4</x:v>
      </x:c>
      <x:c r="I370" s="33">
        <x:f t="shared" si="227"/>
        <x:v>4.1379310344826781E-3</x:v>
      </x:c>
      <x:c r="J370" s="34">
        <x:f t="shared" si="228"/>
        <x:v>0.10922692545717236</x:v>
      </x:c>
      <x:c r="K370" s="34">
        <x:f t="shared" si="229"/>
        <x:v>0.10865039841702827</x:v>
      </x:c>
      <x:c r="L370" s="34">
        <x:f t="shared" si="230"/>
        <x:v>0.8366292340071817</x:v>
      </x:c>
      <x:c r="M370" s="34">
        <x:f t="shared" si="231"/>
        <x:v>5.902680696215791E-2</x:v>
      </x:c>
      <x:c r="N370" s="34">
        <x:f t="shared" si="202"/>
        <x:v>1.1135333648435404</x:v>
      </x:c>
      <x:c r="O370" s="35">
        <x:f t="shared" si="203"/>
        <x:v>0.19566304050962494</x:v>
      </x:c>
      <x:c r="P370" s="26" t="b">
        <x:f t="shared" si="204"/>
        <x:v>0</x:v>
      </x:c>
      <x:c r="Q370" s="26" t="b">
        <x:f t="shared" si="205"/>
        <x:v>0</x:v>
      </x:c>
      <x:c r="R370" s="26" t="b">
        <x:f t="shared" si="206"/>
        <x:v>0</x:v>
      </x:c>
      <x:c r="S370" s="26" t="b">
        <x:f t="shared" si="232"/>
        <x:v>0</x:v>
      </x:c>
      <x:c r="T370" s="26" t="str">
        <x:f t="shared" si="233"/>
        <x:v>不调</x:v>
      </x:c>
      <x:c r="U370" s="34">
        <x:f t="shared" si="207"/>
        <x:v>0.10922692545717236</x:v>
      </x:c>
      <x:c r="V370" s="34">
        <x:f t="shared" si="208"/>
        <x:v>0.10865039841702827</x:v>
      </x:c>
      <x:c r="W370" s="34">
        <x:f t="shared" si="209"/>
        <x:v>0.8366292340071817</x:v>
      </x:c>
      <x:c r="X370" s="34">
        <x:f t="shared" si="210"/>
        <x:v>5.902680696215791E-2</x:v>
      </x:c>
      <x:c r="Y370" s="34">
        <x:f t="shared" si="234"/>
        <x:v>0.99998626710299976</x:v>
      </x:c>
      <x:c r="Z370" s="34">
        <x:f t="shared" si="211"/>
        <x:v>0.1092254254550554</x:v>
      </x:c>
      <x:c r="AA370" s="34">
        <x:f t="shared" si="212"/>
        <x:v>0.10864890633229778</x:v>
      </x:c>
      <x:c r="AB370" s="34">
        <x:f t="shared" si="213"/>
        <x:v>0.83661774466408367</x:v>
      </x:c>
      <x:c r="AC370" s="34">
        <x:f t="shared" si="214"/>
        <x:v>5.9025996353097646E-2</x:v>
      </x:c>
      <x:c r="AD370" s="34">
        <x:f t="shared" si="215"/>
        <x:v>1.1135180728045346</x:v>
      </x:c>
      <x:c r="AE370" s="34">
        <x:f t="shared" si="235"/>
        <x:v>1.1254058522343844</x:v>
      </x:c>
      <x:c r="AF370" s="33">
        <x:f t="shared" si="216"/>
        <x:v>-1.0563104329205042E-2</x:v>
      </x:c>
      <x:c r="AG370" s="33">
        <x:f t="shared" si="236"/>
        <x:v>3.0276841395966425E-3</x:v>
      </x:c>
      <x:c r="AH370" s="30">
        <x:f t="shared" si="237"/>
        <x:v>44286</x:v>
      </x:c>
      <x:c r="AI370" s="36">
        <x:f t="shared" si="217"/>
        <x:v>2021</x:v>
      </x:c>
      <x:c r="AJ370" s="36">
        <x:f t="shared" si="218"/>
        <x:v>5</x:v>
      </x:c>
      <x:c r="AK370" s="26">
        <x:f t="shared" si="219"/>
        <x:v>0</x:v>
      </x:c>
      <x:c r="AL370" s="34">
        <x:f t="shared" si="238"/>
        <x:v>1.1120895025446649</x:v>
      </x:c>
      <x:c r="AM370" s="35" t="str">
        <x:f t="shared" si="220"/>
      </x:c>
      <x:c r="AN370" s="34">
        <x:f t="shared" si="239"/>
        <x:v>1.1254058522343844</x:v>
      </x:c>
      <x:c r="AO370" s="35">
        <x:f t="shared" si="221"/>
        <x:v>-1.0563104329205042E-2</x:v>
      </x:c>
      <x:c r="AP370" s="31">
        <x:f t="shared" si="222"/>
        <x:v>1</x:v>
      </x:c>
      <x:c r="AQ370" s="26" t="b">
        <x:f t="shared" si="223"/>
        <x:v>1</x:v>
      </x:c>
    </x:row>
    <x:row r="371">
      <x:c r="A371" s="30" t="n">
        <x:f>'净值底稿'!A333</x:f>
        <x:v>44333</x:v>
      </x:c>
      <x:c r="B371" s="32" t="n">
        <x:f>'净值底稿'!F333</x:f>
        <x:v>1.5460861918073223</x:v>
      </x:c>
      <x:c r="C371" s="32" t="n">
        <x:f>'净值底稿'!O333</x:f>
        <x:v>1.3281322918065388</x:v>
      </x:c>
      <x:c r="D371" s="32" t="n">
        <x:f>'净值底稿'!P333</x:f>
        <x:v>1.4647</x:v>
      </x:c>
      <x:c r="E371" s="32" t="n">
        <x:f>'净值底稿'!Q333</x:f>
        <x:v>1.3993</x:v>
      </x:c>
      <x:c r="F371" s="33">
        <x:f t="shared" si="224"/>
        <x:v>2.2481368825697734E-2</x:v>
      </x:c>
      <x:c r="G371" s="33">
        <x:f t="shared" si="225"/>
        <x:v>2.961586290749052E-3</x:v>
      </x:c>
      <x:c r="H371" s="33">
        <x:f t="shared" si="226"/>
        <x:v>-6.8268705625484927E-5</x:v>
      </x:c>
      <x:c r="I371" s="33">
        <x:f t="shared" si="227"/>
        <x:v>1.1639676113360364E-2</x:v>
      </x:c>
      <x:c r="J371" s="34">
        <x:f t="shared" si="228"/>
        <x:v>0.11168096252985425</x:v>
      </x:c>
      <x:c r="K371" s="34">
        <x:f t="shared" si="229"/>
        <x:v>0.10897067944379639</x:v>
      </x:c>
      <x:c r="L371" s="34">
        <x:f t="shared" si="230"/>
        <x:v>0.83656062985355217</x:v>
      </x:c>
      <x:c r="M371" s="34">
        <x:f t="shared" si="231"/>
        <x:v>5.9713039832916093E-2</x:v>
      </x:c>
      <x:c r="N371" s="34">
        <x:f t="shared" si="202"/>
        <x:v>1.1169253116601188</x:v>
      </x:c>
      <x:c r="O371" s="35">
        <x:f t="shared" si="203"/>
        <x:v>0.19755272771613497</x:v>
      </x:c>
      <x:c r="P371" s="26" t="b">
        <x:f t="shared" si="204"/>
        <x:v>0</x:v>
      </x:c>
      <x:c r="Q371" s="26" t="b">
        <x:f t="shared" si="205"/>
        <x:v>0</x:v>
      </x:c>
      <x:c r="R371" s="26" t="b">
        <x:f t="shared" si="206"/>
        <x:v>0</x:v>
      </x:c>
      <x:c r="S371" s="26" t="b">
        <x:f t="shared" si="232"/>
        <x:v>0</x:v>
      </x:c>
      <x:c r="T371" s="26" t="str">
        <x:f t="shared" si="233"/>
        <x:v>不调</x:v>
      </x:c>
      <x:c r="U371" s="34">
        <x:f t="shared" si="207"/>
        <x:v>0.11168096252985425</x:v>
      </x:c>
      <x:c r="V371" s="34">
        <x:f t="shared" si="208"/>
        <x:v>0.10897067944379639</x:v>
      </x:c>
      <x:c r="W371" s="34">
        <x:f t="shared" si="209"/>
        <x:v>0.83656062985355217</x:v>
      </x:c>
      <x:c r="X371" s="34">
        <x:f t="shared" si="210"/>
        <x:v>5.9713039832916093E-2</x:v>
      </x:c>
      <x:c r="Y371" s="34">
        <x:f t="shared" si="234"/>
        <x:v>0.99995880187477393</x:v>
      </x:c>
      <x:c r="Z371" s="34">
        <x:f t="shared" si="211"/>
        <x:v>0.11167636148357458</x:v>
      </x:c>
      <x:c r="AA371" s="34">
        <x:f t="shared" si="212"/>
        <x:v>0.1089661900560987</x:v>
      </x:c>
      <x:c r="AB371" s="34">
        <x:f t="shared" si="213"/>
        <x:v>0.83652616512396427</x:v>
      </x:c>
      <x:c r="AC371" s="34">
        <x:f t="shared" si="214"/>
        <x:v>5.971057976762343E-2</x:v>
      </x:c>
      <x:c r="AD371" s="34">
        <x:f t="shared" si="215"/>
        <x:v>1.116879296431261</x:v>
      </x:c>
      <x:c r="AE371" s="34">
        <x:f t="shared" si="235"/>
        <x:v>1.1254058522343844</x:v>
      </x:c>
      <x:c r="AF371" s="33">
        <x:f t="shared" si="216"/>
        <x:v>-7.5764274605421011E-3</x:v>
      </x:c>
      <x:c r="AG371" s="33">
        <x:f t="shared" si="236"/>
        <x:v>3.0185622567047155E-3</x:v>
      </x:c>
      <x:c r="AH371" s="30">
        <x:f t="shared" si="237"/>
        <x:v>44286</x:v>
      </x:c>
      <x:c r="AI371" s="36">
        <x:f t="shared" si="217"/>
        <x:v>2021</x:v>
      </x:c>
      <x:c r="AJ371" s="36">
        <x:f t="shared" si="218"/>
        <x:v>5</x:v>
      </x:c>
      <x:c r="AK371" s="26">
        <x:f t="shared" si="219"/>
        <x:v>0</x:v>
      </x:c>
      <x:c r="AL371" s="34">
        <x:f t="shared" si="238"/>
        <x:v>1.1120895025446649</x:v>
      </x:c>
      <x:c r="AM371" s="35" t="str">
        <x:f t="shared" si="220"/>
      </x:c>
      <x:c r="AN371" s="34">
        <x:f t="shared" si="239"/>
        <x:v>1.1254058522343844</x:v>
      </x:c>
      <x:c r="AO371" s="35">
        <x:f t="shared" si="221"/>
        <x:v>-7.5764274605421011E-3</x:v>
      </x:c>
      <x:c r="AP371" s="31">
        <x:f t="shared" si="222"/>
        <x:v>1</x:v>
      </x:c>
      <x:c r="AQ371" s="26" t="b">
        <x:f t="shared" si="223"/>
        <x:v>1</x:v>
      </x:c>
    </x:row>
    <x:row r="372">
      <x:c r="A372" s="30" t="n">
        <x:f>'净值底稿'!A334</x:f>
        <x:v>44334</x:v>
      </x:c>
      <x:c r="B372" s="32" t="n">
        <x:f>'净值底稿'!F334</x:f>
        <x:v>1.550460292516475</x:v>
      </x:c>
      <x:c r="C372" s="32" t="n">
        <x:f>'净值底稿'!O334</x:f>
        <x:v>1.332187494986075</x:v>
      </x:c>
      <x:c r="D372" s="32" t="n">
        <x:f>'净值底稿'!P334</x:f>
        <x:v>1.4651</x:v>
      </x:c>
      <x:c r="E372" s="32" t="n">
        <x:f>'净值底稿'!Q334</x:f>
        <x:v>1.409</x:v>
      </x:c>
      <x:c r="F372" s="33">
        <x:f t="shared" si="224"/>
        <x:v>2.8291441527199535E-3</x:v>
      </x:c>
      <x:c r="G372" s="33">
        <x:f t="shared" si="225"/>
        <x:v>3.0533126892202667E-3</x:v>
      </x:c>
      <x:c r="H372" s="33">
        <x:f t="shared" si="226"/>
        <x:v>2.7309346623893838E-4</x:v>
      </x:c>
      <x:c r="I372" s="33">
        <x:f t="shared" si="227"/>
        <x:v>6.9320374472952029E-3</x:v>
      </x:c>
      <x:c r="J372" s="34">
        <x:f t="shared" si="228"/>
        <x:v>0.11199231000866287</x:v>
      </x:c>
      <x:c r="K372" s="34">
        <x:f t="shared" si="229"/>
        <x:v>0.10929889790689297</x:v>
      </x:c>
      <x:c r="L372" s="34">
        <x:f t="shared" si="230"/>
        <x:v>0.8367546149539975</x:v>
      </x:c>
      <x:c r="M372" s="34">
        <x:f t="shared" si="231"/>
        <x:v>6.0124495742572302E-2</x:v>
      </x:c>
      <x:c r="N372" s="34">
        <x:f t="shared" si="202"/>
        <x:v>1.1181703186121257</x:v>
      </x:c>
      <x:c r="O372" s="35">
        <x:f t="shared" si="203"/>
        <x:v>0.19790474155155785</x:v>
      </x:c>
      <x:c r="P372" s="26" t="b">
        <x:f t="shared" si="204"/>
        <x:v>0</x:v>
      </x:c>
      <x:c r="Q372" s="26" t="b">
        <x:f t="shared" si="205"/>
        <x:v>0</x:v>
      </x:c>
      <x:c r="R372" s="26" t="b">
        <x:f t="shared" si="206"/>
        <x:v>0</x:v>
      </x:c>
      <x:c r="S372" s="26" t="b">
        <x:f t="shared" si="232"/>
        <x:v>0</x:v>
      </x:c>
      <x:c r="T372" s="26" t="str">
        <x:f t="shared" si="233"/>
        <x:v>不调</x:v>
      </x:c>
      <x:c r="U372" s="34">
        <x:f t="shared" si="207"/>
        <x:v>0.11199231000866287</x:v>
      </x:c>
      <x:c r="V372" s="34">
        <x:f t="shared" si="208"/>
        <x:v>0.10929889790689297</x:v>
      </x:c>
      <x:c r="W372" s="34">
        <x:f t="shared" si="209"/>
        <x:v>0.8367546149539975</x:v>
      </x:c>
      <x:c r="X372" s="34">
        <x:f t="shared" si="210"/>
        <x:v>6.0124495742572302E-2</x:v>
      </x:c>
      <x:c r="Y372" s="34">
        <x:f t="shared" si="234"/>
        <x:v>0.99998626710299976</x:v>
      </x:c>
      <x:c r="Z372" s="34">
        <x:f t="shared" si="211"/>
        <x:v>0.1119907720298047</x:v>
      </x:c>
      <x:c r="AA372" s="34">
        <x:f t="shared" si="212"/>
        <x:v>0.10929739691638578</x:v>
      </x:c>
      <x:c r="AB372" s="34">
        <x:f t="shared" si="213"/>
        <x:v>0.83674312388905581</x:v>
      </x:c>
      <x:c r="AC372" s="34">
        <x:f t="shared" si="214"/>
        <x:v>6.0123670059065076E-2</x:v>
      </x:c>
      <x:c r="AD372" s="34">
        <x:f t="shared" si="215"/>
        <x:v>1.1181549628943113</x:v>
      </x:c>
      <x:c r="AE372" s="34">
        <x:f t="shared" si="235"/>
        <x:v>1.1254058522343844</x:v>
      </x:c>
      <x:c r="AF372" s="33">
        <x:f t="shared" si="216"/>
        <x:v>-6.4429106403500747E-3</x:v>
      </x:c>
      <x:c r="AG372" s="33">
        <x:f t="shared" si="236"/>
        <x:v>1.1421703913092607E-3</x:v>
      </x:c>
      <x:c r="AH372" s="30">
        <x:f t="shared" si="237"/>
        <x:v>44286</x:v>
      </x:c>
      <x:c r="AI372" s="36">
        <x:f t="shared" si="217"/>
        <x:v>2021</x:v>
      </x:c>
      <x:c r="AJ372" s="36">
        <x:f t="shared" si="218"/>
        <x:v>5</x:v>
      </x:c>
      <x:c r="AK372" s="26">
        <x:f t="shared" si="219"/>
        <x:v>0</x:v>
      </x:c>
      <x:c r="AL372" s="34">
        <x:f t="shared" si="238"/>
        <x:v>1.1120895025446649</x:v>
      </x:c>
      <x:c r="AM372" s="35" t="str">
        <x:f t="shared" si="220"/>
      </x:c>
      <x:c r="AN372" s="34">
        <x:f t="shared" si="239"/>
        <x:v>1.1254058522343844</x:v>
      </x:c>
      <x:c r="AO372" s="35">
        <x:f t="shared" si="221"/>
        <x:v>-6.4429106403500747E-3</x:v>
      </x:c>
      <x:c r="AP372" s="31">
        <x:f t="shared" si="222"/>
        <x:v>1</x:v>
      </x:c>
      <x:c r="AQ372" s="26" t="b">
        <x:f t="shared" si="223"/>
        <x:v>1</x:v>
      </x:c>
    </x:row>
    <x:row r="373">
      <x:c r="A373" s="30" t="n">
        <x:f>'净值底稿'!A335</x:f>
        <x:v>44335</x:v>
      </x:c>
      <x:c r="B373" s="32" t="n">
        <x:f>'净值底稿'!F335</x:f>
        <x:v>1.5600732394742924</x:v>
      </x:c>
      <x:c r="C373" s="32" t="n">
        <x:f>'净值底稿'!O335</x:f>
        <x:v>1.3302782851536212</x:v>
      </x:c>
      <x:c r="D373" s="32" t="n">
        <x:f>'净值底稿'!P335</x:f>
        <x:v>1.4662</x:v>
      </x:c>
      <x:c r="E373" s="32" t="n">
        <x:f>'净值底稿'!Q335</x:f>
        <x:v>1.4111</x:v>
      </x:c>
      <x:c r="F373" s="33">
        <x:f t="shared" si="224"/>
        <x:v>6.2000600752021295E-3</x:v>
      </x:c>
      <x:c r="G373" s="33">
        <x:f t="shared" si="225"/>
        <x:v>-1.4331389835435804E-3</x:v>
      </x:c>
      <x:c r="H373" s="33">
        <x:f t="shared" si="226"/>
        <x:v>7.5080199303800832E-4</x:v>
      </x:c>
      <x:c r="I373" s="33">
        <x:f t="shared" si="227"/>
        <x:v>1.4904187366926447E-3</x:v>
      </x:c>
      <x:c r="J373" s="34">
        <x:f t="shared" si="228"/>
        <x:v>0.11268512154425776</x:v>
      </x:c>
      <x:c r="K373" s="34">
        <x:f t="shared" si="229"/>
        <x:v>0.10914075855606507</x:v>
      </x:c>
      <x:c r="L373" s="34">
        <x:f t="shared" si="230"/>
        <x:v>0.83737135229413251</x:v>
      </x:c>
      <x:c r="M373" s="34">
        <x:f t="shared" si="231"/>
        <x:v>6.0213279503439833E-2</x:v>
      </x:c>
      <x:c r="N373" s="34">
        <x:f t="shared" si="202"/>
        <x:v>1.1194105118978952</x:v>
      </x:c>
      <x:c r="O373" s="35">
        <x:f t="shared" si="203"/>
        <x:v>0.19816312044830631</x:v>
      </x:c>
      <x:c r="P373" s="26" t="b">
        <x:f t="shared" si="204"/>
        <x:v>0</x:v>
      </x:c>
      <x:c r="Q373" s="26" t="b">
        <x:f t="shared" si="205"/>
        <x:v>0</x:v>
      </x:c>
      <x:c r="R373" s="26" t="b">
        <x:f t="shared" si="206"/>
        <x:v>0</x:v>
      </x:c>
      <x:c r="S373" s="26" t="b">
        <x:f t="shared" si="232"/>
        <x:v>0</x:v>
      </x:c>
      <x:c r="T373" s="26" t="str">
        <x:f t="shared" si="233"/>
        <x:v>不调</x:v>
      </x:c>
      <x:c r="U373" s="34">
        <x:f t="shared" si="207"/>
        <x:v>0.11268512154425776</x:v>
      </x:c>
      <x:c r="V373" s="34">
        <x:f t="shared" si="208"/>
        <x:v>0.10914075855606507</x:v>
      </x:c>
      <x:c r="W373" s="34">
        <x:f t="shared" si="209"/>
        <x:v>0.83737135229413251</x:v>
      </x:c>
      <x:c r="X373" s="34">
        <x:f t="shared" si="210"/>
        <x:v>6.0213279503439833E-2</x:v>
      </x:c>
      <x:c r="Y373" s="34">
        <x:f t="shared" si="234"/>
        <x:v>0.99998626710299976</x:v>
      </x:c>
      <x:c r="Z373" s="34">
        <x:f t="shared" si="211"/>
        <x:v>0.11268357405109014</x:v>
      </x:c>
      <x:c r="AA373" s="34">
        <x:f t="shared" si="212"/>
        <x:v>0.10913925973726929</x:v>
      </x:c>
      <x:c r="AB373" s="34">
        <x:f t="shared" si="213"/>
        <x:v>0.83735985275960045</x:v>
      </x:c>
      <x:c r="AC373" s="34">
        <x:f t="shared" si="214"/>
        <x:v>6.0212452600674364E-2</x:v>
      </x:c>
      <x:c r="AD373" s="34">
        <x:f t="shared" si="215"/>
        <x:v>1.1193951391486343</x:v>
      </x:c>
      <x:c r="AE373" s="34">
        <x:f t="shared" si="235"/>
        <x:v>1.1254058522343844</x:v>
      </x:c>
      <x:c r="AF373" s="33">
        <x:f t="shared" si="216"/>
        <x:v>-5.3409292956992926E-3</x:v>
      </x:c>
      <x:c r="AG373" s="33">
        <x:f t="shared" si="236"/>
        <x:v>1.1091273530754453E-3</x:v>
      </x:c>
      <x:c r="AH373" s="30">
        <x:f t="shared" si="237"/>
        <x:v>44286</x:v>
      </x:c>
      <x:c r="AI373" s="36">
        <x:f t="shared" si="217"/>
        <x:v>2021</x:v>
      </x:c>
      <x:c r="AJ373" s="36">
        <x:f t="shared" si="218"/>
        <x:v>5</x:v>
      </x:c>
      <x:c r="AK373" s="26">
        <x:f t="shared" si="219"/>
        <x:v>0</x:v>
      </x:c>
      <x:c r="AL373" s="34">
        <x:f t="shared" si="238"/>
        <x:v>1.1120895025446649</x:v>
      </x:c>
      <x:c r="AM373" s="35" t="str">
        <x:f t="shared" si="220"/>
      </x:c>
      <x:c r="AN373" s="34">
        <x:f t="shared" si="239"/>
        <x:v>1.1254058522343844</x:v>
      </x:c>
      <x:c r="AO373" s="35">
        <x:f t="shared" si="221"/>
        <x:v>-5.3409292956992926E-3</x:v>
      </x:c>
      <x:c r="AP373" s="31">
        <x:f t="shared" si="222"/>
        <x:v>1</x:v>
      </x:c>
      <x:c r="AQ373" s="26" t="b">
        <x:f t="shared" si="223"/>
        <x:v>1</x:v>
      </x:c>
    </x:row>
    <x:row r="374">
      <x:c r="A374" s="30" t="n">
        <x:f>'净值底稿'!A336</x:f>
        <x:v>44336</x:v>
      </x:c>
      <x:c r="B374" s="32" t="n">
        <x:f>'净值底稿'!F336</x:f>
        <x:v>1.5535225108676651</x:v>
      </x:c>
      <x:c r="C374" s="32" t="n">
        <x:f>'净值底稿'!O336</x:f>
        <x:v>1.32656348019675</x:v>
      </x:c>
      <x:c r="D374" s="32" t="n">
        <x:f>'净值底稿'!P336</x:f>
        <x:v>1.4674</x:v>
      </x:c>
      <x:c r="E374" s="32" t="n">
        <x:f>'净值底稿'!Q336</x:f>
        <x:v>1.4125</x:v>
      </x:c>
      <x:c r="F374" s="33">
        <x:f t="shared" si="224"/>
        <x:v>-4.1989878685662063E-3</x:v>
      </x:c>
      <x:c r="G374" s="33">
        <x:f t="shared" si="225"/>
        <x:v>-2.792502139085995E-3</x:v>
      </x:c>
      <x:c r="H374" s="33">
        <x:f t="shared" si="226"/>
        <x:v>8.1844223161930962E-4</x:v>
      </x:c>
      <x:c r="I374" s="33">
        <x:f t="shared" si="227"/>
        <x:v>9.9213379632923093E-4</x:v>
      </x:c>
      <x:c r="J374" s="34">
        <x:f t="shared" si="228"/>
        <x:v>0.11221041709066293</x:v>
      </x:c>
      <x:c r="K374" s="34">
        <x:f t="shared" si="229"/>
        <x:v>0.10883448812099471</x:v>
      </x:c>
      <x:c r="L374" s="34">
        <x:f t="shared" si="230"/>
        <x:v>0.83804518342616141</x:v>
      </x:c>
      <x:c r="M374" s="34">
        <x:f t="shared" si="231"/>
        <x:v>6.0272191409859364E-2</x:v>
      </x:c>
      <x:c r="N374" s="34">
        <x:f t="shared" si="202"/>
        <x:v>1.1193622800476786</x:v>
      </x:c>
      <x:c r="O374" s="35">
        <x:f t="shared" si="203"/>
        <x:v>0.1974739627658727</x:v>
      </x:c>
      <x:c r="P374" s="26" t="b">
        <x:f t="shared" si="204"/>
        <x:v>0</x:v>
      </x:c>
      <x:c r="Q374" s="26" t="b">
        <x:f t="shared" si="205"/>
        <x:v>0</x:v>
      </x:c>
      <x:c r="R374" s="26" t="b">
        <x:f t="shared" si="206"/>
        <x:v>0</x:v>
      </x:c>
      <x:c r="S374" s="26" t="b">
        <x:f t="shared" si="232"/>
        <x:v>0</x:v>
      </x:c>
      <x:c r="T374" s="26" t="str">
        <x:f t="shared" si="233"/>
        <x:v>不调</x:v>
      </x:c>
      <x:c r="U374" s="34">
        <x:f t="shared" si="207"/>
        <x:v>0.11221041709066293</x:v>
      </x:c>
      <x:c r="V374" s="34">
        <x:f t="shared" si="208"/>
        <x:v>0.10883448812099471</x:v>
      </x:c>
      <x:c r="W374" s="34">
        <x:f t="shared" si="209"/>
        <x:v>0.83804518342616141</x:v>
      </x:c>
      <x:c r="X374" s="34">
        <x:f t="shared" si="210"/>
        <x:v>6.0272191409859364E-2</x:v>
      </x:c>
      <x:c r="Y374" s="34">
        <x:f t="shared" si="234"/>
        <x:v>0.99998626710299976</x:v>
      </x:c>
      <x:c r="Z374" s="34">
        <x:f t="shared" si="211"/>
        <x:v>0.11220887611656266</x:v>
      </x:c>
      <x:c r="AA374" s="34">
        <x:f t="shared" si="212"/>
        <x:v>0.10883299350817927</x:v>
      </x:c>
      <x:c r="AB374" s="34">
        <x:f t="shared" si="213"/>
        <x:v>0.83803367463797585</x:v>
      </x:c>
      <x:c r="AC374" s="34">
        <x:f t="shared" si="214"/>
        <x:v>6.0271363698062755E-2</x:v>
      </x:c>
      <x:c r="AD374" s="34">
        <x:f t="shared" si="215"/>
        <x:v>1.1193469079607805</x:v>
      </x:c>
      <x:c r="AE374" s="34">
        <x:f t="shared" si="235"/>
        <x:v>1.1254058522343844</x:v>
      </x:c>
      <x:c r="AF374" s="33">
        <x:f t="shared" si="216"/>
        <x:v>-5.3837860018005612E-3</x:v>
      </x:c>
      <x:c r="AG374" s="33">
        <x:f t="shared" si="236"/>
        <x:v>-4.3086829812799543E-5</x:v>
      </x:c>
      <x:c r="AH374" s="30">
        <x:f t="shared" si="237"/>
        <x:v>44286</x:v>
      </x:c>
      <x:c r="AI374" s="36">
        <x:f t="shared" si="217"/>
        <x:v>2021</x:v>
      </x:c>
      <x:c r="AJ374" s="36">
        <x:f t="shared" si="218"/>
        <x:v>5</x:v>
      </x:c>
      <x:c r="AK374" s="26">
        <x:f t="shared" si="219"/>
        <x:v>0</x:v>
      </x:c>
      <x:c r="AL374" s="34">
        <x:f t="shared" si="238"/>
        <x:v>1.1120895025446649</x:v>
      </x:c>
      <x:c r="AM374" s="35" t="str">
        <x:f t="shared" si="220"/>
      </x:c>
      <x:c r="AN374" s="34">
        <x:f t="shared" si="239"/>
        <x:v>1.1254058522343844</x:v>
      </x:c>
      <x:c r="AO374" s="35">
        <x:f t="shared" si="221"/>
        <x:v>-5.3837860018005612E-3</x:v>
      </x:c>
      <x:c r="AP374" s="31">
        <x:f t="shared" si="222"/>
        <x:v>1</x:v>
      </x:c>
      <x:c r="AQ374" s="26" t="b">
        <x:f t="shared" si="223"/>
        <x:v>1</x:v>
      </x:c>
    </x:row>
    <x:row r="375">
      <x:c r="A375" s="30" t="n">
        <x:f>'净值底稿'!A337</x:f>
        <x:v>44337</x:v>
      </x:c>
      <x:c r="B375" s="32" t="n">
        <x:f>'净值底稿'!F337</x:f>
        <x:v>1.5489419765625925</x:v>
      </x:c>
      <x:c r="C375" s="32" t="n">
        <x:f>'净值底稿'!O337</x:f>
        <x:v>1.32421111944679</x:v>
      </x:c>
      <x:c r="D375" s="32" t="n">
        <x:f>'净值底稿'!P337</x:f>
        <x:v>1.4684</x:v>
      </x:c>
      <x:c r="E375" s="32" t="n">
        <x:f>'净值底稿'!Q337</x:f>
        <x:v>1.4134</x:v>
      </x:c>
      <x:c r="F375" s="33">
        <x:f t="shared" si="224"/>
        <x:v>-2.9484827371535349E-3</x:v>
      </x:c>
      <x:c r="G375" s="33">
        <x:f t="shared" si="225"/>
        <x:v>-1.773274166729788E-3</x:v>
      </x:c>
      <x:c r="H375" s="33">
        <x:f t="shared" si="226"/>
        <x:v>6.8147744309654534E-4</x:v>
      </x:c>
      <x:c r="I375" s="33">
        <x:f t="shared" si="227"/>
        <x:v>6.3716814159286983E-4</x:v>
      </x:c>
      <x:c r="J375" s="34">
        <x:f t="shared" si="228"/>
        <x:v>0.11187803018237757</x:v>
      </x:c>
      <x:c r="K375" s="34">
        <x:f t="shared" si="229"/>
        <x:v>0.10864000277230335</x:v>
      </x:c>
      <x:c r="L375" s="34">
        <x:f t="shared" si="230"/>
        <x:v>0.83860477568379699</x:v>
      </x:c>
      <x:c r="M375" s="34">
        <x:f t="shared" si="231"/>
        <x:v>6.0309766690861515E-2</x:v>
      </x:c>
      <x:c r="N375" s="34">
        <x:f t="shared" si="202"/>
        <x:v>1.1194325753293393</x:v>
      </x:c>
      <x:c r="O375" s="35">
        <x:f t="shared" si="203"/>
        <x:v>0.19699090218971346</x:v>
      </x:c>
      <x:c r="P375" s="26" t="b">
        <x:f t="shared" si="204"/>
        <x:v>0</x:v>
      </x:c>
      <x:c r="Q375" s="26" t="b">
        <x:f t="shared" si="205"/>
        <x:v>0</x:v>
      </x:c>
      <x:c r="R375" s="26" t="b">
        <x:f t="shared" si="206"/>
        <x:v>0</x:v>
      </x:c>
      <x:c r="S375" s="26" t="b">
        <x:f t="shared" si="232"/>
        <x:v>0</x:v>
      </x:c>
      <x:c r="T375" s="26" t="str">
        <x:f t="shared" si="233"/>
        <x:v>不调</x:v>
      </x:c>
      <x:c r="U375" s="34">
        <x:f t="shared" si="207"/>
        <x:v>0.11187803018237757</x:v>
      </x:c>
      <x:c r="V375" s="34">
        <x:f t="shared" si="208"/>
        <x:v>0.10864000277230335</x:v>
      </x:c>
      <x:c r="W375" s="34">
        <x:f t="shared" si="209"/>
        <x:v>0.83860477568379699</x:v>
      </x:c>
      <x:c r="X375" s="34">
        <x:f t="shared" si="210"/>
        <x:v>6.0309766690861515E-2</x:v>
      </x:c>
      <x:c r="Y375" s="34">
        <x:f t="shared" si="234"/>
        <x:v>0.99998626710299976</x:v>
      </x:c>
      <x:c r="Z375" s="34">
        <x:f t="shared" si="211"/>
        <x:v>0.11187649377291249</x:v>
      </x:c>
      <x:c r="AA375" s="34">
        <x:f t="shared" si="212"/>
        <x:v>0.10863851083033517</x:v>
      </x:c>
      <x:c r="AB375" s="34">
        <x:f t="shared" si="213"/>
        <x:v>0.83859325921078864</x:v>
      </x:c>
      <x:c r="AC375" s="34">
        <x:f t="shared" si="214"/>
        <x:v>6.030893846304744E-2</x:v>
      </x:c>
      <x:c r="AD375" s="34">
        <x:f t="shared" si="215"/>
        <x:v>1.1194172022770839</x:v>
      </x:c>
      <x:c r="AE375" s="34">
        <x:f t="shared" si="235"/>
        <x:v>1.1254058522343844</x:v>
      </x:c>
      <x:c r="AF375" s="33">
        <x:f t="shared" si="216"/>
        <x:v>-5.3213246984726847E-3</x:v>
      </x:c>
      <x:c r="AG375" s="33">
        <x:f t="shared" si="236"/>
        <x:v>6.2799401868485205E-5</x:v>
      </x:c>
      <x:c r="AH375" s="30">
        <x:f t="shared" si="237"/>
        <x:v>44286</x:v>
      </x:c>
      <x:c r="AI375" s="36">
        <x:f t="shared" si="217"/>
        <x:v>2021</x:v>
      </x:c>
      <x:c r="AJ375" s="36">
        <x:f t="shared" si="218"/>
        <x:v>5</x:v>
      </x:c>
      <x:c r="AK375" s="26">
        <x:f t="shared" si="219"/>
        <x:v>0</x:v>
      </x:c>
      <x:c r="AL375" s="34">
        <x:f t="shared" si="238"/>
        <x:v>1.1120895025446649</x:v>
      </x:c>
      <x:c r="AM375" s="35" t="str">
        <x:f t="shared" si="220"/>
      </x:c>
      <x:c r="AN375" s="34">
        <x:f t="shared" si="239"/>
        <x:v>1.1254058522343844</x:v>
      </x:c>
      <x:c r="AO375" s="35">
        <x:f t="shared" si="221"/>
        <x:v>-5.3213246984726847E-3</x:v>
      </x:c>
      <x:c r="AP375" s="31">
        <x:f t="shared" si="222"/>
        <x:v>1</x:v>
      </x:c>
      <x:c r="AQ375" s="26" t="b">
        <x:f t="shared" si="223"/>
        <x:v>1</x:v>
      </x:c>
    </x:row>
    <x:row r="376">
      <x:c r="A376" s="30" t="n">
        <x:f>'净值底稿'!A338</x:f>
        <x:v>44340</x:v>
      </x:c>
      <x:c r="B376" s="32" t="n">
        <x:f>'净值底稿'!F338</x:f>
        <x:v>1.5576685868734899</x:v>
      </x:c>
      <x:c r="C376" s="32" t="n">
        <x:f>'净值底稿'!O338</x:f>
        <x:v>1.3295979561074676</x:v>
      </x:c>
      <x:c r="D376" s="32" t="n">
        <x:f>'净值底稿'!P338</x:f>
        <x:v>1.469</x:v>
      </x:c>
      <x:c r="E376" s="32" t="n">
        <x:f>'净值底稿'!Q338</x:f>
        <x:v>1.4185</x:v>
      </x:c>
      <x:c r="F376" s="33">
        <x:f t="shared" si="224"/>
        <x:v>5.6339168561132524E-3</x:v>
      </x:c>
      <x:c r="G376" s="33">
        <x:f t="shared" si="225"/>
        <x:v>4.0679590901848695E-3</x:v>
      </x:c>
      <x:c r="H376" s="33">
        <x:f t="shared" si="226"/>
        <x:v>4.0860800871711511E-4</x:v>
      </x:c>
      <x:c r="I376" s="33">
        <x:f t="shared" si="227"/>
        <x:v>3.6083203622472304E-3</x:v>
      </x:c>
      <x:c r="J376" s="34">
        <x:f t="shared" si="228"/>
        <x:v>0.11250679663698256</x:v>
      </x:c>
      <x:c r="K376" s="34">
        <x:f t="shared" si="229"/>
        <x:v>0.10908044784801157</x:v>
      </x:c>
      <x:c r="L376" s="34">
        <x:f t="shared" si="230"/>
        <x:v>0.83893591513255839</x:v>
      </x:c>
      <x:c r="M376" s="34">
        <x:f t="shared" si="231"/>
        <x:v>6.0526552433729168E-2</x:v>
      </x:c>
      <x:c r="N376" s="34">
        <x:f t="shared" si="202"/>
        <x:v>1.1210497120512815</x:v>
      </x:c>
      <x:c r="O376" s="35">
        <x:f t="shared" si="203"/>
        <x:v>0.19766049810542013</x:v>
      </x:c>
      <x:c r="P376" s="26" t="b">
        <x:f t="shared" si="204"/>
        <x:v>0</x:v>
      </x:c>
      <x:c r="Q376" s="26" t="b">
        <x:f t="shared" si="205"/>
        <x:v>0</x:v>
      </x:c>
      <x:c r="R376" s="26" t="b">
        <x:f t="shared" si="206"/>
        <x:v>0</x:v>
      </x:c>
      <x:c r="S376" s="26" t="b">
        <x:f t="shared" si="232"/>
        <x:v>0</x:v>
      </x:c>
      <x:c r="T376" s="26" t="str">
        <x:f t="shared" si="233"/>
        <x:v>不调</x:v>
      </x:c>
      <x:c r="U376" s="34">
        <x:f t="shared" si="207"/>
        <x:v>0.11250679663698256</x:v>
      </x:c>
      <x:c r="V376" s="34">
        <x:f t="shared" si="208"/>
        <x:v>0.10908044784801157</x:v>
      </x:c>
      <x:c r="W376" s="34">
        <x:f t="shared" si="209"/>
        <x:v>0.83893591513255839</x:v>
      </x:c>
      <x:c r="X376" s="34">
        <x:f t="shared" si="210"/>
        <x:v>6.0526552433729168E-2</x:v>
      </x:c>
      <x:c r="Y376" s="34">
        <x:f t="shared" si="234"/>
        <x:v>0.99995880187477393</x:v>
      </x:c>
      <x:c r="Z376" s="34">
        <x:f t="shared" si="211"/>
        <x:v>0.11250216156788592</x:v>
      </x:c>
      <x:c r="AA376" s="34">
        <x:f t="shared" si="212"/>
        <x:v>0.10907595393806141</x:v>
      </x:c>
      <x:c r="AB376" s="34">
        <x:f t="shared" si="213"/>
        <x:v>0.83890135254567011</x:v>
      </x:c>
      <x:c r="AC376" s="34">
        <x:f t="shared" si="214"/>
        <x:v>6.0524058853242503E-2</x:v>
      </x:c>
      <x:c r="AD376" s="34">
        <x:f t="shared" si="215"/>
        <x:v>1.1210035269048599</x:v>
      </x:c>
      <x:c r="AE376" s="34">
        <x:f t="shared" si="235"/>
        <x:v>1.1254058522343844</x:v>
      </x:c>
      <x:c r="AF376" s="33">
        <x:f t="shared" si="216"/>
        <x:v>-3.911766871288358E-3</x:v>
      </x:c>
      <x:c r="AG376" s="33">
        <x:f t="shared" si="236"/>
        <x:v>1.4170986693335941E-3</x:v>
      </x:c>
      <x:c r="AH376" s="30">
        <x:f t="shared" si="237"/>
        <x:v>44286</x:v>
      </x:c>
      <x:c r="AI376" s="36">
        <x:f t="shared" si="217"/>
        <x:v>2021</x:v>
      </x:c>
      <x:c r="AJ376" s="36">
        <x:f t="shared" si="218"/>
        <x:v>5</x:v>
      </x:c>
      <x:c r="AK376" s="26">
        <x:f t="shared" si="219"/>
        <x:v>0</x:v>
      </x:c>
      <x:c r="AL376" s="34">
        <x:f t="shared" si="238"/>
        <x:v>1.1120895025446649</x:v>
      </x:c>
      <x:c r="AM376" s="35" t="str">
        <x:f t="shared" si="220"/>
      </x:c>
      <x:c r="AN376" s="34">
        <x:f t="shared" si="239"/>
        <x:v>1.1254058522343844</x:v>
      </x:c>
      <x:c r="AO376" s="35">
        <x:f t="shared" si="221"/>
        <x:v>-3.911766871288358E-3</x:v>
      </x:c>
      <x:c r="AP376" s="31">
        <x:f t="shared" si="222"/>
        <x:v>1</x:v>
      </x:c>
      <x:c r="AQ376" s="26" t="b">
        <x:f t="shared" si="223"/>
        <x:v>1</x:v>
      </x:c>
    </x:row>
    <x:row r="377">
      <x:c r="A377" s="30" t="n">
        <x:f>'净值底稿'!A339</x:f>
        <x:v>44341</x:v>
      </x:c>
      <x:c r="B377" s="32" t="n">
        <x:f>'净值底稿'!F339</x:f>
        <x:v>1.5878038518652575</x:v>
      </x:c>
      <x:c r="C377" s="32" t="n">
        <x:f>'净值底稿'!O339</x:f>
        <x:v>1.3507668803747364</x:v>
      </x:c>
      <x:c r="D377" s="32" t="n">
        <x:f>'净值底稿'!P339</x:f>
        <x:v>1.469</x:v>
      </x:c>
      <x:c r="E377" s="32" t="n">
        <x:f>'净值底稿'!Q339</x:f>
        <x:v>1.414</x:v>
      </x:c>
      <x:c r="F377" s="33">
        <x:f t="shared" si="224"/>
        <x:v>1.9346390654416679E-2</x:v>
      </x:c>
      <x:c r="G377" s="33">
        <x:f t="shared" si="225"/>
        <x:v>1.5921297238785659E-2</x:v>
      </x:c>
      <x:c r="H377" s="33">
        <x:f t="shared" si="226"/>
        <x:v>0</x:v>
      </x:c>
      <x:c r="I377" s="33">
        <x:f t="shared" si="227"/>
        <x:v>-3.1723651744801629E-3</x:v>
      </x:c>
      <x:c r="J377" s="34">
        <x:f t="shared" si="228"/>
        <x:v>0.11467867233504454</x:v>
      </x:c>
      <x:c r="K377" s="34">
        <x:f t="shared" si="229"/>
        <x:v>0.11081258462231337</x:v>
      </x:c>
      <x:c r="L377" s="34">
        <x:f t="shared" si="230"/>
        <x:v>0.83890135254567011</x:v>
      </x:c>
      <x:c r="M377" s="34">
        <x:f t="shared" si="231"/>
        <x:v>6.033205443671829E-2</x:v>
      </x:c>
      <x:c r="N377" s="34">
        <x:f t="shared" si="202"/>
        <x:v>1.1247246639397463</x:v>
      </x:c>
      <x:c r="O377" s="35">
        <x:f t="shared" si="203"/>
        <x:v>0.20048574036555308</x:v>
      </x:c>
      <x:c r="P377" s="26" t="b">
        <x:f t="shared" si="204"/>
        <x:v>0</x:v>
      </x:c>
      <x:c r="Q377" s="26" t="b">
        <x:f t="shared" si="205"/>
        <x:v>0</x:v>
      </x:c>
      <x:c r="R377" s="26" t="b">
        <x:f t="shared" si="206"/>
        <x:v>0</x:v>
      </x:c>
      <x:c r="S377" s="26" t="b">
        <x:f t="shared" si="232"/>
        <x:v>0</x:v>
      </x:c>
      <x:c r="T377" s="26" t="str">
        <x:f t="shared" si="233"/>
        <x:v>不调</x:v>
      </x:c>
      <x:c r="U377" s="34">
        <x:f t="shared" si="207"/>
        <x:v>0.11467867233504454</x:v>
      </x:c>
      <x:c r="V377" s="34">
        <x:f t="shared" si="208"/>
        <x:v>0.11081258462231337</x:v>
      </x:c>
      <x:c r="W377" s="34">
        <x:f t="shared" si="209"/>
        <x:v>0.83890135254567011</x:v>
      </x:c>
      <x:c r="X377" s="34">
        <x:f t="shared" si="210"/>
        <x:v>6.033205443671829E-2</x:v>
      </x:c>
      <x:c r="Y377" s="34">
        <x:f t="shared" si="234"/>
        <x:v>0.99998626710299976</x:v>
      </x:c>
      <x:c r="Z377" s="34">
        <x:f t="shared" si="211"/>
        <x:v>0.11467709746464924</x:v>
      </x:c>
      <x:c r="AA377" s="34">
        <x:f t="shared" si="212"/>
        <x:v>0.11081106284450243</x:v>
      </x:c>
      <x:c r="AB377" s="34">
        <x:f t="shared" si="213"/>
        <x:v>0.83888983199980227</x:v>
      </x:c>
      <x:c r="AC377" s="34">
        <x:f t="shared" si="214"/>
        <x:v>6.0331225902828897E-2</x:v>
      </x:c>
      <x:c r="AD377" s="34">
        <x:f t="shared" si="215"/>
        <x:v>1.1247092182117828</x:v>
      </x:c>
      <x:c r="AE377" s="34">
        <x:f t="shared" si="235"/>
        <x:v>1.1254058522343844</x:v>
      </x:c>
      <x:c r="AF377" s="33">
        <x:f t="shared" si="216"/>
        <x:v>-6.19006930893784E-4</x:v>
      </x:c>
      <x:c r="AG377" s="33">
        <x:f t="shared" si="236"/>
        <x:v>3.3056910330644396E-3</x:v>
      </x:c>
      <x:c r="AH377" s="30">
        <x:f t="shared" si="237"/>
        <x:v>44286</x:v>
      </x:c>
      <x:c r="AI377" s="36">
        <x:f t="shared" si="217"/>
        <x:v>2021</x:v>
      </x:c>
      <x:c r="AJ377" s="36">
        <x:f t="shared" si="218"/>
        <x:v>5</x:v>
      </x:c>
      <x:c r="AK377" s="26">
        <x:f t="shared" si="219"/>
        <x:v>0</x:v>
      </x:c>
      <x:c r="AL377" s="34">
        <x:f t="shared" si="238"/>
        <x:v>1.1120895025446649</x:v>
      </x:c>
      <x:c r="AM377" s="35" t="str">
        <x:f t="shared" si="220"/>
      </x:c>
      <x:c r="AN377" s="34">
        <x:f t="shared" si="239"/>
        <x:v>1.1254058522343844</x:v>
      </x:c>
      <x:c r="AO377" s="35">
        <x:f t="shared" si="221"/>
        <x:v>-6.19006930893784E-4</x:v>
      </x:c>
      <x:c r="AP377" s="31">
        <x:f t="shared" si="222"/>
        <x:v>1</x:v>
      </x:c>
      <x:c r="AQ377" s="26" t="b">
        <x:f t="shared" si="223"/>
        <x:v>1</x:v>
      </x:c>
    </x:row>
    <x:row r="378">
      <x:c r="A378" s="30" t="n">
        <x:f>'净值底稿'!A340</x:f>
        <x:v>44342</x:v>
      </x:c>
      <x:c r="B378" s="32" t="n">
        <x:f>'净值底稿'!F340</x:f>
        <x:v>1.5763643346017575</x:v>
      </x:c>
      <x:c r="C378" s="32" t="n">
        <x:f>'净值底稿'!O340</x:f>
        <x:v>1.3552629912323775</x:v>
      </x:c>
      <x:c r="D378" s="32" t="n">
        <x:f>'净值底稿'!P340</x:f>
        <x:v>1.4696</x:v>
      </x:c>
      <x:c r="E378" s="32" t="n">
        <x:f>'净值底稿'!Q340</x:f>
        <x:v>1.4269</x:v>
      </x:c>
      <x:c r="F378" s="33">
        <x:f t="shared" si="224"/>
        <x:v>-7.2046161432732791E-3</x:v>
      </x:c>
      <x:c r="G378" s="33">
        <x:f t="shared" si="225"/>
        <x:v>3.3285616659433082E-3</x:v>
      </x:c>
      <x:c r="H378" s="33">
        <x:f t="shared" si="226"/>
        <x:v>4.08441116405589E-4</x:v>
      </x:c>
      <x:c r="I378" s="33">
        <x:f t="shared" si="227"/>
        <x:v>9.1230551626593215E-3</x:v>
      </x:c>
      <x:c r="J378" s="34">
        <x:f t="shared" si="228"/>
        <x:v>0.11385089299699171</x:v>
      </x:c>
      <x:c r="K378" s="34">
        <x:f t="shared" si="229"/>
        <x:v>0.11117990430044908</x:v>
      </x:c>
      <x:c r="L378" s="34">
        <x:f t="shared" si="230"/>
        <x:v>0.83923246909932558</x:v>
      </x:c>
      <x:c r="M378" s="34">
        <x:f t="shared" si="231"/>
        <x:v>6.0881631004771265E-2</x:v>
      </x:c>
      <x:c r="N378" s="34">
        <x:f t="shared" si="202"/>
        <x:v>1.1251448974015377</x:v>
      </x:c>
      <x:c r="O378" s="35">
        <x:f t="shared" si="203"/>
        <x:v>0.20000161562936247</x:v>
      </x:c>
      <x:c r="P378" s="26" t="b">
        <x:f t="shared" si="204"/>
        <x:v>0</x:v>
      </x:c>
      <x:c r="Q378" s="26" t="b">
        <x:f t="shared" si="205"/>
        <x:v>0</x:v>
      </x:c>
      <x:c r="R378" s="26" t="b">
        <x:f t="shared" si="206"/>
        <x:v>0</x:v>
      </x:c>
      <x:c r="S378" s="26" t="b">
        <x:f t="shared" si="232"/>
        <x:v>0</x:v>
      </x:c>
      <x:c r="T378" s="26" t="str">
        <x:f t="shared" si="233"/>
        <x:v>不调</x:v>
      </x:c>
      <x:c r="U378" s="34">
        <x:f t="shared" si="207"/>
        <x:v>0.11385089299699171</x:v>
      </x:c>
      <x:c r="V378" s="34">
        <x:f t="shared" si="208"/>
        <x:v>0.11117990430044908</x:v>
      </x:c>
      <x:c r="W378" s="34">
        <x:f t="shared" si="209"/>
        <x:v>0.83923246909932558</x:v>
      </x:c>
      <x:c r="X378" s="34">
        <x:f t="shared" si="210"/>
        <x:v>6.0881631004771265E-2</x:v>
      </x:c>
      <x:c r="Y378" s="34">
        <x:f t="shared" si="234"/>
        <x:v>0.99998626710299976</x:v>
      </x:c>
      <x:c r="Z378" s="34">
        <x:f t="shared" si="211"/>
        <x:v>0.11384932949440479</x:v>
      </x:c>
      <x:c r="AA378" s="34">
        <x:f t="shared" si="212"/>
        <x:v>0.11117837747827482</x:v>
      </x:c>
      <x:c r="AB378" s="34">
        <x:f t="shared" si="213"/>
        <x:v>0.83922094400626823</x:v>
      </x:c>
      <x:c r="AC378" s="34">
        <x:f t="shared" si="214"/>
        <x:v>6.0880794923603473E-2</x:v>
      </x:c>
      <x:c r="AD378" s="34">
        <x:f t="shared" si="215"/>
        <x:v>1.1251294459025512</x:v>
      </x:c>
      <x:c r="AE378" s="34">
        <x:f t="shared" si="235"/>
        <x:v>1.1254058522343844</x:v>
      </x:c>
      <x:c r="AF378" s="33">
        <x:f t="shared" si="216"/>
        <x:v>-2.4560591299971346E-4</x:v>
      </x:c>
      <x:c r="AG378" s="33">
        <x:f t="shared" si="236"/>
        <x:v>3.736322988767693E-4</x:v>
      </x:c>
      <x:c r="AH378" s="30">
        <x:f t="shared" si="237"/>
        <x:v>44286</x:v>
      </x:c>
      <x:c r="AI378" s="36">
        <x:f t="shared" si="217"/>
        <x:v>2021</x:v>
      </x:c>
      <x:c r="AJ378" s="36">
        <x:f t="shared" si="218"/>
        <x:v>5</x:v>
      </x:c>
      <x:c r="AK378" s="26">
        <x:f t="shared" si="219"/>
        <x:v>0</x:v>
      </x:c>
      <x:c r="AL378" s="34">
        <x:f t="shared" si="238"/>
        <x:v>1.1120895025446649</x:v>
      </x:c>
      <x:c r="AM378" s="35" t="str">
        <x:f t="shared" si="220"/>
      </x:c>
      <x:c r="AN378" s="34">
        <x:f t="shared" si="239"/>
        <x:v>1.1254058522343844</x:v>
      </x:c>
      <x:c r="AO378" s="35">
        <x:f t="shared" si="221"/>
        <x:v>-2.4560591299971346E-4</x:v>
      </x:c>
      <x:c r="AP378" s="31">
        <x:f t="shared" si="222"/>
        <x:v>1</x:v>
      </x:c>
      <x:c r="AQ378" s="26" t="b">
        <x:f t="shared" si="223"/>
        <x:v>1</x:v>
      </x:c>
    </x:row>
    <x:row r="379">
      <x:c r="A379" s="30" t="n">
        <x:f>'净值底稿'!A341</x:f>
        <x:v>44343</x:v>
      </x:c>
      <x:c r="B379" s="32" t="n">
        <x:f>'净值底稿'!F341</x:f>
        <x:v>1.5978881251781627</x:v>
      </x:c>
      <x:c r="C379" s="32" t="n">
        <x:f>'净值底稿'!O341</x:f>
        <x:v>1.3668613221615062</x:v>
      </x:c>
      <x:c r="D379" s="32" t="n">
        <x:f>'净值底稿'!P341</x:f>
        <x:v>1.4695</x:v>
      </x:c>
      <x:c r="E379" s="32" t="n">
        <x:f>'净值底稿'!Q341</x:f>
        <x:v>1.4174</x:v>
      </x:c>
      <x:c r="F379" s="33">
        <x:f t="shared" si="224"/>
        <x:v>1.3654071018958103E-2</x:v>
      </x:c>
      <x:c r="G379" s="33">
        <x:f t="shared" si="225"/>
        <x:v>8.557992805944048E-3</x:v>
      </x:c>
      <x:c r="H379" s="33">
        <x:f t="shared" si="226"/>
        <x:v>-6.8045726728360734E-5</x:v>
      </x:c>
      <x:c r="I379" s="33">
        <x:f t="shared" si="227"/>
        <x:v>-6.6577896138482195E-3</x:v>
      </x:c>
      <x:c r="J379" s="34">
        <x:f t="shared" si="228"/>
        <x:v>0.11540383632478216</x:v>
      </x:c>
      <x:c r="K379" s="34">
        <x:f t="shared" si="229"/>
        <x:v>0.11212984123291042</x:v>
      </x:c>
      <x:c r="L379" s="34">
        <x:f t="shared" si="230"/>
        <x:v>0.83916383860724764</x:v>
      </x:c>
      <x:c r="M379" s="34">
        <x:f t="shared" si="231"/>
        <x:v>6.0475463399478284E-2</x:v>
      </x:c>
      <x:c r="N379" s="34">
        <x:f t="shared" si="202"/>
        <x:v>1.1271729795644183</x:v>
      </x:c>
      <x:c r="O379" s="35">
        <x:f t="shared" si="203"/>
        <x:v>0.20186225333898625</x:v>
      </x:c>
      <x:c r="P379" s="26" t="b">
        <x:f t="shared" si="204"/>
        <x:v>0</x:v>
      </x:c>
      <x:c r="Q379" s="26" t="b">
        <x:f t="shared" si="205"/>
        <x:v>0</x:v>
      </x:c>
      <x:c r="R379" s="26" t="b">
        <x:f t="shared" si="206"/>
        <x:v>0</x:v>
      </x:c>
      <x:c r="S379" s="26" t="b">
        <x:f t="shared" si="232"/>
        <x:v>0</x:v>
      </x:c>
      <x:c r="T379" s="26" t="str">
        <x:f t="shared" si="233"/>
        <x:v>不调</x:v>
      </x:c>
      <x:c r="U379" s="34">
        <x:f t="shared" si="207"/>
        <x:v>0.11540383632478216</x:v>
      </x:c>
      <x:c r="V379" s="34">
        <x:f t="shared" si="208"/>
        <x:v>0.11212984123291042</x:v>
      </x:c>
      <x:c r="W379" s="34">
        <x:f t="shared" si="209"/>
        <x:v>0.83916383860724764</x:v>
      </x:c>
      <x:c r="X379" s="34">
        <x:f t="shared" si="210"/>
        <x:v>6.0475463399478284E-2</x:v>
      </x:c>
      <x:c r="Y379" s="34">
        <x:f t="shared" si="234"/>
        <x:v>0.99998626710299976</x:v>
      </x:c>
      <x:c r="Z379" s="34">
        <x:f t="shared" si="211"/>
        <x:v>0.11540225149578448</x:v>
      </x:c>
      <x:c r="AA379" s="34">
        <x:f t="shared" si="212"/>
        <x:v>0.11212830136535011</x:v>
      </x:c>
      <x:c r="AB379" s="34">
        <x:f t="shared" si="213"/>
        <x:v>0.8391523144566857</x:v>
      </x:c>
      <x:c r="AC379" s="34">
        <x:f t="shared" si="214"/>
        <x:v>6.0474632896168376E-2</x:v>
      </x:c>
      <x:c r="AD379" s="34">
        <x:f t="shared" si="215"/>
        <x:v>1.1271575002139886</x:v>
      </x:c>
      <x:c r="AE379" s="34">
        <x:f t="shared" si="235"/>
        <x:v>1.1271575002139886</x:v>
      </x:c>
      <x:c r="AF379" s="33">
        <x:f t="shared" si="216"/>
        <x:v>0</x:v>
      </x:c>
      <x:c r="AG379" s="33">
        <x:f t="shared" si="236"/>
        <x:v>1.8025075415306624E-3</x:v>
      </x:c>
      <x:c r="AH379" s="30">
        <x:f t="shared" si="237"/>
        <x:v>44286</x:v>
      </x:c>
      <x:c r="AI379" s="36">
        <x:f t="shared" si="217"/>
        <x:v>2021</x:v>
      </x:c>
      <x:c r="AJ379" s="36">
        <x:f t="shared" si="218"/>
        <x:v>5</x:v>
      </x:c>
      <x:c r="AK379" s="26">
        <x:f t="shared" si="219"/>
        <x:v>0</x:v>
      </x:c>
      <x:c r="AL379" s="34">
        <x:f t="shared" si="238"/>
        <x:v>1.1120895025446649</x:v>
      </x:c>
      <x:c r="AM379" s="35" t="str">
        <x:f t="shared" si="220"/>
      </x:c>
      <x:c r="AN379" s="34">
        <x:f t="shared" si="239"/>
        <x:v>1.1271575002139886</x:v>
      </x:c>
      <x:c r="AO379" s="35">
        <x:f t="shared" si="221"/>
        <x:v>0</x:v>
      </x:c>
      <x:c r="AP379" s="31">
        <x:f t="shared" si="222"/>
        <x:v>1</x:v>
      </x:c>
      <x:c r="AQ379" s="26" t="b">
        <x:f t="shared" si="223"/>
        <x:v>1</x:v>
      </x:c>
    </x:row>
    <x:row r="380">
      <x:c r="A380" s="30" t="n">
        <x:f>'净值底稿'!A342</x:f>
        <x:v>44344</x:v>
      </x:c>
      <x:c r="B380" s="32" t="n">
        <x:f>'净值底稿'!F342</x:f>
        <x:v>1.6088053915485099</x:v>
      </x:c>
      <x:c r="C380" s="32" t="n">
        <x:f>'净值底稿'!O342</x:f>
        <x:v>1.3644702457539413</x:v>
      </x:c>
      <x:c r="D380" s="32" t="n">
        <x:f>'净值底稿'!P342</x:f>
        <x:v>1.4693</x:v>
      </x:c>
      <x:c r="E380" s="32" t="n">
        <x:f>'净值底稿'!Q342</x:f>
        <x:v>1.4112</x:v>
      </x:c>
      <x:c r="F380" s="33">
        <x:f t="shared" si="224"/>
        <x:v>6.8323095955982183E-3</x:v>
      </x:c>
      <x:c r="G380" s="33">
        <x:f t="shared" si="225"/>
        <x:v>-1.7493189461120773E-3</x:v>
      </x:c>
      <x:c r="H380" s="33">
        <x:f t="shared" si="226"/>
        <x:v>-1.3610071452874184E-4</x:v>
      </x:c>
      <x:c r="I380" s="33">
        <x:f t="shared" si="227"/>
        <x:v>-4.3742062932129455E-3</x:v>
      </x:c>
      <x:c r="J380" s="34">
        <x:f t="shared" si="228"/>
        <x:v>0.11619071540603276</x:v>
      </x:c>
      <x:c r="K380" s="34">
        <x:f t="shared" si="229"/>
        <x:v>0.11193215320337634</x:v>
      </x:c>
      <x:c r="L380" s="34">
        <x:f t="shared" si="230"/>
        <x:v>0.83903810522708966</x:v>
      </x:c>
      <x:c r="M380" s="34">
        <x:f t="shared" si="231"/>
        <x:v>6.0210104376374217E-2</x:v>
      </x:c>
      <x:c r="N380" s="34">
        <x:f t="shared" si="202"/>
        <x:v>1.1273710782128732</x:v>
      </x:c>
      <x:c r="O380" s="35">
        <x:f t="shared" si="203"/>
        <x:v>0.20234940652463176</x:v>
      </x:c>
      <x:c r="P380" s="26" t="b">
        <x:f t="shared" si="204"/>
        <x:v>0</x:v>
      </x:c>
      <x:c r="Q380" s="26" t="b">
        <x:f t="shared" si="205"/>
        <x:v>0</x:v>
      </x:c>
      <x:c r="R380" s="26" t="b">
        <x:f t="shared" si="206"/>
        <x:v>0</x:v>
      </x:c>
      <x:c r="S380" s="26" t="b">
        <x:f t="shared" si="232"/>
        <x:v>0</x:v>
      </x:c>
      <x:c r="T380" s="26" t="str">
        <x:f t="shared" si="233"/>
        <x:v>不调</x:v>
      </x:c>
      <x:c r="U380" s="34">
        <x:f t="shared" si="207"/>
        <x:v>0.11619071540603276</x:v>
      </x:c>
      <x:c r="V380" s="34">
        <x:f t="shared" si="208"/>
        <x:v>0.11193215320337634</x:v>
      </x:c>
      <x:c r="W380" s="34">
        <x:f t="shared" si="209"/>
        <x:v>0.83903810522708966</x:v>
      </x:c>
      <x:c r="X380" s="34">
        <x:f t="shared" si="210"/>
        <x:v>6.0210104376374217E-2</x:v>
      </x:c>
      <x:c r="Y380" s="34">
        <x:f t="shared" si="234"/>
        <x:v>0.99998626710299976</x:v>
      </x:c>
      <x:c r="Z380" s="34">
        <x:f t="shared" si="211"/>
        <x:v>0.11618911977090571</x:v>
      </x:c>
      <x:c r="AA380" s="34">
        <x:f t="shared" si="212"/>
        <x:v>0.11193061605064537</x:v>
      </x:c>
      <x:c r="AB380" s="34">
        <x:f t="shared" si="213"/>
        <x:v>0.8390265828032113</x:v>
      </x:c>
      <x:c r="AC380" s="34">
        <x:f t="shared" si="214"/>
        <x:v>6.0209277517212445E-2</x:v>
      </x:c>
      <x:c r="AD380" s="34">
        <x:f t="shared" si="215"/>
        <x:v>1.1273555961419748</x:v>
      </x:c>
      <x:c r="AE380" s="34">
        <x:f t="shared" si="235"/>
        <x:v>1.1273555961419748</x:v>
      </x:c>
      <x:c r="AF380" s="33">
        <x:f t="shared" si="216"/>
        <x:v>0</x:v>
      </x:c>
      <x:c r="AG380" s="33">
        <x:f t="shared" si="236"/>
        <x:v>1.7574822325050476E-4</x:v>
      </x:c>
      <x:c r="AH380" s="30">
        <x:f t="shared" si="237"/>
        <x:v>44286</x:v>
      </x:c>
      <x:c r="AI380" s="36">
        <x:f t="shared" si="217"/>
        <x:v>2021</x:v>
      </x:c>
      <x:c r="AJ380" s="36">
        <x:f t="shared" si="218"/>
        <x:v>5</x:v>
      </x:c>
      <x:c r="AK380" s="26">
        <x:f t="shared" si="219"/>
        <x:v>0</x:v>
      </x:c>
      <x:c r="AL380" s="34">
        <x:f t="shared" si="238"/>
        <x:v>1.1120895025446649</x:v>
      </x:c>
      <x:c r="AM380" s="35" t="str">
        <x:f t="shared" si="220"/>
      </x:c>
      <x:c r="AN380" s="34">
        <x:f t="shared" si="239"/>
        <x:v>1.1273555961419748</x:v>
      </x:c>
      <x:c r="AO380" s="35">
        <x:f t="shared" si="221"/>
        <x:v>0</x:v>
      </x:c>
      <x:c r="AP380" s="31">
        <x:f t="shared" si="222"/>
        <x:v>1</x:v>
      </x:c>
      <x:c r="AQ380" s="26" t="b">
        <x:f t="shared" si="223"/>
        <x:v>1</x:v>
      </x:c>
    </x:row>
    <x:row r="381">
      <x:c r="A381" s="30" t="n">
        <x:f>'净值底稿'!A343</x:f>
        <x:v>44347</x:v>
      </x:c>
      <x:c r="B381" s="32" t="n">
        <x:f>'净值底稿'!F343</x:f>
        <x:v>1.6463830321128299</x:v>
      </x:c>
      <x:c r="C381" s="32" t="n">
        <x:f>'净值底稿'!O343</x:f>
        <x:v>1.3802520431142162</x:v>
      </x:c>
      <x:c r="D381" s="32" t="n">
        <x:f>'净值底稿'!P343</x:f>
        <x:v>1.4698</x:v>
      </x:c>
      <x:c r="E381" s="32" t="n">
        <x:f>'净值底稿'!Q343</x:f>
        <x:v>1.4192</x:v>
      </x:c>
      <x:c r="F381" s="33">
        <x:f t="shared" si="224"/>
        <x:v>2.3357480501821737E-2</x:v>
      </x:c>
      <x:c r="G381" s="33">
        <x:f t="shared" si="225"/>
        <x:v>1.1566245148537213E-2</x:v>
      </x:c>
      <x:c r="H381" s="33">
        <x:f t="shared" si="226"/>
        <x:v>3.402981011364492E-4</x:v>
      </x:c>
      <x:c r="I381" s="33">
        <x:f t="shared" si="227"/>
        <x:v>5.6689342403628551E-3</x:v>
      </x:c>
      <x:c r="J381" s="34">
        <x:f t="shared" si="228"/>
        <x:v>0.11890300487047847</x:v>
      </x:c>
      <x:c r="K381" s="34">
        <x:f t="shared" si="229"/>
        <x:v>0.11322523299551393</x:v>
      </x:c>
      <x:c r="L381" s="34">
        <x:f t="shared" si="230"/>
        <x:v>0.83931210195614225</x:v>
      </x:c>
      <x:c r="M381" s="34">
        <x:f t="shared" si="231"/>
        <x:v>6.0550599952117277E-2</x:v>
      </x:c>
      <x:c r="N381" s="34">
        <x:f t="shared" si="202"/>
        <x:v>1.1319909397742518</x:v>
      </x:c>
      <x:c r="O381" s="35">
        <x:f t="shared" si="203"/>
        <x:v>0.20506192206121787</x:v>
      </x:c>
      <x:c r="P381" s="26" t="b">
        <x:f t="shared" si="204"/>
        <x:v>0</x:v>
      </x:c>
      <x:c r="Q381" s="26" t="b">
        <x:f t="shared" si="205"/>
        <x:v>0</x:v>
      </x:c>
      <x:c r="R381" s="26" t="b">
        <x:f t="shared" si="206"/>
        <x:v>0</x:v>
      </x:c>
      <x:c r="S381" s="26" t="b">
        <x:f t="shared" si="232"/>
        <x:v>0</x:v>
      </x:c>
      <x:c r="T381" s="26" t="str">
        <x:f t="shared" si="233"/>
        <x:v>不调</x:v>
      </x:c>
      <x:c r="U381" s="34">
        <x:f t="shared" si="207"/>
        <x:v>0.11890300487047847</x:v>
      </x:c>
      <x:c r="V381" s="34">
        <x:f t="shared" si="208"/>
        <x:v>0.11322523299551393</x:v>
      </x:c>
      <x:c r="W381" s="34">
        <x:f t="shared" si="209"/>
        <x:v>0.83931210195614225</x:v>
      </x:c>
      <x:c r="X381" s="34">
        <x:f t="shared" si="210"/>
        <x:v>6.0550599952117277E-2</x:v>
      </x:c>
      <x:c r="Y381" s="34">
        <x:f t="shared" si="234"/>
        <x:v>0.99995880187477393</x:v>
      </x:c>
      <x:c r="Z381" s="34">
        <x:f t="shared" si="211"/>
        <x:v>0.11889810628959406</x:v>
      </x:c>
      <x:c r="AA381" s="34">
        <x:f t="shared" si="212"/>
        <x:v>0.11322056832818624</x:v>
      </x:c>
      <x:c r="AB381" s="34">
        <x:f t="shared" si="213"/>
        <x:v>0.83927752387106214</x:v>
      </x:c>
      <x:c r="AC381" s="34">
        <x:f t="shared" si="214"/>
        <x:v>6.0548105380917934E-2</x:v>
      </x:c>
      <x:c r="AD381" s="34">
        <x:f t="shared" si="215"/>
        <x:v>1.1319443038697605</x:v>
      </x:c>
      <x:c r="AE381" s="34">
        <x:f t="shared" si="235"/>
        <x:v>1.1319443038697605</x:v>
      </x:c>
      <x:c r="AF381" s="33">
        <x:f t="shared" si="216"/>
        <x:v>0</x:v>
      </x:c>
      <x:c r="AG381" s="33">
        <x:f t="shared" si="236"/>
        <x:v>4.0703286021634977E-3</x:v>
      </x:c>
      <x:c r="AH381" s="30">
        <x:f t="shared" si="237"/>
        <x:v>44286</x:v>
      </x:c>
      <x:c r="AI381" s="36">
        <x:f t="shared" si="217"/>
        <x:v>2021</x:v>
      </x:c>
      <x:c r="AJ381" s="36">
        <x:f t="shared" si="218"/>
        <x:v>5</x:v>
      </x:c>
      <x:c r="AK381" s="26">
        <x:f t="shared" si="219"/>
        <x:v>1</x:v>
      </x:c>
      <x:c r="AL381" s="34">
        <x:f t="shared" si="238"/>
        <x:v>1.1120895025446649</x:v>
      </x:c>
      <x:c r="AM381" s="35">
        <x:f t="shared" si="220"/>
        <x:v>1.7853600164073224E-2</x:v>
      </x:c>
      <x:c r="AN381" s="34">
        <x:f t="shared" si="239"/>
        <x:v>1.1319443038697605</x:v>
      </x:c>
      <x:c r="AO381" s="35">
        <x:f t="shared" si="221"/>
        <x:v>0</x:v>
      </x:c>
      <x:c r="AP381" s="31">
        <x:f t="shared" si="222"/>
        <x:v>1</x:v>
      </x:c>
      <x:c r="AQ381" s="26" t="b">
        <x:f t="shared" si="223"/>
        <x:v>1</x:v>
      </x:c>
    </x:row>
    <x:row r="382">
      <x:c r="A382" s="30" t="n">
        <x:f>'净值底稿'!A344</x:f>
        <x:v>44348</x:v>
      </x:c>
      <x:c r="B382" s="32" t="n">
        <x:f>'净值底稿'!F344</x:f>
        <x:v>1.65009081268684</x:v>
      </x:c>
      <x:c r="C382" s="32" t="n">
        <x:f>'净值底稿'!O344</x:f>
        <x:v>1.3877802949780313</x:v>
      </x:c>
      <x:c r="D382" s="32" t="n">
        <x:f>'净值底稿'!P344</x:f>
        <x:v>1.4702</x:v>
      </x:c>
      <x:c r="E382" s="32" t="n">
        <x:f>'净值底稿'!Q344</x:f>
        <x:v>1.4277</x:v>
      </x:c>
      <x:c r="F382" s="33">
        <x:f t="shared" si="224"/>
        <x:v>2.2520765227105333E-3</x:v>
      </x:c>
      <x:c r="G382" s="33">
        <x:f t="shared" si="225"/>
        <x:v>5.454258808289314E-3</x:v>
      </x:c>
      <x:c r="H382" s="33">
        <x:f t="shared" si="226"/>
        <x:v>2.7214587018642433E-4</x:v>
      </x:c>
      <x:c r="I382" s="33">
        <x:f t="shared" si="227"/>
        <x:v>5.9892897406990109E-3</x:v>
      </x:c>
      <x:c r="J382" s="34">
        <x:f t="shared" si="228"/>
        <x:v>0.1191658739233636</x:v>
      </x:c>
      <x:c r="K382" s="34">
        <x:f t="shared" si="229"/>
        <x:v>0.11383810261026976</x:v>
      </x:c>
      <x:c r="L382" s="34">
        <x:f t="shared" si="230"/>
        <x:v>0.83950592978312388</x:v>
      </x:c>
      <x:c r="M382" s="34">
        <x:f t="shared" si="231"/>
        <x:v>6.0910745527294627E-2</x:v>
      </x:c>
      <x:c r="N382" s="34">
        <x:f t="shared" si="202"/>
        <x:v>1.1334206518440519</x:v>
      </x:c>
      <x:c r="O382" s="35">
        <x:f t="shared" si="203"/>
        <x:v>0.20557590525154162</x:v>
      </x:c>
      <x:c r="P382" s="26" t="b">
        <x:f t="shared" si="204"/>
        <x:v>0</x:v>
      </x:c>
      <x:c r="Q382" s="26" t="b">
        <x:f t="shared" si="205"/>
        <x:v>0</x:v>
      </x:c>
      <x:c r="R382" s="26" t="b">
        <x:f t="shared" si="206"/>
        <x:v>0</x:v>
      </x:c>
      <x:c r="S382" s="26" t="b">
        <x:f t="shared" si="232"/>
        <x:v>0</x:v>
      </x:c>
      <x:c r="T382" s="26" t="str">
        <x:f t="shared" si="233"/>
        <x:v>不调</x:v>
      </x:c>
      <x:c r="U382" s="34">
        <x:f t="shared" si="207"/>
        <x:v>0.1191658739233636</x:v>
      </x:c>
      <x:c r="V382" s="34">
        <x:f t="shared" si="208"/>
        <x:v>0.11383810261026976</x:v>
      </x:c>
      <x:c r="W382" s="34">
        <x:f t="shared" si="209"/>
        <x:v>0.83950592978312388</x:v>
      </x:c>
      <x:c r="X382" s="34">
        <x:f t="shared" si="210"/>
        <x:v>6.0910745527294627E-2</x:v>
      </x:c>
      <x:c r="Y382" s="34">
        <x:f t="shared" si="234"/>
        <x:v>0.99998626710299976</x:v>
      </x:c>
      <x:c r="Z382" s="34">
        <x:f t="shared" si="211"/>
        <x:v>0.11916423743069107</x:v>
      </x:c>
      <x:c r="AA382" s="34">
        <x:f t="shared" si="212"/>
        <x:v>0.11383653928333191</x:v>
      </x:c>
      <x:c r="AB382" s="34">
        <x:f t="shared" si="213"/>
        <x:v>0.8394944009346591</x:v>
      </x:c>
      <x:c r="AC382" s="34">
        <x:f t="shared" si="214"/>
        <x:v>6.0909909046300094E-2</x:v>
      </x:c>
      <x:c r="AD382" s="34">
        <x:f t="shared" si="215"/>
        <x:v>1.1334050866949821</x:v>
      </x:c>
      <x:c r="AE382" s="34">
        <x:f t="shared" si="235"/>
        <x:v>1.1334050866949821</x:v>
      </x:c>
      <x:c r="AF382" s="33">
        <x:f t="shared" si="216"/>
        <x:v>0</x:v>
      </x:c>
      <x:c r="AG382" s="33">
        <x:f t="shared" si="236"/>
        <x:v>1.2905076868425791E-3</x:v>
      </x:c>
      <x:c r="AH382" s="30">
        <x:f t="shared" si="237"/>
        <x:v>44286</x:v>
      </x:c>
      <x:c r="AI382" s="36">
        <x:f t="shared" si="217"/>
        <x:v>2021</x:v>
      </x:c>
      <x:c r="AJ382" s="36">
        <x:f t="shared" si="218"/>
        <x:v>6</x:v>
      </x:c>
      <x:c r="AK382" s="26">
        <x:f t="shared" si="219"/>
        <x:v>0</x:v>
      </x:c>
      <x:c r="AL382" s="34">
        <x:f t="shared" si="238"/>
        <x:v>1.1319443038697605</x:v>
      </x:c>
      <x:c r="AM382" s="35" t="str">
        <x:f t="shared" si="220"/>
      </x:c>
      <x:c r="AN382" s="34">
        <x:f t="shared" si="239"/>
        <x:v>1.1334050866949821</x:v>
      </x:c>
      <x:c r="AO382" s="35">
        <x:f t="shared" si="221"/>
        <x:v>0</x:v>
      </x:c>
      <x:c r="AP382" s="31">
        <x:f t="shared" si="222"/>
        <x:v>1</x:v>
      </x:c>
      <x:c r="AQ382" s="26" t="b">
        <x:f t="shared" si="223"/>
        <x:v>1</x:v>
      </x:c>
    </x:row>
    <x:row r="383">
      <x:c r="A383" s="30" t="n">
        <x:f>'净值底稿'!A345</x:f>
        <x:v>44349</x:v>
      </x:c>
      <x:c r="B383" s="32" t="n">
        <x:f>'净值底稿'!F345</x:f>
        <x:v>1.6291712975909325</x:v>
      </x:c>
      <x:c r="C383" s="32" t="n">
        <x:f>'净值底稿'!O345</x:f>
        <x:v>1.374937503743795</x:v>
      </x:c>
      <x:c r="D383" s="32" t="n">
        <x:f>'净值底稿'!P345</x:f>
        <x:v>1.4697</x:v>
      </x:c>
      <x:c r="E383" s="32" t="n">
        <x:f>'净值底稿'!Q345</x:f>
        <x:v>1.4082</x:v>
      </x:c>
      <x:c r="F383" s="33">
        <x:f t="shared" si="224"/>
        <x:v>-1.2677796237071548E-2</x:v>
      </x:c>
      <x:c r="G383" s="33">
        <x:f t="shared" si="225"/>
        <x:v>-9.2541962735100958E-3</x:v>
      </x:c>
      <x:c r="H383" s="33">
        <x:f t="shared" si="226"/>
        <x:v>-3.4008978370281273E-4</x:v>
      </x:c>
      <x:c r="I383" s="33">
        <x:f t="shared" si="227"/>
        <x:v>-1.365833158226526E-2</x:v>
      </x:c>
      <x:c r="J383" s="34">
        <x:f t="shared" si="228"/>
        <x:v>0.11765349750979875</x:v>
      </x:c>
      <x:c r="K383" s="34">
        <x:f t="shared" si="229"/>
        <x:v>0.11278307360570682</x:v>
      </x:c>
      <x:c r="L383" s="34">
        <x:f t="shared" si="230"/>
        <x:v>0.83920889746542549</x:v>
      </x:c>
      <x:c r="M383" s="34">
        <x:f t="shared" si="231"/>
        <x:v>6.0077981311900105E-2</x:v>
      </x:c>
      <x:c r="N383" s="34">
        <x:f t="shared" si="202"/>
        <x:v>1.1297234498928312</x:v>
      </x:c>
      <x:c r="O383" s="35">
        <x:f t="shared" si="203"/>
        <x:v>0.20397608913700557</x:v>
      </x:c>
      <x:c r="P383" s="26" t="b">
        <x:f t="shared" si="204"/>
        <x:v>0</x:v>
      </x:c>
      <x:c r="Q383" s="26" t="b">
        <x:f t="shared" si="205"/>
        <x:v>0</x:v>
      </x:c>
      <x:c r="R383" s="26" t="b">
        <x:f t="shared" si="206"/>
        <x:v>0</x:v>
      </x:c>
      <x:c r="S383" s="26" t="b">
        <x:f t="shared" si="232"/>
        <x:v>0</x:v>
      </x:c>
      <x:c r="T383" s="26" t="str">
        <x:f t="shared" si="233"/>
        <x:v>不调</x:v>
      </x:c>
      <x:c r="U383" s="34">
        <x:f t="shared" si="207"/>
        <x:v>0.11765349750979875</x:v>
      </x:c>
      <x:c r="V383" s="34">
        <x:f t="shared" si="208"/>
        <x:v>0.11278307360570682</x:v>
      </x:c>
      <x:c r="W383" s="34">
        <x:f t="shared" si="209"/>
        <x:v>0.83920889746542549</x:v>
      </x:c>
      <x:c r="X383" s="34">
        <x:f t="shared" si="210"/>
        <x:v>6.0077981311900105E-2</x:v>
      </x:c>
      <x:c r="Y383" s="34">
        <x:f t="shared" si="234"/>
        <x:v>0.99998626710299976</x:v>
      </x:c>
      <x:c r="Z383" s="34">
        <x:f t="shared" si="211"/>
        <x:v>0.11765188178643574</x:v>
      </x:c>
      <x:c r="AA383" s="34">
        <x:f t="shared" si="212"/>
        <x:v>0.11278152476737362</x:v>
      </x:c>
      <x:c r="AB383" s="34">
        <x:f t="shared" si="213"/>
        <x:v>0.83919737269607486</x:v>
      </x:c>
      <x:c r="AC383" s="34">
        <x:f t="shared" si="214"/>
        <x:v>6.0077156267170764E-2</x:v>
      </x:c>
      <x:c r="AD383" s="34">
        <x:f t="shared" si="215"/>
        <x:v>1.129707935517055</x:v>
      </x:c>
      <x:c r="AE383" s="34">
        <x:f t="shared" si="235"/>
        <x:v>1.1334050866949821</x:v>
      </x:c>
      <x:c r="AF383" s="33">
        <x:f t="shared" si="216"/>
        <x:v>-3.2619856936658698E-3</x:v>
      </x:c>
      <x:c r="AG383" s="33">
        <x:f t="shared" si="236"/>
        <x:v>-3.2619856936658698E-3</x:v>
      </x:c>
      <x:c r="AH383" s="30">
        <x:f t="shared" si="237"/>
        <x:v>44286</x:v>
      </x:c>
      <x:c r="AI383" s="36">
        <x:f t="shared" si="217"/>
        <x:v>2021</x:v>
      </x:c>
      <x:c r="AJ383" s="36">
        <x:f t="shared" si="218"/>
        <x:v>6</x:v>
      </x:c>
      <x:c r="AK383" s="26">
        <x:f t="shared" si="219"/>
        <x:v>0</x:v>
      </x:c>
      <x:c r="AL383" s="34">
        <x:f t="shared" si="238"/>
        <x:v>1.1319443038697605</x:v>
      </x:c>
      <x:c r="AM383" s="35" t="str">
        <x:f t="shared" si="220"/>
      </x:c>
      <x:c r="AN383" s="34">
        <x:f t="shared" si="239"/>
        <x:v>1.1334050866949821</x:v>
      </x:c>
      <x:c r="AO383" s="35">
        <x:f t="shared" si="221"/>
        <x:v>-3.2619856936658698E-3</x:v>
      </x:c>
      <x:c r="AP383" s="31">
        <x:f t="shared" si="222"/>
        <x:v>1</x:v>
      </x:c>
      <x:c r="AQ383" s="26" t="b">
        <x:f t="shared" si="223"/>
        <x:v>1</x:v>
      </x:c>
    </x:row>
    <x:row r="384">
      <x:c r="A384" s="30" t="n">
        <x:f>'净值底稿'!A346</x:f>
        <x:v>44350</x:v>
      </x:c>
      <x:c r="B384" s="32" t="n">
        <x:f>'净值底稿'!F346</x:f>
        <x:v>1.61949510349239</x:v>
      </x:c>
      <x:c r="C384" s="32" t="n">
        <x:f>'净值底稿'!O346</x:f>
        <x:v>1.37192870341234</x:v>
      </x:c>
      <x:c r="D384" s="32" t="n">
        <x:f>'净值底稿'!P346</x:f>
        <x:v>1.4703</x:v>
      </x:c>
      <x:c r="E384" s="32" t="n">
        <x:f>'净值底稿'!Q346</x:f>
        <x:v>1.3991</x:v>
      </x:c>
      <x:c r="F384" s="33">
        <x:f t="shared" si="224"/>
        <x:v>-5.9393349937179041E-3</x:v>
      </x:c>
      <x:c r="G384" s="33">
        <x:f t="shared" si="225"/>
        <x:v>-2.1883178859128938E-3</x:v>
      </x:c>
      <x:c r="H384" s="33">
        <x:f t="shared" si="226"/>
        <x:v>4.0824658093474575E-4</x:v>
      </x:c>
      <x:c r="I384" s="33">
        <x:f t="shared" si="227"/>
        <x:v>-6.4621502627466576E-3</x:v>
      </x:c>
      <x:c r="J384" s="34">
        <x:f t="shared" si="228"/>
        <x:v>0.11695310784786479</x:v>
      </x:c>
      <x:c r="K384" s="34">
        <x:f t="shared" si="229"/>
        <x:v>0.11253472293952464</x:v>
      </x:c>
      <x:c r="L384" s="34">
        <x:f t="shared" si="230"/>
        <x:v>0.8395399721542075</x:v>
      </x:c>
      <x:c r="M384" s="34">
        <x:f t="shared" si="231"/>
        <x:v>5.9688928656013794E-2</x:v>
      </x:c>
      <x:c r="N384" s="34">
        <x:f t="shared" si="202"/>
        <x:v>1.1287167315976108</x:v>
      </x:c>
      <x:c r="O384" s="35">
        <x:f t="shared" si="203"/>
        <x:v>0.20331747050703081</x:v>
      </x:c>
      <x:c r="P384" s="26" t="b">
        <x:f t="shared" si="204"/>
        <x:v>0</x:v>
      </x:c>
      <x:c r="Q384" s="26" t="b">
        <x:f t="shared" si="205"/>
        <x:v>0</x:v>
      </x:c>
      <x:c r="R384" s="26" t="b">
        <x:f t="shared" si="206"/>
        <x:v>0</x:v>
      </x:c>
      <x:c r="S384" s="26" t="b">
        <x:f t="shared" si="232"/>
        <x:v>0</x:v>
      </x:c>
      <x:c r="T384" s="26" t="str">
        <x:f t="shared" si="233"/>
        <x:v>不调</x:v>
      </x:c>
      <x:c r="U384" s="34">
        <x:f t="shared" si="207"/>
        <x:v>0.11695310784786479</x:v>
      </x:c>
      <x:c r="V384" s="34">
        <x:f t="shared" si="208"/>
        <x:v>0.11253472293952464</x:v>
      </x:c>
      <x:c r="W384" s="34">
        <x:f t="shared" si="209"/>
        <x:v>0.8395399721542075</x:v>
      </x:c>
      <x:c r="X384" s="34">
        <x:f t="shared" si="210"/>
        <x:v>5.9688928656013794E-2</x:v>
      </x:c>
      <x:c r="Y384" s="34">
        <x:f t="shared" si="234"/>
        <x:v>0.99998626710299976</x:v>
      </x:c>
      <x:c r="Z384" s="34">
        <x:f t="shared" si="211"/>
        <x:v>0.11695150174288085</x:v>
      </x:c>
      <x:c r="AA384" s="34">
        <x:f t="shared" si="212"/>
        <x:v>0.11253317751176556</x:v>
      </x:c>
      <x:c r="AB384" s="34">
        <x:f t="shared" si="213"/>
        <x:v>0.83952844283824235</x:v>
      </x:c>
      <x:c r="AC384" s="34">
        <x:f t="shared" si="214"/>
        <x:v>5.9688108954104507E-2</x:v>
      </x:c>
      <x:c r="AD384" s="34">
        <x:f t="shared" si="215"/>
        <x:v>1.1287012310469933</x:v>
      </x:c>
      <x:c r="AE384" s="34">
        <x:f t="shared" si="235"/>
        <x:v>1.1334050866949821</x:v>
      </x:c>
      <x:c r="AF384" s="33">
        <x:f t="shared" si="216"/>
        <x:v>-4.1501981094026474E-3</x:v>
      </x:c>
      <x:c r="AG384" s="33">
        <x:f t="shared" si="236"/>
        <x:v>-8.911192339291496E-4</x:v>
      </x:c>
      <x:c r="AH384" s="30">
        <x:f t="shared" si="237"/>
        <x:v>44286</x:v>
      </x:c>
      <x:c r="AI384" s="36">
        <x:f t="shared" si="217"/>
        <x:v>2021</x:v>
      </x:c>
      <x:c r="AJ384" s="36">
        <x:f t="shared" si="218"/>
        <x:v>6</x:v>
      </x:c>
      <x:c r="AK384" s="26">
        <x:f t="shared" si="219"/>
        <x:v>0</x:v>
      </x:c>
      <x:c r="AL384" s="34">
        <x:f t="shared" si="238"/>
        <x:v>1.1319443038697605</x:v>
      </x:c>
      <x:c r="AM384" s="35" t="str">
        <x:f t="shared" si="220"/>
      </x:c>
      <x:c r="AN384" s="34">
        <x:f t="shared" si="239"/>
        <x:v>1.1334050866949821</x:v>
      </x:c>
      <x:c r="AO384" s="35">
        <x:f t="shared" si="221"/>
        <x:v>-4.1501981094026474E-3</x:v>
      </x:c>
      <x:c r="AP384" s="31">
        <x:f t="shared" si="222"/>
        <x:v>1</x:v>
      </x:c>
      <x:c r="AQ384" s="26" t="b">
        <x:f t="shared" si="223"/>
        <x:v>1</x:v>
      </x:c>
    </x:row>
    <x:row r="385">
      <x:c r="A385" s="30" t="n">
        <x:f>'净值底稿'!A347</x:f>
        <x:v>44351</x:v>
      </x:c>
      <x:c r="B385" s="32" t="n">
        <x:f>'净值底稿'!F347</x:f>
        <x:v>1.6298955517696876</x:v>
      </x:c>
      <x:c r="C385" s="32" t="n">
        <x:f>'净值底稿'!O347</x:f>
        <x:v>1.3780169097850288</x:v>
      </x:c>
      <x:c r="D385" s="32" t="n">
        <x:f>'净值底稿'!P347</x:f>
        <x:v>1.4689</x:v>
      </x:c>
      <x:c r="E385" s="32" t="n">
        <x:f>'净值底稿'!Q347</x:f>
        <x:v>1.3869</x:v>
      </x:c>
      <x:c r="F385" s="33">
        <x:f t="shared" si="224"/>
        <x:v>6.422031320051147E-3</x:v>
      </x:c>
      <x:c r="G385" s="33">
        <x:f t="shared" si="225"/>
        <x:v>4.4376988086523017E-3</x:v>
      </x:c>
      <x:c r="H385" s="33">
        <x:f t="shared" si="226"/>
        <x:v>-9.5218662857909919E-4</x:v>
      </x:c>
      <x:c r="I385" s="33">
        <x:f t="shared" si="227"/>
        <x:v>-8.7198913587306359E-3</x:v>
      </x:c>
      <x:c r="J385" s="34">
        <x:f t="shared" si="228"/>
        <x:v>0.11770256795000066</x:v>
      </x:c>
      <x:c r="K385" s="34">
        <x:f t="shared" si="229"/>
        <x:v>0.11303256585954338</x:v>
      </x:c>
      <x:c r="L385" s="34">
        <x:f t="shared" si="230"/>
        <x:v>0.83872905508065998</x:v>
      </x:c>
      <x:c r="M385" s="34">
        <x:f t="shared" si="231"/>
        <x:v>5.9167635128616641E-2</x:v>
      </x:c>
      <x:c r="N385" s="34">
        <x:f t="shared" si="202"/>
        <x:v>1.1286318240188205</x:v>
      </x:c>
      <x:c r="O385" s="35">
        <x:f t="shared" si="203"/>
        <x:v>0.20443791225728933</x:v>
      </x:c>
      <x:c r="P385" s="26" t="b">
        <x:f t="shared" si="204"/>
        <x:v>0</x:v>
      </x:c>
      <x:c r="Q385" s="26" t="b">
        <x:f t="shared" si="205"/>
        <x:v>0</x:v>
      </x:c>
      <x:c r="R385" s="26" t="b">
        <x:f t="shared" si="206"/>
        <x:v>0</x:v>
      </x:c>
      <x:c r="S385" s="26" t="b">
        <x:f t="shared" si="232"/>
        <x:v>0</x:v>
      </x:c>
      <x:c r="T385" s="26" t="str">
        <x:f t="shared" si="233"/>
        <x:v>不调</x:v>
      </x:c>
      <x:c r="U385" s="34">
        <x:f t="shared" si="207"/>
        <x:v>0.11770256795000066</x:v>
      </x:c>
      <x:c r="V385" s="34">
        <x:f t="shared" si="208"/>
        <x:v>0.11303256585954338</x:v>
      </x:c>
      <x:c r="W385" s="34">
        <x:f t="shared" si="209"/>
        <x:v>0.83872905508065998</x:v>
      </x:c>
      <x:c r="X385" s="34">
        <x:f t="shared" si="210"/>
        <x:v>5.9167635128616641E-2</x:v>
      </x:c>
      <x:c r="Y385" s="34">
        <x:f t="shared" si="234"/>
        <x:v>0.99998626710299976</x:v>
      </x:c>
      <x:c r="Z385" s="34">
        <x:f t="shared" si="211"/>
        <x:v>0.11770095155275834</x:v>
      </x:c>
      <x:c r="AA385" s="34">
        <x:f t="shared" si="212"/>
        <x:v>0.11303101359495876</x:v>
      </x:c>
      <x:c r="AB385" s="34">
        <x:f t="shared" si="213"/>
        <x:v>0.83871753690093542</x:v>
      </x:c>
      <x:c r="AC385" s="34">
        <x:f t="shared" si="214"/>
        <x:v>5.9166822585577671E-2</x:v>
      </x:c>
      <x:c r="AD385" s="34">
        <x:f t="shared" si="215"/>
        <x:v>1.1286163246342302</x:v>
      </x:c>
      <x:c r="AE385" s="34">
        <x:f t="shared" si="235"/>
        <x:v>1.1334050866949821</x:v>
      </x:c>
      <x:c r="AF385" s="33">
        <x:f t="shared" si="216"/>
        <x:v>-4.2251107895729945E-3</x:v>
      </x:c>
      <x:c r="AG385" s="33">
        <x:f t="shared" si="236"/>
        <x:v>-7.5224878318125299E-5</x:v>
      </x:c>
      <x:c r="AH385" s="30">
        <x:f t="shared" si="237"/>
        <x:v>44286</x:v>
      </x:c>
      <x:c r="AI385" s="36">
        <x:f t="shared" si="217"/>
        <x:v>2021</x:v>
      </x:c>
      <x:c r="AJ385" s="36">
        <x:f t="shared" si="218"/>
        <x:v>6</x:v>
      </x:c>
      <x:c r="AK385" s="26">
        <x:f t="shared" si="219"/>
        <x:v>0</x:v>
      </x:c>
      <x:c r="AL385" s="34">
        <x:f t="shared" si="238"/>
        <x:v>1.1319443038697605</x:v>
      </x:c>
      <x:c r="AM385" s="35" t="str">
        <x:f t="shared" si="220"/>
      </x:c>
      <x:c r="AN385" s="34">
        <x:f t="shared" si="239"/>
        <x:v>1.1334050866949821</x:v>
      </x:c>
      <x:c r="AO385" s="35">
        <x:f t="shared" si="221"/>
        <x:v>-4.2251107895729945E-3</x:v>
      </x:c>
      <x:c r="AP385" s="31">
        <x:f t="shared" si="222"/>
        <x:v>1</x:v>
      </x:c>
      <x:c r="AQ385" s="26" t="b">
        <x:f t="shared" si="223"/>
        <x:v>1</x:v>
      </x:c>
    </x:row>
    <x:row r="386">
      <x:c r="A386" s="30" t="n">
        <x:f>'净值底稿'!A348</x:f>
        <x:v>44354</x:v>
      </x:c>
      <x:c r="B386" s="32" t="n">
        <x:f>'净值底稿'!F348</x:f>
        <x:v>1.636827892301595</x:v>
      </x:c>
      <x:c r="C386" s="32" t="n">
        <x:f>'净值底稿'!O348</x:f>
        <x:v>1.3883211222052387</x:v>
      </x:c>
      <x:c r="D386" s="32" t="n">
        <x:f>'净值底稿'!P348</x:f>
        <x:v>1.4679</x:v>
      </x:c>
      <x:c r="E386" s="32" t="n">
        <x:f>'净值底稿'!Q348</x:f>
        <x:v>1.3943</x:v>
      </x:c>
      <x:c r="F386" s="33">
        <x:f t="shared" si="224"/>
        <x:v>4.2532421935752573E-3</x:v>
      </x:c>
      <x:c r="G386" s="33">
        <x:f t="shared" si="225"/>
        <x:v>7.477566020447135E-3</x:v>
      </x:c>
      <x:c r="H386" s="33">
        <x:f t="shared" si="226"/>
        <x:v>-6.8078153720474432E-4</x:v>
      </x:c>
      <x:c r="I386" s="33">
        <x:f t="shared" si="227"/>
        <x:v>5.3356406373927801E-3</x:v>
      </x:c>
      <x:c r="J386" s="34">
        <x:f t="shared" si="228"/>
        <x:v>0.11820156220612649</x:v>
      </x:c>
      <x:c r="K386" s="34">
        <x:f t="shared" si="229"/>
        <x:v>0.11387621046147313</x:v>
      </x:c>
      <x:c r="L386" s="34">
        <x:f t="shared" si="230"/>
        <x:v>0.83814655348688338</x:v>
      </x:c>
      <x:c r="M386" s="34">
        <x:f t="shared" si="231"/>
        <x:v>5.9482515488550686E-2</x:v>
      </x:c>
      <x:c r="N386" s="34">
        <x:f t="shared" si="202"/>
        <x:v>1.1297068416430338</x:v>
      </x:c>
      <x:c r="O386" s="35">
        <x:f t="shared" si="203"/>
        <x:v>0.20543185551577975</x:v>
      </x:c>
      <x:c r="P386" s="26" t="b">
        <x:f t="shared" si="204"/>
        <x:v>0</x:v>
      </x:c>
      <x:c r="Q386" s="26" t="b">
        <x:f t="shared" si="205"/>
        <x:v>0</x:v>
      </x:c>
      <x:c r="R386" s="26" t="b">
        <x:f t="shared" si="206"/>
        <x:v>0</x:v>
      </x:c>
      <x:c r="S386" s="26" t="b">
        <x:f t="shared" si="232"/>
        <x:v>0</x:v>
      </x:c>
      <x:c r="T386" s="26" t="str">
        <x:f t="shared" si="233"/>
        <x:v>不调</x:v>
      </x:c>
      <x:c r="U386" s="34">
        <x:f t="shared" si="207"/>
        <x:v>0.11820156220612649</x:v>
      </x:c>
      <x:c r="V386" s="34">
        <x:f t="shared" si="208"/>
        <x:v>0.11387621046147313</x:v>
      </x:c>
      <x:c r="W386" s="34">
        <x:f t="shared" si="209"/>
        <x:v>0.83814655348688338</x:v>
      </x:c>
      <x:c r="X386" s="34">
        <x:f t="shared" si="210"/>
        <x:v>5.9482515488550686E-2</x:v>
      </x:c>
      <x:c r="Y386" s="34">
        <x:f t="shared" si="234"/>
        <x:v>0.99995880187477393</x:v>
      </x:c>
      <x:c r="Z386" s="34">
        <x:f t="shared" si="211"/>
        <x:v>0.1181966925233648</x:v>
      </x:c>
      <x:c r="AA386" s="34">
        <x:f t="shared" si="212"/>
        <x:v>0.11387151897509426</x:v>
      </x:c>
      <x:c r="AB386" s="34">
        <x:f t="shared" si="213"/>
        <x:v>0.83811202342021507</x:v>
      </x:c>
      <x:c r="AC386" s="34">
        <x:f t="shared" si="214"/>
        <x:v>5.948006492042883E-2</x:v>
      </x:c>
      <x:c r="AD386" s="34">
        <x:f t="shared" si="215"/>
        <x:v>1.129660299839103</x:v>
      </x:c>
      <x:c r="AE386" s="34">
        <x:f t="shared" si="235"/>
        <x:v>1.1334050866949821</x:v>
      </x:c>
      <x:c r="AF386" s="33">
        <x:f t="shared" si="216"/>
        <x:v>-3.3040145132918752E-3</x:v>
      </x:c>
      <x:c r="AG386" s="33">
        <x:f t="shared" si="236"/>
        <x:v>9.250045228710313E-4</x:v>
      </x:c>
      <x:c r="AH386" s="30">
        <x:f t="shared" si="237"/>
        <x:v>44286</x:v>
      </x:c>
      <x:c r="AI386" s="36">
        <x:f t="shared" si="217"/>
        <x:v>2021</x:v>
      </x:c>
      <x:c r="AJ386" s="36">
        <x:f t="shared" si="218"/>
        <x:v>6</x:v>
      </x:c>
      <x:c r="AK386" s="26">
        <x:f t="shared" si="219"/>
        <x:v>0</x:v>
      </x:c>
      <x:c r="AL386" s="34">
        <x:f t="shared" si="238"/>
        <x:v>1.1319443038697605</x:v>
      </x:c>
      <x:c r="AM386" s="35" t="str">
        <x:f t="shared" si="220"/>
      </x:c>
      <x:c r="AN386" s="34">
        <x:f t="shared" si="239"/>
        <x:v>1.1334050866949821</x:v>
      </x:c>
      <x:c r="AO386" s="35">
        <x:f t="shared" si="221"/>
        <x:v>-3.3040145132918752E-3</x:v>
      </x:c>
      <x:c r="AP386" s="31">
        <x:f t="shared" si="222"/>
        <x:v>1</x:v>
      </x:c>
      <x:c r="AQ386" s="26" t="b">
        <x:f t="shared" si="223"/>
        <x:v>1</x:v>
      </x:c>
    </x:row>
    <x:row r="387">
      <x:c r="A387" s="30" t="n">
        <x:f>'净值底稿'!A349</x:f>
        <x:v>44355</x:v>
      </x:c>
      <x:c r="B387" s="32" t="n">
        <x:f>'净值底稿'!F349</x:f>
        <x:v>1.6176463678322324</x:v>
      </x:c>
      <x:c r="C387" s="32" t="n">
        <x:f>'净值底稿'!O349</x:f>
        <x:v>1.3790777503354612</x:v>
      </x:c>
      <x:c r="D387" s="32" t="n">
        <x:f>'净值底稿'!P349</x:f>
        <x:v>1.4675</x:v>
      </x:c>
      <x:c r="E387" s="32" t="n">
        <x:f>'净值底稿'!Q349</x:f>
        <x:v>1.3984</x:v>
      </x:c>
      <x:c r="F387" s="33">
        <x:f t="shared" si="224"/>
        <x:v>-1.1718717990802929E-2</x:v>
      </x:c>
      <x:c r="G387" s="33">
        <x:f t="shared" si="225"/>
        <x:v>-6.657949462798074E-3</x:v>
      </x:c>
      <x:c r="H387" s="33">
        <x:f t="shared" si="226"/>
        <x:v>-2.724981265753712E-4</x:v>
      </x:c>
      <x:c r="I387" s="33">
        <x:f t="shared" si="227"/>
        <x:v>2.9405436419709385E-3</x:v>
      </x:c>
      <x:c r="J387" s="34">
        <x:f t="shared" si="228"/>
        <x:v>0.11681157881623784</x:v>
      </x:c>
      <x:c r="K387" s="34">
        <x:f t="shared" si="229"/>
        <x:v>0.11311336815650604</x:v>
      </x:c>
      <x:c r="L387" s="34">
        <x:f t="shared" si="230"/>
        <x:v>0.83788363946397282</x:v>
      </x:c>
      <x:c r="M387" s="34">
        <x:f t="shared" si="231"/>
        <x:v>5.9654968647154617E-2</x:v>
      </x:c>
      <x:c r="N387" s="34">
        <x:f t="shared" si="202"/>
        <x:v>1.1274635550838712</x:v>
      </x:c>
      <x:c r="O387" s="35">
        <x:f t="shared" si="203"/>
        <x:v>0.2039311567420376</x:v>
      </x:c>
      <x:c r="P387" s="26" t="b">
        <x:f t="shared" si="204"/>
        <x:v>0</x:v>
      </x:c>
      <x:c r="Q387" s="26" t="b">
        <x:f t="shared" si="205"/>
        <x:v>0</x:v>
      </x:c>
      <x:c r="R387" s="26" t="b">
        <x:f t="shared" si="206"/>
        <x:v>0</x:v>
      </x:c>
      <x:c r="S387" s="26" t="b">
        <x:f t="shared" si="232"/>
        <x:v>0</x:v>
      </x:c>
      <x:c r="T387" s="26" t="str">
        <x:f t="shared" si="233"/>
        <x:v>不调</x:v>
      </x:c>
      <x:c r="U387" s="34">
        <x:f t="shared" si="207"/>
        <x:v>0.11681157881623784</x:v>
      </x:c>
      <x:c r="V387" s="34">
        <x:f t="shared" si="208"/>
        <x:v>0.11311336815650604</x:v>
      </x:c>
      <x:c r="W387" s="34">
        <x:f t="shared" si="209"/>
        <x:v>0.83788363946397282</x:v>
      </x:c>
      <x:c r="X387" s="34">
        <x:f t="shared" si="210"/>
        <x:v>5.9654968647154617E-2</x:v>
      </x:c>
      <x:c r="Y387" s="34">
        <x:f t="shared" si="234"/>
        <x:v>0.99998626710299976</x:v>
      </x:c>
      <x:c r="Z387" s="34">
        <x:f t="shared" si="211"/>
        <x:v>0.11680997465485753</x:v>
      </x:c>
      <x:c r="AA387" s="34">
        <x:f t="shared" si="212"/>
        <x:v>0.11311181478227179</x:v>
      </x:c>
      <x:c r="AB387" s="34">
        <x:f t="shared" si="213"/>
        <x:v>0.83787213289425388</x:v>
      </x:c>
      <x:c r="AC387" s="34">
        <x:f t="shared" si="214"/>
        <x:v>5.9654149411614635E-2</x:v>
      </x:c>
      <x:c r="AD387" s="34">
        <x:f t="shared" si="215"/>
        <x:v>1.127448071742998</x:v>
      </x:c>
      <x:c r="AE387" s="34">
        <x:f t="shared" si="235"/>
        <x:v>1.1334050866949821</x:v>
      </x:c>
      <x:c r="AF387" s="33">
        <x:f t="shared" si="216"/>
        <x:v>-5.2558569058083204E-3</x:v>
      </x:c>
      <x:c r="AG387" s="33">
        <x:f t="shared" si="236"/>
        <x:v>-1.9583126860527322E-3</x:v>
      </x:c>
      <x:c r="AH387" s="30">
        <x:f t="shared" si="237"/>
        <x:v>44286</x:v>
      </x:c>
      <x:c r="AI387" s="36">
        <x:f t="shared" si="217"/>
        <x:v>2021</x:v>
      </x:c>
      <x:c r="AJ387" s="36">
        <x:f t="shared" si="218"/>
        <x:v>6</x:v>
      </x:c>
      <x:c r="AK387" s="26">
        <x:f t="shared" si="219"/>
        <x:v>0</x:v>
      </x:c>
      <x:c r="AL387" s="34">
        <x:f t="shared" si="238"/>
        <x:v>1.1319443038697605</x:v>
      </x:c>
      <x:c r="AM387" s="35" t="str">
        <x:f t="shared" si="220"/>
      </x:c>
      <x:c r="AN387" s="34">
        <x:f t="shared" si="239"/>
        <x:v>1.1334050866949821</x:v>
      </x:c>
      <x:c r="AO387" s="35">
        <x:f t="shared" si="221"/>
        <x:v>-5.2558569058083204E-3</x:v>
      </x:c>
      <x:c r="AP387" s="31">
        <x:f t="shared" si="222"/>
        <x:v>1</x:v>
      </x:c>
      <x:c r="AQ387" s="26" t="b">
        <x:f t="shared" si="223"/>
        <x:v>1</x:v>
      </x:c>
    </x:row>
    <x:row r="388">
      <x:c r="A388" s="30" t="n">
        <x:f>'净值底稿'!A350</x:f>
        <x:v>44356</x:v>
      </x:c>
      <x:c r="B388" s="32" t="n">
        <x:f>'净值底稿'!F350</x:f>
        <x:v>1.6377749662803351</x:v>
      </x:c>
      <x:c r="C388" s="32" t="n">
        <x:f>'净值底稿'!O350</x:f>
        <x:v>1.38345265825188</x:v>
      </x:c>
      <x:c r="D388" s="32" t="n">
        <x:f>'净值底稿'!P350</x:f>
        <x:v>1.4677</x:v>
      </x:c>
      <x:c r="E388" s="32" t="n">
        <x:f>'净值底稿'!Q350</x:f>
        <x:v>1.4006</x:v>
      </x:c>
      <x:c r="F388" s="33">
        <x:f t="shared" si="224"/>
        <x:v>1.2443138901289341E-2</x:v>
      </x:c>
      <x:c r="G388" s="33">
        <x:f t="shared" si="225"/>
        <x:v>3.172343194830507E-3</x:v>
      </x:c>
      <x:c r="H388" s="33">
        <x:f t="shared" si="226"/>
        <x:v>1.3628620102212885E-4</x:v>
      </x:c>
      <x:c r="I388" s="33">
        <x:f t="shared" si="227"/>
        <x:v>1.5732265446224414E-3</x:v>
      </x:c>
      <x:c r="J388" s="34">
        <x:f t="shared" si="228"/>
        <x:v>0.11826345739454401</x:v>
      </x:c>
      <x:c r="K388" s="34">
        <x:f t="shared" si="229"/>
        <x:v>0.11347064427815126</x:v>
      </x:c>
      <x:c r="L388" s="34">
        <x:f t="shared" si="230"/>
        <x:v>0.83798632330418832</x:v>
      </x:c>
      <x:c r="M388" s="34">
        <x:f t="shared" si="231"/>
        <x:v>5.9747998902965858E-2</x:v>
      </x:c>
      <x:c r="N388" s="34">
        <x:f t="shared" si="202"/>
        <x:v>1.1294684238798496</x:v>
      </x:c>
      <x:c r="O388" s="35">
        <x:f t="shared" si="203"/>
        <x:v>0.20517094305006142</x:v>
      </x:c>
      <x:c r="P388" s="26" t="b">
        <x:f t="shared" si="204"/>
        <x:v>0</x:v>
      </x:c>
      <x:c r="Q388" s="26" t="b">
        <x:f t="shared" si="205"/>
        <x:v>0</x:v>
      </x:c>
      <x:c r="R388" s="26" t="b">
        <x:f t="shared" si="206"/>
        <x:v>0</x:v>
      </x:c>
      <x:c r="S388" s="26" t="b">
        <x:f t="shared" si="232"/>
        <x:v>0</x:v>
      </x:c>
      <x:c r="T388" s="26" t="str">
        <x:f t="shared" si="233"/>
        <x:v>不调</x:v>
      </x:c>
      <x:c r="U388" s="34">
        <x:f t="shared" si="207"/>
        <x:v>0.11826345739454401</x:v>
      </x:c>
      <x:c r="V388" s="34">
        <x:f t="shared" si="208"/>
        <x:v>0.11347064427815126</x:v>
      </x:c>
      <x:c r="W388" s="34">
        <x:f t="shared" si="209"/>
        <x:v>0.83798632330418832</x:v>
      </x:c>
      <x:c r="X388" s="34">
        <x:f t="shared" si="210"/>
        <x:v>5.9747998902965858E-2</x:v>
      </x:c>
      <x:c r="Y388" s="34">
        <x:f t="shared" si="234"/>
        <x:v>0.99998626710299976</x:v>
      </x:c>
      <x:c r="Z388" s="34">
        <x:f t="shared" si="211"/>
        <x:v>0.11826183329466472</x:v>
      </x:c>
      <x:c r="AA388" s="34">
        <x:f t="shared" si="212"/>
        <x:v>0.11346908599748085</x:v>
      </x:c>
      <x:c r="AB388" s="34">
        <x:f t="shared" si="213"/>
        <x:v>0.83797481532432272</x:v>
      </x:c>
      <x:c r="AC388" s="34">
        <x:f t="shared" si="214"/>
        <x:v>5.9747178389850955E-2</x:v>
      </x:c>
      <x:c r="AD388" s="34">
        <x:f t="shared" si="215"/>
        <x:v>1.1294529130063191</x:v>
      </x:c>
      <x:c r="AE388" s="34">
        <x:f t="shared" si="235"/>
        <x:v>1.1334050866949821</x:v>
      </x:c>
      <x:c r="AF388" s="33">
        <x:f t="shared" si="216"/>
        <x:v>-3.4869913105715078E-3</x:v>
      </x:c>
      <x:c r="AG388" s="33">
        <x:f t="shared" si="236"/>
        <x:v>1.7782116210653953E-3</x:v>
      </x:c>
      <x:c r="AH388" s="30">
        <x:f t="shared" si="237"/>
        <x:v>44286</x:v>
      </x:c>
      <x:c r="AI388" s="36">
        <x:f t="shared" si="217"/>
        <x:v>2021</x:v>
      </x:c>
      <x:c r="AJ388" s="36">
        <x:f t="shared" si="218"/>
        <x:v>6</x:v>
      </x:c>
      <x:c r="AK388" s="26">
        <x:f t="shared" si="219"/>
        <x:v>0</x:v>
      </x:c>
      <x:c r="AL388" s="34">
        <x:f t="shared" si="238"/>
        <x:v>1.1319443038697605</x:v>
      </x:c>
      <x:c r="AM388" s="35" t="str">
        <x:f t="shared" si="220"/>
      </x:c>
      <x:c r="AN388" s="34">
        <x:f t="shared" si="239"/>
        <x:v>1.1334050866949821</x:v>
      </x:c>
      <x:c r="AO388" s="35">
        <x:f t="shared" si="221"/>
        <x:v>-3.4869913105715078E-3</x:v>
      </x:c>
      <x:c r="AP388" s="31">
        <x:f t="shared" si="222"/>
        <x:v>1</x:v>
      </x:c>
      <x:c r="AQ388" s="26" t="b">
        <x:f t="shared" si="223"/>
        <x:v>1</x:v>
      </x:c>
    </x:row>
    <x:row r="389">
      <x:c r="A389" s="30" t="n">
        <x:f>'净值底稿'!A351</x:f>
        <x:v>44357</x:v>
      </x:c>
      <x:c r="B389" s="32" t="n">
        <x:f>'净值底稿'!F351</x:f>
        <x:v>1.65770738411551</x:v>
      </x:c>
      <x:c r="C389" s="32" t="n">
        <x:f>'净值底稿'!O351</x:f>
        <x:v>1.3950583659759137</x:v>
      </x:c>
      <x:c r="D389" s="32" t="n">
        <x:f>'净值底稿'!P351</x:f>
        <x:v>1.4681</x:v>
      </x:c>
      <x:c r="E389" s="32" t="n">
        <x:f>'净值底稿'!Q351</x:f>
        <x:v>1.3961</x:v>
      </x:c>
      <x:c r="F389" s="33">
        <x:f t="shared" si="224"/>
        <x:v>1.2170425269379281E-2</x:v>
      </x:c>
      <x:c r="G389" s="33">
        <x:f t="shared" si="225"/>
        <x:v>8.3889446124585376E-3</x:v>
      </x:c>
      <x:c r="H389" s="33">
        <x:f t="shared" si="226"/>
        <x:v>2.7253525924919586E-4</x:v>
      </x:c>
      <x:c r="I389" s="33">
        <x:f t="shared" si="227"/>
        <x:v>-3.2129087533915301E-3</x:v>
      </x:c>
      <x:c r="J389" s="34">
        <x:f t="shared" si="228"/>
        <x:v>0.11970113009899723</x:v>
      </x:c>
      <x:c r="K389" s="34">
        <x:f t="shared" si="229"/>
        <x:v>0.11442097187514001</x:v>
      </x:c>
      <x:c r="L389" s="34">
        <x:f t="shared" si="230"/>
        <x:v>0.83820319300786139</x:v>
      </x:c>
      <x:c r="M389" s="34">
        <x:f t="shared" si="231"/>
        <x:v>5.9555216157411758E-2</x:v>
      </x:c>
      <x:c r="N389" s="34">
        <x:f t="shared" si="202"/>
        <x:v>1.1318805111394104</x:v>
      </x:c>
      <x:c r="O389" s="35">
        <x:f t="shared" si="203"/>
        <x:v>0.20684347832657499</x:v>
      </x:c>
      <x:c r="P389" s="26" t="b">
        <x:f t="shared" si="204"/>
        <x:v>0</x:v>
      </x:c>
      <x:c r="Q389" s="26" t="b">
        <x:f t="shared" si="205"/>
        <x:v>0</x:v>
      </x:c>
      <x:c r="R389" s="26" t="b">
        <x:f t="shared" si="206"/>
        <x:v>0</x:v>
      </x:c>
      <x:c r="S389" s="26" t="b">
        <x:f t="shared" si="232"/>
        <x:v>0</x:v>
      </x:c>
      <x:c r="T389" s="26" t="str">
        <x:f t="shared" si="233"/>
        <x:v>不调</x:v>
      </x:c>
      <x:c r="U389" s="34">
        <x:f t="shared" si="207"/>
        <x:v>0.11970113009899723</x:v>
      </x:c>
      <x:c r="V389" s="34">
        <x:f t="shared" si="208"/>
        <x:v>0.11442097187514001</x:v>
      </x:c>
      <x:c r="W389" s="34">
        <x:f t="shared" si="209"/>
        <x:v>0.83820319300786139</x:v>
      </x:c>
      <x:c r="X389" s="34">
        <x:f t="shared" si="210"/>
        <x:v>5.9555216157411758E-2</x:v>
      </x:c>
      <x:c r="Y389" s="34">
        <x:f t="shared" si="234"/>
        <x:v>0.99998626710299976</x:v>
      </x:c>
      <x:c r="Z389" s="34">
        <x:f t="shared" si="211"/>
        <x:v>0.11969948625570677</x:v>
      </x:c>
      <x:c r="AA389" s="34">
        <x:f t="shared" si="212"/>
        <x:v>0.11441940054371859</x:v>
      </x:c>
      <x:c r="AB389" s="34">
        <x:f t="shared" si="213"/>
        <x:v>0.83819168204974659</x:v>
      </x:c>
      <x:c r="AC389" s="34">
        <x:f t="shared" si="214"/>
        <x:v>5.9554398291762442E-2</x:v>
      </x:c>
      <x:c r="AD389" s="34">
        <x:f t="shared" si="215"/>
        <x:v>1.1318649671409342</x:v>
      </x:c>
      <x:c r="AE389" s="34">
        <x:f t="shared" si="235"/>
        <x:v>1.1334050866949821</x:v>
      </x:c>
      <x:c r="AF389" s="33">
        <x:f t="shared" si="216"/>
        <x:v>-1.3588429874961117E-3</x:v>
      </x:c>
      <x:c r="AG389" s="33">
        <x:f t="shared" si="236"/>
        <x:v>2.1355951247181704E-3</x:v>
      </x:c>
      <x:c r="AH389" s="30">
        <x:f t="shared" si="237"/>
        <x:v>44286</x:v>
      </x:c>
      <x:c r="AI389" s="36">
        <x:f t="shared" si="217"/>
        <x:v>2021</x:v>
      </x:c>
      <x:c r="AJ389" s="36">
        <x:f t="shared" si="218"/>
        <x:v>6</x:v>
      </x:c>
      <x:c r="AK389" s="26">
        <x:f t="shared" si="219"/>
        <x:v>0</x:v>
      </x:c>
      <x:c r="AL389" s="34">
        <x:f t="shared" si="238"/>
        <x:v>1.1319443038697605</x:v>
      </x:c>
      <x:c r="AM389" s="35" t="str">
        <x:f t="shared" si="220"/>
      </x:c>
      <x:c r="AN389" s="34">
        <x:f t="shared" si="239"/>
        <x:v>1.1334050866949821</x:v>
      </x:c>
      <x:c r="AO389" s="35">
        <x:f t="shared" si="221"/>
        <x:v>-1.3588429874961117E-3</x:v>
      </x:c>
      <x:c r="AP389" s="31">
        <x:f t="shared" si="222"/>
        <x:v>1</x:v>
      </x:c>
      <x:c r="AQ389" s="26" t="b">
        <x:f t="shared" si="223"/>
        <x:v>1</x:v>
      </x:c>
    </x:row>
    <x:row r="390">
      <x:c r="A390" s="30" t="n">
        <x:f>'净值底稿'!A352</x:f>
        <x:v>44358</x:v>
      </x:c>
      <x:c r="B390" s="32" t="n">
        <x:f>'净值底稿'!F352</x:f>
        <x:v>1.6519585157826975</x:v>
      </x:c>
      <x:c r="C390" s="32" t="n">
        <x:f>'净值底稿'!O352</x:f>
        <x:v>1.3861797318911513</x:v>
      </x:c>
      <x:c r="D390" s="32" t="n">
        <x:f>'净值底稿'!P352</x:f>
        <x:v>1.4675</x:v>
      </x:c>
      <x:c r="E390" s="32" t="n">
        <x:f>'净值底稿'!Q352</x:f>
        <x:v>1.4077</x:v>
      </x:c>
      <x:c r="F390" s="33">
        <x:f t="shared" si="224"/>
        <x:v>-3.4679632774151647E-3</x:v>
      </x:c>
      <x:c r="G390" s="33">
        <x:f t="shared" si="225"/>
        <x:v>-6.3643459666660185E-3</x:v>
      </x:c>
      <x:c r="H390" s="33">
        <x:f t="shared" si="226"/>
        <x:v>-4.0869150602818038E-4</x:v>
      </x:c>
      <x:c r="I390" s="33">
        <x:f t="shared" si="227"/>
        <x:v>8.3088603968197727E-3</x:v>
      </x:c>
      <x:c r="J390" s="34">
        <x:f t="shared" si="228"/>
        <x:v>0.11928437283304652</x:v>
      </x:c>
      <x:c r="K390" s="34">
        <x:f t="shared" si="229"/>
        <x:v>0.11369119589335983</x:v>
      </x:c>
      <x:c r="L390" s="34">
        <x:f t="shared" si="230"/>
        <x:v>0.83784912022886937</x:v>
      </x:c>
      <x:c r="M390" s="34">
        <x:f t="shared" si="231"/>
        <x:v>6.00492274731853E-2</x:v>
      </x:c>
      <x:c r="N390" s="34">
        <x:f t="shared" si="202"/>
        <x:v>1.1308739164284609</x:v>
      </x:c>
      <x:c r="O390" s="35">
        <x:f t="shared" si="203"/>
        <x:v>0.20601374330234132</x:v>
      </x:c>
      <x:c r="P390" s="26" t="b">
        <x:f t="shared" si="204"/>
        <x:v>0</x:v>
      </x:c>
      <x:c r="Q390" s="26" t="b">
        <x:f t="shared" si="205"/>
        <x:v>0</x:v>
      </x:c>
      <x:c r="R390" s="26" t="b">
        <x:f t="shared" si="206"/>
        <x:v>0</x:v>
      </x:c>
      <x:c r="S390" s="26" t="b">
        <x:f t="shared" si="232"/>
        <x:v>0</x:v>
      </x:c>
      <x:c r="T390" s="26" t="str">
        <x:f t="shared" si="233"/>
        <x:v>不调</x:v>
      </x:c>
      <x:c r="U390" s="34">
        <x:f t="shared" si="207"/>
        <x:v>0.11928437283304652</x:v>
      </x:c>
      <x:c r="V390" s="34">
        <x:f t="shared" si="208"/>
        <x:v>0.11369119589335983</x:v>
      </x:c>
      <x:c r="W390" s="34">
        <x:f t="shared" si="209"/>
        <x:v>0.83784912022886937</x:v>
      </x:c>
      <x:c r="X390" s="34">
        <x:f t="shared" si="210"/>
        <x:v>6.00492274731853E-2</x:v>
      </x:c>
      <x:c r="Y390" s="34">
        <x:f t="shared" si="234"/>
        <x:v>0.99998626710299976</x:v>
      </x:c>
      <x:c r="Z390" s="34">
        <x:f t="shared" si="211"/>
        <x:v>0.11928273471304067</x:v>
      </x:c>
      <x:c r="AA390" s="34">
        <x:f t="shared" si="212"/>
        <x:v>0.11368963458387679</x:v>
      </x:c>
      <x:c r="AB390" s="34">
        <x:f t="shared" si="213"/>
        <x:v>0.83783761413319957</x:v>
      </x:c>
      <x:c r="AC390" s="34">
        <x:f t="shared" si="214"/>
        <x:v>6.0048402823329468E-2</x:v>
      </x:c>
      <x:c r="AD390" s="34">
        <x:f t="shared" si="215"/>
        <x:v>1.1308583862534465</x:v>
      </x:c>
      <x:c r="AE390" s="34">
        <x:f t="shared" si="235"/>
        <x:v>1.1334050866949821</x:v>
      </x:c>
      <x:c r="AF390" s="33">
        <x:f t="shared" si="216"/>
        <x:v>-2.2469463666885403E-3</x:v>
      </x:c>
      <x:c r="AG390" s="33">
        <x:f t="shared" si="236"/>
        <x:v>-8.8931181431506356E-4</x:v>
      </x:c>
      <x:c r="AH390" s="30">
        <x:f t="shared" si="237"/>
        <x:v>44286</x:v>
      </x:c>
      <x:c r="AI390" s="36">
        <x:f t="shared" si="217"/>
        <x:v>2021</x:v>
      </x:c>
      <x:c r="AJ390" s="36">
        <x:f t="shared" si="218"/>
        <x:v>6</x:v>
      </x:c>
      <x:c r="AK390" s="26">
        <x:f t="shared" si="219"/>
        <x:v>0</x:v>
      </x:c>
      <x:c r="AL390" s="34">
        <x:f t="shared" si="238"/>
        <x:v>1.1319443038697605</x:v>
      </x:c>
      <x:c r="AM390" s="35" t="str">
        <x:f t="shared" si="220"/>
      </x:c>
      <x:c r="AN390" s="34">
        <x:f t="shared" si="239"/>
        <x:v>1.1334050866949821</x:v>
      </x:c>
      <x:c r="AO390" s="35">
        <x:f t="shared" si="221"/>
        <x:v>-2.2469463666885403E-3</x:v>
      </x:c>
      <x:c r="AP390" s="31">
        <x:f t="shared" si="222"/>
        <x:v>1</x:v>
      </x:c>
      <x:c r="AQ390" s="26" t="b">
        <x:f t="shared" si="223"/>
        <x:v>1</x:v>
      </x:c>
    </x:row>
    <x:row r="391">
      <x:c r="A391" s="30" t="n">
        <x:f>'净值底稿'!A353</x:f>
        <x:v>44362</x:v>
      </x:c>
      <x:c r="B391" s="32" t="n">
        <x:f>'净值底稿'!F353</x:f>
        <x:v>1.6475800568174699</x:v>
      </x:c>
      <x:c r="C391" s="32" t="n">
        <x:f>'净值底稿'!O353</x:f>
        <x:v>1.3762506800610574</x:v>
      </x:c>
      <x:c r="D391" s="32" t="n">
        <x:f>'净值底稿'!P353</x:f>
        <x:v>1.468</x:v>
      </x:c>
      <x:c r="E391" s="32" t="n">
        <x:f>'净值底稿'!Q353</x:f>
        <x:v>1.3856</x:v>
      </x:c>
      <x:c r="F391" s="33">
        <x:f t="shared" si="224"/>
        <x:v>-2.6504654465570043E-3</x:v>
      </x:c>
      <x:c r="G391" s="33">
        <x:f t="shared" si="225"/>
        <x:v>-7.1628891994747201E-3</x:v>
      </x:c>
      <x:c r="H391" s="33">
        <x:f t="shared" si="226"/>
        <x:v>3.4071550255543315E-4</x:v>
      </x:c>
      <x:c r="I391" s="33">
        <x:f t="shared" si="227"/>
        <x:v>-1.5699367763017724E-2</x:v>
      </x:c>
      <x:c r="J391" s="34">
        <x:f t="shared" si="228"/>
        <x:v>0.11896657994631293</x:v>
      </x:c>
      <x:c r="K391" s="34">
        <x:f t="shared" si="229"/>
        <x:v>0.11287528832822372</x:v>
      </x:c>
      <x:c r="L391" s="34">
        <x:f t="shared" si="230"/>
        <x:v>0.83812307839695876</x:v>
      </x:c>
      <x:c r="M391" s="34">
        <x:f t="shared" si="231"/>
        <x:v>5.9105680863824187E-2</x:v>
      </x:c>
      <x:c r="N391" s="34">
        <x:f t="shared" si="202"/>
        <x:v>1.1290706275353195</x:v>
      </x:c>
      <x:c r="O391" s="35">
        <x:f t="shared" si="203"/>
        <x:v>0.20533867644810749</x:v>
      </x:c>
      <x:c r="P391" s="26" t="b">
        <x:f t="shared" si="204"/>
        <x:v>0</x:v>
      </x:c>
      <x:c r="Q391" s="26" t="b">
        <x:f t="shared" si="205"/>
        <x:v>0</x:v>
      </x:c>
      <x:c r="R391" s="26" t="b">
        <x:f t="shared" si="206"/>
        <x:v>0</x:v>
      </x:c>
      <x:c r="S391" s="26" t="b">
        <x:f t="shared" si="232"/>
        <x:v>0</x:v>
      </x:c>
      <x:c r="T391" s="26" t="str">
        <x:f t="shared" si="233"/>
        <x:v>不调</x:v>
      </x:c>
      <x:c r="U391" s="34">
        <x:f t="shared" si="207"/>
        <x:v>0.11896657994631293</x:v>
      </x:c>
      <x:c r="V391" s="34">
        <x:f t="shared" si="208"/>
        <x:v>0.11287528832822372</x:v>
      </x:c>
      <x:c r="W391" s="34">
        <x:f t="shared" si="209"/>
        <x:v>0.83812307839695876</x:v>
      </x:c>
      <x:c r="X391" s="34">
        <x:f t="shared" si="210"/>
        <x:v>5.9105680863824187E-2</x:v>
      </x:c>
      <x:c r="Y391" s="34">
        <x:f t="shared" si="234"/>
        <x:v>0.99994506954354323</x:v>
      </x:c>
      <x:c r="Z391" s="34">
        <x:f t="shared" si="211"/>
        <x:v>0.11896004505777338</x:v>
      </x:c>
      <x:c r="AA391" s="34">
        <x:f t="shared" si="212"/>
        <x:v>0.11286908803711315</x:v>
      </x:c>
      <x:c r="AB391" s="34">
        <x:f t="shared" si="213"/>
        <x:v>0.83807703991369542</x:v>
      </x:c>
      <x:c r="AC391" s="34">
        <x:f t="shared" si="214"/>
        <x:v>5.9102434161795149E-2</x:v>
      </x:c>
      <x:c r="AD391" s="34">
        <x:f t="shared" si="215"/>
        <x:v>1.1290086071703771</x:v>
      </x:c>
      <x:c r="AE391" s="34">
        <x:f t="shared" si="235"/>
        <x:v>1.1334050866949821</x:v>
      </x:c>
      <x:c r="AF391" s="33">
        <x:f t="shared" si="216"/>
        <x:v>-3.8790010528584329E-3</x:v>
      </x:c>
      <x:c r="AG391" s="33">
        <x:f t="shared" si="236"/>
        <x:v>-1.6357300839389133E-3</x:v>
      </x:c>
      <x:c r="AH391" s="30">
        <x:f t="shared" si="237"/>
        <x:v>44286</x:v>
      </x:c>
      <x:c r="AI391" s="36">
        <x:f t="shared" si="217"/>
        <x:v>2021</x:v>
      </x:c>
      <x:c r="AJ391" s="36">
        <x:f t="shared" si="218"/>
        <x:v>6</x:v>
      </x:c>
      <x:c r="AK391" s="26">
        <x:f t="shared" si="219"/>
        <x:v>0</x:v>
      </x:c>
      <x:c r="AL391" s="34">
        <x:f t="shared" si="238"/>
        <x:v>1.1319443038697605</x:v>
      </x:c>
      <x:c r="AM391" s="35" t="str">
        <x:f t="shared" si="220"/>
      </x:c>
      <x:c r="AN391" s="34">
        <x:f t="shared" si="239"/>
        <x:v>1.1334050866949821</x:v>
      </x:c>
      <x:c r="AO391" s="35">
        <x:f t="shared" si="221"/>
        <x:v>-3.8790010528584329E-3</x:v>
      </x:c>
      <x:c r="AP391" s="31">
        <x:f t="shared" si="222"/>
        <x:v>1</x:v>
      </x:c>
      <x:c r="AQ391" s="26" t="b">
        <x:f t="shared" si="223"/>
        <x:v>1</x:v>
      </x:c>
    </x:row>
    <x:row r="392">
      <x:c r="A392" s="30" t="n">
        <x:f>'净值底稿'!A354</x:f>
        <x:v>44363</x:v>
      </x:c>
      <x:c r="B392" s="32" t="n">
        <x:f>'净值底稿'!F354</x:f>
        <x:v>1.58176029204123</x:v>
      </x:c>
      <x:c r="C392" s="32" t="n">
        <x:f>'净值底稿'!O354</x:f>
        <x:v>1.3528103685644775</x:v>
      </x:c>
      <x:c r="D392" s="32" t="n">
        <x:f>'净值底稿'!P354</x:f>
        <x:v>1.4677</x:v>
      </x:c>
      <x:c r="E392" s="32" t="n">
        <x:f>'净值底稿'!Q354</x:f>
        <x:v>1.3825</x:v>
      </x:c>
      <x:c r="F392" s="33">
        <x:f t="shared" si="224"/>
        <x:v>-3.994935754647333E-2</x:v>
      </x:c>
      <x:c r="G392" s="33">
        <x:f t="shared" si="225"/>
        <x:v>-1.7032007203469646E-2</x:v>
      </x:c>
      <x:c r="H392" s="33">
        <x:f t="shared" si="226"/>
        <x:v>-2.0435967302445679E-4</x:v>
      </x:c>
      <x:c r="I392" s="33">
        <x:f t="shared" si="227"/>
        <x:v>-2.2372979214779765E-3</x:v>
      </x:c>
      <x:c r="J392" s="34">
        <x:f t="shared" si="228"/>
        <x:v>0.11420766768401582</x:v>
      </x:c>
      <x:c r="K392" s="34">
        <x:f t="shared" si="229"/>
        <x:v>0.11094670091661599</x:v>
      </x:c>
      <x:c r="L392" s="34">
        <x:f t="shared" si="230"/>
        <x:v>0.83790577076384931</x:v>
      </x:c>
      <x:c r="M392" s="34">
        <x:f t="shared" si="231"/>
        <x:v>5.8970204408690677E-2</x:v>
      </x:c>
      <x:c r="N392" s="34">
        <x:f t="shared" si="202"/>
        <x:v>1.1220303437731718</x:v>
      </x:c>
      <x:c r="O392" s="35">
        <x:f t="shared" si="203"/>
        <x:v>0.20066691587277494</x:v>
      </x:c>
      <x:c r="P392" s="26" t="b">
        <x:f t="shared" si="204"/>
        <x:v>0</x:v>
      </x:c>
      <x:c r="Q392" s="26" t="b">
        <x:f t="shared" si="205"/>
        <x:v>0</x:v>
      </x:c>
      <x:c r="R392" s="26" t="b">
        <x:f t="shared" si="206"/>
        <x:v>0</x:v>
      </x:c>
      <x:c r="S392" s="26" t="b">
        <x:f t="shared" si="232"/>
        <x:v>0</x:v>
      </x:c>
      <x:c r="T392" s="26" t="str">
        <x:f t="shared" si="233"/>
        <x:v>不调</x:v>
      </x:c>
      <x:c r="U392" s="34">
        <x:f t="shared" si="207"/>
        <x:v>0.11420766768401582</x:v>
      </x:c>
      <x:c r="V392" s="34">
        <x:f t="shared" si="208"/>
        <x:v>0.11094670091661599</x:v>
      </x:c>
      <x:c r="W392" s="34">
        <x:f t="shared" si="209"/>
        <x:v>0.83790577076384931</x:v>
      </x:c>
      <x:c r="X392" s="34">
        <x:f t="shared" si="210"/>
        <x:v>5.8970204408690677E-2</x:v>
      </x:c>
      <x:c r="Y392" s="34">
        <x:f t="shared" si="234"/>
        <x:v>0.99998626710299976</x:v>
      </x:c>
      <x:c r="Z392" s="34">
        <x:f t="shared" si="211"/>
        <x:v>0.11420609928187887</x:v>
      </x:c>
      <x:c r="AA392" s="34">
        <x:f t="shared" si="212"/>
        <x:v>0.11094517729699978</x:v>
      </x:c>
      <x:c r="AB392" s="34">
        <x:f t="shared" si="213"/>
        <x:v>0.83789426389020349</x:v>
      </x:c>
      <x:c r="AC392" s="34">
        <x:f t="shared" si="214"/>
        <x:v>5.896939457694745E-2</x:v>
      </x:c>
      <x:c r="AD392" s="34">
        <x:f t="shared" si="215"/>
        <x:v>1.1220149350460296</x:v>
      </x:c>
      <x:c r="AE392" s="34">
        <x:f t="shared" si="235"/>
        <x:v>1.1334050866949821</x:v>
      </x:c>
      <x:c r="AF392" s="33">
        <x:f t="shared" si="216"/>
        <x:v>-1.004949755622353E-2</x:v>
      </x:c>
      <x:c r="AG392" s="33">
        <x:f t="shared" si="236"/>
        <x:v>-6.1945250726437306E-3</x:v>
      </x:c>
      <x:c r="AH392" s="30">
        <x:f t="shared" si="237"/>
        <x:v>44286</x:v>
      </x:c>
      <x:c r="AI392" s="36">
        <x:f t="shared" si="217"/>
        <x:v>2021</x:v>
      </x:c>
      <x:c r="AJ392" s="36">
        <x:f t="shared" si="218"/>
        <x:v>6</x:v>
      </x:c>
      <x:c r="AK392" s="26">
        <x:f t="shared" si="219"/>
        <x:v>0</x:v>
      </x:c>
      <x:c r="AL392" s="34">
        <x:f t="shared" si="238"/>
        <x:v>1.1319443038697605</x:v>
      </x:c>
      <x:c r="AM392" s="35" t="str">
        <x:f t="shared" si="220"/>
      </x:c>
      <x:c r="AN392" s="34">
        <x:f t="shared" si="239"/>
        <x:v>1.1334050866949821</x:v>
      </x:c>
      <x:c r="AO392" s="35">
        <x:f t="shared" si="221"/>
        <x:v>-1.004949755622353E-2</x:v>
      </x:c>
      <x:c r="AP392" s="31">
        <x:f t="shared" si="222"/>
        <x:v>1</x:v>
      </x:c>
      <x:c r="AQ392" s="26" t="b">
        <x:f t="shared" si="223"/>
        <x:v>1</x:v>
      </x:c>
    </x:row>
    <x:row r="393">
      <x:c r="A393" s="30" t="n">
        <x:f>'净值底稿'!A355</x:f>
        <x:v>44364</x:v>
      </x:c>
      <x:c r="B393" s="32" t="n">
        <x:f>'净值底稿'!F355</x:f>
        <x:v>1.621845915653555</x:v>
      </x:c>
      <x:c r="C393" s="32" t="n">
        <x:f>'净值底稿'!O355</x:f>
        <x:v>1.3683098245613676</x:v>
      </x:c>
      <x:c r="D393" s="32" t="n">
        <x:f>'净值底稿'!P355</x:f>
        <x:v>1.4672</x:v>
      </x:c>
      <x:c r="E393" s="32" t="n">
        <x:f>'净值底稿'!Q355</x:f>
        <x:v>1.3577</x:v>
      </x:c>
      <x:c r="F393" s="33">
        <x:f t="shared" si="224"/>
        <x:v>2.5342413647642781E-2</x:v>
      </x:c>
      <x:c r="G393" s="33">
        <x:f t="shared" si="225"/>
        <x:v>1.1457227381644897E-2</x:v>
      </x:c>
      <x:c r="H393" s="33">
        <x:f t="shared" si="226"/>
        <x:v>-3.406690740613838E-4</x:v>
      </x:c>
      <x:c r="I393" s="33">
        <x:f t="shared" si="227"/>
        <x:v>-1.7938517179023616E-2</x:v>
      </x:c>
      <x:c r="J393" s="34">
        <x:f t="shared" si="228"/>
        <x:v>0.11710035749096401</x:v>
      </x:c>
      <x:c r="K393" s="34">
        <x:f t="shared" si="229"/>
        <x:v>0.11221630142018842</x:v>
      </x:c>
      <x:c r="L393" s="34">
        <x:f t="shared" si="230"/>
        <x:v>0.83760881922716268</x:v>
      </x:c>
      <x:c r="M393" s="34">
        <x:f t="shared" si="231"/>
        <x:v>5.7911571079292255E-2</x:v>
      </x:c>
      <x:c r="N393" s="34">
        <x:f t="shared" si="202"/>
        <x:v>1.1248370492176074</x:v>
      </x:c>
      <x:c r="O393" s="35">
        <x:f t="shared" si="203"/>
        <x:v>0.20386655922353919</x:v>
      </x:c>
      <x:c r="P393" s="26" t="b">
        <x:f t="shared" si="204"/>
        <x:v>0</x:v>
      </x:c>
      <x:c r="Q393" s="26" t="b">
        <x:f t="shared" si="205"/>
        <x:v>0</x:v>
      </x:c>
      <x:c r="R393" s="26" t="b">
        <x:f t="shared" si="206"/>
        <x:v>0</x:v>
      </x:c>
      <x:c r="S393" s="26" t="b">
        <x:f t="shared" si="232"/>
        <x:v>0</x:v>
      </x:c>
      <x:c r="T393" s="26" t="str">
        <x:f t="shared" si="233"/>
        <x:v>不调</x:v>
      </x:c>
      <x:c r="U393" s="34">
        <x:f t="shared" si="207"/>
        <x:v>0.11710035749096401</x:v>
      </x:c>
      <x:c r="V393" s="34">
        <x:f t="shared" si="208"/>
        <x:v>0.11221630142018842</x:v>
      </x:c>
      <x:c r="W393" s="34">
        <x:f t="shared" si="209"/>
        <x:v>0.83760881922716268</x:v>
      </x:c>
      <x:c r="X393" s="34">
        <x:f t="shared" si="210"/>
        <x:v>5.7911571079292255E-2</x:v>
      </x:c>
      <x:c r="Y393" s="34">
        <x:f t="shared" si="234"/>
        <x:v>0.99998626710299976</x:v>
      </x:c>
      <x:c r="Z393" s="34">
        <x:f t="shared" si="211"/>
        <x:v>0.1170987493638159</x:v>
      </x:c>
      <x:c r="AA393" s="34">
        <x:f t="shared" si="212"/>
        <x:v>0.11221476036527926</x:v>
      </x:c>
      <x:c r="AB393" s="34">
        <x:f t="shared" si="213"/>
        <x:v>0.83759731643152169</x:v>
      </x:c>
      <x:c r="AC393" s="34">
        <x:f t="shared" si="214"/>
        <x:v>5.79107757856515E-2</x:v>
      </x:c>
      <x:c r="AD393" s="34">
        <x:f t="shared" si="215"/>
        <x:v>1.1248216019462682</x:v>
      </x:c>
      <x:c r="AE393" s="34">
        <x:f t="shared" si="235"/>
        <x:v>1.1334050866949821</x:v>
      </x:c>
      <x:c r="AF393" s="33">
        <x:f t="shared" si="216"/>
        <x:v>-7.5731835417673921E-3</x:v>
      </x:c>
      <x:c r="AG393" s="33">
        <x:f t="shared" si="236"/>
        <x:v>2.5014523537723043E-3</x:v>
      </x:c>
      <x:c r="AH393" s="30">
        <x:f t="shared" si="237"/>
        <x:v>44286</x:v>
      </x:c>
      <x:c r="AI393" s="36">
        <x:f t="shared" si="217"/>
        <x:v>2021</x:v>
      </x:c>
      <x:c r="AJ393" s="36">
        <x:f t="shared" si="218"/>
        <x:v>6</x:v>
      </x:c>
      <x:c r="AK393" s="26">
        <x:f t="shared" si="219"/>
        <x:v>0</x:v>
      </x:c>
      <x:c r="AL393" s="34">
        <x:f t="shared" si="238"/>
        <x:v>1.1319443038697605</x:v>
      </x:c>
      <x:c r="AM393" s="35" t="str">
        <x:f t="shared" si="220"/>
      </x:c>
      <x:c r="AN393" s="34">
        <x:f t="shared" si="239"/>
        <x:v>1.1334050866949821</x:v>
      </x:c>
      <x:c r="AO393" s="35">
        <x:f t="shared" si="221"/>
        <x:v>-7.5731835417673921E-3</x:v>
      </x:c>
      <x:c r="AP393" s="31">
        <x:f t="shared" si="222"/>
        <x:v>1</x:v>
      </x:c>
      <x:c r="AQ393" s="26" t="b">
        <x:f t="shared" si="223"/>
        <x:v>1</x:v>
      </x:c>
    </x:row>
    <x:row r="394">
      <x:c r="A394" s="30" t="n">
        <x:f>'净值底稿'!A356</x:f>
        <x:v>44365</x:v>
      </x:c>
      <x:c r="B394" s="32" t="n">
        <x:f>'净值底稿'!F356</x:f>
        <x:v>1.64309967129415</x:v>
      </x:c>
      <x:c r="C394" s="32" t="n">
        <x:f>'净值底稿'!O356</x:f>
        <x:v>1.3773082504789163</x:v>
      </x:c>
      <x:c r="D394" s="32" t="n">
        <x:f>'净值底稿'!P356</x:f>
        <x:v>1.4676</x:v>
      </x:c>
      <x:c r="E394" s="32" t="n">
        <x:f>'净值底稿'!Q356</x:f>
        <x:v>1.346</x:v>
      </x:c>
      <x:c r="F394" s="33">
        <x:f t="shared" si="224"/>
        <x:v>1.3104670077138891E-2</x:v>
      </x:c>
      <x:c r="G394" s="33">
        <x:f t="shared" si="225"/>
        <x:v>6.5763073216500434E-3</x:v>
      </x:c>
      <x:c r="H394" s="33">
        <x:f t="shared" si="226"/>
        <x:v>2.7262813522344054E-4</x:v>
      </x:c>
      <x:c r="I394" s="33">
        <x:f t="shared" si="227"/>
        <x:v>-8.6175149149295693E-3</x:v>
      </x:c>
      <x:c r="J394" s="34">
        <x:f t="shared" si="228"/>
        <x:v>0.11863328984067428</x:v>
      </x:c>
      <x:c r="K394" s="34">
        <x:f t="shared" si="229"/>
        <x:v>0.11295271911546666</x:v>
      </x:c>
      <x:c r="L394" s="34">
        <x:f t="shared" si="230"/>
        <x:v>0.83782566902596856</x:v>
      </x:c>
      <x:c r="M394" s="34">
        <x:f t="shared" si="231"/>
        <x:v>5.7411728811583504E-2</x:v>
      </x:c>
      <x:c r="N394" s="34">
        <x:f t="shared" si="202"/>
        <x:v>1.1268234067936929</x:v>
      </x:c>
      <x:c r="O394" s="35">
        <x:f t="shared" si="203"/>
        <x:v>0.20552112031032865</x:v>
      </x:c>
      <x:c r="P394" s="26" t="b">
        <x:f t="shared" si="204"/>
        <x:v>0</x:v>
      </x:c>
      <x:c r="Q394" s="26" t="b">
        <x:f t="shared" si="205"/>
        <x:v>0</x:v>
      </x:c>
      <x:c r="R394" s="26" t="b">
        <x:f t="shared" si="206"/>
        <x:v>0</x:v>
      </x:c>
      <x:c r="S394" s="26" t="b">
        <x:f t="shared" si="232"/>
        <x:v>0</x:v>
      </x:c>
      <x:c r="T394" s="26" t="str">
        <x:f t="shared" si="233"/>
        <x:v>不调</x:v>
      </x:c>
      <x:c r="U394" s="34">
        <x:f t="shared" si="207"/>
        <x:v>0.11863328984067428</x:v>
      </x:c>
      <x:c r="V394" s="34">
        <x:f t="shared" si="208"/>
        <x:v>0.11295271911546666</x:v>
      </x:c>
      <x:c r="W394" s="34">
        <x:f t="shared" si="209"/>
        <x:v>0.83782566902596856</x:v>
      </x:c>
      <x:c r="X394" s="34">
        <x:f t="shared" si="210"/>
        <x:v>5.7411728811583504E-2</x:v>
      </x:c>
      <x:c r="Y394" s="34">
        <x:f t="shared" si="234"/>
        <x:v>0.99998626710299976</x:v>
      </x:c>
      <x:c r="Z394" s="34">
        <x:f t="shared" si="211"/>
        <x:v>0.1186316606619241</x:v>
      </x:c>
      <x:c r="AA394" s="34">
        <x:f t="shared" si="212"/>
        <x:v>0.11295116794740914</x:v>
      </x:c>
      <x:c r="AB394" s="34">
        <x:f t="shared" si="213"/>
        <x:v>0.8378141632523517</x:v>
      </x:c>
      <x:c r="AC394" s="34">
        <x:f t="shared" si="214"/>
        <x:v>5.7410940382225127E-2</x:v>
      </x:c>
      <x:c r="AD394" s="34">
        <x:f t="shared" si="215"/>
        <x:v>1.1268079322439102</x:v>
      </x:c>
      <x:c r="AE394" s="34">
        <x:f t="shared" si="235"/>
        <x:v>1.1334050866949821</x:v>
      </x:c>
      <x:c r="AF394" s="33">
        <x:f t="shared" si="216"/>
        <x:v>-5.8206501175226411E-3</x:v>
      </x:c>
      <x:c r="AG394" s="33">
        <x:f t="shared" si="236"/>
        <x:v>1.765906961783914E-3</x:v>
      </x:c>
      <x:c r="AH394" s="30">
        <x:f t="shared" si="237"/>
        <x:v>44286</x:v>
      </x:c>
      <x:c r="AI394" s="36">
        <x:f t="shared" si="217"/>
        <x:v>2021</x:v>
      </x:c>
      <x:c r="AJ394" s="36">
        <x:f t="shared" si="218"/>
        <x:v>6</x:v>
      </x:c>
      <x:c r="AK394" s="26">
        <x:f t="shared" si="219"/>
        <x:v>0</x:v>
      </x:c>
      <x:c r="AL394" s="34">
        <x:f t="shared" si="238"/>
        <x:v>1.1319443038697605</x:v>
      </x:c>
      <x:c r="AM394" s="35" t="str">
        <x:f t="shared" si="220"/>
      </x:c>
      <x:c r="AN394" s="34">
        <x:f t="shared" si="239"/>
        <x:v>1.1334050866949821</x:v>
      </x:c>
      <x:c r="AO394" s="35">
        <x:f t="shared" si="221"/>
        <x:v>-5.8206501175226411E-3</x:v>
      </x:c>
      <x:c r="AP394" s="31">
        <x:f t="shared" si="222"/>
        <x:v>1</x:v>
      </x:c>
      <x:c r="AQ394" s="26" t="b">
        <x:f t="shared" si="223"/>
        <x:v>1</x:v>
      </x:c>
    </x:row>
    <x:row r="395">
      <x:c r="A395" s="30" t="n">
        <x:f>'净值底稿'!A357</x:f>
        <x:v>44368</x:v>
      </x:c>
      <x:c r="B395" s="32" t="n">
        <x:f>'净值底稿'!F357</x:f>
        <x:v>1.66104648558888</x:v>
      </x:c>
      <x:c r="C395" s="32" t="n">
        <x:f>'净值底稿'!O357</x:f>
        <x:v>1.38876090083946</x:v>
      </x:c>
      <x:c r="D395" s="32" t="n">
        <x:f>'净值底稿'!P357</x:f>
        <x:v>1.469</x:v>
      </x:c>
      <x:c r="E395" s="32" t="n">
        <x:f>'净值底稿'!Q357</x:f>
        <x:v>1.3446</x:v>
      </x:c>
      <x:c r="F395" s="33">
        <x:f t="shared" si="224"/>
        <x:v>1.0922535381310494E-2</x:v>
      </x:c>
      <x:c r="G395" s="33">
        <x:f t="shared" si="225"/>
        <x:v>8.3152412370732787E-3</x:v>
      </x:c>
      <x:c r="H395" s="33">
        <x:f t="shared" si="226"/>
        <x:v>9.5393840283453102E-4</x:v>
      </x:c>
      <x:c r="I395" s="33">
        <x:f t="shared" si="227"/>
        <x:v>-1.0401188707280795E-3</x:v>
      </x:c>
      <x:c r="J395" s="34">
        <x:f t="shared" si="228"/>
        <x:v>0.11992741917284759</x:v>
      </x:c>
      <x:c r="K395" s="34">
        <x:f t="shared" si="229"/>
        <x:v>0.11389038415690103</x:v>
      </x:c>
      <x:c r="L395" s="34">
        <x:f t="shared" si="230"/>
        <x:v>0.8386133863571168</x:v>
      </x:c>
      <x:c r="M395" s="34">
        <x:f t="shared" si="231"/>
        <x:v>5.7351226179747333E-2</x:v>
      </x:c>
      <x:c r="N395" s="34">
        <x:f t="shared" si="202"/>
        <x:v>1.1297824158666128</x:v>
      </x:c>
      <x:c r="O395" s="35">
        <x:f t="shared" si="203"/>
        <x:v>0.20695826032165313</x:v>
      </x:c>
      <x:c r="P395" s="26" t="b">
        <x:f t="shared" si="204"/>
        <x:v>0</x:v>
      </x:c>
      <x:c r="Q395" s="26" t="b">
        <x:f t="shared" si="205"/>
        <x:v>0</x:v>
      </x:c>
      <x:c r="R395" s="26" t="b">
        <x:f t="shared" si="206"/>
        <x:v>0</x:v>
      </x:c>
      <x:c r="S395" s="26" t="b">
        <x:f t="shared" si="232"/>
        <x:v>0</x:v>
      </x:c>
      <x:c r="T395" s="26" t="str">
        <x:f t="shared" si="233"/>
        <x:v>不调</x:v>
      </x:c>
      <x:c r="U395" s="34">
        <x:f t="shared" si="207"/>
        <x:v>0.11992741917284759</x:v>
      </x:c>
      <x:c r="V395" s="34">
        <x:f t="shared" si="208"/>
        <x:v>0.11389038415690103</x:v>
      </x:c>
      <x:c r="W395" s="34">
        <x:f t="shared" si="209"/>
        <x:v>0.8386133863571168</x:v>
      </x:c>
      <x:c r="X395" s="34">
        <x:f t="shared" si="210"/>
        <x:v>5.7351226179747333E-2</x:v>
      </x:c>
      <x:c r="Y395" s="34">
        <x:f t="shared" si="234"/>
        <x:v>0.99995880187477393</x:v>
      </x:c>
      <x:c r="Z395" s="34">
        <x:f t="shared" si="211"/>
        <x:v>0.11992247838801447</x:v>
      </x:c>
      <x:c r="AA395" s="34">
        <x:f t="shared" si="212"/>
        <x:v>0.11388569208659249</x:v>
      </x:c>
      <x:c r="AB395" s="34">
        <x:f t="shared" si="213"/>
        <x:v>0.83857883705780945</x:v>
      </x:c>
      <x:c r="AC395" s="34">
        <x:f t="shared" si="214"/>
        <x:v>5.7348863416749309E-2</x:v>
      </x:c>
      <x:c r="AD395" s="34">
        <x:f t="shared" si="215"/>
        <x:v>1.1297358709491658</x:v>
      </x:c>
      <x:c r="AE395" s="34">
        <x:f t="shared" si="235"/>
        <x:v>1.1334050866949821</x:v>
      </x:c>
      <x:c r="AF395" s="33">
        <x:f t="shared" si="216"/>
        <x:v>-3.2373383434476377E-3</x:v>
      </x:c>
      <x:c r="AG395" s="33">
        <x:f t="shared" si="236"/>
        <x:v>2.5984363629967255E-3</x:v>
      </x:c>
      <x:c r="AH395" s="30">
        <x:f t="shared" si="237"/>
        <x:v>44286</x:v>
      </x:c>
      <x:c r="AI395" s="36">
        <x:f t="shared" si="217"/>
        <x:v>2021</x:v>
      </x:c>
      <x:c r="AJ395" s="36">
        <x:f t="shared" si="218"/>
        <x:v>6</x:v>
      </x:c>
      <x:c r="AK395" s="26">
        <x:f t="shared" si="219"/>
        <x:v>0</x:v>
      </x:c>
      <x:c r="AL395" s="34">
        <x:f t="shared" si="238"/>
        <x:v>1.1319443038697605</x:v>
      </x:c>
      <x:c r="AM395" s="35" t="str">
        <x:f t="shared" si="220"/>
      </x:c>
      <x:c r="AN395" s="34">
        <x:f t="shared" si="239"/>
        <x:v>1.1334050866949821</x:v>
      </x:c>
      <x:c r="AO395" s="35">
        <x:f t="shared" si="221"/>
        <x:v>-3.2373383434476377E-3</x:v>
      </x:c>
      <x:c r="AP395" s="31">
        <x:f t="shared" si="222"/>
        <x:v>1</x:v>
      </x:c>
      <x:c r="AQ395" s="26" t="b">
        <x:f t="shared" si="223"/>
        <x:v>1</x:v>
      </x:c>
    </x:row>
    <x:row r="396">
      <x:c r="A396" s="30" t="n">
        <x:f>'净值底稿'!A358</x:f>
        <x:v>44369</x:v>
      </x:c>
      <x:c r="B396" s="32" t="n">
        <x:f>'净值底稿'!F358</x:f>
        <x:v>1.65872458288189</x:v>
      </x:c>
      <x:c r="C396" s="32" t="n">
        <x:f>'净值底稿'!O358</x:f>
        <x:v>1.397999380557445</x:v>
      </x:c>
      <x:c r="D396" s="32" t="n">
        <x:f>'净值底稿'!P358</x:f>
        <x:v>1.4693</x:v>
      </x:c>
      <x:c r="E396" s="32" t="n">
        <x:f>'净值底稿'!Q358</x:f>
        <x:v>1.3483</x:v>
      </x:c>
      <x:c r="F396" s="33">
        <x:f t="shared" si="224"/>
        <x:v>-1.3978553442872688E-3</x:v>
      </x:c>
      <x:c r="G396" s="33">
        <x:f t="shared" si="225"/>
        <x:v>6.6523184173754579E-3</x:v>
      </x:c>
      <x:c r="H396" s="33">
        <x:f t="shared" si="226"/>
        <x:v>2.0422055820290552E-4</x:v>
      </x:c>
      <x:c r="I396" s="33">
        <x:f t="shared" si="227"/>
        <x:v>2.7517477316674199E-3</x:v>
      </x:c>
      <x:c r="J396" s="34">
        <x:f t="shared" si="228"/>
        <x:v>0.1197548441106996</x:v>
      </x:c>
      <x:c r="K396" s="34">
        <x:f t="shared" si="229"/>
        <x:v>0.11464329597353569</x:v>
      </x:c>
      <x:c r="L396" s="34">
        <x:f t="shared" si="230"/>
        <x:v>0.83875009209601048</x:v>
      </x:c>
      <x:c r="M396" s="34">
        <x:f t="shared" si="231"/>
        <x:v>5.7506673021570053E-2</x:v>
      </x:c>
      <x:c r="N396" s="34">
        <x:f t="shared" si="202"/>
        <x:v>1.1306549052018158</x:v>
      </x:c>
      <x:c r="O396" s="35">
        <x:f t="shared" si="203"/>
        <x:v>0.20731183228926645</x:v>
      </x:c>
      <x:c r="P396" s="26" t="b">
        <x:f t="shared" si="204"/>
        <x:v>0</x:v>
      </x:c>
      <x:c r="Q396" s="26" t="b">
        <x:f t="shared" si="205"/>
        <x:v>0</x:v>
      </x:c>
      <x:c r="R396" s="26" t="b">
        <x:f t="shared" si="206"/>
        <x:v>0</x:v>
      </x:c>
      <x:c r="S396" s="26" t="b">
        <x:f t="shared" si="232"/>
        <x:v>0</x:v>
      </x:c>
      <x:c r="T396" s="26" t="str">
        <x:f t="shared" si="233"/>
        <x:v>不调</x:v>
      </x:c>
      <x:c r="U396" s="34">
        <x:f t="shared" si="207"/>
        <x:v>0.1197548441106996</x:v>
      </x:c>
      <x:c r="V396" s="34">
        <x:f t="shared" si="208"/>
        <x:v>0.11464329597353569</x:v>
      </x:c>
      <x:c r="W396" s="34">
        <x:f t="shared" si="209"/>
        <x:v>0.83875009209601048</x:v>
      </x:c>
      <x:c r="X396" s="34">
        <x:f t="shared" si="210"/>
        <x:v>5.7506673021570053E-2</x:v>
      </x:c>
      <x:c r="Y396" s="34">
        <x:f t="shared" si="234"/>
        <x:v>0.99998626710299976</x:v>
      </x:c>
      <x:c r="Z396" s="34">
        <x:f t="shared" si="211"/>
        <x:v>0.11975319952976014</x:v>
      </x:c>
      <x:c r="AA396" s="34">
        <x:f t="shared" si="212"/>
        <x:v>0.11464172158896031</x:v>
      </x:c>
      <x:c r="AB396" s="34">
        <x:f t="shared" si="213"/>
        <x:v>0.8387385736273868</x:v>
      </x:c>
      <x:c r="AC396" s="34">
        <x:f t="shared" si="214"/>
        <x:v>5.750588328835262E-2</x:v>
      </x:c>
      <x:c r="AD396" s="34">
        <x:f t="shared" si="215"/>
        <x:v>1.1306393780344599</x:v>
      </x:c>
      <x:c r="AE396" s="34">
        <x:f t="shared" si="235"/>
        <x:v>1.1334050866949821</x:v>
      </x:c>
      <x:c r="AF396" s="33">
        <x:f t="shared" si="216"/>
        <x:v>-2.4401766790962398E-3</x:v>
      </x:c>
      <x:c r="AG396" s="33">
        <x:f t="shared" si="236"/>
        <x:v>7.9975072804838732E-4</x:v>
      </x:c>
      <x:c r="AH396" s="30">
        <x:f t="shared" si="237"/>
        <x:v>44286</x:v>
      </x:c>
      <x:c r="AI396" s="36">
        <x:f t="shared" si="217"/>
        <x:v>2021</x:v>
      </x:c>
      <x:c r="AJ396" s="36">
        <x:f t="shared" si="218"/>
        <x:v>6</x:v>
      </x:c>
      <x:c r="AK396" s="26">
        <x:f t="shared" si="219"/>
        <x:v>0</x:v>
      </x:c>
      <x:c r="AL396" s="34">
        <x:f t="shared" si="238"/>
        <x:v>1.1319443038697605</x:v>
      </x:c>
      <x:c r="AM396" s="35" t="str">
        <x:f t="shared" si="220"/>
      </x:c>
      <x:c r="AN396" s="34">
        <x:f t="shared" si="239"/>
        <x:v>1.1334050866949821</x:v>
      </x:c>
      <x:c r="AO396" s="35">
        <x:f t="shared" si="221"/>
        <x:v>-2.4401766790962398E-3</x:v>
      </x:c>
      <x:c r="AP396" s="31">
        <x:f t="shared" si="222"/>
        <x:v>1</x:v>
      </x:c>
      <x:c r="AQ396" s="26" t="b">
        <x:f t="shared" si="223"/>
        <x:v>1</x:v>
      </x:c>
    </x:row>
    <x:row r="397">
      <x:c r="A397" s="30" t="n">
        <x:f>'净值底稿'!A359</x:f>
        <x:v>44370</x:v>
      </x:c>
      <x:c r="B397" s="32" t="n">
        <x:f>'净值底稿'!F359</x:f>
        <x:v>1.6992468289900948</x:v>
      </x:c>
      <x:c r="C397" s="32" t="n">
        <x:f>'净值底稿'!O359</x:f>
        <x:v>1.4068987116706562</x:v>
      </x:c>
      <x:c r="D397" s="32" t="n">
        <x:f>'净值底稿'!P359</x:f>
        <x:v>1.47</x:v>
      </x:c>
      <x:c r="E397" s="32" t="n">
        <x:f>'净值底稿'!Q359</x:f>
        <x:v>1.3496</x:v>
      </x:c>
      <x:c r="F397" s="33">
        <x:f t="shared" si="224"/>
        <x:v>2.4429761592970944E-2</x:v>
      </x:c>
      <x:c r="G397" s="33">
        <x:f t="shared" si="225"/>
        <x:v>6.3657618429433516E-3</x:v>
      </x:c>
      <x:c r="H397" s="33">
        <x:f t="shared" si="226"/>
        <x:v>4.7641734159120652E-4</x:v>
      </x:c>
      <x:c r="I397" s="33">
        <x:f t="shared" si="227"/>
        <x:v>9.6417711191865152E-4</x:v>
      </x:c>
      <x:c r="J397" s="34">
        <x:f t="shared" si="228"/>
        <x:v>0.12267874164426766</x:v>
      </x:c>
      <x:c r="K397" s="34">
        <x:f t="shared" si="229"/>
        <x:v>0.11537150348586066</x:v>
      </x:c>
      <x:c r="L397" s="34">
        <x:f t="shared" si="230"/>
        <x:v>0.83913816322892432</x:v>
      </x:c>
      <x:c r="M397" s="34">
        <x:f t="shared" si="231"/>
        <x:v>5.7561329144819914E-2</x:v>
      </x:c>
      <x:c r="N397" s="34">
        <x:f t="shared" si="202"/>
        <x:v>1.1347497375038724</x:v>
      </x:c>
      <x:c r="O397" s="35">
        <x:f t="shared" si="203"/>
        <x:v>0.20978215483333915</x:v>
      </x:c>
      <x:c r="P397" s="26" t="b">
        <x:f t="shared" si="204"/>
        <x:v>0</x:v>
      </x:c>
      <x:c r="Q397" s="26" t="b">
        <x:f t="shared" si="205"/>
        <x:v>0</x:v>
      </x:c>
      <x:c r="R397" s="26" t="b">
        <x:f t="shared" si="206"/>
        <x:v>0</x:v>
      </x:c>
      <x:c r="S397" s="26" t="b">
        <x:f t="shared" si="232"/>
        <x:v>0</x:v>
      </x:c>
      <x:c r="T397" s="26" t="str">
        <x:f t="shared" si="233"/>
        <x:v>不调</x:v>
      </x:c>
      <x:c r="U397" s="34">
        <x:f t="shared" si="207"/>
        <x:v>0.12267874164426766</x:v>
      </x:c>
      <x:c r="V397" s="34">
        <x:f t="shared" si="208"/>
        <x:v>0.11537150348586066</x:v>
      </x:c>
      <x:c r="W397" s="34">
        <x:f t="shared" si="209"/>
        <x:v>0.83913816322892432</x:v>
      </x:c>
      <x:c r="X397" s="34">
        <x:f t="shared" si="210"/>
        <x:v>5.7561329144819914E-2</x:v>
      </x:c>
      <x:c r="Y397" s="34">
        <x:f t="shared" si="234"/>
        <x:v>0.99998626710299976</x:v>
      </x:c>
      <x:c r="Z397" s="34">
        <x:f t="shared" si="211"/>
        <x:v>0.12267705690974454</x:v>
      </x:c>
      <x:c r="AA397" s="34">
        <x:f t="shared" si="212"/>
        <x:v>0.11536991910088652</x:v>
      </x:c>
      <x:c r="AB397" s="34">
        <x:f t="shared" si="213"/>
        <x:v>0.83912663943095978</x:v>
      </x:c>
      <x:c r="AC397" s="34">
        <x:f t="shared" si="214"/>
        <x:v>5.756053866101557E-2</x:v>
      </x:c>
      <x:c r="AD397" s="34">
        <x:f t="shared" si="215"/>
        <x:v>1.1347341541026064</x:v>
      </x:c>
      <x:c r="AE397" s="34">
        <x:f t="shared" si="235"/>
        <x:v>1.1347341541026064</x:v>
      </x:c>
      <x:c r="AF397" s="33">
        <x:f t="shared" si="216"/>
        <x:v>0</x:v>
      </x:c>
      <x:c r="AG397" s="33">
        <x:f t="shared" si="236"/>
        <x:v>3.6216464309468677E-3</x:v>
      </x:c>
      <x:c r="AH397" s="30">
        <x:f t="shared" si="237"/>
        <x:v>44286</x:v>
      </x:c>
      <x:c r="AI397" s="36">
        <x:f t="shared" si="217"/>
        <x:v>2021</x:v>
      </x:c>
      <x:c r="AJ397" s="36">
        <x:f t="shared" si="218"/>
        <x:v>6</x:v>
      </x:c>
      <x:c r="AK397" s="26">
        <x:f t="shared" si="219"/>
        <x:v>0</x:v>
      </x:c>
      <x:c r="AL397" s="34">
        <x:f t="shared" si="238"/>
        <x:v>1.1319443038697605</x:v>
      </x:c>
      <x:c r="AM397" s="35" t="str">
        <x:f t="shared" si="220"/>
      </x:c>
      <x:c r="AN397" s="34">
        <x:f t="shared" si="239"/>
        <x:v>1.1347341541026064</x:v>
      </x:c>
      <x:c r="AO397" s="35">
        <x:f t="shared" si="221"/>
        <x:v>0</x:v>
      </x:c>
      <x:c r="AP397" s="31">
        <x:f t="shared" si="222"/>
        <x:v>1</x:v>
      </x:c>
      <x:c r="AQ397" s="26" t="b">
        <x:f t="shared" si="223"/>
        <x:v>1</x:v>
      </x:c>
    </x:row>
    <x:row r="398">
      <x:c r="A398" s="30" t="n">
        <x:f>'净值底稿'!A360</x:f>
        <x:v>44371</x:v>
      </x:c>
      <x:c r="B398" s="32" t="n">
        <x:f>'净值底稿'!F360</x:f>
        <x:v>1.6801667098775974</x:v>
      </x:c>
      <x:c r="C398" s="32" t="n">
        <x:f>'净值底稿'!O360</x:f>
        <x:v>1.3997537161350675</x:v>
      </x:c>
      <x:c r="D398" s="32" t="n">
        <x:f>'净值底稿'!P360</x:f>
        <x:v>1.4706</x:v>
      </x:c>
      <x:c r="E398" s="32" t="n">
        <x:f>'净值底稿'!Q360</x:f>
        <x:v>1.3443</x:v>
      </x:c>
      <x:c r="F398" s="33">
        <x:f t="shared" si="224"/>
        <x:v>-1.1228574205336184E-2</x:v>
      </x:c>
      <x:c r="G398" s="33">
        <x:f t="shared" si="225"/>
        <x:v>-5.0785429514710323E-3</x:v>
      </x:c>
      <x:c r="H398" s="33">
        <x:f t="shared" si="226"/>
        <x:v>4.0816326530612734E-4</x:v>
      </x:c>
      <x:c r="I398" s="33">
        <x:f t="shared" si="227"/>
        <x:v>-3.9270895080022461E-3</x:v>
      </x:c>
      <x:c r="J398" s="34">
        <x:f t="shared" si="228"/>
        <x:v>0.12129956847294122</x:v>
      </x:c>
      <x:c r="K398" s="34">
        <x:f t="shared" si="229"/>
        <x:v>0.11478400801142494</x:v>
      </x:c>
      <x:c r="L398" s="34">
        <x:f t="shared" si="230"/>
        <x:v>0.83946914010011531</x:v>
      </x:c>
      <x:c r="M398" s="34">
        <x:f t="shared" si="231"/>
        <x:v>5.7334493273564935E-2</x:v>
      </x:c>
      <x:c r="N398" s="34">
        <x:f t="shared" si="202"/>
        <x:v>1.1328872098580465</x:v>
      </x:c>
      <x:c r="O398" s="35">
        <x:f t="shared" si="203"/>
        <x:v>0.20839106879311314</x:v>
      </x:c>
      <x:c r="P398" s="26" t="b">
        <x:f t="shared" si="204"/>
        <x:v>0</x:v>
      </x:c>
      <x:c r="Q398" s="26" t="b">
        <x:f t="shared" si="205"/>
        <x:v>0</x:v>
      </x:c>
      <x:c r="R398" s="26" t="b">
        <x:f t="shared" si="206"/>
        <x:v>0</x:v>
      </x:c>
      <x:c r="S398" s="26" t="b">
        <x:f t="shared" si="232"/>
        <x:v>0</x:v>
      </x:c>
      <x:c r="T398" s="26" t="str">
        <x:f t="shared" si="233"/>
        <x:v>不调</x:v>
      </x:c>
      <x:c r="U398" s="34">
        <x:f t="shared" si="207"/>
        <x:v>0.12129956847294122</x:v>
      </x:c>
      <x:c r="V398" s="34">
        <x:f t="shared" si="208"/>
        <x:v>0.11478400801142494</x:v>
      </x:c>
      <x:c r="W398" s="34">
        <x:f t="shared" si="209"/>
        <x:v>0.83946914010011531</x:v>
      </x:c>
      <x:c r="X398" s="34">
        <x:f t="shared" si="210"/>
        <x:v>5.7334493273564935E-2</x:v>
      </x:c>
      <x:c r="Y398" s="34">
        <x:f t="shared" si="234"/>
        <x:v>0.99998626710299976</x:v>
      </x:c>
      <x:c r="Z398" s="34">
        <x:f t="shared" si="211"/>
        <x:v>0.12129790267846122</x:v>
      </x:c>
      <x:c r="AA398" s="34">
        <x:f t="shared" si="212"/>
        <x:v>0.11478243169446564</x:v>
      </x:c>
      <x:c r="AB398" s="34">
        <x:f t="shared" si="213"/>
        <x:v>0.83945761175687938</x:v>
      </x:c>
      <x:c r="AC398" s="34">
        <x:f t="shared" si="214"/>
        <x:v>5.7333705904874251E-2</x:v>
      </x:c>
      <x:c r="AD398" s="34">
        <x:f t="shared" si="215"/>
        <x:v>1.1328716520346804</x:v>
      </x:c>
      <x:c r="AE398" s="34">
        <x:f t="shared" si="235"/>
        <x:v>1.1347341541026064</x:v>
      </x:c>
      <x:c r="AF398" s="33">
        <x:f t="shared" si="216"/>
        <x:v>-1.6413554321883517E-3</x:v>
      </x:c>
      <x:c r="AG398" s="33">
        <x:f t="shared" si="236"/>
        <x:v>-1.6413554321883517E-3</x:v>
      </x:c>
      <x:c r="AH398" s="30">
        <x:f t="shared" si="237"/>
        <x:v>44286</x:v>
      </x:c>
      <x:c r="AI398" s="36">
        <x:f t="shared" si="217"/>
        <x:v>2021</x:v>
      </x:c>
      <x:c r="AJ398" s="36">
        <x:f t="shared" si="218"/>
        <x:v>6</x:v>
      </x:c>
      <x:c r="AK398" s="26">
        <x:f t="shared" si="219"/>
        <x:v>0</x:v>
      </x:c>
      <x:c r="AL398" s="34">
        <x:f t="shared" si="238"/>
        <x:v>1.1319443038697605</x:v>
      </x:c>
      <x:c r="AM398" s="35" t="str">
        <x:f t="shared" si="220"/>
      </x:c>
      <x:c r="AN398" s="34">
        <x:f t="shared" si="239"/>
        <x:v>1.1347341541026064</x:v>
      </x:c>
      <x:c r="AO398" s="35">
        <x:f t="shared" si="221"/>
        <x:v>-1.6413554321883517E-3</x:v>
      </x:c>
      <x:c r="AP398" s="31">
        <x:f t="shared" si="222"/>
        <x:v>1</x:v>
      </x:c>
      <x:c r="AQ398" s="26" t="b">
        <x:f t="shared" si="223"/>
        <x:v>1</x:v>
      </x:c>
    </x:row>
    <x:row r="399">
      <x:c r="A399" s="30" t="n">
        <x:f>'净值底稿'!A361</x:f>
        <x:v>44372</x:v>
      </x:c>
      <x:c r="B399" s="32" t="n">
        <x:f>'净值底稿'!F361</x:f>
        <x:v>1.6984736248618924</x:v>
      </x:c>
      <x:c r="C399" s="32" t="n">
        <x:f>'净值底稿'!O361</x:f>
        <x:v>1.4144312782608064</x:v>
      </x:c>
      <x:c r="D399" s="32" t="n">
        <x:f>'净值底稿'!P361</x:f>
        <x:v>1.4712</x:v>
      </x:c>
      <x:c r="E399" s="32" t="n">
        <x:f>'净值底稿'!Q361</x:f>
        <x:v>1.3452</x:v>
      </x:c>
      <x:c r="F399" s="33">
        <x:f t="shared" si="224"/>
        <x:v>1.0895891983021544E-2</x:v>
      </x:c>
      <x:c r="G399" s="33">
        <x:f t="shared" si="225"/>
        <x:v>1.0485817581014079E-2</x:v>
      </x:c>
      <x:c r="H399" s="33">
        <x:f t="shared" si="226"/>
        <x:v>4.0799673602620601E-4</x:v>
      </x:c>
      <x:c r="I399" s="33">
        <x:f t="shared" si="227"/>
        <x:v>6.6949341664801487E-4</x:v>
      </x:c>
      <x:c r="J399" s="34">
        <x:f t="shared" si="228"/>
        <x:v>0.12261955152381279</x:v>
      </x:c>
      <x:c r="K399" s="34">
        <x:f t="shared" si="229"/>
        <x:v>0.11598601933471901</x:v>
      </x:c>
      <x:c r="L399" s="34">
        <x:f t="shared" si="230"/>
        <x:v>0.83980010772250857</x:v>
      </x:c>
      <x:c r="M399" s="34">
        <x:f t="shared" si="231"/>
        <x:v>5.7372090443529596E-2</x:v>
      </x:c>
      <x:c r="N399" s="34">
        <x:f t="shared" si="202"/>
        <x:v>1.1357777690245698</x:v>
      </x:c>
      <x:c r="O399" s="35">
        <x:f t="shared" si="203"/>
        <x:v>0.21008121250995374</x:v>
      </x:c>
      <x:c r="P399" s="26" t="b">
        <x:f t="shared" si="204"/>
        <x:v>0</x:v>
      </x:c>
      <x:c r="Q399" s="26" t="b">
        <x:f t="shared" si="205"/>
        <x:v>0</x:v>
      </x:c>
      <x:c r="R399" s="26" t="b">
        <x:f t="shared" si="206"/>
        <x:v>0</x:v>
      </x:c>
      <x:c r="S399" s="26" t="b">
        <x:f t="shared" si="232"/>
        <x:v>0</x:v>
      </x:c>
      <x:c r="T399" s="26" t="str">
        <x:f t="shared" si="233"/>
        <x:v>不调</x:v>
      </x:c>
      <x:c r="U399" s="34">
        <x:f t="shared" si="207"/>
        <x:v>0.12261955152381279</x:v>
      </x:c>
      <x:c r="V399" s="34">
        <x:f t="shared" si="208"/>
        <x:v>0.11598601933471901</x:v>
      </x:c>
      <x:c r="W399" s="34">
        <x:f t="shared" si="209"/>
        <x:v>0.83980010772250857</x:v>
      </x:c>
      <x:c r="X399" s="34">
        <x:f t="shared" si="210"/>
        <x:v>5.7372090443529596E-2</x:v>
      </x:c>
      <x:c r="Y399" s="34">
        <x:f t="shared" si="234"/>
        <x:v>0.99998626710299976</x:v>
      </x:c>
      <x:c r="Z399" s="34">
        <x:f t="shared" si="211"/>
        <x:v>0.12261786760214149</x:v>
      </x:c>
      <x:c r="AA399" s="34">
        <x:f t="shared" si="212"/>
        <x:v>0.11598442651066201</x:v>
      </x:c>
      <x:c r="AB399" s="34">
        <x:f t="shared" si="213"/>
        <x:v>0.83978857483412839</x:v>
      </x:c>
      <x:c r="AC399" s="34">
        <x:f t="shared" si="214"/>
        <x:v>5.7371302558520847E-2</x:v>
      </x:c>
      <x:c r="AD399" s="34">
        <x:f t="shared" si="215"/>
        <x:v>1.1357621715054527</x:v>
      </x:c>
      <x:c r="AE399" s="34">
        <x:f t="shared" si="235"/>
        <x:v>1.1357621715054527</x:v>
      </x:c>
      <x:c r="AF399" s="33">
        <x:f t="shared" si="216"/>
        <x:v>0</x:v>
      </x:c>
      <x:c r="AG399" s="33">
        <x:f t="shared" si="236"/>
        <x:v>2.5514977496177149E-3</x:v>
      </x:c>
      <x:c r="AH399" s="30">
        <x:f t="shared" si="237"/>
        <x:v>44286</x:v>
      </x:c>
      <x:c r="AI399" s="36">
        <x:f t="shared" si="217"/>
        <x:v>2021</x:v>
      </x:c>
      <x:c r="AJ399" s="36">
        <x:f t="shared" si="218"/>
        <x:v>6</x:v>
      </x:c>
      <x:c r="AK399" s="26">
        <x:f t="shared" si="219"/>
        <x:v>0</x:v>
      </x:c>
      <x:c r="AL399" s="34">
        <x:f t="shared" si="238"/>
        <x:v>1.1319443038697605</x:v>
      </x:c>
      <x:c r="AM399" s="35" t="str">
        <x:f t="shared" si="220"/>
      </x:c>
      <x:c r="AN399" s="34">
        <x:f t="shared" si="239"/>
        <x:v>1.1357621715054527</x:v>
      </x:c>
      <x:c r="AO399" s="35">
        <x:f t="shared" si="221"/>
        <x:v>0</x:v>
      </x:c>
      <x:c r="AP399" s="31">
        <x:f t="shared" si="222"/>
        <x:v>1</x:v>
      </x:c>
      <x:c r="AQ399" s="26" t="b">
        <x:f t="shared" si="223"/>
        <x:v>1</x:v>
      </x:c>
    </x:row>
    <x:row r="400">
      <x:c r="A400" s="30" t="n">
        <x:f>'净值底稿'!A362</x:f>
        <x:v>44375</x:v>
      </x:c>
      <x:c r="B400" s="32" t="n">
        <x:f>'净值底稿'!F362</x:f>
        <x:v>1.7168005096319123</x:v>
      </x:c>
      <x:c r="C400" s="32" t="n">
        <x:f>'净值底稿'!O362</x:f>
        <x:v>1.4219844486750437</x:v>
      </x:c>
      <x:c r="D400" s="32" t="n">
        <x:f>'净值底稿'!P362</x:f>
        <x:v>1.4712</x:v>
      </x:c>
      <x:c r="E400" s="32" t="n">
        <x:f>'净值底稿'!Q362</x:f>
        <x:v>1.3466</x:v>
      </x:c>
      <x:c r="F400" s="33">
        <x:f t="shared" si="224"/>
        <x:v>1.0790208633066234E-2</x:v>
      </x:c>
      <x:c r="G400" s="33">
        <x:f t="shared" si="225"/>
        <x:v>5.3400759233241946E-3</x:v>
      </x:c>
      <x:c r="H400" s="33">
        <x:f t="shared" si="226"/>
        <x:v>0</x:v>
      </x:c>
      <x:c r="I400" s="33">
        <x:f t="shared" si="227"/>
        <x:v>1.0407374368124334E-3</x:v>
      </x:c>
      <x:c r="J400" s="34">
        <x:f t="shared" si="228"/>
        <x:v>0.12394093997571029</x:v>
      </x:c>
      <x:c r="K400" s="34">
        <x:f t="shared" si="229"/>
        <x:v>0.11660379215415216</x:v>
      </x:c>
      <x:c r="L400" s="34">
        <x:f t="shared" si="230"/>
        <x:v>0.83978857483412839</x:v>
      </x:c>
      <x:c r="M400" s="34">
        <x:f t="shared" si="231"/>
        <x:v>5.7431011020892195E-2</x:v>
      </x:c>
      <x:c r="N400" s="34">
        <x:f t="shared" si="202"/>
        <x:v>1.1377643179848831</x:v>
      </x:c>
      <x:c r="O400" s="35">
        <x:f t="shared" si="203"/>
        <x:v>0.21141876953558886</x:v>
      </x:c>
      <x:c r="P400" s="26" t="b">
        <x:f t="shared" si="204"/>
        <x:v>0</x:v>
      </x:c>
      <x:c r="Q400" s="26" t="b">
        <x:f t="shared" si="205"/>
        <x:v>0</x:v>
      </x:c>
      <x:c r="R400" s="26" t="b">
        <x:f t="shared" si="206"/>
        <x:v>0</x:v>
      </x:c>
      <x:c r="S400" s="26" t="b">
        <x:f t="shared" si="232"/>
        <x:v>0</x:v>
      </x:c>
      <x:c r="T400" s="26" t="str">
        <x:f t="shared" si="233"/>
        <x:v>不调</x:v>
      </x:c>
      <x:c r="U400" s="34">
        <x:f t="shared" si="207"/>
        <x:v>0.12394093997571029</x:v>
      </x:c>
      <x:c r="V400" s="34">
        <x:f t="shared" si="208"/>
        <x:v>0.11660379215415216</x:v>
      </x:c>
      <x:c r="W400" s="34">
        <x:f t="shared" si="209"/>
        <x:v>0.83978857483412839</x:v>
      </x:c>
      <x:c r="X400" s="34">
        <x:f t="shared" si="210"/>
        <x:v>5.7431011020892195E-2</x:v>
      </x:c>
      <x:c r="Y400" s="34">
        <x:f t="shared" si="234"/>
        <x:v>0.99995880187477393</x:v>
      </x:c>
      <x:c r="Z400" s="34">
        <x:f t="shared" si="211"/>
        <x:v>0.12393583384134453</x:v>
      </x:c>
      <x:c r="AA400" s="34">
        <x:f t="shared" si="212"/>
        <x:v>0.11659898829652116</x:v>
      </x:c>
      <x:c r="AB400" s="34">
        <x:f t="shared" si="213"/>
        <x:v>0.83975397711925892</x:v>
      </x:c>
      <x:c r="AC400" s="34">
        <x:f t="shared" si="214"/>
        <x:v>5.7428644970908299E-2</x:v>
      </x:c>
      <x:c r="AD400" s="34">
        <x:f t="shared" si="215"/>
        <x:v>1.1377174442280329</x:v>
      </x:c>
      <x:c r="AE400" s="34">
        <x:f t="shared" si="235"/>
        <x:v>1.1377174442280329</x:v>
      </x:c>
      <x:c r="AF400" s="33">
        <x:f t="shared" si="216"/>
        <x:v>0</x:v>
      </x:c>
      <x:c r="AG400" s="33">
        <x:f t="shared" si="236"/>
        <x:v>1.7215511941099937E-3</x:v>
      </x:c>
      <x:c r="AH400" s="30">
        <x:f t="shared" si="237"/>
        <x:v>44286</x:v>
      </x:c>
      <x:c r="AI400" s="36">
        <x:f t="shared" si="217"/>
        <x:v>2021</x:v>
      </x:c>
      <x:c r="AJ400" s="36">
        <x:f t="shared" si="218"/>
        <x:v>6</x:v>
      </x:c>
      <x:c r="AK400" s="26">
        <x:f t="shared" si="219"/>
        <x:v>0</x:v>
      </x:c>
      <x:c r="AL400" s="34">
        <x:f t="shared" si="238"/>
        <x:v>1.1319443038697605</x:v>
      </x:c>
      <x:c r="AM400" s="35" t="str">
        <x:f t="shared" si="220"/>
      </x:c>
      <x:c r="AN400" s="34">
        <x:f t="shared" si="239"/>
        <x:v>1.1377174442280329</x:v>
      </x:c>
      <x:c r="AO400" s="35">
        <x:f t="shared" si="221"/>
        <x:v>0</x:v>
      </x:c>
      <x:c r="AP400" s="31">
        <x:f t="shared" si="222"/>
        <x:v>1</x:v>
      </x:c>
      <x:c r="AQ400" s="26" t="b">
        <x:f t="shared" si="223"/>
        <x:v>1</x:v>
      </x:c>
    </x:row>
    <x:row r="401">
      <x:c r="A401" s="30" t="n">
        <x:f>'净值底稿'!A363</x:f>
        <x:v>44376</x:v>
      </x:c>
      <x:c r="B401" s="32" t="n">
        <x:f>'净值底稿'!F363</x:f>
        <x:v>1.7088315321198775</x:v>
      </x:c>
      <x:c r="C401" s="32" t="n">
        <x:f>'净值底稿'!O363</x:f>
        <x:v>1.4114378509391412</x:v>
      </x:c>
      <x:c r="D401" s="32" t="n">
        <x:f>'净值底稿'!P363</x:f>
        <x:v>1.4719</x:v>
      </x:c>
      <x:c r="E401" s="32" t="n">
        <x:f>'净值底稿'!Q363</x:f>
        <x:v>1.3401</x:v>
      </x:c>
      <x:c r="F401" s="33">
        <x:f t="shared" si="224"/>
        <x:v>-4.6417609194112641E-3</x:v>
      </x:c>
      <x:c r="G401" s="33">
        <x:f t="shared" si="225"/>
        <x:v>-7.4168165100043648E-3</x:v>
      </x:c>
      <x:c r="H401" s="33">
        <x:f t="shared" si="226"/>
        <x:v>4.758020663404583E-4</x:v>
      </x:c>
      <x:c r="I401" s="33">
        <x:f t="shared" si="227"/>
        <x:v>-4.8269716322589806E-3</x:v>
      </x:c>
      <x:c r="J401" s="34">
        <x:f t="shared" si="228"/>
        <x:v>0.12336055333130513</x:v>
      </x:c>
      <x:c r="K401" s="34">
        <x:f t="shared" si="229"/>
        <x:v>0.11573419499507372</x:v>
      </x:c>
      <x:c r="L401" s="34">
        <x:f t="shared" si="230"/>
        <x:v>0.84015353379678992</x:v>
      </x:c>
      <x:c r="M401" s="34">
        <x:f t="shared" si="231"/>
        <x:v>5.7151438530754654E-2</x:v>
      </x:c>
      <x:c r="N401" s="34">
        <x:f t="shared" si="202"/>
        <x:v>1.1363997206539234</x:v>
      </x:c>
      <x:c r="O401" s="35">
        <x:f t="shared" si="203"/>
        <x:v>0.21039669755356463</x:v>
      </x:c>
      <x:c r="P401" s="26" t="b">
        <x:f t="shared" si="204"/>
        <x:v>0</x:v>
      </x:c>
      <x:c r="Q401" s="26" t="b">
        <x:f t="shared" si="205"/>
        <x:v>0</x:v>
      </x:c>
      <x:c r="R401" s="26" t="b">
        <x:f t="shared" si="206"/>
        <x:v>0</x:v>
      </x:c>
      <x:c r="S401" s="26" t="b">
        <x:f t="shared" si="232"/>
        <x:v>0</x:v>
      </x:c>
      <x:c r="T401" s="26" t="str">
        <x:f t="shared" si="233"/>
        <x:v>不调</x:v>
      </x:c>
      <x:c r="U401" s="34">
        <x:f t="shared" si="207"/>
        <x:v>0.12336055333130513</x:v>
      </x:c>
      <x:c r="V401" s="34">
        <x:f t="shared" si="208"/>
        <x:v>0.11573419499507372</x:v>
      </x:c>
      <x:c r="W401" s="34">
        <x:f t="shared" si="209"/>
        <x:v>0.84015353379678992</x:v>
      </x:c>
      <x:c r="X401" s="34">
        <x:f t="shared" si="210"/>
        <x:v>5.7151438530754654E-2</x:v>
      </x:c>
      <x:c r="Y401" s="34">
        <x:f t="shared" si="234"/>
        <x:v>0.99998626710299976</x:v>
      </x:c>
      <x:c r="Z401" s="34">
        <x:f t="shared" si="211"/>
        <x:v>0.12335885923353235</x:v>
      </x:c>
      <x:c r="AA401" s="34">
        <x:f t="shared" si="212"/>
        <x:v>0.11573260562929444</x:v>
      </x:c>
      <x:c r="AB401" s="34">
        <x:f t="shared" si="213"/>
        <x:v>0.84014199605484585</x:v>
      </x:c>
      <x:c r="AC401" s="34">
        <x:f t="shared" si="214"/>
        <x:v>5.7150653675935893E-2</x:v>
      </x:c>
      <x:c r="AD401" s="34">
        <x:f t="shared" si="215"/>
        <x:v>1.1363841145936084</x:v>
      </x:c>
      <x:c r="AE401" s="34">
        <x:f t="shared" si="235"/>
        <x:v>1.1377174442280329</x:v>
      </x:c>
      <x:c r="AF401" s="33">
        <x:f t="shared" si="216"/>
        <x:v>-1.1719338937702384E-3</x:v>
      </x:c>
      <x:c r="AG401" s="33">
        <x:f t="shared" si="236"/>
        <x:v>-1.1719338937702384E-3</x:v>
      </x:c>
      <x:c r="AH401" s="30">
        <x:f t="shared" si="237"/>
        <x:v>44286</x:v>
      </x:c>
      <x:c r="AI401" s="36">
        <x:f t="shared" si="217"/>
        <x:v>2021</x:v>
      </x:c>
      <x:c r="AJ401" s="36">
        <x:f t="shared" si="218"/>
        <x:v>6</x:v>
      </x:c>
      <x:c r="AK401" s="26">
        <x:f t="shared" si="219"/>
        <x:v>0</x:v>
      </x:c>
      <x:c r="AL401" s="34">
        <x:f t="shared" si="238"/>
        <x:v>1.1319443038697605</x:v>
      </x:c>
      <x:c r="AM401" s="35" t="str">
        <x:f t="shared" si="220"/>
      </x:c>
      <x:c r="AN401" s="34">
        <x:f t="shared" si="239"/>
        <x:v>1.1377174442280329</x:v>
      </x:c>
      <x:c r="AO401" s="35">
        <x:f t="shared" si="221"/>
        <x:v>-1.1719338937702384E-3</x:v>
      </x:c>
      <x:c r="AP401" s="31">
        <x:f t="shared" si="222"/>
        <x:v>1</x:v>
      </x:c>
      <x:c r="AQ401" s="26" t="b">
        <x:f t="shared" si="223"/>
        <x:v>1</x:v>
      </x:c>
    </x:row>
    <x:row r="402">
      <x:c r="A402" s="30" t="n">
        <x:f>'净值底稿'!A364</x:f>
        <x:v>44377</x:v>
      </x:c>
      <x:c r="B402" s="32" t="n">
        <x:f>'净值底稿'!F364</x:f>
        <x:v>1.741805534897555</x:v>
      </x:c>
      <x:c r="C402" s="32" t="n">
        <x:f>'净值底稿'!O364</x:f>
        <x:v>1.4261439068172175</x:v>
      </x:c>
      <x:c r="D402" s="32" t="n">
        <x:f>'净值底稿'!P364</x:f>
        <x:v>1.4725</x:v>
      </x:c>
      <x:c r="E402" s="32" t="n">
        <x:f>'净值底稿'!Q364</x:f>
        <x:v>1.3276</x:v>
      </x:c>
      <x:c r="F402" s="33">
        <x:f t="shared" si="224"/>
        <x:v>1.9296227953361722E-2</x:v>
      </x:c>
      <x:c r="G402" s="33">
        <x:f t="shared" si="225"/>
        <x:v>1.0419201857376326E-2</x:v>
      </x:c>
      <x:c r="H402" s="33">
        <x:f t="shared" si="226"/>
        <x:v>4.0763638834162563E-4</x:v>
      </x:c>
      <x:c r="I402" s="33">
        <x:f t="shared" si="227"/>
        <x:v>-9.3276621147676542E-3</x:v>
      </x:c>
      <x:c r="J402" s="34">
        <x:f t="shared" si="228"/>
        <x:v>0.12573921990136924</x:v>
      </x:c>
      <x:c r="K402" s="34">
        <x:f t="shared" si="229"/>
        <x:v>0.11693844700882619</x:v>
      </x:c>
      <x:c r="L402" s="34">
        <x:f t="shared" si="230"/>
        <x:v>0.84048446850381175</x:v>
      </x:c>
      <x:c r="M402" s="34">
        <x:f t="shared" si="231"/>
        <x:v>5.6617571688808661E-2</x:v>
      </x:c>
      <x:c r="N402" s="34">
        <x:f t="shared" si="202"/>
        <x:v>1.139779707102816</x:v>
      </x:c>
      <x:c r="O402" s="35">
        <x:f t="shared" si="203"/>
        <x:v>0.21291629022511124</x:v>
      </x:c>
      <x:c r="P402" s="26" t="b">
        <x:f t="shared" si="204"/>
        <x:v>0</x:v>
      </x:c>
      <x:c r="Q402" s="26" t="b">
        <x:f t="shared" si="205"/>
        <x:v>1</x:v>
      </x:c>
      <x:c r="R402" s="26" t="b">
        <x:f t="shared" si="206"/>
        <x:v>0</x:v>
      </x:c>
      <x:c r="S402" s="26" t="b">
        <x:f t="shared" si="232"/>
        <x:v>1</x:v>
      </x:c>
      <x:c r="T402" s="26" t="str">
        <x:f t="shared" si="233"/>
        <x:v>季度</x:v>
      </x:c>
      <x:c r="U402" s="34">
        <x:f t="shared" si="207"/>
        <x:v>0.12133883345509772</x:v>
      </x:c>
      <x:c r="V402" s="34">
        <x:f t="shared" si="208"/>
        <x:v>0.12133883345509772</x:v>
      </x:c>
      <x:c r="W402" s="34">
        <x:f t="shared" si="209"/>
        <x:v>0.84048446850381175</x:v>
      </x:c>
      <x:c r="X402" s="34">
        <x:f t="shared" si="210"/>
        <x:v>5.6617571688808661E-2</x:v>
      </x:c>
      <x:c r="Y402" s="34">
        <x:f t="shared" si="234"/>
        <x:v>0.99998626710299976</x:v>
      </x:c>
      <x:c r="Z402" s="34">
        <x:f t="shared" si="211"/>
        <x:v>0.12133716712139575</x:v>
      </x:c>
      <x:c r="AA402" s="34">
        <x:f t="shared" si="212"/>
        <x:v>0.12133716712139575</x:v>
      </x:c>
      <x:c r="AB402" s="34">
        <x:f t="shared" si="213"/>
        <x:v>0.84047292621717551</x:v>
      </x:c>
      <x:c r="AC402" s="34">
        <x:f t="shared" si="214"/>
        <x:v>5.6616794165528256E-2</x:v>
      </x:c>
      <x:c r="AD402" s="34">
        <x:f t="shared" si="215"/>
        <x:v>1.1397640546254952</x:v>
      </x:c>
      <x:c r="AE402" s="34">
        <x:f t="shared" si="235"/>
        <x:v>1.1397640546254952</x:v>
      </x:c>
      <x:c r="AF402" s="33">
        <x:f t="shared" si="216"/>
        <x:v>0</x:v>
      </x:c>
      <x:c r="AG402" s="33">
        <x:f t="shared" si="236"/>
        <x:v>2.974293628783764E-3</x:v>
      </x:c>
      <x:c r="AH402" s="30">
        <x:f t="shared" si="237"/>
        <x:v>44377</x:v>
      </x:c>
      <x:c r="AI402" s="36">
        <x:f t="shared" si="217"/>
        <x:v>2021</x:v>
      </x:c>
      <x:c r="AJ402" s="36">
        <x:f t="shared" si="218"/>
        <x:v>6</x:v>
      </x:c>
      <x:c r="AK402" s="26">
        <x:f t="shared" si="219"/>
        <x:v>1</x:v>
      </x:c>
      <x:c r="AL402" s="34">
        <x:f t="shared" si="238"/>
        <x:v>1.1319443038697605</x:v>
      </x:c>
      <x:c r="AM402" s="35">
        <x:f t="shared" si="220"/>
        <x:v>6.9082469243419986E-3</x:v>
      </x:c>
      <x:c r="AN402" s="34">
        <x:f t="shared" si="239"/>
        <x:v>1.1397640546254952</x:v>
      </x:c>
      <x:c r="AO402" s="35">
        <x:f t="shared" si="221"/>
        <x:v>0</x:v>
      </x:c>
      <x:c r="AP402" s="31">
        <x:f t="shared" si="222"/>
        <x:v>1</x:v>
      </x:c>
      <x:c r="AQ402" s="26" t="b">
        <x:f t="shared" si="223"/>
        <x:v>1</x:v>
      </x:c>
    </x:row>
    <x:row r="403">
      <x:c r="A403" s="30" t="n">
        <x:f>'净值底稿'!A365</x:f>
        <x:v>44378</x:v>
      </x:c>
      <x:c r="B403" s="32" t="n">
        <x:f>'净值底稿'!F365</x:f>
        <x:v>1.71662495282638</x:v>
      </x:c>
      <x:c r="C403" s="32" t="n">
        <x:f>'净值底稿'!O365</x:f>
        <x:v>1.410877729217145</x:v>
      </x:c>
      <x:c r="D403" s="32" t="n">
        <x:f>'净值底稿'!P365</x:f>
        <x:v>1.4728</x:v>
      </x:c>
      <x:c r="E403" s="32" t="n">
        <x:f>'净值底稿'!Q365</x:f>
        <x:v>1.343</x:v>
      </x:c>
      <x:c r="F403" s="33">
        <x:f t="shared" si="224"/>
        <x:v>-1.4456597804218152E-2</x:v>
      </x:c>
      <x:c r="G403" s="33">
        <x:f t="shared" si="225"/>
        <x:v>-1.0704514128691667E-2</x:v>
      </x:c>
      <x:c r="H403" s="33">
        <x:f t="shared" si="226"/>
        <x:v>2.0373514431248907E-4</x:v>
      </x:c>
      <x:c r="I403" s="33">
        <x:f t="shared" si="227"/>
        <x:v>1.1599879481771769E-2</x:v>
      </x:c>
      <x:c r="J403" s="34">
        <x:f t="shared" si="228"/>
        <x:v>0.11958304449761853</x:v>
      </x:c>
      <x:c r="K403" s="34">
        <x:f t="shared" si="229"/>
        <x:v>0.12003831170160935</x:v>
      </x:c>
      <x:c r="L403" s="34">
        <x:f t="shared" si="230"/>
        <x:v>0.84064416009008913</x:v>
      </x:c>
      <x:c r="M403" s="34">
        <x:f t="shared" si="231"/>
        <x:v>5.7273542154492665E-2</x:v>
      </x:c>
      <x:c r="N403" s="34">
        <x:f t="shared" si="202"/>
        <x:v>1.1375390584438096</x:v>
      </x:c>
      <x:c r="O403" s="35">
        <x:f t="shared" si="203"/>
        <x:v>0.21064890424689034</x:v>
      </x:c>
      <x:c r="P403" s="26" t="b">
        <x:f t="shared" si="204"/>
        <x:v>0</x:v>
      </x:c>
      <x:c r="Q403" s="26" t="b">
        <x:f t="shared" si="205"/>
        <x:v>0</x:v>
      </x:c>
      <x:c r="R403" s="26" t="b">
        <x:f t="shared" si="206"/>
        <x:v>0</x:v>
      </x:c>
      <x:c r="S403" s="26" t="b">
        <x:f t="shared" si="232"/>
        <x:v>0</x:v>
      </x:c>
      <x:c r="T403" s="26" t="str">
        <x:f t="shared" si="233"/>
        <x:v>不调</x:v>
      </x:c>
      <x:c r="U403" s="34">
        <x:f t="shared" si="207"/>
        <x:v>0.11958304449761853</x:v>
      </x:c>
      <x:c r="V403" s="34">
        <x:f t="shared" si="208"/>
        <x:v>0.12003831170160935</x:v>
      </x:c>
      <x:c r="W403" s="34">
        <x:f t="shared" si="209"/>
        <x:v>0.84064416009008913</x:v>
      </x:c>
      <x:c r="X403" s="34">
        <x:f t="shared" si="210"/>
        <x:v>5.7273542154492665E-2</x:v>
      </x:c>
      <x:c r="Y403" s="34">
        <x:f t="shared" si="234"/>
        <x:v>0.99998626710299976</x:v>
      </x:c>
      <x:c r="Z403" s="34">
        <x:f t="shared" si="211"/>
        <x:v>0.11958140227598547</x:v>
      </x:c>
      <x:c r="AA403" s="34">
        <x:f t="shared" si="212"/>
        <x:v>0.12003666322783867</x:v>
      </x:c>
      <x:c r="AB403" s="34">
        <x:f t="shared" si="213"/>
        <x:v>0.84063261561042479</x:v>
      </x:c>
      <x:c r="AC403" s="34">
        <x:f t="shared" si="214"/>
        <x:v>5.7272755622837422E-2</x:v>
      </x:c>
      <x:c r="AD403" s="34">
        <x:f t="shared" si="215"/>
        <x:v>1.1375234367370863</x:v>
      </x:c>
      <x:c r="AE403" s="34">
        <x:f t="shared" si="235"/>
        <x:v>1.1397640546254952</x:v>
      </x:c>
      <x:c r="AF403" s="33">
        <x:f t="shared" si="216"/>
        <x:v>-1.9658611616288901E-3</x:v>
      </x:c>
      <x:c r="AG403" s="33">
        <x:f t="shared" si="236"/>
        <x:v>-1.9658611616288901E-3</x:v>
      </x:c>
      <x:c r="AH403" s="30">
        <x:f t="shared" si="237"/>
        <x:v>44377</x:v>
      </x:c>
      <x:c r="AI403" s="36">
        <x:f t="shared" si="217"/>
        <x:v>2021</x:v>
      </x:c>
      <x:c r="AJ403" s="36">
        <x:f t="shared" si="218"/>
        <x:v>7</x:v>
      </x:c>
      <x:c r="AK403" s="26">
        <x:f t="shared" si="219"/>
        <x:v>0</x:v>
      </x:c>
      <x:c r="AL403" s="34">
        <x:f t="shared" si="238"/>
        <x:v>1.1397640546254952</x:v>
      </x:c>
      <x:c r="AM403" s="35" t="str">
        <x:f t="shared" si="220"/>
      </x:c>
      <x:c r="AN403" s="34">
        <x:f t="shared" si="239"/>
        <x:v>1.1397640546254952</x:v>
      </x:c>
      <x:c r="AO403" s="35">
        <x:f t="shared" si="221"/>
        <x:v>-1.9658611616288901E-3</x:v>
      </x:c>
      <x:c r="AP403" s="31">
        <x:f t="shared" si="222"/>
        <x:v>1</x:v>
      </x:c>
      <x:c r="AQ403" s="26" t="b">
        <x:f t="shared" si="223"/>
        <x:v>1</x:v>
      </x:c>
    </x:row>
    <x:row r="404">
      <x:c r="A404" s="30" t="n">
        <x:f>'净值底稿'!A366</x:f>
        <x:v>44379</x:v>
      </x:c>
      <x:c r="B404" s="32" t="n">
        <x:f>'净值底稿'!F366</x:f>
        <x:v>1.6922096953062649</x:v>
      </x:c>
      <x:c r="C404" s="32" t="n">
        <x:f>'净值底稿'!O366</x:f>
        <x:v>1.3952989083870162</x:v>
      </x:c>
      <x:c r="D404" s="32" t="n">
        <x:f>'净值底稿'!P366</x:f>
        <x:v>1.4736</x:v>
      </x:c>
      <x:c r="E404" s="32" t="n">
        <x:f>'净值底稿'!Q366</x:f>
        <x:v>1.3462</x:v>
      </x:c>
      <x:c r="F404" s="33">
        <x:f t="shared" si="224"/>
        <x:v>-1.4222825713861353E-2</x:v>
      </x:c>
      <x:c r="G404" s="33">
        <x:f t="shared" si="225"/>
        <x:v>-1.1041935461532204E-2</x:v>
      </x:c>
      <x:c r="H404" s="33">
        <x:f t="shared" si="226"/>
        <x:v>5.4318305268874489E-4</x:v>
      </x:c>
      <x:c r="I404" s="33">
        <x:f t="shared" si="227"/>
        <x:v>2.3827252419956757E-3</x:v>
      </x:c>
      <x:c r="J404" s="34">
        <x:f t="shared" si="228"/>
        <x:v>0.11788061683279499</x:v>
      </x:c>
      <x:c r="K404" s="34">
        <x:f t="shared" si="229"/>
        <x:v>0.1187112261394592</x:v>
      </x:c>
      <x:c r="L404" s="34">
        <x:f t="shared" si="230"/>
        <x:v>0.84108923300076177</x:v>
      </x:c>
      <x:c r="M404" s="34">
        <x:f t="shared" si="231"/>
        <x:v>5.7409220863338606E-2</x:v>
      </x:c>
      <x:c r="N404" s="34">
        <x:f t="shared" si="202"/>
        <x:v>1.1350902968363545</x:v>
      </x:c>
      <x:c r="O404" s="35">
        <x:f t="shared" si="203"/>
        <x:v>0.20843438062299244</x:v>
      </x:c>
      <x:c r="P404" s="26" t="b">
        <x:f t="shared" si="204"/>
        <x:v>0</x:v>
      </x:c>
      <x:c r="Q404" s="26" t="b">
        <x:f t="shared" si="205"/>
        <x:v>0</x:v>
      </x:c>
      <x:c r="R404" s="26" t="b">
        <x:f t="shared" si="206"/>
        <x:v>0</x:v>
      </x:c>
      <x:c r="S404" s="26" t="b">
        <x:f t="shared" si="232"/>
        <x:v>0</x:v>
      </x:c>
      <x:c r="T404" s="26" t="str">
        <x:f t="shared" si="233"/>
        <x:v>不调</x:v>
      </x:c>
      <x:c r="U404" s="34">
        <x:f t="shared" si="207"/>
        <x:v>0.11788061683279499</x:v>
      </x:c>
      <x:c r="V404" s="34">
        <x:f t="shared" si="208"/>
        <x:v>0.1187112261394592</x:v>
      </x:c>
      <x:c r="W404" s="34">
        <x:f t="shared" si="209"/>
        <x:v>0.84108923300076177</x:v>
      </x:c>
      <x:c r="X404" s="34">
        <x:f t="shared" si="210"/>
        <x:v>5.7409220863338606E-2</x:v>
      </x:c>
      <x:c r="Y404" s="34">
        <x:f t="shared" si="234"/>
        <x:v>0.99998626710299976</x:v>
      </x:c>
      <x:c r="Z404" s="34">
        <x:f t="shared" si="211"/>
        <x:v>0.1178789979904257</x:v>
      </x:c>
      <x:c r="AA404" s="34">
        <x:f t="shared" si="212"/>
        <x:v>0.11870959589041785</x:v>
      </x:c>
      <x:c r="AB404" s="34">
        <x:f t="shared" si="213"/>
        <x:v>0.84107768240895697</x:v>
      </x:c>
      <x:c r="AC404" s="34">
        <x:f t="shared" si="214"/>
        <x:v>5.7408432468421623E-2</x:v>
      </x:c>
      <x:c r="AD404" s="34">
        <x:f t="shared" si="215"/>
        <x:v>1.1350747087582223</x:v>
      </x:c>
      <x:c r="AE404" s="34">
        <x:f t="shared" si="235"/>
        <x:v>1.1397640546254952</x:v>
      </x:c>
      <x:c r="AF404" s="33">
        <x:f t="shared" si="216"/>
        <x:v>-4.1143128248712912E-3</x:v>
      </x:c>
      <x:c r="AG404" s="33">
        <x:f t="shared" si="236"/>
        <x:v>-2.1526835402073674E-3</x:v>
      </x:c>
      <x:c r="AH404" s="30">
        <x:f t="shared" si="237"/>
        <x:v>44377</x:v>
      </x:c>
      <x:c r="AI404" s="36">
        <x:f t="shared" si="217"/>
        <x:v>2021</x:v>
      </x:c>
      <x:c r="AJ404" s="36">
        <x:f t="shared" si="218"/>
        <x:v>7</x:v>
      </x:c>
      <x:c r="AK404" s="26">
        <x:f t="shared" si="219"/>
        <x:v>0</x:v>
      </x:c>
      <x:c r="AL404" s="34">
        <x:f t="shared" si="238"/>
        <x:v>1.1397640546254952</x:v>
      </x:c>
      <x:c r="AM404" s="35" t="str">
        <x:f t="shared" si="220"/>
      </x:c>
      <x:c r="AN404" s="34">
        <x:f t="shared" si="239"/>
        <x:v>1.1397640546254952</x:v>
      </x:c>
      <x:c r="AO404" s="35">
        <x:f t="shared" si="221"/>
        <x:v>-4.1143128248712912E-3</x:v>
      </x:c>
      <x:c r="AP404" s="31">
        <x:f t="shared" si="222"/>
        <x:v>1</x:v>
      </x:c>
      <x:c r="AQ404" s="26" t="b">
        <x:f t="shared" si="223"/>
        <x:v>1</x:v>
      </x:c>
    </x:row>
    <x:row r="405">
      <x:c r="A405" s="30" t="n">
        <x:f>'净值底稿'!A367</x:f>
        <x:v>44382</x:v>
      </x:c>
      <x:c r="B405" s="32" t="n">
        <x:f>'净值底稿'!F367</x:f>
        <x:v>1.738176891976005</x:v>
      </x:c>
      <x:c r="C405" s="32" t="n">
        <x:f>'净值底稿'!O367</x:f>
        <x:v>1.4095385473353326</x:v>
      </x:c>
      <x:c r="D405" s="32" t="n">
        <x:f>'净值底稿'!P367</x:f>
        <x:v>1.4744</x:v>
      </x:c>
      <x:c r="E405" s="32" t="n">
        <x:f>'净值底稿'!Q367</x:f>
        <x:v>1.3513</x:v>
      </x:c>
      <x:c r="F405" s="33">
        <x:f t="shared" si="224"/>
        <x:v>2.7164007390597433E-2</x:v>
      </x:c>
      <x:c r="G405" s="33">
        <x:f t="shared" si="225"/>
        <x:v>1.0205439753964596E-2</x:v>
      </x:c>
      <x:c r="H405" s="33">
        <x:f t="shared" si="226"/>
        <x:v>5.4288816503800241E-4</x:v>
      </x:c>
      <x:c r="I405" s="33">
        <x:f t="shared" si="227"/>
        <x:v>3.7884415391471471E-3</x:v>
      </x:c>
      <x:c r="J405" s="34">
        <x:f t="shared" si="228"/>
        <x:v>0.12108106396303384</x:v>
      </x:c>
      <x:c r="K405" s="34">
        <x:f t="shared" si="229"/>
        <x:v>0.11992107951949499</x:v>
      </x:c>
      <x:c r="L405" s="34">
        <x:f t="shared" si="230"/>
        <x:v>0.84153429352861442</x:v>
      </x:c>
      <x:c r="M405" s="34">
        <x:f t="shared" si="231"/>
        <x:v>5.7625920958682318E-2</x:v>
      </x:c>
      <x:c r="N405" s="34">
        <x:f t="shared" si="202"/>
        <x:v>1.1401623579698255</x:v>
      </x:c>
      <x:c r="O405" s="35">
        <x:f t="shared" si="203"/>
        <x:v>0.21137528510558579</x:v>
      </x:c>
      <x:c r="P405" s="26" t="b">
        <x:f t="shared" si="204"/>
        <x:v>0</x:v>
      </x:c>
      <x:c r="Q405" s="26" t="b">
        <x:f t="shared" si="205"/>
        <x:v>0</x:v>
      </x:c>
      <x:c r="R405" s="26" t="b">
        <x:f t="shared" si="206"/>
        <x:v>0</x:v>
      </x:c>
      <x:c r="S405" s="26" t="b">
        <x:f t="shared" si="232"/>
        <x:v>0</x:v>
      </x:c>
      <x:c r="T405" s="26" t="str">
        <x:f t="shared" si="233"/>
        <x:v>不调</x:v>
      </x:c>
      <x:c r="U405" s="34">
        <x:f t="shared" si="207"/>
        <x:v>0.12108106396303384</x:v>
      </x:c>
      <x:c r="V405" s="34">
        <x:f t="shared" si="208"/>
        <x:v>0.11992107951949499</x:v>
      </x:c>
      <x:c r="W405" s="34">
        <x:f t="shared" si="209"/>
        <x:v>0.84153429352861442</x:v>
      </x:c>
      <x:c r="X405" s="34">
        <x:f t="shared" si="210"/>
        <x:v>5.7625920958682318E-2</x:v>
      </x:c>
      <x:c r="Y405" s="34">
        <x:f t="shared" si="234"/>
        <x:v>0.99995880187477393</x:v>
      </x:c>
      <x:c r="Z405" s="34">
        <x:f t="shared" si="211"/>
        <x:v>0.12107607565019818</x:v>
      </x:c>
      <x:c r="AA405" s="34">
        <x:f t="shared" si="212"/>
        <x:v>0.1199161389958437</x:v>
      </x:c>
      <x:c r="AB405" s="34">
        <x:f t="shared" si="213"/>
        <x:v>0.8414996238934076</x:v>
      </x:c>
      <x:c r="AC405" s="34">
        <x:f t="shared" si="214"/>
        <x:v>5.7623546878774391E-2</x:v>
      </x:c>
      <x:c r="AD405" s="34">
        <x:f t="shared" si="215"/>
        <x:v>1.140115385418224</x:v>
      </x:c>
      <x:c r="AE405" s="34">
        <x:f t="shared" si="235"/>
        <x:v>1.140115385418224</x:v>
      </x:c>
      <x:c r="AF405" s="33">
        <x:f t="shared" si="216"/>
        <x:v>0</x:v>
      </x:c>
      <x:c r="AG405" s="33">
        <x:f t="shared" si="236"/>
        <x:v>4.4408325030131923E-3</x:v>
      </x:c>
      <x:c r="AH405" s="30">
        <x:f t="shared" si="237"/>
        <x:v>44377</x:v>
      </x:c>
      <x:c r="AI405" s="36">
        <x:f t="shared" si="217"/>
        <x:v>2021</x:v>
      </x:c>
      <x:c r="AJ405" s="36">
        <x:f t="shared" si="218"/>
        <x:v>7</x:v>
      </x:c>
      <x:c r="AK405" s="26">
        <x:f t="shared" si="219"/>
        <x:v>0</x:v>
      </x:c>
      <x:c r="AL405" s="34">
        <x:f t="shared" si="238"/>
        <x:v>1.1397640546254952</x:v>
      </x:c>
      <x:c r="AM405" s="35" t="str">
        <x:f t="shared" si="220"/>
      </x:c>
      <x:c r="AN405" s="34">
        <x:f t="shared" si="239"/>
        <x:v>1.140115385418224</x:v>
      </x:c>
      <x:c r="AO405" s="35">
        <x:f t="shared" si="221"/>
        <x:v>0</x:v>
      </x:c>
      <x:c r="AP405" s="31">
        <x:f t="shared" si="222"/>
        <x:v>1</x:v>
      </x:c>
      <x:c r="AQ405" s="26" t="b">
        <x:f t="shared" si="223"/>
        <x:v>1</x:v>
      </x:c>
    </x:row>
    <x:row r="406">
      <x:c r="A406" s="30" t="n">
        <x:f>'净值底稿'!A368</x:f>
        <x:v>44383</x:v>
      </x:c>
      <x:c r="B406" s="32" t="n">
        <x:f>'净值底稿'!F368</x:f>
        <x:v>1.7334602232335898</x:v>
      </x:c>
      <x:c r="C406" s="32" t="n">
        <x:f>'净值底稿'!O368</x:f>
        <x:v>1.4076393755329213</x:v>
      </x:c>
      <x:c r="D406" s="32" t="n">
        <x:f>'净值底稿'!P368</x:f>
        <x:v>1.4743</x:v>
      </x:c>
      <x:c r="E406" s="32" t="n">
        <x:f>'净值底稿'!Q368</x:f>
        <x:v>1.3635</x:v>
      </x:c>
      <x:c r="F406" s="33">
        <x:f t="shared" si="224"/>
        <x:v>-2.7135723436371162E-3</x:v>
      </x:c>
      <x:c r="G406" s="33">
        <x:f t="shared" si="225"/>
        <x:v>-1.3473713124069198E-3</x:v>
      </x:c>
      <x:c r="H406" s="33">
        <x:f t="shared" si="226"/>
        <x:v>-6.7824199674437757E-5</x:v>
      </x:c>
      <x:c r="I406" s="33">
        <x:f t="shared" si="227"/>
        <x:v>9.0283430770368156E-3</x:v>
      </x:c>
      <x:c r="J406" s="34">
        <x:f t="shared" si="228"/>
        <x:v>0.12074752695983769</x:v>
      </x:c>
      <x:c r="K406" s="34">
        <x:f t="shared" si="229"/>
        <x:v>0.11975456743026611</x:v>
      </x:c>
      <x:c r="L406" s="34">
        <x:f t="shared" si="230"/>
        <x:v>0.84144254985489064</x:v>
      </x:c>
      <x:c r="M406" s="34">
        <x:f t="shared" si="231"/>
        <x:v>5.8143792029311678E-2</x:v>
      </x:c>
      <x:c r="N406" s="34">
        <x:f t="shared" si="202"/>
        <x:v>1.1400884362743062</x:v>
      </x:c>
      <x:c r="O406" s="35">
        <x:f t="shared" si="203"/>
        <x:v>0.21095038484561804</x:v>
      </x:c>
      <x:c r="P406" s="26" t="b">
        <x:f t="shared" si="204"/>
        <x:v>0</x:v>
      </x:c>
      <x:c r="Q406" s="26" t="b">
        <x:f t="shared" si="205"/>
        <x:v>0</x:v>
      </x:c>
      <x:c r="R406" s="26" t="b">
        <x:f t="shared" si="206"/>
        <x:v>0</x:v>
      </x:c>
      <x:c r="S406" s="26" t="b">
        <x:f t="shared" si="232"/>
        <x:v>0</x:v>
      </x:c>
      <x:c r="T406" s="26" t="str">
        <x:f t="shared" si="233"/>
        <x:v>不调</x:v>
      </x:c>
      <x:c r="U406" s="34">
        <x:f t="shared" si="207"/>
        <x:v>0.12074752695983769</x:v>
      </x:c>
      <x:c r="V406" s="34">
        <x:f t="shared" si="208"/>
        <x:v>0.11975456743026611</x:v>
      </x:c>
      <x:c r="W406" s="34">
        <x:f t="shared" si="209"/>
        <x:v>0.84144254985489064</x:v>
      </x:c>
      <x:c r="X406" s="34">
        <x:f t="shared" si="210"/>
        <x:v>5.8143792029311678E-2</x:v>
      </x:c>
      <x:c r="Y406" s="34">
        <x:f t="shared" si="234"/>
        <x:v>0.99998626710299976</x:v>
      </x:c>
      <x:c r="Z406" s="34">
        <x:f t="shared" si="211"/>
        <x:v>0.12074586874648692</x:v>
      </x:c>
      <x:c r="AA406" s="34">
        <x:f t="shared" si="212"/>
        <x:v>0.11975292285312628</x:v>
      </x:c>
      <x:c r="AB406" s="34">
        <x:f t="shared" si="213"/>
        <x:v>0.84143099441102187</x:v>
      </x:c>
      <x:c r="AC406" s="34">
        <x:f t="shared" si="214"/>
        <x:v>5.8142993546604536E-2</x:v>
      </x:c>
      <x:c r="AD406" s="34">
        <x:f t="shared" si="215"/>
        <x:v>1.1400727795572394</x:v>
      </x:c>
      <x:c r="AE406" s="34">
        <x:f t="shared" si="235"/>
        <x:v>1.140115385418224</x:v>
      </x:c>
      <x:c r="AF406" s="33">
        <x:f t="shared" si="216"/>
        <x:v>-3.7369779874452114E-5</x:v>
      </x:c>
      <x:c r="AG406" s="33">
        <x:f t="shared" si="236"/>
        <x:v>-3.7369779874452114E-5</x:v>
      </x:c>
      <x:c r="AH406" s="30">
        <x:f t="shared" si="237"/>
        <x:v>44377</x:v>
      </x:c>
      <x:c r="AI406" s="36">
        <x:f t="shared" si="217"/>
        <x:v>2021</x:v>
      </x:c>
      <x:c r="AJ406" s="36">
        <x:f t="shared" si="218"/>
        <x:v>7</x:v>
      </x:c>
      <x:c r="AK406" s="26">
        <x:f t="shared" si="219"/>
        <x:v>0</x:v>
      </x:c>
      <x:c r="AL406" s="34">
        <x:f t="shared" si="238"/>
        <x:v>1.1397640546254952</x:v>
      </x:c>
      <x:c r="AM406" s="35" t="str">
        <x:f t="shared" si="220"/>
      </x:c>
      <x:c r="AN406" s="34">
        <x:f t="shared" si="239"/>
        <x:v>1.140115385418224</x:v>
      </x:c>
      <x:c r="AO406" s="35">
        <x:f t="shared" si="221"/>
        <x:v>-3.7369779874452114E-5</x:v>
      </x:c>
      <x:c r="AP406" s="31">
        <x:f t="shared" si="222"/>
        <x:v>1</x:v>
      </x:c>
      <x:c r="AQ406" s="26" t="b">
        <x:f t="shared" si="223"/>
        <x:v>1</x:v>
      </x:c>
    </x:row>
    <x:row r="407">
      <x:c r="A407" s="30" t="n">
        <x:f>'净值底稿'!A369</x:f>
        <x:v>44384</x:v>
      </x:c>
      <x:c r="B407" s="32" t="n">
        <x:f>'净值底稿'!F369</x:f>
        <x:v>1.783769396383995</x:v>
      </x:c>
      <x:c r="C407" s="32" t="n">
        <x:f>'净值底稿'!O369</x:f>
        <x:v>1.424227652305615</x:v>
      </x:c>
      <x:c r="D407" s="32" t="n">
        <x:f>'净值底稿'!P369</x:f>
        <x:v>1.4756</x:v>
      </x:c>
      <x:c r="E407" s="32" t="n">
        <x:f>'净值底稿'!Q369</x:f>
        <x:v>1.3618</x:v>
      </x:c>
      <x:c r="F407" s="33">
        <x:f t="shared" si="224"/>
        <x:v>2.9022398366060242E-2</x:v>
      </x:c>
      <x:c r="G407" s="33">
        <x:f t="shared" si="225"/>
        <x:v>1.1784464871489986E-2</x:v>
      </x:c>
      <x:c r="H407" s="33">
        <x:f t="shared" si="226"/>
        <x:v>8.8177440141090635E-4</x:v>
      </x:c>
      <x:c r="I407" s="33">
        <x:f t="shared" si="227"/>
        <x:v>-1.2467913458013014E-3</x:v>
      </x:c>
      <x:c r="J407" s="34">
        <x:f t="shared" si="228"/>
        <x:v>0.12425020345030349</x:v>
      </x:c>
      <x:c r="K407" s="34">
        <x:f t="shared" si="229"/>
        <x:v>0.12116414696574719</x:v>
      </x:c>
      <x:c r="L407" s="34">
        <x:f t="shared" si="230"/>
        <x:v>0.84217294672244725</x:v>
      </x:c>
      <x:c r="M407" s="34">
        <x:f t="shared" si="231"/>
        <x:v>5.8070501365431647E-2</x:v>
      </x:c>
      <x:c r="N407" s="34">
        <x:f t="shared" si="202"/>
        <x:v>1.1456577985039296</x:v>
      </x:c>
      <x:c r="O407" s="35">
        <x:f t="shared" si="203"/>
        <x:v>0.21421261282079854</x:v>
      </x:c>
      <x:c r="P407" s="26" t="b">
        <x:f t="shared" si="204"/>
        <x:v>0</x:v>
      </x:c>
      <x:c r="Q407" s="26" t="b">
        <x:f t="shared" si="205"/>
        <x:v>0</x:v>
      </x:c>
      <x:c r="R407" s="26" t="b">
        <x:f t="shared" si="206"/>
        <x:v>0</x:v>
      </x:c>
      <x:c r="S407" s="26" t="b">
        <x:f t="shared" si="232"/>
        <x:v>0</x:v>
      </x:c>
      <x:c r="T407" s="26" t="str">
        <x:f t="shared" si="233"/>
        <x:v>不调</x:v>
      </x:c>
      <x:c r="U407" s="34">
        <x:f t="shared" si="207"/>
        <x:v>0.12425020345030349</x:v>
      </x:c>
      <x:c r="V407" s="34">
        <x:f t="shared" si="208"/>
        <x:v>0.12116414696574719</x:v>
      </x:c>
      <x:c r="W407" s="34">
        <x:f t="shared" si="209"/>
        <x:v>0.84217294672244725</x:v>
      </x:c>
      <x:c r="X407" s="34">
        <x:f t="shared" si="210"/>
        <x:v>5.8070501365431647E-2</x:v>
      </x:c>
      <x:c r="Y407" s="34">
        <x:f t="shared" si="234"/>
        <x:v>0.99998626710299976</x:v>
      </x:c>
      <x:c r="Z407" s="34">
        <x:f t="shared" si="211"/>
        <x:v>0.12424849713505726</x:v>
      </x:c>
      <x:c r="AA407" s="34">
        <x:f t="shared" si="212"/>
        <x:v>0.12116248303099679</x:v>
      </x:c>
      <x:c r="AB407" s="34">
        <x:f t="shared" si="213"/>
        <x:v>0.84216138124811357</x:v>
      </x:c>
      <x:c r="AC407" s="34">
        <x:f t="shared" si="214"/>
        <x:v>5.8069703889217644E-2</x:v>
      </x:c>
      <x:c r="AD407" s="34">
        <x:f t="shared" si="215"/>
        <x:v>1.1456420653033854</x:v>
      </x:c>
      <x:c r="AE407" s="34">
        <x:f t="shared" si="235"/>
        <x:v>1.1456420653033854</x:v>
      </x:c>
      <x:c r="AF407" s="33">
        <x:f t="shared" si="216"/>
        <x:v>0</x:v>
      </x:c>
      <x:c r="AG407" s="33">
        <x:f t="shared" si="236"/>
        <x:v>4.8850265053332897E-3</x:v>
      </x:c>
      <x:c r="AH407" s="30">
        <x:f t="shared" si="237"/>
        <x:v>44377</x:v>
      </x:c>
      <x:c r="AI407" s="36">
        <x:f t="shared" si="217"/>
        <x:v>2021</x:v>
      </x:c>
      <x:c r="AJ407" s="36">
        <x:f t="shared" si="218"/>
        <x:v>7</x:v>
      </x:c>
      <x:c r="AK407" s="26">
        <x:f t="shared" si="219"/>
        <x:v>0</x:v>
      </x:c>
      <x:c r="AL407" s="34">
        <x:f t="shared" si="238"/>
        <x:v>1.1397640546254952</x:v>
      </x:c>
      <x:c r="AM407" s="35" t="str">
        <x:f t="shared" si="220"/>
      </x:c>
      <x:c r="AN407" s="34">
        <x:f t="shared" si="239"/>
        <x:v>1.1456420653033854</x:v>
      </x:c>
      <x:c r="AO407" s="35">
        <x:f t="shared" si="221"/>
        <x:v>0</x:v>
      </x:c>
      <x:c r="AP407" s="31">
        <x:f t="shared" si="222"/>
        <x:v>1</x:v>
      </x:c>
      <x:c r="AQ407" s="26" t="b">
        <x:f t="shared" si="223"/>
        <x:v>1</x:v>
      </x:c>
    </x:row>
    <x:row r="408">
      <x:c r="A408" s="30" t="n">
        <x:f>'净值底稿'!A370</x:f>
        <x:v>44385</x:v>
      </x:c>
      <x:c r="B408" s="32" t="n">
        <x:f>'净值底稿'!F370</x:f>
        <x:v>1.817011338663755</x:v>
      </x:c>
      <x:c r="C408" s="32" t="n">
        <x:f>'净值底稿'!O370</x:f>
        <x:v>1.4198374718198201</x:v>
      </x:c>
      <x:c r="D408" s="32" t="n">
        <x:f>'净值底稿'!P370</x:f>
        <x:v>1.4792</x:v>
      </x:c>
      <x:c r="E408" s="32" t="n">
        <x:f>'净值底稿'!Q370</x:f>
        <x:v>1.3637</x:v>
      </x:c>
      <x:c r="F408" s="33">
        <x:f t="shared" si="224"/>
        <x:v>1.8635784618318496E-2</x:v>
      </x:c>
      <x:c r="G408" s="33">
        <x:f t="shared" si="225"/>
        <x:v>-3.0824991206200858E-3</x:v>
      </x:c>
      <x:c r="H408" s="33">
        <x:f t="shared" si="226"/>
        <x:v>2.4396855516399807E-3</x:v>
      </x:c>
      <x:c r="I408" s="33">
        <x:f t="shared" si="227"/>
        <x:v>1.3952122191218663E-3</x:v>
      </x:c>
      <x:c r="J408" s="34">
        <x:f t="shared" si="228"/>
        <x:v>0.12656396536681594</x:v>
      </x:c>
      <x:c r="K408" s="34">
        <x:f t="shared" si="229"/>
        <x:v>0.12078899978360159</x:v>
      </x:c>
      <x:c r="L408" s="34">
        <x:f t="shared" si="230"/>
        <x:v>0.84421599020209381</x:v>
      </x:c>
      <x:c r="M408" s="34">
        <x:f t="shared" si="231"/>
        <x:v>5.815072344964467E-2</x:v>
      </x:c>
      <x:c r="N408" s="34">
        <x:f t="shared" si="202"/>
        <x:v>1.149719678802156</x:v>
      </x:c>
      <x:c r="O408" s="35">
        <x:f t="shared" si="203"/>
        <x:v>0.21514197739758972</x:v>
      </x:c>
      <x:c r="P408" s="26" t="b">
        <x:f t="shared" si="204"/>
        <x:v>0</x:v>
      </x:c>
      <x:c r="Q408" s="26" t="b">
        <x:f t="shared" si="205"/>
        <x:v>0</x:v>
      </x:c>
      <x:c r="R408" s="26" t="b">
        <x:f t="shared" si="206"/>
        <x:v>0</x:v>
      </x:c>
      <x:c r="S408" s="26" t="b">
        <x:f t="shared" si="232"/>
        <x:v>0</x:v>
      </x:c>
      <x:c r="T408" s="26" t="str">
        <x:f t="shared" si="233"/>
        <x:v>不调</x:v>
      </x:c>
      <x:c r="U408" s="34">
        <x:f t="shared" si="207"/>
        <x:v>0.12656396536681594</x:v>
      </x:c>
      <x:c r="V408" s="34">
        <x:f t="shared" si="208"/>
        <x:v>0.12078899978360159</x:v>
      </x:c>
      <x:c r="W408" s="34">
        <x:f t="shared" si="209"/>
        <x:v>0.84421599020209381</x:v>
      </x:c>
      <x:c r="X408" s="34">
        <x:f t="shared" si="210"/>
        <x:v>5.815072344964467E-2</x:v>
      </x:c>
      <x:c r="Y408" s="34">
        <x:f t="shared" si="234"/>
        <x:v>0.99998626710299976</x:v>
      </x:c>
      <x:c r="Z408" s="34">
        <x:f t="shared" si="211"/>
        <x:v>0.1265622272769156</x:v>
      </x:c>
      <x:c r="AA408" s="34">
        <x:f t="shared" si="212"/>
        <x:v>0.1207873410007088</x:v>
      </x:c>
      <x:c r="AB408" s="34">
        <x:f t="shared" si="213"/>
        <x:v>0.84420439667085445</x:v>
      </x:c>
      <x:c r="AC408" s="34">
        <x:f t="shared" si="214"/>
        <x:v>5.8149924871749047E-2</x:v>
      </x:c>
      <x:c r="AD408" s="34">
        <x:f t="shared" si="215"/>
        <x:v>1.1497038898202279</x:v>
      </x:c>
      <x:c r="AE408" s="34">
        <x:f t="shared" si="235"/>
        <x:v>1.1497038898202279</x:v>
      </x:c>
      <x:c r="AF408" s="33">
        <x:f t="shared" si="216"/>
        <x:v>0</x:v>
      </x:c>
      <x:c r="AG408" s="33">
        <x:f t="shared" si="236"/>
        <x:v>3.5454568576502865E-3</x:v>
      </x:c>
      <x:c r="AH408" s="30">
        <x:f t="shared" si="237"/>
        <x:v>44377</x:v>
      </x:c>
      <x:c r="AI408" s="36">
        <x:f t="shared" si="217"/>
        <x:v>2021</x:v>
      </x:c>
      <x:c r="AJ408" s="36">
        <x:f t="shared" si="218"/>
        <x:v>7</x:v>
      </x:c>
      <x:c r="AK408" s="26">
        <x:f t="shared" si="219"/>
        <x:v>0</x:v>
      </x:c>
      <x:c r="AL408" s="34">
        <x:f t="shared" si="238"/>
        <x:v>1.1397640546254952</x:v>
      </x:c>
      <x:c r="AM408" s="35" t="str">
        <x:f t="shared" si="220"/>
      </x:c>
      <x:c r="AN408" s="34">
        <x:f t="shared" si="239"/>
        <x:v>1.1497038898202279</x:v>
      </x:c>
      <x:c r="AO408" s="35">
        <x:f t="shared" si="221"/>
        <x:v>0</x:v>
      </x:c>
      <x:c r="AP408" s="31">
        <x:f t="shared" si="222"/>
        <x:v>1</x:v>
      </x:c>
      <x:c r="AQ408" s="26" t="b">
        <x:f t="shared" si="223"/>
        <x:v>1</x:v>
      </x:c>
    </x:row>
    <x:row r="409">
      <x:c r="A409" s="30" t="n">
        <x:f>'净值底稿'!A371</x:f>
        <x:v>44386</x:v>
      </x:c>
      <x:c r="B409" s="32" t="n">
        <x:f>'净值底稿'!F371</x:f>
        <x:v>1.83198774859546</x:v>
      </x:c>
      <x:c r="C409" s="32" t="n">
        <x:f>'净值底稿'!O371</x:f>
        <x:v>1.426740797896225</x:v>
      </x:c>
      <x:c r="D409" s="32" t="n">
        <x:f>'净值底稿'!P371</x:f>
        <x:v>1.4789</x:v>
      </x:c>
      <x:c r="E409" s="32" t="n">
        <x:f>'净值底稿'!Q371</x:f>
        <x:v>1.3665</x:v>
      </x:c>
      <x:c r="F409" s="33">
        <x:f t="shared" si="224"/>
        <x:v>8.2423315765980387E-3</x:v>
      </x:c>
      <x:c r="G409" s="33">
        <x:f t="shared" si="225"/>
        <x:v>4.8620537303869504E-3</x:v>
      </x:c>
      <x:c r="H409" s="33">
        <x:f t="shared" si="226"/>
        <x:v>-2.0281233098973228E-4</x:v>
      </x:c>
      <x:c r="I409" s="33">
        <x:f t="shared" si="227"/>
        <x:v>2.0532375155826177E-3</x:v>
      </x:c>
      <x:c r="J409" s="34">
        <x:f t="shared" si="228"/>
        <x:v>0.12760539511920471</x:v>
      </x:c>
      <x:c r="K409" s="34">
        <x:f t="shared" si="229"/>
        <x:v>0.12137461554260481</x:v>
      </x:c>
      <x:c r="L409" s="34">
        <x:f t="shared" si="230"/>
        <x:v>0.84403318160933383</x:v>
      </x:c>
      <x:c r="M409" s="34">
        <x:f t="shared" si="231"/>
        <x:v>5.8269320479024035E-2</x:v>
      </x:c>
      <x:c r="N409" s="34">
        <x:f t="shared" si="202"/>
        <x:v>1.1512825127501676</x:v>
      </x:c>
      <x:c r="O409" s="35">
        <x:f t="shared" si="203"/>
        <x:v>0.2162631742464754</x:v>
      </x:c>
      <x:c r="P409" s="26" t="b">
        <x:f t="shared" si="204"/>
        <x:v>0</x:v>
      </x:c>
      <x:c r="Q409" s="26" t="b">
        <x:f t="shared" si="205"/>
        <x:v>0</x:v>
      </x:c>
      <x:c r="R409" s="26" t="b">
        <x:f t="shared" si="206"/>
        <x:v>0</x:v>
      </x:c>
      <x:c r="S409" s="26" t="b">
        <x:f t="shared" si="232"/>
        <x:v>0</x:v>
      </x:c>
      <x:c r="T409" s="26" t="str">
        <x:f t="shared" si="233"/>
        <x:v>不调</x:v>
      </x:c>
      <x:c r="U409" s="34">
        <x:f t="shared" si="207"/>
        <x:v>0.12760539511920471</x:v>
      </x:c>
      <x:c r="V409" s="34">
        <x:f t="shared" si="208"/>
        <x:v>0.12137461554260481</x:v>
      </x:c>
      <x:c r="W409" s="34">
        <x:f t="shared" si="209"/>
        <x:v>0.84403318160933383</x:v>
      </x:c>
      <x:c r="X409" s="34">
        <x:f t="shared" si="210"/>
        <x:v>5.8269320479024035E-2</x:v>
      </x:c>
      <x:c r="Y409" s="34">
        <x:f t="shared" si="234"/>
        <x:v>0.99998626710299976</x:v>
      </x:c>
      <x:c r="Z409" s="34">
        <x:f t="shared" si="211"/>
        <x:v>0.12760364272745686</x:v>
      </x:c>
      <x:c r="AA409" s="34">
        <x:f t="shared" si="212"/>
        <x:v>0.12137294871751113</x:v>
      </x:c>
      <x:c r="AB409" s="34">
        <x:f t="shared" si="213"/>
        <x:v>0.84402159058858595</x:v>
      </x:c>
      <x:c r="AC409" s="34">
        <x:f t="shared" si="214"/>
        <x:v>5.8268520272447624E-2</x:v>
      </x:c>
      <x:c r="AD409" s="34">
        <x:f t="shared" si="215"/>
        <x:v>1.1512667023060015</x:v>
      </x:c>
      <x:c r="AE409" s="34">
        <x:f t="shared" si="235"/>
        <x:v>1.1512667023060015</x:v>
      </x:c>
      <x:c r="AF409" s="33">
        <x:f t="shared" si="216"/>
        <x:v>0</x:v>
      </x:c>
      <x:c r="AG409" s="33">
        <x:f t="shared" si="236"/>
        <x:v>1.3593173856425445E-3</x:v>
      </x:c>
      <x:c r="AH409" s="30">
        <x:f t="shared" si="237"/>
        <x:v>44377</x:v>
      </x:c>
      <x:c r="AI409" s="36">
        <x:f t="shared" si="217"/>
        <x:v>2021</x:v>
      </x:c>
      <x:c r="AJ409" s="36">
        <x:f t="shared" si="218"/>
        <x:v>7</x:v>
      </x:c>
      <x:c r="AK409" s="26">
        <x:f t="shared" si="219"/>
        <x:v>0</x:v>
      </x:c>
      <x:c r="AL409" s="34">
        <x:f t="shared" si="238"/>
        <x:v>1.1397640546254952</x:v>
      </x:c>
      <x:c r="AM409" s="35" t="str">
        <x:f t="shared" si="220"/>
      </x:c>
      <x:c r="AN409" s="34">
        <x:f t="shared" si="239"/>
        <x:v>1.1512667023060015</x:v>
      </x:c>
      <x:c r="AO409" s="35">
        <x:f t="shared" si="221"/>
        <x:v>0</x:v>
      </x:c>
      <x:c r="AP409" s="31">
        <x:f t="shared" si="222"/>
        <x:v>1</x:v>
      </x:c>
      <x:c r="AQ409" s="26" t="b">
        <x:f t="shared" si="223"/>
        <x:v>1</x:v>
      </x:c>
    </x:row>
    <x:row r="410">
      <x:c r="A410" s="30" t="n">
        <x:f>'净值底稿'!A372</x:f>
        <x:v>44389</x:v>
      </x:c>
      <x:c r="B410" s="32" t="n">
        <x:f>'净值底稿'!F372</x:f>
        <x:v>1.8909766136758874</x:v>
      </x:c>
      <x:c r="C410" s="32" t="n">
        <x:f>'净值底稿'!O372</x:f>
        <x:v>1.44969414191495</x:v>
      </x:c>
      <x:c r="D410" s="32" t="n">
        <x:f>'净值底稿'!P372</x:f>
        <x:v>1.4826</x:v>
      </x:c>
      <x:c r="E410" s="32" t="n">
        <x:f>'净值底稿'!Q372</x:f>
        <x:v>1.3627</x:v>
      </x:c>
      <x:c r="F410" s="33">
        <x:f t="shared" si="224"/>
        <x:v>3.2199377493464576E-2</x:v>
      </x:c>
      <x:c r="G410" s="33">
        <x:f t="shared" si="225"/>
        <x:v>1.6087956587889307E-2</x:v>
      </x:c>
      <x:c r="H410" s="33">
        <x:f t="shared" si="226"/>
        <x:v>2.5018594901615732E-3</x:v>
      </x:c>
      <x:c r="I410" s="33">
        <x:f t="shared" si="227"/>
        <x:v>-2.7808269301135002E-3</x:v>
      </x:c>
      <x:c r="J410" s="34">
        <x:f t="shared" si="228"/>
        <x:v>0.13171240058917943</x:v>
      </x:c>
      <x:c r="K410" s="34">
        <x:f t="shared" si="229"/>
        <x:v>0.12332559144742256</x:v>
      </x:c>
      <x:c r="L410" s="34">
        <x:f t="shared" si="230"/>
        <x:v>0.84613321401490127</x:v>
      </x:c>
      <x:c r="M410" s="34">
        <x:f t="shared" si="231"/>
        <x:v>5.8106485602096136E-2</x:v>
      </x:c>
      <x:c r="N410" s="34">
        <x:f t="shared" si="202"/>
        <x:v>1.1592776916535994</x:v>
      </x:c>
      <x:c r="O410" s="35">
        <x:f t="shared" si="203"/>
        <x:v>0.21999732581139775</x:v>
      </x:c>
      <x:c r="P410" s="26" t="b">
        <x:f t="shared" si="204"/>
        <x:v>0</x:v>
      </x:c>
      <x:c r="Q410" s="26" t="b">
        <x:f t="shared" si="205"/>
        <x:v>0</x:v>
      </x:c>
      <x:c r="R410" s="26" t="b">
        <x:f t="shared" si="206"/>
        <x:v>0</x:v>
      </x:c>
      <x:c r="S410" s="26" t="b">
        <x:f t="shared" si="232"/>
        <x:v>0</x:v>
      </x:c>
      <x:c r="T410" s="26" t="str">
        <x:f t="shared" si="233"/>
        <x:v>不调</x:v>
      </x:c>
      <x:c r="U410" s="34">
        <x:f t="shared" si="207"/>
        <x:v>0.13171240058917943</x:v>
      </x:c>
      <x:c r="V410" s="34">
        <x:f t="shared" si="208"/>
        <x:v>0.12332559144742256</x:v>
      </x:c>
      <x:c r="W410" s="34">
        <x:f t="shared" si="209"/>
        <x:v>0.84613321401490127</x:v>
      </x:c>
      <x:c r="X410" s="34">
        <x:f t="shared" si="210"/>
        <x:v>5.8106485602096136E-2</x:v>
      </x:c>
      <x:c r="Y410" s="34">
        <x:f t="shared" si="234"/>
        <x:v>0.99995880187477393</x:v>
      </x:c>
      <x:c r="Z410" s="34">
        <x:f t="shared" si="211"/>
        <x:v>0.13170697428520614</x:v>
      </x:c>
      <x:c r="AA410" s="34">
        <x:f t="shared" si="212"/>
        <x:v>0.12332051066426253</x:v>
      </x:c>
      <x:c r="AB410" s="34">
        <x:f t="shared" si="213"/>
        <x:v>0.84609835491279239</x:v>
      </x:c>
      <x:c r="AC410" s="34">
        <x:f t="shared" si="214"/>
        <x:v>5.8104091723825857E-2</x:v>
      </x:c>
      <x:c r="AD410" s="34">
        <x:f t="shared" si="215"/>
        <x:v>1.159229931586087</x:v>
      </x:c>
      <x:c r="AE410" s="34">
        <x:f t="shared" si="235"/>
        <x:v>1.159229931586087</x:v>
      </x:c>
      <x:c r="AF410" s="33">
        <x:f t="shared" si="216"/>
        <x:v>0</x:v>
      </x:c>
      <x:c r="AG410" s="33">
        <x:f t="shared" si="236"/>
        <x:v>6.9169283400059012E-3</x:v>
      </x:c>
      <x:c r="AH410" s="30">
        <x:f t="shared" si="237"/>
        <x:v>44377</x:v>
      </x:c>
      <x:c r="AI410" s="36">
        <x:f t="shared" si="217"/>
        <x:v>2021</x:v>
      </x:c>
      <x:c r="AJ410" s="36">
        <x:f t="shared" si="218"/>
        <x:v>7</x:v>
      </x:c>
      <x:c r="AK410" s="26">
        <x:f t="shared" si="219"/>
        <x:v>0</x:v>
      </x:c>
      <x:c r="AL410" s="34">
        <x:f t="shared" si="238"/>
        <x:v>1.1397640546254952</x:v>
      </x:c>
      <x:c r="AM410" s="35" t="str">
        <x:f t="shared" si="220"/>
      </x:c>
      <x:c r="AN410" s="34">
        <x:f t="shared" si="239"/>
        <x:v>1.159229931586087</x:v>
      </x:c>
      <x:c r="AO410" s="35">
        <x:f t="shared" si="221"/>
        <x:v>0</x:v>
      </x:c>
      <x:c r="AP410" s="31">
        <x:f t="shared" si="222"/>
        <x:v>1</x:v>
      </x:c>
      <x:c r="AQ410" s="26" t="b">
        <x:f t="shared" si="223"/>
        <x:v>1</x:v>
      </x:c>
    </x:row>
    <x:row r="411">
      <x:c r="A411" s="30" t="n">
        <x:f>'净值底稿'!A373</x:f>
        <x:v>44390</x:v>
      </x:c>
      <x:c r="B411" s="32" t="n">
        <x:f>'净值底稿'!F373</x:f>
        <x:v>1.8820231605172275</x:v>
      </x:c>
      <x:c r="C411" s="32" t="n">
        <x:f>'净值底稿'!O373</x:f>
        <x:v>1.4603985787437588</x:v>
      </x:c>
      <x:c r="D411" s="32" t="n">
        <x:f>'净值底稿'!P373</x:f>
        <x:v>1.484</x:v>
      </x:c>
      <x:c r="E411" s="32" t="n">
        <x:f>'净值底稿'!Q373</x:f>
        <x:v>1.3669</x:v>
      </x:c>
      <x:c r="F411" s="33">
        <x:f t="shared" si="224"/>
        <x:v>-4.7348301898113565E-3</x:v>
      </x:c>
      <x:c r="G411" s="33">
        <x:f t="shared" si="225"/>
        <x:v>7.3839277674592196E-3</x:v>
      </x:c>
      <x:c r="H411" s="33">
        <x:f t="shared" si="226"/>
        <x:v>9.442870632672129E-4</x:v>
      </x:c>
      <x:c r="I411" s="33">
        <x:f t="shared" si="227"/>
        <x:v>3.0821163865855095E-3</x:v>
      </x:c>
      <x:c r="J411" s="34">
        <x:f t="shared" si="228"/>
        <x:v>0.13108336412715185</x:v>
      </x:c>
      <x:c r="K411" s="34">
        <x:f t="shared" si="229"/>
        <x:v>0.12423110040725363</x:v>
      </x:c>
      <x:c r="L411" s="34">
        <x:f t="shared" si="230"/>
        <x:v>0.84689731464358819</x:v>
      </x:c>
      <x:c r="M411" s="34">
        <x:f t="shared" si="231"/>
        <x:v>5.8283175297055526E-2</x:v>
      </x:c>
      <x:c r="N411" s="34">
        <x:f t="shared" si="202"/>
        <x:v>1.1604949544750494</x:v>
      </x:c>
      <x:c r="O411" s="35">
        <x:f t="shared" si="203"/>
        <x:v>0.22000480359683869</x:v>
      </x:c>
      <x:c r="P411" s="26" t="b">
        <x:f t="shared" si="204"/>
        <x:v>0</x:v>
      </x:c>
      <x:c r="Q411" s="26" t="b">
        <x:f t="shared" si="205"/>
        <x:v>0</x:v>
      </x:c>
      <x:c r="R411" s="26" t="b">
        <x:f t="shared" si="206"/>
        <x:v>0</x:v>
      </x:c>
      <x:c r="S411" s="26" t="b">
        <x:f t="shared" si="232"/>
        <x:v>0</x:v>
      </x:c>
      <x:c r="T411" s="26" t="str">
        <x:f t="shared" si="233"/>
        <x:v>不调</x:v>
      </x:c>
      <x:c r="U411" s="34">
        <x:f t="shared" si="207"/>
        <x:v>0.13108336412715185</x:v>
      </x:c>
      <x:c r="V411" s="34">
        <x:f t="shared" si="208"/>
        <x:v>0.12423110040725363</x:v>
      </x:c>
      <x:c r="W411" s="34">
        <x:f t="shared" si="209"/>
        <x:v>0.84689731464358819</x:v>
      </x:c>
      <x:c r="X411" s="34">
        <x:f t="shared" si="210"/>
        <x:v>5.8283175297055526E-2</x:v>
      </x:c>
      <x:c r="Y411" s="34">
        <x:f t="shared" si="234"/>
        <x:v>0.99998626710299976</x:v>
      </x:c>
      <x:c r="Z411" s="34">
        <x:f t="shared" si="211"/>
        <x:v>0.13108156397281384</x:v>
      </x:c>
      <x:c r="AA411" s="34">
        <x:f t="shared" si="212"/>
        <x:v>0.12422939435434752</x:v>
      </x:c>
      <x:c r="AB411" s="34">
        <x:f t="shared" si="213"/>
        <x:v>0.84688568428999644</x:v>
      </x:c>
      <x:c r="AC411" s="34">
        <x:f t="shared" si="214"/>
        <x:v>5.8282374900212326E-2</x:v>
      </x:c>
      <x:c r="AD411" s="34">
        <x:f t="shared" si="215"/>
        <x:v>1.1604790175173703</x:v>
      </x:c>
      <x:c r="AE411" s="34">
        <x:f t="shared" si="235"/>
        <x:v>1.1604790175173703</x:v>
      </x:c>
      <x:c r="AF411" s="33">
        <x:f t="shared" si="216"/>
        <x:v>0</x:v>
      </x:c>
      <x:c r="AG411" s="33">
        <x:f t="shared" si="236"/>
        <x:v>1.0775135262202085E-3</x:v>
      </x:c>
      <x:c r="AH411" s="30">
        <x:f t="shared" si="237"/>
        <x:v>44377</x:v>
      </x:c>
      <x:c r="AI411" s="36">
        <x:f t="shared" si="217"/>
        <x:v>2021</x:v>
      </x:c>
      <x:c r="AJ411" s="36">
        <x:f t="shared" si="218"/>
        <x:v>7</x:v>
      </x:c>
      <x:c r="AK411" s="26">
        <x:f t="shared" si="219"/>
        <x:v>0</x:v>
      </x:c>
      <x:c r="AL411" s="34">
        <x:f t="shared" si="238"/>
        <x:v>1.1397640546254952</x:v>
      </x:c>
      <x:c r="AM411" s="35" t="str">
        <x:f t="shared" si="220"/>
      </x:c>
      <x:c r="AN411" s="34">
        <x:f t="shared" si="239"/>
        <x:v>1.1604790175173703</x:v>
      </x:c>
      <x:c r="AO411" s="35">
        <x:f t="shared" si="221"/>
        <x:v>0</x:v>
      </x:c>
      <x:c r="AP411" s="31">
        <x:f t="shared" si="222"/>
        <x:v>1</x:v>
      </x:c>
      <x:c r="AQ411" s="26" t="b">
        <x:f t="shared" si="223"/>
        <x:v>1</x:v>
      </x:c>
    </x:row>
    <x:row r="412">
      <x:c r="A412" s="30" t="n">
        <x:f>'净值底稿'!A374</x:f>
        <x:v>44391</x:v>
      </x:c>
      <x:c r="B412" s="32" t="n">
        <x:f>'净值底稿'!F374</x:f>
        <x:v>1.8497172285006473</x:v>
      </x:c>
      <x:c r="C412" s="32" t="n">
        <x:f>'净值底稿'!O374</x:f>
        <x:v>1.4469949374836788</x:v>
      </x:c>
      <x:c r="D412" s="32" t="n">
        <x:f>'净值底稿'!P374</x:f>
        <x:v>1.4846</x:v>
      </x:c>
      <x:c r="E412" s="32" t="n">
        <x:f>'净值底稿'!Q374</x:f>
        <x:v>1.37</x:v>
      </x:c>
      <x:c r="F412" s="33">
        <x:f t="shared" si="224"/>
        <x:v>-1.7165533716227865E-2</x:v>
      </x:c>
      <x:c r="G412" s="33">
        <x:f t="shared" si="225"/>
        <x:v>-9.1780706001575174E-3</x:v>
      </x:c>
      <x:c r="H412" s="33">
        <x:f t="shared" si="226"/>
        <x:v>4.0431266846363556E-4</x:v>
      </x:c>
      <x:c r="I412" s="33">
        <x:f t="shared" si="227"/>
        <x:v>2.2679054795522458E-3</x:v>
      </x:c>
      <x:c r="J412" s="34">
        <x:f t="shared" si="228"/>
        <x:v>0.12883147896686262</x:v>
      </x:c>
      <x:c r="K412" s="34">
        <x:f t="shared" si="229"/>
        <x:v>0.1230892082023485</x:v>
      </x:c>
      <x:c r="L412" s="34">
        <x:f t="shared" si="230"/>
        <x:v>0.84722809090089535</x:v>
      </x:c>
      <x:c r="M412" s="34">
        <x:f t="shared" si="231"/>
        <x:v>5.8414553817609835E-2</x:v>
      </x:c>
      <x:c r="N412" s="34">
        <x:f t="shared" si="202"/>
        <x:v>1.1575633318877163</x:v>
      </x:c>
      <x:c r="O412" s="35">
        <x:f t="shared" si="203"/>
        <x:v>0.21763015485155973</x:v>
      </x:c>
      <x:c r="P412" s="26" t="b">
        <x:f t="shared" si="204"/>
        <x:v>0</x:v>
      </x:c>
      <x:c r="Q412" s="26" t="b">
        <x:f t="shared" si="205"/>
        <x:v>0</x:v>
      </x:c>
      <x:c r="R412" s="26" t="b">
        <x:f t="shared" si="206"/>
        <x:v>0</x:v>
      </x:c>
      <x:c r="S412" s="26" t="b">
        <x:f t="shared" si="232"/>
        <x:v>0</x:v>
      </x:c>
      <x:c r="T412" s="26" t="str">
        <x:f t="shared" si="233"/>
        <x:v>不调</x:v>
      </x:c>
      <x:c r="U412" s="34">
        <x:f t="shared" si="207"/>
        <x:v>0.12883147896686262</x:v>
      </x:c>
      <x:c r="V412" s="34">
        <x:f t="shared" si="208"/>
        <x:v>0.1230892082023485</x:v>
      </x:c>
      <x:c r="W412" s="34">
        <x:f t="shared" si="209"/>
        <x:v>0.84722809090089535</x:v>
      </x:c>
      <x:c r="X412" s="34">
        <x:f t="shared" si="210"/>
        <x:v>5.8414553817609835E-2</x:v>
      </x:c>
      <x:c r="Y412" s="34">
        <x:f t="shared" si="234"/>
        <x:v>0.99998626710299976</x:v>
      </x:c>
      <x:c r="Z412" s="34">
        <x:f t="shared" si="211"/>
        <x:v>0.12882970973743157</x:v>
      </x:c>
      <x:c r="AA412" s="34">
        <x:f t="shared" si="212"/>
        <x:v>0.12308751783093042</x:v>
      </x:c>
      <x:c r="AB412" s="34">
        <x:f t="shared" si="213"/>
        <x:v>0.84721645600478734</x:v>
      </x:c>
      <x:c r="AC412" s="34">
        <x:f t="shared" si="214"/>
        <x:v>5.8413751616558943E-2</x:v>
      </x:c>
      <x:c r="AD412" s="34">
        <x:f t="shared" si="215"/>
        <x:v>1.1575474351897084</x:v>
      </x:c>
      <x:c r="AE412" s="34">
        <x:f t="shared" si="235"/>
        <x:v>1.1604790175173703</x:v>
      </x:c>
      <x:c r="AF412" s="33">
        <x:f t="shared" si="216"/>
        <x:v>-2.5261829670418789E-3</x:v>
      </x:c>
      <x:c r="AG412" s="33">
        <x:f t="shared" si="236"/>
        <x:v>-2.5261829670418789E-3</x:v>
      </x:c>
      <x:c r="AH412" s="30">
        <x:f t="shared" si="237"/>
        <x:v>44377</x:v>
      </x:c>
      <x:c r="AI412" s="36">
        <x:f t="shared" si="217"/>
        <x:v>2021</x:v>
      </x:c>
      <x:c r="AJ412" s="36">
        <x:f t="shared" si="218"/>
        <x:v>7</x:v>
      </x:c>
      <x:c r="AK412" s="26">
        <x:f t="shared" si="219"/>
        <x:v>0</x:v>
      </x:c>
      <x:c r="AL412" s="34">
        <x:f t="shared" si="238"/>
        <x:v>1.1397640546254952</x:v>
      </x:c>
      <x:c r="AM412" s="35" t="str">
        <x:f t="shared" si="220"/>
      </x:c>
      <x:c r="AN412" s="34">
        <x:f t="shared" si="239"/>
        <x:v>1.1604790175173703</x:v>
      </x:c>
      <x:c r="AO412" s="35">
        <x:f t="shared" si="221"/>
        <x:v>-2.5261829670418789E-3</x:v>
      </x:c>
      <x:c r="AP412" s="31">
        <x:f t="shared" si="222"/>
        <x:v>1</x:v>
      </x:c>
      <x:c r="AQ412" s="26" t="b">
        <x:f t="shared" si="223"/>
        <x:v>1</x:v>
      </x:c>
    </x:row>
    <x:row r="413">
      <x:c r="A413" s="30" t="n">
        <x:f>'净值底稿'!A375</x:f>
        <x:v>44392</x:v>
      </x:c>
      <x:c r="B413" s="32" t="n">
        <x:f>'净值底稿'!F375</x:f>
        <x:v>1.87684418626555</x:v>
      </x:c>
      <x:c r="C413" s="32" t="n">
        <x:f>'净值底稿'!O375</x:f>
        <x:v>1.45440733191759</x:v>
      </x:c>
      <x:c r="D413" s="32" t="n">
        <x:f>'净值底稿'!P375</x:f>
        <x:v>1.4837</x:v>
      </x:c>
      <x:c r="E413" s="32" t="n">
        <x:f>'净值底稿'!Q375</x:f>
        <x:v>1.3801</x:v>
      </x:c>
      <x:c r="F413" s="33">
        <x:f t="shared" si="224"/>
        <x:v>1.4665462021398401E-2</x:v>
      </x:c>
      <x:c r="G413" s="33">
        <x:f t="shared" si="225"/>
        <x:v>5.1226125550940527E-3</x:v>
      </x:c>
      <x:c r="H413" s="33">
        <x:f t="shared" si="226"/>
        <x:v>-6.0622389869313675E-4</x:v>
      </x:c>
      <x:c r="I413" s="33">
        <x:f t="shared" si="227"/>
        <x:v>7.3722627737227153E-3</x:v>
      </x:c>
      <x:c r="J413" s="34">
        <x:f t="shared" si="228"/>
        <x:v>0.13071905695281366</x:v>
      </x:c>
      <x:c r="K413" s="34">
        <x:f t="shared" si="229"/>
        <x:v>0.1237180474951465</x:v>
      </x:c>
      <x:c r="L413" s="34">
        <x:f t="shared" si="230"/>
        <x:v>0.84670285314179117</x:v>
      </x:c>
      <x:c r="M413" s="34">
        <x:f t="shared" si="231"/>
        <x:v>5.8844393143075185E-2</x:v>
      </x:c>
      <x:c r="N413" s="34">
        <x:f t="shared" si="202"/>
        <x:v>1.1599843507328265</x:v>
      </x:c>
      <x:c r="O413" s="35">
        <x:f t="shared" si="203"/>
        <x:v>0.21934529055259941</x:v>
      </x:c>
      <x:c r="P413" s="26" t="b">
        <x:f t="shared" si="204"/>
        <x:v>0</x:v>
      </x:c>
      <x:c r="Q413" s="26" t="b">
        <x:f t="shared" si="205"/>
        <x:v>0</x:v>
      </x:c>
      <x:c r="R413" s="26" t="b">
        <x:f t="shared" si="206"/>
        <x:v>0</x:v>
      </x:c>
      <x:c r="S413" s="26" t="b">
        <x:f t="shared" si="232"/>
        <x:v>0</x:v>
      </x:c>
      <x:c r="T413" s="26" t="str">
        <x:f t="shared" si="233"/>
        <x:v>不调</x:v>
      </x:c>
      <x:c r="U413" s="34">
        <x:f t="shared" si="207"/>
        <x:v>0.13071905695281366</x:v>
      </x:c>
      <x:c r="V413" s="34">
        <x:f t="shared" si="208"/>
        <x:v>0.1237180474951465</x:v>
      </x:c>
      <x:c r="W413" s="34">
        <x:f t="shared" si="209"/>
        <x:v>0.84670285314179117</x:v>
      </x:c>
      <x:c r="X413" s="34">
        <x:f t="shared" si="210"/>
        <x:v>5.8844393143075185E-2</x:v>
      </x:c>
      <x:c r="Y413" s="34">
        <x:f t="shared" si="234"/>
        <x:v>0.99998626710299976</x:v>
      </x:c>
      <x:c r="Z413" s="34">
        <x:f t="shared" si="211"/>
        <x:v>0.13071726180146856</x:v>
      </x:c>
      <x:c r="AA413" s="34">
        <x:f t="shared" si="212"/>
        <x:v>0.12371634848794319</x:v>
      </x:c>
      <x:c r="AB413" s="34">
        <x:f t="shared" si="213"/>
        <x:v>0.84669122545871911</x:v>
      </x:c>
      <x:c r="AC413" s="34">
        <x:f t="shared" si="214"/>
        <x:v>5.8843585039085107E-2</x:v>
      </x:c>
      <x:c r="AD413" s="34">
        <x:f t="shared" si="215"/>
        <x:v>1.1599684207872161</x:v>
      </x:c>
      <x:c r="AE413" s="34">
        <x:f t="shared" si="235"/>
        <x:v>1.1604790175173703</x:v>
      </x:c>
      <x:c r="AF413" s="33">
        <x:f t="shared" si="216"/>
        <x:v>-4.3998790365595841E-4</x:v>
      </x:c>
      <x:c r="AG413" s="33">
        <x:f t="shared" si="236"/>
        <x:v>2.0914785208010489E-3</x:v>
      </x:c>
      <x:c r="AH413" s="30">
        <x:f t="shared" si="237"/>
        <x:v>44377</x:v>
      </x:c>
      <x:c r="AI413" s="36">
        <x:f t="shared" si="217"/>
        <x:v>2021</x:v>
      </x:c>
      <x:c r="AJ413" s="36">
        <x:f t="shared" si="218"/>
        <x:v>7</x:v>
      </x:c>
      <x:c r="AK413" s="26">
        <x:f t="shared" si="219"/>
        <x:v>0</x:v>
      </x:c>
      <x:c r="AL413" s="34">
        <x:f t="shared" si="238"/>
        <x:v>1.1397640546254952</x:v>
      </x:c>
      <x:c r="AM413" s="35" t="str">
        <x:f t="shared" si="220"/>
      </x:c>
      <x:c r="AN413" s="34">
        <x:f t="shared" si="239"/>
        <x:v>1.1604790175173703</x:v>
      </x:c>
      <x:c r="AO413" s="35">
        <x:f t="shared" si="221"/>
        <x:v>-4.3998790365595841E-4</x:v>
      </x:c>
      <x:c r="AP413" s="31">
        <x:f t="shared" si="222"/>
        <x:v>1</x:v>
      </x:c>
      <x:c r="AQ413" s="26" t="b">
        <x:f t="shared" si="223"/>
        <x:v>1</x:v>
      </x:c>
    </x:row>
    <x:row r="414">
      <x:c r="A414" s="30" t="n">
        <x:f>'净值底稿'!A376</x:f>
        <x:v>44393</x:v>
      </x:c>
      <x:c r="B414" s="32" t="n">
        <x:f>'净值底稿'!F376</x:f>
        <x:v>1.8646414930101223</x:v>
      </x:c>
      <x:c r="C414" s="32" t="n">
        <x:f>'净值底稿'!O376</x:f>
        <x:v>1.4505824973220525</x:v>
      </x:c>
      <x:c r="D414" s="32" t="n">
        <x:f>'净值底稿'!P376</x:f>
        <x:v>1.4846</x:v>
      </x:c>
      <x:c r="E414" s="32" t="n">
        <x:f>'净值底稿'!Q376</x:f>
        <x:v>1.3757</x:v>
      </x:c>
      <x:c r="F414" s="33">
        <x:f t="shared" si="224"/>
        <x:v>-6.5017082103698831E-3</x:v>
      </x:c>
      <x:c r="G414" s="33">
        <x:f t="shared" si="225"/>
        <x:v>-2.6298235106493317E-3</x:v>
      </x:c>
      <x:c r="H414" s="33">
        <x:f t="shared" si="226"/>
        <x:v>6.0659162903542452E-4</x:v>
      </x:c>
      <x:c r="I414" s="33">
        <x:f t="shared" si="227"/>
        <x:v>-3.1881747699443741E-3</x:v>
      </x:c>
      <x:c r="J414" s="34">
        <x:f t="shared" si="228"/>
        <x:v>0.12986737630717687</x:v>
      </x:c>
      <x:c r="K414" s="34">
        <x:f t="shared" si="229"/>
        <x:v>0.12339099632603791</x:v>
      </x:c>
      <x:c r="L414" s="34">
        <x:f t="shared" si="230"/>
        <x:v>0.84720482126846008</x:v>
      </x:c>
      <x:c r="M414" s="34">
        <x:f t="shared" si="231"/>
        <x:v>5.8655981405890421E-2</x:v>
      </x:c>
      <x:c r="N414" s="34">
        <x:f t="shared" si="202"/>
        <x:v>1.1591191753075654</x:v>
      </x:c>
      <x:c r="O414" s="35">
        <x:f t="shared" si="203"/>
        <x:v>0.2184920912606024</x:v>
      </x:c>
      <x:c r="P414" s="26" t="b">
        <x:f t="shared" si="204"/>
        <x:v>0</x:v>
      </x:c>
      <x:c r="Q414" s="26" t="b">
        <x:f t="shared" si="205"/>
        <x:v>0</x:v>
      </x:c>
      <x:c r="R414" s="26" t="b">
        <x:f t="shared" si="206"/>
        <x:v>0</x:v>
      </x:c>
      <x:c r="S414" s="26" t="b">
        <x:f t="shared" si="232"/>
        <x:v>0</x:v>
      </x:c>
      <x:c r="T414" s="26" t="str">
        <x:f t="shared" si="233"/>
        <x:v>不调</x:v>
      </x:c>
      <x:c r="U414" s="34">
        <x:f t="shared" si="207"/>
        <x:v>0.12986737630717687</x:v>
      </x:c>
      <x:c r="V414" s="34">
        <x:f t="shared" si="208"/>
        <x:v>0.12339099632603791</x:v>
      </x:c>
      <x:c r="W414" s="34">
        <x:f t="shared" si="209"/>
        <x:v>0.84720482126846008</x:v>
      </x:c>
      <x:c r="X414" s="34">
        <x:f t="shared" si="210"/>
        <x:v>5.8655981405890421E-2</x:v>
      </x:c>
      <x:c r="Y414" s="34">
        <x:f t="shared" si="234"/>
        <x:v>0.99998626710299976</x:v>
      </x:c>
      <x:c r="Z414" s="34">
        <x:f t="shared" si="211"/>
        <x:v>0.12986559285187435</x:v>
      </x:c>
      <x:c r="AA414" s="34">
        <x:f t="shared" si="212"/>
        <x:v>0.1233893018101946</x:v>
      </x:c>
      <x:c r="AB414" s="34">
        <x:f t="shared" si="213"/>
        <x:v>0.84719318669191146</x:v>
      </x:c>
      <x:c r="AC414" s="34">
        <x:f t="shared" si="214"/>
        <x:v>5.8655175889339328E-2</x:v>
      </x:c>
      <x:c r="AD414" s="34">
        <x:f t="shared" si="215"/>
        <x:v>1.15910325724332</x:v>
      </x:c>
      <x:c r="AE414" s="34">
        <x:f t="shared" si="235"/>
        <x:v>1.1604790175173703</x:v>
      </x:c>
      <x:c r="AF414" s="33">
        <x:f t="shared" si="216"/>
        <x:v>-1.1855106841943686E-3</x:v>
      </x:c>
      <x:c r="AG414" s="33">
        <x:f t="shared" si="236"/>
        <x:v>-7.4585094593260237E-4</x:v>
      </x:c>
      <x:c r="AH414" s="30">
        <x:f t="shared" si="237"/>
        <x:v>44377</x:v>
      </x:c>
      <x:c r="AI414" s="36">
        <x:f t="shared" si="217"/>
        <x:v>2021</x:v>
      </x:c>
      <x:c r="AJ414" s="36">
        <x:f t="shared" si="218"/>
        <x:v>7</x:v>
      </x:c>
      <x:c r="AK414" s="26">
        <x:f t="shared" si="219"/>
        <x:v>0</x:v>
      </x:c>
      <x:c r="AL414" s="34">
        <x:f t="shared" si="238"/>
        <x:v>1.1397640546254952</x:v>
      </x:c>
      <x:c r="AM414" s="35" t="str">
        <x:f t="shared" si="220"/>
      </x:c>
      <x:c r="AN414" s="34">
        <x:f t="shared" si="239"/>
        <x:v>1.1604790175173703</x:v>
      </x:c>
      <x:c r="AO414" s="35">
        <x:f t="shared" si="221"/>
        <x:v>-1.1855106841943686E-3</x:v>
      </x:c>
      <x:c r="AP414" s="31">
        <x:f t="shared" si="222"/>
        <x:v>1</x:v>
      </x:c>
      <x:c r="AQ414" s="26" t="b">
        <x:f t="shared" si="223"/>
        <x:v>1</x:v>
      </x:c>
    </x:row>
    <x:row r="415">
      <x:c r="A415" s="30" t="n">
        <x:f>'净值底稿'!A377</x:f>
        <x:v>44396</x:v>
      </x:c>
      <x:c r="B415" s="32" t="n">
        <x:f>'净值底稿'!F377</x:f>
        <x:v>1.8419134296472048</x:v>
      </x:c>
      <x:c r="C415" s="32" t="n">
        <x:f>'净值底稿'!O377</x:f>
        <x:v>1.4481137745721913</x:v>
      </x:c>
      <x:c r="D415" s="32" t="n">
        <x:f>'净值底稿'!P377</x:f>
        <x:v>1.4852</x:v>
      </x:c>
      <x:c r="E415" s="32" t="n">
        <x:f>'净值底稿'!Q377</x:f>
        <x:v>1.366</x:v>
      </x:c>
      <x:c r="F415" s="33">
        <x:f t="shared" si="224"/>
        <x:v>-1.2188972222337058E-2</x:v>
      </x:c>
      <x:c r="G415" s="33">
        <x:f t="shared" si="225"/>
        <x:v>-1.7018837290666555E-3</x:v>
      </x:c>
      <x:c r="H415" s="33">
        <x:f t="shared" si="226"/>
        <x:v>4.0414926579557253E-4</x:v>
      </x:c>
      <x:c r="I415" s="33">
        <x:f t="shared" si="227"/>
        <x:v>-7.0509558770079916E-3</x:v>
      </x:c>
      <x:c r="J415" s="34">
        <x:f t="shared" si="228"/>
        <x:v>0.12828266474796551</x:v>
      </x:c>
      <x:c r="K415" s="34">
        <x:f t="shared" si="229"/>
        <x:v>0.12317930756510294</x:v>
      </x:c>
      <x:c r="L415" s="34">
        <x:f t="shared" si="230"/>
        <x:v>0.84753557919629996</x:v>
      </x:c>
      <x:c r="M415" s="34">
        <x:f t="shared" si="231"/>
        <x:v>5.8241600832185457E-2</x:v>
      </x:c>
      <x:c r="N415" s="34">
        <x:f t="shared" si="202"/>
        <x:v>1.1572391523415539</x:v>
      </x:c>
      <x:c r="O415" s="35">
        <x:f t="shared" si="203"/>
        <x:v>0.21729473273027541</x:v>
      </x:c>
      <x:c r="P415" s="26" t="b">
        <x:f t="shared" si="204"/>
        <x:v>0</x:v>
      </x:c>
      <x:c r="Q415" s="26" t="b">
        <x:f t="shared" si="205"/>
        <x:v>0</x:v>
      </x:c>
      <x:c r="R415" s="26" t="b">
        <x:f t="shared" si="206"/>
        <x:v>0</x:v>
      </x:c>
      <x:c r="S415" s="26" t="b">
        <x:f t="shared" si="232"/>
        <x:v>0</x:v>
      </x:c>
      <x:c r="T415" s="26" t="str">
        <x:f t="shared" si="233"/>
        <x:v>不调</x:v>
      </x:c>
      <x:c r="U415" s="34">
        <x:f t="shared" si="207"/>
        <x:v>0.12828266474796551</x:v>
      </x:c>
      <x:c r="V415" s="34">
        <x:f t="shared" si="208"/>
        <x:v>0.12317930756510294</x:v>
      </x:c>
      <x:c r="W415" s="34">
        <x:f t="shared" si="209"/>
        <x:v>0.84753557919629996</x:v>
      </x:c>
      <x:c r="X415" s="34">
        <x:f t="shared" si="210"/>
        <x:v>5.8241600832185457E-2</x:v>
      </x:c>
      <x:c r="Y415" s="34">
        <x:f t="shared" si="234"/>
        <x:v>0.99995880187477393</x:v>
      </x:c>
      <x:c r="Z415" s="34">
        <x:f t="shared" si="211"/>
        <x:v>0.12827737974267889</x:v>
      </x:c>
      <x:c r="AA415" s="34">
        <x:f t="shared" si="212"/>
        <x:v>0.12317423280856461</x:v>
      </x:c>
      <x:c r="AB415" s="34">
        <x:f t="shared" si="213"/>
        <x:v>0.84750066231937471</x:v>
      </x:c>
      <x:c r="AC415" s="34">
        <x:f t="shared" si="214"/>
        <x:v>5.8239201387421002E-2</x:v>
      </x:c>
      <x:c r="AD415" s="34">
        <x:f t="shared" si="215"/>
        <x:v>1.1571914762580393</x:v>
      </x:c>
      <x:c r="AE415" s="34">
        <x:f t="shared" si="235"/>
        <x:v>1.1604790175173703</x:v>
      </x:c>
      <x:c r="AF415" s="33">
        <x:f t="shared" si="216"/>
        <x:v>-2.8329174502129684E-3</x:v>
      </x:c>
      <x:c r="AG415" s="33">
        <x:f t="shared" si="236"/>
        <x:v>-1.6493621024130656E-3</x:v>
      </x:c>
      <x:c r="AH415" s="30">
        <x:f t="shared" si="237"/>
        <x:v>44377</x:v>
      </x:c>
      <x:c r="AI415" s="36">
        <x:f t="shared" si="217"/>
        <x:v>2021</x:v>
      </x:c>
      <x:c r="AJ415" s="36">
        <x:f t="shared" si="218"/>
        <x:v>7</x:v>
      </x:c>
      <x:c r="AK415" s="26">
        <x:f t="shared" si="219"/>
        <x:v>0</x:v>
      </x:c>
      <x:c r="AL415" s="34">
        <x:f t="shared" si="238"/>
        <x:v>1.1397640546254952</x:v>
      </x:c>
      <x:c r="AM415" s="35" t="str">
        <x:f t="shared" si="220"/>
      </x:c>
      <x:c r="AN415" s="34">
        <x:f t="shared" si="239"/>
        <x:v>1.1604790175173703</x:v>
      </x:c>
      <x:c r="AO415" s="35">
        <x:f t="shared" si="221"/>
        <x:v>-2.8329174502129684E-3</x:v>
      </x:c>
      <x:c r="AP415" s="31">
        <x:f t="shared" si="222"/>
        <x:v>1</x:v>
      </x:c>
      <x:c r="AQ415" s="26" t="b">
        <x:f t="shared" si="223"/>
        <x:v>1</x:v>
      </x:c>
    </x:row>
    <x:row r="416">
      <x:c r="A416" s="30" t="n">
        <x:f>'净值底稿'!A378</x:f>
        <x:v>44397</x:v>
      </x:c>
      <x:c r="B416" s="32" t="n">
        <x:f>'净值底稿'!F378</x:f>
        <x:v>1.8680540778950925</x:v>
      </x:c>
      <x:c r="C416" s="32" t="n">
        <x:f>'净值底稿'!O378</x:f>
        <x:v>1.4508505150052062</x:v>
      </x:c>
      <x:c r="D416" s="32" t="n">
        <x:f>'净值底稿'!P378</x:f>
        <x:v>1.4863</x:v>
      </x:c>
      <x:c r="E416" s="32" t="n">
        <x:f>'净值底稿'!Q378</x:f>
        <x:v>1.3727</x:v>
      </x:c>
      <x:c r="F416" s="33">
        <x:f t="shared" si="224"/>
        <x:v>1.4192115561530327E-2</x:v>
      </x:c>
      <x:c r="G416" s="33">
        <x:f t="shared" si="225"/>
        <x:v>1.8898656176538076E-3</x:v>
      </x:c>
      <x:c r="H416" s="33">
        <x:f t="shared" si="226"/>
        <x:v>7.4064099111215143E-4</x:v>
      </x:c>
      <x:c r="I416" s="33">
        <x:f t="shared" si="227"/>
        <x:v>4.9048316251829593E-3</x:v>
      </x:c>
      <x:c r="J416" s="34">
        <x:f t="shared" si="228"/>
        <x:v>0.13009790713991728</x:v>
      </x:c>
      <x:c r="K416" s="34">
        <x:f t="shared" si="229"/>
        <x:v>0.1234070155561304</x:v>
      </x:c>
      <x:c r="L416" s="34">
        <x:f t="shared" si="230"/>
        <x:v>0.84812835604988313</x:v>
      </x:c>
      <x:c r="M416" s="34">
        <x:f t="shared" si="231"/>
        <x:v>5.8524854864211426E-2</x:v>
      </x:c>
      <x:c r="N416" s="34">
        <x:f t="shared" si="202"/>
        <x:v>1.1601581336101423</x:v>
      </x:c>
      <x:c r="O416" s="35">
        <x:f t="shared" si="203"/>
        <x:v>0.21850893886956541</x:v>
      </x:c>
      <x:c r="P416" s="26" t="b">
        <x:f t="shared" si="204"/>
        <x:v>0</x:v>
      </x:c>
      <x:c r="Q416" s="26" t="b">
        <x:f t="shared" si="205"/>
        <x:v>0</x:v>
      </x:c>
      <x:c r="R416" s="26" t="b">
        <x:f t="shared" si="206"/>
        <x:v>0</x:v>
      </x:c>
      <x:c r="S416" s="26" t="b">
        <x:f t="shared" si="232"/>
        <x:v>0</x:v>
      </x:c>
      <x:c r="T416" s="26" t="str">
        <x:f t="shared" si="233"/>
        <x:v>不调</x:v>
      </x:c>
      <x:c r="U416" s="34">
        <x:f t="shared" si="207"/>
        <x:v>0.13009790713991728</x:v>
      </x:c>
      <x:c r="V416" s="34">
        <x:f t="shared" si="208"/>
        <x:v>0.1234070155561304</x:v>
      </x:c>
      <x:c r="W416" s="34">
        <x:f t="shared" si="209"/>
        <x:v>0.84812835604988313</x:v>
      </x:c>
      <x:c r="X416" s="34">
        <x:f t="shared" si="210"/>
        <x:v>5.8524854864211426E-2</x:v>
      </x:c>
      <x:c r="Y416" s="34">
        <x:f t="shared" si="234"/>
        <x:v>0.99998626710299976</x:v>
      </x:c>
      <x:c r="Z416" s="34">
        <x:f t="shared" si="211"/>
        <x:v>0.13009612051875857</x:v>
      </x:c>
      <x:c r="AA416" s="34">
        <x:f t="shared" si="212"/>
        <x:v>0.12340532082029666</x:v>
      </x:c>
      <x:c r="AB416" s="34">
        <x:f t="shared" si="213"/>
        <x:v>0.84811670879052647</x:v>
      </x:c>
      <x:c r="AC416" s="34">
        <x:f t="shared" si="214"/>
        <x:v>5.852405114840762E-2</x:v>
      </x:c>
      <x:c r="AD416" s="34">
        <x:f t="shared" si="215"/>
        <x:v>1.1601422012779892</x:v>
      </x:c>
      <x:c r="AE416" s="34">
        <x:f t="shared" si="235"/>
        <x:v>1.1604790175173703</x:v>
      </x:c>
      <x:c r="AF416" s="33">
        <x:f t="shared" si="216"/>
        <x:v>-2.9023897398994247E-4</x:v>
      </x:c>
      <x:c r="AG416" s="33">
        <x:f t="shared" si="236"/>
        <x:v>2.549902138487381E-3</x:v>
      </x:c>
      <x:c r="AH416" s="30">
        <x:f t="shared" si="237"/>
        <x:v>44377</x:v>
      </x:c>
      <x:c r="AI416" s="36">
        <x:f t="shared" si="217"/>
        <x:v>2021</x:v>
      </x:c>
      <x:c r="AJ416" s="36">
        <x:f t="shared" si="218"/>
        <x:v>7</x:v>
      </x:c>
      <x:c r="AK416" s="26">
        <x:f t="shared" si="219"/>
        <x:v>0</x:v>
      </x:c>
      <x:c r="AL416" s="34">
        <x:f t="shared" si="238"/>
        <x:v>1.1397640546254952</x:v>
      </x:c>
      <x:c r="AM416" s="35" t="str">
        <x:f t="shared" si="220"/>
      </x:c>
      <x:c r="AN416" s="34">
        <x:f t="shared" si="239"/>
        <x:v>1.1604790175173703</x:v>
      </x:c>
      <x:c r="AO416" s="35">
        <x:f t="shared" si="221"/>
        <x:v>-2.9023897398994247E-4</x:v>
      </x:c>
      <x:c r="AP416" s="31">
        <x:f t="shared" si="222"/>
        <x:v>1</x:v>
      </x:c>
      <x:c r="AQ416" s="26" t="b">
        <x:f t="shared" si="223"/>
        <x:v>1</x:v>
      </x:c>
    </x:row>
    <x:row r="417">
      <x:c r="A417" s="30" t="n">
        <x:f>'净值底稿'!A379</x:f>
        <x:v>44398</x:v>
      </x:c>
      <x:c r="B417" s="32" t="n">
        <x:f>'净值底稿'!F379</x:f>
        <x:v>1.938016240757995</x:v>
      </x:c>
      <x:c r="C417" s="32" t="n">
        <x:f>'净值底稿'!O379</x:f>
        <x:v>1.4702696856038249</x:v>
      </x:c>
      <x:c r="D417" s="32" t="n">
        <x:f>'净值底稿'!P379</x:f>
        <x:v>1.4874</x:v>
      </x:c>
      <x:c r="E417" s="32" t="n">
        <x:f>'净值底稿'!Q379</x:f>
        <x:v>1.3677</x:v>
      </x:c>
      <x:c r="F417" s="33">
        <x:f t="shared" si="224"/>
        <x:v>3.745189375980762E-2</x:v>
      </x:c>
      <x:c r="G417" s="33">
        <x:f t="shared" si="225"/>
        <x:v>1.3384680501387747E-2</x:v>
      </x:c>
      <x:c r="H417" s="33">
        <x:f t="shared" si="226"/>
        <x:v>7.4009284801190844E-4</x:v>
      </x:c>
      <x:c r="I417" s="33">
        <x:f t="shared" si="227"/>
        <x:v>-3.6424564726452724E-3</x:v>
      </x:c>
      <x:c r="J417" s="34">
        <x:f t="shared" si="228"/>
        <x:v>0.13496846660299025</x:v>
      </x:c>
      <x:c r="K417" s="34">
        <x:f t="shared" si="229"/>
        <x:v>0.12505706161164759</x:v>
      </x:c>
      <x:c r="L417" s="34">
        <x:f t="shared" si="230"/>
        <x:v>0.84874439390098178</x:v>
      </x:c>
      <x:c r="M417" s="34">
        <x:f t="shared" si="231"/>
        <x:v>5.8310879839496677E-2</x:v>
      </x:c>
      <x:c r="N417" s="34">
        <x:f t="shared" si="202"/>
        <x:v>1.1670808019551162</x:v>
      </x:c>
      <x:c r="O417" s="35">
        <x:f t="shared" si="203"/>
        <x:v>0.22279993619896593</x:v>
      </x:c>
      <x:c r="P417" s="26" t="b">
        <x:f t="shared" si="204"/>
        <x:v>0</x:v>
      </x:c>
      <x:c r="Q417" s="26" t="b">
        <x:f t="shared" si="205"/>
        <x:v>0</x:v>
      </x:c>
      <x:c r="R417" s="26" t="b">
        <x:f t="shared" si="206"/>
        <x:v>0</x:v>
      </x:c>
      <x:c r="S417" s="26" t="b">
        <x:f t="shared" si="232"/>
        <x:v>0</x:v>
      </x:c>
      <x:c r="T417" s="26" t="str">
        <x:f t="shared" si="233"/>
        <x:v>不调</x:v>
      </x:c>
      <x:c r="U417" s="34">
        <x:f t="shared" si="207"/>
        <x:v>0.13496846660299025</x:v>
      </x:c>
      <x:c r="V417" s="34">
        <x:f t="shared" si="208"/>
        <x:v>0.12505706161164759</x:v>
      </x:c>
      <x:c r="W417" s="34">
        <x:f t="shared" si="209"/>
        <x:v>0.84874439390098178</x:v>
      </x:c>
      <x:c r="X417" s="34">
        <x:f t="shared" si="210"/>
        <x:v>5.8310879839496677E-2</x:v>
      </x:c>
      <x:c r="Y417" s="34">
        <x:f t="shared" si="234"/>
        <x:v>0.99998626710299976</x:v>
      </x:c>
      <x:c r="Z417" s="34">
        <x:f t="shared" si="211"/>
        <x:v>0.13496661309494012</x:v>
      </x:c>
      <x:c r="AA417" s="34">
        <x:f t="shared" si="212"/>
        <x:v>0.12505534421590134</x:v>
      </x:c>
      <x:c r="AB417" s="34">
        <x:f t="shared" si="213"/>
        <x:v>0.84873273818164086</x:v>
      </x:c>
      <x:c r="AC417" s="34">
        <x:f t="shared" si="214"/>
        <x:v>5.8310079062189844E-2</x:v>
      </x:c>
      <x:c r="AD417" s="34">
        <x:f t="shared" si="215"/>
        <x:v>1.1670647745546721</x:v>
      </x:c>
      <x:c r="AE417" s="34">
        <x:f t="shared" si="235"/>
        <x:v>1.1670647745546721</x:v>
      </x:c>
      <x:c r="AF417" s="33">
        <x:f t="shared" si="216"/>
        <x:v>0</x:v>
      </x:c>
      <x:c r="AG417" s="33">
        <x:f t="shared" si="236"/>
        <x:v>5.9670041043737854E-3</x:v>
      </x:c>
      <x:c r="AH417" s="30">
        <x:f t="shared" si="237"/>
        <x:v>44377</x:v>
      </x:c>
      <x:c r="AI417" s="36">
        <x:f t="shared" si="217"/>
        <x:v>2021</x:v>
      </x:c>
      <x:c r="AJ417" s="36">
        <x:f t="shared" si="218"/>
        <x:v>7</x:v>
      </x:c>
      <x:c r="AK417" s="26">
        <x:f t="shared" si="219"/>
        <x:v>0</x:v>
      </x:c>
      <x:c r="AL417" s="34">
        <x:f t="shared" si="238"/>
        <x:v>1.1397640546254952</x:v>
      </x:c>
      <x:c r="AM417" s="35" t="str">
        <x:f t="shared" si="220"/>
      </x:c>
      <x:c r="AN417" s="34">
        <x:f t="shared" si="239"/>
        <x:v>1.1670647745546721</x:v>
      </x:c>
      <x:c r="AO417" s="35">
        <x:f t="shared" si="221"/>
        <x:v>0</x:v>
      </x:c>
      <x:c r="AP417" s="31">
        <x:f t="shared" si="222"/>
        <x:v>1</x:v>
      </x:c>
      <x:c r="AQ417" s="26" t="b">
        <x:f t="shared" si="223"/>
        <x:v>1</x:v>
      </x:c>
    </x:row>
    <x:row r="418">
      <x:c r="A418" s="30" t="n">
        <x:f>'净值底稿'!A380</x:f>
        <x:v>44399</x:v>
      </x:c>
      <x:c r="B418" s="32" t="n">
        <x:f>'净值底稿'!F380</x:f>
        <x:v>1.9725258794380198</x:v>
      </x:c>
      <x:c r="C418" s="32" t="n">
        <x:f>'净值底稿'!O380</x:f>
        <x:v>1.4817569350989488</x:v>
      </x:c>
      <x:c r="D418" s="32" t="n">
        <x:f>'净值底稿'!P380</x:f>
        <x:v>1.4876</x:v>
      </x:c>
      <x:c r="E418" s="32" t="n">
        <x:f>'净值底稿'!Q380</x:f>
        <x:v>1.3602</x:v>
      </x:c>
      <x:c r="F418" s="33">
        <x:f t="shared" si="224"/>
        <x:v>1.7806681881328057E-2</x:v>
      </x:c>
      <x:c r="G418" s="33">
        <x:f t="shared" si="225"/>
        <x:v>7.8130220650003412E-3</x:v>
      </x:c>
      <x:c r="H418" s="33">
        <x:f t="shared" si="226"/>
        <x:v>1.344628210300236E-4</x:v>
      </x:c>
      <x:c r="I418" s="33">
        <x:f t="shared" si="227"/>
        <x:v>-5.4836586970825607E-3</x:v>
      </x:c>
      <x:c r="J418" s="34">
        <x:f t="shared" si="228"/>
        <x:v>0.13736992063892201</x:v>
      </x:c>
      <x:c r="K418" s="34">
        <x:f t="shared" si="229"/>
        <x:v>0.12603240437960639</x:v>
      </x:c>
      <x:c r="L418" s="34">
        <x:f t="shared" si="230"/>
        <x:v>0.84884686117991726</x:v>
      </x:c>
      <x:c r="M418" s="34">
        <x:f t="shared" si="231"/>
        <x:v>5.7990326490012893E-2</x:v>
      </x:c>
      <x:c r="N418" s="34">
        <x:f t="shared" si="202"/>
        <x:v>1.1702395126884584</x:v>
      </x:c>
      <x:c r="O418" s="35">
        <x:f t="shared" si="203"/>
        <x:v>0.22508411497181385</x:v>
      </x:c>
      <x:c r="P418" s="26" t="b">
        <x:f t="shared" si="204"/>
        <x:v>0</x:v>
      </x:c>
      <x:c r="Q418" s="26" t="b">
        <x:f t="shared" si="205"/>
        <x:v>0</x:v>
      </x:c>
      <x:c r="R418" s="26" t="b">
        <x:f t="shared" si="206"/>
        <x:v>0</x:v>
      </x:c>
      <x:c r="S418" s="26" t="b">
        <x:f t="shared" si="232"/>
        <x:v>0</x:v>
      </x:c>
      <x:c r="T418" s="26" t="str">
        <x:f t="shared" si="233"/>
        <x:v>不调</x:v>
      </x:c>
      <x:c r="U418" s="34">
        <x:f t="shared" si="207"/>
        <x:v>0.13736992063892201</x:v>
      </x:c>
      <x:c r="V418" s="34">
        <x:f t="shared" si="208"/>
        <x:v>0.12603240437960639</x:v>
      </x:c>
      <x:c r="W418" s="34">
        <x:f t="shared" si="209"/>
        <x:v>0.84884686117991726</x:v>
      </x:c>
      <x:c r="X418" s="34">
        <x:f t="shared" si="210"/>
        <x:v>5.7990326490012893E-2</x:v>
      </x:c>
      <x:c r="Y418" s="34">
        <x:f t="shared" si="234"/>
        <x:v>0.99998626710299976</x:v>
      </x:c>
      <x:c r="Z418" s="34">
        <x:f t="shared" si="211"/>
        <x:v>0.13736803415195095</x:v>
      </x:c>
      <x:c r="AA418" s="34">
        <x:f t="shared" si="212"/>
        <x:v>0.12603067358957834</x:v>
      </x:c>
      <x:c r="AB418" s="34">
        <x:f t="shared" si="213"/>
        <x:v>0.84883520405340374</x:v>
      </x:c>
      <x:c r="AC418" s="34">
        <x:f t="shared" si="214"/>
        <x:v>5.7989530114832197E-2</x:v>
      </x:c>
      <x:c r="AD418" s="34">
        <x:f t="shared" si="215"/>
        <x:v>1.1702234419097652</x:v>
      </x:c>
      <x:c r="AE418" s="34">
        <x:f t="shared" si="235"/>
        <x:v>1.1702234419097652</x:v>
      </x:c>
      <x:c r="AF418" s="33">
        <x:f t="shared" si="216"/>
        <x:v>0</x:v>
      </x:c>
      <x:c r="AG418" s="33">
        <x:f t="shared" si="236"/>
        <x:v>2.7065056061676973E-3</x:v>
      </x:c>
      <x:c r="AH418" s="30">
        <x:f t="shared" si="237"/>
        <x:v>44377</x:v>
      </x:c>
      <x:c r="AI418" s="36">
        <x:f t="shared" si="217"/>
        <x:v>2021</x:v>
      </x:c>
      <x:c r="AJ418" s="36">
        <x:f t="shared" si="218"/>
        <x:v>7</x:v>
      </x:c>
      <x:c r="AK418" s="26">
        <x:f t="shared" si="219"/>
        <x:v>0</x:v>
      </x:c>
      <x:c r="AL418" s="34">
        <x:f t="shared" si="238"/>
        <x:v>1.1397640546254952</x:v>
      </x:c>
      <x:c r="AM418" s="35" t="str">
        <x:f t="shared" si="220"/>
      </x:c>
      <x:c r="AN418" s="34">
        <x:f t="shared" si="239"/>
        <x:v>1.1702234419097652</x:v>
      </x:c>
      <x:c r="AO418" s="35">
        <x:f t="shared" si="221"/>
        <x:v>0</x:v>
      </x:c>
      <x:c r="AP418" s="31">
        <x:f t="shared" si="222"/>
        <x:v>1</x:v>
      </x:c>
      <x:c r="AQ418" s="26" t="b">
        <x:f t="shared" si="223"/>
        <x:v>1</x:v>
      </x:c>
    </x:row>
    <x:row r="419">
      <x:c r="A419" s="30" t="n">
        <x:f>'净值底稿'!A381</x:f>
        <x:v>44400</x:v>
      </x:c>
      <x:c r="B419" s="32" t="n">
        <x:f>'净值底稿'!F381</x:f>
        <x:v>1.9628362738259102</x:v>
      </x:c>
      <x:c r="C419" s="32" t="n">
        <x:f>'净值底稿'!O381</x:f>
        <x:v>1.467859995286735</x:v>
      </x:c>
      <x:c r="D419" s="32" t="n">
        <x:f>'净值底稿'!P381</x:f>
        <x:v>1.4891</x:v>
      </x:c>
      <x:c r="E419" s="32" t="n">
        <x:f>'净值底稿'!Q381</x:f>
        <x:v>1.3649</x:v>
      </x:c>
      <x:c r="F419" s="33">
        <x:f t="shared" si="224"/>
        <x:v>-4.9122831356058771E-3</x:v>
      </x:c>
      <x:c r="G419" s="33">
        <x:f t="shared" si="225"/>
        <x:v>-9.3786905821269251E-3</x:v>
      </x:c>
      <x:c r="H419" s="33">
        <x:f t="shared" si="226"/>
        <x:v>1.0083355740790889E-3</x:v>
      </x:c>
      <x:c r="I419" s="33">
        <x:f t="shared" si="227"/>
        <x:v>3.4553742096750106E-3</x:v>
      </x:c>
      <x:c r="J419" s="34">
        <x:f t="shared" si="228"/>
        <x:v>0.136693243474415</x:v>
      </x:c>
      <x:c r="K419" s="34">
        <x:f t="shared" si="229"/>
        <x:v>0.12484867089812465</x:v>
      </x:c>
      <x:c r="L419" s="34">
        <x:f t="shared" si="230"/>
        <x:v>0.84969111478618142</x:v>
      </x:c>
      <x:c r="M419" s="34">
        <x:f t="shared" si="231"/>
        <x:v>5.8189905641622158E-2</x:v>
      </x:c>
      <x:c r="N419" s="34">
        <x:f t="shared" si="202"/>
        <x:v>1.1694229348003433</x:v>
      </x:c>
      <x:c r="O419" s="35">
        <x:f t="shared" si="203"/>
        <x:v>0.22365040618704213</x:v>
      </x:c>
      <x:c r="P419" s="26" t="b">
        <x:f t="shared" si="204"/>
        <x:v>0</x:v>
      </x:c>
      <x:c r="Q419" s="26" t="b">
        <x:f t="shared" si="205"/>
        <x:v>0</x:v>
      </x:c>
      <x:c r="R419" s="26" t="b">
        <x:f t="shared" si="206"/>
        <x:v>0</x:v>
      </x:c>
      <x:c r="S419" s="26" t="b">
        <x:f t="shared" si="232"/>
        <x:v>0</x:v>
      </x:c>
      <x:c r="T419" s="26" t="str">
        <x:f t="shared" si="233"/>
        <x:v>不调</x:v>
      </x:c>
      <x:c r="U419" s="34">
        <x:f t="shared" si="207"/>
        <x:v>0.136693243474415</x:v>
      </x:c>
      <x:c r="V419" s="34">
        <x:f t="shared" si="208"/>
        <x:v>0.12484867089812465</x:v>
      </x:c>
      <x:c r="W419" s="34">
        <x:f t="shared" si="209"/>
        <x:v>0.84969111478618142</x:v>
      </x:c>
      <x:c r="X419" s="34">
        <x:f t="shared" si="210"/>
        <x:v>5.8189905641622158E-2</x:v>
      </x:c>
      <x:c r="Y419" s="34">
        <x:f t="shared" si="234"/>
        <x:v>0.99998626710299976</x:v>
      </x:c>
      <x:c r="Z419" s="34">
        <x:f t="shared" si="211"/>
        <x:v>0.13669136628018175</x:v>
      </x:c>
      <x:c r="AA419" s="34">
        <x:f t="shared" si="212"/>
        <x:v>0.12484695636418659</x:v>
      </x:c>
      <x:c r="AB419" s="34">
        <x:f t="shared" si="213"/>
        <x:v>0.84967944606562007</x:v>
      </x:c>
      <x:c r="AC419" s="34">
        <x:f t="shared" si="214"/>
        <x:v>5.8189106525641528E-2</x:v>
      </x:c>
      <x:c r="AD419" s="34">
        <x:f t="shared" si="215"/>
        <x:v>1.1694068752356299</x:v>
      </x:c>
      <x:c r="AE419" s="34">
        <x:f t="shared" si="235"/>
        <x:v>1.1702234419097652</x:v>
      </x:c>
      <x:c r="AF419" s="33">
        <x:f t="shared" si="216"/>
        <x:v>-6.9778697374467402E-4</x:v>
      </x:c>
      <x:c r="AG419" s="33">
        <x:f t="shared" si="236"/>
        <x:v>-6.9778697374467402E-4</x:v>
      </x:c>
      <x:c r="AH419" s="30">
        <x:f t="shared" si="237"/>
        <x:v>44377</x:v>
      </x:c>
      <x:c r="AI419" s="36">
        <x:f t="shared" si="217"/>
        <x:v>2021</x:v>
      </x:c>
      <x:c r="AJ419" s="36">
        <x:f t="shared" si="218"/>
        <x:v>7</x:v>
      </x:c>
      <x:c r="AK419" s="26">
        <x:f t="shared" si="219"/>
        <x:v>0</x:v>
      </x:c>
      <x:c r="AL419" s="34">
        <x:f t="shared" si="238"/>
        <x:v>1.1397640546254952</x:v>
      </x:c>
      <x:c r="AM419" s="35" t="str">
        <x:f t="shared" si="220"/>
      </x:c>
      <x:c r="AN419" s="34">
        <x:f t="shared" si="239"/>
        <x:v>1.1702234419097652</x:v>
      </x:c>
      <x:c r="AO419" s="35">
        <x:f t="shared" si="221"/>
        <x:v>-6.9778697374467402E-4</x:v>
      </x:c>
      <x:c r="AP419" s="31">
        <x:f t="shared" si="222"/>
        <x:v>1</x:v>
      </x:c>
      <x:c r="AQ419" s="26" t="b">
        <x:f t="shared" si="223"/>
        <x:v>1</x:v>
      </x:c>
    </x:row>
    <x:row r="420">
      <x:c r="A420" s="30" t="n">
        <x:f>'净值底稿'!A382</x:f>
        <x:v>44403</x:v>
      </x:c>
      <x:c r="B420" s="32" t="n">
        <x:f>'净值底稿'!F382</x:f>
        <x:v>1.9726318278721975</x:v>
      </x:c>
      <x:c r="C420" s="32" t="n">
        <x:f>'净值底稿'!O382</x:f>
        <x:v>1.4407915363522399</x:v>
      </x:c>
      <x:c r="D420" s="32" t="n">
        <x:f>'净值底稿'!P382</x:f>
        <x:v>1.4915</x:v>
      </x:c>
      <x:c r="E420" s="32" t="n">
        <x:f>'净值底稿'!Q382</x:f>
        <x:v>1.3694</x:v>
      </x:c>
      <x:c r="F420" s="33">
        <x:f t="shared" si="224"/>
        <x:v>4.9905099966356392E-3</x:v>
      </x:c>
      <x:c r="G420" s="33">
        <x:f t="shared" si="225"/>
        <x:v>-1.8440763438891561E-2</x:v>
      </x:c>
      <x:c r="H420" s="33">
        <x:f t="shared" si="226"/>
        <x:v>1.6117117722114216E-3</x:v>
      </x:c>
      <x:c r="I420" s="33">
        <x:f t="shared" si="227"/>
        <x:v>3.2969448311230831E-3</x:v>
      </x:c>
      <x:c r="J420" s="34">
        <x:f t="shared" si="228"/>
        <x:v>0.13737352591005678</x:v>
      </x:c>
      <x:c r="K420" s="34">
        <x:f t="shared" si="229"/>
        <x:v>0.12254468317580901</x:v>
      </x:c>
      <x:c r="L420" s="34">
        <x:f t="shared" si="230"/>
        <x:v>0.8510488844314501</x:v>
      </x:c>
      <x:c r="M420" s="34">
        <x:f t="shared" si="231"/>
        <x:v>5.8380952799628912E-2</x:v>
      </x:c>
      <x:c r="N420" s="34">
        <x:f t="shared" si="202"/>
        <x:v>1.1693480463169448</x:v>
      </x:c>
      <x:c r="O420" s="35">
        <x:f t="shared" si="203"/>
        <x:v>0.22227617338098882</x:v>
      </x:c>
      <x:c r="P420" s="26" t="b">
        <x:f t="shared" si="204"/>
        <x:v>0</x:v>
      </x:c>
      <x:c r="Q420" s="26" t="b">
        <x:f t="shared" si="205"/>
        <x:v>0</x:v>
      </x:c>
      <x:c r="R420" s="26" t="b">
        <x:f t="shared" si="206"/>
        <x:v>0</x:v>
      </x:c>
      <x:c r="S420" s="26" t="b">
        <x:f t="shared" si="232"/>
        <x:v>0</x:v>
      </x:c>
      <x:c r="T420" s="26" t="str">
        <x:f t="shared" si="233"/>
        <x:v>不调</x:v>
      </x:c>
      <x:c r="U420" s="34">
        <x:f t="shared" si="207"/>
        <x:v>0.13737352591005678</x:v>
      </x:c>
      <x:c r="V420" s="34">
        <x:f t="shared" si="208"/>
        <x:v>0.12254468317580901</x:v>
      </x:c>
      <x:c r="W420" s="34">
        <x:f t="shared" si="209"/>
        <x:v>0.8510488844314501</x:v>
      </x:c>
      <x:c r="X420" s="34">
        <x:f t="shared" si="210"/>
        <x:v>5.8380952799628912E-2</x:v>
      </x:c>
      <x:c r="Y420" s="34">
        <x:f t="shared" si="234"/>
        <x:v>0.99995880187477393</x:v>
      </x:c>
      <x:c r="Z420" s="34">
        <x:f t="shared" si="211"/>
        <x:v>0.13736786637833359</x:v>
      </x:c>
      <x:c r="AA420" s="34">
        <x:f t="shared" si="212"/>
        <x:v>0.12253963456460575</x:v>
      </x:c>
      <x:c r="AB420" s="34">
        <x:f t="shared" si="213"/>
        <x:v>0.85101382281293581</x:v>
      </x:c>
      <x:c r="AC420" s="34">
        <x:f t="shared" si="214"/>
        <x:v>5.8378547613824654E-2</x:v>
      </x:c>
      <x:c r="AD420" s="34">
        <x:f t="shared" si="215"/>
        <x:v>1.1692998713696998</x:v>
      </x:c>
      <x:c r="AE420" s="34">
        <x:f t="shared" si="235"/>
        <x:v>1.1702234419097652</x:v>
      </x:c>
      <x:c r="AF420" s="33">
        <x:f t="shared" si="216"/>
        <x:v>-7.8922580678963961E-4</x:v>
      </x:c>
      <x:c r="AG420" s="33">
        <x:f t="shared" si="236"/>
        <x:v>-9.1502682424859927E-5</x:v>
      </x:c>
      <x:c r="AH420" s="30">
        <x:f t="shared" si="237"/>
        <x:v>44377</x:v>
      </x:c>
      <x:c r="AI420" s="36">
        <x:f t="shared" si="217"/>
        <x:v>2021</x:v>
      </x:c>
      <x:c r="AJ420" s="36">
        <x:f t="shared" si="218"/>
        <x:v>7</x:v>
      </x:c>
      <x:c r="AK420" s="26">
        <x:f t="shared" si="219"/>
        <x:v>0</x:v>
      </x:c>
      <x:c r="AL420" s="34">
        <x:f t="shared" si="238"/>
        <x:v>1.1397640546254952</x:v>
      </x:c>
      <x:c r="AM420" s="35" t="str">
        <x:f t="shared" si="220"/>
      </x:c>
      <x:c r="AN420" s="34">
        <x:f t="shared" si="239"/>
        <x:v>1.1702234419097652</x:v>
      </x:c>
      <x:c r="AO420" s="35">
        <x:f t="shared" si="221"/>
        <x:v>-7.8922580678963961E-4</x:v>
      </x:c>
      <x:c r="AP420" s="31">
        <x:f t="shared" si="222"/>
        <x:v>1</x:v>
      </x:c>
      <x:c r="AQ420" s="26" t="b">
        <x:f t="shared" si="223"/>
        <x:v>1</x:v>
      </x:c>
    </x:row>
    <x:row r="421">
      <x:c r="A421" s="30" t="n">
        <x:f>'净值底稿'!A383</x:f>
        <x:v>44404</x:v>
      </x:c>
      <x:c r="B421" s="32" t="n">
        <x:f>'净值底稿'!F383</x:f>
        <x:v>1.89691987831154</x:v>
      </x:c>
      <x:c r="C421" s="32" t="n">
        <x:f>'净值底稿'!O383</x:f>
        <x:v>1.4028817395638637</x:v>
      </x:c>
      <x:c r="D421" s="32" t="n">
        <x:f>'净值底稿'!P383</x:f>
        <x:v>1.4903</x:v>
      </x:c>
      <x:c r="E421" s="32" t="n">
        <x:f>'净值底稿'!Q383</x:f>
        <x:v>1.365</x:v>
      </x:c>
      <x:c r="F421" s="33">
        <x:f t="shared" si="224"/>
        <x:v>-3.8381186236017051E-2</x:v>
      </x:c>
      <x:c r="G421" s="33">
        <x:f t="shared" si="225"/>
        <x:v>-2.6311784759893264E-2</x:v>
      </x:c>
      <x:c r="H421" s="33">
        <x:f t="shared" si="226"/>
        <x:v>-8.0455916862220977E-4</x:v>
      </x:c>
      <x:c r="I421" s="33">
        <x:f t="shared" si="227"/>
        <x:v>-3.2130860230757952E-3</x:v>
      </x:c>
      <x:c r="J421" s="34">
        <x:f t="shared" si="228"/>
        <x:v>0.13209552471602246</x:v>
      </x:c>
      <x:c r="K421" s="34">
        <x:f t="shared" si="229"/>
        <x:v>0.11931539807538587</x:v>
      </x:c>
      <x:c r="L421" s="34">
        <x:f t="shared" si="230"/>
        <x:v>0.85032913183916747</x:v>
      </x:c>
      <x:c r="M421" s="34">
        <x:f t="shared" si="231"/>
        <x:v>5.8190972318439206E-2</x:v>
      </x:c>
      <x:c r="N421" s="34">
        <x:f t="shared" si="202"/>
        <x:v>1.1599310269490151</x:v>
      </x:c>
      <x:c r="O421" s="35">
        <x:f t="shared" si="203"/>
        <x:v>0.21674644177136845</x:v>
      </x:c>
      <x:c r="P421" s="26" t="b">
        <x:f t="shared" si="204"/>
        <x:v>0</x:v>
      </x:c>
      <x:c r="Q421" s="26" t="b">
        <x:f t="shared" si="205"/>
        <x:v>0</x:v>
      </x:c>
      <x:c r="R421" s="26" t="b">
        <x:f t="shared" si="206"/>
        <x:v>0</x:v>
      </x:c>
      <x:c r="S421" s="26" t="b">
        <x:f t="shared" si="232"/>
        <x:v>0</x:v>
      </x:c>
      <x:c r="T421" s="26" t="str">
        <x:f t="shared" si="233"/>
        <x:v>不调</x:v>
      </x:c>
      <x:c r="U421" s="34">
        <x:f t="shared" si="207"/>
        <x:v>0.13209552471602246</x:v>
      </x:c>
      <x:c r="V421" s="34">
        <x:f t="shared" si="208"/>
        <x:v>0.11931539807538587</x:v>
      </x:c>
      <x:c r="W421" s="34">
        <x:f t="shared" si="209"/>
        <x:v>0.85032913183916747</x:v>
      </x:c>
      <x:c r="X421" s="34">
        <x:f t="shared" si="210"/>
        <x:v>5.8190972318439206E-2</x:v>
      </x:c>
      <x:c r="Y421" s="34">
        <x:f t="shared" si="234"/>
        <x:v>0.99998626710299976</x:v>
      </x:c>
      <x:c r="Z421" s="34">
        <x:f t="shared" si="211"/>
        <x:v>0.13209371066178735</x:v>
      </x:c>
      <x:c r="AA421" s="34">
        <x:f t="shared" si="212"/>
        <x:v>0.11931375952931356</x:v>
      </x:c>
      <x:c r="AB421" s="34">
        <x:f t="shared" si="213"/>
        <x:v>0.85031745435678363</x:v>
      </x:c>
      <x:c r="AC421" s="34">
        <x:f t="shared" si="214"/>
        <x:v>5.8190173187810015E-2</x:v>
      </x:c>
      <x:c r="AD421" s="34">
        <x:f t="shared" si="215"/>
        <x:v>1.1599150977356945</x:v>
      </x:c>
      <x:c r="AE421" s="34">
        <x:f t="shared" si="235"/>
        <x:v>1.1702234419097652</x:v>
      </x:c>
      <x:c r="AF421" s="33">
        <x:f t="shared" si="216"/>
        <x:v>-8.8088682937746965E-3</x:v>
      </x:c>
      <x:c r="AG421" s="33">
        <x:f t="shared" si="236"/>
        <x:v>-8.0259767949962812E-3</x:v>
      </x:c>
      <x:c r="AH421" s="30">
        <x:f t="shared" si="237"/>
        <x:v>44377</x:v>
      </x:c>
      <x:c r="AI421" s="36">
        <x:f t="shared" si="217"/>
        <x:v>2021</x:v>
      </x:c>
      <x:c r="AJ421" s="36">
        <x:f t="shared" si="218"/>
        <x:v>7</x:v>
      </x:c>
      <x:c r="AK421" s="26">
        <x:f t="shared" si="219"/>
        <x:v>0</x:v>
      </x:c>
      <x:c r="AL421" s="34">
        <x:f t="shared" si="238"/>
        <x:v>1.1397640546254952</x:v>
      </x:c>
      <x:c r="AM421" s="35" t="str">
        <x:f t="shared" si="220"/>
      </x:c>
      <x:c r="AN421" s="34">
        <x:f t="shared" si="239"/>
        <x:v>1.1702234419097652</x:v>
      </x:c>
      <x:c r="AO421" s="35">
        <x:f t="shared" si="221"/>
        <x:v>-8.8088682937746965E-3</x:v>
      </x:c>
      <x:c r="AP421" s="31">
        <x:f t="shared" si="222"/>
        <x:v>1</x:v>
      </x:c>
      <x:c r="AQ421" s="26" t="b">
        <x:f t="shared" si="223"/>
        <x:v>1</x:v>
      </x:c>
    </x:row>
    <x:row r="422">
      <x:c r="A422" s="30" t="n">
        <x:f>'净值底稿'!A384</x:f>
        <x:v>44405</x:v>
      </x:c>
      <x:c r="B422" s="32" t="n">
        <x:f>'净值底稿'!F384</x:f>
        <x:v>1.8717578849473426</x:v>
      </x:c>
      <x:c r="C422" s="32" t="n">
        <x:f>'净值底稿'!O384</x:f>
        <x:v>1.3818008667005364</x:v>
      </x:c>
      <x:c r="D422" s="32" t="n">
        <x:f>'净值底稿'!P384</x:f>
        <x:v>1.4892</x:v>
      </x:c>
      <x:c r="E422" s="32" t="n">
        <x:f>'净值底稿'!Q384</x:f>
        <x:v>1.3706</x:v>
      </x:c>
      <x:c r="F422" s="33">
        <x:f t="shared" si="224"/>
        <x:v>-1.3264657960458615E-2</x:v>
      </x:c>
      <x:c r="G422" s="33">
        <x:f t="shared" si="225"/>
        <x:v>-1.5026835312491271E-2</x:v>
      </x:c>
      <x:c r="H422" s="33">
        <x:f t="shared" si="226"/>
        <x:v>-7.3810642152583039E-4</x:v>
      </x:c>
      <x:c r="I422" s="33">
        <x:f t="shared" si="227"/>
        <x:v>4.1025641025640436E-3</x:v>
      </x:c>
      <x:c r="J422" s="34">
        <x:f t="shared" si="228"/>
        <x:v>0.13034153277113095</x:v>
      </x:c>
      <x:c r="K422" s="34">
        <x:f t="shared" si="229"/>
        <x:v>0.11752085131435237</x:v>
      </x:c>
      <x:c r="L422" s="34">
        <x:f t="shared" si="230"/>
        <x:v>0.84968982958338735</x:v>
      </x:c>
      <x:c r="M422" s="34">
        <x:f t="shared" si="231"/>
        <x:v>5.8428902103452307E-2</x:v>
      </x:c>
      <x:c r="N422" s="34">
        <x:f t="shared" si="202"/>
        <x:v>1.155981115772323</x:v>
      </x:c>
      <x:c r="O422" s="35">
        <x:f t="shared" si="203"/>
        <x:v>0.21441732975013514</x:v>
      </x:c>
      <x:c r="P422" s="26" t="b">
        <x:f t="shared" si="204"/>
        <x:v>0</x:v>
      </x:c>
      <x:c r="Q422" s="26" t="b">
        <x:f t="shared" si="205"/>
        <x:v>0</x:v>
      </x:c>
      <x:c r="R422" s="26" t="b">
        <x:f t="shared" si="206"/>
        <x:v>0</x:v>
      </x:c>
      <x:c r="S422" s="26" t="b">
        <x:f t="shared" si="232"/>
        <x:v>0</x:v>
      </x:c>
      <x:c r="T422" s="26" t="str">
        <x:f t="shared" si="233"/>
        <x:v>不调</x:v>
      </x:c>
      <x:c r="U422" s="34">
        <x:f t="shared" si="207"/>
        <x:v>0.13034153277113095</x:v>
      </x:c>
      <x:c r="V422" s="34">
        <x:f t="shared" si="208"/>
        <x:v>0.11752085131435237</x:v>
      </x:c>
      <x:c r="W422" s="34">
        <x:f t="shared" si="209"/>
        <x:v>0.84968982958338735</x:v>
      </x:c>
      <x:c r="X422" s="34">
        <x:f t="shared" si="210"/>
        <x:v>5.8428902103452307E-2</x:v>
      </x:c>
      <x:c r="Y422" s="34">
        <x:f t="shared" si="234"/>
        <x:v>0.99998626710299976</x:v>
      </x:c>
      <x:c r="Z422" s="34">
        <x:f t="shared" si="211"/>
        <x:v>0.13033974280428653</x:v>
      </x:c>
      <x:c r="AA422" s="34">
        <x:f t="shared" si="212"/>
        <x:v>0.11751923741260589</x:v>
      </x:c>
      <x:c r="AB422" s="34">
        <x:f t="shared" si="213"/>
        <x:v>0.84967816088047554</x:v>
      </x:c>
      <x:c r="AC422" s="34">
        <x:f t="shared" si="214"/>
        <x:v>5.842809970535788E-2</x:v>
      </x:c>
      <x:c r="AD422" s="34">
        <x:f t="shared" si="215"/>
        <x:v>1.1559652408027259</x:v>
      </x:c>
      <x:c r="AE422" s="34">
        <x:f t="shared" si="235"/>
        <x:v>1.1702234419097652</x:v>
      </x:c>
      <x:c r="AF422" s="33">
        <x:f t="shared" si="216"/>
        <x:v>-1.218416978878023E-2</x:v>
      </x:c>
      <x:c r="AG422" s="33">
        <x:f t="shared" si="236"/>
        <x:v>-3.4052983194021724E-3</x:v>
      </x:c>
      <x:c r="AH422" s="30">
        <x:f t="shared" si="237"/>
        <x:v>44377</x:v>
      </x:c>
      <x:c r="AI422" s="36">
        <x:f t="shared" si="217"/>
        <x:v>2021</x:v>
      </x:c>
      <x:c r="AJ422" s="36">
        <x:f t="shared" si="218"/>
        <x:v>7</x:v>
      </x:c>
      <x:c r="AK422" s="26">
        <x:f t="shared" si="219"/>
        <x:v>0</x:v>
      </x:c>
      <x:c r="AL422" s="34">
        <x:f t="shared" si="238"/>
        <x:v>1.1397640546254952</x:v>
      </x:c>
      <x:c r="AM422" s="35" t="str">
        <x:f t="shared" si="220"/>
      </x:c>
      <x:c r="AN422" s="34">
        <x:f t="shared" si="239"/>
        <x:v>1.1702234419097652</x:v>
      </x:c>
      <x:c r="AO422" s="35">
        <x:f t="shared" si="221"/>
        <x:v>-1.218416978878023E-2</x:v>
      </x:c>
      <x:c r="AP422" s="31">
        <x:f t="shared" si="222"/>
        <x:v>1</x:v>
      </x:c>
      <x:c r="AQ422" s="26" t="b">
        <x:f t="shared" si="223"/>
        <x:v>1</x:v>
      </x:c>
    </x:row>
    <x:row r="423">
      <x:c r="A423" s="30" t="n">
        <x:f>'净值底稿'!A385</x:f>
        <x:v>44406</x:v>
      </x:c>
      <x:c r="B423" s="32" t="n">
        <x:f>'净值底稿'!F385</x:f>
        <x:v>1.9753653296848799</x:v>
      </x:c>
      <x:c r="C423" s="32" t="n">
        <x:f>'净值底稿'!O385</x:f>
        <x:v>1.4197846249162676</x:v>
      </x:c>
      <x:c r="D423" s="32" t="n">
        <x:f>'净值底稿'!P385</x:f>
        <x:v>1.4906</x:v>
      </x:c>
      <x:c r="E423" s="32" t="n">
        <x:f>'净值底稿'!Q385</x:f>
        <x:v>1.3736</x:v>
      </x:c>
      <x:c r="F423" s="33">
        <x:f t="shared" si="224"/>
        <x:v>5.5353016311963765E-2</x:v>
      </x:c>
      <x:c r="G423" s="33">
        <x:f t="shared" si="225"/>
        <x:v>2.7488590527829704E-2</x:v>
      </x:c>
      <x:c r="H423" s="33">
        <x:f t="shared" si="226"/>
        <x:v>9.4010206822447984E-4</x:v>
      </x:c>
      <x:c r="I423" s="33">
        <x:f t="shared" si="227"/>
        <x:v>2.188822413541347E-3</x:v>
      </x:c>
      <x:c r="J423" s="34">
        <x:f t="shared" si="228"/>
        <x:v>0.13755444071382936</x:v>
      </x:c>
      <x:c r="K423" s="34">
        <x:f t="shared" si="229"/>
        <x:v>0.12074967560898382</x:v>
      </x:c>
      <x:c r="L423" s="34">
        <x:f t="shared" si="230"/>
        <x:v>0.85047694507684446</x:v>
      </x:c>
      <x:c r="M423" s="34">
        <x:f t="shared" si="231"/>
        <x:v>5.8555988439573596E-2</x:v>
      </x:c>
      <x:c r="N423" s="34">
        <x:f t="shared" si="202"/>
        <x:v>1.1673370498392313</x:v>
      </x:c>
      <x:c r="O423" s="35">
        <x:f t="shared" si="203"/>
        <x:v>0.22127637973830053</x:v>
      </x:c>
      <x:c r="P423" s="26" t="b">
        <x:f t="shared" si="204"/>
        <x:v>0</x:v>
      </x:c>
      <x:c r="Q423" s="26" t="b">
        <x:f t="shared" si="205"/>
        <x:v>0</x:v>
      </x:c>
      <x:c r="R423" s="26" t="b">
        <x:f t="shared" si="206"/>
        <x:v>0</x:v>
      </x:c>
      <x:c r="S423" s="26" t="b">
        <x:f t="shared" si="232"/>
        <x:v>0</x:v>
      </x:c>
      <x:c r="T423" s="26" t="str">
        <x:f t="shared" si="233"/>
        <x:v>不调</x:v>
      </x:c>
      <x:c r="U423" s="34">
        <x:f t="shared" si="207"/>
        <x:v>0.13755444071382936</x:v>
      </x:c>
      <x:c r="V423" s="34">
        <x:f t="shared" si="208"/>
        <x:v>0.12074967560898382</x:v>
      </x:c>
      <x:c r="W423" s="34">
        <x:f t="shared" si="209"/>
        <x:v>0.85047694507684446</x:v>
      </x:c>
      <x:c r="X423" s="34">
        <x:f t="shared" si="210"/>
        <x:v>5.8555988439573596E-2</x:v>
      </x:c>
      <x:c r="Y423" s="34">
        <x:f t="shared" si="234"/>
        <x:v>0.99998626710299976</x:v>
      </x:c>
      <x:c r="Z423" s="34">
        <x:f t="shared" si="211"/>
        <x:v>0.1375525516928631</x:v>
      </x:c>
      <x:c r="AA423" s="34">
        <x:f t="shared" si="212"/>
        <x:v>0.12074801736612588</x:v>
      </x:c>
      <x:c r="AB423" s="34">
        <x:f t="shared" si="213"/>
        <x:v>0.85046526556455659</x:v>
      </x:c>
      <x:c r="AC423" s="34">
        <x:f t="shared" si="214"/>
        <x:v>5.8555184296215611E-2</x:v>
      </x:c>
      <x:c r="AD423" s="34">
        <x:f t="shared" si="215"/>
        <x:v>1.1673210189197611</x:v>
      </x:c>
      <x:c r="AE423" s="34">
        <x:f t="shared" si="235"/>
        <x:v>1.1702234419097652</x:v>
      </x:c>
      <x:c r="AF423" s="33">
        <x:f t="shared" si="216"/>
        <x:v>-2.480229745925655E-3</x:v>
      </x:c>
      <x:c r="AG423" s="33">
        <x:f t="shared" si="236"/>
        <x:v>9.8236328534839767E-3</x:v>
      </x:c>
      <x:c r="AH423" s="30">
        <x:f t="shared" si="237"/>
        <x:v>44377</x:v>
      </x:c>
      <x:c r="AI423" s="36">
        <x:f t="shared" si="217"/>
        <x:v>2021</x:v>
      </x:c>
      <x:c r="AJ423" s="36">
        <x:f t="shared" si="218"/>
        <x:v>7</x:v>
      </x:c>
      <x:c r="AK423" s="26">
        <x:f t="shared" si="219"/>
        <x:v>0</x:v>
      </x:c>
      <x:c r="AL423" s="34">
        <x:f t="shared" si="238"/>
        <x:v>1.1397640546254952</x:v>
      </x:c>
      <x:c r="AM423" s="35" t="str">
        <x:f t="shared" si="220"/>
      </x:c>
      <x:c r="AN423" s="34">
        <x:f t="shared" si="239"/>
        <x:v>1.1702234419097652</x:v>
      </x:c>
      <x:c r="AO423" s="35">
        <x:f t="shared" si="221"/>
        <x:v>-2.480229745925655E-3</x:v>
      </x:c>
      <x:c r="AP423" s="31">
        <x:f t="shared" si="222"/>
        <x:v>1</x:v>
      </x:c>
      <x:c r="AQ423" s="26" t="b">
        <x:f t="shared" si="223"/>
        <x:v>1</x:v>
      </x:c>
    </x:row>
    <x:row r="424">
      <x:c r="A424" s="30" t="n">
        <x:f>'净值底稿'!A386</x:f>
        <x:v>44407</x:v>
      </x:c>
      <x:c r="B424" s="32" t="n">
        <x:f>'净值底稿'!F386</x:f>
        <x:v>1.9841843784987399</x:v>
      </x:c>
      <x:c r="C424" s="32" t="n">
        <x:f>'净值底稿'!O386</x:f>
        <x:v>1.4236811530183713</x:v>
      </x:c>
      <x:c r="D424" s="32" t="n">
        <x:f>'净值底稿'!P386</x:f>
        <x:v>1.4926</x:v>
      </x:c>
      <x:c r="E424" s="32" t="n">
        <x:f>'净值底稿'!Q386</x:f>
        <x:v>1.3812</x:v>
      </x:c>
      <x:c r="F424" s="33">
        <x:f t="shared" si="224"/>
        <x:v>4.4645153386724257E-3</x:v>
      </x:c>
      <x:c r="G424" s="33">
        <x:f t="shared" si="225"/>
        <x:v>2.7444501325921689E-3</x:v>
      </x:c>
      <x:c r="H424" s="33">
        <x:f t="shared" si="226"/>
        <x:v>1.3417415805716537E-3</x:v>
      </x:c>
      <x:c r="I424" s="33">
        <x:f t="shared" si="227"/>
        <x:v>5.5329062317996947E-3</x:v>
      </x:c>
      <x:c r="J424" s="34">
        <x:f t="shared" si="228"/>
        <x:v>0.13816665716976942</x:v>
      </x:c>
      <x:c r="K424" s="34">
        <x:f t="shared" si="229"/>
        <x:v>0.12107940427839659</x:v>
      </x:c>
      <x:c r="L424" s="34">
        <x:f t="shared" si="230"/>
        <x:v>0.85160637017419649</x:v>
      </x:c>
      <x:c r="M424" s="34">
        <x:f t="shared" si="231"/>
        <x:v>5.8879164640312322E-2</x:v>
      </x:c>
      <x:c r="N424" s="34">
        <x:f t="shared" si="202"/>
        <x:v>1.1697315962626749</x:v>
      </x:c>
      <x:c r="O424" s="35">
        <x:f t="shared" si="203"/>
        <x:v>0.2216286730019642</x:v>
      </x:c>
      <x:c r="P424" s="26" t="b">
        <x:f t="shared" si="204"/>
        <x:v>0</x:v>
      </x:c>
      <x:c r="Q424" s="26" t="b">
        <x:f t="shared" si="205"/>
        <x:v>0</x:v>
      </x:c>
      <x:c r="R424" s="26" t="b">
        <x:f t="shared" si="206"/>
        <x:v>0</x:v>
      </x:c>
      <x:c r="S424" s="26" t="b">
        <x:f t="shared" si="232"/>
        <x:v>0</x:v>
      </x:c>
      <x:c r="T424" s="26" t="str">
        <x:f t="shared" si="233"/>
        <x:v>不调</x:v>
      </x:c>
      <x:c r="U424" s="34">
        <x:f t="shared" si="207"/>
        <x:v>0.13816665716976942</x:v>
      </x:c>
      <x:c r="V424" s="34">
        <x:f t="shared" si="208"/>
        <x:v>0.12107940427839659</x:v>
      </x:c>
      <x:c r="W424" s="34">
        <x:f t="shared" si="209"/>
        <x:v>0.85160637017419649</x:v>
      </x:c>
      <x:c r="X424" s="34">
        <x:f t="shared" si="210"/>
        <x:v>5.8879164640312322E-2</x:v>
      </x:c>
      <x:c r="Y424" s="34">
        <x:f t="shared" si="234"/>
        <x:v>0.99998626710299976</x:v>
      </x:c>
      <x:c r="Z424" s="34">
        <x:f t="shared" si="211"/>
        <x:v>0.13816475974129763</x:v>
      </x:c>
      <x:c r="AA424" s="34">
        <x:f t="shared" si="212"/>
        <x:v>0.12107774150740878</x:v>
      </x:c>
      <x:c r="AB424" s="34">
        <x:f t="shared" si="213"/>
        <x:v>0.85159467515163012</x:v>
      </x:c>
      <x:c r="AC424" s="34">
        <x:f t="shared" si="214"/>
        <x:v>5.8878356058808853E-2</x:v>
      </x:c>
      <x:c r="AD424" s="34">
        <x:f t="shared" si="215"/>
        <x:v>1.1697155324591455</x:v>
      </x:c>
      <x:c r="AE424" s="34">
        <x:f t="shared" si="235"/>
        <x:v>1.1702234419097652</x:v>
      </x:c>
      <x:c r="AF424" s="33">
        <x:f t="shared" si="216"/>
        <x:v>-4.3402775267498139E-4</x:v>
      </x:c>
      <x:c r="AG424" s="33">
        <x:f t="shared" si="236"/>
        <x:v>2.0512896628899213E-3</x:v>
      </x:c>
      <x:c r="AH424" s="30">
        <x:f t="shared" si="237"/>
        <x:v>44377</x:v>
      </x:c>
      <x:c r="AI424" s="36">
        <x:f t="shared" si="217"/>
        <x:v>2021</x:v>
      </x:c>
      <x:c r="AJ424" s="36">
        <x:f t="shared" si="218"/>
        <x:v>7</x:v>
      </x:c>
      <x:c r="AK424" s="26">
        <x:f t="shared" si="219"/>
        <x:v>1</x:v>
      </x:c>
      <x:c r="AL424" s="34">
        <x:f t="shared" si="238"/>
        <x:v>1.1397640546254952</x:v>
      </x:c>
      <x:c r="AM424" s="35">
        <x:f t="shared" si="220"/>
        <x:v>2.6278665055366801E-2</x:v>
      </x:c>
      <x:c r="AN424" s="34">
        <x:f t="shared" si="239"/>
        <x:v>1.1702234419097652</x:v>
      </x:c>
      <x:c r="AO424" s="35">
        <x:f t="shared" si="221"/>
        <x:v>-4.3402775267498139E-4</x:v>
      </x:c>
      <x:c r="AP424" s="31">
        <x:f t="shared" si="222"/>
        <x:v>1</x:v>
      </x:c>
      <x:c r="AQ424" s="26" t="b">
        <x:f t="shared" si="223"/>
        <x:v>1</x:v>
      </x:c>
    </x:row>
    <x:row r="425">
      <x:c r="A425" s="30" t="n">
        <x:f>'净值底稿'!A387</x:f>
        <x:v>44410</x:v>
      </x:c>
      <x:c r="B425" s="32" t="n">
        <x:f>'净值底稿'!F387</x:f>
        <x:v>1.9858060336364225</x:v>
      </x:c>
      <x:c r="C425" s="32" t="n">
        <x:f>'净值底稿'!O387</x:f>
        <x:v>1.450821915710635</x:v>
      </x:c>
      <x:c r="D425" s="32" t="n">
        <x:f>'净值底稿'!P387</x:f>
        <x:v>1.4941</x:v>
      </x:c>
      <x:c r="E425" s="32" t="n">
        <x:f>'净值底稿'!Q387</x:f>
        <x:v>1.3647</x:v>
      </x:c>
      <x:c r="F425" s="33">
        <x:f t="shared" si="224"/>
        <x:v>8.172905478218695E-4</x:v>
      </x:c>
      <x:c r="G425" s="33">
        <x:f t="shared" si="225"/>
        <x:v>1.9063792924927103E-2</x:v>
      </x:c>
      <x:c r="H425" s="33">
        <x:f t="shared" si="226"/>
        <x:v>1.004957791772787E-3</x:v>
      </x:c>
      <x:c r="I425" s="33">
        <x:f t="shared" si="227"/>
        <x:v>-1.194613379669851E-2</x:v>
      </x:c>
      <x:c r="J425" s="34">
        <x:f t="shared" si="228"/>
        <x:v>0.13827768049347627</x:v>
      </x:c>
      <x:c r="K425" s="34">
        <x:f t="shared" si="229"/>
        <x:v>0.12338594249932387</x:v>
      </x:c>
      <x:c r="L425" s="34">
        <x:f t="shared" si="230"/>
        <x:v>0.85245049185585597</x:v>
      </x:c>
      <x:c r="M425" s="34">
        <x:f t="shared" si="231"/>
        <x:v>5.8174987339600671E-2</x:v>
      </x:c>
      <x:c r="N425" s="34">
        <x:f t="shared" si="202"/>
        <x:v>1.1722891021882569</x:v>
      </x:c>
      <x:c r="O425" s="35">
        <x:f t="shared" si="203"/>
        <x:v>0.22320741744025854</x:v>
      </x:c>
      <x:c r="P425" s="26" t="b">
        <x:f t="shared" si="204"/>
        <x:v>0</x:v>
      </x:c>
      <x:c r="Q425" s="26" t="b">
        <x:f t="shared" si="205"/>
        <x:v>0</x:v>
      </x:c>
      <x:c r="R425" s="26" t="b">
        <x:f t="shared" si="206"/>
        <x:v>0</x:v>
      </x:c>
      <x:c r="S425" s="26" t="b">
        <x:f t="shared" si="232"/>
        <x:v>0</x:v>
      </x:c>
      <x:c r="T425" s="26" t="str">
        <x:f t="shared" si="233"/>
        <x:v>不调</x:v>
      </x:c>
      <x:c r="U425" s="34">
        <x:f t="shared" si="207"/>
        <x:v>0.13827768049347627</x:v>
      </x:c>
      <x:c r="V425" s="34">
        <x:f t="shared" si="208"/>
        <x:v>0.12338594249932387</x:v>
      </x:c>
      <x:c r="W425" s="34">
        <x:f t="shared" si="209"/>
        <x:v>0.85245049185585597</x:v>
      </x:c>
      <x:c r="X425" s="34">
        <x:f t="shared" si="210"/>
        <x:v>5.8174987339600671E-2</x:v>
      </x:c>
      <x:c r="Y425" s="34">
        <x:f t="shared" si="234"/>
        <x:v>0.99995880187477393</x:v>
      </x:c>
      <x:c r="Z425" s="34">
        <x:f t="shared" si="211"/>
        <x:v>0.13827198371227933</x:v>
      </x:c>
      <x:c r="AA425" s="34">
        <x:f t="shared" si="212"/>
        <x:v>0.12338085922981365</x:v>
      </x:c>
      <x:c r="AB425" s="34">
        <x:f t="shared" si="213"/>
        <x:v>0.85241537249374344</x:v>
      </x:c>
      <x:c r="AC425" s="34">
        <x:f t="shared" si="214"/>
        <x:v>5.8172590639187227E-2</x:v>
      </x:c>
      <x:c r="AD425" s="34">
        <x:f t="shared" si="215"/>
        <x:v>1.1722408060750236</x:v>
      </x:c>
      <x:c r="AE425" s="34">
        <x:f t="shared" si="235"/>
        <x:v>1.1722408060750236</x:v>
      </x:c>
      <x:c r="AF425" s="33">
        <x:f t="shared" si="216"/>
        <x:v>0</x:v>
      </x:c>
      <x:c r="AG425" s="33">
        <x:f t="shared" si="236"/>
        <x:v>2.1588784159931595E-3</x:v>
      </x:c>
      <x:c r="AH425" s="30">
        <x:f t="shared" si="237"/>
        <x:v>44377</x:v>
      </x:c>
      <x:c r="AI425" s="36">
        <x:f t="shared" si="217"/>
        <x:v>2021</x:v>
      </x:c>
      <x:c r="AJ425" s="36">
        <x:f t="shared" si="218"/>
        <x:v>8</x:v>
      </x:c>
      <x:c r="AK425" s="26">
        <x:f t="shared" si="219"/>
        <x:v>0</x:v>
      </x:c>
      <x:c r="AL425" s="34">
        <x:f t="shared" si="238"/>
        <x:v>1.1697155324591455</x:v>
      </x:c>
      <x:c r="AM425" s="35" t="str">
        <x:f t="shared" si="220"/>
      </x:c>
      <x:c r="AN425" s="34">
        <x:f t="shared" si="239"/>
        <x:v>1.1722408060750236</x:v>
      </x:c>
      <x:c r="AO425" s="35">
        <x:f t="shared" si="221"/>
        <x:v>0</x:v>
      </x:c>
      <x:c r="AP425" s="31">
        <x:f t="shared" si="222"/>
        <x:v>1</x:v>
      </x:c>
      <x:c r="AQ425" s="26" t="b">
        <x:f t="shared" si="223"/>
        <x:v>1</x:v>
      </x:c>
    </x:row>
    <x:row r="426">
      <x:c r="A426" s="30" t="n">
        <x:f>'净值底稿'!A388</x:f>
        <x:v>44411</x:v>
      </x:c>
      <x:c r="B426" s="32" t="n">
        <x:f>'净值底稿'!F388</x:f>
        <x:v>1.8950569470563</x:v>
      </x:c>
      <x:c r="C426" s="32" t="n">
        <x:f>'净值底稿'!O388</x:f>
        <x:v>1.4358547334910061</x:v>
      </x:c>
      <x:c r="D426" s="32" t="n">
        <x:f>'净值底稿'!P388</x:f>
        <x:v>1.4938</x:v>
      </x:c>
      <x:c r="E426" s="32" t="n">
        <x:f>'净值底稿'!Q388</x:f>
        <x:v>1.3668</x:v>
      </x:c>
      <x:c r="F426" s="33">
        <x:f t="shared" si="224"/>
        <x:v>-4.5698867383307418E-2</x:v>
      </x:c>
      <x:c r="G426" s="33">
        <x:f t="shared" si="225"/>
        <x:v>-1.0316346932419895E-2</x:v>
      </x:c>
      <x:c r="H426" s="33">
        <x:f t="shared" si="226"/>
        <x:v>-2.0078977310755697E-4</x:v>
      </x:c>
      <x:c r="I426" s="33">
        <x:f t="shared" si="227"/>
        <x:v>1.5387997362057426E-3</x:v>
      </x:c>
      <x:c r="J426" s="34">
        <x:f t="shared" si="228"/>
        <x:v>0.13195311066578505</x:v>
      </x:c>
      <x:c r="K426" s="34">
        <x:f t="shared" si="229"/>
        <x:v>0.12210801948117883</x:v>
      </x:c>
      <x:c r="L426" s="34">
        <x:f t="shared" si="230"/>
        <x:v>0.85224421620450708</x:v>
      </x:c>
      <x:c r="M426" s="34">
        <x:f t="shared" si="231"/>
        <x:v>5.8262106606317213E-2</x:v>
      </x:c>
      <x:c r="N426" s="34" t="n">
        <x:f t="shared" ref="N426:N489" si="240">SUM(J426:M426)</x:f>
        <x:v>1.164567452957788</x:v>
      </x:c>
      <x:c r="O426" s="35" t="n">
        <x:f t="shared" ref="O426:O489" si="241">IFERROR((J426+K426)/N426,0)</x:f>
        <x:v>0.21815922255228334</x:v>
      </x:c>
      <x:c r="P426" s="26" t="b">
        <x:f t="shared" ref="P426:P489" si="242">AND(MONTH(A426)=12,OR(A427="",YEAR(A426)&lt;&gt;YEAR(A427)))</x:f>
        <x:v>0</x:v>
      </x:c>
      <x:c r="Q426" s="26" t="b">
        <x:f t="shared" ref="Q426:Q489" si="243">AND(MOD(MONTH(A426),3)=0,OR(A427="",MONTH(A426)&lt;&gt;MONTH(A427)))</x:f>
        <x:v>0</x:v>
      </x:c>
      <x:c r="R426" s="26" t="b">
        <x:f t="shared" ref="R426:R489" si="244">OR(O426&gt;$E$7,O426&lt;$E$6)</x:f>
        <x:v>0</x:v>
      </x:c>
      <x:c r="S426" s="26" t="b">
        <x:f t="shared" si="232"/>
        <x:v>0</x:v>
      </x:c>
      <x:c r="T426" s="26" t="str">
        <x:f t="shared" si="233"/>
        <x:v>不调</x:v>
      </x:c>
      <x:c r="U426" s="34" t="n">
        <x:f t="shared" ref="U426:U489" si="245">IF(OR(T426="年末+季度",T426="季度+动态"),N426*$E$5/2,IF(T426="季度",(J426+K426)/2,IF(T426="动态",N426*$E$5*IF(J426+K426=0,0.5,J426/(J426+K426)),J426)))</x:f>
        <x:v>0.13195311066578505</x:v>
      </x:c>
      <x:c r="V426" s="34" t="n">
        <x:f t="shared" ref="V426:V489" si="246">IF(OR(T426="年末+季度",T426="季度+动态"),N426*$E$5/2,IF(T426="季度",(J426+K426)/2,IF(T426="动态",N426*$E$5*IF(J426+K426=0,0.5,K426/(J426+K426)),K426)))</x:f>
        <x:v>0.12210801948117883</x:v>
      </x:c>
      <x:c r="W426" s="34" t="n">
        <x:f t="shared" ref="W426:W489" si="247">IF(OR(T426="年末+季度",T426="季度+动态",T426="动态"),N426*(1-$E$5)*IF(L426+M426=0,$B$7/($B$7+$B$8),L426/(L426+M426)),L426)</x:f>
        <x:v>0.8522442162045071</x:v>
      </x:c>
      <x:c r="X426" s="34" t="n">
        <x:f t="shared" ref="X426:X489" si="248">IF(OR(T426="年末+季度",T426="季度+动态",T426="动态"),N426*(1-$E$5)*IF(L426+M426=0,$B$8/($B$7+$B$8),M426/(L426+M426)),M426)</x:f>
        <x:v>0.05826210660631721</x:v>
      </x:c>
      <x:c r="Y426" s="34">
        <x:f t="shared" si="234"/>
        <x:v>0.99998626710299976</x:v>
      </x:c>
      <x:c r="Z426" s="34" t="n">
        <x:f t="shared" ref="Z426:Z489" si="249">U426*Y426</x:f>
        <x:v>0.13195129856730742</x:v>
      </x:c>
      <x:c r="AA426" s="34" t="n">
        <x:f t="shared" ref="AA426:AA489" si="250">V426*Y426</x:f>
        <x:v>0.12210634258432439</x:v>
      </x:c>
      <x:c r="AB426" s="34" t="n">
        <x:f t="shared" ref="AB426:AB489" si="251">W426*Y426</x:f>
        <x:v>0.8522325124224669</x:v>
      </x:c>
      <x:c r="AC426" s="34" t="n">
        <x:f t="shared" ref="AC426:AC489" si="252">X426*Y426</x:f>
        <x:v>0.058261306498808174</x:v>
      </x:c>
      <x:c r="AD426" s="34" t="n">
        <x:f t="shared" ref="AD426:AD489" si="253">SUM(Z426:AC426)</x:f>
        <x:v>1.164551460072907</x:v>
      </x:c>
      <x:c r="AE426" s="34">
        <x:f t="shared" si="235"/>
        <x:v>1.1722408060750236</x:v>
      </x:c>
      <x:c r="AF426" s="33" t="n">
        <x:f t="shared" ref="AF426:AF489" si="254">AD426/AE426-1</x:f>
        <x:v>-0.006559527668945853</x:v>
      </x:c>
      <x:c r="AG426" s="33">
        <x:f t="shared" si="236"/>
        <x:v>-6.5595276689458526E-3</x:v>
      </x:c>
      <x:c r="AH426" s="30">
        <x:f t="shared" si="237"/>
        <x:v>44377</x:v>
      </x:c>
      <x:c r="AI426" s="36" t="n">
        <x:f t="shared" ref="AI426:AI489" si="255">YEAR(A426)</x:f>
        <x:v>2021</x:v>
      </x:c>
      <x:c r="AJ426" s="36" t="n">
        <x:f t="shared" ref="AJ426:AJ489" si="256">MONTH(A426)</x:f>
        <x:v>8</x:v>
      </x:c>
      <x:c r="AK426" s="26" t="n">
        <x:f t="shared" ref="AK426:AK489" si="257">IF(MONTH(A426)&lt;&gt;MONTH(A427),1,0)</x:f>
        <x:v>0</x:v>
      </x:c>
      <x:c r="AL426" s="34">
        <x:f t="shared" si="238"/>
        <x:v>1.1697155324591455</x:v>
      </x:c>
      <x:c r="AM426" s="35" t="str">
        <x:f t="shared" ref="AM426:AM489" si="258">IF(AK426,AD426/AL426-1,"")</x:f>
      </x:c>
      <x:c r="AN426" s="34">
        <x:f t="shared" si="239"/>
        <x:v>1.1722408060750236</x:v>
      </x:c>
      <x:c r="AO426" s="35" t="n">
        <x:f t="shared" ref="AO426:AO489" si="259">AD426/AN426-1</x:f>
        <x:v>-0.006559527668945853</x:v>
      </x:c>
      <x:c r="AP426" s="31" t="n">
        <x:f t="shared" ref="AP426:AP489" si="260">IFERROR(SUM(Z426:AC426)/AD426,0)</x:f>
        <x:v>1</x:v>
      </x:c>
      <x:c r="AQ426" s="26" t="b">
        <x:f t="shared" ref="AQ426:AQ489" si="261">AND(B426&gt;0,C426&gt;0,D426&gt;0,E426&gt;0)</x:f>
        <x:v>1</x:v>
      </x:c>
    </x:row>
    <x:row r="427">
      <x:c r="A427" s="30" t="n">
        <x:f>'净值底稿'!A389</x:f>
        <x:v>44412</x:v>
      </x:c>
      <x:c r="B427" s="32" t="n">
        <x:f>'净值底稿'!F389</x:f>
        <x:v>1.9808279726348577</x:v>
      </x:c>
      <x:c r="C427" s="32" t="n">
        <x:f>'净值底稿'!O389</x:f>
        <x:v>1.4617075352559676</x:v>
      </x:c>
      <x:c r="D427" s="32" t="n">
        <x:f>'净值底稿'!P389</x:f>
        <x:v>1.4939</x:v>
      </x:c>
      <x:c r="E427" s="32" t="n">
        <x:f>'净值底稿'!Q389</x:f>
        <x:v>1.3687</x:v>
      </x:c>
      <x:c r="F427" s="33" t="n">
        <x:f t="shared" ref="F427:F490" si="262">IFERROR(B427/B426-1,0)</x:f>
        <x:v>0.04526039479277433</x:v>
      </x:c>
      <x:c r="G427" s="33" t="n">
        <x:f t="shared" ref="G427:G490" si="263">IFERROR(C427/C426-1,0)</x:f>
        <x:v>0.018005165259375122</x:v>
      </x:c>
      <x:c r="H427" s="33" t="n">
        <x:f t="shared" ref="H427:H490" si="264">IFERROR(D427/D426-1,0)</x:f>
        <x:v>0.00006694336591239747</x:v>
      </x:c>
      <x:c r="I427" s="33" t="n">
        <x:f t="shared" ref="I427:I490" si="265">IFERROR(E427/E426-1,0)</x:f>
        <x:v>0.0013901082821188293</x:v>
      </x:c>
      <x:c r="J427" s="34" t="n">
        <x:f t="shared" ref="J427:J490" si="266">Z426*(1+F427)</x:f>
        <x:v>0.13792346643388298</x:v>
      </x:c>
      <x:c r="K427" s="34" t="n">
        <x:f t="shared" ref="K427:K490" si="267">AA426*(1+G427)</x:f>
        <x:v>0.12430488746177303</x:v>
      </x:c>
      <x:c r="L427" s="34" t="n">
        <x:f t="shared" ref="L427:L490" si="268">AB426*(1+H427)</x:f>
        <x:v>0.8522895637353884</x:v>
      </x:c>
      <x:c r="M427" s="34" t="n">
        <x:f t="shared" ref="M427:M490" si="269">AC426*(1+I427)</x:f>
        <x:v>0.05834229602349923</x:v>
      </x:c>
      <x:c r="N427" s="34">
        <x:f t="shared" si="240"/>
        <x:v>1.1728602136545436</x:v>
      </x:c>
      <x:c r="O427" s="35">
        <x:f t="shared" si="241"/>
        <x:v>0.22358022792722443</x:v>
      </x:c>
      <x:c r="P427" s="26" t="b">
        <x:f t="shared" si="242"/>
        <x:v>0</x:v>
      </x:c>
      <x:c r="Q427" s="26" t="b">
        <x:f t="shared" si="243"/>
        <x:v>0</x:v>
      </x:c>
      <x:c r="R427" s="26" t="b">
        <x:f t="shared" si="244"/>
        <x:v>0</x:v>
      </x:c>
      <x:c r="S427" s="26" t="b">
        <x:f t="shared" ref="S427:S490" si="270">AND(OR(P427,Q427,R427),A427-AH426&gt;$E$8)</x:f>
        <x:v>0</x:v>
      </x:c>
      <x:c r="T427" s="26" t="str">
        <x:f t="shared" ref="T427:T490" si="271">IF(NOT(OR(P427,Q427,R427)),"不调",IF(NOT(S427),"间隔规则跳过",IF(P427,"年末+季度",IF(AND(Q427,R427),"季度+动态",IF(Q427,"季度","动态")))))</x:f>
        <x:v>不调</x:v>
      </x:c>
      <x:c r="U427" s="34">
        <x:f t="shared" si="245"/>
        <x:v>0.13792346643388298</x:v>
      </x:c>
      <x:c r="V427" s="34">
        <x:f t="shared" si="246"/>
        <x:v>0.12430488746177303</x:v>
      </x:c>
      <x:c r="W427" s="34">
        <x:f t="shared" si="247"/>
        <x:v>0.85228956373538844</x:v>
      </x:c>
      <x:c r="X427" s="34">
        <x:f t="shared" si="248"/>
        <x:v>5.8342296023499232E-2</x:v>
      </x:c>
      <x:c r="Y427" s="34" t="n">
        <x:f t="shared" ref="Y427:Y490" si="272">POWER(1-$H$5,(A427-A426)/$H$8)</x:f>
        <x:v>0.9999862671029998</x:v>
      </x:c>
      <x:c r="Z427" s="34">
        <x:f t="shared" si="249"/>
        <x:v>0.13792157234512453</x:v>
      </x:c>
      <x:c r="AA427" s="34">
        <x:f t="shared" si="250"/>
        <x:v>0.12430318039555689</x:v>
      </x:c>
      <x:c r="AB427" s="34">
        <x:f t="shared" si="251"/>
        <x:v>0.8522778593305953</x:v>
      </x:c>
      <x:c r="AC427" s="34">
        <x:f t="shared" si="252"/>
        <x:v>5.8341494814757186E-2</x:v>
      </x:c>
      <x:c r="AD427" s="34">
        <x:f t="shared" si="253"/>
        <x:v>1.1728441068860338</x:v>
      </x:c>
      <x:c r="AE427" s="34" t="n">
        <x:f t="shared" ref="AE427:AE490" si="273">MAX(AE426,AD427)</x:f>
        <x:v>1.1728441068860338</x:v>
      </x:c>
      <x:c r="AF427" s="33">
        <x:f t="shared" si="254"/>
        <x:v>0</x:v>
      </x:c>
      <x:c r="AG427" s="33" t="n">
        <x:f t="shared" ref="AG427:AG490" si="274">AD427/AD426-1</x:f>
        <x:v>0.007120893406125317</x:v>
      </x:c>
      <x:c r="AH427" s="30" t="n">
        <x:f t="shared" ref="AH427:AH490" si="275">IF(OR(T427="年末+季度",T427="季度+动态",T427="季度",T427="动态"),A427,AH426)</x:f>
        <x:v>44377</x:v>
      </x:c>
      <x:c r="AI427" s="36">
        <x:f t="shared" si="255"/>
        <x:v>2021</x:v>
      </x:c>
      <x:c r="AJ427" s="36">
        <x:f t="shared" si="256"/>
        <x:v>8</x:v>
      </x:c>
      <x:c r="AK427" s="26">
        <x:f t="shared" si="257"/>
        <x:v>0</x:v>
      </x:c>
      <x:c r="AL427" s="34" t="n">
        <x:f t="shared" ref="AL427:AL490" si="276">IF(AK426,AD426,AL426)</x:f>
        <x:v>1.1697155324591455</x:v>
      </x:c>
      <x:c r="AM427" s="35" t="str">
        <x:f t="shared" si="258"/>
      </x:c>
      <x:c r="AN427" s="34" t="n">
        <x:f t="shared" ref="AN427:AN490" si="277">IF(AI427&lt;&gt;AI426,AD427,MAX(AN426,AD427))</x:f>
        <x:v>1.1728441068860338</x:v>
      </x:c>
      <x:c r="AO427" s="35">
        <x:f t="shared" si="259"/>
        <x:v>0</x:v>
      </x:c>
      <x:c r="AP427" s="31">
        <x:f t="shared" si="260"/>
        <x:v>1</x:v>
      </x:c>
      <x:c r="AQ427" s="26" t="b">
        <x:f t="shared" si="261"/>
        <x:v>1</x:v>
      </x:c>
    </x:row>
    <x:row r="428">
      <x:c r="A428" s="30" t="n">
        <x:f>'净值底稿'!A390</x:f>
        <x:v>44413</x:v>
      </x:c>
      <x:c r="B428" s="32" t="n">
        <x:f>'净值底稿'!F390</x:f>
        <x:v>1.974603206372735</x:v>
      </x:c>
      <x:c r="C428" s="32" t="n">
        <x:f>'净值底稿'!O390</x:f>
        <x:v>1.4519440997290887</x:v>
      </x:c>
      <x:c r="D428" s="32" t="n">
        <x:f>'净值底稿'!P390</x:f>
        <x:v>1.4956</x:v>
      </x:c>
      <x:c r="E428" s="32" t="n">
        <x:f>'净值底稿'!Q390</x:f>
        <x:v>1.3665</x:v>
      </x:c>
      <x:c r="F428" s="33">
        <x:f t="shared" si="262"/>
        <x:v>-3.1425072485434802E-3</x:v>
      </x:c>
      <x:c r="G428" s="33">
        <x:f t="shared" si="263"/>
        <x:v>-6.6794726656240755E-3</x:v>
      </x:c>
      <x:c r="H428" s="33">
        <x:f t="shared" si="264"/>
        <x:v>1.1379610415691577E-3</x:v>
      </x:c>
      <x:c r="I428" s="33">
        <x:f t="shared" si="265"/>
        <x:v>-1.6073646525900376E-3</x:v>
      </x:c>
      <x:c r="J428" s="34">
        <x:f t="shared" si="266"/>
        <x:v>0.13748815280429946</x:v>
      </x:c>
      <x:c r="K428" s="34">
        <x:f t="shared" si="267"/>
        <x:v>0.12347290069985463</x:v>
      </x:c>
      <x:c r="L428" s="34">
        <x:f t="shared" si="268"/>
        <x:v>0.85324771833110546</x:v>
      </x:c>
      <x:c r="M428" s="34">
        <x:f t="shared" si="269"/>
        <x:v>5.8247718758212677E-2</x:v>
      </x:c>
      <x:c r="N428" s="34">
        <x:f t="shared" si="240"/>
        <x:v>1.1724564905934722</x:v>
      </x:c>
      <x:c r="O428" s="35">
        <x:f t="shared" si="241"/>
        <x:v>0.22257632210476419</x:v>
      </x:c>
      <x:c r="P428" s="26" t="b">
        <x:f t="shared" si="242"/>
        <x:v>0</x:v>
      </x:c>
      <x:c r="Q428" s="26" t="b">
        <x:f t="shared" si="243"/>
        <x:v>0</x:v>
      </x:c>
      <x:c r="R428" s="26" t="b">
        <x:f t="shared" si="244"/>
        <x:v>0</x:v>
      </x:c>
      <x:c r="S428" s="26" t="b">
        <x:f t="shared" si="270"/>
        <x:v>0</x:v>
      </x:c>
      <x:c r="T428" s="26" t="str">
        <x:f t="shared" si="271"/>
        <x:v>不调</x:v>
      </x:c>
      <x:c r="U428" s="34">
        <x:f t="shared" si="245"/>
        <x:v>0.13748815280429946</x:v>
      </x:c>
      <x:c r="V428" s="34">
        <x:f t="shared" si="246"/>
        <x:v>0.12347290069985463</x:v>
      </x:c>
      <x:c r="W428" s="34">
        <x:f t="shared" si="247"/>
        <x:v>0.85324771833110546</x:v>
      </x:c>
      <x:c r="X428" s="34">
        <x:f t="shared" si="248"/>
        <x:v>5.8247718758212677E-2</x:v>
      </x:c>
      <x:c r="Y428" s="34">
        <x:f t="shared" si="272"/>
        <x:v>0.99998626710299976</x:v>
      </x:c>
      <x:c r="Z428" s="34">
        <x:f t="shared" si="249"/>
        <x:v>0.13748626469365824</x:v>
      </x:c>
      <x:c r="AA428" s="34">
        <x:f t="shared" si="250"/>
        <x:v>0.123471205059227</x:v>
      </x:c>
      <x:c r="AB428" s="34">
        <x:f t="shared" si="251"/>
        <x:v>0.85323600076807393</x:v>
      </x:c>
      <x:c r="AC428" s="34">
        <x:f t="shared" si="252"/>
        <x:v>5.8246918848290474E-2</x:v>
      </x:c>
      <x:c r="AD428" s="34">
        <x:f t="shared" si="253"/>
        <x:v>1.1724403893692497</x:v>
      </x:c>
      <x:c r="AE428" s="34">
        <x:f t="shared" si="273"/>
        <x:v>1.1728441068860338</x:v>
      </x:c>
      <x:c r="AF428" s="33">
        <x:f t="shared" si="254"/>
        <x:v>-3.4422095350428172E-4</x:v>
      </x:c>
      <x:c r="AG428" s="33">
        <x:f t="shared" si="274"/>
        <x:v>-3.4422095350428172E-4</x:v>
      </x:c>
      <x:c r="AH428" s="30">
        <x:f t="shared" si="275"/>
        <x:v>44377</x:v>
      </x:c>
      <x:c r="AI428" s="36">
        <x:f t="shared" si="255"/>
        <x:v>2021</x:v>
      </x:c>
      <x:c r="AJ428" s="36">
        <x:f t="shared" si="256"/>
        <x:v>8</x:v>
      </x:c>
      <x:c r="AK428" s="26">
        <x:f t="shared" si="257"/>
        <x:v>0</x:v>
      </x:c>
      <x:c r="AL428" s="34">
        <x:f t="shared" si="276"/>
        <x:v>1.1697155324591455</x:v>
      </x:c>
      <x:c r="AM428" s="35" t="str">
        <x:f t="shared" si="258"/>
      </x:c>
      <x:c r="AN428" s="34">
        <x:f t="shared" si="277"/>
        <x:v>1.1728441068860338</x:v>
      </x:c>
      <x:c r="AO428" s="35">
        <x:f t="shared" si="259"/>
        <x:v>-3.4422095350428172E-4</x:v>
      </x:c>
      <x:c r="AP428" s="31">
        <x:f t="shared" si="260"/>
        <x:v>1</x:v>
      </x:c>
      <x:c r="AQ428" s="26" t="b">
        <x:f t="shared" si="261"/>
        <x:v>1</x:v>
      </x:c>
    </x:row>
    <x:row r="429">
      <x:c r="A429" s="30" t="n">
        <x:f>'净值底稿'!A391</x:f>
        <x:v>44414</x:v>
      </x:c>
      <x:c r="B429" s="32" t="n">
        <x:f>'净值底稿'!F391</x:f>
        <x:v>1.9944642980920224</x:v>
      </x:c>
      <x:c r="C429" s="32" t="n">
        <x:f>'净值底稿'!O391</x:f>
        <x:v>1.45733185948333</x:v>
      </x:c>
      <x:c r="D429" s="32" t="n">
        <x:f>'净值底稿'!P391</x:f>
        <x:v>1.4958</x:v>
      </x:c>
      <x:c r="E429" s="32" t="n">
        <x:f>'净值底稿'!Q391</x:f>
        <x:v>1.3589</x:v>
      </x:c>
      <x:c r="F429" s="33">
        <x:f t="shared" si="262"/>
        <x:v>1.0058269760318872E-2</x:v>
      </x:c>
      <x:c r="G429" s="33">
        <x:f t="shared" si="263"/>
        <x:v>3.7107212014888535E-3</x:v>
      </x:c>
      <x:c r="H429" s="33">
        <x:f t="shared" si="264"/>
        <x:v>1.3372559507884851E-4</x:v>
      </x:c>
      <x:c r="I429" s="33">
        <x:f t="shared" si="265"/>
        <x:v>-5.5616538602268895E-3</x:v>
      </x:c>
      <x:c r="J429" s="34">
        <x:f t="shared" si="266"/>
        <x:v>0.13886913863228567</x:v>
      </x:c>
      <x:c r="K429" s="34">
        <x:f t="shared" si="267"/>
        <x:v>0.12392937227761365</x:v>
      </x:c>
      <x:c r="L429" s="34">
        <x:f t="shared" si="268"/>
        <x:v>0.85335010026001934</x:v>
      </x:c>
      <x:c r="M429" s="34">
        <x:f t="shared" si="269"/>
        <x:v>5.7922969647231558E-2</x:v>
      </x:c>
      <x:c r="N429" s="34">
        <x:f t="shared" si="240"/>
        <x:v>1.1740715808171502</x:v>
      </x:c>
      <x:c r="O429" s="35">
        <x:f t="shared" si="241"/>
        <x:v>0.22383516917000268</x:v>
      </x:c>
      <x:c r="P429" s="26" t="b">
        <x:f t="shared" si="242"/>
        <x:v>0</x:v>
      </x:c>
      <x:c r="Q429" s="26" t="b">
        <x:f t="shared" si="243"/>
        <x:v>0</x:v>
      </x:c>
      <x:c r="R429" s="26" t="b">
        <x:f t="shared" si="244"/>
        <x:v>0</x:v>
      </x:c>
      <x:c r="S429" s="26" t="b">
        <x:f t="shared" si="270"/>
        <x:v>0</x:v>
      </x:c>
      <x:c r="T429" s="26" t="str">
        <x:f t="shared" si="271"/>
        <x:v>不调</x:v>
      </x:c>
      <x:c r="U429" s="34">
        <x:f t="shared" si="245"/>
        <x:v>0.13886913863228567</x:v>
      </x:c>
      <x:c r="V429" s="34">
        <x:f t="shared" si="246"/>
        <x:v>0.12392937227761365</x:v>
      </x:c>
      <x:c r="W429" s="34">
        <x:f t="shared" si="247"/>
        <x:v>0.85335010026001934</x:v>
      </x:c>
      <x:c r="X429" s="34">
        <x:f t="shared" si="248"/>
        <x:v>5.7922969647231558E-2</x:v>
      </x:c>
      <x:c r="Y429" s="34">
        <x:f t="shared" si="272"/>
        <x:v>0.99998626710299976</x:v>
      </x:c>
      <x:c r="Z429" s="34">
        <x:f t="shared" si="249"/>
        <x:v>0.13886723155670833</x:v>
      </x:c>
      <x:c r="AA429" s="34">
        <x:f t="shared" si="250"/>
        <x:v>0.12392767036830886</x:v>
      </x:c>
      <x:c r="AB429" s="34">
        <x:f t="shared" si="251"/>
        <x:v>0.85333838129098727</x:v>
      </x:c>
      <x:c r="AC429" s="34">
        <x:f t="shared" si="252"/>
        <x:v>5.7922174197055441E-2</x:v>
      </x:c>
      <x:c r="AD429" s="34">
        <x:f t="shared" si="253"/>
        <x:v>1.1740554574130599</x:v>
      </x:c>
      <x:c r="AE429" s="34">
        <x:f t="shared" si="273"/>
        <x:v>1.1740554574130599</x:v>
      </x:c>
      <x:c r="AF429" s="33">
        <x:f t="shared" si="254"/>
        <x:v>0</x:v>
      </x:c>
      <x:c r="AG429" s="33">
        <x:f t="shared" si="274"/>
        <x:v>1.3775267881031006E-3</x:v>
      </x:c>
      <x:c r="AH429" s="30">
        <x:f t="shared" si="275"/>
        <x:v>44377</x:v>
      </x:c>
      <x:c r="AI429" s="36">
        <x:f t="shared" si="255"/>
        <x:v>2021</x:v>
      </x:c>
      <x:c r="AJ429" s="36">
        <x:f t="shared" si="256"/>
        <x:v>8</x:v>
      </x:c>
      <x:c r="AK429" s="26">
        <x:f t="shared" si="257"/>
        <x:v>0</x:v>
      </x:c>
      <x:c r="AL429" s="34">
        <x:f t="shared" si="276"/>
        <x:v>1.1697155324591455</x:v>
      </x:c>
      <x:c r="AM429" s="35" t="str">
        <x:f t="shared" si="258"/>
      </x:c>
      <x:c r="AN429" s="34">
        <x:f t="shared" si="277"/>
        <x:v>1.1740554574130599</x:v>
      </x:c>
      <x:c r="AO429" s="35">
        <x:f t="shared" si="259"/>
        <x:v>0</x:v>
      </x:c>
      <x:c r="AP429" s="31">
        <x:f t="shared" si="260"/>
        <x:v>1</x:v>
      </x:c>
      <x:c r="AQ429" s="26" t="b">
        <x:f t="shared" si="261"/>
        <x:v>1</x:v>
      </x:c>
    </x:row>
    <x:row r="430">
      <x:c r="A430" s="30" t="n">
        <x:f>'净值底稿'!A392</x:f>
        <x:v>44417</x:v>
      </x:c>
      <x:c r="B430" s="32" t="n">
        <x:f>'净值底稿'!F392</x:f>
        <x:v>1.9722403671746025</x:v>
      </x:c>
      <x:c r="C430" s="32" t="n">
        <x:f>'净值底稿'!O392</x:f>
        <x:v>1.4671156046793563</x:v>
      </x:c>
      <x:c r="D430" s="32" t="n">
        <x:f>'净值底稿'!P392</x:f>
        <x:v>1.4936</x:v>
      </x:c>
      <x:c r="E430" s="32" t="n">
        <x:f>'净值底稿'!Q392</x:f>
        <x:v>1.3253</x:v>
      </x:c>
      <x:c r="F430" s="33">
        <x:f t="shared" si="262"/>
        <x:v>-1.1142807087938467E-2</x:v>
      </x:c>
      <x:c r="G430" s="33">
        <x:f t="shared" si="263"/>
        <x:v>6.7134641518746818E-3</x:v>
      </x:c>
      <x:c r="H430" s="33">
        <x:f t="shared" si="264"/>
        <x:v>-1.470784864286645E-3</x:v>
      </x:c>
      <x:c r="I430" s="33">
        <x:f t="shared" si="265"/>
        <x:v>-2.4725881227463442E-2</x:v>
      </x:c>
      <x:c r="J430" s="34">
        <x:f t="shared" si="266"/>
        <x:v>0.13731986078463584</x:v>
      </x:c>
      <x:c r="K430" s="34">
        <x:f t="shared" si="267"/>
        <x:v>0.12475965434075184</x:v>
      </x:c>
      <x:c r="L430" s="34">
        <x:f t="shared" si="268"/>
        <x:v>0.85208330411566957</x:v>
      </x:c>
      <x:c r="M430" s="34">
        <x:f t="shared" si="269"/>
        <x:v>5.6489997397422602E-2</x:v>
      </x:c>
      <x:c r="N430" s="34">
        <x:f t="shared" si="240"/>
        <x:v>1.17065281663848</x:v>
      </x:c>
      <x:c r="O430" s="35">
        <x:f t="shared" si="241"/>
        <x:v>0.22387467180743381</x:v>
      </x:c>
      <x:c r="P430" s="26" t="b">
        <x:f t="shared" si="242"/>
        <x:v>0</x:v>
      </x:c>
      <x:c r="Q430" s="26" t="b">
        <x:f t="shared" si="243"/>
        <x:v>0</x:v>
      </x:c>
      <x:c r="R430" s="26" t="b">
        <x:f t="shared" si="244"/>
        <x:v>0</x:v>
      </x:c>
      <x:c r="S430" s="26" t="b">
        <x:f t="shared" si="270"/>
        <x:v>0</x:v>
      </x:c>
      <x:c r="T430" s="26" t="str">
        <x:f t="shared" si="271"/>
        <x:v>不调</x:v>
      </x:c>
      <x:c r="U430" s="34">
        <x:f t="shared" si="245"/>
        <x:v>0.13731986078463584</x:v>
      </x:c>
      <x:c r="V430" s="34">
        <x:f t="shared" si="246"/>
        <x:v>0.12475965434075184</x:v>
      </x:c>
      <x:c r="W430" s="34">
        <x:f t="shared" si="247"/>
        <x:v>0.85208330411566957</x:v>
      </x:c>
      <x:c r="X430" s="34">
        <x:f t="shared" si="248"/>
        <x:v>5.6489997397422602E-2</x:v>
      </x:c>
      <x:c r="Y430" s="34">
        <x:f t="shared" si="272"/>
        <x:v>0.99995880187477393</x:v>
      </x:c>
      <x:c r="Z430" s="34">
        <x:f t="shared" si="249"/>
        <x:v>0.1373142034638152</x:v>
      </x:c>
      <x:c r="AA430" s="34">
        <x:f t="shared" si="250"/>
        <x:v>0.12475451447688915</x:v>
      </x:c>
      <x:c r="AB430" s="34">
        <x:f t="shared" si="251"/>
        <x:v>0.85204819988100355</x:v>
      </x:c>
      <x:c r="AC430" s="34">
        <x:f t="shared" si="252"/>
        <x:v>5.6487670115435804E-2</x:v>
      </x:c>
      <x:c r="AD430" s="34">
        <x:f t="shared" si="253"/>
        <x:v>1.1706045879371436</x:v>
      </x:c>
      <x:c r="AE430" s="34">
        <x:f t="shared" si="273"/>
        <x:v>1.1740554574130599</x:v>
      </x:c>
      <x:c r="AF430" s="33">
        <x:f t="shared" si="254"/>
        <x:v>-2.9392729739701196E-3</x:v>
      </x:c>
      <x:c r="AG430" s="33">
        <x:f t="shared" si="274"/>
        <x:v>-2.9392729739701196E-3</x:v>
      </x:c>
      <x:c r="AH430" s="30">
        <x:f t="shared" si="275"/>
        <x:v>44377</x:v>
      </x:c>
      <x:c r="AI430" s="36">
        <x:f t="shared" si="255"/>
        <x:v>2021</x:v>
      </x:c>
      <x:c r="AJ430" s="36">
        <x:f t="shared" si="256"/>
        <x:v>8</x:v>
      </x:c>
      <x:c r="AK430" s="26">
        <x:f t="shared" si="257"/>
        <x:v>0</x:v>
      </x:c>
      <x:c r="AL430" s="34">
        <x:f t="shared" si="276"/>
        <x:v>1.1697155324591455</x:v>
      </x:c>
      <x:c r="AM430" s="35" t="str">
        <x:f t="shared" si="258"/>
      </x:c>
      <x:c r="AN430" s="34">
        <x:f t="shared" si="277"/>
        <x:v>1.1740554574130599</x:v>
      </x:c>
      <x:c r="AO430" s="35">
        <x:f t="shared" si="259"/>
        <x:v>-2.9392729739701196E-3</x:v>
      </x:c>
      <x:c r="AP430" s="31">
        <x:f t="shared" si="260"/>
        <x:v>1</x:v>
      </x:c>
      <x:c r="AQ430" s="26" t="b">
        <x:f t="shared" si="261"/>
        <x:v>1</x:v>
      </x:c>
    </x:row>
    <x:row r="431">
      <x:c r="A431" s="30" t="n">
        <x:f>'净值底稿'!A393</x:f>
        <x:v>44418</x:v>
      </x:c>
      <x:c r="B431" s="32" t="n">
        <x:f>'净值底稿'!F393</x:f>
        <x:v>1.9613382763839327</x:v>
      </x:c>
      <x:c r="C431" s="32" t="n">
        <x:f>'净值底稿'!O393</x:f>
        <x:v>1.4769963676170113</x:v>
      </x:c>
      <x:c r="D431" s="32" t="n">
        <x:f>'净值底稿'!P393</x:f>
        <x:v>1.4933</x:v>
      </x:c>
      <x:c r="E431" s="32" t="n">
        <x:f>'净值底稿'!Q393</x:f>
        <x:v>1.3183</x:v>
      </x:c>
      <x:c r="F431" s="33">
        <x:f t="shared" si="262"/>
        <x:v>-5.5277698256871455E-3</x:v>
      </x:c>
      <x:c r="G431" s="33">
        <x:f t="shared" si="263"/>
        <x:v>6.7348223317509337E-3</x:v>
      </x:c>
      <x:c r="H431" s="33">
        <x:f t="shared" si="264"/>
        <x:v>-2.0085698982319489E-4</x:v>
      </x:c>
      <x:c r="I431" s="33">
        <x:f t="shared" si="265"/>
        <x:v>-5.2818229834753483E-3</x:v>
      </x:c>
      <x:c r="J431" s="34">
        <x:f t="shared" si="266"/>
        <x:v>0.13655516215326965</x:v>
      </x:c>
      <x:c r="K431" s="34">
        <x:f t="shared" si="267"/>
        <x:v>0.12559471396697486</x:v>
      </x:c>
      <x:c r="L431" s="34">
        <x:f t="shared" si="268"/>
        <x:v>0.85187706004439123</x:v>
      </x:c>
      <x:c r="M431" s="34">
        <x:f t="shared" si="269"/>
        <x:v>5.6189312241137122E-2</x:v>
      </x:c>
      <x:c r="N431" s="34">
        <x:f t="shared" si="240"/>
        <x:v>1.170216248405773</x:v>
      </x:c>
      <x:c r="O431" s="35">
        <x:f t="shared" si="241"/>
        <x:v>0.22401831838976821</x:v>
      </x:c>
      <x:c r="P431" s="26" t="b">
        <x:f t="shared" si="242"/>
        <x:v>0</x:v>
      </x:c>
      <x:c r="Q431" s="26" t="b">
        <x:f t="shared" si="243"/>
        <x:v>0</x:v>
      </x:c>
      <x:c r="R431" s="26" t="b">
        <x:f t="shared" si="244"/>
        <x:v>0</x:v>
      </x:c>
      <x:c r="S431" s="26" t="b">
        <x:f t="shared" si="270"/>
        <x:v>0</x:v>
      </x:c>
      <x:c r="T431" s="26" t="str">
        <x:f t="shared" si="271"/>
        <x:v>不调</x:v>
      </x:c>
      <x:c r="U431" s="34">
        <x:f t="shared" si="245"/>
        <x:v>0.13655516215326965</x:v>
      </x:c>
      <x:c r="V431" s="34">
        <x:f t="shared" si="246"/>
        <x:v>0.12559471396697486</x:v>
      </x:c>
      <x:c r="W431" s="34">
        <x:f t="shared" si="247"/>
        <x:v>0.85187706004439123</x:v>
      </x:c>
      <x:c r="X431" s="34">
        <x:f t="shared" si="248"/>
        <x:v>5.6189312241137122E-2</x:v>
      </x:c>
      <x:c r="Y431" s="34">
        <x:f t="shared" si="272"/>
        <x:v>0.99998626710299976</x:v>
      </x:c>
      <x:c r="Z431" s="34">
        <x:f t="shared" si="249"/>
        <x:v>0.13655328685529294</x:v>
      </x:c>
      <x:c r="AA431" s="34">
        <x:f t="shared" si="250"/>
        <x:v>0.12559298918770417</x:v>
      </x:c>
      <x:c r="AB431" s="34">
        <x:f t="shared" si="251"/>
        <x:v>0.85186536130446877</x:v>
      </x:c>
      <x:c r="AC431" s="34">
        <x:f t="shared" si="252"/>
        <x:v>5.6188540599099598E-2</x:v>
      </x:c>
      <x:c r="AD431" s="34">
        <x:f t="shared" si="253"/>
        <x:v>1.1702001779465656</x:v>
      </x:c>
      <x:c r="AE431" s="34">
        <x:f t="shared" si="273"/>
        <x:v>1.1740554574130599</x:v>
      </x:c>
      <x:c r="AF431" s="33">
        <x:f t="shared" si="254"/>
        <x:v>-3.2837285855210618E-3</x:v>
      </x:c>
      <x:c r="AG431" s="33">
        <x:f t="shared" si="274"/>
        <x:v>-3.4547104525761707E-4</x:v>
      </x:c>
      <x:c r="AH431" s="30">
        <x:f t="shared" si="275"/>
        <x:v>44377</x:v>
      </x:c>
      <x:c r="AI431" s="36">
        <x:f t="shared" si="255"/>
        <x:v>2021</x:v>
      </x:c>
      <x:c r="AJ431" s="36">
        <x:f t="shared" si="256"/>
        <x:v>8</x:v>
      </x:c>
      <x:c r="AK431" s="26">
        <x:f t="shared" si="257"/>
        <x:v>0</x:v>
      </x:c>
      <x:c r="AL431" s="34">
        <x:f t="shared" si="276"/>
        <x:v>1.1697155324591455</x:v>
      </x:c>
      <x:c r="AM431" s="35" t="str">
        <x:f t="shared" si="258"/>
      </x:c>
      <x:c r="AN431" s="34">
        <x:f t="shared" si="277"/>
        <x:v>1.1740554574130599</x:v>
      </x:c>
      <x:c r="AO431" s="35">
        <x:f t="shared" si="259"/>
        <x:v>-3.2837285855210618E-3</x:v>
      </x:c>
      <x:c r="AP431" s="31">
        <x:f t="shared" si="260"/>
        <x:v>1</x:v>
      </x:c>
      <x:c r="AQ431" s="26" t="b">
        <x:f t="shared" si="261"/>
        <x:v>1</x:v>
      </x:c>
    </x:row>
    <x:row r="432">
      <x:c r="A432" s="30" t="n">
        <x:f>'净值底稿'!A394</x:f>
        <x:v>44419</x:v>
      </x:c>
      <x:c r="B432" s="32" t="n">
        <x:f>'净值底稿'!F394</x:f>
        <x:v>1.97668290082231</x:v>
      </x:c>
      <x:c r="C432" s="32" t="n">
        <x:f>'净值底稿'!O394</x:f>
        <x:v>1.48723765112844</x:v>
      </x:c>
      <x:c r="D432" s="32" t="n">
        <x:f>'净值底稿'!P394</x:f>
        <x:v>1.4931</x:v>
      </x:c>
      <x:c r="E432" s="32" t="n">
        <x:f>'净值底稿'!Q394</x:f>
        <x:v>1.3144</x:v>
      </x:c>
      <x:c r="F432" s="33">
        <x:f t="shared" si="262"/>
        <x:v>7.8235481472719304E-3</x:v>
      </x:c>
      <x:c r="G432" s="33">
        <x:f t="shared" si="263"/>
        <x:v>6.9338582923883507E-3</x:v>
      </x:c>
      <x:c r="H432" s="33">
        <x:f t="shared" si="264"/>
        <x:v>-1.3393156097230019E-4</x:v>
      </x:c>
      <x:c r="I432" s="33">
        <x:f t="shared" si="265"/>
        <x:v>-2.9583554577865545E-3</x:v>
      </x:c>
      <x:c r="J432" s="34">
        <x:f t="shared" si="266"/>
        <x:v>0.13762161806967357</x:v>
      </x:c>
      <x:c r="K432" s="34">
        <x:f t="shared" si="267"/>
        <x:v>0.12646383317724919</x:v>
      </x:c>
      <x:c r="L432" s="34">
        <x:f t="shared" si="268"/>
        <x:v>0.85175126964689107</x:v>
      </x:c>
      <x:c r="M432" s="34">
        <x:f t="shared" si="269"/>
        <x:v>5.6022314923353189E-2</x:v>
      </x:c>
      <x:c r="N432" s="34">
        <x:f t="shared" si="240"/>
        <x:v>1.171859035817167</x:v>
      </x:c>
      <x:c r="O432" s="35">
        <x:f t="shared" si="241"/>
        <x:v>0.22535598837002546</x:v>
      </x:c>
      <x:c r="P432" s="26" t="b">
        <x:f t="shared" si="242"/>
        <x:v>0</x:v>
      </x:c>
      <x:c r="Q432" s="26" t="b">
        <x:f t="shared" si="243"/>
        <x:v>0</x:v>
      </x:c>
      <x:c r="R432" s="26" t="b">
        <x:f t="shared" si="244"/>
        <x:v>0</x:v>
      </x:c>
      <x:c r="S432" s="26" t="b">
        <x:f t="shared" si="270"/>
        <x:v>0</x:v>
      </x:c>
      <x:c r="T432" s="26" t="str">
        <x:f t="shared" si="271"/>
        <x:v>不调</x:v>
      </x:c>
      <x:c r="U432" s="34">
        <x:f t="shared" si="245"/>
        <x:v>0.13762161806967357</x:v>
      </x:c>
      <x:c r="V432" s="34">
        <x:f t="shared" si="246"/>
        <x:v>0.12646383317724919</x:v>
      </x:c>
      <x:c r="W432" s="34">
        <x:f t="shared" si="247"/>
        <x:v>0.85175126964689107</x:v>
      </x:c>
      <x:c r="X432" s="34">
        <x:f t="shared" si="248"/>
        <x:v>5.6022314923353189E-2</x:v>
      </x:c>
      <x:c r="Y432" s="34">
        <x:f t="shared" si="272"/>
        <x:v>0.99998626710299976</x:v>
      </x:c>
      <x:c r="Z432" s="34">
        <x:f t="shared" si="249"/>
        <x:v>0.13761972812616763</x:v>
      </x:c>
      <x:c r="AA432" s="34">
        <x:f t="shared" si="250"/>
        <x:v>0.1264620964624539</x:v>
      </x:c>
      <x:c r="AB432" s="34">
        <x:f t="shared" si="251"/>
        <x:v>0.85173957263443523</x:v>
      </x:c>
      <x:c r="AC432" s="34">
        <x:f t="shared" si="252"/>
        <x:v>5.6021545574672635E-2</x:v>
      </x:c>
      <x:c r="AD432" s="34">
        <x:f t="shared" si="253"/>
        <x:v>1.1718429427977293</x:v>
      </x:c>
      <x:c r="AE432" s="34">
        <x:f t="shared" si="273"/>
        <x:v>1.1740554574130599</x:v>
      </x:c>
      <x:c r="AF432" s="33">
        <x:f t="shared" si="254"/>
        <x:v>-1.8845060523851043E-3</x:v>
      </x:c>
      <x:c r="AG432" s="33">
        <x:f t="shared" si="274"/>
        <x:v>1.4038323375120676E-3</x:v>
      </x:c>
      <x:c r="AH432" s="30">
        <x:f t="shared" si="275"/>
        <x:v>44377</x:v>
      </x:c>
      <x:c r="AI432" s="36">
        <x:f t="shared" si="255"/>
        <x:v>2021</x:v>
      </x:c>
      <x:c r="AJ432" s="36">
        <x:f t="shared" si="256"/>
        <x:v>8</x:v>
      </x:c>
      <x:c r="AK432" s="26">
        <x:f t="shared" si="257"/>
        <x:v>0</x:v>
      </x:c>
      <x:c r="AL432" s="34">
        <x:f t="shared" si="276"/>
        <x:v>1.1697155324591455</x:v>
      </x:c>
      <x:c r="AM432" s="35" t="str">
        <x:f t="shared" si="258"/>
      </x:c>
      <x:c r="AN432" s="34">
        <x:f t="shared" si="277"/>
        <x:v>1.1740554574130599</x:v>
      </x:c>
      <x:c r="AO432" s="35">
        <x:f t="shared" si="259"/>
        <x:v>-1.8845060523851043E-3</x:v>
      </x:c>
      <x:c r="AP432" s="31">
        <x:f t="shared" si="260"/>
        <x:v>1</x:v>
      </x:c>
      <x:c r="AQ432" s="26" t="b">
        <x:f t="shared" si="261"/>
        <x:v>1</x:v>
      </x:c>
    </x:row>
    <x:row r="433">
      <x:c r="A433" s="30" t="n">
        <x:f>'净值底稿'!A395</x:f>
        <x:v>44420</x:v>
      </x:c>
      <x:c r="B433" s="32" t="n">
        <x:f>'净值底稿'!F395</x:f>
        <x:v>1.9940467097915726</x:v>
      </x:c>
      <x:c r="C433" s="32" t="n">
        <x:f>'净值底稿'!O395</x:f>
        <x:v>1.492650870172315</x:v>
      </x:c>
      <x:c r="D433" s="32" t="n">
        <x:f>'净值底稿'!P395</x:f>
        <x:v>1.4943</x:v>
      </x:c>
      <x:c r="E433" s="32" t="n">
        <x:f>'净值底稿'!Q395</x:f>
        <x:v>1.3298</x:v>
      </x:c>
      <x:c r="F433" s="33">
        <x:f t="shared" si="262"/>
        <x:v>8.7843168785641801E-3</x:v>
      </x:c>
      <x:c r="G433" s="33">
        <x:f t="shared" si="263"/>
        <x:v>3.6397807974857255E-3</x:v>
      </x:c>
      <x:c r="H433" s="33">
        <x:f t="shared" si="264"/>
        <x:v>8.0369700622862084E-4</x:v>
      </x:c>
      <x:c r="I433" s="33">
        <x:f t="shared" si="265"/>
        <x:v>1.1716372489348759E-2</x:v>
      </x:c>
      <x:c r="J433" s="34">
        <x:f t="shared" si="266"/>
        <x:v>0.13882862342676974</x:v>
      </x:c>
      <x:c r="K433" s="34">
        <x:f t="shared" si="267"/>
        <x:v>0.12692239077276773</x:v>
      </x:c>
      <x:c r="L433" s="34">
        <x:f t="shared" si="268"/>
        <x:v>0.85242411317904798</x:v>
      </x:c>
      <x:c r="M433" s="34">
        <x:f t="shared" si="269"/>
        <x:v>5.6677914870054524E-2</x:v>
      </x:c>
      <x:c r="N433" s="34">
        <x:f t="shared" si="240"/>
        <x:v>1.1748530422486398</x:v>
      </x:c>
      <x:c r="O433" s="35">
        <x:f t="shared" si="241"/>
        <x:v>0.22619936676581831</x:v>
      </x:c>
      <x:c r="P433" s="26" t="b">
        <x:f t="shared" si="242"/>
        <x:v>0</x:v>
      </x:c>
      <x:c r="Q433" s="26" t="b">
        <x:f t="shared" si="243"/>
        <x:v>0</x:v>
      </x:c>
      <x:c r="R433" s="26" t="b">
        <x:f t="shared" si="244"/>
        <x:v>0</x:v>
      </x:c>
      <x:c r="S433" s="26" t="b">
        <x:f t="shared" si="270"/>
        <x:v>0</x:v>
      </x:c>
      <x:c r="T433" s="26" t="str">
        <x:f t="shared" si="271"/>
        <x:v>不调</x:v>
      </x:c>
      <x:c r="U433" s="34">
        <x:f t="shared" si="245"/>
        <x:v>0.13882862342676974</x:v>
      </x:c>
      <x:c r="V433" s="34">
        <x:f t="shared" si="246"/>
        <x:v>0.12692239077276773</x:v>
      </x:c>
      <x:c r="W433" s="34">
        <x:f t="shared" si="247"/>
        <x:v>0.85242411317904798</x:v>
      </x:c>
      <x:c r="X433" s="34">
        <x:f t="shared" si="248"/>
        <x:v>5.6677914870054524E-2</x:v>
      </x:c>
      <x:c r="Y433" s="34">
        <x:f t="shared" si="272"/>
        <x:v>0.99998626710299976</x:v>
      </x:c>
      <x:c r="Z433" s="34">
        <x:f t="shared" si="249"/>
        <x:v>0.13882671690758353</x:v>
      </x:c>
      <x:c r="AA433" s="34">
        <x:f t="shared" si="250"/>
        <x:v>0.12692064776064824</x:v>
      </x:c>
      <x:c r="AB433" s="34">
        <x:f t="shared" si="251"/>
        <x:v>0.85241240692650122</x:v>
      </x:c>
      <x:c r="AC433" s="34">
        <x:f t="shared" si="252"/>
        <x:v>5.6677136518087423E-2</x:v>
      </x:c>
      <x:c r="AD433" s="34">
        <x:f t="shared" si="253"/>
        <x:v>1.1748369081128203</x:v>
      </x:c>
      <x:c r="AE433" s="34">
        <x:f t="shared" si="273"/>
        <x:v>1.1748369081128203</x:v>
      </x:c>
      <x:c r="AF433" s="33">
        <x:f t="shared" si="254"/>
        <x:v>0</x:v>
      </x:c>
      <x:c r="AG433" s="33">
        <x:f t="shared" si="274"/>
        <x:v>2.554920293280194E-3</x:v>
      </x:c>
      <x:c r="AH433" s="30">
        <x:f t="shared" si="275"/>
        <x:v>44377</x:v>
      </x:c>
      <x:c r="AI433" s="36">
        <x:f t="shared" si="255"/>
        <x:v>2021</x:v>
      </x:c>
      <x:c r="AJ433" s="36">
        <x:f t="shared" si="256"/>
        <x:v>8</x:v>
      </x:c>
      <x:c r="AK433" s="26">
        <x:f t="shared" si="257"/>
        <x:v>0</x:v>
      </x:c>
      <x:c r="AL433" s="34">
        <x:f t="shared" si="276"/>
        <x:v>1.1697155324591455</x:v>
      </x:c>
      <x:c r="AM433" s="35" t="str">
        <x:f t="shared" si="258"/>
      </x:c>
      <x:c r="AN433" s="34">
        <x:f t="shared" si="277"/>
        <x:v>1.1748369081128203</x:v>
      </x:c>
      <x:c r="AO433" s="35">
        <x:f t="shared" si="259"/>
        <x:v>0</x:v>
      </x:c>
      <x:c r="AP433" s="31">
        <x:f t="shared" si="260"/>
        <x:v>1</x:v>
      </x:c>
      <x:c r="AQ433" s="26" t="b">
        <x:f t="shared" si="261"/>
        <x:v>1</x:v>
      </x:c>
    </x:row>
    <x:row r="434">
      <x:c r="A434" s="30" t="n">
        <x:f>'净值底稿'!A396</x:f>
        <x:v>44421</x:v>
      </x:c>
      <x:c r="B434" s="32" t="n">
        <x:f>'净值底稿'!F396</x:f>
        <x:v>1.97591858516809</x:v>
      </x:c>
      <x:c r="C434" s="32" t="n">
        <x:f>'净值底稿'!O396</x:f>
        <x:v>1.4915981158709337</x:v>
      </x:c>
      <x:c r="D434" s="32" t="n">
        <x:f>'净值底稿'!P396</x:f>
        <x:v>1.4938</x:v>
      </x:c>
      <x:c r="E434" s="32" t="n">
        <x:f>'净值底稿'!Q396</x:f>
        <x:v>1.3331</x:v>
      </x:c>
      <x:c r="F434" s="33">
        <x:f t="shared" si="262"/>
        <x:v>-9.0911233595813989E-3</x:v>
      </x:c>
      <x:c r="G434" s="33">
        <x:f t="shared" si="263"/>
        <x:v>-7.052917212044818E-4</x:v>
      </x:c>
      <x:c r="H434" s="33">
        <x:f t="shared" si="264"/>
        <x:v>-3.3460483169378552E-4</x:v>
      </x:c>
      <x:c r="I434" s="33">
        <x:f t="shared" si="265"/>
        <x:v>2.4815761768686162E-3</x:v>
      </x:c>
      <x:c r="J434" s="34">
        <x:f t="shared" si="266"/>
        <x:v>0.13756462609857101</x:v>
      </x:c>
      <x:c r="K434" s="34">
        <x:f t="shared" si="267"/>
        <x:v>0.12683113167853274</x:v>
      </x:c>
      <x:c r="L434" s="34">
        <x:f t="shared" si="268"/>
        <x:v>0.85212718561654788</x:v>
      </x:c>
      <x:c r="M434" s="34">
        <x:f t="shared" si="269"/>
        <x:v>5.6817785149843841E-2</x:v>
      </x:c>
      <x:c r="N434" s="34">
        <x:f t="shared" si="240"/>
        <x:v>1.1733407285434956</x:v>
      </x:c>
      <x:c r="O434" s="35">
        <x:f t="shared" si="241"/>
        <x:v>0.22533587332752564</x:v>
      </x:c>
      <x:c r="P434" s="26" t="b">
        <x:f t="shared" si="242"/>
        <x:v>0</x:v>
      </x:c>
      <x:c r="Q434" s="26" t="b">
        <x:f t="shared" si="243"/>
        <x:v>0</x:v>
      </x:c>
      <x:c r="R434" s="26" t="b">
        <x:f t="shared" si="244"/>
        <x:v>0</x:v>
      </x:c>
      <x:c r="S434" s="26" t="b">
        <x:f t="shared" si="270"/>
        <x:v>0</x:v>
      </x:c>
      <x:c r="T434" s="26" t="str">
        <x:f t="shared" si="271"/>
        <x:v>不调</x:v>
      </x:c>
      <x:c r="U434" s="34">
        <x:f t="shared" si="245"/>
        <x:v>0.13756462609857101</x:v>
      </x:c>
      <x:c r="V434" s="34">
        <x:f t="shared" si="246"/>
        <x:v>0.12683113167853274</x:v>
      </x:c>
      <x:c r="W434" s="34">
        <x:f t="shared" si="247"/>
        <x:v>0.85212718561654788</x:v>
      </x:c>
      <x:c r="X434" s="34">
        <x:f t="shared" si="248"/>
        <x:v>5.6817785149843841E-2</x:v>
      </x:c>
      <x:c r="Y434" s="34">
        <x:f t="shared" si="272"/>
        <x:v>0.99998626710299976</x:v>
      </x:c>
      <x:c r="Z434" s="34">
        <x:f t="shared" si="249"/>
        <x:v>0.13756273693772991</x:v>
      </x:c>
      <x:c r="AA434" s="34">
        <x:f t="shared" si="250"/>
        <x:v>0.12682938991966497</x:v>
      </x:c>
      <x:c r="AB434" s="34">
        <x:f t="shared" si="251"/>
        <x:v>0.85211548344167665</x:v>
      </x:c>
      <x:c r="AC434" s="34">
        <x:f t="shared" si="252"/>
        <x:v>5.6817004877052595E-2</x:v>
      </x:c>
      <x:c r="AD434" s="34">
        <x:f t="shared" si="253"/>
        <x:v>1.1733246151761243</x:v>
      </x:c>
      <x:c r="AE434" s="34">
        <x:f t="shared" si="273"/>
        <x:v>1.1748369081128203</x:v>
      </x:c>
      <x:c r="AF434" s="33">
        <x:f t="shared" si="254"/>
        <x:v>-1.2872364889567889E-3</x:v>
      </x:c>
      <x:c r="AG434" s="33">
        <x:f t="shared" si="274"/>
        <x:v>-1.2872364889567889E-3</x:v>
      </x:c>
      <x:c r="AH434" s="30">
        <x:f t="shared" si="275"/>
        <x:v>44377</x:v>
      </x:c>
      <x:c r="AI434" s="36">
        <x:f t="shared" si="255"/>
        <x:v>2021</x:v>
      </x:c>
      <x:c r="AJ434" s="36">
        <x:f t="shared" si="256"/>
        <x:v>8</x:v>
      </x:c>
      <x:c r="AK434" s="26">
        <x:f t="shared" si="257"/>
        <x:v>0</x:v>
      </x:c>
      <x:c r="AL434" s="34">
        <x:f t="shared" si="276"/>
        <x:v>1.1697155324591455</x:v>
      </x:c>
      <x:c r="AM434" s="35" t="str">
        <x:f t="shared" si="258"/>
      </x:c>
      <x:c r="AN434" s="34">
        <x:f t="shared" si="277"/>
        <x:v>1.1748369081128203</x:v>
      </x:c>
      <x:c r="AO434" s="35">
        <x:f t="shared" si="259"/>
        <x:v>-1.2872364889567889E-3</x:v>
      </x:c>
      <x:c r="AP434" s="31">
        <x:f t="shared" si="260"/>
        <x:v>1</x:v>
      </x:c>
      <x:c r="AQ434" s="26" t="b">
        <x:f t="shared" si="261"/>
        <x:v>1</x:v>
      </x:c>
    </x:row>
    <x:row r="435">
      <x:c r="A435" s="30" t="n">
        <x:f>'净值底稿'!A397</x:f>
        <x:v>44424</x:v>
      </x:c>
      <x:c r="B435" s="32" t="n">
        <x:f>'净值底稿'!F397</x:f>
        <x:v>1.9422177103217924</x:v>
      </x:c>
      <x:c r="C435" s="32" t="n">
        <x:f>'净值底稿'!O397</x:f>
        <x:v>1.4834119975207751</x:v>
      </x:c>
      <x:c r="D435" s="32" t="n">
        <x:f>'净值底稿'!P397</x:f>
        <x:v>1.4939</x:v>
      </x:c>
      <x:c r="E435" s="32" t="n">
        <x:f>'净值底稿'!Q397</x:f>
        <x:v>1.3455</x:v>
      </x:c>
      <x:c r="F435" s="33">
        <x:f t="shared" si="262"/>
        <x:v>-1.7055801336789744E-2</x:v>
      </x:c>
      <x:c r="G435" s="33">
        <x:f t="shared" si="263"/>
        <x:v>-5.488152782613831E-3</x:v>
      </x:c>
      <x:c r="H435" s="33">
        <x:f t="shared" si="264"/>
        <x:v>6.6943365912397468E-5</x:v>
      </x:c>
      <x:c r="I435" s="33">
        <x:f t="shared" si="265"/>
        <x:v>9.3016277848623208E-3</x:v>
      </x:c>
      <x:c r="J435" s="34">
        <x:f t="shared" si="266"/>
        <x:v>0.13521649422517493</x:v>
      </x:c>
      <x:c r="K435" s="34">
        <x:f t="shared" si="267"/>
        <x:v>0.12613333085046013</x:v>
      </x:c>
      <x:c r="L435" s="34">
        <x:f t="shared" si="268"/>
        <x:v>0.85217252692028433</x:v>
      </x:c>
      <x:c r="M435" s="34">
        <x:f t="shared" si="269"/>
        <x:v>5.7345495508269645E-2</x:v>
      </x:c>
      <x:c r="N435" s="34">
        <x:f t="shared" si="240"/>
        <x:v>1.1708678475041892</x:v>
      </x:c>
      <x:c r="O435" s="35">
        <x:f t="shared" si="241"/>
        <x:v>0.22321035258823266</x:v>
      </x:c>
      <x:c r="P435" s="26" t="b">
        <x:f t="shared" si="242"/>
        <x:v>0</x:v>
      </x:c>
      <x:c r="Q435" s="26" t="b">
        <x:f t="shared" si="243"/>
        <x:v>0</x:v>
      </x:c>
      <x:c r="R435" s="26" t="b">
        <x:f t="shared" si="244"/>
        <x:v>0</x:v>
      </x:c>
      <x:c r="S435" s="26" t="b">
        <x:f t="shared" si="270"/>
        <x:v>0</x:v>
      </x:c>
      <x:c r="T435" s="26" t="str">
        <x:f t="shared" si="271"/>
        <x:v>不调</x:v>
      </x:c>
      <x:c r="U435" s="34">
        <x:f t="shared" si="245"/>
        <x:v>0.13521649422517493</x:v>
      </x:c>
      <x:c r="V435" s="34">
        <x:f t="shared" si="246"/>
        <x:v>0.12613333085046013</x:v>
      </x:c>
      <x:c r="W435" s="34">
        <x:f t="shared" si="247"/>
        <x:v>0.85217252692028433</x:v>
      </x:c>
      <x:c r="X435" s="34">
        <x:f t="shared" si="248"/>
        <x:v>5.7345495508269645E-2</x:v>
      </x:c>
      <x:c r="Y435" s="34">
        <x:f t="shared" si="272"/>
        <x:v>0.99995880187477393</x:v>
      </x:c>
      <x:c r="Z435" s="34">
        <x:f t="shared" si="249"/>
        <x:v>0.13521092355911321</x:v>
      </x:c>
      <x:c r="AA435" s="34">
        <x:f t="shared" si="250"/>
        <x:v>0.12612813439370057</x:v>
      </x:c>
      <x:c r="AB435" s="34">
        <x:f t="shared" si="251"/>
        <x:v>0.85213741900980611</x:v>
      </x:c>
      <x:c r="AC435" s="34">
        <x:f t="shared" si="252"/>
        <x:v>5.7343132981364543E-2</x:v>
      </x:c>
      <x:c r="AD435" s="34">
        <x:f t="shared" si="253"/>
        <x:v>1.1708196099439845</x:v>
      </x:c>
      <x:c r="AE435" s="34">
        <x:f t="shared" si="273"/>
        <x:v>1.1748369081128203</x:v>
      </x:c>
      <x:c r="AF435" s="33">
        <x:f t="shared" si="254"/>
        <x:v>-3.4194517903671784E-3</x:v>
      </x:c>
      <x:c r="AG435" s="33">
        <x:f t="shared" si="274"/>
        <x:v>-2.1349635043357296E-3</x:v>
      </x:c>
      <x:c r="AH435" s="30">
        <x:f t="shared" si="275"/>
        <x:v>44377</x:v>
      </x:c>
      <x:c r="AI435" s="36">
        <x:f t="shared" si="255"/>
        <x:v>2021</x:v>
      </x:c>
      <x:c r="AJ435" s="36">
        <x:f t="shared" si="256"/>
        <x:v>8</x:v>
      </x:c>
      <x:c r="AK435" s="26">
        <x:f t="shared" si="257"/>
        <x:v>0</x:v>
      </x:c>
      <x:c r="AL435" s="34">
        <x:f t="shared" si="276"/>
        <x:v>1.1697155324591455</x:v>
      </x:c>
      <x:c r="AM435" s="35" t="str">
        <x:f t="shared" si="258"/>
      </x:c>
      <x:c r="AN435" s="34">
        <x:f t="shared" si="277"/>
        <x:v>1.1748369081128203</x:v>
      </x:c>
      <x:c r="AO435" s="35">
        <x:f t="shared" si="259"/>
        <x:v>-3.4194517903671784E-3</x:v>
      </x:c>
      <x:c r="AP435" s="31">
        <x:f t="shared" si="260"/>
        <x:v>1</x:v>
      </x:c>
      <x:c r="AQ435" s="26" t="b">
        <x:f t="shared" si="261"/>
        <x:v>1</x:v>
      </x:c>
    </x:row>
    <x:row r="436">
      <x:c r="A436" s="30" t="n">
        <x:f>'净值底稿'!A398</x:f>
        <x:v>44425</x:v>
      </x:c>
      <x:c r="B436" s="32" t="n">
        <x:f>'净值底稿'!F398</x:f>
        <x:v>1.8911208282962075</x:v>
      </x:c>
      <x:c r="C436" s="32" t="n">
        <x:f>'净值底稿'!O398</x:f>
        <x:v>1.4467845647952688</x:v>
      </x:c>
      <x:c r="D436" s="32" t="n">
        <x:f>'净值底稿'!P398</x:f>
        <x:v>1.4943</x:v>
      </x:c>
      <x:c r="E436" s="32" t="n">
        <x:f>'净值底稿'!Q398</x:f>
        <x:v>1.3583</x:v>
      </x:c>
      <x:c r="F436" s="33">
        <x:f t="shared" si="262"/>
        <x:v>-2.6308524401787547E-2</x:v>
      </x:c>
      <x:c r="G436" s="33">
        <x:f t="shared" si="263"/>
        <x:v>-2.4691341843480874E-2</x:v>
      </x:c>
      <x:c r="H436" s="33">
        <x:f t="shared" si="264"/>
        <x:v>2.6775553919278217E-4</x:v>
      </x:c>
      <x:c r="I436" s="33">
        <x:f t="shared" si="265"/>
        <x:v>9.5131921218878368E-3</x:v>
      </x:c>
      <x:c r="J436" s="34">
        <x:f t="shared" si="266"/>
        <x:v>0.13165372367727005</x:v>
      </x:c>
      <x:c r="K436" s="34">
        <x:f t="shared" si="267"/>
        <x:v>0.12301386151130522</x:v>
      </x:c>
      <x:c r="L436" s="34">
        <x:f t="shared" si="268"/>
        <x:v>0.85236558352389946</x:v>
      </x:c>
      <x:c r="M436" s="34">
        <x:f t="shared" si="269"/>
        <x:v>5.7888649222287224E-2</x:v>
      </x:c>
      <x:c r="N436" s="34">
        <x:f t="shared" si="240"/>
        <x:v>1.1649218179347618</x:v>
      </x:c>
      <x:c r="O436" s="35">
        <x:f t="shared" si="241"/>
        <x:v>0.21861345651510253</x:v>
      </x:c>
      <x:c r="P436" s="26" t="b">
        <x:f t="shared" si="242"/>
        <x:v>0</x:v>
      </x:c>
      <x:c r="Q436" s="26" t="b">
        <x:f t="shared" si="243"/>
        <x:v>0</x:v>
      </x:c>
      <x:c r="R436" s="26" t="b">
        <x:f t="shared" si="244"/>
        <x:v>0</x:v>
      </x:c>
      <x:c r="S436" s="26" t="b">
        <x:f t="shared" si="270"/>
        <x:v>0</x:v>
      </x:c>
      <x:c r="T436" s="26" t="str">
        <x:f t="shared" si="271"/>
        <x:v>不调</x:v>
      </x:c>
      <x:c r="U436" s="34">
        <x:f t="shared" si="245"/>
        <x:v>0.13165372367727005</x:v>
      </x:c>
      <x:c r="V436" s="34">
        <x:f t="shared" si="246"/>
        <x:v>0.12301386151130522</x:v>
      </x:c>
      <x:c r="W436" s="34">
        <x:f t="shared" si="247"/>
        <x:v>0.85236558352389946</x:v>
      </x:c>
      <x:c r="X436" s="34">
        <x:f t="shared" si="248"/>
        <x:v>5.7888649222287224E-2</x:v>
      </x:c>
      <x:c r="Y436" s="34">
        <x:f t="shared" si="272"/>
        <x:v>0.99998626710299976</x:v>
      </x:c>
      <x:c r="Z436" s="34">
        <x:f t="shared" si="249"/>
        <x:v>0.13165191569024309</x:v>
      </x:c>
      <x:c r="AA436" s="34">
        <x:f t="shared" si="250"/>
        <x:v>0.12301217217461549</x:v>
      </x:c>
      <x:c r="AB436" s="34">
        <x:f t="shared" si="251"/>
        <x:v>0.85235387807513441</x:v>
      </x:c>
      <x:c r="AC436" s="34">
        <x:f t="shared" si="252"/>
        <x:v>5.7887854243429973E-2</x:v>
      </x:c>
      <x:c r="AD436" s="34">
        <x:f t="shared" si="253"/>
        <x:v>1.164905820183423</x:v>
      </x:c>
      <x:c r="AE436" s="34">
        <x:f t="shared" si="273"/>
        <x:v>1.1748369081128203</x:v>
      </x:c>
      <x:c r="AF436" s="33">
        <x:f t="shared" si="254"/>
        <x:v>-8.4531630397531865E-3</x:v>
      </x:c>
      <x:c r="AG436" s="33">
        <x:f t="shared" si="274"/>
        <x:v>-5.0509828417072411E-3</x:v>
      </x:c>
      <x:c r="AH436" s="30">
        <x:f t="shared" si="275"/>
        <x:v>44377</x:v>
      </x:c>
      <x:c r="AI436" s="36">
        <x:f t="shared" si="255"/>
        <x:v>2021</x:v>
      </x:c>
      <x:c r="AJ436" s="36">
        <x:f t="shared" si="256"/>
        <x:v>8</x:v>
      </x:c>
      <x:c r="AK436" s="26">
        <x:f t="shared" si="257"/>
        <x:v>0</x:v>
      </x:c>
      <x:c r="AL436" s="34">
        <x:f t="shared" si="276"/>
        <x:v>1.1697155324591455</x:v>
      </x:c>
      <x:c r="AM436" s="35" t="str">
        <x:f t="shared" si="258"/>
      </x:c>
      <x:c r="AN436" s="34">
        <x:f t="shared" si="277"/>
        <x:v>1.1748369081128203</x:v>
      </x:c>
      <x:c r="AO436" s="35">
        <x:f t="shared" si="259"/>
        <x:v>-8.4531630397531865E-3</x:v>
      </x:c>
      <x:c r="AP436" s="31">
        <x:f t="shared" si="260"/>
        <x:v>1</x:v>
      </x:c>
      <x:c r="AQ436" s="26" t="b">
        <x:f t="shared" si="261"/>
        <x:v>1</x:v>
      </x:c>
    </x:row>
    <x:row r="437">
      <x:c r="A437" s="30" t="n">
        <x:f>'净值底稿'!A399</x:f>
        <x:v>44426</x:v>
      </x:c>
      <x:c r="B437" s="32" t="n">
        <x:f>'净值底稿'!F399</x:f>
        <x:v>1.9062234908034377</x:v>
      </x:c>
      <x:c r="C437" s="32" t="n">
        <x:f>'净值底稿'!O399</x:f>
        <x:v>1.4583865340870787</x:v>
      </x:c>
      <x:c r="D437" s="32" t="n">
        <x:f>'净值底稿'!P399</x:f>
        <x:v>1.4957</x:v>
      </x:c>
      <x:c r="E437" s="32" t="n">
        <x:f>'净值底稿'!Q399</x:f>
        <x:v>1.3567</x:v>
      </x:c>
      <x:c r="F437" s="33">
        <x:f t="shared" si="262"/>
        <x:v>7.9860907252746749E-3</x:v>
      </x:c>
      <x:c r="G437" s="33">
        <x:f t="shared" si="263"/>
        <x:v>8.0191409102099431E-3</x:v>
      </x:c>
      <x:c r="H437" s="33">
        <x:f t="shared" si="264"/>
        <x:v>9.3689352874259946E-4</x:v>
      </x:c>
      <x:c r="I437" s="33">
        <x:f t="shared" si="265"/>
        <x:v>-1.1779430170065774E-3</x:v>
      </x:c>
      <x:c r="J437" s="34">
        <x:f t="shared" si="266"/>
        <x:v>0.13270329983310158</x:v>
      </x:c>
      <x:c r="K437" s="34">
        <x:f t="shared" si="267"/>
        <x:v>0.12399862411695474</x:v>
      </x:c>
      <x:c r="L437" s="34">
        <x:f t="shared" si="268"/>
        <x:v>0.85315244290770165</x:v>
      </x:c>
      <x:c r="M437" s="34">
        <x:f t="shared" si="269"/>
        <x:v>5.781966564975443E-2</x:v>
      </x:c>
      <x:c r="N437" s="34">
        <x:f t="shared" si="240"/>
        <x:v>1.1676740325075123</x:v>
      </x:c>
      <x:c r="O437" s="35">
        <x:f t="shared" si="241"/>
        <x:v>0.21984039792235835</x:v>
      </x:c>
      <x:c r="P437" s="26" t="b">
        <x:f t="shared" si="242"/>
        <x:v>0</x:v>
      </x:c>
      <x:c r="Q437" s="26" t="b">
        <x:f t="shared" si="243"/>
        <x:v>0</x:v>
      </x:c>
      <x:c r="R437" s="26" t="b">
        <x:f t="shared" si="244"/>
        <x:v>0</x:v>
      </x:c>
      <x:c r="S437" s="26" t="b">
        <x:f t="shared" si="270"/>
        <x:v>0</x:v>
      </x:c>
      <x:c r="T437" s="26" t="str">
        <x:f t="shared" si="271"/>
        <x:v>不调</x:v>
      </x:c>
      <x:c r="U437" s="34">
        <x:f t="shared" si="245"/>
        <x:v>0.13270329983310158</x:v>
      </x:c>
      <x:c r="V437" s="34">
        <x:f t="shared" si="246"/>
        <x:v>0.12399862411695474</x:v>
      </x:c>
      <x:c r="W437" s="34">
        <x:f t="shared" si="247"/>
        <x:v>0.85315244290770165</x:v>
      </x:c>
      <x:c r="X437" s="34">
        <x:f t="shared" si="248"/>
        <x:v>5.781966564975443E-2</x:v>
      </x:c>
      <x:c r="Y437" s="34">
        <x:f t="shared" si="272"/>
        <x:v>0.99998626710299976</x:v>
      </x:c>
      <x:c r="Z437" s="34">
        <x:f t="shared" si="249"/>
        <x:v>0.13270147743235339</x:v>
      </x:c>
      <x:c r="AA437" s="34">
        <x:f t="shared" si="250"/>
        <x:v>0.12399692125662157</x:v>
      </x:c>
      <x:c r="AB437" s="34">
        <x:f t="shared" si="251"/>
        <x:v>0.85314072665307772</x:v>
      </x:c>
      <x:c r="AC437" s="34">
        <x:f t="shared" si="252"/>
        <x:v>5.7818871618241473E-2</x:v>
      </x:c>
      <x:c r="AD437" s="34">
        <x:f t="shared" si="253"/>
        <x:v>1.1676579969602943</x:v>
      </x:c>
      <x:c r="AE437" s="34">
        <x:f t="shared" si="273"/>
        <x:v>1.1748369081128203</x:v>
      </x:c>
      <x:c r="AF437" s="33">
        <x:f t="shared" si="254"/>
        <x:v>-6.1105597746820006E-3</x:v>
      </x:c>
      <x:c r="AG437" s="33">
        <x:f t="shared" si="274"/>
        <x:v>2.3625744924493652E-3</x:v>
      </x:c>
      <x:c r="AH437" s="30">
        <x:f t="shared" si="275"/>
        <x:v>44377</x:v>
      </x:c>
      <x:c r="AI437" s="36">
        <x:f t="shared" si="255"/>
        <x:v>2021</x:v>
      </x:c>
      <x:c r="AJ437" s="36">
        <x:f t="shared" si="256"/>
        <x:v>8</x:v>
      </x:c>
      <x:c r="AK437" s="26">
        <x:f t="shared" si="257"/>
        <x:v>0</x:v>
      </x:c>
      <x:c r="AL437" s="34">
        <x:f t="shared" si="276"/>
        <x:v>1.1697155324591455</x:v>
      </x:c>
      <x:c r="AM437" s="35" t="str">
        <x:f t="shared" si="258"/>
      </x:c>
      <x:c r="AN437" s="34">
        <x:f t="shared" si="277"/>
        <x:v>1.1748369081128203</x:v>
      </x:c>
      <x:c r="AO437" s="35">
        <x:f t="shared" si="259"/>
        <x:v>-6.1105597746820006E-3</x:v>
      </x:c>
      <x:c r="AP437" s="31">
        <x:f t="shared" si="260"/>
        <x:v>1</x:v>
      </x:c>
      <x:c r="AQ437" s="26" t="b">
        <x:f t="shared" si="261"/>
        <x:v>1</x:v>
      </x:c>
    </x:row>
    <x:row r="438">
      <x:c r="A438" s="30" t="n">
        <x:f>'净值底稿'!A400</x:f>
        <x:v>44427</x:v>
      </x:c>
      <x:c r="B438" s="32" t="n">
        <x:f>'净值底稿'!F400</x:f>
        <x:v>1.93448745349406</x:v>
      </x:c>
      <x:c r="C438" s="32" t="n">
        <x:f>'净值底稿'!O400</x:f>
        <x:v>1.4582101728611112</x:v>
      </x:c>
      <x:c r="D438" s="32" t="n">
        <x:f>'净值底稿'!P400</x:f>
        <x:v>1.4965</x:v>
      </x:c>
      <x:c r="E438" s="32" t="n">
        <x:f>'净值底稿'!Q400</x:f>
        <x:v>1.3518</x:v>
      </x:c>
      <x:c r="F438" s="33">
        <x:f t="shared" si="262"/>
        <x:v>1.4827203015271628E-2</x:v>
      </x:c>
      <x:c r="G438" s="33">
        <x:f t="shared" si="263"/>
        <x:v>-1.2092900053961575E-4</x:v>
      </x:c>
      <x:c r="H438" s="33">
        <x:f t="shared" si="264"/>
        <x:v>5.3486661763724186E-4</x:v>
      </x:c>
      <x:c r="I438" s="33">
        <x:f t="shared" si="265"/>
        <x:v>-3.6117048721162615E-3</x:v>
      </x:c>
      <x:c r="J438" s="34">
        <x:f t="shared" si="266"/>
        <x:v>0.13466906917866939</x:v>
      </x:c>
      <x:c r="K438" s="34">
        <x:f t="shared" si="267"/>
        <x:v>0.12398192643286401</x:v>
      </x:c>
      <x:c r="L438" s="34">
        <x:f t="shared" si="268"/>
        <x:v>0.85359704314791118</x:v>
      </x:c>
      <x:c r="M438" s="34">
        <x:f t="shared" si="269"/>
        <x:v>5.7610046917917608E-2</x:v>
      </x:c>
      <x:c r="N438" s="34">
        <x:f t="shared" si="240"/>
        <x:v>1.1698580856773624</x:v>
      </x:c>
      <x:c r="O438" s="35">
        <x:f t="shared" si="241"/>
        <x:v>0.22109604470679983</x:v>
      </x:c>
      <x:c r="P438" s="26" t="b">
        <x:f t="shared" si="242"/>
        <x:v>0</x:v>
      </x:c>
      <x:c r="Q438" s="26" t="b">
        <x:f t="shared" si="243"/>
        <x:v>0</x:v>
      </x:c>
      <x:c r="R438" s="26" t="b">
        <x:f t="shared" si="244"/>
        <x:v>0</x:v>
      </x:c>
      <x:c r="S438" s="26" t="b">
        <x:f t="shared" si="270"/>
        <x:v>0</x:v>
      </x:c>
      <x:c r="T438" s="26" t="str">
        <x:f t="shared" si="271"/>
        <x:v>不调</x:v>
      </x:c>
      <x:c r="U438" s="34">
        <x:f t="shared" si="245"/>
        <x:v>0.13466906917866939</x:v>
      </x:c>
      <x:c r="V438" s="34">
        <x:f t="shared" si="246"/>
        <x:v>0.12398192643286401</x:v>
      </x:c>
      <x:c r="W438" s="34">
        <x:f t="shared" si="247"/>
        <x:v>0.85359704314791118</x:v>
      </x:c>
      <x:c r="X438" s="34">
        <x:f t="shared" si="248"/>
        <x:v>5.7610046917917608E-2</x:v>
      </x:c>
      <x:c r="Y438" s="34">
        <x:f t="shared" si="272"/>
        <x:v>0.99998626710299976</x:v>
      </x:c>
      <x:c r="Z438" s="34">
        <x:f t="shared" si="249"/>
        <x:v>0.13466721978221324</x:v>
      </x:c>
      <x:c r="AA438" s="34">
        <x:f t="shared" si="250"/>
        <x:v>0.12398022380183842</x:v>
      </x:c>
      <x:c r="AB438" s="34">
        <x:f t="shared" si="251"/>
        <x:v>0.85358532078763794</x:v>
      </x:c>
      <x:c r="AC438" s="34">
        <x:f t="shared" si="252"/>
        <x:v>5.7609255765077104E-2</x:v>
      </x:c>
      <x:c r="AD438" s="34">
        <x:f t="shared" si="253"/>
        <x:v>1.1698420201367667</x:v>
      </x:c>
      <x:c r="AE438" s="34">
        <x:f t="shared" si="273"/>
        <x:v>1.1748369081128203</x:v>
      </x:c>
      <x:c r="AF438" s="33">
        <x:f t="shared" si="254"/>
        <x:v>-4.2515586134223016E-3</x:v>
      </x:c>
      <x:c r="AG438" s="33">
        <x:f t="shared" si="274"/>
        <x:v>1.8704305388719256E-3</x:v>
      </x:c>
      <x:c r="AH438" s="30">
        <x:f t="shared" si="275"/>
        <x:v>44377</x:v>
      </x:c>
      <x:c r="AI438" s="36">
        <x:f t="shared" si="255"/>
        <x:v>2021</x:v>
      </x:c>
      <x:c r="AJ438" s="36">
        <x:f t="shared" si="256"/>
        <x:v>8</x:v>
      </x:c>
      <x:c r="AK438" s="26">
        <x:f t="shared" si="257"/>
        <x:v>0</x:v>
      </x:c>
      <x:c r="AL438" s="34">
        <x:f t="shared" si="276"/>
        <x:v>1.1697155324591455</x:v>
      </x:c>
      <x:c r="AM438" s="35" t="str">
        <x:f t="shared" si="258"/>
      </x:c>
      <x:c r="AN438" s="34">
        <x:f t="shared" si="277"/>
        <x:v>1.1748369081128203</x:v>
      </x:c>
      <x:c r="AO438" s="35">
        <x:f t="shared" si="259"/>
        <x:v>-4.2515586134223016E-3</x:v>
      </x:c>
      <x:c r="AP438" s="31">
        <x:f t="shared" si="260"/>
        <x:v>1</x:v>
      </x:c>
      <x:c r="AQ438" s="26" t="b">
        <x:f t="shared" si="261"/>
        <x:v>1</x:v>
      </x:c>
    </x:row>
    <x:row r="439">
      <x:c r="A439" s="30" t="n">
        <x:f>'净值底稿'!A401</x:f>
        <x:v>44428</x:v>
      </x:c>
      <x:c r="B439" s="32" t="n">
        <x:f>'净值底稿'!F401</x:f>
        <x:v>1.9447423411390325</x:v>
      </x:c>
      <x:c r="C439" s="32" t="n">
        <x:f>'净值底稿'!O401</x:f>
        <x:v>1.451628100958775</x:v>
      </x:c>
      <x:c r="D439" s="32" t="n">
        <x:f>'净值底稿'!P401</x:f>
        <x:v>1.4962</x:v>
      </x:c>
      <x:c r="E439" s="32" t="n">
        <x:f>'净值底稿'!Q401</x:f>
        <x:v>1.3573</x:v>
      </x:c>
      <x:c r="F439" s="33">
        <x:f t="shared" si="262"/>
        <x:v>5.301087699716156E-3</x:v>
      </x:c>
      <x:c r="G439" s="33">
        <x:f t="shared" si="263"/>
        <x:v>-4.5138019366726123E-3</x:v>
      </x:c>
      <x:c r="H439" s="33">
        <x:f t="shared" si="264"/>
        <x:v>-2.0046775810222961E-4</x:v>
      </x:c>
      <x:c r="I439" s="33">
        <x:f t="shared" si="265"/>
        <x:v>4.0686492084627268E-3</x:v>
      </x:c>
      <x:c r="J439" s="34">
        <x:f t="shared" si="266"/>
        <x:v>0.13538110252455571</x:v>
      </x:c>
      <x:c r="K439" s="34">
        <x:f t="shared" si="267"/>
        <x:v>0.12342060162753257</x:v>
      </x:c>
      <x:c r="L439" s="34">
        <x:f t="shared" si="268"/>
        <x:v>0.85341420445203064</x:v>
      </x:c>
      <x:c r="M439" s="34">
        <x:f t="shared" si="269"/>
        <x:v>5.7843647617945811E-2</x:v>
      </x:c>
      <x:c r="N439" s="34">
        <x:f t="shared" si="240"/>
        <x:v>1.1700595562220648</x:v>
      </x:c>
      <x:c r="O439" s="35">
        <x:f t="shared" si="241"/>
        <x:v>0.22118677872066408</x:v>
      </x:c>
      <x:c r="P439" s="26" t="b">
        <x:f t="shared" si="242"/>
        <x:v>0</x:v>
      </x:c>
      <x:c r="Q439" s="26" t="b">
        <x:f t="shared" si="243"/>
        <x:v>0</x:v>
      </x:c>
      <x:c r="R439" s="26" t="b">
        <x:f t="shared" si="244"/>
        <x:v>0</x:v>
      </x:c>
      <x:c r="S439" s="26" t="b">
        <x:f t="shared" si="270"/>
        <x:v>0</x:v>
      </x:c>
      <x:c r="T439" s="26" t="str">
        <x:f t="shared" si="271"/>
        <x:v>不调</x:v>
      </x:c>
      <x:c r="U439" s="34">
        <x:f t="shared" si="245"/>
        <x:v>0.13538110252455571</x:v>
      </x:c>
      <x:c r="V439" s="34">
        <x:f t="shared" si="246"/>
        <x:v>0.12342060162753257</x:v>
      </x:c>
      <x:c r="W439" s="34">
        <x:f t="shared" si="247"/>
        <x:v>0.85341420445203064</x:v>
      </x:c>
      <x:c r="X439" s="34">
        <x:f t="shared" si="248"/>
        <x:v>5.7843647617945811E-2</x:v>
      </x:c>
      <x:c r="Y439" s="34">
        <x:f t="shared" si="272"/>
        <x:v>0.99998626710299976</x:v>
      </x:c>
      <x:c r="Z439" s="34">
        <x:f t="shared" si="249"/>
        <x:v>0.13537924334981896</x:v>
      </x:c>
      <x:c r="AA439" s="34">
        <x:f t="shared" si="250"/>
        <x:v>0.12341890670512272</x:v>
      </x:c>
      <x:c r="AB439" s="34">
        <x:f t="shared" si="251"/>
        <x:v>0.85340248460266233</x:v>
      </x:c>
      <x:c r="AC439" s="34">
        <x:f t="shared" si="252"/>
        <x:v>5.7842853257090952E-2</x:v>
      </x:c>
      <x:c r="AD439" s="34">
        <x:f t="shared" si="253"/>
        <x:v>1.1700434879146948</x:v>
      </x:c>
      <x:c r="AE439" s="34">
        <x:f t="shared" si="273"/>
        <x:v>1.1748369081128203</x:v>
      </x:c>
      <x:c r="AF439" s="33">
        <x:f t="shared" si="254"/>
        <x:v>-4.0800728722638624E-3</x:v>
      </x:c>
      <x:c r="AG439" s="33">
        <x:f t="shared" si="274"/>
        <x:v>1.7221793580679545E-4</x:v>
      </x:c>
      <x:c r="AH439" s="30">
        <x:f t="shared" si="275"/>
        <x:v>44377</x:v>
      </x:c>
      <x:c r="AI439" s="36">
        <x:f t="shared" si="255"/>
        <x:v>2021</x:v>
      </x:c>
      <x:c r="AJ439" s="36">
        <x:f t="shared" si="256"/>
        <x:v>8</x:v>
      </x:c>
      <x:c r="AK439" s="26">
        <x:f t="shared" si="257"/>
        <x:v>0</x:v>
      </x:c>
      <x:c r="AL439" s="34">
        <x:f t="shared" si="276"/>
        <x:v>1.1697155324591455</x:v>
      </x:c>
      <x:c r="AM439" s="35" t="str">
        <x:f t="shared" si="258"/>
      </x:c>
      <x:c r="AN439" s="34">
        <x:f t="shared" si="277"/>
        <x:v>1.1748369081128203</x:v>
      </x:c>
      <x:c r="AO439" s="35">
        <x:f t="shared" si="259"/>
        <x:v>-4.0800728722638624E-3</x:v>
      </x:c>
      <x:c r="AP439" s="31">
        <x:f t="shared" si="260"/>
        <x:v>1</x:v>
      </x:c>
      <x:c r="AQ439" s="26" t="b">
        <x:f t="shared" si="261"/>
        <x:v>1</x:v>
      </x:c>
    </x:row>
    <x:row r="440">
      <x:c r="A440" s="30" t="n">
        <x:f>'净值底稿'!A402</x:f>
        <x:v>44431</x:v>
      </x:c>
      <x:c r="B440" s="32" t="n">
        <x:f>'净值底稿'!F402</x:f>
        <x:v>1.9924408814789725</x:v>
      </x:c>
      <x:c r="C440" s="32" t="n">
        <x:f>'净值底稿'!O402</x:f>
        <x:v>1.4794019651883539</x:v>
      </x:c>
      <x:c r="D440" s="32" t="n">
        <x:f>'净值底稿'!P402</x:f>
        <x:v>1.4961</x:v>
      </x:c>
      <x:c r="E440" s="32" t="n">
        <x:f>'净值底稿'!Q402</x:f>
        <x:v>1.3546</x:v>
      </x:c>
      <x:c r="F440" s="33">
        <x:f t="shared" si="262"/>
        <x:v>2.45269202664673E-2</x:v>
      </x:c>
      <x:c r="G440" s="33">
        <x:f t="shared" si="263"/>
        <x:v>1.9132906156359653E-2</x:v>
      </x:c>
      <x:c r="H440" s="33">
        <x:f t="shared" si="264"/>
        <x:v>-6.6835984494084677E-5</x:v>
      </x:c>
      <x:c r="I440" s="33">
        <x:f t="shared" si="265"/>
        <x:v>-1.989243350769887E-3</x:v>
      </x:c>
      <x:c r="J440" s="34">
        <x:f t="shared" si="266"/>
        <x:v>0.13869967925719465</x:v>
      </x:c>
      <x:c r="K440" s="34">
        <x:f t="shared" si="267"/>
        <x:v>0.12578026906503234</x:v>
      </x:c>
      <x:c r="L440" s="34">
        <x:f t="shared" si="268"/>
        <x:v>0.85334544660743417</x:v>
      </x:c>
      <x:c r="M440" s="34">
        <x:f t="shared" si="269"/>
        <x:v>5.7727789745859723E-2</x:v>
      </x:c>
      <x:c r="N440" s="34">
        <x:f t="shared" si="240"/>
        <x:v>1.1755531846755209</x:v>
      </x:c>
      <x:c r="O440" s="35">
        <x:f t="shared" si="241"/>
        <x:v>0.22498339655745087</x:v>
      </x:c>
      <x:c r="P440" s="26" t="b">
        <x:f t="shared" si="242"/>
        <x:v>0</x:v>
      </x:c>
      <x:c r="Q440" s="26" t="b">
        <x:f t="shared" si="243"/>
        <x:v>0</x:v>
      </x:c>
      <x:c r="R440" s="26" t="b">
        <x:f t="shared" si="244"/>
        <x:v>0</x:v>
      </x:c>
      <x:c r="S440" s="26" t="b">
        <x:f t="shared" si="270"/>
        <x:v>0</x:v>
      </x:c>
      <x:c r="T440" s="26" t="str">
        <x:f t="shared" si="271"/>
        <x:v>不调</x:v>
      </x:c>
      <x:c r="U440" s="34">
        <x:f t="shared" si="245"/>
        <x:v>0.13869967925719465</x:v>
      </x:c>
      <x:c r="V440" s="34">
        <x:f t="shared" si="246"/>
        <x:v>0.12578026906503234</x:v>
      </x:c>
      <x:c r="W440" s="34">
        <x:f t="shared" si="247"/>
        <x:v>0.85334544660743417</x:v>
      </x:c>
      <x:c r="X440" s="34">
        <x:f t="shared" si="248"/>
        <x:v>5.7727789745859723E-2</x:v>
      </x:c>
      <x:c r="Y440" s="34">
        <x:f t="shared" si="272"/>
        <x:v>0.99995880187477393</x:v>
      </x:c>
      <x:c r="Z440" s="34">
        <x:f t="shared" si="249"/>
        <x:v>0.1386939650904398</x:v>
      </x:c>
      <x:c r="AA440" s="34">
        <x:f t="shared" si="250"/>
        <x:v>0.12577508715375643</x:v>
      </x:c>
      <x:c r="AB440" s="34">
        <x:f t="shared" si="251"/>
        <x:v>0.85331029037486372</x:v>
      </x:c>
      <x:c r="AC440" s="34">
        <x:f t="shared" si="252"/>
        <x:v>5.7725411469148752E-2</x:v>
      </x:c>
      <x:c r="AD440" s="34">
        <x:f t="shared" si="253"/>
        <x:v>1.1755047540882086</x:v>
      </x:c>
      <x:c r="AE440" s="34">
        <x:f t="shared" si="273"/>
        <x:v>1.1755047540882086</x:v>
      </x:c>
      <x:c r="AF440" s="33">
        <x:f t="shared" si="254"/>
        <x:v>0</x:v>
      </x:c>
      <x:c r="AG440" s="33">
        <x:f t="shared" si="274"/>
        <x:v>4.6675753764051642E-3</x:v>
      </x:c>
      <x:c r="AH440" s="30">
        <x:f t="shared" si="275"/>
        <x:v>44377</x:v>
      </x:c>
      <x:c r="AI440" s="36">
        <x:f t="shared" si="255"/>
        <x:v>2021</x:v>
      </x:c>
      <x:c r="AJ440" s="36">
        <x:f t="shared" si="256"/>
        <x:v>8</x:v>
      </x:c>
      <x:c r="AK440" s="26">
        <x:f t="shared" si="257"/>
        <x:v>0</x:v>
      </x:c>
      <x:c r="AL440" s="34">
        <x:f t="shared" si="276"/>
        <x:v>1.1697155324591455</x:v>
      </x:c>
      <x:c r="AM440" s="35" t="str">
        <x:f t="shared" si="258"/>
      </x:c>
      <x:c r="AN440" s="34">
        <x:f t="shared" si="277"/>
        <x:v>1.1755047540882086</x:v>
      </x:c>
      <x:c r="AO440" s="35">
        <x:f t="shared" si="259"/>
        <x:v>0</x:v>
      </x:c>
      <x:c r="AP440" s="31">
        <x:f t="shared" si="260"/>
        <x:v>1</x:v>
      </x:c>
      <x:c r="AQ440" s="26" t="b">
        <x:f t="shared" si="261"/>
        <x:v>1</x:v>
      </x:c>
    </x:row>
    <x:row r="441">
      <x:c r="A441" s="30" t="n">
        <x:f>'净值底稿'!A403</x:f>
        <x:v>44432</x:v>
      </x:c>
      <x:c r="B441" s="32" t="n">
        <x:f>'净值底稿'!F403</x:f>
        <x:v>2.0184605449718975</x:v>
      </x:c>
      <x:c r="C441" s="32" t="n">
        <x:f>'净值底稿'!O403</x:f>
        <x:v>1.4935683919777663</x:v>
      </x:c>
      <x:c r="D441" s="32" t="n">
        <x:f>'净值底稿'!P403</x:f>
        <x:v>1.4965</x:v>
      </x:c>
      <x:c r="E441" s="32" t="n">
        <x:f>'净值底稿'!Q403</x:f>
        <x:v>1.3648</x:v>
      </x:c>
      <x:c r="F441" s="33">
        <x:f t="shared" si="262"/>
        <x:v>1.3059189727933518E-2</x:v>
      </x:c>
      <x:c r="G441" s="33">
        <x:f t="shared" si="263"/>
        <x:v>9.5757793505490962E-3</x:v>
      </x:c>
      <x:c r="H441" s="33">
        <x:f t="shared" si="264"/>
        <x:v>2.6736180736586235E-4</x:v>
      </x:c>
      <x:c r="I441" s="33">
        <x:f t="shared" si="265"/>
        <x:v>7.5298981249076746E-3</x:v>
      </x:c>
      <x:c r="J441" s="34">
        <x:f t="shared" si="266"/>
        <x:v>0.14050519589467525</x:v>
      </x:c>
      <x:c r="K441" s="34">
        <x:f t="shared" si="267"/>
        <x:v>0.1269794816361369</x:v>
      </x:c>
      <x:c r="L441" s="34">
        <x:f t="shared" si="268"/>
        <x:v>0.85353843295634224</x:v>
      </x:c>
      <x:c r="M441" s="34">
        <x:f t="shared" si="269"/>
        <x:v>5.8160077936729816E-2</x:v>
      </x:c>
      <x:c r="N441" s="34">
        <x:f t="shared" si="240"/>
        <x:v>1.1791831884238841</x:v>
      </x:c>
      <x:c r="O441" s="35">
        <x:f t="shared" si="241"/>
        <x:v>0.22683895102705512</x:v>
      </x:c>
      <x:c r="P441" s="26" t="b">
        <x:f t="shared" si="242"/>
        <x:v>0</x:v>
      </x:c>
      <x:c r="Q441" s="26" t="b">
        <x:f t="shared" si="243"/>
        <x:v>0</x:v>
      </x:c>
      <x:c r="R441" s="26" t="b">
        <x:f t="shared" si="244"/>
        <x:v>0</x:v>
      </x:c>
      <x:c r="S441" s="26" t="b">
        <x:f t="shared" si="270"/>
        <x:v>0</x:v>
      </x:c>
      <x:c r="T441" s="26" t="str">
        <x:f t="shared" si="271"/>
        <x:v>不调</x:v>
      </x:c>
      <x:c r="U441" s="34">
        <x:f t="shared" si="245"/>
        <x:v>0.14050519589467525</x:v>
      </x:c>
      <x:c r="V441" s="34">
        <x:f t="shared" si="246"/>
        <x:v>0.1269794816361369</x:v>
      </x:c>
      <x:c r="W441" s="34">
        <x:f t="shared" si="247"/>
        <x:v>0.85353843295634224</x:v>
      </x:c>
      <x:c r="X441" s="34">
        <x:f t="shared" si="248"/>
        <x:v>5.8160077936729816E-2</x:v>
      </x:c>
      <x:c r="Y441" s="34">
        <x:f t="shared" si="272"/>
        <x:v>0.99998626710299976</x:v>
      </x:c>
      <x:c r="Z441" s="34">
        <x:f t="shared" si="249"/>
        <x:v>0.14050326635129204</x:v>
      </x:c>
      <x:c r="AA441" s="34">
        <x:f t="shared" si="250"/>
        <x:v>0.12697773783999444</x:v>
      </x:c>
      <x:c r="AB441" s="34">
        <x:f t="shared" si="251"/>
        <x:v>0.85352671140095671</x:v>
      </x:c>
      <x:c r="AC441" s="34">
        <x:f t="shared" si="252"/>
        <x:v>5.8159279230369988E-2</x:v>
      </x:c>
      <x:c r="AD441" s="34">
        <x:f t="shared" si="253"/>
        <x:v>1.1791669948226133</x:v>
      </x:c>
      <x:c r="AE441" s="34">
        <x:f t="shared" si="273"/>
        <x:v>1.1791669948226133</x:v>
      </x:c>
      <x:c r="AF441" s="33">
        <x:f t="shared" si="254"/>
        <x:v>0</x:v>
      </x:c>
      <x:c r="AG441" s="33">
        <x:f t="shared" si="274"/>
        <x:v>3.115462291128912E-3</x:v>
      </x:c>
      <x:c r="AH441" s="30">
        <x:f t="shared" si="275"/>
        <x:v>44377</x:v>
      </x:c>
      <x:c r="AI441" s="36">
        <x:f t="shared" si="255"/>
        <x:v>2021</x:v>
      </x:c>
      <x:c r="AJ441" s="36">
        <x:f t="shared" si="256"/>
        <x:v>8</x:v>
      </x:c>
      <x:c r="AK441" s="26">
        <x:f t="shared" si="257"/>
        <x:v>0</x:v>
      </x:c>
      <x:c r="AL441" s="34">
        <x:f t="shared" si="276"/>
        <x:v>1.1697155324591455</x:v>
      </x:c>
      <x:c r="AM441" s="35" t="str">
        <x:f t="shared" si="258"/>
      </x:c>
      <x:c r="AN441" s="34">
        <x:f t="shared" si="277"/>
        <x:v>1.1791669948226133</x:v>
      </x:c>
      <x:c r="AO441" s="35">
        <x:f t="shared" si="259"/>
        <x:v>0</x:v>
      </x:c>
      <x:c r="AP441" s="31">
        <x:f t="shared" si="260"/>
        <x:v>1</x:v>
      </x:c>
      <x:c r="AQ441" s="26" t="b">
        <x:f t="shared" si="261"/>
        <x:v>1</x:v>
      </x:c>
    </x:row>
    <x:row r="442">
      <x:c r="A442" s="30" t="n">
        <x:f>'净值底稿'!A404</x:f>
        <x:v>44433</x:v>
      </x:c>
      <x:c r="B442" s="32" t="n">
        <x:f>'净值底稿'!F404</x:f>
        <x:v>2.02477963320091</x:v>
      </x:c>
      <x:c r="C442" s="32" t="n">
        <x:f>'净值底稿'!O404</x:f>
        <x:v>1.5062293909408488</x:v>
      </x:c>
      <x:c r="D442" s="32" t="n">
        <x:f>'净值底稿'!P404</x:f>
        <x:v>1.497</x:v>
      </x:c>
      <x:c r="E442" s="32" t="n">
        <x:f>'净值底稿'!Q404</x:f>
        <x:v>1.3575</x:v>
      </x:c>
      <x:c r="F442" s="33">
        <x:f t="shared" si="262"/>
        <x:v>3.1306473860752693E-3</x:v>
      </x:c>
      <x:c r="G442" s="33">
        <x:f t="shared" si="263"/>
        <x:v>8.4770131927585091E-3</x:v>
      </x:c>
      <x:c r="H442" s="33">
        <x:f t="shared" si="264"/>
        <x:v>3.3411293017060473E-4</x:v>
      </x:c>
      <x:c r="I442" s="33">
        <x:f t="shared" si="265"/>
        <x:v>-5.3487690504103735E-3</x:v>
      </x:c>
      <x:c r="J442" s="34">
        <x:f t="shared" si="266"/>
        <x:v>0.14094313253482973</x:v>
      </x:c>
      <x:c r="K442" s="34">
        <x:f t="shared" si="267"/>
        <x:v>0.1280541297988507</x:v>
      </x:c>
      <x:c r="L442" s="34">
        <x:f t="shared" si="268"/>
        <x:v>0.85381188571148181</x:v>
      </x:c>
      <x:c r="M442" s="34">
        <x:f t="shared" si="269"/>
        <x:v>5.7848198677628408E-2</x:v>
      </x:c>
      <x:c r="N442" s="34">
        <x:f t="shared" si="240"/>
        <x:v>1.1806573467227908</x:v>
      </x:c>
      <x:c r="O442" s="35">
        <x:f t="shared" si="241"/>
        <x:v>0.22783685976320692</x:v>
      </x:c>
      <x:c r="P442" s="26" t="b">
        <x:f t="shared" si="242"/>
        <x:v>0</x:v>
      </x:c>
      <x:c r="Q442" s="26" t="b">
        <x:f t="shared" si="243"/>
        <x:v>0</x:v>
      </x:c>
      <x:c r="R442" s="26" t="b">
        <x:f t="shared" si="244"/>
        <x:v>0</x:v>
      </x:c>
      <x:c r="S442" s="26" t="b">
        <x:f t="shared" si="270"/>
        <x:v>0</x:v>
      </x:c>
      <x:c r="T442" s="26" t="str">
        <x:f t="shared" si="271"/>
        <x:v>不调</x:v>
      </x:c>
      <x:c r="U442" s="34">
        <x:f t="shared" si="245"/>
        <x:v>0.14094313253482973</x:v>
      </x:c>
      <x:c r="V442" s="34">
        <x:f t="shared" si="246"/>
        <x:v>0.1280541297988507</x:v>
      </x:c>
      <x:c r="W442" s="34">
        <x:f t="shared" si="247"/>
        <x:v>0.85381188571148181</x:v>
      </x:c>
      <x:c r="X442" s="34">
        <x:f t="shared" si="248"/>
        <x:v>5.7848198677628408E-2</x:v>
      </x:c>
      <x:c r="Y442" s="34">
        <x:f t="shared" si="272"/>
        <x:v>0.99998626710299976</x:v>
      </x:c>
      <x:c r="Z442" s="34">
        <x:f t="shared" si="249"/>
        <x:v>0.14094119697730775</x:v>
      </x:c>
      <x:c r="AA442" s="34">
        <x:f t="shared" si="250"/>
        <x:v>0.12805237124467572</x:v>
      </x:c>
      <x:c r="AB442" s="34">
        <x:f t="shared" si="251"/>
        <x:v>0.85380016040079776</x:v>
      </x:c>
      <x:c r="AC442" s="34">
        <x:f t="shared" si="252"/>
        <x:v>5.7847404254274322E-2</x:v>
      </x:c>
      <x:c r="AD442" s="34">
        <x:f t="shared" si="253"/>
        <x:v>1.1806411328770556</x:v>
      </x:c>
      <x:c r="AE442" s="34">
        <x:f t="shared" si="273"/>
        <x:v>1.1806411328770556</x:v>
      </x:c>
      <x:c r="AF442" s="33">
        <x:f t="shared" si="254"/>
        <x:v>0</x:v>
      </x:c>
      <x:c r="AG442" s="33">
        <x:f t="shared" si="274"/>
        <x:v>1.2501520657504095E-3</x:v>
      </x:c>
      <x:c r="AH442" s="30">
        <x:f t="shared" si="275"/>
        <x:v>44377</x:v>
      </x:c>
      <x:c r="AI442" s="36">
        <x:f t="shared" si="255"/>
        <x:v>2021</x:v>
      </x:c>
      <x:c r="AJ442" s="36">
        <x:f t="shared" si="256"/>
        <x:v>8</x:v>
      </x:c>
      <x:c r="AK442" s="26">
        <x:f t="shared" si="257"/>
        <x:v>0</x:v>
      </x:c>
      <x:c r="AL442" s="34">
        <x:f t="shared" si="276"/>
        <x:v>1.1697155324591455</x:v>
      </x:c>
      <x:c r="AM442" s="35" t="str">
        <x:f t="shared" si="258"/>
      </x:c>
      <x:c r="AN442" s="34">
        <x:f t="shared" si="277"/>
        <x:v>1.1806411328770556</x:v>
      </x:c>
      <x:c r="AO442" s="35">
        <x:f t="shared" si="259"/>
        <x:v>0</x:v>
      </x:c>
      <x:c r="AP442" s="31">
        <x:f t="shared" si="260"/>
        <x:v>1</x:v>
      </x:c>
      <x:c r="AQ442" s="26" t="b">
        <x:f t="shared" si="261"/>
        <x:v>1</x:v>
      </x:c>
    </x:row>
    <x:row r="443">
      <x:c r="A443" s="30" t="n">
        <x:f>'净值底稿'!A405</x:f>
        <x:v>44434</x:v>
      </x:c>
      <x:c r="B443" s="32" t="n">
        <x:f>'净值底稿'!F405</x:f>
        <x:v>2.0018980252893024</x:v>
      </x:c>
      <x:c r="C443" s="32" t="n">
        <x:f>'净值底稿'!O405</x:f>
        <x:v>1.492881954359715</x:v>
      </x:c>
      <x:c r="D443" s="32" t="n">
        <x:f>'净值底稿'!P405</x:f>
        <x:v>1.4954</x:v>
      </x:c>
      <x:c r="E443" s="32" t="n">
        <x:f>'净值底稿'!Q405</x:f>
        <x:v>1.3531</x:v>
      </x:c>
      <x:c r="F443" s="33">
        <x:f t="shared" si="262"/>
        <x:v>-1.1300789249561349E-2</x:v>
      </x:c>
      <x:c r="G443" s="33">
        <x:f t="shared" si="263"/>
        <x:v>-8.8614899306914685E-3</x:v>
      </x:c>
      <x:c r="H443" s="33">
        <x:f t="shared" si="264"/>
        <x:v>-1.0688042752171611E-3</x:v>
      </x:c>
      <x:c r="I443" s="33">
        <x:f t="shared" si="265"/>
        <x:v>-3.2412523020257655E-3</x:v>
      </x:c>
      <x:c r="J443" s="34">
        <x:f t="shared" si="266"/>
        <x:v>0.13934845021368628</x:v>
      </x:c>
      <x:c r="K443" s="34">
        <x:f t="shared" si="267"/>
        <x:v>0.12691763644628987</x:v>
      </x:c>
      <x:c r="L443" s="34">
        <x:f t="shared" si="268"/>
        <x:v>0.85288761513918032</x:v>
      </x:c>
      <x:c r="M443" s="34">
        <x:f t="shared" si="269"/>
        <x:v>5.7659906222068943E-2</x:v>
      </x:c>
      <x:c r="N443" s="34">
        <x:f t="shared" si="240"/>
        <x:v>1.1768136080212253</x:v>
      </x:c>
      <x:c r="O443" s="35">
        <x:f t="shared" si="241"/>
        <x:v>0.22626020369333943</x:v>
      </x:c>
      <x:c r="P443" s="26" t="b">
        <x:f t="shared" si="242"/>
        <x:v>0</x:v>
      </x:c>
      <x:c r="Q443" s="26" t="b">
        <x:f t="shared" si="243"/>
        <x:v>0</x:v>
      </x:c>
      <x:c r="R443" s="26" t="b">
        <x:f t="shared" si="244"/>
        <x:v>0</x:v>
      </x:c>
      <x:c r="S443" s="26" t="b">
        <x:f t="shared" si="270"/>
        <x:v>0</x:v>
      </x:c>
      <x:c r="T443" s="26" t="str">
        <x:f t="shared" si="271"/>
        <x:v>不调</x:v>
      </x:c>
      <x:c r="U443" s="34">
        <x:f t="shared" si="245"/>
        <x:v>0.13934845021368628</x:v>
      </x:c>
      <x:c r="V443" s="34">
        <x:f t="shared" si="246"/>
        <x:v>0.12691763644628987</x:v>
      </x:c>
      <x:c r="W443" s="34">
        <x:f t="shared" si="247"/>
        <x:v>0.85288761513918032</x:v>
      </x:c>
      <x:c r="X443" s="34">
        <x:f t="shared" si="248"/>
        <x:v>5.7659906222068943E-2</x:v>
      </x:c>
      <x:c r="Y443" s="34">
        <x:f t="shared" si="272"/>
        <x:v>0.99998626710299976</x:v>
      </x:c>
      <x:c r="Z443" s="34">
        <x:f t="shared" si="249"/>
        <x:v>0.13934653655577234</x:v>
      </x:c>
      <x:c r="AA443" s="34">
        <x:f t="shared" si="250"/>
        <x:v>0.12691589349946103</x:v>
      </x:c>
      <x:c r="AB443" s="34">
        <x:f t="shared" si="251"/>
        <x:v>0.85287590252140888</x:v>
      </x:c>
      <x:c r="AC443" s="34">
        <x:f t="shared" si="252"/>
        <x:v>5.765911438451575E-2</x:v>
      </x:c>
      <x:c r="AD443" s="34">
        <x:f t="shared" si="253"/>
        <x:v>1.176797446961158</x:v>
      </x:c>
      <x:c r="AE443" s="34">
        <x:f t="shared" si="273"/>
        <x:v>1.1806411328770556</x:v>
      </x:c>
      <x:c r="AF443" s="33">
        <x:f t="shared" si="254"/>
        <x:v>-3.2555920752406209E-3</x:v>
      </x:c>
      <x:c r="AG443" s="33">
        <x:f t="shared" si="274"/>
        <x:v>-3.2555920752406209E-3</x:v>
      </x:c>
      <x:c r="AH443" s="30">
        <x:f t="shared" si="275"/>
        <x:v>44377</x:v>
      </x:c>
      <x:c r="AI443" s="36">
        <x:f t="shared" si="255"/>
        <x:v>2021</x:v>
      </x:c>
      <x:c r="AJ443" s="36">
        <x:f t="shared" si="256"/>
        <x:v>8</x:v>
      </x:c>
      <x:c r="AK443" s="26">
        <x:f t="shared" si="257"/>
        <x:v>0</x:v>
      </x:c>
      <x:c r="AL443" s="34">
        <x:f t="shared" si="276"/>
        <x:v>1.1697155324591455</x:v>
      </x:c>
      <x:c r="AM443" s="35" t="str">
        <x:f t="shared" si="258"/>
      </x:c>
      <x:c r="AN443" s="34">
        <x:f t="shared" si="277"/>
        <x:v>1.1806411328770556</x:v>
      </x:c>
      <x:c r="AO443" s="35">
        <x:f t="shared" si="259"/>
        <x:v>-3.2555920752406209E-3</x:v>
      </x:c>
      <x:c r="AP443" s="31">
        <x:f t="shared" si="260"/>
        <x:v>1</x:v>
      </x:c>
      <x:c r="AQ443" s="26" t="b">
        <x:f t="shared" si="261"/>
        <x:v>1</x:v>
      </x:c>
    </x:row>
    <x:row r="444">
      <x:c r="A444" s="30" t="n">
        <x:f>'净值底稿'!A406</x:f>
        <x:v>44435</x:v>
      </x:c>
      <x:c r="B444" s="32" t="n">
        <x:f>'净值底稿'!F406</x:f>
        <x:v>2.0454384444639677</x:v>
      </x:c>
      <x:c r="C444" s="32" t="n">
        <x:f>'净值底稿'!O406</x:f>
        <x:v>1.5016977960289761</x:v>
      </x:c>
      <x:c r="D444" s="32" t="n">
        <x:f>'净值底稿'!P406</x:f>
        <x:v>1.4959</x:v>
      </x:c>
      <x:c r="E444" s="32" t="n">
        <x:f>'净值底稿'!Q406</x:f>
        <x:v>1.3641</x:v>
      </x:c>
      <x:c r="F444" s="33">
        <x:f t="shared" si="262"/>
        <x:v>2.1749568971363153E-2</x:v>
      </x:c>
      <x:c r="G444" s="33">
        <x:f t="shared" si="263"/>
        <x:v>5.9052503404679602E-3</x:v>
      </x:c>
      <x:c r="H444" s="33">
        <x:f t="shared" si="264"/>
        <x:v>3.3435870001330414E-4</x:v>
      </x:c>
      <x:c r="I444" s="33">
        <x:f t="shared" si="265"/>
        <x:v>8.1294804522948905E-3</x:v>
      </x:c>
      <x:c r="J444" s="34">
        <x:f t="shared" si="266"/>
        <x:v>0.14237726366351269</x:v>
      </x:c>
      <x:c r="K444" s="34">
        <x:f t="shared" si="267"/>
        <x:v>0.12766536362275951</x:v>
      </x:c>
      <x:c r="L444" s="34">
        <x:f t="shared" si="268"/>
        <x:v>0.85316106899944866</x:v>
      </x:c>
      <x:c r="M444" s="34">
        <x:f t="shared" si="269"/>
        <x:v>5.8127853027801303E-2</x:v>
      </x:c>
      <x:c r="N444" s="34">
        <x:f t="shared" si="240"/>
        <x:v>1.1813315493135221</x:v>
      </x:c>
      <x:c r="O444" s="35">
        <x:f t="shared" si="241"/>
        <x:v>0.22859173399982027</x:v>
      </x:c>
      <x:c r="P444" s="26" t="b">
        <x:f t="shared" si="242"/>
        <x:v>0</x:v>
      </x:c>
      <x:c r="Q444" s="26" t="b">
        <x:f t="shared" si="243"/>
        <x:v>0</x:v>
      </x:c>
      <x:c r="R444" s="26" t="b">
        <x:f t="shared" si="244"/>
        <x:v>0</x:v>
      </x:c>
      <x:c r="S444" s="26" t="b">
        <x:f t="shared" si="270"/>
        <x:v>0</x:v>
      </x:c>
      <x:c r="T444" s="26" t="str">
        <x:f t="shared" si="271"/>
        <x:v>不调</x:v>
      </x:c>
      <x:c r="U444" s="34">
        <x:f t="shared" si="245"/>
        <x:v>0.14237726366351269</x:v>
      </x:c>
      <x:c r="V444" s="34">
        <x:f t="shared" si="246"/>
        <x:v>0.12766536362275951</x:v>
      </x:c>
      <x:c r="W444" s="34">
        <x:f t="shared" si="247"/>
        <x:v>0.85316106899944866</x:v>
      </x:c>
      <x:c r="X444" s="34">
        <x:f t="shared" si="248"/>
        <x:v>5.8127853027801303E-2</x:v>
      </x:c>
      <x:c r="Y444" s="34">
        <x:f t="shared" si="272"/>
        <x:v>0.99998626710299976</x:v>
      </x:c>
      <x:c r="Z444" s="34">
        <x:f t="shared" si="249"/>
        <x:v>0.14237530841121562</x:v>
      </x:c>
      <x:c r="AA444" s="34">
        <x:f t="shared" si="250"/>
        <x:v>0.12766361040747037</x:v>
      </x:c>
      <x:c r="AB444" s="34">
        <x:f t="shared" si="251"/>
        <x:v>0.85314935262636349</x:v>
      </x:c>
      <x:c r="AC444" s="34">
        <x:f t="shared" si="252"/>
        <x:v>5.8127054763982826E-2</x:v>
      </x:c>
      <x:c r="AD444" s="34">
        <x:f t="shared" si="253"/>
        <x:v>1.1813153262090321</x:v>
      </x:c>
      <x:c r="AE444" s="34">
        <x:f t="shared" si="273"/>
        <x:v>1.1813153262090321</x:v>
      </x:c>
      <x:c r="AF444" s="33">
        <x:f t="shared" si="254"/>
        <x:v>0</x:v>
      </x:c>
      <x:c r="AG444" s="33">
        <x:f t="shared" si="274"/>
        <x:v>3.8391307353196069E-3</x:v>
      </x:c>
      <x:c r="AH444" s="30">
        <x:f t="shared" si="275"/>
        <x:v>44377</x:v>
      </x:c>
      <x:c r="AI444" s="36">
        <x:f t="shared" si="255"/>
        <x:v>2021</x:v>
      </x:c>
      <x:c r="AJ444" s="36">
        <x:f t="shared" si="256"/>
        <x:v>8</x:v>
      </x:c>
      <x:c r="AK444" s="26">
        <x:f t="shared" si="257"/>
        <x:v>0</x:v>
      </x:c>
      <x:c r="AL444" s="34">
        <x:f t="shared" si="276"/>
        <x:v>1.1697155324591455</x:v>
      </x:c>
      <x:c r="AM444" s="35" t="str">
        <x:f t="shared" si="258"/>
      </x:c>
      <x:c r="AN444" s="34">
        <x:f t="shared" si="277"/>
        <x:v>1.1813153262090321</x:v>
      </x:c>
      <x:c r="AO444" s="35">
        <x:f t="shared" si="259"/>
        <x:v>0</x:v>
      </x:c>
      <x:c r="AP444" s="31">
        <x:f t="shared" si="260"/>
        <x:v>1</x:v>
      </x:c>
      <x:c r="AQ444" s="26" t="b">
        <x:f t="shared" si="261"/>
        <x:v>1</x:v>
      </x:c>
    </x:row>
    <x:row r="445">
      <x:c r="A445" s="30" t="n">
        <x:f>'净值底稿'!A407</x:f>
        <x:v>44438</x:v>
      </x:c>
      <x:c r="B445" s="32" t="n">
        <x:f>'净值底稿'!F407</x:f>
        <x:v>2.0736431604899703</x:v>
      </x:c>
      <x:c r="C445" s="32" t="n">
        <x:f>'净值底稿'!O407</x:f>
        <x:v>1.5090111797368126</x:v>
      </x:c>
      <x:c r="D445" s="32" t="n">
        <x:f>'净值底稿'!P407</x:f>
        <x:v>1.4966</x:v>
      </x:c>
      <x:c r="E445" s="32" t="n">
        <x:f>'净值底稿'!Q407</x:f>
        <x:v>1.3684</x:v>
      </x:c>
      <x:c r="F445" s="33">
        <x:f t="shared" si="262"/>
        <x:v>1.3789080821444033E-2</x:v>
      </x:c>
      <x:c r="G445" s="33">
        <x:f t="shared" si="263"/>
        <x:v>4.8700768737730549E-3</x:v>
      </x:c>
      <x:c r="H445" s="33">
        <x:f t="shared" si="264"/>
        <x:v>4.6794571829655851E-4</x:v>
      </x:c>
      <x:c r="I445" s="33">
        <x:f t="shared" si="265"/>
        <x:v>3.1522615644015151E-3</x:v>
      </x:c>
      <x:c r="J445" s="34">
        <x:f t="shared" si="266"/>
        <x:v>0.14433853304587591</x:v>
      </x:c>
      <x:c r="K445" s="34">
        <x:f t="shared" si="267"/>
        <x:v>0.12828534200413816</x:v>
      </x:c>
      <x:c r="L445" s="34">
        <x:f t="shared" si="268"/>
        <x:v>0.85354858021299251</x:v>
      </x:c>
      <x:c r="M445" s="34">
        <x:f t="shared" si="269"/>
        <x:v>5.8310286444567191E-2</x:v>
      </x:c>
      <x:c r="N445" s="34">
        <x:f t="shared" si="240"/>
        <x:v>1.1844827417075738</x:v>
      </x:c>
      <x:c r="O445" s="35">
        <x:f t="shared" si="241"/>
        <x:v>0.23016280900555297</x:v>
      </x:c>
      <x:c r="P445" s="26" t="b">
        <x:f t="shared" si="242"/>
        <x:v>0</x:v>
      </x:c>
      <x:c r="Q445" s="26" t="b">
        <x:f t="shared" si="243"/>
        <x:v>0</x:v>
      </x:c>
      <x:c r="R445" s="26" t="b">
        <x:f t="shared" si="244"/>
        <x:v>0</x:v>
      </x:c>
      <x:c r="S445" s="26" t="b">
        <x:f t="shared" si="270"/>
        <x:v>0</x:v>
      </x:c>
      <x:c r="T445" s="26" t="str">
        <x:f t="shared" si="271"/>
        <x:v>不调</x:v>
      </x:c>
      <x:c r="U445" s="34">
        <x:f t="shared" si="245"/>
        <x:v>0.14433853304587591</x:v>
      </x:c>
      <x:c r="V445" s="34">
        <x:f t="shared" si="246"/>
        <x:v>0.12828534200413816</x:v>
      </x:c>
      <x:c r="W445" s="34">
        <x:f t="shared" si="247"/>
        <x:v>0.85354858021299251</x:v>
      </x:c>
      <x:c r="X445" s="34">
        <x:f t="shared" si="248"/>
        <x:v>5.8310286444567191E-2</x:v>
      </x:c>
      <x:c r="Y445" s="34">
        <x:f t="shared" si="272"/>
        <x:v>0.99995880187477393</x:v>
      </x:c>
      <x:c r="Z445" s="34">
        <x:f t="shared" si="249"/>
        <x:v>0.14433258656891654</x:v>
      </x:c>
      <x:c r="AA445" s="34">
        <x:f t="shared" si="250"/>
        <x:v>0.1282800568885536</x:v>
      </x:c>
      <x:c r="AB445" s="34">
        <x:f t="shared" si="251"/>
        <x:v>0.85351341561169836</x:v>
      </x:c>
      <x:c r="AC445" s="34">
        <x:f t="shared" si="252"/>
        <x:v>5.8307884170084277E-2</x:v>
      </x:c>
      <x:c r="AD445" s="34">
        <x:f t="shared" si="253"/>
        <x:v>1.1844339432392528</x:v>
      </x:c>
      <x:c r="AE445" s="34">
        <x:f t="shared" si="273"/>
        <x:v>1.1844339432392528</x:v>
      </x:c>
      <x:c r="AF445" s="33">
        <x:f t="shared" si="254"/>
        <x:v>0</x:v>
      </x:c>
      <x:c r="AG445" s="33">
        <x:f t="shared" si="274"/>
        <x:v>2.6399530769050106E-3</x:v>
      </x:c>
      <x:c r="AH445" s="30">
        <x:f t="shared" si="275"/>
        <x:v>44377</x:v>
      </x:c>
      <x:c r="AI445" s="36">
        <x:f t="shared" si="255"/>
        <x:v>2021</x:v>
      </x:c>
      <x:c r="AJ445" s="36">
        <x:f t="shared" si="256"/>
        <x:v>8</x:v>
      </x:c>
      <x:c r="AK445" s="26">
        <x:f t="shared" si="257"/>
        <x:v>0</x:v>
      </x:c>
      <x:c r="AL445" s="34">
        <x:f t="shared" si="276"/>
        <x:v>1.1697155324591455</x:v>
      </x:c>
      <x:c r="AM445" s="35" t="str">
        <x:f t="shared" si="258"/>
      </x:c>
      <x:c r="AN445" s="34">
        <x:f t="shared" si="277"/>
        <x:v>1.1844339432392528</x:v>
      </x:c>
      <x:c r="AO445" s="35">
        <x:f t="shared" si="259"/>
        <x:v>0</x:v>
      </x:c>
      <x:c r="AP445" s="31">
        <x:f t="shared" si="260"/>
        <x:v>1</x:v>
      </x:c>
      <x:c r="AQ445" s="26" t="b">
        <x:f t="shared" si="261"/>
        <x:v>1</x:v>
      </x:c>
    </x:row>
    <x:row r="446">
      <x:c r="A446" s="30" t="n">
        <x:f>'净值底稿'!A408</x:f>
        <x:v>44439</x:v>
      </x:c>
      <x:c r="B446" s="32" t="n">
        <x:f>'净值底稿'!F408</x:f>
        <x:v>2.0646396255064</x:v>
      </x:c>
      <x:c r="C446" s="32" t="n">
        <x:f>'净值底稿'!O408</x:f>
        <x:v>1.5094874404088099</x:v>
      </x:c>
      <x:c r="D446" s="32" t="n">
        <x:f>'净值底稿'!P408</x:f>
        <x:v>1.4969</x:v>
      </x:c>
      <x:c r="E446" s="32" t="n">
        <x:f>'净值底稿'!Q408</x:f>
        <x:v>1.3687</x:v>
      </x:c>
      <x:c r="F446" s="33">
        <x:f t="shared" si="262"/>
        <x:v>-4.3418921611579897E-3</x:v>
      </x:c>
      <x:c r="G446" s="33">
        <x:f t="shared" si="263"/>
        <x:v>3.1561109579070212E-4</x:v>
      </x:c>
      <x:c r="H446" s="33">
        <x:f t="shared" si="264"/>
        <x:v>2.0045436322324584E-4</x:v>
      </x:c>
      <x:c r="I446" s="33">
        <x:f t="shared" si="265"/>
        <x:v>2.1923414206370673E-4</x:v>
      </x:c>
      <x:c r="J446" s="34">
        <x:f t="shared" si="266"/>
        <x:v>0.14370591004269331</x:v>
      </x:c>
      <x:c r="K446" s="34">
        <x:f t="shared" si="267"/>
        <x:v>0.12832054349787628</x:v>
      </x:c>
      <x:c r="L446" s="34">
        <x:f t="shared" si="268"/>
        <x:v>0.8536845060999273</x:v>
      </x:c>
      <x:c r="M446" s="34">
        <x:f t="shared" si="269"/>
        <x:v>5.8320667249045853E-2</x:v>
      </x:c>
      <x:c r="N446" s="34">
        <x:f t="shared" si="240"/>
        <x:v>1.1840316268895428</x:v>
      </x:c>
      <x:c r="O446" s="35">
        <x:f t="shared" si="241"/>
        <x:v>0.22974593529666476</x:v>
      </x:c>
      <x:c r="P446" s="26" t="b">
        <x:f t="shared" si="242"/>
        <x:v>0</x:v>
      </x:c>
      <x:c r="Q446" s="26" t="b">
        <x:f t="shared" si="243"/>
        <x:v>0</x:v>
      </x:c>
      <x:c r="R446" s="26" t="b">
        <x:f t="shared" si="244"/>
        <x:v>0</x:v>
      </x:c>
      <x:c r="S446" s="26" t="b">
        <x:f t="shared" si="270"/>
        <x:v>0</x:v>
      </x:c>
      <x:c r="T446" s="26" t="str">
        <x:f t="shared" si="271"/>
        <x:v>不调</x:v>
      </x:c>
      <x:c r="U446" s="34">
        <x:f t="shared" si="245"/>
        <x:v>0.14370591004269331</x:v>
      </x:c>
      <x:c r="V446" s="34">
        <x:f t="shared" si="246"/>
        <x:v>0.12832054349787628</x:v>
      </x:c>
      <x:c r="W446" s="34">
        <x:f t="shared" si="247"/>
        <x:v>0.8536845060999273</x:v>
      </x:c>
      <x:c r="X446" s="34">
        <x:f t="shared" si="248"/>
        <x:v>5.8320667249045853E-2</x:v>
      </x:c>
      <x:c r="Y446" s="34">
        <x:f t="shared" si="272"/>
        <x:v>0.99998626710299976</x:v>
      </x:c>
      <x:c r="Z446" s="34">
        <x:f t="shared" si="249"/>
        <x:v>0.14370393654423236</x:v>
      </x:c>
      <x:c r="AA446" s="34">
        <x:f t="shared" si="250"/>
        <x:v>0.12831878128506941</x:v>
      </x:c>
      <x:c r="AB446" s="34">
        <x:f t="shared" si="251"/>
        <x:v>0.85367278253853429</x:v>
      </x:c>
      <x:c r="AC446" s="34">
        <x:f t="shared" si="252"/>
        <x:v>5.8319866337329537E-2</x:v>
      </x:c>
      <x:c r="AD446" s="34">
        <x:f t="shared" si="253"/>
        <x:v>1.1840153667051654</x:v>
      </x:c>
      <x:c r="AE446" s="34">
        <x:f t="shared" si="273"/>
        <x:v>1.1844339432392528</x:v>
      </x:c>
      <x:c r="AF446" s="33">
        <x:f t="shared" si="254"/>
        <x:v>-3.5339795560285214E-4</x:v>
      </x:c>
      <x:c r="AG446" s="33">
        <x:f t="shared" si="274"/>
        <x:v>-3.5339795560285214E-4</x:v>
      </x:c>
      <x:c r="AH446" s="30">
        <x:f t="shared" si="275"/>
        <x:v>44377</x:v>
      </x:c>
      <x:c r="AI446" s="36">
        <x:f t="shared" si="255"/>
        <x:v>2021</x:v>
      </x:c>
      <x:c r="AJ446" s="36">
        <x:f t="shared" si="256"/>
        <x:v>8</x:v>
      </x:c>
      <x:c r="AK446" s="26">
        <x:f t="shared" si="257"/>
        <x:v>1</x:v>
      </x:c>
      <x:c r="AL446" s="34">
        <x:f t="shared" si="276"/>
        <x:v>1.1697155324591455</x:v>
      </x:c>
      <x:c r="AM446" s="35">
        <x:f t="shared" si="258"/>
        <x:v>1.2225052886112087E-2</x:v>
      </x:c>
      <x:c r="AN446" s="34">
        <x:f t="shared" si="277"/>
        <x:v>1.1844339432392528</x:v>
      </x:c>
      <x:c r="AO446" s="35">
        <x:f t="shared" si="259"/>
        <x:v>-3.5339795560285214E-4</x:v>
      </x:c>
      <x:c r="AP446" s="31">
        <x:f t="shared" si="260"/>
        <x:v>1</x:v>
      </x:c>
      <x:c r="AQ446" s="26" t="b">
        <x:f t="shared" si="261"/>
        <x:v>1</x:v>
      </x:c>
    </x:row>
    <x:row r="447">
      <x:c r="A447" s="30" t="n">
        <x:f>'净值底稿'!A409</x:f>
        <x:v>44440</x:v>
      </x:c>
      <x:c r="B447" s="32" t="n">
        <x:f>'净值底稿'!F409</x:f>
        <x:v>2.005642475257355</x:v>
      </x:c>
      <x:c r="C447" s="32" t="n">
        <x:f>'净值底稿'!O409</x:f>
        <x:v>1.4955058357470887</x:v>
      </x:c>
      <x:c r="D447" s="32" t="n">
        <x:f>'净值底稿'!P409</x:f>
        <x:v>1.4981</x:v>
      </x:c>
      <x:c r="E447" s="32" t="n">
        <x:f>'净值底稿'!Q409</x:f>
        <x:v>1.3678</x:v>
      </x:c>
      <x:c r="F447" s="33">
        <x:f t="shared" si="262"/>
        <x:v>-2.857503533313932E-2</x:v>
      </x:c>
      <x:c r="G447" s="33">
        <x:f t="shared" si="263"/>
        <x:v>-9.2624849253032382E-3</x:v>
      </x:c>
      <x:c r="H447" s="33">
        <x:f t="shared" si="264"/>
        <x:v>8.016567572983746E-4</x:v>
      </x:c>
      <x:c r="I447" s="33">
        <x:f t="shared" si="265"/>
        <x:v>-6.5755826696878295E-4</x:v>
      </x:c>
      <x:c r="J447" s="34">
        <x:f t="shared" si="266"/>
        <x:v>0.1395975914799697</x:v>
      </x:c>
      <x:c r="K447" s="34">
        <x:f t="shared" si="267"/>
        <x:v>0.12713023050778316</x:v>
      </x:c>
      <x:c r="L447" s="34">
        <x:f t="shared" si="268"/>
        <x:v>0.85435713509317801</x:v>
      </x:c>
      <x:c r="M447" s="34">
        <x:f t="shared" si="269"/>
        <x:v>5.8281517627090912E-2</x:v>
      </x:c>
      <x:c r="N447" s="34">
        <x:f t="shared" si="240"/>
        <x:v>1.1793664747080219</x:v>
      </x:c>
      <x:c r="O447" s="35">
        <x:f t="shared" si="241"/>
        <x:v>0.22616195025705405</x:v>
      </x:c>
      <x:c r="P447" s="26" t="b">
        <x:f t="shared" si="242"/>
        <x:v>0</x:v>
      </x:c>
      <x:c r="Q447" s="26" t="b">
        <x:f t="shared" si="243"/>
        <x:v>0</x:v>
      </x:c>
      <x:c r="R447" s="26" t="b">
        <x:f t="shared" si="244"/>
        <x:v>0</x:v>
      </x:c>
      <x:c r="S447" s="26" t="b">
        <x:f t="shared" si="270"/>
        <x:v>0</x:v>
      </x:c>
      <x:c r="T447" s="26" t="str">
        <x:f t="shared" si="271"/>
        <x:v>不调</x:v>
      </x:c>
      <x:c r="U447" s="34">
        <x:f t="shared" si="245"/>
        <x:v>0.1395975914799697</x:v>
      </x:c>
      <x:c r="V447" s="34">
        <x:f t="shared" si="246"/>
        <x:v>0.12713023050778316</x:v>
      </x:c>
      <x:c r="W447" s="34">
        <x:f t="shared" si="247"/>
        <x:v>0.85435713509317801</x:v>
      </x:c>
      <x:c r="X447" s="34">
        <x:f t="shared" si="248"/>
        <x:v>5.8281517627090912E-2</x:v>
      </x:c>
      <x:c r="Y447" s="34">
        <x:f t="shared" si="272"/>
        <x:v>0.99998626710299976</x:v>
      </x:c>
      <x:c r="Z447" s="34">
        <x:f t="shared" si="249"/>
        <x:v>0.13959567440062443</x:v>
      </x:c>
      <x:c r="AA447" s="34">
        <x:f t="shared" si="250"/>
        <x:v>0.12712848464142198</x:v>
      </x:c>
      <x:c r="AB447" s="34">
        <x:f t="shared" si="251"/>
        <x:v>0.8543454022946404</x:v>
      </x:c>
      <x:c r="AC447" s="34">
        <x:f t="shared" si="252"/>
        <x:v>5.8280717253012322E-2</x:v>
      </x:c>
      <x:c r="AD447" s="34">
        <x:f t="shared" si="253"/>
        <x:v>1.1793502785896992</x:v>
      </x:c>
      <x:c r="AE447" s="34">
        <x:f t="shared" si="273"/>
        <x:v>1.1844339432392528</x:v>
      </x:c>
      <x:c r="AF447" s="33">
        <x:f t="shared" si="254"/>
        <x:v>-4.2920626165529052E-3</x:v>
      </x:c>
      <x:c r="AG447" s="33">
        <x:f t="shared" si="274"/>
        <x:v>-3.9400570690631964E-3</x:v>
      </x:c>
      <x:c r="AH447" s="30">
        <x:f t="shared" si="275"/>
        <x:v>44377</x:v>
      </x:c>
      <x:c r="AI447" s="36">
        <x:f t="shared" si="255"/>
        <x:v>2021</x:v>
      </x:c>
      <x:c r="AJ447" s="36">
        <x:f t="shared" si="256"/>
        <x:v>9</x:v>
      </x:c>
      <x:c r="AK447" s="26">
        <x:f t="shared" si="257"/>
        <x:v>0</x:v>
      </x:c>
      <x:c r="AL447" s="34">
        <x:f t="shared" si="276"/>
        <x:v>1.1840153667051654</x:v>
      </x:c>
      <x:c r="AM447" s="35" t="str">
        <x:f t="shared" si="258"/>
      </x:c>
      <x:c r="AN447" s="34">
        <x:f t="shared" si="277"/>
        <x:v>1.1844339432392528</x:v>
      </x:c>
      <x:c r="AO447" s="35">
        <x:f t="shared" si="259"/>
        <x:v>-4.2920626165529052E-3</x:v>
      </x:c>
      <x:c r="AP447" s="31">
        <x:f t="shared" si="260"/>
        <x:v>1</x:v>
      </x:c>
      <x:c r="AQ447" s="26" t="b">
        <x:f t="shared" si="261"/>
        <x:v>1</x:v>
      </x:c>
    </x:row>
    <x:row r="448">
      <x:c r="A448" s="30" t="n">
        <x:f>'净值底稿'!A410</x:f>
        <x:v>44441</x:v>
      </x:c>
      <x:c r="B448" s="32" t="n">
        <x:f>'净值底稿'!F410</x:f>
        <x:v>2.0297846768989425</x:v>
      </x:c>
      <x:c r="C448" s="32" t="n">
        <x:f>'净值底稿'!O410</x:f>
        <x:v>1.5133603649423026</x:v>
      </x:c>
      <x:c r="D448" s="32" t="n">
        <x:f>'净值底稿'!P410</x:f>
        <x:v>1.4981</x:v>
      </x:c>
      <x:c r="E448" s="32" t="n">
        <x:f>'净值底稿'!Q410</x:f>
        <x:v>1.3676</x:v>
      </x:c>
      <x:c r="F448" s="33">
        <x:f t="shared" si="262"/>
        <x:v>1.2037141185140543E-2</x:v>
      </x:c>
      <x:c r="G448" s="33">
        <x:f t="shared" si="263"/>
        <x:v>1.1938789383790338E-2</x:v>
      </x:c>
      <x:c r="H448" s="33">
        <x:f t="shared" si="264"/>
        <x:v>0</x:v>
      </x:c>
      <x:c r="I448" s="33">
        <x:f t="shared" si="265"/>
        <x:v>-1.4622020763266352E-4</x:v>
      </x:c>
      <x:c r="J448" s="34">
        <x:f t="shared" si="266"/>
        <x:v>0.14127600724221964</x:v>
      </x:c>
      <x:c r="K448" s="34">
        <x:f t="shared" si="267"/>
        <x:v>0.12864624484423634</x:v>
      </x:c>
      <x:c r="L448" s="34">
        <x:f t="shared" si="268"/>
        <x:v>0.8543454022946404</x:v>
      </x:c>
      <x:c r="M448" s="34">
        <x:f t="shared" si="269"/>
        <x:v>5.8272195434434605E-2</x:v>
      </x:c>
      <x:c r="N448" s="34">
        <x:f t="shared" si="240"/>
        <x:v>1.1825398498155308</x:v>
      </x:c>
      <x:c r="O448" s="35">
        <x:f t="shared" si="241"/>
        <x:v>0.2282563688052984</x:v>
      </x:c>
      <x:c r="P448" s="26" t="b">
        <x:f t="shared" si="242"/>
        <x:v>0</x:v>
      </x:c>
      <x:c r="Q448" s="26" t="b">
        <x:f t="shared" si="243"/>
        <x:v>0</x:v>
      </x:c>
      <x:c r="R448" s="26" t="b">
        <x:f t="shared" si="244"/>
        <x:v>0</x:v>
      </x:c>
      <x:c r="S448" s="26" t="b">
        <x:f t="shared" si="270"/>
        <x:v>0</x:v>
      </x:c>
      <x:c r="T448" s="26" t="str">
        <x:f t="shared" si="271"/>
        <x:v>不调</x:v>
      </x:c>
      <x:c r="U448" s="34">
        <x:f t="shared" si="245"/>
        <x:v>0.14127600724221964</x:v>
      </x:c>
      <x:c r="V448" s="34">
        <x:f t="shared" si="246"/>
        <x:v>0.12864624484423634</x:v>
      </x:c>
      <x:c r="W448" s="34">
        <x:f t="shared" si="247"/>
        <x:v>0.8543454022946404</x:v>
      </x:c>
      <x:c r="X448" s="34">
        <x:f t="shared" si="248"/>
        <x:v>5.8272195434434605E-2</x:v>
      </x:c>
      <x:c r="Y448" s="34">
        <x:f t="shared" si="272"/>
        <x:v>0.99998626710299976</x:v>
      </x:c>
      <x:c r="Z448" s="34">
        <x:f t="shared" si="249"/>
        <x:v>0.14127406711336357</x:v>
      </x:c>
      <x:c r="AA448" s="34">
        <x:f t="shared" si="250"/>
        <x:v>0.12864447815860644</x:v>
      </x:c>
      <x:c r="AB448" s="34">
        <x:f t="shared" si="251"/>
        <x:v>0.85433366965722801</x:v>
      </x:c>
      <x:c r="AC448" s="34">
        <x:f t="shared" si="252"/>
        <x:v>5.8271395188376728E-2</x:v>
      </x:c>
      <x:c r="AD448" s="34">
        <x:f t="shared" si="253"/>
        <x:v>1.1825236101175747</x:v>
      </x:c>
      <x:c r="AE448" s="34">
        <x:f t="shared" si="273"/>
        <x:v>1.1844339432392528</x:v>
      </x:c>
      <x:c r="AF448" s="33">
        <x:f t="shared" si="254"/>
        <x:v>-1.612865903229399E-3</x:v>
      </x:c>
      <x:c r="AG448" s="33">
        <x:f t="shared" si="274"/>
        <x:v>2.6907455617597442E-3</x:v>
      </x:c>
      <x:c r="AH448" s="30">
        <x:f t="shared" si="275"/>
        <x:v>44377</x:v>
      </x:c>
      <x:c r="AI448" s="36">
        <x:f t="shared" si="255"/>
        <x:v>2021</x:v>
      </x:c>
      <x:c r="AJ448" s="36">
        <x:f t="shared" si="256"/>
        <x:v>9</x:v>
      </x:c>
      <x:c r="AK448" s="26">
        <x:f t="shared" si="257"/>
        <x:v>0</x:v>
      </x:c>
      <x:c r="AL448" s="34">
        <x:f t="shared" si="276"/>
        <x:v>1.1840153667051654</x:v>
      </x:c>
      <x:c r="AM448" s="35" t="str">
        <x:f t="shared" si="258"/>
      </x:c>
      <x:c r="AN448" s="34">
        <x:f t="shared" si="277"/>
        <x:v>1.1844339432392528</x:v>
      </x:c>
      <x:c r="AO448" s="35">
        <x:f t="shared" si="259"/>
        <x:v>-1.612865903229399E-3</x:v>
      </x:c>
      <x:c r="AP448" s="31">
        <x:f t="shared" si="260"/>
        <x:v>1</x:v>
      </x:c>
      <x:c r="AQ448" s="26" t="b">
        <x:f t="shared" si="261"/>
        <x:v>1</x:v>
      </x:c>
    </x:row>
    <x:row r="449">
      <x:c r="A449" s="30" t="n">
        <x:f>'净值底稿'!A411</x:f>
        <x:v>44442</x:v>
      </x:c>
      <x:c r="B449" s="32" t="n">
        <x:f>'净值底稿'!F411</x:f>
        <x:v>1.9862183590946274</x:v>
      </x:c>
      <x:c r="C449" s="32" t="n">
        <x:f>'净值底稿'!O411</x:f>
        <x:v>1.50383230418372</x:v>
      </x:c>
      <x:c r="D449" s="32" t="n">
        <x:f>'净值底稿'!P411</x:f>
        <x:v>1.4982</x:v>
      </x:c>
      <x:c r="E449" s="32" t="n">
        <x:f>'净值底稿'!Q411</x:f>
        <x:v>1.3663</x:v>
      </x:c>
      <x:c r="F449" s="33">
        <x:f t="shared" si="262"/>
        <x:v>-2.1463516943518668E-2</x:v>
      </x:c>
      <x:c r="G449" s="33">
        <x:f t="shared" si="263"/>
        <x:v>-6.2959629307761666E-3</x:v>
      </x:c>
      <x:c r="H449" s="33">
        <x:f t="shared" si="264"/>
        <x:v>6.67512182097596E-5</x:v>
      </x:c>
      <x:c r="I449" s="33">
        <x:f t="shared" si="265"/>
        <x:v>-9.5057034220524805E-4</x:v>
      </x:c>
      <x:c r="J449" s="34">
        <x:f t="shared" si="266"/>
        <x:v>0.13824182878019609</x:v>
      </x:c>
      <x:c r="K449" s="34">
        <x:f t="shared" si="267"/>
        <x:v>0.12783453729287081</x:v>
      </x:c>
      <x:c r="L449" s="34">
        <x:f t="shared" si="268"/>
        <x:v>0.85439069747043528</x:v>
      </x:c>
      <x:c r="M449" s="34">
        <x:f t="shared" si="269"/>
        <x:v>5.8216004128311738E-2</x:v>
      </x:c>
      <x:c r="N449" s="34">
        <x:f t="shared" si="240"/>
        <x:v>1.1786830676718139</x:v>
      </x:c>
      <x:c r="O449" s="35">
        <x:f t="shared" si="241"/>
        <x:v>0.22574038210172351</x:v>
      </x:c>
      <x:c r="P449" s="26" t="b">
        <x:f t="shared" si="242"/>
        <x:v>0</x:v>
      </x:c>
      <x:c r="Q449" s="26" t="b">
        <x:f t="shared" si="243"/>
        <x:v>0</x:v>
      </x:c>
      <x:c r="R449" s="26" t="b">
        <x:f t="shared" si="244"/>
        <x:v>0</x:v>
      </x:c>
      <x:c r="S449" s="26" t="b">
        <x:f t="shared" si="270"/>
        <x:v>0</x:v>
      </x:c>
      <x:c r="T449" s="26" t="str">
        <x:f t="shared" si="271"/>
        <x:v>不调</x:v>
      </x:c>
      <x:c r="U449" s="34">
        <x:f t="shared" si="245"/>
        <x:v>0.13824182878019609</x:v>
      </x:c>
      <x:c r="V449" s="34">
        <x:f t="shared" si="246"/>
        <x:v>0.12783453729287081</x:v>
      </x:c>
      <x:c r="W449" s="34">
        <x:f t="shared" si="247"/>
        <x:v>0.85439069747043528</x:v>
      </x:c>
      <x:c r="X449" s="34">
        <x:f t="shared" si="248"/>
        <x:v>5.8216004128311738E-2</x:v>
      </x:c>
      <x:c r="Y449" s="34">
        <x:f t="shared" si="272"/>
        <x:v>0.99998626710299976</x:v>
      </x:c>
      <x:c r="Z449" s="34">
        <x:f t="shared" si="249"/>
        <x:v>0.13823993031940032</x:v>
      </x:c>
      <x:c r="AA449" s="34">
        <x:f t="shared" si="250"/>
        <x:v>0.1278327817543371</x:v>
      </x:c>
      <x:c r="AB449" s="34">
        <x:f t="shared" si="251"/>
        <x:v>0.85437896421098891</x:v>
      </x:c>
      <x:c r="AC449" s="34">
        <x:f t="shared" si="252"/>
        <x:v>5.8215204653923276E-2</x:v>
      </x:c>
      <x:c r="AD449" s="34">
        <x:f t="shared" si="253"/>
        <x:v>1.1786668809386496</x:v>
      </x:c>
      <x:c r="AE449" s="34">
        <x:f t="shared" si="273"/>
        <x:v>1.1844339432392528</x:v>
      </x:c>
      <x:c r="AF449" s="33">
        <x:f t="shared" si="254"/>
        <x:v>-4.869045110976078E-3</x:v>
      </x:c>
      <x:c r="AG449" s="33">
        <x:f t="shared" si="274"/>
        <x:v>-3.2614394722669804E-3</x:v>
      </x:c>
      <x:c r="AH449" s="30">
        <x:f t="shared" si="275"/>
        <x:v>44377</x:v>
      </x:c>
      <x:c r="AI449" s="36">
        <x:f t="shared" si="255"/>
        <x:v>2021</x:v>
      </x:c>
      <x:c r="AJ449" s="36">
        <x:f t="shared" si="256"/>
        <x:v>9</x:v>
      </x:c>
      <x:c r="AK449" s="26">
        <x:f t="shared" si="257"/>
        <x:v>0</x:v>
      </x:c>
      <x:c r="AL449" s="34">
        <x:f t="shared" si="276"/>
        <x:v>1.1840153667051654</x:v>
      </x:c>
      <x:c r="AM449" s="35" t="str">
        <x:f t="shared" si="258"/>
      </x:c>
      <x:c r="AN449" s="34">
        <x:f t="shared" si="277"/>
        <x:v>1.1844339432392528</x:v>
      </x:c>
      <x:c r="AO449" s="35">
        <x:f t="shared" si="259"/>
        <x:v>-4.869045110976078E-3</x:v>
      </x:c>
      <x:c r="AP449" s="31">
        <x:f t="shared" si="260"/>
        <x:v>1</x:v>
      </x:c>
      <x:c r="AQ449" s="26" t="b">
        <x:f t="shared" si="261"/>
        <x:v>1</x:v>
      </x:c>
    </x:row>
    <x:row r="450">
      <x:c r="A450" s="30" t="n">
        <x:f>'净值底稿'!A412</x:f>
        <x:v>44445</x:v>
      </x:c>
      <x:c r="B450" s="32" t="n">
        <x:f>'净值底稿'!F412</x:f>
        <x:v>1.99634384733509</x:v>
      </x:c>
      <x:c r="C450" s="32" t="n">
        <x:f>'净值底稿'!O412</x:f>
        <x:v>1.52144210800534</x:v>
      </x:c>
      <x:c r="D450" s="32" t="n">
        <x:f>'净值底稿'!P412</x:f>
        <x:v>1.4984</x:v>
      </x:c>
      <x:c r="E450" s="32" t="n">
        <x:f>'净值底稿'!Q412</x:f>
        <x:v>1.3753</x:v>
      </x:c>
      <x:c r="F450" s="33">
        <x:f t="shared" si="262"/>
        <x:v>5.0978726453208001E-3</x:v>
      </x:c>
      <x:c r="G450" s="33">
        <x:f t="shared" si="263"/>
        <x:v>1.1709951816188946E-2</x:v>
      </x:c>
      <x:c r="H450" s="33">
        <x:f t="shared" si="264"/>
        <x:v>1.3349352556391025E-4</x:v>
      </x:c>
      <x:c r="I450" s="33">
        <x:f t="shared" si="265"/>
        <x:v>6.5871331332796323E-3</x:v>
      </x:c>
      <x:c r="J450" s="34">
        <x:f t="shared" si="266"/>
        <x:v>0.13894465987866664</x:v>
      </x:c>
      <x:c r="K450" s="34">
        <x:f t="shared" si="267"/>
        <x:v>0.12932969746920978</x:v>
      </x:c>
      <x:c r="L450" s="34">
        <x:f t="shared" si="268"/>
        <x:v>0.85449301827108903</x:v>
      </x:c>
      <x:c r="M450" s="34">
        <x:f t="shared" si="269"/>
        <x:v>5.8598675957359792E-2</x:v>
      </x:c>
      <x:c r="N450" s="34">
        <x:f t="shared" si="240"/>
        <x:v>1.1813660515763251</x:v>
      </x:c>
      <x:c r="O450" s="35">
        <x:f t="shared" si="241"/>
        <x:v>0.2270882568446177</x:v>
      </x:c>
      <x:c r="P450" s="26" t="b">
        <x:f t="shared" si="242"/>
        <x:v>0</x:v>
      </x:c>
      <x:c r="Q450" s="26" t="b">
        <x:f t="shared" si="243"/>
        <x:v>0</x:v>
      </x:c>
      <x:c r="R450" s="26" t="b">
        <x:f t="shared" si="244"/>
        <x:v>0</x:v>
      </x:c>
      <x:c r="S450" s="26" t="b">
        <x:f t="shared" si="270"/>
        <x:v>0</x:v>
      </x:c>
      <x:c r="T450" s="26" t="str">
        <x:f t="shared" si="271"/>
        <x:v>不调</x:v>
      </x:c>
      <x:c r="U450" s="34">
        <x:f t="shared" si="245"/>
        <x:v>0.13894465987866664</x:v>
      </x:c>
      <x:c r="V450" s="34">
        <x:f t="shared" si="246"/>
        <x:v>0.12932969746920978</x:v>
      </x:c>
      <x:c r="W450" s="34">
        <x:f t="shared" si="247"/>
        <x:v>0.85449301827108903</x:v>
      </x:c>
      <x:c r="X450" s="34">
        <x:f t="shared" si="248"/>
        <x:v>5.8598675957359792E-2</x:v>
      </x:c>
      <x:c r="Y450" s="34">
        <x:f t="shared" si="272"/>
        <x:v>0.99995880187477393</x:v>
      </x:c>
      <x:c r="Z450" s="34">
        <x:f t="shared" si="249"/>
        <x:v>0.13893893561916945</x:v>
      </x:c>
      <x:c r="AA450" s="34">
        <x:f t="shared" si="250"/>
        <x:v>0.12932436932813798</x:v>
      </x:c>
      <x:c r="AB450" s="34">
        <x:f t="shared" si="251"/>
        <x:v>0.85445781476071747</x:v>
      </x:c>
      <x:c r="AC450" s="34">
        <x:f t="shared" si="252"/>
        <x:v>5.859626180176962E-2</x:v>
      </x:c>
      <x:c r="AD450" s="34">
        <x:f t="shared" si="253"/>
        <x:v>1.1813173815097946</x:v>
      </x:c>
      <x:c r="AE450" s="34">
        <x:f t="shared" si="273"/>
        <x:v>1.1844339432392528</x:v>
      </x:c>
      <x:c r="AF450" s="33">
        <x:f t="shared" si="254"/>
        <x:v>-2.6312668150448859E-3</x:v>
      </x:c>
      <x:c r="AG450" s="33">
        <x:f t="shared" si="274"/>
        <x:v>2.2487274513340871E-3</x:v>
      </x:c>
      <x:c r="AH450" s="30">
        <x:f t="shared" si="275"/>
        <x:v>44377</x:v>
      </x:c>
      <x:c r="AI450" s="36">
        <x:f t="shared" si="255"/>
        <x:v>2021</x:v>
      </x:c>
      <x:c r="AJ450" s="36">
        <x:f t="shared" si="256"/>
        <x:v>9</x:v>
      </x:c>
      <x:c r="AK450" s="26">
        <x:f t="shared" si="257"/>
        <x:v>0</x:v>
      </x:c>
      <x:c r="AL450" s="34">
        <x:f t="shared" si="276"/>
        <x:v>1.1840153667051654</x:v>
      </x:c>
      <x:c r="AM450" s="35" t="str">
        <x:f t="shared" si="258"/>
      </x:c>
      <x:c r="AN450" s="34">
        <x:f t="shared" si="277"/>
        <x:v>1.1844339432392528</x:v>
      </x:c>
      <x:c r="AO450" s="35">
        <x:f t="shared" si="259"/>
        <x:v>-2.6312668150448859E-3</x:v>
      </x:c>
      <x:c r="AP450" s="31">
        <x:f t="shared" si="260"/>
        <x:v>1</x:v>
      </x:c>
      <x:c r="AQ450" s="26" t="b">
        <x:f t="shared" si="261"/>
        <x:v>1</x:v>
      </x:c>
    </x:row>
    <x:row r="451">
      <x:c r="A451" s="30" t="n">
        <x:f>'净值底稿'!A413</x:f>
        <x:v>44446</x:v>
      </x:c>
      <x:c r="B451" s="32" t="n">
        <x:f>'净值底稿'!F413</x:f>
        <x:v>2.0339126431261776</x:v>
      </x:c>
      <x:c r="C451" s="32" t="n">
        <x:f>'净值底稿'!O413</x:f>
        <x:v>1.5508582334873275</x:v>
      </x:c>
      <x:c r="D451" s="32" t="n">
        <x:f>'净值底稿'!P413</x:f>
        <x:v>1.4979</x:v>
      </x:c>
      <x:c r="E451" s="32" t="n">
        <x:f>'净值底稿'!Q413</x:f>
        <x:v>1.372</x:v>
      </x:c>
      <x:c r="F451" s="33">
        <x:f t="shared" si="262"/>
        <x:v>1.8818800098609145E-2</x:v>
      </x:c>
      <x:c r="G451" s="33">
        <x:f t="shared" si="263"/>
        <x:v>1.9334370547002377E-2</x:v>
      </x:c>
      <x:c r="H451" s="33">
        <x:f t="shared" si="264"/>
        <x:v>-3.3368926855303904E-4</x:v>
      </x:c>
      <x:c r="I451" s="33">
        <x:f t="shared" si="265"/>
        <x:v>-2.3994764778593192E-3</x:v>
      </x:c>
      <x:c r="J451" s="34">
        <x:f t="shared" si="266"/>
        <x:v>0.14155359967450012</x:v>
      </x:c>
      <x:c r="K451" s="34">
        <x:f t="shared" si="267"/>
        <x:v>0.13182477460548558</x:v>
      </x:c>
      <x:c r="L451" s="34">
        <x:f t="shared" si="268"/>
        <x:v>0.85417269135750051</x:v>
      </x:c>
      <x:c r="M451" s="34">
        <x:f t="shared" si="269"/>
        <x:v>5.8455661449885787E-2</x:v>
      </x:c>
      <x:c r="N451" s="34">
        <x:f t="shared" si="240"/>
        <x:v>1.186006727087372</x:v>
      </x:c>
      <x:c r="O451" s="35">
        <x:f t="shared" si="241"/>
        <x:v>0.23050322400055506</x:v>
      </x:c>
      <x:c r="P451" s="26" t="b">
        <x:f t="shared" si="242"/>
        <x:v>0</x:v>
      </x:c>
      <x:c r="Q451" s="26" t="b">
        <x:f t="shared" si="243"/>
        <x:v>0</x:v>
      </x:c>
      <x:c r="R451" s="26" t="b">
        <x:f t="shared" si="244"/>
        <x:v>0</x:v>
      </x:c>
      <x:c r="S451" s="26" t="b">
        <x:f t="shared" si="270"/>
        <x:v>0</x:v>
      </x:c>
      <x:c r="T451" s="26" t="str">
        <x:f t="shared" si="271"/>
        <x:v>不调</x:v>
      </x:c>
      <x:c r="U451" s="34">
        <x:f t="shared" si="245"/>
        <x:v>0.14155359967450012</x:v>
      </x:c>
      <x:c r="V451" s="34">
        <x:f t="shared" si="246"/>
        <x:v>0.13182477460548558</x:v>
      </x:c>
      <x:c r="W451" s="34">
        <x:f t="shared" si="247"/>
        <x:v>0.85417269135750051</x:v>
      </x:c>
      <x:c r="X451" s="34">
        <x:f t="shared" si="248"/>
        <x:v>5.8455661449885787E-2</x:v>
      </x:c>
      <x:c r="Y451" s="34">
        <x:f t="shared" si="272"/>
        <x:v>0.99998626710299976</x:v>
      </x:c>
      <x:c r="Z451" s="34">
        <x:f t="shared" si="249"/>
        <x:v>0.14155165573349579</x:v>
      </x:c>
      <x:c r="AA451" s="34">
        <x:f t="shared" si="250"/>
        <x:v>0.13182296426943385</x:v>
      </x:c>
      <x:c r="AB451" s="34">
        <x:f t="shared" si="251"/>
        <x:v>0.85416096109190964</x:v>
      </x:c>
      <x:c r="AC451" s="34">
        <x:f t="shared" si="252"/>
        <x:v>5.8454858684308018E-2</x:v>
      </x:c>
      <x:c r="AD451" s="34">
        <x:f t="shared" si="253"/>
        <x:v>1.1859904397791474</x:v>
      </x:c>
      <x:c r="AE451" s="34">
        <x:f t="shared" si="273"/>
        <x:v>1.1859904397791474</x:v>
      </x:c>
      <x:c r="AF451" s="33">
        <x:f t="shared" si="254"/>
        <x:v>0</x:v>
      </x:c>
      <x:c r="AG451" s="33">
        <x:f t="shared" si="274"/>
        <x:v>3.9558025154766696E-3</x:v>
      </x:c>
      <x:c r="AH451" s="30">
        <x:f t="shared" si="275"/>
        <x:v>44377</x:v>
      </x:c>
      <x:c r="AI451" s="36">
        <x:f t="shared" si="255"/>
        <x:v>2021</x:v>
      </x:c>
      <x:c r="AJ451" s="36">
        <x:f t="shared" si="256"/>
        <x:v>9</x:v>
      </x:c>
      <x:c r="AK451" s="26">
        <x:f t="shared" si="257"/>
        <x:v>0</x:v>
      </x:c>
      <x:c r="AL451" s="34">
        <x:f t="shared" si="276"/>
        <x:v>1.1840153667051654</x:v>
      </x:c>
      <x:c r="AM451" s="35" t="str">
        <x:f t="shared" si="258"/>
      </x:c>
      <x:c r="AN451" s="34">
        <x:f t="shared" si="277"/>
        <x:v>1.1859904397791474</x:v>
      </x:c>
      <x:c r="AO451" s="35">
        <x:f t="shared" si="259"/>
        <x:v>0</x:v>
      </x:c>
      <x:c r="AP451" s="31">
        <x:f t="shared" si="260"/>
        <x:v>1</x:v>
      </x:c>
      <x:c r="AQ451" s="26" t="b">
        <x:f t="shared" si="261"/>
        <x:v>1</x:v>
      </x:c>
    </x:row>
    <x:row r="452">
      <x:c r="A452" s="30" t="n">
        <x:f>'净值底稿'!A414</x:f>
        <x:v>44447</x:v>
      </x:c>
      <x:c r="B452" s="32" t="n">
        <x:f>'净值底稿'!F414</x:f>
        <x:v>2.0347717779470926</x:v>
      </x:c>
      <x:c r="C452" s="32" t="n">
        <x:f>'净值底稿'!O414</x:f>
        <x:v>1.5562425586875561</x:v>
      </x:c>
      <x:c r="D452" s="32" t="n">
        <x:f>'净值底稿'!P414</x:f>
        <x:v>1.4975</x:v>
      </x:c>
      <x:c r="E452" s="32" t="n">
        <x:f>'净值底稿'!Q414</x:f>
        <x:v>1.3585</x:v>
      </x:c>
      <x:c r="F452" s="33">
        <x:f t="shared" si="262"/>
        <x:v>4.2240497585699366E-4</x:v>
      </x:c>
      <x:c r="G452" s="33">
        <x:f t="shared" si="263"/>
        <x:v>3.4718358415786188E-3</x:v>
      </x:c>
      <x:c r="H452" s="33">
        <x:f t="shared" si="264"/>
        <x:v>-2.6704052339943107E-4</x:v>
      </x:c>
      <x:c r="I452" s="33">
        <x:f t="shared" si="265"/>
        <x:v>-9.8396501457725938E-3</x:v>
      </x:c>
      <x:c r="J452" s="34">
        <x:f t="shared" si="266"/>
        <x:v>0.14161144785721841</x:v>
      </x:c>
      <x:c r="K452" s="34">
        <x:f t="shared" si="267"/>
        <x:v>0.13228063196152762</x:v>
      </x:c>
      <x:c r="L452" s="34">
        <x:f t="shared" si="268"/>
        <x:v>0.85393286550179226</x:v>
      </x:c>
      <x:c r="M452" s="34">
        <x:f t="shared" si="269"/>
        <x:v>5.7879683325533851E-2</x:v>
      </x:c>
      <x:c r="N452" s="34">
        <x:f t="shared" si="240"/>
        <x:v>1.1857046286460722</x:v>
      </x:c>
      <x:c r="O452" s="35">
        <x:f t="shared" si="241"/>
        <x:v>0.23099520167303123</x:v>
      </x:c>
      <x:c r="P452" s="26" t="b">
        <x:f t="shared" si="242"/>
        <x:v>0</x:v>
      </x:c>
      <x:c r="Q452" s="26" t="b">
        <x:f t="shared" si="243"/>
        <x:v>0</x:v>
      </x:c>
      <x:c r="R452" s="26" t="b">
        <x:f t="shared" si="244"/>
        <x:v>0</x:v>
      </x:c>
      <x:c r="S452" s="26" t="b">
        <x:f t="shared" si="270"/>
        <x:v>0</x:v>
      </x:c>
      <x:c r="T452" s="26" t="str">
        <x:f t="shared" si="271"/>
        <x:v>不调</x:v>
      </x:c>
      <x:c r="U452" s="34">
        <x:f t="shared" si="245"/>
        <x:v>0.14161144785721841</x:v>
      </x:c>
      <x:c r="V452" s="34">
        <x:f t="shared" si="246"/>
        <x:v>0.13228063196152762</x:v>
      </x:c>
      <x:c r="W452" s="34">
        <x:f t="shared" si="247"/>
        <x:v>0.85393286550179226</x:v>
      </x:c>
      <x:c r="X452" s="34">
        <x:f t="shared" si="248"/>
        <x:v>5.7879683325533851E-2</x:v>
      </x:c>
      <x:c r="Y452" s="34">
        <x:f t="shared" si="272"/>
        <x:v>0.99998626710299976</x:v>
      </x:c>
      <x:c r="Z452" s="34">
        <x:f t="shared" si="249"/>
        <x:v>0.14160950312179094</x:v>
      </x:c>
      <x:c r="AA452" s="34">
        <x:f t="shared" si="250"/>
        <x:v>0.13227881536523375</x:v>
      </x:c>
      <x:c r="AB452" s="34">
        <x:f t="shared" si="251"/>
        <x:v>0.85392113852970519</x:v>
      </x:c>
      <x:c r="AC452" s="34">
        <x:f t="shared" si="252"/>
        <x:v>5.7878888469804338E-2</x:v>
      </x:c>
      <x:c r="AD452" s="34">
        <x:f t="shared" si="253"/>
        <x:v>1.1856883454865341</x:v>
      </x:c>
      <x:c r="AE452" s="34">
        <x:f t="shared" si="273"/>
        <x:v>1.1859904397791474</x:v>
      </x:c>
      <x:c r="AF452" s="33">
        <x:f t="shared" si="254"/>
        <x:v>-2.5471899475815185E-4</x:v>
      </x:c>
      <x:c r="AG452" s="33">
        <x:f t="shared" si="274"/>
        <x:v>-2.5471899475815185E-4</x:v>
      </x:c>
      <x:c r="AH452" s="30">
        <x:f t="shared" si="275"/>
        <x:v>44377</x:v>
      </x:c>
      <x:c r="AI452" s="36">
        <x:f t="shared" si="255"/>
        <x:v>2021</x:v>
      </x:c>
      <x:c r="AJ452" s="36">
        <x:f t="shared" si="256"/>
        <x:v>9</x:v>
      </x:c>
      <x:c r="AK452" s="26">
        <x:f t="shared" si="257"/>
        <x:v>0</x:v>
      </x:c>
      <x:c r="AL452" s="34">
        <x:f t="shared" si="276"/>
        <x:v>1.1840153667051654</x:v>
      </x:c>
      <x:c r="AM452" s="35" t="str">
        <x:f t="shared" si="258"/>
      </x:c>
      <x:c r="AN452" s="34">
        <x:f t="shared" si="277"/>
        <x:v>1.1859904397791474</x:v>
      </x:c>
      <x:c r="AO452" s="35">
        <x:f t="shared" si="259"/>
        <x:v>-2.5471899475815185E-4</x:v>
      </x:c>
      <x:c r="AP452" s="31">
        <x:f t="shared" si="260"/>
        <x:v>1</x:v>
      </x:c>
      <x:c r="AQ452" s="26" t="b">
        <x:f t="shared" si="261"/>
        <x:v>1</x:v>
      </x:c>
    </x:row>
    <x:row r="453">
      <x:c r="A453" s="30" t="n">
        <x:f>'净值底稿'!A415</x:f>
        <x:v>44448</x:v>
      </x:c>
      <x:c r="B453" s="32" t="n">
        <x:f>'净值底稿'!F415</x:f>
        <x:v>2.0292525422166876</x:v>
      </x:c>
      <x:c r="C453" s="32" t="n">
        <x:f>'净值底稿'!O415</x:f>
        <x:v>1.5621060465788386</x:v>
      </x:c>
      <x:c r="D453" s="32" t="n">
        <x:f>'净值底稿'!P415</x:f>
        <x:v>1.4972</x:v>
      </x:c>
      <x:c r="E453" s="32" t="n">
        <x:f>'净值底稿'!Q415</x:f>
        <x:v>1.3521</x:v>
      </x:c>
      <x:c r="F453" s="33">
        <x:f t="shared" si="262"/>
        <x:v>-2.7124593481306913E-3</x:v>
      </x:c>
      <x:c r="G453" s="33">
        <x:f t="shared" si="263"/>
        <x:v>3.7677210782793846E-3</x:v>
      </x:c>
      <x:c r="H453" s="33">
        <x:f t="shared" si="264"/>
        <x:v>-2.0033388981632871E-4</x:v>
      </x:c>
      <x:c r="I453" s="33">
        <x:f t="shared" si="265"/>
        <x:v>-4.7110783952889479E-3</x:v>
      </x:c>
      <x:c r="J453" s="34">
        <x:f t="shared" si="266"/>
        <x:v>0.14122539310126409</x:v>
      </x:c>
      <x:c r="K453" s="34">
        <x:f t="shared" si="267"/>
        <x:v>0.13277720504609516</x:v>
      </x:c>
      <x:c r="L453" s="34">
        <x:f t="shared" si="268"/>
        <x:v>0.85375006918642715</x:v>
      </x:c>
      <x:c r="M453" s="34">
        <x:f t="shared" si="269"/>
        <x:v>5.7606216488790905E-2</x:v>
      </x:c>
      <x:c r="N453" s="34">
        <x:f t="shared" si="240"/>
        <x:v>1.1853588838225775</x:v>
      </x:c>
      <x:c r="O453" s="35">
        <x:f t="shared" si="241"/>
        <x:v>0.23115581440090807</x:v>
      </x:c>
      <x:c r="P453" s="26" t="b">
        <x:f t="shared" si="242"/>
        <x:v>0</x:v>
      </x:c>
      <x:c r="Q453" s="26" t="b">
        <x:f t="shared" si="243"/>
        <x:v>0</x:v>
      </x:c>
      <x:c r="R453" s="26" t="b">
        <x:f t="shared" si="244"/>
        <x:v>0</x:v>
      </x:c>
      <x:c r="S453" s="26" t="b">
        <x:f t="shared" si="270"/>
        <x:v>0</x:v>
      </x:c>
      <x:c r="T453" s="26" t="str">
        <x:f t="shared" si="271"/>
        <x:v>不调</x:v>
      </x:c>
      <x:c r="U453" s="34">
        <x:f t="shared" si="245"/>
        <x:v>0.14122539310126409</x:v>
      </x:c>
      <x:c r="V453" s="34">
        <x:f t="shared" si="246"/>
        <x:v>0.13277720504609516</x:v>
      </x:c>
      <x:c r="W453" s="34">
        <x:f t="shared" si="247"/>
        <x:v>0.85375006918642715</x:v>
      </x:c>
      <x:c r="X453" s="34">
        <x:f t="shared" si="248"/>
        <x:v>5.7606216488790905E-2</x:v>
      </x:c>
      <x:c r="Y453" s="34">
        <x:f t="shared" si="272"/>
        <x:v>0.99998626710299976</x:v>
      </x:c>
      <x:c r="Z453" s="34">
        <x:f t="shared" si="249"/>
        <x:v>0.14122345366748681</x:v>
      </x:c>
      <x:c r="AA453" s="34">
        <x:f t="shared" si="250"/>
        <x:v>0.13277538163041427</x:v>
      </x:c>
      <x:c r="AB453" s="34">
        <x:f t="shared" si="251"/>
        <x:v>0.85373834472466303</x:v>
      </x:c>
      <x:c r="AC453" s="34">
        <x:f t="shared" si="252"/>
        <x:v>5.7605425388553289E-2</x:v>
      </x:c>
      <x:c r="AD453" s="34">
        <x:f t="shared" si="253"/>
        <x:v>1.1853426054111176</x:v>
      </x:c>
      <x:c r="AE453" s="34">
        <x:f t="shared" si="273"/>
        <x:v>1.1859904397791474</x:v>
      </x:c>
      <x:c r="AF453" s="33">
        <x:f t="shared" si="254"/>
        <x:v>-5.4623911483675514E-4</x:v>
      </x:c>
      <x:c r="AG453" s="33">
        <x:f t="shared" si="274"/>
        <x:v>-2.9159439470971549E-4</x:v>
      </x:c>
      <x:c r="AH453" s="30">
        <x:f t="shared" si="275"/>
        <x:v>44377</x:v>
      </x:c>
      <x:c r="AI453" s="36">
        <x:f t="shared" si="255"/>
        <x:v>2021</x:v>
      </x:c>
      <x:c r="AJ453" s="36">
        <x:f t="shared" si="256"/>
        <x:v>9</x:v>
      </x:c>
      <x:c r="AK453" s="26">
        <x:f t="shared" si="257"/>
        <x:v>0</x:v>
      </x:c>
      <x:c r="AL453" s="34">
        <x:f t="shared" si="276"/>
        <x:v>1.1840153667051654</x:v>
      </x:c>
      <x:c r="AM453" s="35" t="str">
        <x:f t="shared" si="258"/>
      </x:c>
      <x:c r="AN453" s="34">
        <x:f t="shared" si="277"/>
        <x:v>1.1859904397791474</x:v>
      </x:c>
      <x:c r="AO453" s="35">
        <x:f t="shared" si="259"/>
        <x:v>-5.4623911483675514E-4</x:v>
      </x:c>
      <x:c r="AP453" s="31">
        <x:f t="shared" si="260"/>
        <x:v>1</x:v>
      </x:c>
      <x:c r="AQ453" s="26" t="b">
        <x:f t="shared" si="261"/>
        <x:v>1</x:v>
      </x:c>
    </x:row>
    <x:row r="454">
      <x:c r="A454" s="30" t="n">
        <x:f>'净值底稿'!A416</x:f>
        <x:v>44449</x:v>
      </x:c>
      <x:c r="B454" s="32" t="n">
        <x:f>'净值底稿'!F416</x:f>
        <x:v>2.06302764534902</x:v>
      </x:c>
      <x:c r="C454" s="32" t="n">
        <x:f>'净值底稿'!O416</x:f>
        <x:v>1.5648573127750365</x:v>
      </x:c>
      <x:c r="D454" s="32" t="n">
        <x:f>'净值底稿'!P416</x:f>
        <x:v>1.4971</x:v>
      </x:c>
      <x:c r="E454" s="32" t="n">
        <x:f>'净值底稿'!Q416</x:f>
        <x:v>1.3554</x:v>
      </x:c>
      <x:c r="F454" s="33">
        <x:f t="shared" si="262"/>
        <x:v>1.6644110296610837E-2</x:v>
      </x:c>
      <x:c r="G454" s="33">
        <x:f t="shared" si="263"/>
        <x:v>1.7612544309801859E-3</x:v>
      </x:c>
      <x:c r="H454" s="33">
        <x:f t="shared" si="264"/>
        <x:v>-6.6791343841798856E-5</x:v>
      </x:c>
      <x:c r="I454" s="33">
        <x:f t="shared" si="265"/>
        <x:v>2.4406478810736765E-3</x:v>
      </x:c>
      <x:c r="J454" s="34">
        <x:f t="shared" si="266"/>
        <x:v>0.14357399240679677</x:v>
      </x:c>
      <x:c r="K454" s="34">
        <x:f t="shared" si="267"/>
        <x:v>0.13300923285963592</x:v>
      </x:c>
      <x:c r="L454" s="34">
        <x:f t="shared" si="268"/>
        <x:v>0.85368132239332961</x:v>
      </x:c>
      <x:c r="M454" s="34">
        <x:f t="shared" si="269"/>
        <x:v>5.7746019947966208E-2</x:v>
      </x:c>
      <x:c r="N454" s="34">
        <x:f t="shared" si="240"/>
        <x:v>1.1880105676077286</x:v>
      </x:c>
      <x:c r="O454" s="35">
        <x:f t="shared" si="241"/>
        <x:v>0.23281209175048198</x:v>
      </x:c>
      <x:c r="P454" s="26" t="b">
        <x:f t="shared" si="242"/>
        <x:v>0</x:v>
      </x:c>
      <x:c r="Q454" s="26" t="b">
        <x:f t="shared" si="243"/>
        <x:v>0</x:v>
      </x:c>
      <x:c r="R454" s="26" t="b">
        <x:f t="shared" si="244"/>
        <x:v>0</x:v>
      </x:c>
      <x:c r="S454" s="26" t="b">
        <x:f t="shared" si="270"/>
        <x:v>0</x:v>
      </x:c>
      <x:c r="T454" s="26" t="str">
        <x:f t="shared" si="271"/>
        <x:v>不调</x:v>
      </x:c>
      <x:c r="U454" s="34">
        <x:f t="shared" si="245"/>
        <x:v>0.14357399240679677</x:v>
      </x:c>
      <x:c r="V454" s="34">
        <x:f t="shared" si="246"/>
        <x:v>0.13300923285963592</x:v>
      </x:c>
      <x:c r="W454" s="34">
        <x:f t="shared" si="247"/>
        <x:v>0.85368132239332961</x:v>
      </x:c>
      <x:c r="X454" s="34">
        <x:f t="shared" si="248"/>
        <x:v>5.7746019947966208E-2</x:v>
      </x:c>
      <x:c r="Y454" s="34">
        <x:f t="shared" si="272"/>
        <x:v>0.99998626710299976</x:v>
      </x:c>
      <x:c r="Z454" s="34">
        <x:f t="shared" si="249"/>
        <x:v>0.14357202071994715</x:v>
      </x:c>
      <x:c r="AA454" s="34">
        <x:f t="shared" si="250"/>
        <x:v>0.13300740625754098</x:v>
      </x:c>
      <x:c r="AB454" s="34">
        <x:f t="shared" si="251"/>
        <x:v>0.85366959887565819</x:v>
      </x:c>
      <x:c r="AC454" s="34">
        <x:f t="shared" si="252"/>
        <x:v>5.7745226927822087E-2</x:v>
      </x:c>
      <x:c r="AD454" s="34">
        <x:f t="shared" si="253"/>
        <x:v>1.1879942527809684</x:v>
      </x:c>
      <x:c r="AE454" s="34">
        <x:f t="shared" si="273"/>
        <x:v>1.1879942527809684</x:v>
      </x:c>
      <x:c r="AF454" s="33">
        <x:f t="shared" si="254"/>
        <x:v>0</x:v>
      </x:c>
      <x:c r="AG454" s="33">
        <x:f t="shared" si="274"/>
        <x:v>2.237030338524848E-3</x:v>
      </x:c>
      <x:c r="AH454" s="30">
        <x:f t="shared" si="275"/>
        <x:v>44377</x:v>
      </x:c>
      <x:c r="AI454" s="36">
        <x:f t="shared" si="255"/>
        <x:v>2021</x:v>
      </x:c>
      <x:c r="AJ454" s="36">
        <x:f t="shared" si="256"/>
        <x:v>9</x:v>
      </x:c>
      <x:c r="AK454" s="26">
        <x:f t="shared" si="257"/>
        <x:v>0</x:v>
      </x:c>
      <x:c r="AL454" s="34">
        <x:f t="shared" si="276"/>
        <x:v>1.1840153667051654</x:v>
      </x:c>
      <x:c r="AM454" s="35" t="str">
        <x:f t="shared" si="258"/>
      </x:c>
      <x:c r="AN454" s="34">
        <x:f t="shared" si="277"/>
        <x:v>1.1879942527809684</x:v>
      </x:c>
      <x:c r="AO454" s="35">
        <x:f t="shared" si="259"/>
        <x:v>0</x:v>
      </x:c>
      <x:c r="AP454" s="31">
        <x:f t="shared" si="260"/>
        <x:v>1</x:v>
      </x:c>
      <x:c r="AQ454" s="26" t="b">
        <x:f t="shared" si="261"/>
        <x:v>1</x:v>
      </x:c>
    </x:row>
    <x:row r="455">
      <x:c r="A455" s="30" t="n">
        <x:f>'净值底稿'!A417</x:f>
        <x:v>44452</x:v>
      </x:c>
      <x:c r="B455" s="32" t="n">
        <x:f>'净值底稿'!F417</x:f>
        <x:v>2.0521180569078448</x:v>
      </x:c>
      <x:c r="C455" s="32" t="n">
        <x:f>'净值底稿'!O417</x:f>
        <x:v>1.5715176881679187</x:v>
      </x:c>
      <x:c r="D455" s="32" t="n">
        <x:f>'净值底稿'!P417</x:f>
        <x:v>1.4965</x:v>
      </x:c>
      <x:c r="E455" s="32" t="n">
        <x:f>'净值底稿'!Q417</x:f>
        <x:v>1.3512</x:v>
      </x:c>
      <x:c r="F455" s="33">
        <x:f t="shared" si="262"/>
        <x:v>-5.2881445703213403E-3</x:v>
      </x:c>
      <x:c r="G455" s="33">
        <x:f t="shared" si="263"/>
        <x:v>4.2562189782473503E-3</x:v>
      </x:c>
      <x:c r="H455" s="33">
        <x:f t="shared" si="264"/>
        <x:v>-4.0077483134071112E-4</x:v>
      </x:c>
      <x:c r="I455" s="33">
        <x:f t="shared" si="265"/>
        <x:v>-3.0987162461265649E-3</x:v>
      </x:c>
      <x:c r="J455" s="34">
        <x:f t="shared" si="266"/>
        <x:v>0.14281279111812689</x:v>
      </x:c>
      <x:c r="K455" s="34">
        <x:f t="shared" si="267"/>
        <x:v>0.13357351490430178</x:v>
      </x:c>
      <x:c r="L455" s="34">
        <x:f t="shared" si="268"/>
        <x:v>0.85332746958614814</x:v>
      </x:c>
      <x:c r="M455" s="34">
        <x:f t="shared" si="269"/>
        <x:v>5.756629085500458E-2</x:v>
      </x:c>
      <x:c r="N455" s="34">
        <x:f t="shared" si="240"/>
        <x:v>1.1872800664635812</x:v>
      </x:c>
      <x:c r="O455" s="35">
        <x:f t="shared" si="241"/>
        <x:v>0.23278947725086443</x:v>
      </x:c>
      <x:c r="P455" s="26" t="b">
        <x:f t="shared" si="242"/>
        <x:v>0</x:v>
      </x:c>
      <x:c r="Q455" s="26" t="b">
        <x:f t="shared" si="243"/>
        <x:v>0</x:v>
      </x:c>
      <x:c r="R455" s="26" t="b">
        <x:f t="shared" si="244"/>
        <x:v>0</x:v>
      </x:c>
      <x:c r="S455" s="26" t="b">
        <x:f t="shared" si="270"/>
        <x:v>0</x:v>
      </x:c>
      <x:c r="T455" s="26" t="str">
        <x:f t="shared" si="271"/>
        <x:v>不调</x:v>
      </x:c>
      <x:c r="U455" s="34">
        <x:f t="shared" si="245"/>
        <x:v>0.14281279111812689</x:v>
      </x:c>
      <x:c r="V455" s="34">
        <x:f t="shared" si="246"/>
        <x:v>0.13357351490430178</x:v>
      </x:c>
      <x:c r="W455" s="34">
        <x:f t="shared" si="247"/>
        <x:v>0.85332746958614814</x:v>
      </x:c>
      <x:c r="X455" s="34">
        <x:f t="shared" si="248"/>
        <x:v>5.756629085500458E-2</x:v>
      </x:c>
      <x:c r="Y455" s="34">
        <x:f t="shared" si="272"/>
        <x:v>0.99995880187477393</x:v>
      </x:c>
      <x:c r="Z455" s="34">
        <x:f t="shared" si="249"/>
        <x:v>0.14280690749887454</x:v>
      </x:c>
      <x:c r="AA455" s="34">
        <x:f t="shared" si="250"/>
        <x:v>0.13356801192590786</x:v>
      </x:c>
      <x:c r="AB455" s="34">
        <x:f t="shared" si="251"/>
        <x:v>0.85329231409419726</x:v>
      </x:c>
      <x:c r="AC455" s="34">
        <x:f t="shared" si="252"/>
        <x:v>5.7563919231745135E-2</x:v>
      </x:c>
      <x:c r="AD455" s="34">
        <x:f t="shared" si="253"/>
        <x:v>1.1872311527507249</x:v>
      </x:c>
      <x:c r="AE455" s="34">
        <x:f t="shared" si="273"/>
        <x:v>1.1879942527809684</x:v>
      </x:c>
      <x:c r="AF455" s="33">
        <x:f t="shared" si="254"/>
        <x:v>-6.4234320027822811E-4</x:v>
      </x:c>
      <x:c r="AG455" s="33">
        <x:f t="shared" si="274"/>
        <x:v>-6.4234320027822811E-4</x:v>
      </x:c>
      <x:c r="AH455" s="30">
        <x:f t="shared" si="275"/>
        <x:v>44377</x:v>
      </x:c>
      <x:c r="AI455" s="36">
        <x:f t="shared" si="255"/>
        <x:v>2021</x:v>
      </x:c>
      <x:c r="AJ455" s="36">
        <x:f t="shared" si="256"/>
        <x:v>9</x:v>
      </x:c>
      <x:c r="AK455" s="26">
        <x:f t="shared" si="257"/>
        <x:v>0</x:v>
      </x:c>
      <x:c r="AL455" s="34">
        <x:f t="shared" si="276"/>
        <x:v>1.1840153667051654</x:v>
      </x:c>
      <x:c r="AM455" s="35" t="str">
        <x:f t="shared" si="258"/>
      </x:c>
      <x:c r="AN455" s="34">
        <x:f t="shared" si="277"/>
        <x:v>1.1879942527809684</x:v>
      </x:c>
      <x:c r="AO455" s="35">
        <x:f t="shared" si="259"/>
        <x:v>-6.4234320027822811E-4</x:v>
      </x:c>
      <x:c r="AP455" s="31">
        <x:f t="shared" si="260"/>
        <x:v>1</x:v>
      </x:c>
      <x:c r="AQ455" s="26" t="b">
        <x:f t="shared" si="261"/>
        <x:v>1</x:v>
      </x:c>
    </x:row>
    <x:row r="456">
      <x:c r="A456" s="30" t="n">
        <x:f>'净值底稿'!A418</x:f>
        <x:v>44453</x:v>
      </x:c>
      <x:c r="B456" s="32" t="n">
        <x:f>'净值底稿'!F418</x:f>
        <x:v>2.0628019247929474</x:v>
      </x:c>
      <x:c r="C456" s="32" t="n">
        <x:f>'净值底稿'!O418</x:f>
        <x:v>1.5592871579226526</x:v>
      </x:c>
      <x:c r="D456" s="32" t="n">
        <x:f>'净值底稿'!P418</x:f>
        <x:v>1.4961</x:v>
      </x:c>
      <x:c r="E456" s="32" t="n">
        <x:f>'净值底稿'!Q418</x:f>
        <x:v>1.3515</x:v>
      </x:c>
      <x:c r="F456" s="33">
        <x:f t="shared" si="262"/>
        <x:v>5.2062637669108014E-3</x:v>
      </x:c>
      <x:c r="G456" s="33">
        <x:f t="shared" si="263"/>
        <x:v>-7.7826233438864634E-3</x:v>
      </x:c>
      <x:c r="H456" s="33">
        <x:f t="shared" si="264"/>
        <x:v>-2.6729034413630615E-4</x:v>
      </x:c>
      <x:c r="I456" s="33">
        <x:f t="shared" si="265"/>
        <x:v>2.2202486678501998E-4</x:v>
      </x:c>
      <x:c r="J456" s="34">
        <x:f t="shared" si="266"/>
        <x:v>0.14355039792705052</x:v>
      </x:c>
      <x:c r="K456" s="34">
        <x:f t="shared" si="267"/>
        <x:v>0.13252850239829678</x:v>
      </x:c>
      <x:c r="L456" s="34">
        <x:f t="shared" si="268"/>
        <x:v>0.85306423729791414</x:v>
      </x:c>
      <x:c r="M456" s="34">
        <x:f t="shared" si="269"/>
        <x:v>5.7576699853244186E-2</x:v>
      </x:c>
      <x:c r="N456" s="34">
        <x:f t="shared" si="240"/>
        <x:v>1.1867198374765056</x:v>
      </x:c>
      <x:c r="O456" s="35">
        <x:f t="shared" si="241"/>
        <x:v>0.23264033481770552</x:v>
      </x:c>
      <x:c r="P456" s="26" t="b">
        <x:f t="shared" si="242"/>
        <x:v>0</x:v>
      </x:c>
      <x:c r="Q456" s="26" t="b">
        <x:f t="shared" si="243"/>
        <x:v>0</x:v>
      </x:c>
      <x:c r="R456" s="26" t="b">
        <x:f t="shared" si="244"/>
        <x:v>0</x:v>
      </x:c>
      <x:c r="S456" s="26" t="b">
        <x:f t="shared" si="270"/>
        <x:v>0</x:v>
      </x:c>
      <x:c r="T456" s="26" t="str">
        <x:f t="shared" si="271"/>
        <x:v>不调</x:v>
      </x:c>
      <x:c r="U456" s="34">
        <x:f t="shared" si="245"/>
        <x:v>0.14355039792705052</x:v>
      </x:c>
      <x:c r="V456" s="34">
        <x:f t="shared" si="246"/>
        <x:v>0.13252850239829678</x:v>
      </x:c>
      <x:c r="W456" s="34">
        <x:f t="shared" si="247"/>
        <x:v>0.85306423729791414</x:v>
      </x:c>
      <x:c r="X456" s="34">
        <x:f t="shared" si="248"/>
        <x:v>5.7576699853244186E-2</x:v>
      </x:c>
      <x:c r="Y456" s="34">
        <x:f t="shared" si="272"/>
        <x:v>0.99998626710299976</x:v>
      </x:c>
      <x:c r="Z456" s="34">
        <x:f t="shared" si="249"/>
        <x:v>0.14354842656422145</x:v>
      </x:c>
      <x:c r="AA456" s="34">
        <x:f t="shared" si="250"/>
        <x:v>0.13252668239802373</x:v>
      </x:c>
      <x:c r="AB456" s="34">
        <x:f t="shared" si="251"/>
        <x:v>0.8530525222546087</x:v>
      </x:c>
      <x:c r="AC456" s="34">
        <x:f t="shared" si="252"/>
        <x:v>5.757590915835549E-2</x:v>
      </x:c>
      <x:c r="AD456" s="34">
        <x:f t="shared" si="253"/>
        <x:v>1.1867035403752093</x:v>
      </x:c>
      <x:c r="AE456" s="34">
        <x:f t="shared" si="273"/>
        <x:v>1.1879942527809684</x:v>
      </x:c>
      <x:c r="AF456" s="33">
        <x:f t="shared" si="254"/>
        <x:v>-1.0864635100191755E-3</x:v>
      </x:c>
      <x:c r="AG456" s="33">
        <x:f t="shared" si="274"/>
        <x:v>-4.4440577076598764E-4</x:v>
      </x:c>
      <x:c r="AH456" s="30">
        <x:f t="shared" si="275"/>
        <x:v>44377</x:v>
      </x:c>
      <x:c r="AI456" s="36">
        <x:f t="shared" si="255"/>
        <x:v>2021</x:v>
      </x:c>
      <x:c r="AJ456" s="36">
        <x:f t="shared" si="256"/>
        <x:v>9</x:v>
      </x:c>
      <x:c r="AK456" s="26">
        <x:f t="shared" si="257"/>
        <x:v>0</x:v>
      </x:c>
      <x:c r="AL456" s="34">
        <x:f t="shared" si="276"/>
        <x:v>1.1840153667051654</x:v>
      </x:c>
      <x:c r="AM456" s="35" t="str">
        <x:f t="shared" si="258"/>
      </x:c>
      <x:c r="AN456" s="34">
        <x:f t="shared" si="277"/>
        <x:v>1.1879942527809684</x:v>
      </x:c>
      <x:c r="AO456" s="35">
        <x:f t="shared" si="259"/>
        <x:v>-1.0864635100191755E-3</x:v>
      </x:c>
      <x:c r="AP456" s="31">
        <x:f t="shared" si="260"/>
        <x:v>1</x:v>
      </x:c>
      <x:c r="AQ456" s="26" t="b">
        <x:f t="shared" si="261"/>
        <x:v>1</x:v>
      </x:c>
    </x:row>
    <x:row r="457">
      <x:c r="A457" s="30" t="n">
        <x:f>'净值底稿'!A419</x:f>
        <x:v>44454</x:v>
      </x:c>
      <x:c r="B457" s="32" t="n">
        <x:f>'净值底稿'!F419</x:f>
        <x:v>2.0782292813837224</x:v>
      </x:c>
      <x:c r="C457" s="32" t="n">
        <x:f>'净值底稿'!O419</x:f>
        <x:v>1.5681579665104999</x:v>
      </x:c>
      <x:c r="D457" s="32" t="n">
        <x:f>'净值底稿'!P419</x:f>
        <x:v>1.4958</x:v>
      </x:c>
      <x:c r="E457" s="32" t="n">
        <x:f>'净值底稿'!Q419</x:f>
        <x:v>1.3555</x:v>
      </x:c>
      <x:c r="F457" s="33">
        <x:f t="shared" si="262"/>
        <x:v>7.4788356581174664E-3</x:v>
      </x:c>
      <x:c r="G457" s="33">
        <x:f t="shared" si="263"/>
        <x:v>5.6890153572901614E-3</x:v>
      </x:c>
      <x:c r="H457" s="33">
        <x:f t="shared" si="264"/>
        <x:v>-2.0052135552428574E-4</x:v>
      </x:c>
      <x:c r="I457" s="33">
        <x:f t="shared" si="265"/>
        <x:v>2.9596744358120208E-3</x:v>
      </x:c>
      <x:c r="J457" s="34">
        <x:f t="shared" si="266"/>
        <x:v>0.14462200165547662</x:v>
      </x:c>
      <x:c r="K457" s="34">
        <x:f t="shared" si="267"/>
        <x:v>0.1332806287294368</x:v>
      </x:c>
      <x:c r="L457" s="34">
        <x:f t="shared" si="268"/>
        <x:v>0.85288146700651279</x:v>
      </x:c>
      <x:c r="M457" s="34">
        <x:f t="shared" si="269"/>
        <x:v>5.7746315104810111E-2</x:v>
      </x:c>
      <x:c r="N457" s="34">
        <x:f t="shared" si="240"/>
        <x:v>1.1885304124962364</x:v>
      </x:c>
      <x:c r="O457" s="35">
        <x:f t="shared" si="241"/>
        <x:v>0.23382037805935693</x:v>
      </x:c>
      <x:c r="P457" s="26" t="b">
        <x:f t="shared" si="242"/>
        <x:v>0</x:v>
      </x:c>
      <x:c r="Q457" s="26" t="b">
        <x:f t="shared" si="243"/>
        <x:v>0</x:v>
      </x:c>
      <x:c r="R457" s="26" t="b">
        <x:f t="shared" si="244"/>
        <x:v>0</x:v>
      </x:c>
      <x:c r="S457" s="26" t="b">
        <x:f t="shared" si="270"/>
        <x:v>0</x:v>
      </x:c>
      <x:c r="T457" s="26" t="str">
        <x:f t="shared" si="271"/>
        <x:v>不调</x:v>
      </x:c>
      <x:c r="U457" s="34">
        <x:f t="shared" si="245"/>
        <x:v>0.14462200165547662</x:v>
      </x:c>
      <x:c r="V457" s="34">
        <x:f t="shared" si="246"/>
        <x:v>0.1332806287294368</x:v>
      </x:c>
      <x:c r="W457" s="34">
        <x:f t="shared" si="247"/>
        <x:v>0.85288146700651279</x:v>
      </x:c>
      <x:c r="X457" s="34">
        <x:f t="shared" si="248"/>
        <x:v>5.7746315104810111E-2</x:v>
      </x:c>
      <x:c r="Y457" s="34">
        <x:f t="shared" si="272"/>
        <x:v>0.99998626710299976</x:v>
      </x:c>
      <x:c r="Z457" s="34">
        <x:f t="shared" si="249"/>
        <x:v>0.14462001557642393</x:v>
      </x:c>
      <x:c r="AA457" s="34">
        <x:f t="shared" si="250"/>
        <x:v>0.13327879840029033</x:v>
      </x:c>
      <x:c r="AB457" s="34">
        <x:f t="shared" si="251"/>
        <x:v>0.85286975447317293</x:v>
      </x:c>
      <x:c r="AC457" s="34">
        <x:f t="shared" si="252"/>
        <x:v>5.7745522080612635E-2</x:v>
      </x:c>
      <x:c r="AD457" s="34">
        <x:f t="shared" si="253"/>
        <x:v>1.1885140905304998</x:v>
      </x:c>
      <x:c r="AE457" s="34">
        <x:f t="shared" si="273"/>
        <x:v>1.1885140905304998</x:v>
      </x:c>
      <x:c r="AF457" s="33">
        <x:f t="shared" si="254"/>
        <x:v>0</x:v>
      </x:c>
      <x:c r="AG457" s="33">
        <x:f t="shared" si="274"/>
        <x:v>1.5256971043653422E-3</x:v>
      </x:c>
      <x:c r="AH457" s="30">
        <x:f t="shared" si="275"/>
        <x:v>44377</x:v>
      </x:c>
      <x:c r="AI457" s="36">
        <x:f t="shared" si="255"/>
        <x:v>2021</x:v>
      </x:c>
      <x:c r="AJ457" s="36">
        <x:f t="shared" si="256"/>
        <x:v>9</x:v>
      </x:c>
      <x:c r="AK457" s="26">
        <x:f t="shared" si="257"/>
        <x:v>0</x:v>
      </x:c>
      <x:c r="AL457" s="34">
        <x:f t="shared" si="276"/>
        <x:v>1.1840153667051654</x:v>
      </x:c>
      <x:c r="AM457" s="35" t="str">
        <x:f t="shared" si="258"/>
      </x:c>
      <x:c r="AN457" s="34">
        <x:f t="shared" si="277"/>
        <x:v>1.1885140905304998</x:v>
      </x:c>
      <x:c r="AO457" s="35">
        <x:f t="shared" si="259"/>
        <x:v>0</x:v>
      </x:c>
      <x:c r="AP457" s="31">
        <x:f t="shared" si="260"/>
        <x:v>1</x:v>
      </x:c>
      <x:c r="AQ457" s="26" t="b">
        <x:f t="shared" si="261"/>
        <x:v>1</x:v>
      </x:c>
    </x:row>
    <x:row r="458">
      <x:c r="A458" s="30" t="n">
        <x:f>'净值底稿'!A420</x:f>
        <x:v>44455</x:v>
      </x:c>
      <x:c r="B458" s="32" t="n">
        <x:f>'净值底稿'!F420</x:f>
        <x:v>2.01124520630351</x:v>
      </x:c>
      <x:c r="C458" s="32" t="n">
        <x:f>'净值底稿'!O420</x:f>
        <x:v>1.5385533004149061</x:v>
      </x:c>
      <x:c r="D458" s="32" t="n">
        <x:f>'净值底稿'!P420</x:f>
        <x:v>1.4958</x:v>
      </x:c>
      <x:c r="E458" s="32" t="n">
        <x:f>'净值底稿'!Q420</x:f>
        <x:v>1.3448</x:v>
      </x:c>
      <x:c r="F458" s="33">
        <x:f t="shared" si="262"/>
        <x:v>-3.2231321000160906E-2</x:v>
      </x:c>
      <x:c r="G458" s="33">
        <x:f t="shared" si="263"/>
        <x:v>-1.8878624939470012E-2</x:v>
      </x:c>
      <x:c r="H458" s="33">
        <x:f t="shared" si="264"/>
        <x:v>0</x:v>
      </x:c>
      <x:c r="I458" s="33">
        <x:f t="shared" si="265"/>
        <x:v>-7.8937661379564483E-3</x:v>
      </x:c>
      <x:c r="J458" s="34">
        <x:f t="shared" si="266"/>
        <x:v>0.13995872143133195</x:v>
      </x:c>
      <x:c r="K458" s="34">
        <x:f t="shared" si="267"/>
        <x:v>0.13076267795290802</x:v>
      </x:c>
      <x:c r="L458" s="34">
        <x:f t="shared" si="268"/>
        <x:v>0.85286975447317293</x:v>
      </x:c>
      <x:c r="M458" s="34">
        <x:f t="shared" si="269"/>
        <x:v>5.728969243379408E-2</x:v>
      </x:c>
      <x:c r="N458" s="34">
        <x:f t="shared" si="240"/>
        <x:v>1.1808808462912068</x:v>
      </x:c>
      <x:c r="O458" s="35">
        <x:f t="shared" si="241"/>
        <x:v>0.22925378139081082</x:v>
      </x:c>
      <x:c r="P458" s="26" t="b">
        <x:f t="shared" si="242"/>
        <x:v>0</x:v>
      </x:c>
      <x:c r="Q458" s="26" t="b">
        <x:f t="shared" si="243"/>
        <x:v>0</x:v>
      </x:c>
      <x:c r="R458" s="26" t="b">
        <x:f t="shared" si="244"/>
        <x:v>0</x:v>
      </x:c>
      <x:c r="S458" s="26" t="b">
        <x:f t="shared" si="270"/>
        <x:v>0</x:v>
      </x:c>
      <x:c r="T458" s="26" t="str">
        <x:f t="shared" si="271"/>
        <x:v>不调</x:v>
      </x:c>
      <x:c r="U458" s="34">
        <x:f t="shared" si="245"/>
        <x:v>0.13995872143133195</x:v>
      </x:c>
      <x:c r="V458" s="34">
        <x:f t="shared" si="246"/>
        <x:v>0.13076267795290802</x:v>
      </x:c>
      <x:c r="W458" s="34">
        <x:f t="shared" si="247"/>
        <x:v>0.85286975447317293</x:v>
      </x:c>
      <x:c r="X458" s="34">
        <x:f t="shared" si="248"/>
        <x:v>5.728969243379408E-2</x:v>
      </x:c>
      <x:c r="Y458" s="34">
        <x:f t="shared" si="272"/>
        <x:v>0.99998626710299976</x:v>
      </x:c>
      <x:c r="Z458" s="34">
        <x:f t="shared" si="249"/>
        <x:v>0.13995679939262626</x:v>
      </x:c>
      <x:c r="AA458" s="34">
        <x:f t="shared" si="250"/>
        <x:v>0.13076088220252022</x:v>
      </x:c>
      <x:c r="AB458" s="34">
        <x:f t="shared" si="251"/>
        <x:v>0.85285804210068017</x:v>
      </x:c>
      <x:c r="AC458" s="34">
        <x:f t="shared" si="252"/>
        <x:v>5.7288905680348709E-2</x:v>
      </x:c>
      <x:c r="AD458" s="34">
        <x:f t="shared" si="253"/>
        <x:v>1.1808646293761753</x:v>
      </x:c>
      <x:c r="AE458" s="34">
        <x:f t="shared" si="273"/>
        <x:v>1.1885140905304998</x:v>
      </x:c>
      <x:c r="AF458" s="33">
        <x:f t="shared" si="254"/>
        <x:v>-6.4361552086522611E-3</x:v>
      </x:c>
      <x:c r="AG458" s="33">
        <x:f t="shared" si="274"/>
        <x:v>-6.4361552086522611E-3</x:v>
      </x:c>
      <x:c r="AH458" s="30">
        <x:f t="shared" si="275"/>
        <x:v>44377</x:v>
      </x:c>
      <x:c r="AI458" s="36">
        <x:f t="shared" si="255"/>
        <x:v>2021</x:v>
      </x:c>
      <x:c r="AJ458" s="36">
        <x:f t="shared" si="256"/>
        <x:v>9</x:v>
      </x:c>
      <x:c r="AK458" s="26">
        <x:f t="shared" si="257"/>
        <x:v>0</x:v>
      </x:c>
      <x:c r="AL458" s="34">
        <x:f t="shared" si="276"/>
        <x:v>1.1840153667051654</x:v>
      </x:c>
      <x:c r="AM458" s="35" t="str">
        <x:f t="shared" si="258"/>
      </x:c>
      <x:c r="AN458" s="34">
        <x:f t="shared" si="277"/>
        <x:v>1.1885140905304998</x:v>
      </x:c>
      <x:c r="AO458" s="35">
        <x:f t="shared" si="259"/>
        <x:v>-6.4361552086522611E-3</x:v>
      </x:c>
      <x:c r="AP458" s="31">
        <x:f t="shared" si="260"/>
        <x:v>1</x:v>
      </x:c>
      <x:c r="AQ458" s="26" t="b">
        <x:f t="shared" si="261"/>
        <x:v>1</x:v>
      </x:c>
    </x:row>
    <x:row r="459">
      <x:c r="A459" s="30" t="n">
        <x:f>'净值底稿'!A421</x:f>
        <x:v>44456</x:v>
      </x:c>
      <x:c r="B459" s="32" t="n">
        <x:f>'净值底稿'!F421</x:f>
        <x:v>2.0118526926223774</x:v>
      </x:c>
      <x:c r="C459" s="32" t="n">
        <x:f>'净值底稿'!O421</x:f>
        <x:v>1.5354354247900925</x:v>
      </x:c>
      <x:c r="D459" s="32" t="n">
        <x:f>'净值底稿'!P421</x:f>
        <x:v>1.496</x:v>
      </x:c>
      <x:c r="E459" s="32" t="n">
        <x:f>'净值底稿'!Q421</x:f>
        <x:v>1.3322</x:v>
      </x:c>
      <x:c r="F459" s="33">
        <x:f t="shared" si="262"/>
        <x:v>3.0204488093410475E-4</x:v>
      </x:c>
      <x:c r="G459" s="33">
        <x:f t="shared" si="263"/>
        <x:v>-2.0264982850920488E-3</x:v>
      </x:c>
      <x:c r="H459" s="33">
        <x:f t="shared" si="264"/>
        <x:v>1.3370771493503852E-4</x:v>
      </x:c>
      <x:c r="I459" s="33">
        <x:f t="shared" si="265"/>
        <x:v>-9.3694229625223002E-3</x:v>
      </x:c>
      <x:c r="J459" s="34">
        <x:f t="shared" si="266"/>
        <x:v>0.13999907262743472</x:v>
      </x:c>
      <x:c r="K459" s="34">
        <x:f t="shared" si="267"/>
        <x:v>0.13049589549897969</x:v>
      </x:c>
      <x:c r="L459" s="34">
        <x:f t="shared" si="268"/>
        <x:v>0.85297207580065337</x:v>
      </x:c>
      <x:c r="M459" s="34">
        <x:f t="shared" si="269"/>
        <x:v>5.6752141691969474E-2</x:v>
      </x:c>
      <x:c r="N459" s="34">
        <x:f t="shared" si="240"/>
        <x:v>1.1802191856190372</x:v>
      </x:c>
      <x:c r="O459" s="35">
        <x:f t="shared" si="241"/>
        <x:v>0.22919045158932658</x:v>
      </x:c>
      <x:c r="P459" s="26" t="b">
        <x:f t="shared" si="242"/>
        <x:v>0</x:v>
      </x:c>
      <x:c r="Q459" s="26" t="b">
        <x:f t="shared" si="243"/>
        <x:v>0</x:v>
      </x:c>
      <x:c r="R459" s="26" t="b">
        <x:f t="shared" si="244"/>
        <x:v>0</x:v>
      </x:c>
      <x:c r="S459" s="26" t="b">
        <x:f t="shared" si="270"/>
        <x:v>0</x:v>
      </x:c>
      <x:c r="T459" s="26" t="str">
        <x:f t="shared" si="271"/>
        <x:v>不调</x:v>
      </x:c>
      <x:c r="U459" s="34">
        <x:f t="shared" si="245"/>
        <x:v>0.13999907262743472</x:v>
      </x:c>
      <x:c r="V459" s="34">
        <x:f t="shared" si="246"/>
        <x:v>0.13049589549897969</x:v>
      </x:c>
      <x:c r="W459" s="34">
        <x:f t="shared" si="247"/>
        <x:v>0.85297207580065337</x:v>
      </x:c>
      <x:c r="X459" s="34">
        <x:f t="shared" si="248"/>
        <x:v>5.6752141691969474E-2</x:v>
      </x:c>
      <x:c r="Y459" s="34">
        <x:f t="shared" si="272"/>
        <x:v>0.99998626710299976</x:v>
      </x:c>
      <x:c r="Z459" s="34">
        <x:f t="shared" si="249"/>
        <x:v>0.13999715003459021</x:v>
      </x:c>
      <x:c r="AA459" s="34">
        <x:f t="shared" si="250"/>
        <x:v>0.13049410341228784</x:v>
      </x:c>
      <x:c r="AB459" s="34">
        <x:f t="shared" si="251"/>
        <x:v>0.8529603620229923</x:v>
      </x:c>
      <x:c r="AC459" s="34">
        <x:f t="shared" si="252"/>
        <x:v>5.6751362320653073E-2</x:v>
      </x:c>
      <x:c r="AD459" s="34">
        <x:f t="shared" si="253"/>
        <x:v>1.1802029777905234</x:v>
      </x:c>
      <x:c r="AE459" s="34">
        <x:f t="shared" si="273"/>
        <x:v>1.1885140905304998</x:v>
      </x:c>
      <x:c r="AF459" s="33">
        <x:f t="shared" si="254"/>
        <x:v>-6.9928600815045705E-3</x:v>
      </x:c>
      <x:c r="AG459" s="33">
        <x:f t="shared" si="274"/>
        <x:v>-5.6031112219989687E-4</x:v>
      </x:c>
      <x:c r="AH459" s="30">
        <x:f t="shared" si="275"/>
        <x:v>44377</x:v>
      </x:c>
      <x:c r="AI459" s="36">
        <x:f t="shared" si="255"/>
        <x:v>2021</x:v>
      </x:c>
      <x:c r="AJ459" s="36">
        <x:f t="shared" si="256"/>
        <x:v>9</x:v>
      </x:c>
      <x:c r="AK459" s="26">
        <x:f t="shared" si="257"/>
        <x:v>0</x:v>
      </x:c>
      <x:c r="AL459" s="34">
        <x:f t="shared" si="276"/>
        <x:v>1.1840153667051654</x:v>
      </x:c>
      <x:c r="AM459" s="35" t="str">
        <x:f t="shared" si="258"/>
      </x:c>
      <x:c r="AN459" s="34">
        <x:f t="shared" si="277"/>
        <x:v>1.1885140905304998</x:v>
      </x:c>
      <x:c r="AO459" s="35">
        <x:f t="shared" si="259"/>
        <x:v>-6.9928600815045705E-3</x:v>
      </x:c>
      <x:c r="AP459" s="31">
        <x:f t="shared" si="260"/>
        <x:v>1</x:v>
      </x:c>
      <x:c r="AQ459" s="26" t="b">
        <x:f t="shared" si="261"/>
        <x:v>1</x:v>
      </x:c>
    </x:row>
    <x:row r="460">
      <x:c r="A460" s="30" t="n">
        <x:f>'净值底稿'!A422</x:f>
        <x:v>44461</x:v>
      </x:c>
      <x:c r="B460" s="32" t="n">
        <x:f>'净值底稿'!F422</x:f>
        <x:v>2.023306103092105</x:v>
      </x:c>
      <x:c r="C460" s="32" t="n">
        <x:f>'净值底稿'!O422</x:f>
        <x:v>1.5408796028845027</x:v>
      </x:c>
      <x:c r="D460" s="32" t="n">
        <x:f>'净值底稿'!P422</x:f>
        <x:v>1.4971</x:v>
      </x:c>
      <x:c r="E460" s="32" t="n">
        <x:f>'净值底稿'!Q422</x:f>
        <x:v>1.3481</x:v>
      </x:c>
      <x:c r="F460" s="33">
        <x:f t="shared" si="262"/>
        <x:v>5.6929667424101549E-3</x:v>
      </x:c>
      <x:c r="G460" s="33">
        <x:f t="shared" si="263"/>
        <x:v>3.5456900410868464E-3</x:v>
      </x:c>
      <x:c r="H460" s="33">
        <x:f t="shared" si="264"/>
        <x:v>7.3529411764705621E-4</x:v>
      </x:c>
      <x:c r="I460" s="33">
        <x:f t="shared" si="265"/>
        <x:v>1.1935144873142178E-2</x:v>
      </x:c>
      <x:c r="J460" s="34">
        <x:f t="shared" si="266"/>
        <x:v>0.14079414915376934</x:v>
      </x:c>
      <x:c r="K460" s="34">
        <x:f t="shared" si="267"/>
        <x:v>0.13095679505517735</x:v>
      </x:c>
      <x:c r="L460" s="34">
        <x:f t="shared" si="268"/>
        <x:v>0.85358753875977389</x:v>
      </x:c>
      <x:c r="M460" s="34">
        <x:f t="shared" si="269"/>
        <x:v>5.742869805169825E-2</x:v>
      </x:c>
      <x:c r="N460" s="34">
        <x:f t="shared" si="240"/>
        <x:v>1.1827671810204188</x:v>
      </x:c>
      <x:c r="O460" s="35">
        <x:f t="shared" si="241"/>
        <x:v>0.22975861062909836</x:v>
      </x:c>
      <x:c r="P460" s="26" t="b">
        <x:f t="shared" si="242"/>
        <x:v>0</x:v>
      </x:c>
      <x:c r="Q460" s="26" t="b">
        <x:f t="shared" si="243"/>
        <x:v>0</x:v>
      </x:c>
      <x:c r="R460" s="26" t="b">
        <x:f t="shared" si="244"/>
        <x:v>0</x:v>
      </x:c>
      <x:c r="S460" s="26" t="b">
        <x:f t="shared" si="270"/>
        <x:v>0</x:v>
      </x:c>
      <x:c r="T460" s="26" t="str">
        <x:f t="shared" si="271"/>
        <x:v>不调</x:v>
      </x:c>
      <x:c r="U460" s="34">
        <x:f t="shared" si="245"/>
        <x:v>0.14079414915376934</x:v>
      </x:c>
      <x:c r="V460" s="34">
        <x:f t="shared" si="246"/>
        <x:v>0.13095679505517735</x:v>
      </x:c>
      <x:c r="W460" s="34">
        <x:f t="shared" si="247"/>
        <x:v>0.85358753875977389</x:v>
      </x:c>
      <x:c r="X460" s="34">
        <x:f t="shared" si="248"/>
        <x:v>5.742869805169825E-2</x:v>
      </x:c>
      <x:c r="Y460" s="34">
        <x:f t="shared" si="272"/>
        <x:v>0.99993133740089724</x:v>
      </x:c>
      <x:c r="Z460" s="34">
        <x:f t="shared" si="249"/>
        <x:v>0.14078448186154999</x:v>
      </x:c>
      <x:c r="AA460" s="34">
        <x:f t="shared" si="250"/>
        <x:v>0.13094780322125868</x:v>
      </x:c>
      <x:c r="AB460" s="34">
        <x:f t="shared" si="251"/>
        <x:v>0.85352892922080092</x:v>
      </x:c>
      <x:c r="AC460" s="34">
        <x:f t="shared" si="252"/>
        <x:v>5.7424754848026935E-2</x:v>
      </x:c>
      <x:c r="AD460" s="34">
        <x:f t="shared" si="253"/>
        <x:v>1.1826859691516365</x:v>
      </x:c>
      <x:c r="AE460" s="34">
        <x:f t="shared" si="273"/>
        <x:v>1.1885140905304998</x:v>
      </x:c>
      <x:c r="AF460" s="33">
        <x:f t="shared" si="254"/>
        <x:v>-4.9037040665306231E-3</x:v>
      </x:c>
      <x:c r="AG460" s="33">
        <x:f t="shared" si="274"/>
        <x:v>2.1038680700176116E-3</x:v>
      </x:c>
      <x:c r="AH460" s="30">
        <x:f t="shared" si="275"/>
        <x:v>44377</x:v>
      </x:c>
      <x:c r="AI460" s="36">
        <x:f t="shared" si="255"/>
        <x:v>2021</x:v>
      </x:c>
      <x:c r="AJ460" s="36">
        <x:f t="shared" si="256"/>
        <x:v>9</x:v>
      </x:c>
      <x:c r="AK460" s="26">
        <x:f t="shared" si="257"/>
        <x:v>0</x:v>
      </x:c>
      <x:c r="AL460" s="34">
        <x:f t="shared" si="276"/>
        <x:v>1.1840153667051654</x:v>
      </x:c>
      <x:c r="AM460" s="35" t="str">
        <x:f t="shared" si="258"/>
      </x:c>
      <x:c r="AN460" s="34">
        <x:f t="shared" si="277"/>
        <x:v>1.1885140905304998</x:v>
      </x:c>
      <x:c r="AO460" s="35">
        <x:f t="shared" si="259"/>
        <x:v>-4.9037040665306231E-3</x:v>
      </x:c>
      <x:c r="AP460" s="31">
        <x:f t="shared" si="260"/>
        <x:v>1</x:v>
      </x:c>
      <x:c r="AQ460" s="26" t="b">
        <x:f t="shared" si="261"/>
        <x:v>1</x:v>
      </x:c>
    </x:row>
    <x:row r="461">
      <x:c r="A461" s="30" t="n">
        <x:f>'净值底稿'!A423</x:f>
        <x:v>44462</x:v>
      </x:c>
      <x:c r="B461" s="32" t="n">
        <x:f>'净值底稿'!F423</x:f>
        <x:v>1.9932840316422427</x:v>
      </x:c>
      <x:c r="C461" s="32" t="n">
        <x:f>'净值底稿'!O423</x:f>
        <x:v>1.5452608601600537</x:v>
      </x:c>
      <x:c r="D461" s="32" t="n">
        <x:f>'净值底稿'!P423</x:f>
        <x:v>1.4972</x:v>
      </x:c>
      <x:c r="E461" s="32" t="n">
        <x:f>'净值底稿'!Q423</x:f>
        <x:v>1.3352</x:v>
      </x:c>
      <x:c r="F461" s="33">
        <x:f t="shared" si="262"/>
        <x:v>-1.4838126274606345E-2</x:v>
      </x:c>
      <x:c r="G461" s="33">
        <x:f t="shared" si="263"/>
        <x:v>2.84334821964638E-3</x:v>
      </x:c>
      <x:c r="H461" s="33">
        <x:f t="shared" si="264"/>
        <x:v>6.6795805223396343E-5</x:v>
      </x:c>
      <x:c r="I461" s="33">
        <x:f t="shared" si="265"/>
        <x:v>-9.5690230695053557E-3</x:v>
      </x:c>
      <x:c r="J461" s="34">
        <x:f t="shared" si="266"/>
        <x:v>0.13869550394218327</x:v>
      </x:c>
      <x:c r="K461" s="34">
        <x:f t="shared" si="267"/>
        <x:v>0.13132013342441445</x:v>
      </x:c>
      <x:c r="L461" s="34">
        <x:f t="shared" si="268"/>
        <x:v>0.85358594137290966</x:v>
      </x:c>
      <x:c r="M461" s="34">
        <x:f t="shared" si="269"/>
        <x:v>5.6875256044125473E-2</x:v>
      </x:c>
      <x:c r="N461" s="34">
        <x:f t="shared" si="240"/>
        <x:v>1.1804768347836327</x:v>
      </x:c>
      <x:c r="O461" s="35">
        <x:f t="shared" si="241"/>
        <x:v>0.22873438038797972</x:v>
      </x:c>
      <x:c r="P461" s="26" t="b">
        <x:f t="shared" si="242"/>
        <x:v>0</x:v>
      </x:c>
      <x:c r="Q461" s="26" t="b">
        <x:f t="shared" si="243"/>
        <x:v>0</x:v>
      </x:c>
      <x:c r="R461" s="26" t="b">
        <x:f t="shared" si="244"/>
        <x:v>0</x:v>
      </x:c>
      <x:c r="S461" s="26" t="b">
        <x:f t="shared" si="270"/>
        <x:v>0</x:v>
      </x:c>
      <x:c r="T461" s="26" t="str">
        <x:f t="shared" si="271"/>
        <x:v>不调</x:v>
      </x:c>
      <x:c r="U461" s="34">
        <x:f t="shared" si="245"/>
        <x:v>0.13869550394218327</x:v>
      </x:c>
      <x:c r="V461" s="34">
        <x:f t="shared" si="246"/>
        <x:v>0.13132013342441445</x:v>
      </x:c>
      <x:c r="W461" s="34">
        <x:f t="shared" si="247"/>
        <x:v>0.85358594137290966</x:v>
      </x:c>
      <x:c r="X461" s="34">
        <x:f t="shared" si="248"/>
        <x:v>5.6875256044125473E-2</x:v>
      </x:c>
      <x:c r="Y461" s="34">
        <x:f t="shared" si="272"/>
        <x:v>0.99998626710299976</x:v>
      </x:c>
      <x:c r="Z461" s="34">
        <x:f t="shared" si="249"/>
        <x:v>0.13869359925111324</x:v>
      </x:c>
      <x:c r="AA461" s="34">
        <x:f t="shared" si="250"/>
        <x:v>0.13131833001854809</x:v>
      </x:c>
      <x:c r="AB461" s="34">
        <x:f t="shared" si="251"/>
        <x:v>0.8535742191650959</x:v>
      </x:c>
      <x:c r="AC461" s="34">
        <x:f t="shared" si="252"/>
        <x:v>5.687447498209236E-2</x:v>
      </x:c>
      <x:c r="AD461" s="34">
        <x:f t="shared" si="253"/>
        <x:v>1.1804606234168498</x:v>
      </x:c>
      <x:c r="AE461" s="34">
        <x:f t="shared" si="273"/>
        <x:v>1.1885140905304998</x:v>
      </x:c>
      <x:c r="AF461" s="33">
        <x:f t="shared" si="254"/>
        <x:v>-6.7760804670438102E-3</x:v>
      </x:c>
      <x:c r="AG461" s="33">
        <x:f t="shared" si="274"/>
        <x:v>-1.8816032259036941E-3</x:v>
      </x:c>
      <x:c r="AH461" s="30">
        <x:f t="shared" si="275"/>
        <x:v>44377</x:v>
      </x:c>
      <x:c r="AI461" s="36">
        <x:f t="shared" si="255"/>
        <x:v>2021</x:v>
      </x:c>
      <x:c r="AJ461" s="36">
        <x:f t="shared" si="256"/>
        <x:v>9</x:v>
      </x:c>
      <x:c r="AK461" s="26">
        <x:f t="shared" si="257"/>
        <x:v>0</x:v>
      </x:c>
      <x:c r="AL461" s="34">
        <x:f t="shared" si="276"/>
        <x:v>1.1840153667051654</x:v>
      </x:c>
      <x:c r="AM461" s="35" t="str">
        <x:f t="shared" si="258"/>
      </x:c>
      <x:c r="AN461" s="34">
        <x:f t="shared" si="277"/>
        <x:v>1.1885140905304998</x:v>
      </x:c>
      <x:c r="AO461" s="35">
        <x:f t="shared" si="259"/>
        <x:v>-6.7760804670438102E-3</x:v>
      </x:c>
      <x:c r="AP461" s="31">
        <x:f t="shared" si="260"/>
        <x:v>1</x:v>
      </x:c>
      <x:c r="AQ461" s="26" t="b">
        <x:f t="shared" si="261"/>
        <x:v>1</x:v>
      </x:c>
    </x:row>
    <x:row r="462">
      <x:c r="A462" s="30" t="n">
        <x:f>'净值底稿'!A424</x:f>
        <x:v>44463</x:v>
      </x:c>
      <x:c r="B462" s="32" t="n">
        <x:f>'净值底稿'!F424</x:f>
        <x:v>1.9679681129587174</x:v>
      </x:c>
      <x:c r="C462" s="32" t="n">
        <x:f>'净值底稿'!O424</x:f>
        <x:v>1.5224365028129463</x:v>
      </x:c>
      <x:c r="D462" s="32" t="n">
        <x:f>'净值底稿'!P424</x:f>
        <x:v>1.4968</x:v>
      </x:c>
      <x:c r="E462" s="32" t="n">
        <x:f>'净值底稿'!Q424</x:f>
        <x:v>1.3282</x:v>
      </x:c>
      <x:c r="F462" s="33">
        <x:f t="shared" si="262"/>
        <x:v>-1.2700607781755857E-2</x:v>
      </x:c>
      <x:c r="G462" s="33">
        <x:f t="shared" si="263"/>
        <x:v>-1.4770552943885074E-2</x:v>
      </x:c>
      <x:c r="H462" s="33">
        <x:f t="shared" si="264"/>
        <x:v>-2.6716537536741747E-4</x:v>
      </x:c>
      <x:c r="I462" s="33">
        <x:f t="shared" si="265"/>
        <x:v>-5.2426602756140417E-3</x:v>
      </x:c>
      <x:c r="J462" s="34">
        <x:f t="shared" si="266"/>
        <x:v>0.13693210624518481</x:v>
      </x:c>
      <x:c r="K462" s="34">
        <x:f t="shared" si="267"/>
        <x:v>0.12937868567250654</x:v>
      </x:c>
      <x:c r="L462" s="34">
        <x:f t="shared" si="268"/>
        <x:v>0.85334617368842869</x:v>
      </x:c>
      <x:c r="M462" s="34">
        <x:f t="shared" si="269"/>
        <x:v>5.6576301431407343E-2</x:v>
      </x:c>
      <x:c r="N462" s="34">
        <x:f t="shared" si="240"/>
        <x:v>1.1762332670375273</x:v>
      </x:c>
      <x:c r="O462" s="35">
        <x:f t="shared" si="241"/>
        <x:v>0.22640984520734084</x:v>
      </x:c>
      <x:c r="P462" s="26" t="b">
        <x:f t="shared" si="242"/>
        <x:v>0</x:v>
      </x:c>
      <x:c r="Q462" s="26" t="b">
        <x:f t="shared" si="243"/>
        <x:v>0</x:v>
      </x:c>
      <x:c r="R462" s="26" t="b">
        <x:f t="shared" si="244"/>
        <x:v>0</x:v>
      </x:c>
      <x:c r="S462" s="26" t="b">
        <x:f t="shared" si="270"/>
        <x:v>0</x:v>
      </x:c>
      <x:c r="T462" s="26" t="str">
        <x:f t="shared" si="271"/>
        <x:v>不调</x:v>
      </x:c>
      <x:c r="U462" s="34">
        <x:f t="shared" si="245"/>
        <x:v>0.13693210624518481</x:v>
      </x:c>
      <x:c r="V462" s="34">
        <x:f t="shared" si="246"/>
        <x:v>0.12937868567250654</x:v>
      </x:c>
      <x:c r="W462" s="34">
        <x:f t="shared" si="247"/>
        <x:v>0.85334617368842869</x:v>
      </x:c>
      <x:c r="X462" s="34">
        <x:f t="shared" si="248"/>
        <x:v>5.6576301431407343E-2</x:v>
      </x:c>
      <x:c r="Y462" s="34">
        <x:f t="shared" si="272"/>
        <x:v>0.99998626710299976</x:v>
      </x:c>
      <x:c r="Z462" s="34">
        <x:f t="shared" si="249"/>
        <x:v>0.13693022577067374</x:v>
      </x:c>
      <x:c r="AA462" s="34">
        <x:f t="shared" si="250"/>
        <x:v>0.12937690892834217</x:v>
      </x:c>
      <x:c r="AB462" s="34">
        <x:f t="shared" si="251"/>
        <x:v>0.85333445477331993</x:v>
      </x:c>
      <x:c r="AC462" s="34">
        <x:f t="shared" si="252"/>
        <x:v>5.6575524474887132E-2</x:v>
      </x:c>
      <x:c r="AD462" s="34">
        <x:f t="shared" si="253"/>
        <x:v>1.1762171139472231</x:v>
      </x:c>
      <x:c r="AE462" s="34">
        <x:f t="shared" si="273"/>
        <x:v>1.1885140905304998</x:v>
      </x:c>
      <x:c r="AF462" s="33">
        <x:f t="shared" si="254"/>
        <x:v>-1.0346513079864228E-2</x:v>
      </x:c>
      <x:c r="AG462" s="33">
        <x:f t="shared" si="274"/>
        <x:v>-3.5947912073033272E-3</x:v>
      </x:c>
      <x:c r="AH462" s="30">
        <x:f t="shared" si="275"/>
        <x:v>44377</x:v>
      </x:c>
      <x:c r="AI462" s="36">
        <x:f t="shared" si="255"/>
        <x:v>2021</x:v>
      </x:c>
      <x:c r="AJ462" s="36">
        <x:f t="shared" si="256"/>
        <x:v>9</x:v>
      </x:c>
      <x:c r="AK462" s="26">
        <x:f t="shared" si="257"/>
        <x:v>0</x:v>
      </x:c>
      <x:c r="AL462" s="34">
        <x:f t="shared" si="276"/>
        <x:v>1.1840153667051654</x:v>
      </x:c>
      <x:c r="AM462" s="35" t="str">
        <x:f t="shared" si="258"/>
      </x:c>
      <x:c r="AN462" s="34">
        <x:f t="shared" si="277"/>
        <x:v>1.1885140905304998</x:v>
      </x:c>
      <x:c r="AO462" s="35">
        <x:f t="shared" si="259"/>
        <x:v>-1.0346513079864228E-2</x:v>
      </x:c>
      <x:c r="AP462" s="31">
        <x:f t="shared" si="260"/>
        <x:v>1</x:v>
      </x:c>
      <x:c r="AQ462" s="26" t="b">
        <x:f t="shared" si="261"/>
        <x:v>1</x:v>
      </x:c>
    </x:row>
    <x:row r="463">
      <x:c r="A463" s="30" t="n">
        <x:f>'净值底稿'!A425</x:f>
        <x:v>44466</x:v>
      </x:c>
      <x:c r="B463" s="32" t="n">
        <x:f>'净值底稿'!F425</x:f>
        <x:v>1.9239663935427</x:v>
      </x:c>
      <x:c r="C463" s="32" t="n">
        <x:f>'净值底稿'!O425</x:f>
        <x:v>1.4848547866141888</x:v>
      </x:c>
      <x:c r="D463" s="32" t="n">
        <x:f>'净值底稿'!P425</x:f>
        <x:v>1.4963</x:v>
      </x:c>
      <x:c r="E463" s="32" t="n">
        <x:f>'净值底稿'!Q425</x:f>
        <x:v>1.3315</x:v>
      </x:c>
      <x:c r="F463" s="33">
        <x:f t="shared" si="262"/>
        <x:v>-2.2358959541200818E-2</x:v>
      </x:c>
      <x:c r="G463" s="33">
        <x:f t="shared" si="263"/>
        <x:v>-2.4685243771624732E-2</x:v>
      </x:c>
      <x:c r="H463" s="33">
        <x:f t="shared" si="264"/>
        <x:v>-3.3404596472474957E-4</x:v>
      </x:c>
      <x:c r="I463" s="33">
        <x:f t="shared" si="265"/>
        <x:v>2.48456557747323E-3</x:v>
      </x:c>
      <x:c r="J463" s="34">
        <x:f t="shared" si="266"/>
        <x:v>0.13386860839269976</x:v>
      </x:c>
      <x:c r="K463" s="34">
        <x:f t="shared" si="267"/>
        <x:v>0.12618320839302674</x:v>
      </x:c>
      <x:c r="L463" s="34">
        <x:f t="shared" si="268"/>
        <x:v>0.85304940184214229</x:v>
      </x:c>
      <x:c r="M463" s="34">
        <x:f t="shared" si="269"/>
        <x:v>5.671609007552493E-2</x:v>
      </x:c>
      <x:c r="N463" s="34">
        <x:f t="shared" si="240"/>
        <x:v>1.1698173087033938</x:v>
      </x:c>
      <x:c r="O463" s="35">
        <x:f t="shared" si="241"/>
        <x:v>0.22230122161037577</x:v>
      </x:c>
      <x:c r="P463" s="26" t="b">
        <x:f t="shared" si="242"/>
        <x:v>0</x:v>
      </x:c>
      <x:c r="Q463" s="26" t="b">
        <x:f t="shared" si="243"/>
        <x:v>0</x:v>
      </x:c>
      <x:c r="R463" s="26" t="b">
        <x:f t="shared" si="244"/>
        <x:v>0</x:v>
      </x:c>
      <x:c r="S463" s="26" t="b">
        <x:f t="shared" si="270"/>
        <x:v>0</x:v>
      </x:c>
      <x:c r="T463" s="26" t="str">
        <x:f t="shared" si="271"/>
        <x:v>不调</x:v>
      </x:c>
      <x:c r="U463" s="34">
        <x:f t="shared" si="245"/>
        <x:v>0.13386860839269976</x:v>
      </x:c>
      <x:c r="V463" s="34">
        <x:f t="shared" si="246"/>
        <x:v>0.12618320839302674</x:v>
      </x:c>
      <x:c r="W463" s="34">
        <x:f t="shared" si="247"/>
        <x:v>0.85304940184214229</x:v>
      </x:c>
      <x:c r="X463" s="34">
        <x:f t="shared" si="248"/>
        <x:v>5.671609007552493E-2</x:v>
      </x:c>
      <x:c r="Y463" s="34">
        <x:f t="shared" si="272"/>
        <x:v>0.99995880187477393</x:v>
      </x:c>
      <x:c r="Z463" s="34">
        <x:f t="shared" si="249"/>
        <x:v>0.13386309325700735</x:v>
      </x:c>
      <x:c r="AA463" s="34">
        <x:f t="shared" si="250"/>
        <x:v>0.12617800988140593</x:v>
      </x:c>
      <x:c r="AB463" s="34">
        <x:f t="shared" si="251"/>
        <x:v>0.85301425780606122</x:v>
      </x:c>
      <x:c r="AC463" s="34">
        <x:f t="shared" si="252"/>
        <x:v>5.6713753478943668E-2</x:v>
      </x:c>
      <x:c r="AD463" s="34">
        <x:f t="shared" si="253"/>
        <x:v>1.1697691144234181</x:v>
      </x:c>
      <x:c r="AE463" s="34">
        <x:f t="shared" si="273"/>
        <x:v>1.1885140905304998</x:v>
      </x:c>
      <x:c r="AF463" s="33">
        <x:f t="shared" si="254"/>
        <x:v>-1.5771774400011318E-2</x:v>
      </x:c>
      <x:c r="AG463" s="33">
        <x:f t="shared" si="274"/>
        <x:v>-5.4819807052172154E-3</x:v>
      </x:c>
      <x:c r="AH463" s="30">
        <x:f t="shared" si="275"/>
        <x:v>44377</x:v>
      </x:c>
      <x:c r="AI463" s="36">
        <x:f t="shared" si="255"/>
        <x:v>2021</x:v>
      </x:c>
      <x:c r="AJ463" s="36">
        <x:f t="shared" si="256"/>
        <x:v>9</x:v>
      </x:c>
      <x:c r="AK463" s="26">
        <x:f t="shared" si="257"/>
        <x:v>0</x:v>
      </x:c>
      <x:c r="AL463" s="34">
        <x:f t="shared" si="276"/>
        <x:v>1.1840153667051654</x:v>
      </x:c>
      <x:c r="AM463" s="35" t="str">
        <x:f t="shared" si="258"/>
      </x:c>
      <x:c r="AN463" s="34">
        <x:f t="shared" si="277"/>
        <x:v>1.1885140905304998</x:v>
      </x:c>
      <x:c r="AO463" s="35">
        <x:f t="shared" si="259"/>
        <x:v>-1.5771774400011318E-2</x:v>
      </x:c>
      <x:c r="AP463" s="31">
        <x:f t="shared" si="260"/>
        <x:v>1</x:v>
      </x:c>
      <x:c r="AQ463" s="26" t="b">
        <x:f t="shared" si="261"/>
        <x:v>1</x:v>
      </x:c>
    </x:row>
    <x:row r="464">
      <x:c r="A464" s="30" t="n">
        <x:f>'净值底稿'!A426</x:f>
        <x:v>44467</x:v>
      </x:c>
      <x:c r="B464" s="32" t="n">
        <x:f>'净值底稿'!F426</x:f>
        <x:v>1.9141788355980074</x:v>
      </x:c>
      <x:c r="C464" s="32" t="n">
        <x:f>'净值底稿'!O426</x:f>
        <x:v>1.487694745789855</x:v>
      </x:c>
      <x:c r="D464" s="32" t="n">
        <x:f>'净值底稿'!P426</x:f>
        <x:v>1.4957</x:v>
      </x:c>
      <x:c r="E464" s="32" t="n">
        <x:f>'净值底稿'!Q426</x:f>
        <x:v>1.3208</x:v>
      </x:c>
      <x:c r="F464" s="33">
        <x:f t="shared" si="262"/>
        <x:v>-5.0871771864321458E-3</x:v>
      </x:c>
      <x:c r="G464" s="33">
        <x:f t="shared" si="263"/>
        <x:v>1.9126174500483373E-3</x:v>
      </x:c>
      <x:c r="H464" s="33">
        <x:f t="shared" si="264"/>
        <x:v>-4.0098910646257924E-4</x:v>
      </x:c>
      <x:c r="I464" s="33">
        <x:f t="shared" si="265"/>
        <x:v>-8.0360495681561783E-3</x:v>
      </x:c>
      <x:c r="J464" s="34">
        <x:f t="shared" si="266"/>
        <x:v>0.13318210798288507</x:v>
      </x:c>
      <x:c r="K464" s="34">
        <x:f t="shared" si="267"/>
        <x:v>0.12641934014491749</x:v>
      </x:c>
      <x:c r="L464" s="34">
        <x:f t="shared" si="268"/>
        <x:v>0.85267220838102376</x:v>
      </x:c>
      <x:c r="M464" s="34">
        <x:f t="shared" si="269"/>
        <x:v>5.6257998944790687E-2</x:v>
      </x:c>
      <x:c r="N464" s="34">
        <x:f t="shared" si="240"/>
        <x:v>1.1685316554536169</x:v>
      </x:c>
      <x:c r="O464" s="35">
        <x:f t="shared" si="241"/>
        <x:v>0.22216038985013789</x:v>
      </x:c>
      <x:c r="P464" s="26" t="b">
        <x:f t="shared" si="242"/>
        <x:v>0</x:v>
      </x:c>
      <x:c r="Q464" s="26" t="b">
        <x:f t="shared" si="243"/>
        <x:v>0</x:v>
      </x:c>
      <x:c r="R464" s="26" t="b">
        <x:f t="shared" si="244"/>
        <x:v>0</x:v>
      </x:c>
      <x:c r="S464" s="26" t="b">
        <x:f t="shared" si="270"/>
        <x:v>0</x:v>
      </x:c>
      <x:c r="T464" s="26" t="str">
        <x:f t="shared" si="271"/>
        <x:v>不调</x:v>
      </x:c>
      <x:c r="U464" s="34">
        <x:f t="shared" si="245"/>
        <x:v>0.13318210798288507</x:v>
      </x:c>
      <x:c r="V464" s="34">
        <x:f t="shared" si="246"/>
        <x:v>0.12641934014491749</x:v>
      </x:c>
      <x:c r="W464" s="34">
        <x:f t="shared" si="247"/>
        <x:v>0.85267220838102376</x:v>
      </x:c>
      <x:c r="X464" s="34">
        <x:f t="shared" si="248"/>
        <x:v>5.6257998944790687E-2</x:v>
      </x:c>
      <x:c r="Y464" s="34">
        <x:f t="shared" si="272"/>
        <x:v>0.99998626710299976</x:v>
      </x:c>
      <x:c r="Z464" s="34">
        <x:f t="shared" si="249"/>
        <x:v>0.13318027900671386</x:v>
      </x:c>
      <x:c r="AA464" s="34">
        <x:f t="shared" si="250"/>
        <x:v>0.12641760404114044</x:v>
      </x:c>
      <x:c r="AB464" s="34">
        <x:f t="shared" si="251"/>
        <x:v>0.85266049872141114</x:v>
      </x:c>
      <x:c r="AC464" s="34">
        <x:f t="shared" si="252"/>
        <x:v>5.625722635948574E-2</x:v>
      </x:c>
      <x:c r="AD464" s="34">
        <x:f t="shared" si="253"/>
        <x:v>1.1685156081287513</x:v>
      </x:c>
      <x:c r="AE464" s="34">
        <x:f t="shared" si="273"/>
        <x:v>1.1885140905304998</x:v>
      </x:c>
      <x:c r="AF464" s="33">
        <x:f t="shared" si="254"/>
        <x:v>-1.6826457978989628E-2</x:v>
      </x:c>
      <x:c r="AG464" s="33">
        <x:f t="shared" si="274"/>
        <x:v>-1.0715843658469781E-3</x:v>
      </x:c>
      <x:c r="AH464" s="30">
        <x:f t="shared" si="275"/>
        <x:v>44377</x:v>
      </x:c>
      <x:c r="AI464" s="36">
        <x:f t="shared" si="255"/>
        <x:v>2021</x:v>
      </x:c>
      <x:c r="AJ464" s="36">
        <x:f t="shared" si="256"/>
        <x:v>9</x:v>
      </x:c>
      <x:c r="AK464" s="26">
        <x:f t="shared" si="257"/>
        <x:v>0</x:v>
      </x:c>
      <x:c r="AL464" s="34">
        <x:f t="shared" si="276"/>
        <x:v>1.1840153667051654</x:v>
      </x:c>
      <x:c r="AM464" s="35" t="str">
        <x:f t="shared" si="258"/>
      </x:c>
      <x:c r="AN464" s="34">
        <x:f t="shared" si="277"/>
        <x:v>1.1885140905304998</x:v>
      </x:c>
      <x:c r="AO464" s="35">
        <x:f t="shared" si="259"/>
        <x:v>-1.6826457978989628E-2</x:v>
      </x:c>
      <x:c r="AP464" s="31">
        <x:f t="shared" si="260"/>
        <x:v>1</x:v>
      </x:c>
      <x:c r="AQ464" s="26" t="b">
        <x:f t="shared" si="261"/>
        <x:v>1</x:v>
      </x:c>
    </x:row>
    <x:row r="465">
      <x:c r="A465" s="30" t="n">
        <x:f>'净值底稿'!A427</x:f>
        <x:v>44468</x:v>
      </x:c>
      <x:c r="B465" s="32" t="n">
        <x:f>'净值底稿'!F427</x:f>
        <x:v>1.85292682568746</x:v>
      </x:c>
      <x:c r="C465" s="32" t="n">
        <x:f>'净值底稿'!O427</x:f>
        <x:v>1.4434929638422338</x:v>
      </x:c>
      <x:c r="D465" s="32" t="n">
        <x:f>'净值底稿'!P427</x:f>
        <x:v>1.4961</x:v>
      </x:c>
      <x:c r="E465" s="32" t="n">
        <x:f>'净值底稿'!Q427</x:f>
        <x:v>1.3171</x:v>
      </x:c>
      <x:c r="F465" s="33">
        <x:f t="shared" si="262"/>
        <x:v>-3.199910518883764E-2</x:v>
      </x:c>
      <x:c r="G465" s="33">
        <x:f t="shared" si="263"/>
        <x:v>-2.9711593774671474E-2</x:v>
      </x:c>
      <x:c r="H465" s="33">
        <x:f t="shared" si="264"/>
        <x:v>2.6743330881862093E-4</x:v>
      </x:c>
      <x:c r="I465" s="33">
        <x:f t="shared" si="265"/>
        <x:v>-2.8013325257419952E-3</x:v>
      </x:c>
      <x:c r="J465" s="34">
        <x:f t="shared" si="266"/>
        <x:v>0.1289186292496993</x:v>
      </x:c>
      <x:c r="K465" s="34">
        <x:f t="shared" si="267"/>
        <x:v>0.12266153554390281</x:v>
      </x:c>
      <x:c r="L465" s="34">
        <x:f t="shared" si="268"/>
        <x:v>0.85288852853988317</x:v>
      </x:c>
      <x:c r="M465" s="34">
        <x:f t="shared" si="269"/>
        <x:v>5.6099631161476884E-2</x:v>
      </x:c>
      <x:c r="N465" s="34">
        <x:f t="shared" si="240"/>
        <x:v>1.1605683244949623</x:v>
      </x:c>
      <x:c r="O465" s="35">
        <x:f t="shared" si="241"/>
        <x:v>0.2167732476268304</x:v>
      </x:c>
      <x:c r="P465" s="26" t="b">
        <x:f t="shared" si="242"/>
        <x:v>0</x:v>
      </x:c>
      <x:c r="Q465" s="26" t="b">
        <x:f t="shared" si="243"/>
        <x:v>0</x:v>
      </x:c>
      <x:c r="R465" s="26" t="b">
        <x:f t="shared" si="244"/>
        <x:v>0</x:v>
      </x:c>
      <x:c r="S465" s="26" t="b">
        <x:f t="shared" si="270"/>
        <x:v>0</x:v>
      </x:c>
      <x:c r="T465" s="26" t="str">
        <x:f t="shared" si="271"/>
        <x:v>不调</x:v>
      </x:c>
      <x:c r="U465" s="34">
        <x:f t="shared" si="245"/>
        <x:v>0.1289186292496993</x:v>
      </x:c>
      <x:c r="V465" s="34">
        <x:f t="shared" si="246"/>
        <x:v>0.12266153554390281</x:v>
      </x:c>
      <x:c r="W465" s="34">
        <x:f t="shared" si="247"/>
        <x:v>0.85288852853988317</x:v>
      </x:c>
      <x:c r="X465" s="34">
        <x:f t="shared" si="248"/>
        <x:v>5.6099631161476884E-2</x:v>
      </x:c>
      <x:c r="Y465" s="34">
        <x:f t="shared" si="272"/>
        <x:v>0.99998626710299976</x:v>
      </x:c>
      <x:c r="Z465" s="34">
        <x:f t="shared" si="249"/>
        <x:v>0.12891685882344239</x:v>
      </x:c>
      <x:c r="AA465" s="34">
        <x:f t="shared" si="250"/>
        <x:v>0.1226598510456693</x:v>
      </x:c>
      <x:c r="AB465" s="34">
        <x:f t="shared" si="251"/>
        <x:v>0.8528768159095681</x:v>
      </x:c>
      <x:c r="AC465" s="34">
        <x:f t="shared" si="252"/>
        <x:v>5.6098860751020392E-2</x:v>
      </x:c>
      <x:c r="AD465" s="34">
        <x:f t="shared" si="253"/>
        <x:v>1.1605523865297003</x:v>
      </x:c>
      <x:c r="AE465" s="34">
        <x:f t="shared" si="273"/>
        <x:v>1.1885140905304998</x:v>
      </x:c>
      <x:c r="AF465" s="33">
        <x:f t="shared" si="254"/>
        <x:v>-2.3526607066407301E-2</x:v>
      </x:c>
      <x:c r="AG465" s="33">
        <x:f t="shared" si="274"/>
        <x:v>-6.8148183418819119E-3</x:v>
      </x:c>
      <x:c r="AH465" s="30">
        <x:f t="shared" si="275"/>
        <x:v>44377</x:v>
      </x:c>
      <x:c r="AI465" s="36">
        <x:f t="shared" si="255"/>
        <x:v>2021</x:v>
      </x:c>
      <x:c r="AJ465" s="36">
        <x:f t="shared" si="256"/>
        <x:v>9</x:v>
      </x:c>
      <x:c r="AK465" s="26">
        <x:f t="shared" si="257"/>
        <x:v>0</x:v>
      </x:c>
      <x:c r="AL465" s="34">
        <x:f t="shared" si="276"/>
        <x:v>1.1840153667051654</x:v>
      </x:c>
      <x:c r="AM465" s="35" t="str">
        <x:f t="shared" si="258"/>
      </x:c>
      <x:c r="AN465" s="34">
        <x:f t="shared" si="277"/>
        <x:v>1.1885140905304998</x:v>
      </x:c>
      <x:c r="AO465" s="35">
        <x:f t="shared" si="259"/>
        <x:v>-2.3526607066407301E-2</x:v>
      </x:c>
      <x:c r="AP465" s="31">
        <x:f t="shared" si="260"/>
        <x:v>1</x:v>
      </x:c>
      <x:c r="AQ465" s="26" t="b">
        <x:f t="shared" si="261"/>
        <x:v>1</x:v>
      </x:c>
    </x:row>
    <x:row r="466">
      <x:c r="A466" s="30" t="n">
        <x:f>'净值底稿'!A428</x:f>
        <x:v>44469</x:v>
      </x:c>
      <x:c r="B466" s="32" t="n">
        <x:f>'净值底稿'!F428</x:f>
        <x:v>1.9090488555097775</x:v>
      </x:c>
      <x:c r="C466" s="32" t="n">
        <x:f>'净值底稿'!O428</x:f>
        <x:v>1.4722288807296287</x:v>
      </x:c>
      <x:c r="D466" s="32" t="n">
        <x:f>'净值底稿'!P428</x:f>
        <x:v>1.4963</x:v>
      </x:c>
      <x:c r="E466" s="32" t="n">
        <x:f>'净值底稿'!Q428</x:f>
        <x:v>1.312</x:v>
      </x:c>
      <x:c r="F466" s="33">
        <x:f t="shared" si="262"/>
        <x:v>3.0288314165614949E-2</x:v>
      </x:c>
      <x:c r="G466" s="33">
        <x:f t="shared" si="263"/>
        <x:v>1.9907209530766634E-2</x:v>
      </x:c>
      <x:c r="H466" s="33">
        <x:f t="shared" si="264"/>
        <x:v>1.3368090368293117E-4</x:v>
      </x:c>
      <x:c r="I466" s="33">
        <x:f t="shared" si="265"/>
        <x:v>-3.8721433452281184E-3</x:v>
      </x:c>
      <x:c r="J466" s="34">
        <x:f t="shared" si="266"/>
        <x:v>0.13282153314473105</x:v>
      </x:c>
      <x:c r="K466" s="34">
        <x:f t="shared" si="267"/>
        <x:v>0.12510166640144807</x:v>
      </x:c>
      <x:c r="L466" s="34">
        <x:f t="shared" si="268"/>
        <x:v>0.85299082925304914</x:v>
      </x:c>
      <x:c r="M466" s="34">
        <x:f t="shared" si="269"/>
        <x:v>5.5881637920688447E-2</x:v>
      </x:c>
      <x:c r="N466" s="34">
        <x:f t="shared" si="240"/>
        <x:v>1.1667956667199166</x:v>
      </x:c>
      <x:c r="O466" s="35">
        <x:f t="shared" si="241"/>
        <x:v>0.22105258607211839</x:v>
      </x:c>
      <x:c r="P466" s="26" t="b">
        <x:f t="shared" si="242"/>
        <x:v>0</x:v>
      </x:c>
      <x:c r="Q466" s="26" t="b">
        <x:f t="shared" si="243"/>
        <x:v>1</x:v>
      </x:c>
      <x:c r="R466" s="26" t="b">
        <x:f t="shared" si="244"/>
        <x:v>0</x:v>
      </x:c>
      <x:c r="S466" s="26" t="b">
        <x:f t="shared" si="270"/>
        <x:v>1</x:v>
      </x:c>
      <x:c r="T466" s="26" t="str">
        <x:f t="shared" si="271"/>
        <x:v>季度</x:v>
      </x:c>
      <x:c r="U466" s="34">
        <x:f t="shared" si="245"/>
        <x:v>0.12896159977308957</x:v>
      </x:c>
      <x:c r="V466" s="34">
        <x:f t="shared" si="246"/>
        <x:v>0.12896159977308957</x:v>
      </x:c>
      <x:c r="W466" s="34">
        <x:f t="shared" si="247"/>
        <x:v>0.85299082925304914</x:v>
      </x:c>
      <x:c r="X466" s="34">
        <x:f t="shared" si="248"/>
        <x:v>5.5881637920688447E-2</x:v>
      </x:c>
      <x:c r="Y466" s="34">
        <x:f t="shared" si="272"/>
        <x:v>0.99998626710299976</x:v>
      </x:c>
      <x:c r="Z466" s="34">
        <x:f t="shared" si="249"/>
        <x:v>0.12895982875672291</x:v>
      </x:c>
      <x:c r="AA466" s="34">
        <x:f t="shared" si="250"/>
        <x:v>0.12895982875672291</x:v>
      </x:c>
      <x:c r="AB466" s="34">
        <x:f t="shared" si="251"/>
        <x:v>0.85297911521784886</x:v>
      </x:c>
      <x:c r="AC466" s="34">
        <x:f t="shared" si="252"/>
        <x:v>5.5880870503910676E-2</x:v>
      </x:c>
      <x:c r="AD466" s="34">
        <x:f t="shared" si="253"/>
        <x:v>1.1667796432352053</x:v>
      </x:c>
      <x:c r="AE466" s="34">
        <x:f t="shared" si="273"/>
        <x:v>1.1885140905304998</x:v>
      </x:c>
      <x:c r="AF466" s="33">
        <x:f t="shared" si="254"/>
        <x:v>-1.828707582725686E-2</x:v>
      </x:c>
      <x:c r="AG466" s="33">
        <x:f t="shared" si="274"/>
        <x:v>5.3657695919491211E-3</x:v>
      </x:c>
      <x:c r="AH466" s="30">
        <x:f t="shared" si="275"/>
        <x:v>44469</x:v>
      </x:c>
      <x:c r="AI466" s="36">
        <x:f t="shared" si="255"/>
        <x:v>2021</x:v>
      </x:c>
      <x:c r="AJ466" s="36">
        <x:f t="shared" si="256"/>
        <x:v>9</x:v>
      </x:c>
      <x:c r="AK466" s="26">
        <x:f t="shared" si="257"/>
        <x:v>1</x:v>
      </x:c>
      <x:c r="AL466" s="34">
        <x:f t="shared" si="276"/>
        <x:v>1.1840153667051654</x:v>
      </x:c>
      <x:c r="AM466" s="35">
        <x:f t="shared" si="258"/>
        <x:v>-1.4557009946520316E-2</x:v>
      </x:c>
      <x:c r="AN466" s="34">
        <x:f t="shared" si="277"/>
        <x:v>1.1885140905304998</x:v>
      </x:c>
      <x:c r="AO466" s="35">
        <x:f t="shared" si="259"/>
        <x:v>-1.828707582725686E-2</x:v>
      </x:c>
      <x:c r="AP466" s="31">
        <x:f t="shared" si="260"/>
        <x:v>1</x:v>
      </x:c>
      <x:c r="AQ466" s="26" t="b">
        <x:f t="shared" si="261"/>
        <x:v>1</x:v>
      </x:c>
    </x:row>
    <x:row r="467">
      <x:c r="A467" s="30" t="n">
        <x:f>'净值底稿'!A429</x:f>
        <x:v>44477</x:v>
      </x:c>
      <x:c r="B467" s="32" t="n">
        <x:f>'净值底稿'!F429</x:f>
        <x:v>1.8798521305289149</x:v>
      </x:c>
      <x:c r="C467" s="32" t="n">
        <x:f>'净值底稿'!O429</x:f>
        <x:v>1.4760304078076314</x:v>
      </x:c>
      <x:c r="D467" s="32" t="n">
        <x:f>'净值底稿'!P429</x:f>
        <x:v>1.4958</x:v>
      </x:c>
      <x:c r="E467" s="32" t="n">
        <x:f>'净值底稿'!Q429</x:f>
        <x:v>1.3252</x:v>
      </x:c>
      <x:c r="F467" s="33">
        <x:f t="shared" si="262"/>
        <x:v>-1.5293859503174523E-2</x:v>
      </x:c>
      <x:c r="G467" s="33">
        <x:f t="shared" si="263"/>
        <x:v>2.5821576575231209E-3</x:v>
      </x:c>
      <x:c r="H467" s="33">
        <x:f t="shared" si="264"/>
        <x:v>-3.3415758871879753E-4</x:v>
      </x:c>
      <x:c r="I467" s="33">
        <x:f t="shared" si="265"/>
        <x:v>1.0060975609756051E-2</x:v>
      </x:c>
      <x:c r="J467" s="34">
        <x:f t="shared" si="266"/>
        <x:v>0.12698753525416415</x:v>
      </x:c>
      <x:c r="K467" s="34">
        <x:f t="shared" si="267"/>
        <x:v>0.12929282336605996</x:v>
      </x:c>
      <x:c r="L467" s="34">
        <x:f t="shared" si="268"/>
        <x:v>0.85269408577348016</x:v>
      </x:c>
      <x:c r="M467" s="34">
        <x:f t="shared" si="269"/>
        <x:v>5.6443086579102457E-2</x:v>
      </x:c>
      <x:c r="N467" s="34">
        <x:f t="shared" si="240"/>
        <x:v>1.1654175309728068</x:v>
      </x:c>
      <x:c r="O467" s="35">
        <x:f t="shared" si="241"/>
        <x:v>0.21990432768443058</x:v>
      </x:c>
      <x:c r="P467" s="26" t="b">
        <x:f t="shared" si="242"/>
        <x:v>0</x:v>
      </x:c>
      <x:c r="Q467" s="26" t="b">
        <x:f t="shared" si="243"/>
        <x:v>0</x:v>
      </x:c>
      <x:c r="R467" s="26" t="b">
        <x:f t="shared" si="244"/>
        <x:v>0</x:v>
      </x:c>
      <x:c r="S467" s="26" t="b">
        <x:f t="shared" si="270"/>
        <x:v>0</x:v>
      </x:c>
      <x:c r="T467" s="26" t="str">
        <x:f t="shared" si="271"/>
        <x:v>不调</x:v>
      </x:c>
      <x:c r="U467" s="34">
        <x:f t="shared" si="245"/>
        <x:v>0.12698753525416415</x:v>
      </x:c>
      <x:c r="V467" s="34">
        <x:f t="shared" si="246"/>
        <x:v>0.12929282336605996</x:v>
      </x:c>
      <x:c r="W467" s="34">
        <x:f t="shared" si="247"/>
        <x:v>0.85269408577348016</x:v>
      </x:c>
      <x:c r="X467" s="34">
        <x:f t="shared" si="248"/>
        <x:v>5.6443086579102457E-2</x:v>
      </x:c>
      <x:c r="Y467" s="34">
        <x:f t="shared" si="272"/>
        <x:v>0.99989014210444149</x:v>
      </x:c>
      <x:c r="Z467" s="34">
        <x:f t="shared" si="249"/>
        <x:v>0.12697358467077896</x:v>
      </x:c>
      <x:c r="AA467" s="34">
        <x:f t="shared" si="250"/>
        <x:v>0.12927861952857414</x:v>
      </x:c>
      <x:c r="AB467" s="34">
        <x:f t="shared" si="251"/>
        <x:v>0.85260041059566194</x:v>
      </x:c>
      <x:c r="AC467" s="34">
        <x:f t="shared" si="252"/>
        <x:v>5.6436885860392048E-2</x:v>
      </x:c>
      <x:c r="AD467" s="34">
        <x:f t="shared" si="253"/>
        <x:v>1.1652895006554072</x:v>
      </x:c>
      <x:c r="AE467" s="34">
        <x:f t="shared" si="273"/>
        <x:v>1.1885140905304998</x:v>
      </x:c>
      <x:c r="AF467" s="33">
        <x:f t="shared" si="254"/>
        <x:v>-1.9540862039528872E-2</x:v>
      </x:c>
      <x:c r="AG467" s="33">
        <x:f t="shared" si="274"/>
        <x:v>-1.2771413937822107E-3</x:v>
      </x:c>
      <x:c r="AH467" s="30">
        <x:f t="shared" si="275"/>
        <x:v>44469</x:v>
      </x:c>
      <x:c r="AI467" s="36">
        <x:f t="shared" si="255"/>
        <x:v>2021</x:v>
      </x:c>
      <x:c r="AJ467" s="36">
        <x:f t="shared" si="256"/>
        <x:v>10</x:v>
      </x:c>
      <x:c r="AK467" s="26">
        <x:f t="shared" si="257"/>
        <x:v>0</x:v>
      </x:c>
      <x:c r="AL467" s="34">
        <x:f t="shared" si="276"/>
        <x:v>1.1667796432352053</x:v>
      </x:c>
      <x:c r="AM467" s="35" t="str">
        <x:f t="shared" si="258"/>
      </x:c>
      <x:c r="AN467" s="34">
        <x:f t="shared" si="277"/>
        <x:v>1.1885140905304998</x:v>
      </x:c>
      <x:c r="AO467" s="35">
        <x:f t="shared" si="259"/>
        <x:v>-1.9540862039528872E-2</x:v>
      </x:c>
      <x:c r="AP467" s="31">
        <x:f t="shared" si="260"/>
        <x:v>1</x:v>
      </x:c>
      <x:c r="AQ467" s="26" t="b">
        <x:f t="shared" si="261"/>
        <x:v>1</x:v>
      </x:c>
    </x:row>
    <x:row r="468">
      <x:c r="A468" s="30" t="n">
        <x:f>'净值底稿'!A430</x:f>
        <x:v>44480</x:v>
      </x:c>
      <x:c r="B468" s="32" t="n">
        <x:f>'净值底稿'!F430</x:f>
        <x:v>1.8720816187029525</x:v>
      </x:c>
      <x:c r="C468" s="32" t="n">
        <x:f>'净值底稿'!O430</x:f>
        <x:v>1.4708588090400974</x:v>
      </x:c>
      <x:c r="D468" s="32" t="n">
        <x:f>'净值底稿'!P430</x:f>
        <x:v>1.494</x:v>
      </x:c>
      <x:c r="E468" s="32" t="n">
        <x:f>'净值底稿'!Q430</x:f>
        <x:v>1.3228</x:v>
      </x:c>
      <x:c r="F468" s="33">
        <x:f t="shared" si="262"/>
        <x:v>-4.1335760934431143E-3</x:v>
      </x:c>
      <x:c r="G468" s="33">
        <x:f t="shared" si="263"/>
        <x:v>-3.5037210210427938E-3</x:v>
      </x:c>
      <x:c r="H468" s="33">
        <x:f t="shared" si="264"/>
        <x:v>-1.2033694344163459E-3</x:v>
      </x:c>
      <x:c r="I468" s="33">
        <x:f t="shared" si="265"/>
        <x:v>-1.8110473890733392E-3</x:v>
      </x:c>
      <x:c r="J468" s="34">
        <x:f t="shared" si="266"/>
        <x:v>0.12644872969668505</x:v>
      </x:c>
      <x:c r="K468" s="34">
        <x:f t="shared" si="267"/>
        <x:v>0.12882566331176049</x:v>
      </x:c>
      <x:c r="L468" s="34">
        <x:f t="shared" si="268"/>
        <x:v>0.8515744173217803</x:v>
      </x:c>
      <x:c r="M468" s="34">
        <x:f t="shared" si="269"/>
        <x:v>5.6334675985607152E-2</x:v>
      </x:c>
      <x:c r="N468" s="34">
        <x:f t="shared" si="240"/>
        <x:v>1.163183486315833</x:v>
      </x:c>
      <x:c r="O468" s="35">
        <x:f t="shared" si="241"/>
        <x:v>0.21946184416439718</x:v>
      </x:c>
      <x:c r="P468" s="26" t="b">
        <x:f t="shared" si="242"/>
        <x:v>0</x:v>
      </x:c>
      <x:c r="Q468" s="26" t="b">
        <x:f t="shared" si="243"/>
        <x:v>0</x:v>
      </x:c>
      <x:c r="R468" s="26" t="b">
        <x:f t="shared" si="244"/>
        <x:v>0</x:v>
      </x:c>
      <x:c r="S468" s="26" t="b">
        <x:f t="shared" si="270"/>
        <x:v>0</x:v>
      </x:c>
      <x:c r="T468" s="26" t="str">
        <x:f t="shared" si="271"/>
        <x:v>不调</x:v>
      </x:c>
      <x:c r="U468" s="34">
        <x:f t="shared" si="245"/>
        <x:v>0.12644872969668505</x:v>
      </x:c>
      <x:c r="V468" s="34">
        <x:f t="shared" si="246"/>
        <x:v>0.12882566331176049</x:v>
      </x:c>
      <x:c r="W468" s="34">
        <x:f t="shared" si="247"/>
        <x:v>0.8515744173217803</x:v>
      </x:c>
      <x:c r="X468" s="34">
        <x:f t="shared" si="248"/>
        <x:v>5.6334675985607152E-2</x:v>
      </x:c>
      <x:c r="Y468" s="34">
        <x:f t="shared" si="272"/>
        <x:v>0.99995880187477393</x:v>
      </x:c>
      <x:c r="Z468" s="34">
        <x:f t="shared" si="249"/>
        <x:v>0.12644352024608432</x:v>
      </x:c>
      <x:c r="AA468" s="34">
        <x:f t="shared" si="250"/>
        <x:v>0.12882035593595104</x:v>
      </x:c>
      <x:c r="AB468" s="34">
        <x:f t="shared" si="251"/>
        <x:v>0.8515393340522962</x:v>
      </x:c>
      <x:c r="AC468" s="34">
        <x:f t="shared" si="252"/>
        <x:v>5.6332355102571327E-2</x:v>
      </x:c>
      <x:c r="AD468" s="34">
        <x:f t="shared" si="253"/>
        <x:v>1.1631355653369029</x:v>
      </x:c>
      <x:c r="AE468" s="34">
        <x:f t="shared" si="273"/>
        <x:v>1.1885140905304998</x:v>
      </x:c>
      <x:c r="AF468" s="33">
        <x:f t="shared" si="254"/>
        <x:v>-2.1353154662448359E-2</x:v>
      </x:c>
      <x:c r="AG468" s="33">
        <x:f t="shared" si="274"/>
        <x:v>-1.8484121905267825E-3</x:v>
      </x:c>
      <x:c r="AH468" s="30">
        <x:f t="shared" si="275"/>
        <x:v>44469</x:v>
      </x:c>
      <x:c r="AI468" s="36">
        <x:f t="shared" si="255"/>
        <x:v>2021</x:v>
      </x:c>
      <x:c r="AJ468" s="36">
        <x:f t="shared" si="256"/>
        <x:v>10</x:v>
      </x:c>
      <x:c r="AK468" s="26">
        <x:f t="shared" si="257"/>
        <x:v>0</x:v>
      </x:c>
      <x:c r="AL468" s="34">
        <x:f t="shared" si="276"/>
        <x:v>1.1667796432352053</x:v>
      </x:c>
      <x:c r="AM468" s="35" t="str">
        <x:f t="shared" si="258"/>
      </x:c>
      <x:c r="AN468" s="34">
        <x:f t="shared" si="277"/>
        <x:v>1.1885140905304998</x:v>
      </x:c>
      <x:c r="AO468" s="35">
        <x:f t="shared" si="259"/>
        <x:v>-2.1353154662448359E-2</x:v>
      </x:c>
      <x:c r="AP468" s="31">
        <x:f t="shared" si="260"/>
        <x:v>1</x:v>
      </x:c>
      <x:c r="AQ468" s="26" t="b">
        <x:f t="shared" si="261"/>
        <x:v>1</x:v>
      </x:c>
    </x:row>
    <x:row r="469">
      <x:c r="A469" s="30" t="n">
        <x:f>'净值底稿'!A431</x:f>
        <x:v>44481</x:v>
      </x:c>
      <x:c r="B469" s="32" t="n">
        <x:f>'净值底稿'!F431</x:f>
        <x:v>1.8137167003018173</x:v>
      </x:c>
      <x:c r="C469" s="32" t="n">
        <x:f>'净值底稿'!O431</x:f>
        <x:v>1.4426834596307576</x:v>
      </x:c>
      <x:c r="D469" s="32" t="n">
        <x:f>'净值底稿'!P431</x:f>
        <x:v>1.4936</x:v>
      </x:c>
      <x:c r="E469" s="32" t="n">
        <x:f>'净值底稿'!Q431</x:f>
        <x:v>1.3301</x:v>
      </x:c>
      <x:c r="F469" s="33">
        <x:f t="shared" si="262"/>
        <x:v>-3.1176481739921491E-2</x:v>
      </x:c>
      <x:c r="G469" s="33">
        <x:f t="shared" si="263"/>
        <x:v>-1.9155713135870167E-2</x:v>
      </x:c>
      <x:c r="H469" s="33">
        <x:f t="shared" si="264"/>
        <x:v>-2.6773761713516642E-4</x:v>
      </x:c>
      <x:c r="I469" s="33">
        <x:f t="shared" si="265"/>
        <x:v>5.5185969156335002E-3</x:v>
      </x:c>
      <x:c r="J469" s="34">
        <x:f t="shared" si="266"/>
        <x:v>0.12250145614600089</x:v>
      </x:c>
      <x:c r="K469" s="34">
        <x:f t="shared" si="267"/>
        <x:v>0.12635271015158128</x:v>
      </x:c>
      <x:c r="L469" s="34">
        <x:f t="shared" si="268"/>
        <x:v>0.85131134494010019</x:v>
      </x:c>
      <x:c r="M469" s="34">
        <x:f t="shared" si="269"/>
        <x:v>5.6643230663690751E-2</x:v>
      </x:c>
      <x:c r="N469" s="34">
        <x:f t="shared" si="240"/>
        <x:v>1.1568087419013733</x:v>
      </x:c>
      <x:c r="O469" s="35">
        <x:f t="shared" si="241"/>
        <x:v>0.21512127051232025</x:v>
      </x:c>
      <x:c r="P469" s="26" t="b">
        <x:f t="shared" si="242"/>
        <x:v>0</x:v>
      </x:c>
      <x:c r="Q469" s="26" t="b">
        <x:f t="shared" si="243"/>
        <x:v>0</x:v>
      </x:c>
      <x:c r="R469" s="26" t="b">
        <x:f t="shared" si="244"/>
        <x:v>0</x:v>
      </x:c>
      <x:c r="S469" s="26" t="b">
        <x:f t="shared" si="270"/>
        <x:v>0</x:v>
      </x:c>
      <x:c r="T469" s="26" t="str">
        <x:f t="shared" si="271"/>
        <x:v>不调</x:v>
      </x:c>
      <x:c r="U469" s="34">
        <x:f t="shared" si="245"/>
        <x:v>0.12250145614600089</x:v>
      </x:c>
      <x:c r="V469" s="34">
        <x:f t="shared" si="246"/>
        <x:v>0.12635271015158128</x:v>
      </x:c>
      <x:c r="W469" s="34">
        <x:f t="shared" si="247"/>
        <x:v>0.85131134494010019</x:v>
      </x:c>
      <x:c r="X469" s="34">
        <x:f t="shared" si="248"/>
        <x:v>5.6643230663690751E-2</x:v>
      </x:c>
      <x:c r="Y469" s="34">
        <x:f t="shared" si="272"/>
        <x:v>0.99998626710299976</x:v>
      </x:c>
      <x:c r="Z469" s="34">
        <x:f t="shared" si="249"/>
        <x:v>0.12249977384612125</x:v>
      </x:c>
      <x:c r="AA469" s="34">
        <x:f t="shared" si="250"/>
        <x:v>0.12635097496282707</x:v>
      </x:c>
      <x:c r="AB469" s="34">
        <x:f t="shared" si="251"/>
        <x:v>0.85129965396908502</x:v>
      </x:c>
      <x:c r="AC469" s="34">
        <x:f t="shared" si="252"/>
        <x:v>5.6642452788038283E-2</x:v>
      </x:c>
      <x:c r="AD469" s="34">
        <x:f t="shared" si="253"/>
        <x:v>1.1567928555660716</x:v>
      </x:c>
      <x:c r="AE469" s="34">
        <x:f t="shared" si="273"/>
        <x:v>1.1885140905304998</x:v>
      </x:c>
      <x:c r="AF469" s="33">
        <x:f t="shared" si="254"/>
        <x:v>-2.6689826580237885E-2</x:v>
      </x:c>
      <x:c r="AG469" s="33">
        <x:f t="shared" si="274"/>
        <x:v>-5.4531130848828324E-3</x:v>
      </x:c>
      <x:c r="AH469" s="30">
        <x:f t="shared" si="275"/>
        <x:v>44469</x:v>
      </x:c>
      <x:c r="AI469" s="36">
        <x:f t="shared" si="255"/>
        <x:v>2021</x:v>
      </x:c>
      <x:c r="AJ469" s="36">
        <x:f t="shared" si="256"/>
        <x:v>10</x:v>
      </x:c>
      <x:c r="AK469" s="26">
        <x:f t="shared" si="257"/>
        <x:v>0</x:v>
      </x:c>
      <x:c r="AL469" s="34">
        <x:f t="shared" si="276"/>
        <x:v>1.1667796432352053</x:v>
      </x:c>
      <x:c r="AM469" s="35" t="str">
        <x:f t="shared" si="258"/>
      </x:c>
      <x:c r="AN469" s="34">
        <x:f t="shared" si="277"/>
        <x:v>1.1885140905304998</x:v>
      </x:c>
      <x:c r="AO469" s="35">
        <x:f t="shared" si="259"/>
        <x:v>-2.6689826580237885E-2</x:v>
      </x:c>
      <x:c r="AP469" s="31">
        <x:f t="shared" si="260"/>
        <x:v>1</x:v>
      </x:c>
      <x:c r="AQ469" s="26" t="b">
        <x:f t="shared" si="261"/>
        <x:v>1</x:v>
      </x:c>
    </x:row>
    <x:row r="470">
      <x:c r="A470" s="30" t="n">
        <x:f>'净值底稿'!A432</x:f>
        <x:v>44482</x:v>
      </x:c>
      <x:c r="B470" s="32" t="n">
        <x:f>'净值底稿'!F432</x:f>
        <x:v>1.8486090670498125</x:v>
      </x:c>
      <x:c r="C470" s="32" t="n">
        <x:f>'净值底稿'!O432</x:f>
        <x:v>1.4529517956248463</x:v>
      </x:c>
      <x:c r="D470" s="32" t="n">
        <x:f>'净值底稿'!P432</x:f>
        <x:v>1.4933</x:v>
      </x:c>
      <x:c r="E470" s="32" t="n">
        <x:f>'净值底稿'!Q432</x:f>
        <x:v>1.3295</x:v>
      </x:c>
      <x:c r="F470" s="33">
        <x:f t="shared" si="262"/>
        <x:v>1.9238046792086516E-2</x:v>
      </x:c>
      <x:c r="G470" s="33">
        <x:f t="shared" si="263"/>
        <x:v>7.1175252793962418E-3</x:v>
      </x:c>
      <x:c r="H470" s="33">
        <x:f t="shared" si="264"/>
        <x:v>-2.0085698982319489E-4</x:v>
      </x:c>
      <x:c r="I470" s="33">
        <x:f t="shared" si="265"/>
        <x:v>-4.5109390271425021E-4</x:v>
      </x:c>
      <x:c r="J470" s="34">
        <x:f t="shared" si="266"/>
        <x:v>0.12485643022739294</x:v>
      </x:c>
      <x:c r="K470" s="34">
        <x:f t="shared" si="267"/>
        <x:v>0.12725028122120136</x:v>
      </x:c>
      <x:c r="L470" s="34">
        <x:f t="shared" si="268"/>
        <x:v>0.85112866448315128</x:v>
      </x:c>
      <x:c r="M470" s="34">
        <x:f t="shared" si="269"/>
        <x:v>5.6616901722950821E-2</x:v>
      </x:c>
      <x:c r="N470" s="34">
        <x:f t="shared" si="240"/>
        <x:v>1.1598522776546962</x:v>
      </x:c>
      <x:c r="O470" s="35">
        <x:f t="shared" si="241"/>
        <x:v>0.21736105218362117</x:v>
      </x:c>
      <x:c r="P470" s="26" t="b">
        <x:f t="shared" si="242"/>
        <x:v>0</x:v>
      </x:c>
      <x:c r="Q470" s="26" t="b">
        <x:f t="shared" si="243"/>
        <x:v>0</x:v>
      </x:c>
      <x:c r="R470" s="26" t="b">
        <x:f t="shared" si="244"/>
        <x:v>0</x:v>
      </x:c>
      <x:c r="S470" s="26" t="b">
        <x:f t="shared" si="270"/>
        <x:v>0</x:v>
      </x:c>
      <x:c r="T470" s="26" t="str">
        <x:f t="shared" si="271"/>
        <x:v>不调</x:v>
      </x:c>
      <x:c r="U470" s="34">
        <x:f t="shared" si="245"/>
        <x:v>0.12485643022739294</x:v>
      </x:c>
      <x:c r="V470" s="34">
        <x:f t="shared" si="246"/>
        <x:v>0.12725028122120136</x:v>
      </x:c>
      <x:c r="W470" s="34">
        <x:f t="shared" si="247"/>
        <x:v>0.85112866448315128</x:v>
      </x:c>
      <x:c r="X470" s="34">
        <x:f t="shared" si="248"/>
        <x:v>5.6616901722950821E-2</x:v>
      </x:c>
      <x:c r="Y470" s="34">
        <x:f t="shared" si="272"/>
        <x:v>0.99998626710299976</x:v>
      </x:c>
      <x:c r="Z470" s="34">
        <x:f t="shared" si="249"/>
        <x:v>0.12485471558689681</x:v>
      </x:c>
      <x:c r="AA470" s="34">
        <x:f t="shared" si="250"/>
        <x:v>0.1272485337061961</x:v>
      </x:c>
      <x:c r="AB470" s="34">
        <x:f t="shared" si="251"/>
        <x:v>0.851116976020868</x:v>
      </x:c>
      <x:c r="AC470" s="34">
        <x:f t="shared" si="252"/>
        <x:v>5.6616124208870987E-2</x:v>
      </x:c>
      <x:c r="AD470" s="34">
        <x:f t="shared" si="253"/>
        <x:v>1.1598363495228319</x:v>
      </x:c>
      <x:c r="AE470" s="34">
        <x:f t="shared" si="273"/>
        <x:v>1.1885140905304998</x:v>
      </x:c>
      <x:c r="AF470" s="33">
        <x:f t="shared" si="254"/>
        <x:v>-2.412907111170004E-2</x:v>
      </x:c>
      <x:c r="AG470" s="33">
        <x:f t="shared" si="274"/>
        <x:v>2.6309757551803425E-3</x:v>
      </x:c>
      <x:c r="AH470" s="30">
        <x:f t="shared" si="275"/>
        <x:v>44469</x:v>
      </x:c>
      <x:c r="AI470" s="36">
        <x:f t="shared" si="255"/>
        <x:v>2021</x:v>
      </x:c>
      <x:c r="AJ470" s="36">
        <x:f t="shared" si="256"/>
        <x:v>10</x:v>
      </x:c>
      <x:c r="AK470" s="26">
        <x:f t="shared" si="257"/>
        <x:v>0</x:v>
      </x:c>
      <x:c r="AL470" s="34">
        <x:f t="shared" si="276"/>
        <x:v>1.1667796432352053</x:v>
      </x:c>
      <x:c r="AM470" s="35" t="str">
        <x:f t="shared" si="258"/>
      </x:c>
      <x:c r="AN470" s="34">
        <x:f t="shared" si="277"/>
        <x:v>1.1885140905304998</x:v>
      </x:c>
      <x:c r="AO470" s="35">
        <x:f t="shared" si="259"/>
        <x:v>-2.412907111170004E-2</x:v>
      </x:c>
      <x:c r="AP470" s="31">
        <x:f t="shared" si="260"/>
        <x:v>1</x:v>
      </x:c>
      <x:c r="AQ470" s="26" t="b">
        <x:f t="shared" si="261"/>
        <x:v>1</x:v>
      </x:c>
    </x:row>
    <x:row r="471">
      <x:c r="A471" s="30" t="n">
        <x:f>'净值底稿'!A433</x:f>
        <x:v>44483</x:v>
      </x:c>
      <x:c r="B471" s="32" t="n">
        <x:f>'净值底稿'!F433</x:f>
        <x:v>1.863013647740785</x:v>
      </x:c>
      <x:c r="C471" s="32" t="n">
        <x:f>'净值底稿'!O433</x:f>
        <x:v>1.4592900637797712</x:v>
      </x:c>
      <x:c r="D471" s="32" t="n">
        <x:f>'净值底稿'!P433</x:f>
        <x:v>1.4934</x:v>
      </x:c>
      <x:c r="E471" s="32" t="n">
        <x:f>'净值底稿'!Q433</x:f>
        <x:v>1.3467</x:v>
      </x:c>
      <x:c r="F471" s="33">
        <x:f t="shared" si="262"/>
        <x:v>7.7921183811786587E-3</x:v>
      </x:c>
      <x:c r="G471" s="33">
        <x:f t="shared" si="263"/>
        <x:v>4.3623389117317668E-3</x:v>
      </x:c>
      <x:c r="H471" s="33">
        <x:f t="shared" si="264"/>
        <x:v>6.6965780486150095E-5</x:v>
      </x:c>
      <x:c r="I471" s="33">
        <x:f t="shared" si="265"/>
        <x:v>1.2937194433997767E-2</x:v>
      </x:c>
      <x:c r="J471" s="34">
        <x:f t="shared" si="266"/>
        <x:v>0.1258275983111983</x:v>
      </x:c>
      <x:c r="K471" s="34">
        <x:f t="shared" si="267"/>
        <x:v>0.12780363493624344</x:v>
      </x:c>
      <x:c r="L471" s="34">
        <x:f t="shared" si="268"/>
        <x:v>0.85117397173345222</x:v>
      </x:c>
      <x:c r="M471" s="34">
        <x:f t="shared" si="269"/>
        <x:v>5.7348578015860519E-2</x:v>
      </x:c>
      <x:c r="N471" s="34">
        <x:f t="shared" si="240"/>
        <x:v>1.1621537829967543</x:v>
      </x:c>
      <x:c r="O471" s="35">
        <x:f t="shared" si="241"/>
        <x:v>0.2182424021315173</x:v>
      </x:c>
      <x:c r="P471" s="26" t="b">
        <x:f t="shared" si="242"/>
        <x:v>0</x:v>
      </x:c>
      <x:c r="Q471" s="26" t="b">
        <x:f t="shared" si="243"/>
        <x:v>0</x:v>
      </x:c>
      <x:c r="R471" s="26" t="b">
        <x:f t="shared" si="244"/>
        <x:v>0</x:v>
      </x:c>
      <x:c r="S471" s="26" t="b">
        <x:f t="shared" si="270"/>
        <x:v>0</x:v>
      </x:c>
      <x:c r="T471" s="26" t="str">
        <x:f t="shared" si="271"/>
        <x:v>不调</x:v>
      </x:c>
      <x:c r="U471" s="34">
        <x:f t="shared" si="245"/>
        <x:v>0.1258275983111983</x:v>
      </x:c>
      <x:c r="V471" s="34">
        <x:f t="shared" si="246"/>
        <x:v>0.12780363493624344</x:v>
      </x:c>
      <x:c r="W471" s="34">
        <x:f t="shared" si="247"/>
        <x:v>0.85117397173345222</x:v>
      </x:c>
      <x:c r="X471" s="34">
        <x:f t="shared" si="248"/>
        <x:v>5.7348578015860519E-2</x:v>
      </x:c>
      <x:c r="Y471" s="34">
        <x:f t="shared" si="272"/>
        <x:v>0.99998626710299976</x:v>
      </x:c>
      <x:c r="Z471" s="34">
        <x:f t="shared" si="249"/>
        <x:v>0.12582587033375089</x:v>
      </x:c>
      <x:c r="AA471" s="34">
        <x:f t="shared" si="250"/>
        <x:v>0.1278018798220886</x:v>
      </x:c>
      <x:c r="AB471" s="34">
        <x:f t="shared" si="251"/>
        <x:v>0.85116228264896909</x:v>
      </x:c>
      <x:c r="AC471" s="34">
        <x:f t="shared" si="252"/>
        <x:v>5.7347790453745516E-2</x:v>
      </x:c>
      <x:c r="AD471" s="34">
        <x:f t="shared" si="253"/>
        <x:v>1.1621378232585542</x:v>
      </x:c>
      <x:c r="AE471" s="34">
        <x:f t="shared" si="273"/>
        <x:v>1.1885140905304998</x:v>
      </x:c>
      <x:c r="AF471" s="33">
        <x:f t="shared" si="254"/>
        <x:v>-2.2192641620405573E-2</x:v>
      </x:c>
      <x:c r="AG471" s="33">
        <x:f t="shared" si="274"/>
        <x:v>1.984309024863018E-3</x:v>
      </x:c>
      <x:c r="AH471" s="30">
        <x:f t="shared" si="275"/>
        <x:v>44469</x:v>
      </x:c>
      <x:c r="AI471" s="36">
        <x:f t="shared" si="255"/>
        <x:v>2021</x:v>
      </x:c>
      <x:c r="AJ471" s="36">
        <x:f t="shared" si="256"/>
        <x:v>10</x:v>
      </x:c>
      <x:c r="AK471" s="26">
        <x:f t="shared" si="257"/>
        <x:v>0</x:v>
      </x:c>
      <x:c r="AL471" s="34">
        <x:f t="shared" si="276"/>
        <x:v>1.1667796432352053</x:v>
      </x:c>
      <x:c r="AM471" s="35" t="str">
        <x:f t="shared" si="258"/>
      </x:c>
      <x:c r="AN471" s="34">
        <x:f t="shared" si="277"/>
        <x:v>1.1885140905304998</x:v>
      </x:c>
      <x:c r="AO471" s="35">
        <x:f t="shared" si="259"/>
        <x:v>-2.2192641620405573E-2</x:v>
      </x:c>
      <x:c r="AP471" s="31">
        <x:f t="shared" si="260"/>
        <x:v>1</x:v>
      </x:c>
      <x:c r="AQ471" s="26" t="b">
        <x:f t="shared" si="261"/>
        <x:v>1</x:v>
      </x:c>
    </x:row>
    <x:row r="472">
      <x:c r="A472" s="30" t="n">
        <x:f>'净值底稿'!A434</x:f>
        <x:v>44484</x:v>
      </x:c>
      <x:c r="B472" s="32" t="n">
        <x:f>'净值底稿'!F434</x:f>
        <x:v>1.9001973733312525</x:v>
      </x:c>
      <x:c r="C472" s="32" t="n">
        <x:f>'净值底稿'!O434</x:f>
        <x:v>1.4619098497014675</x:v>
      </x:c>
      <x:c r="D472" s="32" t="n">
        <x:f>'净值底稿'!P434</x:f>
        <x:v>1.4932</x:v>
      </x:c>
      <x:c r="E472" s="32" t="n">
        <x:f>'净值底稿'!Q434</x:f>
        <x:v>1.3441</x:v>
      </x:c>
      <x:c r="F472" s="33">
        <x:f t="shared" si="262"/>
        <x:v>1.9958912075367152E-2</x:v>
      </x:c>
      <x:c r="G472" s="33">
        <x:f t="shared" si="263"/>
        <x:v>1.7952468715580761E-3</x:v>
      </x:c>
      <x:c r="H472" s="33">
        <x:f t="shared" si="264"/>
        <x:v>-1.3392259274136453E-4</x:v>
      </x:c>
      <x:c r="I472" s="33">
        <x:f t="shared" si="265"/>
        <x:v>-1.9306452810573527E-3</x:v>
      </x:c>
      <x:c r="J472" s="34">
        <x:f t="shared" si="266"/>
        <x:v>0.12833721781654878</x:v>
      </x:c>
      <x:c r="K472" s="34">
        <x:f t="shared" si="267"/>
        <x:v>0.12803131574701845</x:v>
      </x:c>
      <x:c r="L472" s="34">
        <x:f t="shared" si="268"/>
        <x:v>0.85104829278923311</x:v>
      </x:c>
      <x:c r="M472" s="34">
        <x:f t="shared" si="269"/>
        <x:v>5.7237072212726926E-2</x:v>
      </x:c>
      <x:c r="N472" s="34">
        <x:f t="shared" si="240"/>
        <x:v>1.1646538985655273</x:v>
      </x:c>
      <x:c r="O472" s="35">
        <x:f t="shared" si="241"/>
        <x:v>0.22012422220827102</x:v>
      </x:c>
      <x:c r="P472" s="26" t="b">
        <x:f t="shared" si="242"/>
        <x:v>0</x:v>
      </x:c>
      <x:c r="Q472" s="26" t="b">
        <x:f t="shared" si="243"/>
        <x:v>0</x:v>
      </x:c>
      <x:c r="R472" s="26" t="b">
        <x:f t="shared" si="244"/>
        <x:v>0</x:v>
      </x:c>
      <x:c r="S472" s="26" t="b">
        <x:f t="shared" si="270"/>
        <x:v>0</x:v>
      </x:c>
      <x:c r="T472" s="26" t="str">
        <x:f t="shared" si="271"/>
        <x:v>不调</x:v>
      </x:c>
      <x:c r="U472" s="34">
        <x:f t="shared" si="245"/>
        <x:v>0.12833721781654878</x:v>
      </x:c>
      <x:c r="V472" s="34">
        <x:f t="shared" si="246"/>
        <x:v>0.12803131574701845</x:v>
      </x:c>
      <x:c r="W472" s="34">
        <x:f t="shared" si="247"/>
        <x:v>0.85104829278923311</x:v>
      </x:c>
      <x:c r="X472" s="34">
        <x:f t="shared" si="248"/>
        <x:v>5.7237072212726926E-2</x:v>
      </x:c>
      <x:c r="Y472" s="34">
        <x:f t="shared" si="272"/>
        <x:v>0.99998626710299976</x:v>
      </x:c>
      <x:c r="Z472" s="34">
        <x:f t="shared" si="249"/>
        <x:v>0.12833545537475521</x:v>
      </x:c>
      <x:c r="AA472" s="34">
        <x:f t="shared" si="250"/>
        <x:v>0.1280295575061465</x:v>
      </x:c>
      <x:c r="AB472" s="34">
        <x:f t="shared" si="251"/>
        <x:v>0.85103660543068604</x:v>
      </x:c>
      <x:c r="AC472" s="34">
        <x:f t="shared" si="252"/>
        <x:v>5.7236286181909631E-2</x:v>
      </x:c>
      <x:c r="AD472" s="34">
        <x:f t="shared" si="253"/>
        <x:v>1.1646379044934974</x:v>
      </x:c>
      <x:c r="AE472" s="34">
        <x:f t="shared" si="273"/>
        <x:v>1.1885140905304998</x:v>
      </x:c>
      <x:c r="AF472" s="33">
        <x:f t="shared" si="254"/>
        <x:v>-2.008910641214634E-2</x:v>
      </x:c>
      <x:c r="AG472" s="33">
        <x:f t="shared" si="274"/>
        <x:v>2.1512777442636022E-3</x:v>
      </x:c>
      <x:c r="AH472" s="30">
        <x:f t="shared" si="275"/>
        <x:v>44469</x:v>
      </x:c>
      <x:c r="AI472" s="36">
        <x:f t="shared" si="255"/>
        <x:v>2021</x:v>
      </x:c>
      <x:c r="AJ472" s="36">
        <x:f t="shared" si="256"/>
        <x:v>10</x:v>
      </x:c>
      <x:c r="AK472" s="26">
        <x:f t="shared" si="257"/>
        <x:v>0</x:v>
      </x:c>
      <x:c r="AL472" s="34">
        <x:f t="shared" si="276"/>
        <x:v>1.1667796432352053</x:v>
      </x:c>
      <x:c r="AM472" s="35" t="str">
        <x:f t="shared" si="258"/>
      </x:c>
      <x:c r="AN472" s="34">
        <x:f t="shared" si="277"/>
        <x:v>1.1885140905304998</x:v>
      </x:c>
      <x:c r="AO472" s="35">
        <x:f t="shared" si="259"/>
        <x:v>-2.008910641214634E-2</x:v>
      </x:c>
      <x:c r="AP472" s="31">
        <x:f t="shared" si="260"/>
        <x:v>1</x:v>
      </x:c>
      <x:c r="AQ472" s="26" t="b">
        <x:f t="shared" si="261"/>
        <x:v>1</x:v>
      </x:c>
    </x:row>
    <x:row r="473">
      <x:c r="A473" s="30" t="n">
        <x:f>'净值底稿'!A435</x:f>
        <x:v>44487</x:v>
      </x:c>
      <x:c r="B473" s="32" t="n">
        <x:f>'净值底稿'!F435</x:f>
        <x:v>1.9196983744090226</x:v>
      </x:c>
      <x:c r="C473" s="32" t="n">
        <x:f>'净值底稿'!O435</x:f>
        <x:v>1.4696079482079825</x:v>
      </x:c>
      <x:c r="D473" s="32" t="n">
        <x:f>'净值底稿'!P435</x:f>
        <x:v>1.49</x:v>
      </x:c>
      <x:c r="E473" s="32" t="n">
        <x:f>'净值底稿'!Q435</x:f>
        <x:v>1.3267</x:v>
      </x:c>
      <x:c r="F473" s="33">
        <x:f t="shared" si="262"/>
        <x:v>1.0262618689753644E-2</x:v>
      </x:c>
      <x:c r="G473" s="33">
        <x:f t="shared" si="263"/>
        <x:v>5.2657819550823159E-3</x:v>
      </x:c>
      <x:c r="H473" s="33">
        <x:f t="shared" si="264"/>
        <x:v>-2.1430484864720656E-3</x:v>
      </x:c>
      <x:c r="I473" s="33">
        <x:f t="shared" si="265"/>
        <x:v>-1.2945465367160236E-2</x:v>
      </x:c>
      <x:c r="J473" s="34">
        <x:f t="shared" si="266"/>
        <x:v>0.12965251321764223</x:v>
      </x:c>
      <x:c r="K473" s="34">
        <x:f t="shared" si="267"/>
        <x:v>0.12870373323977954</x:v>
      </x:c>
      <x:c r="L473" s="34">
        <x:f t="shared" si="268"/>
        <x:v>0.84921279272148553</x:v>
      </x:c>
      <x:c r="M473" s="34">
        <x:f t="shared" si="269"/>
        <x:v>5.6495335821396847E-2</x:v>
      </x:c>
      <x:c r="N473" s="34">
        <x:f t="shared" si="240"/>
        <x:v>1.1640643750003041</x:v>
      </x:c>
      <x:c r="O473" s="35">
        <x:f t="shared" si="241"/>
        <x:v>0.22194326362522199</x:v>
      </x:c>
      <x:c r="P473" s="26" t="b">
        <x:f t="shared" si="242"/>
        <x:v>0</x:v>
      </x:c>
      <x:c r="Q473" s="26" t="b">
        <x:f t="shared" si="243"/>
        <x:v>0</x:v>
      </x:c>
      <x:c r="R473" s="26" t="b">
        <x:f t="shared" si="244"/>
        <x:v>0</x:v>
      </x:c>
      <x:c r="S473" s="26" t="b">
        <x:f t="shared" si="270"/>
        <x:v>0</x:v>
      </x:c>
      <x:c r="T473" s="26" t="str">
        <x:f t="shared" si="271"/>
        <x:v>不调</x:v>
      </x:c>
      <x:c r="U473" s="34">
        <x:f t="shared" si="245"/>
        <x:v>0.12965251321764223</x:v>
      </x:c>
      <x:c r="V473" s="34">
        <x:f t="shared" si="246"/>
        <x:v>0.12870373323977954</x:v>
      </x:c>
      <x:c r="W473" s="34">
        <x:f t="shared" si="247"/>
        <x:v>0.84921279272148553</x:v>
      </x:c>
      <x:c r="X473" s="34">
        <x:f t="shared" si="248"/>
        <x:v>5.6495335821396847E-2</x:v>
      </x:c>
      <x:c r="Y473" s="34">
        <x:f t="shared" si="272"/>
        <x:v>0.99995880187477393</x:v>
      </x:c>
      <x:c r="Z473" s="34">
        <x:f t="shared" si="249"/>
        <x:v>0.12964717177716681</x:v>
      </x:c>
      <x:c r="AA473" s="34">
        <x:f t="shared" si="250"/>
        <x:v>0.12869843088726046</x:v>
      </x:c>
      <x:c r="AB473" s="34">
        <x:f t="shared" si="251"/>
        <x:v>0.84917780674650745</x:v>
      </x:c>
      <x:c r="AC473" s="34">
        <x:f t="shared" si="252"/>
        <x:v>5.6493008319476991E-2</x:v>
      </x:c>
      <x:c r="AD473" s="34">
        <x:f t="shared" si="253"/>
        <x:v>1.1640164177304118</x:v>
      </x:c>
      <x:c r="AE473" s="34">
        <x:f t="shared" si="273"/>
        <x:v>1.1885140905304998</x:v>
      </x:c>
      <x:c r="AF473" s="33">
        <x:f t="shared" si="254"/>
        <x:v>-2.0612017135744232E-2</x:v>
      </x:c>
      <x:c r="AG473" s="33">
        <x:f t="shared" si="274"/>
        <x:v>-5.3363089135927133E-4</x:v>
      </x:c>
      <x:c r="AH473" s="30">
        <x:f t="shared" si="275"/>
        <x:v>44469</x:v>
      </x:c>
      <x:c r="AI473" s="36">
        <x:f t="shared" si="255"/>
        <x:v>2021</x:v>
      </x:c>
      <x:c r="AJ473" s="36">
        <x:f t="shared" si="256"/>
        <x:v>10</x:v>
      </x:c>
      <x:c r="AK473" s="26">
        <x:f t="shared" si="257"/>
        <x:v>0</x:v>
      </x:c>
      <x:c r="AL473" s="34">
        <x:f t="shared" si="276"/>
        <x:v>1.1667796432352053</x:v>
      </x:c>
      <x:c r="AM473" s="35" t="str">
        <x:f t="shared" si="258"/>
      </x:c>
      <x:c r="AN473" s="34">
        <x:f t="shared" si="277"/>
        <x:v>1.1885140905304998</x:v>
      </x:c>
      <x:c r="AO473" s="35">
        <x:f t="shared" si="259"/>
        <x:v>-2.0612017135744232E-2</x:v>
      </x:c>
      <x:c r="AP473" s="31">
        <x:f t="shared" si="260"/>
        <x:v>1</x:v>
      </x:c>
      <x:c r="AQ473" s="26" t="b">
        <x:f t="shared" si="261"/>
        <x:v>1</x:v>
      </x:c>
    </x:row>
    <x:row r="474">
      <x:c r="A474" s="30" t="n">
        <x:f>'净值底稿'!A436</x:f>
        <x:v>44488</x:v>
      </x:c>
      <x:c r="B474" s="32" t="n">
        <x:f>'净值底稿'!F436</x:f>
        <x:v>1.9294182430401499</x:v>
      </x:c>
      <x:c r="C474" s="32" t="n">
        <x:f>'净值底稿'!O436</x:f>
        <x:v>1.4813510894689874</x:v>
      </x:c>
      <x:c r="D474" s="32" t="n">
        <x:f>'净值底稿'!P436</x:f>
        <x:v>1.4906</x:v>
      </x:c>
      <x:c r="E474" s="32" t="n">
        <x:f>'净值底稿'!Q436</x:f>
        <x:v>1.3317</x:v>
      </x:c>
      <x:c r="F474" s="33">
        <x:f t="shared" si="262"/>
        <x:v>5.0632269947716857E-3</x:v>
      </x:c>
      <x:c r="G474" s="33">
        <x:f t="shared" si="263"/>
        <x:v>7.9906625949623944E-3</x:v>
      </x:c>
      <x:c r="H474" s="33">
        <x:f t="shared" si="264"/>
        <x:v>4.0268456375835981E-4</x:v>
      </x:c>
      <x:c r="I474" s="33">
        <x:f t="shared" si="265"/>
        <x:v>3.7687495289064898E-3</x:v>
      </x:c>
      <x:c r="J474" s="34">
        <x:f t="shared" si="266"/>
        <x:v>0.13030360483710476</x:v>
      </x:c>
      <x:c r="K474" s="34">
        <x:f t="shared" si="267"/>
        <x:v>0.12972681662498164</x:v>
      </x:c>
      <x:c r="L474" s="34">
        <x:f t="shared" si="268"/>
        <x:v>0.84951975754117048</x:v>
      </x:c>
      <x:c r="M474" s="34">
        <x:f t="shared" si="269"/>
        <x:v>5.6705916317967529E-2</x:v>
      </x:c>
      <x:c r="N474" s="34">
        <x:f t="shared" si="240"/>
        <x:v>1.1662560953212244</x:v>
      </x:c>
      <x:c r="O474" s="35">
        <x:f t="shared" si="241"/>
        <x:v>0.22296168269154101</x:v>
      </x:c>
      <x:c r="P474" s="26" t="b">
        <x:f t="shared" si="242"/>
        <x:v>0</x:v>
      </x:c>
      <x:c r="Q474" s="26" t="b">
        <x:f t="shared" si="243"/>
        <x:v>0</x:v>
      </x:c>
      <x:c r="R474" s="26" t="b">
        <x:f t="shared" si="244"/>
        <x:v>0</x:v>
      </x:c>
      <x:c r="S474" s="26" t="b">
        <x:f t="shared" si="270"/>
        <x:v>0</x:v>
      </x:c>
      <x:c r="T474" s="26" t="str">
        <x:f t="shared" si="271"/>
        <x:v>不调</x:v>
      </x:c>
      <x:c r="U474" s="34">
        <x:f t="shared" si="245"/>
        <x:v>0.13030360483710476</x:v>
      </x:c>
      <x:c r="V474" s="34">
        <x:f t="shared" si="246"/>
        <x:v>0.12972681662498164</x:v>
      </x:c>
      <x:c r="W474" s="34">
        <x:f t="shared" si="247"/>
        <x:v>0.84951975754117048</x:v>
      </x:c>
      <x:c r="X474" s="34">
        <x:f t="shared" si="248"/>
        <x:v>5.6705916317967529E-2</x:v>
      </x:c>
      <x:c r="Y474" s="34">
        <x:f t="shared" si="272"/>
        <x:v>0.99998626710299976</x:v>
      </x:c>
      <x:c r="Z474" s="34">
        <x:f t="shared" si="249"/>
        <x:v>0.13030181539112076</x:v>
      </x:c>
      <x:c r="AA474" s="34">
        <x:f t="shared" si="250"/>
        <x:v>0.12972503509997077</x:v>
      </x:c>
      <x:c r="AB474" s="34">
        <x:f t="shared" si="251"/>
        <x:v>0.84950809117384052</x:v>
      </x:c>
      <x:c r="AC474" s="34">
        <x:f t="shared" si="252"/>
        <x:v>5.6705137581459432E-2</x:v>
      </x:c>
      <x:c r="AD474" s="34">
        <x:f t="shared" si="253"/>
        <x:v>1.1662400792463914</x:v>
      </x:c>
      <x:c r="AE474" s="34">
        <x:f t="shared" si="273"/>
        <x:v>1.1885140905304998</x:v>
      </x:c>
      <x:c r="AF474" s="33">
        <x:f t="shared" si="254"/>
        <x:v>-1.8741057814608109E-2</x:v>
      </x:c>
      <x:c r="AG474" s="33">
        <x:f t="shared" si="274"/>
        <x:v>1.9103351826559312E-3</x:v>
      </x:c>
      <x:c r="AH474" s="30">
        <x:f t="shared" si="275"/>
        <x:v>44469</x:v>
      </x:c>
      <x:c r="AI474" s="36">
        <x:f t="shared" si="255"/>
        <x:v>2021</x:v>
      </x:c>
      <x:c r="AJ474" s="36">
        <x:f t="shared" si="256"/>
        <x:v>10</x:v>
      </x:c>
      <x:c r="AK474" s="26">
        <x:f t="shared" si="257"/>
        <x:v>0</x:v>
      </x:c>
      <x:c r="AL474" s="34">
        <x:f t="shared" si="276"/>
        <x:v>1.1667796432352053</x:v>
      </x:c>
      <x:c r="AM474" s="35" t="str">
        <x:f t="shared" si="258"/>
      </x:c>
      <x:c r="AN474" s="34">
        <x:f t="shared" si="277"/>
        <x:v>1.1885140905304998</x:v>
      </x:c>
      <x:c r="AO474" s="35">
        <x:f t="shared" si="259"/>
        <x:v>-1.8741057814608109E-2</x:v>
      </x:c>
      <x:c r="AP474" s="31">
        <x:f t="shared" si="260"/>
        <x:v>1</x:v>
      </x:c>
      <x:c r="AQ474" s="26" t="b">
        <x:f t="shared" si="261"/>
        <x:v>1</x:v>
      </x:c>
    </x:row>
    <x:row r="475">
      <x:c r="A475" s="30" t="n">
        <x:f>'净值底稿'!A437</x:f>
        <x:v>44489</x:v>
      </x:c>
      <x:c r="B475" s="32" t="n">
        <x:f>'净值底稿'!F437</x:f>
        <x:v>1.9454011839490124</x:v>
      </x:c>
      <x:c r="C475" s="32" t="n">
        <x:f>'净值底稿'!O437</x:f>
        <x:v>1.4822425018229313</x:v>
      </x:c>
      <x:c r="D475" s="32" t="n">
        <x:f>'净值底稿'!P437</x:f>
        <x:v>1.4912</x:v>
      </x:c>
      <x:c r="E475" s="32" t="n">
        <x:f>'净值底稿'!Q437</x:f>
        <x:v>1.3272</x:v>
      </x:c>
      <x:c r="F475" s="33">
        <x:f t="shared" si="262"/>
        <x:v>8.2838135103762145E-3</x:v>
      </x:c>
      <x:c r="G475" s="33">
        <x:f t="shared" si="263"/>
        <x:v>6.0175630225733912E-4</x:v>
      </x:c>
      <x:c r="H475" s="33">
        <x:f t="shared" si="264"/>
        <x:v>4.0252247417149611E-4</x:v>
      </x:c>
      <x:c r="I475" s="33">
        <x:f t="shared" si="265"/>
        <x:v>-3.3791394458212443E-3</x:v>
      </x:c>
      <x:c r="J475" s="34">
        <x:f t="shared" si="266"/>
        <x:v>0.13138121132988428</x:v>
      </x:c>
      <x:c r="K475" s="34">
        <x:f t="shared" si="267"/>
        <x:v>0.12980309795740272</x:v>
      </x:c>
      <x:c r="L475" s="34">
        <x:f t="shared" si="268"/>
        <x:v>0.8498500372725285</x:v>
      </x:c>
      <x:c r="M475" s="34">
        <x:f t="shared" si="269"/>
        <x:v>5.65135230142772E-2</x:v>
      </x:c>
      <x:c r="N475" s="34">
        <x:f t="shared" si="240"/>
        <x:v>1.1675478695740928</x:v>
      </x:c>
      <x:c r="O475" s="35">
        <x:f t="shared" si="241"/>
        <x:v>0.22370329824897356</x:v>
      </x:c>
      <x:c r="P475" s="26" t="b">
        <x:f t="shared" si="242"/>
        <x:v>0</x:v>
      </x:c>
      <x:c r="Q475" s="26" t="b">
        <x:f t="shared" si="243"/>
        <x:v>0</x:v>
      </x:c>
      <x:c r="R475" s="26" t="b">
        <x:f t="shared" si="244"/>
        <x:v>0</x:v>
      </x:c>
      <x:c r="S475" s="26" t="b">
        <x:f t="shared" si="270"/>
        <x:v>0</x:v>
      </x:c>
      <x:c r="T475" s="26" t="str">
        <x:f t="shared" si="271"/>
        <x:v>不调</x:v>
      </x:c>
      <x:c r="U475" s="34">
        <x:f t="shared" si="245"/>
        <x:v>0.13138121132988428</x:v>
      </x:c>
      <x:c r="V475" s="34">
        <x:f t="shared" si="246"/>
        <x:v>0.12980309795740272</x:v>
      </x:c>
      <x:c r="W475" s="34">
        <x:f t="shared" si="247"/>
        <x:v>0.8498500372725285</x:v>
      </x:c>
      <x:c r="X475" s="34">
        <x:f t="shared" si="248"/>
        <x:v>5.65135230142772E-2</x:v>
      </x:c>
      <x:c r="Y475" s="34">
        <x:f t="shared" si="272"/>
        <x:v>0.99998626710299976</x:v>
      </x:c>
      <x:c r="Z475" s="34">
        <x:f t="shared" si="249"/>
        <x:v>0.13137940708524132</x:v>
      </x:c>
      <x:c r="AA475" s="34">
        <x:f t="shared" si="250"/>
        <x:v>0.12980131538482817</x:v>
      </x:c>
      <x:c r="AB475" s="34">
        <x:f t="shared" si="251"/>
        <x:v>0.84983836636950094</x:v>
      </x:c>
      <x:c r="AC475" s="34">
        <x:f t="shared" si="252"/>
        <x:v>5.6512746919886524E-2</x:v>
      </x:c>
      <x:c r="AD475" s="34">
        <x:f t="shared" si="253"/>
        <x:v>1.1675318357594571</x:v>
      </x:c>
      <x:c r="AE475" s="34">
        <x:f t="shared" si="273"/>
        <x:v>1.1885140905304998</x:v>
      </x:c>
      <x:c r="AF475" s="33">
        <x:f t="shared" si="254"/>
        <x:v>-1.7654191008940612E-2</x:v>
      </x:c>
      <x:c r="AG475" s="33">
        <x:f t="shared" si="274"/>
        <x:v>1.107624867343171E-3</x:v>
      </x:c>
      <x:c r="AH475" s="30">
        <x:f t="shared" si="275"/>
        <x:v>44469</x:v>
      </x:c>
      <x:c r="AI475" s="36">
        <x:f t="shared" si="255"/>
        <x:v>2021</x:v>
      </x:c>
      <x:c r="AJ475" s="36">
        <x:f t="shared" si="256"/>
        <x:v>10</x:v>
      </x:c>
      <x:c r="AK475" s="26">
        <x:f t="shared" si="257"/>
        <x:v>0</x:v>
      </x:c>
      <x:c r="AL475" s="34">
        <x:f t="shared" si="276"/>
        <x:v>1.1667796432352053</x:v>
      </x:c>
      <x:c r="AM475" s="35" t="str">
        <x:f t="shared" si="258"/>
      </x:c>
      <x:c r="AN475" s="34">
        <x:f t="shared" si="277"/>
        <x:v>1.1885140905304998</x:v>
      </x:c>
      <x:c r="AO475" s="35">
        <x:f t="shared" si="259"/>
        <x:v>-1.7654191008940612E-2</x:v>
      </x:c>
      <x:c r="AP475" s="31">
        <x:f t="shared" si="260"/>
        <x:v>1</x:v>
      </x:c>
      <x:c r="AQ475" s="26" t="b">
        <x:f t="shared" si="261"/>
        <x:v>1</x:v>
      </x:c>
    </x:row>
    <x:row r="476">
      <x:c r="A476" s="30" t="n">
        <x:f>'净值底稿'!A438</x:f>
        <x:v>44490</x:v>
      </x:c>
      <x:c r="B476" s="32" t="n">
        <x:f>'净值底稿'!F438</x:f>
        <x:v>1.93703584910383</x:v>
      </x:c>
      <x:c r="C476" s="32" t="n">
        <x:f>'净值底稿'!O438</x:f>
        <x:v>1.4812153081199724</x:v>
      </x:c>
      <x:c r="D476" s="32" t="n">
        <x:f>'净值底稿'!P438</x:f>
        <x:v>1.4926</x:v>
      </x:c>
      <x:c r="E476" s="32" t="n">
        <x:f>'净值底稿'!Q438</x:f>
        <x:v>1.333</x:v>
      </x:c>
      <x:c r="F476" s="33">
        <x:f t="shared" si="262"/>
        <x:v>-4.3000564172586131E-3</x:v>
      </x:c>
      <x:c r="G476" s="33">
        <x:f t="shared" si="263"/>
        <x:v>-6.9299976332859448E-4</x:v>
      </x:c>
      <x:c r="H476" s="33">
        <x:f t="shared" si="264"/>
        <x:v>9.3884120171661145E-4</x:v>
      </x:c>
      <x:c r="I476" s="33">
        <x:f t="shared" si="265"/>
        <x:v>4.3701024713682646E-3</x:v>
      </x:c>
      <x:c r="J476" s="34">
        <x:f t="shared" si="266"/>
        <x:v>0.13081446822270879</x:v>
      </x:c>
      <x:c r="K476" s="34">
        <x:f t="shared" si="267"/>
        <x:v>0.12971136310398673</x:v>
      </x:c>
      <x:c r="L476" s="34">
        <x:f t="shared" si="268"/>
        <x:v>0.85063622964264818</x:v>
      </x:c>
      <x:c r="M476" s="34">
        <x:f t="shared" si="269"/>
        <x:v>5.675971341486493E-2</x:v>
      </x:c>
      <x:c r="N476" s="34">
        <x:f t="shared" si="240"/>
        <x:v>1.1679217743842085</x:v>
      </x:c>
      <x:c r="O476" s="35">
        <x:f t="shared" si="241"/>
        <x:v>0.22306787752463883</x:v>
      </x:c>
      <x:c r="P476" s="26" t="b">
        <x:f t="shared" si="242"/>
        <x:v>0</x:v>
      </x:c>
      <x:c r="Q476" s="26" t="b">
        <x:f t="shared" si="243"/>
        <x:v>0</x:v>
      </x:c>
      <x:c r="R476" s="26" t="b">
        <x:f t="shared" si="244"/>
        <x:v>0</x:v>
      </x:c>
      <x:c r="S476" s="26" t="b">
        <x:f t="shared" si="270"/>
        <x:v>0</x:v>
      </x:c>
      <x:c r="T476" s="26" t="str">
        <x:f t="shared" si="271"/>
        <x:v>不调</x:v>
      </x:c>
      <x:c r="U476" s="34">
        <x:f t="shared" si="245"/>
        <x:v>0.13081446822270879</x:v>
      </x:c>
      <x:c r="V476" s="34">
        <x:f t="shared" si="246"/>
        <x:v>0.12971136310398673</x:v>
      </x:c>
      <x:c r="W476" s="34">
        <x:f t="shared" si="247"/>
        <x:v>0.85063622964264818</x:v>
      </x:c>
      <x:c r="X476" s="34">
        <x:f t="shared" si="248"/>
        <x:v>5.675971341486493E-2</x:v>
      </x:c>
      <x:c r="Y476" s="34">
        <x:f t="shared" si="272"/>
        <x:v>0.99998626710299976</x:v>
      </x:c>
      <x:c r="Z476" s="34">
        <x:f t="shared" si="249"/>
        <x:v>0.13081267176109054</x:v>
      </x:c>
      <x:c r="AA476" s="34">
        <x:f t="shared" si="250"/>
        <x:v>0.12970958179119746</x:v>
      </x:c>
      <x:c r="AB476" s="34">
        <x:f t="shared" si="251"/>
        <x:v>0.85062454794292186</x:v>
      </x:c>
      <x:c r="AC476" s="34">
        <x:f t="shared" si="252"/>
        <x:v>5.6758933939566839E-2</x:v>
      </x:c>
      <x:c r="AD476" s="34">
        <x:f t="shared" si="253"/>
        <x:v>1.1679057354347768</x:v>
      </x:c>
      <x:c r="AE476" s="34">
        <x:f t="shared" si="273"/>
        <x:v>1.1885140905304998</x:v>
      </x:c>
      <x:c r="AF476" s="33">
        <x:f t="shared" si="254"/>
        <x:v>-1.7339596778801591E-2</x:v>
      </x:c>
      <x:c r="AG476" s="33">
        <x:f t="shared" si="274"/>
        <x:v>3.2024794859375483E-4</x:v>
      </x:c>
      <x:c r="AH476" s="30">
        <x:f t="shared" si="275"/>
        <x:v>44469</x:v>
      </x:c>
      <x:c r="AI476" s="36">
        <x:f t="shared" si="255"/>
        <x:v>2021</x:v>
      </x:c>
      <x:c r="AJ476" s="36">
        <x:f t="shared" si="256"/>
        <x:v>10</x:v>
      </x:c>
      <x:c r="AK476" s="26">
        <x:f t="shared" si="257"/>
        <x:v>0</x:v>
      </x:c>
      <x:c r="AL476" s="34">
        <x:f t="shared" si="276"/>
        <x:v>1.1667796432352053</x:v>
      </x:c>
      <x:c r="AM476" s="35" t="str">
        <x:f t="shared" si="258"/>
      </x:c>
      <x:c r="AN476" s="34">
        <x:f t="shared" si="277"/>
        <x:v>1.1885140905304998</x:v>
      </x:c>
      <x:c r="AO476" s="35">
        <x:f t="shared" si="259"/>
        <x:v>-1.7339596778801591E-2</x:v>
      </x:c>
      <x:c r="AP476" s="31">
        <x:f t="shared" si="260"/>
        <x:v>1</x:v>
      </x:c>
      <x:c r="AQ476" s="26" t="b">
        <x:f t="shared" si="261"/>
        <x:v>1</x:v>
      </x:c>
    </x:row>
    <x:row r="477">
      <x:c r="A477" s="30" t="n">
        <x:f>'净值底稿'!A439</x:f>
        <x:v>44491</x:v>
      </x:c>
      <x:c r="B477" s="32" t="n">
        <x:f>'净值底稿'!F439</x:f>
        <x:v>1.9253372916805027</x:v>
      </x:c>
      <x:c r="C477" s="32" t="n">
        <x:f>'净值底稿'!O439</x:f>
        <x:v>1.4698481614373038</x:v>
      </x:c>
      <x:c r="D477" s="32" t="n">
        <x:f>'净值底稿'!P439</x:f>
        <x:v>1.4927</x:v>
      </x:c>
      <x:c r="E477" s="32" t="n">
        <x:f>'净值底稿'!Q439</x:f>
        <x:v>1.3388</x:v>
      </x:c>
      <x:c r="F477" s="33">
        <x:f t="shared" si="262"/>
        <x:v>-6.0394119338263996E-3</x:v>
      </x:c>
      <x:c r="G477" s="33">
        <x:f t="shared" si="263"/>
        <x:v>-7.6742028119438643E-3</x:v>
      </x:c>
      <x:c r="H477" s="33">
        <x:f t="shared" si="264"/>
        <x:v>6.6997186118245011E-5</x:v>
      </x:c>
      <x:c r="I477" s="33">
        <x:f t="shared" si="265"/>
        <x:v>4.3510877719430407E-3</x:v>
      </x:c>
      <x:c r="J477" s="34">
        <x:f t="shared" si="266"/>
        <x:v>0.13002264015016091</x:v>
      </x:c>
      <x:c r="K477" s="34">
        <x:f t="shared" si="267"/>
        <x:v>0.1287141641538794</x:v>
      </x:c>
      <x:c r="L477" s="34">
        <x:f t="shared" si="268"/>
        <x:v>0.85068153739407715</x:v>
      </x:c>
      <x:c r="M477" s="34">
        <x:f t="shared" si="269"/>
        <x:v>5.7005897042979814E-2</x:v>
      </x:c>
      <x:c r="N477" s="34">
        <x:f t="shared" si="240"/>
        <x:v>1.1664242387410975</x:v>
      </x:c>
      <x:c r="O477" s="35">
        <x:f t="shared" si="241"/>
        <x:v>0.22182049696025755</x:v>
      </x:c>
      <x:c r="P477" s="26" t="b">
        <x:f t="shared" si="242"/>
        <x:v>0</x:v>
      </x:c>
      <x:c r="Q477" s="26" t="b">
        <x:f t="shared" si="243"/>
        <x:v>0</x:v>
      </x:c>
      <x:c r="R477" s="26" t="b">
        <x:f t="shared" si="244"/>
        <x:v>0</x:v>
      </x:c>
      <x:c r="S477" s="26" t="b">
        <x:f t="shared" si="270"/>
        <x:v>0</x:v>
      </x:c>
      <x:c r="T477" s="26" t="str">
        <x:f t="shared" si="271"/>
        <x:v>不调</x:v>
      </x:c>
      <x:c r="U477" s="34">
        <x:f t="shared" si="245"/>
        <x:v>0.13002264015016091</x:v>
      </x:c>
      <x:c r="V477" s="34">
        <x:f t="shared" si="246"/>
        <x:v>0.1287141641538794</x:v>
      </x:c>
      <x:c r="W477" s="34">
        <x:f t="shared" si="247"/>
        <x:v>0.85068153739407715</x:v>
      </x:c>
      <x:c r="X477" s="34">
        <x:f t="shared" si="248"/>
        <x:v>5.7005897042979814E-2</x:v>
      </x:c>
      <x:c r="Y477" s="34">
        <x:f t="shared" si="272"/>
        <x:v>0.99998626710299976</x:v>
      </x:c>
      <x:c r="Z477" s="34">
        <x:f t="shared" si="249"/>
        <x:v>0.13002085456263601</x:v>
      </x:c>
      <x:c r="AA477" s="34">
        <x:f t="shared" si="250"/>
        <x:v>0.12871239653552061</x:v>
      </x:c>
      <x:c r="AB477" s="34">
        <x:f t="shared" si="251"/>
        <x:v>0.8506698550721441</x:v>
      </x:c>
      <x:c r="AC477" s="34">
        <x:f t="shared" si="252"/>
        <x:v>5.7005114186867316E-2</x:v>
      </x:c>
      <x:c r="AD477" s="34">
        <x:f t="shared" si="253"/>
        <x:v>1.166408220357168</x:v>
      </x:c>
      <x:c r="AE477" s="34">
        <x:f t="shared" si="273"/>
        <x:v>1.1885140905304998</x:v>
      </x:c>
      <x:c r="AF477" s="33">
        <x:f t="shared" si="254"/>
        <x:v>-1.8599586112996613E-2</x:v>
      </x:c>
      <x:c r="AG477" s="33">
        <x:f t="shared" si="274"/>
        <x:v>-1.2822225563019485E-3</x:v>
      </x:c>
      <x:c r="AH477" s="30">
        <x:f t="shared" si="275"/>
        <x:v>44469</x:v>
      </x:c>
      <x:c r="AI477" s="36">
        <x:f t="shared" si="255"/>
        <x:v>2021</x:v>
      </x:c>
      <x:c r="AJ477" s="36">
        <x:f t="shared" si="256"/>
        <x:v>10</x:v>
      </x:c>
      <x:c r="AK477" s="26">
        <x:f t="shared" si="257"/>
        <x:v>0</x:v>
      </x:c>
      <x:c r="AL477" s="34">
        <x:f t="shared" si="276"/>
        <x:v>1.1667796432352053</x:v>
      </x:c>
      <x:c r="AM477" s="35" t="str">
        <x:f t="shared" si="258"/>
      </x:c>
      <x:c r="AN477" s="34">
        <x:f t="shared" si="277"/>
        <x:v>1.1885140905304998</x:v>
      </x:c>
      <x:c r="AO477" s="35">
        <x:f t="shared" si="259"/>
        <x:v>-1.8599586112996613E-2</x:v>
      </x:c>
      <x:c r="AP477" s="31">
        <x:f t="shared" si="260"/>
        <x:v>1</x:v>
      </x:c>
      <x:c r="AQ477" s="26" t="b">
        <x:f t="shared" si="261"/>
        <x:v>1</x:v>
      </x:c>
    </x:row>
    <x:row r="478">
      <x:c r="A478" s="30" t="n">
        <x:f>'净值底稿'!A440</x:f>
        <x:v>44494</x:v>
      </x:c>
      <x:c r="B478" s="32" t="n">
        <x:f>'净值底稿'!F440</x:f>
        <x:v>1.9657811123891227</x:v>
      </x:c>
      <x:c r="C478" s="32" t="n">
        <x:f>'净值底稿'!O440</x:f>
        <x:v>1.48449025645696</x:v>
      </x:c>
      <x:c r="D478" s="32" t="n">
        <x:f>'净值底稿'!P440</x:f>
        <x:v>1.4934</x:v>
      </x:c>
      <x:c r="E478" s="32" t="n">
        <x:f>'净值底稿'!Q440</x:f>
        <x:v>1.3377</x:v>
      </x:c>
      <x:c r="F478" s="33">
        <x:f t="shared" si="262"/>
        <x:v>2.1006096377699679E-2</x:v>
      </x:c>
      <x:c r="G478" s="33">
        <x:f t="shared" si="263"/>
        <x:v>9.9616378098117409E-3</x:v>
      </x:c>
      <x:c r="H478" s="33">
        <x:f t="shared" si="264"/>
        <x:v>4.6894888457171824E-4</x:v>
      </x:c>
      <x:c r="I478" s="33">
        <x:f t="shared" si="265"/>
        <x:v>-8.216313116223839E-4</x:v>
      </x:c>
      <x:c r="J478" s="34">
        <x:f t="shared" si="266"/>
        <x:v>0.13275208516468961</x:v>
      </x:c>
      <x:c r="K478" s="34">
        <x:f t="shared" si="267"/>
        <x:v>0.12999458281144033</x:v>
      </x:c>
      <x:c r="L478" s="34">
        <x:f t="shared" si="268"/>
        <x:v>0.85106877575181894</x:v>
      </x:c>
      <x:c r="M478" s="34">
        <x:f t="shared" si="269"/>
        <x:v>5.6958277000128774E-2</x:v>
      </x:c>
      <x:c r="N478" s="34">
        <x:f t="shared" si="240"/>
        <x:v>1.1707737207280775</x:v>
      </x:c>
      <x:c r="O478" s="35">
        <x:f t="shared" si="241"/>
        <x:v>0.22442139187471152</x:v>
      </x:c>
      <x:c r="P478" s="26" t="b">
        <x:f t="shared" si="242"/>
        <x:v>0</x:v>
      </x:c>
      <x:c r="Q478" s="26" t="b">
        <x:f t="shared" si="243"/>
        <x:v>0</x:v>
      </x:c>
      <x:c r="R478" s="26" t="b">
        <x:f t="shared" si="244"/>
        <x:v>0</x:v>
      </x:c>
      <x:c r="S478" s="26" t="b">
        <x:f t="shared" si="270"/>
        <x:v>0</x:v>
      </x:c>
      <x:c r="T478" s="26" t="str">
        <x:f t="shared" si="271"/>
        <x:v>不调</x:v>
      </x:c>
      <x:c r="U478" s="34">
        <x:f t="shared" si="245"/>
        <x:v>0.13275208516468961</x:v>
      </x:c>
      <x:c r="V478" s="34">
        <x:f t="shared" si="246"/>
        <x:v>0.12999458281144033</x:v>
      </x:c>
      <x:c r="W478" s="34">
        <x:f t="shared" si="247"/>
        <x:v>0.85106877575181894</x:v>
      </x:c>
      <x:c r="X478" s="34">
        <x:f t="shared" si="248"/>
        <x:v>5.6958277000128774E-2</x:v>
      </x:c>
      <x:c r="Y478" s="34">
        <x:f t="shared" si="272"/>
        <x:v>0.99995880187477393</x:v>
      </x:c>
      <x:c r="Z478" s="34">
        <x:f t="shared" si="249"/>
        <x:v>0.13274661602766097</x:v>
      </x:c>
      <x:c r="AA478" s="34">
        <x:f t="shared" si="250"/>
        <x:v>0.12998922727833895</x:v>
      </x:c>
      <x:c r="AB478" s="34">
        <x:f t="shared" si="251"/>
        <x:v>0.8510337133138195</x:v>
      </x:c>
      <x:c r="AC478" s="34">
        <x:f t="shared" si="252"/>
        <x:v>5.6955930425900261E-2</x:v>
      </x:c>
      <x:c r="AD478" s="34">
        <x:f t="shared" si="253"/>
        <x:v>1.1707254870457195</x:v>
      </x:c>
      <x:c r="AE478" s="34">
        <x:f t="shared" si="273"/>
        <x:v>1.1885140905304998</x:v>
      </x:c>
      <x:c r="AF478" s="33">
        <x:f t="shared" si="254"/>
        <x:v>-1.4967095153950005E-2</x:v>
      </x:c>
      <x:c r="AG478" s="33">
        <x:f t="shared" si="274"/>
        <x:v>3.7013342440519459E-3</x:v>
      </x:c>
      <x:c r="AH478" s="30">
        <x:f t="shared" si="275"/>
        <x:v>44469</x:v>
      </x:c>
      <x:c r="AI478" s="36">
        <x:f t="shared" si="255"/>
        <x:v>2021</x:v>
      </x:c>
      <x:c r="AJ478" s="36">
        <x:f t="shared" si="256"/>
        <x:v>10</x:v>
      </x:c>
      <x:c r="AK478" s="26">
        <x:f t="shared" si="257"/>
        <x:v>0</x:v>
      </x:c>
      <x:c r="AL478" s="34">
        <x:f t="shared" si="276"/>
        <x:v>1.1667796432352053</x:v>
      </x:c>
      <x:c r="AM478" s="35" t="str">
        <x:f t="shared" si="258"/>
      </x:c>
      <x:c r="AN478" s="34">
        <x:f t="shared" si="277"/>
        <x:v>1.1885140905304998</x:v>
      </x:c>
      <x:c r="AO478" s="35">
        <x:f t="shared" si="259"/>
        <x:v>-1.4967095153950005E-2</x:v>
      </x:c>
      <x:c r="AP478" s="31">
        <x:f t="shared" si="260"/>
        <x:v>1</x:v>
      </x:c>
      <x:c r="AQ478" s="26" t="b">
        <x:f t="shared" si="261"/>
        <x:v>1</x:v>
      </x:c>
    </x:row>
    <x:row r="479">
      <x:c r="A479" s="30" t="n">
        <x:f>'净值底稿'!A441</x:f>
        <x:v>44495</x:v>
      </x:c>
      <x:c r="B479" s="32" t="n">
        <x:f>'净值底稿'!F441</x:f>
        <x:v>1.9615148676590675</x:v>
      </x:c>
      <x:c r="C479" s="32" t="n">
        <x:f>'净值底稿'!O441</x:f>
        <x:v>1.4804802408371875</x:v>
      </x:c>
      <x:c r="D479" s="32" t="n">
        <x:f>'净值底稿'!P441</x:f>
        <x:v>1.4943</x:v>
      </x:c>
      <x:c r="E479" s="32" t="n">
        <x:f>'净值底稿'!Q441</x:f>
        <x:v>1.341</x:v>
      </x:c>
      <x:c r="F479" s="33">
        <x:f t="shared" si="262"/>
        <x:v>-2.1702542074332198E-3</x:v>
      </x:c>
      <x:c r="G479" s="33">
        <x:f t="shared" si="263"/>
        <x:v>-2.7012744626180307E-3</x:v>
      </x:c>
      <x:c r="H479" s="33">
        <x:f t="shared" si="264"/>
        <x:v>6.0265166733630693E-4</x:v>
      </x:c>
      <x:c r="I479" s="33">
        <x:f t="shared" si="265"/>
        <x:v>2.4669208342678051E-3</x:v>
      </x:c>
      <x:c r="J479" s="34">
        <x:f t="shared" si="266"/>
        <x:v>0.13245852212570441</x:v>
      </x:c>
      <x:c r="K479" s="34">
        <x:f t="shared" si="267"/>
        <x:v>0.12963809069827653</x:v>
      </x:c>
      <x:c r="L479" s="34">
        <x:f t="shared" si="268"/>
        <x:v>0.85154659020010748</x:v>
      </x:c>
      <x:c r="M479" s="34">
        <x:f t="shared" si="269"/>
        <x:v>5.7096436197303022E-2</x:v>
      </x:c>
      <x:c r="N479" s="34">
        <x:f t="shared" si="240"/>
        <x:v>1.1707396392213913</x:v>
      </x:c>
      <x:c r="O479" s="35">
        <x:f t="shared" si="241"/>
        <x:v>0.22387267334545036</x:v>
      </x:c>
      <x:c r="P479" s="26" t="b">
        <x:f t="shared" si="242"/>
        <x:v>0</x:v>
      </x:c>
      <x:c r="Q479" s="26" t="b">
        <x:f t="shared" si="243"/>
        <x:v>0</x:v>
      </x:c>
      <x:c r="R479" s="26" t="b">
        <x:f t="shared" si="244"/>
        <x:v>0</x:v>
      </x:c>
      <x:c r="S479" s="26" t="b">
        <x:f t="shared" si="270"/>
        <x:v>0</x:v>
      </x:c>
      <x:c r="T479" s="26" t="str">
        <x:f t="shared" si="271"/>
        <x:v>不调</x:v>
      </x:c>
      <x:c r="U479" s="34">
        <x:f t="shared" si="245"/>
        <x:v>0.13245852212570441</x:v>
      </x:c>
      <x:c r="V479" s="34">
        <x:f t="shared" si="246"/>
        <x:v>0.12963809069827653</x:v>
      </x:c>
      <x:c r="W479" s="34">
        <x:f t="shared" si="247"/>
        <x:v>0.85154659020010748</x:v>
      </x:c>
      <x:c r="X479" s="34">
        <x:f t="shared" si="248"/>
        <x:v>5.7096436197303022E-2</x:v>
      </x:c>
      <x:c r="Y479" s="34">
        <x:f t="shared" si="272"/>
        <x:v>0.99998626710299976</x:v>
      </x:c>
      <x:c r="Z479" s="34">
        <x:f t="shared" si="249"/>
        <x:v>0.13245670308646326</x:v>
      </x:c>
      <x:c r="AA479" s="34">
        <x:f t="shared" si="250"/>
        <x:v>0.12963631039172965</x:v>
      </x:c>
      <x:c r="AB479" s="34">
        <x:f t="shared" si="251"/>
        <x:v>0.8515348959984933</x:v>
      </x:c>
      <x:c r="AC479" s="34">
        <x:f t="shared" si="252"/>
        <x:v>5.709565209782564E-2</x:v>
      </x:c>
      <x:c r="AD479" s="34">
        <x:f t="shared" si="253"/>
        <x:v>1.1707235615745117</x:v>
      </x:c>
      <x:c r="AE479" s="34">
        <x:f t="shared" si="273"/>
        <x:v>1.1885140905304998</x:v>
      </x:c>
      <x:c r="AF479" s="33">
        <x:f t="shared" si="254"/>
        <x:v>-1.4968715219898843E-2</x:v>
      </x:c>
      <x:c r="AG479" s="33">
        <x:f t="shared" si="274"/>
        <x:v>-1.6446820617632696E-6</x:v>
      </x:c>
      <x:c r="AH479" s="30">
        <x:f t="shared" si="275"/>
        <x:v>44469</x:v>
      </x:c>
      <x:c r="AI479" s="36">
        <x:f t="shared" si="255"/>
        <x:v>2021</x:v>
      </x:c>
      <x:c r="AJ479" s="36">
        <x:f t="shared" si="256"/>
        <x:v>10</x:v>
      </x:c>
      <x:c r="AK479" s="26">
        <x:f t="shared" si="257"/>
        <x:v>0</x:v>
      </x:c>
      <x:c r="AL479" s="34">
        <x:f t="shared" si="276"/>
        <x:v>1.1667796432352053</x:v>
      </x:c>
      <x:c r="AM479" s="35" t="str">
        <x:f t="shared" si="258"/>
      </x:c>
      <x:c r="AN479" s="34">
        <x:f t="shared" si="277"/>
        <x:v>1.1885140905304998</x:v>
      </x:c>
      <x:c r="AO479" s="35">
        <x:f t="shared" si="259"/>
        <x:v>-1.4968715219898843E-2</x:v>
      </x:c>
      <x:c r="AP479" s="31">
        <x:f t="shared" si="260"/>
        <x:v>1</x:v>
      </x:c>
      <x:c r="AQ479" s="26" t="b">
        <x:f t="shared" si="261"/>
        <x:v>1</x:v>
      </x:c>
    </x:row>
    <x:row r="480">
      <x:c r="A480" s="30" t="n">
        <x:f>'净值底稿'!A442</x:f>
        <x:v>44496</x:v>
      </x:c>
      <x:c r="B480" s="32" t="n">
        <x:f>'净值底稿'!F442</x:f>
        <x:v>1.976926583772845</x:v>
      </x:c>
      <x:c r="C480" s="32" t="n">
        <x:f>'净值底稿'!O442</x:f>
        <x:v>1.4651075687794637</x:v>
      </x:c>
      <x:c r="D480" s="32" t="n">
        <x:f>'净值底稿'!P442</x:f>
        <x:v>1.4951</x:v>
      </x:c>
      <x:c r="E480" s="32" t="n">
        <x:f>'净值底稿'!Q442</x:f>
        <x:v>1.3301</x:v>
      </x:c>
      <x:c r="F480" s="33">
        <x:f t="shared" si="262"/>
        <x:v>7.8570478194592841E-3</x:v>
      </x:c>
      <x:c r="G480" s="33">
        <x:f t="shared" si="263"/>
        <x:v>-1.0383571245119017E-2</x:v>
      </x:c>
      <x:c r="H480" s="33">
        <x:f t="shared" si="264"/>
        <x:v>5.3536773071005683E-4</x:v>
      </x:c>
      <x:c r="I480" s="33">
        <x:f t="shared" si="265"/>
        <x:v>-8.1282624906785506E-3</x:v>
      </x:c>
      <x:c r="J480" s="34">
        <x:f t="shared" si="266"/>
        <x:v>0.13349742173662152</x:v>
      </x:c>
      <x:c r="K480" s="34">
        <x:f t="shared" si="267"/>
        <x:v>0.12829022252682276</x:v>
      </x:c>
      <x:c r="L480" s="34">
        <x:f t="shared" si="268"/>
        <x:v>0.85199078030338449</x:v>
      </x:c>
      <x:c r="M480" s="34">
        <x:f t="shared" si="269"/>
        <x:v>5.6631563650498054E-2</x:v>
      </x:c>
      <x:c r="N480" s="34">
        <x:f t="shared" si="240"/>
        <x:v>1.1704099882173269</x:v>
      </x:c>
      <x:c r="O480" s="35">
        <x:f t="shared" si="241"/>
        <x:v>0.22367174485769542</x:v>
      </x:c>
      <x:c r="P480" s="26" t="b">
        <x:f t="shared" si="242"/>
        <x:v>0</x:v>
      </x:c>
      <x:c r="Q480" s="26" t="b">
        <x:f t="shared" si="243"/>
        <x:v>0</x:v>
      </x:c>
      <x:c r="R480" s="26" t="b">
        <x:f t="shared" si="244"/>
        <x:v>0</x:v>
      </x:c>
      <x:c r="S480" s="26" t="b">
        <x:f t="shared" si="270"/>
        <x:v>0</x:v>
      </x:c>
      <x:c r="T480" s="26" t="str">
        <x:f t="shared" si="271"/>
        <x:v>不调</x:v>
      </x:c>
      <x:c r="U480" s="34">
        <x:f t="shared" si="245"/>
        <x:v>0.13349742173662152</x:v>
      </x:c>
      <x:c r="V480" s="34">
        <x:f t="shared" si="246"/>
        <x:v>0.12829022252682276</x:v>
      </x:c>
      <x:c r="W480" s="34">
        <x:f t="shared" si="247"/>
        <x:v>0.85199078030338449</x:v>
      </x:c>
      <x:c r="X480" s="34">
        <x:f t="shared" si="248"/>
        <x:v>5.6631563650498054E-2</x:v>
      </x:c>
      <x:c r="Y480" s="34">
        <x:f t="shared" si="272"/>
        <x:v>0.99998626710299976</x:v>
      </x:c>
      <x:c r="Z480" s="34">
        <x:f t="shared" si="249"/>
        <x:v>0.13349558843027901</x:v>
      </x:c>
      <x:c r="AA480" s="34">
        <x:f t="shared" si="250"/>
        <x:v>0.12828846073041067</x:v>
      </x:c>
      <x:c r="AB480" s="34">
        <x:f t="shared" si="251"/>
        <x:v>0.85197908000175337</x:v>
      </x:c>
      <x:c r="AC480" s="34">
        <x:f t="shared" si="252"/>
        <x:v>5.6630785935067478E-2</x:v>
      </x:c>
      <x:c r="AD480" s="34">
        <x:f t="shared" si="253"/>
        <x:v>1.1703939150975105</x:v>
      </x:c>
      <x:c r="AE480" s="34">
        <x:f t="shared" si="273"/>
        <x:v>1.1885140905304998</x:v>
      </x:c>
      <x:c r="AF480" s="33">
        <x:f t="shared" si="254"/>
        <x:v>-1.5246075395623948E-2</x:v>
      </x:c>
      <x:c r="AG480" s="33">
        <x:f t="shared" si="274"/>
        <x:v>-2.8157499158720789E-4</x:v>
      </x:c>
      <x:c r="AH480" s="30">
        <x:f t="shared" si="275"/>
        <x:v>44469</x:v>
      </x:c>
      <x:c r="AI480" s="36">
        <x:f t="shared" si="255"/>
        <x:v>2021</x:v>
      </x:c>
      <x:c r="AJ480" s="36">
        <x:f t="shared" si="256"/>
        <x:v>10</x:v>
      </x:c>
      <x:c r="AK480" s="26">
        <x:f t="shared" si="257"/>
        <x:v>0</x:v>
      </x:c>
      <x:c r="AL480" s="34">
        <x:f t="shared" si="276"/>
        <x:v>1.1667796432352053</x:v>
      </x:c>
      <x:c r="AM480" s="35" t="str">
        <x:f t="shared" si="258"/>
      </x:c>
      <x:c r="AN480" s="34">
        <x:f t="shared" si="277"/>
        <x:v>1.1885140905304998</x:v>
      </x:c>
      <x:c r="AO480" s="35">
        <x:f t="shared" si="259"/>
        <x:v>-1.5246075395623948E-2</x:v>
      </x:c>
      <x:c r="AP480" s="31">
        <x:f t="shared" si="260"/>
        <x:v>1</x:v>
      </x:c>
      <x:c r="AQ480" s="26" t="b">
        <x:f t="shared" si="261"/>
        <x:v>1</x:v>
      </x:c>
    </x:row>
    <x:row r="481">
      <x:c r="A481" s="30" t="n">
        <x:f>'净值底稿'!A443</x:f>
        <x:v>44497</x:v>
      </x:c>
      <x:c r="B481" s="32" t="n">
        <x:f>'净值底稿'!F443</x:f>
        <x:v>1.9448042528271974</x:v>
      </x:c>
      <x:c r="C481" s="32" t="n">
        <x:f>'净值底稿'!O443</x:f>
        <x:v>1.439048458147799</x:v>
      </x:c>
      <x:c r="D481" s="32" t="n">
        <x:f>'净值底稿'!P443</x:f>
        <x:v>1.4961</x:v>
      </x:c>
      <x:c r="E481" s="32" t="n">
        <x:f>'净值底稿'!Q443</x:f>
        <x:v>1.3448</x:v>
      </x:c>
      <x:c r="F481" s="33">
        <x:f t="shared" si="262"/>
        <x:v>-1.6248621071372371E-2</x:v>
      </x:c>
      <x:c r="G481" s="33">
        <x:f t="shared" si="263"/>
        <x:v>-1.7786482840556062E-2</x:v>
      </x:c>
      <x:c r="H481" s="33">
        <x:f t="shared" si="264"/>
        <x:v>6.688515818338292E-4</x:v>
      </x:c>
      <x:c r="I481" s="33">
        <x:f t="shared" si="265"/>
        <x:v>1.1051800616495022E-2</x:v>
      </x:c>
      <x:c r="J481" s="34">
        <x:f t="shared" si="266"/>
        <x:v>0.13132646919917551</x:v>
      </x:c>
      <x:c r="K481" s="34">
        <x:f t="shared" si="267"/>
        <x:v>0.12600666022498788</x:v>
      </x:c>
      <x:c r="L481" s="34">
        <x:f t="shared" si="268"/>
        <x:v>0.85254892755710188</x:v>
      </x:c>
      <x:c r="M481" s="34">
        <x:f t="shared" si="269"/>
        <x:v>5.7256658089977257E-2</x:v>
      </x:c>
      <x:c r="N481" s="34">
        <x:f t="shared" si="240"/>
        <x:v>1.1671387150712424</x:v>
      </x:c>
      <x:c r="O481" s="35">
        <x:f t="shared" si="241"/>
        <x:v>0.22048204390894166</x:v>
      </x:c>
      <x:c r="P481" s="26" t="b">
        <x:f t="shared" si="242"/>
        <x:v>0</x:v>
      </x:c>
      <x:c r="Q481" s="26" t="b">
        <x:f t="shared" si="243"/>
        <x:v>0</x:v>
      </x:c>
      <x:c r="R481" s="26" t="b">
        <x:f t="shared" si="244"/>
        <x:v>0</x:v>
      </x:c>
      <x:c r="S481" s="26" t="b">
        <x:f t="shared" si="270"/>
        <x:v>0</x:v>
      </x:c>
      <x:c r="T481" s="26" t="str">
        <x:f t="shared" si="271"/>
        <x:v>不调</x:v>
      </x:c>
      <x:c r="U481" s="34">
        <x:f t="shared" si="245"/>
        <x:v>0.13132646919917551</x:v>
      </x:c>
      <x:c r="V481" s="34">
        <x:f t="shared" si="246"/>
        <x:v>0.12600666022498788</x:v>
      </x:c>
      <x:c r="W481" s="34">
        <x:f t="shared" si="247"/>
        <x:v>0.85254892755710188</x:v>
      </x:c>
      <x:c r="X481" s="34">
        <x:f t="shared" si="248"/>
        <x:v>5.7256658089977257E-2</x:v>
      </x:c>
      <x:c r="Y481" s="34">
        <x:f t="shared" si="272"/>
        <x:v>0.99998626710299976</x:v>
      </x:c>
      <x:c r="Z481" s="34">
        <x:f t="shared" si="249"/>
        <x:v>0.13132466570630058</x:v>
      </x:c>
      <x:c r="AA481" s="34">
        <x:f t="shared" si="250"/>
        <x:v>0.12600492978850167</x:v>
      </x:c>
      <x:c r="AB481" s="34">
        <x:f t="shared" si="251"/>
        <x:v>0.85253721959049211</x:v>
      </x:c>
      <x:c r="AC481" s="34">
        <x:f t="shared" si="252"/>
        <x:v>5.7255871790189129E-2</x:v>
      </x:c>
      <x:c r="AD481" s="34">
        <x:f t="shared" si="253"/>
        <x:v>1.1671226868754836</x:v>
      </x:c>
      <x:c r="AE481" s="34">
        <x:f t="shared" si="273"/>
        <x:v>1.1885140905304998</x:v>
      </x:c>
      <x:c r="AF481" s="33">
        <x:f t="shared" si="254"/>
        <x:v>-1.7998443455952695E-2</x:v>
      </x:c>
      <x:c r="AG481" s="33">
        <x:f t="shared" si="274"/>
        <x:v>-2.7949805444386078E-3</x:v>
      </x:c>
      <x:c r="AH481" s="30">
        <x:f t="shared" si="275"/>
        <x:v>44469</x:v>
      </x:c>
      <x:c r="AI481" s="36">
        <x:f t="shared" si="255"/>
        <x:v>2021</x:v>
      </x:c>
      <x:c r="AJ481" s="36">
        <x:f t="shared" si="256"/>
        <x:v>10</x:v>
      </x:c>
      <x:c r="AK481" s="26">
        <x:f t="shared" si="257"/>
        <x:v>0</x:v>
      </x:c>
      <x:c r="AL481" s="34">
        <x:f t="shared" si="276"/>
        <x:v>1.1667796432352053</x:v>
      </x:c>
      <x:c r="AM481" s="35" t="str">
        <x:f t="shared" si="258"/>
      </x:c>
      <x:c r="AN481" s="34">
        <x:f t="shared" si="277"/>
        <x:v>1.1885140905304998</x:v>
      </x:c>
      <x:c r="AO481" s="35">
        <x:f t="shared" si="259"/>
        <x:v>-1.7998443455952695E-2</x:v>
      </x:c>
      <x:c r="AP481" s="31">
        <x:f t="shared" si="260"/>
        <x:v>1</x:v>
      </x:c>
      <x:c r="AQ481" s="26" t="b">
        <x:f t="shared" si="261"/>
        <x:v>1</x:v>
      </x:c>
    </x:row>
    <x:row r="482">
      <x:c r="A482" s="30" t="n">
        <x:f>'净值底稿'!A444</x:f>
        <x:v>44498</x:v>
      </x:c>
      <x:c r="B482" s="32" t="n">
        <x:f>'净值底稿'!F444</x:f>
        <x:v>1.9766080073042875</x:v>
      </x:c>
      <x:c r="C482" s="32" t="n">
        <x:f>'净值底稿'!O444</x:f>
        <x:v>1.4554810478741227</x:v>
      </x:c>
      <x:c r="D482" s="32" t="n">
        <x:f>'净值底稿'!P444</x:f>
        <x:v>1.4965</x:v>
      </x:c>
      <x:c r="E482" s="32" t="n">
        <x:f>'净值底稿'!Q444</x:f>
        <x:v>1.3399</x:v>
      </x:c>
      <x:c r="F482" s="33">
        <x:f t="shared" si="262"/>
        <x:v>1.635319052334272E-2</x:v>
      </x:c>
      <x:c r="G482" s="33">
        <x:f t="shared" si="263"/>
        <x:v>1.1419066281808332E-2</x:v>
      </x:c>
      <x:c r="H482" s="33">
        <x:f t="shared" si="264"/>
        <x:v>2.6736180736586235E-4</x:v>
      </x:c>
      <x:c r="I482" s="33">
        <x:f t="shared" si="265"/>
        <x:v>-3.643664485425302E-3</x:v>
      </x:c>
      <x:c r="J482" s="34">
        <x:f t="shared" si="266"/>
        <x:v>0.13347224298501001</x:v>
      </x:c>
      <x:c r="K482" s="34">
        <x:f t="shared" si="267"/>
        <x:v>0.12744378843359117</x:v>
      </x:c>
      <x:c r="L482" s="34">
        <x:f t="shared" si="268"/>
        <x:v>0.85276515548236853</x:v>
      </x:c>
      <x:c r="M482" s="34">
        <x:f t="shared" si="269"/>
        <x:v>5.704725060356515E-2</x:v>
      </x:c>
      <x:c r="N482" s="34">
        <x:f t="shared" si="240"/>
        <x:v>1.1707284375045348</x:v>
      </x:c>
      <x:c r="O482" s="35">
        <x:f t="shared" si="241"/>
        <x:v>0.22286639929474725</x:v>
      </x:c>
      <x:c r="P482" s="26" t="b">
        <x:f t="shared" si="242"/>
        <x:v>0</x:v>
      </x:c>
      <x:c r="Q482" s="26" t="b">
        <x:f t="shared" si="243"/>
        <x:v>0</x:v>
      </x:c>
      <x:c r="R482" s="26" t="b">
        <x:f t="shared" si="244"/>
        <x:v>0</x:v>
      </x:c>
      <x:c r="S482" s="26" t="b">
        <x:f t="shared" si="270"/>
        <x:v>0</x:v>
      </x:c>
      <x:c r="T482" s="26" t="str">
        <x:f t="shared" si="271"/>
        <x:v>不调</x:v>
      </x:c>
      <x:c r="U482" s="34">
        <x:f t="shared" si="245"/>
        <x:v>0.13347224298501001</x:v>
      </x:c>
      <x:c r="V482" s="34">
        <x:f t="shared" si="246"/>
        <x:v>0.12744378843359117</x:v>
      </x:c>
      <x:c r="W482" s="34">
        <x:f t="shared" si="247"/>
        <x:v>0.85276515548236853</x:v>
      </x:c>
      <x:c r="X482" s="34">
        <x:f t="shared" si="248"/>
        <x:v>5.704725060356515E-2</x:v>
      </x:c>
      <x:c r="Y482" s="34">
        <x:f t="shared" si="272"/>
        <x:v>0.99998626710299976</x:v>
      </x:c>
      <x:c r="Z482" s="34">
        <x:f t="shared" si="249"/>
        <x:v>0.13347041002444471</x:v>
      </x:c>
      <x:c r="AA482" s="34">
        <x:f t="shared" si="250"/>
        <x:v>0.12744203826117129</x:v>
      </x:c>
      <x:c r="AB482" s="34">
        <x:f t="shared" si="251"/>
        <x:v>0.85275344454632285</x:v>
      </x:c>
      <x:c r="AC482" s="34">
        <x:f t="shared" si="252"/>
        <x:v>5.7046467179548463E-2</x:v>
      </x:c>
      <x:c r="AD482" s="34">
        <x:f t="shared" si="253"/>
        <x:v>1.1707123600114873</x:v>
      </x:c>
      <x:c r="AE482" s="34">
        <x:f t="shared" si="273"/>
        <x:v>1.1885140905304998</x:v>
      </x:c>
      <x:c r="AF482" s="33">
        <x:f t="shared" si="254"/>
        <x:v>-1.4978140066531864E-2</x:v>
      </x:c>
      <x:c r="AG482" s="33">
        <x:f t="shared" si="274"/>
        <x:v>3.0756604908552809E-3</x:v>
      </x:c>
      <x:c r="AH482" s="30">
        <x:f t="shared" si="275"/>
        <x:v>44469</x:v>
      </x:c>
      <x:c r="AI482" s="36">
        <x:f t="shared" si="255"/>
        <x:v>2021</x:v>
      </x:c>
      <x:c r="AJ482" s="36">
        <x:f t="shared" si="256"/>
        <x:v>10</x:v>
      </x:c>
      <x:c r="AK482" s="26">
        <x:f t="shared" si="257"/>
        <x:v>1</x:v>
      </x:c>
      <x:c r="AL482" s="34">
        <x:f t="shared" si="276"/>
        <x:v>1.1667796432352053</x:v>
      </x:c>
      <x:c r="AM482" s="35">
        <x:f t="shared" si="258"/>
        <x:v>3.3705736975127021E-3</x:v>
      </x:c>
      <x:c r="AN482" s="34">
        <x:f t="shared" si="277"/>
        <x:v>1.1885140905304998</x:v>
      </x:c>
      <x:c r="AO482" s="35">
        <x:f t="shared" si="259"/>
        <x:v>-1.4978140066531864E-2</x:v>
      </x:c>
      <x:c r="AP482" s="31">
        <x:f t="shared" si="260"/>
        <x:v>1</x:v>
      </x:c>
      <x:c r="AQ482" s="26" t="b">
        <x:f t="shared" si="261"/>
        <x:v>1</x:v>
      </x:c>
    </x:row>
    <x:row r="483">
      <x:c r="A483" s="30" t="n">
        <x:f>'净值底稿'!A445</x:f>
        <x:v>44501</x:v>
      </x:c>
      <x:c r="B483" s="32" t="n">
        <x:f>'净值底稿'!F445</x:f>
        <x:v>1.977381759669475</x:v>
      </x:c>
      <x:c r="C483" s="32" t="n">
        <x:f>'净值底稿'!O445</x:f>
        <x:v>1.46409138773986</x:v>
      </x:c>
      <x:c r="D483" s="32" t="n">
        <x:f>'净值底稿'!P445</x:f>
        <x:v>1.4983</x:v>
      </x:c>
      <x:c r="E483" s="32" t="n">
        <x:f>'净值底稿'!Q445</x:f>
        <x:v>1.3337</x:v>
      </x:c>
      <x:c r="F483" s="33">
        <x:f t="shared" si="262"/>
        <x:v>3.9145463457002094E-4</x:v>
      </x:c>
      <x:c r="G483" s="33">
        <x:f t="shared" si="263"/>
        <x:v>5.9158034921262814E-3</x:v>
      </x:c>
      <x:c r="H483" s="33">
        <x:f t="shared" si="264"/>
        <x:v>1.2028065486133777E-3</x:v>
      </x:c>
      <x:c r="I483" s="33">
        <x:f t="shared" si="265"/>
        <x:v>-4.6272109858944699E-3</x:v>
      </x:c>
      <x:c r="J483" s="34">
        <x:f t="shared" si="266"/>
        <x:v>0.13352265763502674</x:v>
      </x:c>
      <x:c r="K483" s="34">
        <x:f t="shared" si="267"/>
        <x:v>0.1281959603161604</x:v>
      </x:c>
      <x:c r="L483" s="34">
        <x:f t="shared" si="268"/>
        <x:v>0.8537791419737758</x:v>
      </x:c>
      <x:c r="M483" s="34">
        <x:f t="shared" si="269"/>
        <x:v>5.6782501139908785E-2</x:v>
      </x:c>
      <x:c r="N483" s="34">
        <x:f t="shared" si="240"/>
        <x:v>1.1722802610648717</x:v>
      </x:c>
      <x:c r="O483" s="35">
        <x:f t="shared" si="241"/>
        <x:v>0.22325601363742839</x:v>
      </x:c>
      <x:c r="P483" s="26" t="b">
        <x:f t="shared" si="242"/>
        <x:v>0</x:v>
      </x:c>
      <x:c r="Q483" s="26" t="b">
        <x:f t="shared" si="243"/>
        <x:v>0</x:v>
      </x:c>
      <x:c r="R483" s="26" t="b">
        <x:f t="shared" si="244"/>
        <x:v>0</x:v>
      </x:c>
      <x:c r="S483" s="26" t="b">
        <x:f t="shared" si="270"/>
        <x:v>0</x:v>
      </x:c>
      <x:c r="T483" s="26" t="str">
        <x:f t="shared" si="271"/>
        <x:v>不调</x:v>
      </x:c>
      <x:c r="U483" s="34">
        <x:f t="shared" si="245"/>
        <x:v>0.13352265763502674</x:v>
      </x:c>
      <x:c r="V483" s="34">
        <x:f t="shared" si="246"/>
        <x:v>0.1281959603161604</x:v>
      </x:c>
      <x:c r="W483" s="34">
        <x:f t="shared" si="247"/>
        <x:v>0.8537791419737758</x:v>
      </x:c>
      <x:c r="X483" s="34">
        <x:f t="shared" si="248"/>
        <x:v>5.6782501139908785E-2</x:v>
      </x:c>
      <x:c r="Y483" s="34">
        <x:f t="shared" si="272"/>
        <x:v>0.99995880187477393</x:v>
      </x:c>
      <x:c r="Z483" s="34">
        <x:f t="shared" si="249"/>
        <x:v>0.13351715675185696</x:v>
      </x:c>
      <x:c r="AA483" s="34">
        <x:f t="shared" si="250"/>
        <x:v>0.12819067888293381</x:v>
      </x:c>
      <x:c r="AB483" s="34">
        <x:f t="shared" si="251"/>
        <x:v>0.85374396787376938</x:v>
      </x:c>
      <x:c r="AC483" s="34">
        <x:f t="shared" si="252"/>
        <x:v>5.6780161807316175E-2</x:v>
      </x:c>
      <x:c r="AD483" s="34">
        <x:f t="shared" si="253"/>
        <x:v>1.1722319653158764</x:v>
      </x:c>
      <x:c r="AE483" s="34">
        <x:f t="shared" si="273"/>
        <x:v>1.1885140905304998</x:v>
      </x:c>
      <x:c r="AF483" s="33">
        <x:f t="shared" si="254"/>
        <x:v>-1.3699564308367496E-2</x:v>
      </x:c>
      <x:c r="AG483" s="33">
        <x:f t="shared" si="274"/>
        <x:v>1.2980176483095018E-3</x:v>
      </x:c>
      <x:c r="AH483" s="30">
        <x:f t="shared" si="275"/>
        <x:v>44469</x:v>
      </x:c>
      <x:c r="AI483" s="36">
        <x:f t="shared" si="255"/>
        <x:v>2021</x:v>
      </x:c>
      <x:c r="AJ483" s="36">
        <x:f t="shared" si="256"/>
        <x:v>11</x:v>
      </x:c>
      <x:c r="AK483" s="26">
        <x:f t="shared" si="257"/>
        <x:v>0</x:v>
      </x:c>
      <x:c r="AL483" s="34">
        <x:f t="shared" si="276"/>
        <x:v>1.1707123600114873</x:v>
      </x:c>
      <x:c r="AM483" s="35" t="str">
        <x:f t="shared" si="258"/>
      </x:c>
      <x:c r="AN483" s="34">
        <x:f t="shared" si="277"/>
        <x:v>1.1885140905304998</x:v>
      </x:c>
      <x:c r="AO483" s="35">
        <x:f t="shared" si="259"/>
        <x:v>-1.3699564308367496E-2</x:v>
      </x:c>
      <x:c r="AP483" s="31">
        <x:f t="shared" si="260"/>
        <x:v>1</x:v>
      </x:c>
      <x:c r="AQ483" s="26" t="b">
        <x:f t="shared" si="261"/>
        <x:v>1</x:v>
      </x:c>
    </x:row>
    <x:row r="484">
      <x:c r="A484" s="30" t="n">
        <x:f>'净值底稿'!A446</x:f>
        <x:v>44502</x:v>
      </x:c>
      <x:c r="B484" s="32" t="n">
        <x:f>'净值底稿'!F446</x:f>
        <x:v>1.97461349867117</x:v>
      </x:c>
      <x:c r="C484" s="32" t="n">
        <x:f>'净值底稿'!O446</x:f>
        <x:v>1.445673854342925</x:v>
      </x:c>
      <x:c r="D484" s="32" t="n">
        <x:f>'净值底稿'!P446</x:f>
        <x:v>1.4998</x:v>
      </x:c>
      <x:c r="E484" s="32" t="n">
        <x:f>'净值底稿'!Q446</x:f>
        <x:v>1.3397</x:v>
      </x:c>
      <x:c r="F484" s="33">
        <x:f t="shared" si="262"/>
        <x:v>-1.3999628472185499E-3</x:v>
      </x:c>
      <x:c r="G484" s="33">
        <x:f t="shared" si="263"/>
        <x:v>-1.2579497120986716E-2</x:v>
      </x:c>
      <x:c r="H484" s="33">
        <x:f t="shared" si="264"/>
        <x:v>1.0011346192351223E-3</x:v>
      </x:c>
      <x:c r="I484" s="33">
        <x:f t="shared" si="265"/>
        <x:v>4.498762840218884E-3</x:v>
      </x:c>
      <x:c r="J484" s="34">
        <x:f t="shared" si="266"/>
        <x:v>0.13333023769293811</x:v>
      </x:c>
      <x:c r="K484" s="34">
        <x:f t="shared" si="267"/>
        <x:v>0.12657810460698862</x:v>
      </x:c>
      <x:c r="L484" s="34">
        <x:f t="shared" si="268"/>
        <x:v>0.85459868051597099</x:v>
      </x:c>
      <x:c r="M484" s="34">
        <x:f t="shared" si="269"/>
        <x:v>5.7035602289316548E-2</x:v>
      </x:c>
      <x:c r="N484" s="34">
        <x:f t="shared" si="240"/>
        <x:v>1.1715426251052143</x:v>
      </x:c>
      <x:c r="O484" s="35">
        <x:f t="shared" si="241"/>
        <x:v>0.22185137504201763</x:v>
      </x:c>
      <x:c r="P484" s="26" t="b">
        <x:f t="shared" si="242"/>
        <x:v>0</x:v>
      </x:c>
      <x:c r="Q484" s="26" t="b">
        <x:f t="shared" si="243"/>
        <x:v>0</x:v>
      </x:c>
      <x:c r="R484" s="26" t="b">
        <x:f t="shared" si="244"/>
        <x:v>0</x:v>
      </x:c>
      <x:c r="S484" s="26" t="b">
        <x:f t="shared" si="270"/>
        <x:v>0</x:v>
      </x:c>
      <x:c r="T484" s="26" t="str">
        <x:f t="shared" si="271"/>
        <x:v>不调</x:v>
      </x:c>
      <x:c r="U484" s="34">
        <x:f t="shared" si="245"/>
        <x:v>0.13333023769293811</x:v>
      </x:c>
      <x:c r="V484" s="34">
        <x:f t="shared" si="246"/>
        <x:v>0.12657810460698862</x:v>
      </x:c>
      <x:c r="W484" s="34">
        <x:f t="shared" si="247"/>
        <x:v>0.85459868051597099</x:v>
      </x:c>
      <x:c r="X484" s="34">
        <x:f t="shared" si="248"/>
        <x:v>5.7035602289316548E-2</x:v>
      </x:c>
      <x:c r="Y484" s="34">
        <x:f t="shared" si="272"/>
        <x:v>0.99998626710299976</x:v>
      </x:c>
      <x:c r="Z484" s="34">
        <x:f t="shared" si="249"/>
        <x:v>0.13332840668251686</x:v>
      </x:c>
      <x:c r="AA484" s="34">
        <x:f t="shared" si="250"/>
        <x:v>0.12657636632291558</x:v>
      </x:c>
      <x:c r="AB484" s="34">
        <x:f t="shared" si="251"/>
        <x:v>0.85458694440031491</x:v>
      </x:c>
      <x:c r="AC484" s="34">
        <x:f t="shared" si="252"/>
        <x:v>5.7034819025264964E-2</x:v>
      </x:c>
      <x:c r="AD484" s="34">
        <x:f t="shared" si="253"/>
        <x:v>1.1715265364310123</x:v>
      </x:c>
      <x:c r="AE484" s="34">
        <x:f t="shared" si="273"/>
        <x:v>1.1885140905304998</x:v>
      </x:c>
      <x:c r="AF484" s="33">
        <x:f t="shared" si="254"/>
        <x:v>-1.4293102820434389E-2</x:v>
      </x:c>
      <x:c r="AG484" s="33">
        <x:f t="shared" si="274"/>
        <x:v>-6.0178267248833794E-4</x:v>
      </x:c>
      <x:c r="AH484" s="30">
        <x:f t="shared" si="275"/>
        <x:v>44469</x:v>
      </x:c>
      <x:c r="AI484" s="36">
        <x:f t="shared" si="255"/>
        <x:v>2021</x:v>
      </x:c>
      <x:c r="AJ484" s="36">
        <x:f t="shared" si="256"/>
        <x:v>11</x:v>
      </x:c>
      <x:c r="AK484" s="26">
        <x:f t="shared" si="257"/>
        <x:v>0</x:v>
      </x:c>
      <x:c r="AL484" s="34">
        <x:f t="shared" si="276"/>
        <x:v>1.1707123600114873</x:v>
      </x:c>
      <x:c r="AM484" s="35" t="str">
        <x:f t="shared" si="258"/>
      </x:c>
      <x:c r="AN484" s="34">
        <x:f t="shared" si="277"/>
        <x:v>1.1885140905304998</x:v>
      </x:c>
      <x:c r="AO484" s="35">
        <x:f t="shared" si="259"/>
        <x:v>-1.4293102820434389E-2</x:v>
      </x:c>
      <x:c r="AP484" s="31">
        <x:f t="shared" si="260"/>
        <x:v>1</x:v>
      </x:c>
      <x:c r="AQ484" s="26" t="b">
        <x:f t="shared" si="261"/>
        <x:v>1</x:v>
      </x:c>
    </x:row>
    <x:row r="485">
      <x:c r="A485" s="30" t="n">
        <x:f>'净值底稿'!A447</x:f>
        <x:v>44503</x:v>
      </x:c>
      <x:c r="B485" s="32" t="n">
        <x:f>'净值底稿'!F447</x:f>
        <x:v>1.9583709419117876</x:v>
      </x:c>
      <x:c r="C485" s="32" t="n">
        <x:f>'净值底稿'!O447</x:f>
        <x:v>1.446218393592545</x:v>
      </x:c>
      <x:c r="D485" s="32" t="n">
        <x:f>'净值底稿'!P447</x:f>
        <x:v>1.5001</x:v>
      </x:c>
      <x:c r="E485" s="32" t="n">
        <x:f>'净值底稿'!Q447</x:f>
        <x:v>1.3295</x:v>
      </x:c>
      <x:c r="F485" s="33">
        <x:f t="shared" si="262"/>
        <x:v>-8.225689113496415E-3</x:v>
      </x:c>
      <x:c r="G485" s="33">
        <x:f t="shared" si="263"/>
        <x:v>3.7666811776682074E-4</x:v>
      </x:c>
      <x:c r="H485" s="33">
        <x:f t="shared" si="264"/>
        <x:v>2.0002667022267495E-4</x:v>
      </x:c>
      <x:c r="I485" s="33">
        <x:f t="shared" si="265"/>
        <x:v>-7.6136448458610229E-3</x:v>
      </x:c>
      <x:c r="J485" s="34">
        <x:f t="shared" si="266"/>
        <x:v>0.13223168865914867</x:v>
      </x:c>
      <x:c r="K485" s="34">
        <x:f t="shared" si="267"/>
        <x:v>0.12662404360457219</x:v>
      </x:c>
      <x:c r="L485" s="34">
        <x:f t="shared" si="268"/>
        <x:v>0.85475788458121904</x:v>
      </x:c>
      <x:c r="M485" s="34">
        <x:f t="shared" si="269"/>
        <x:v>5.6600576169358638E-2</x:v>
      </x:c>
      <x:c r="N485" s="34">
        <x:f t="shared" si="240"/>
        <x:v>1.1702141930142986</x:v>
      </x:c>
      <x:c r="O485" s="35">
        <x:f t="shared" si="241"/>
        <x:v>0.22120371963439167</x:v>
      </x:c>
      <x:c r="P485" s="26" t="b">
        <x:f t="shared" si="242"/>
        <x:v>0</x:v>
      </x:c>
      <x:c r="Q485" s="26" t="b">
        <x:f t="shared" si="243"/>
        <x:v>0</x:v>
      </x:c>
      <x:c r="R485" s="26" t="b">
        <x:f t="shared" si="244"/>
        <x:v>0</x:v>
      </x:c>
      <x:c r="S485" s="26" t="b">
        <x:f t="shared" si="270"/>
        <x:v>0</x:v>
      </x:c>
      <x:c r="T485" s="26" t="str">
        <x:f t="shared" si="271"/>
        <x:v>不调</x:v>
      </x:c>
      <x:c r="U485" s="34">
        <x:f t="shared" si="245"/>
        <x:v>0.13223168865914867</x:v>
      </x:c>
      <x:c r="V485" s="34">
        <x:f t="shared" si="246"/>
        <x:v>0.12662404360457219</x:v>
      </x:c>
      <x:c r="W485" s="34">
        <x:f t="shared" si="247"/>
        <x:v>0.85475788458121904</x:v>
      </x:c>
      <x:c r="X485" s="34">
        <x:f t="shared" si="248"/>
        <x:v>5.6600576169358638E-2</x:v>
      </x:c>
      <x:c r="Y485" s="34">
        <x:f t="shared" si="272"/>
        <x:v>0.99998626710299976</x:v>
      </x:c>
      <x:c r="Z485" s="34">
        <x:f t="shared" si="249"/>
        <x:v>0.13222987273498815</x:v>
      </x:c>
      <x:c r="AA485" s="34">
        <x:f t="shared" si="250"/>
        <x:v>0.12662230468962363</x:v>
      </x:c>
      <x:c r="AB485" s="34">
        <x:f t="shared" si="251"/>
        <x:v>0.85474614627922996</x:v>
      </x:c>
      <x:c r="AC485" s="34">
        <x:f t="shared" si="252"/>
        <x:v>5.659979887947595E-2</x:v>
      </x:c>
      <x:c r="AD485" s="34">
        <x:f t="shared" si="253"/>
        <x:v>1.1701981225833176</x:v>
      </x:c>
      <x:c r="AE485" s="34">
        <x:f t="shared" si="273"/>
        <x:v>1.1885140905304998</x:v>
      </x:c>
      <x:c r="AF485" s="33">
        <x:f t="shared" si="254"/>
        <x:v>-1.5410812621503567E-2</x:v>
      </x:c>
      <x:c r="AG485" s="33">
        <x:f t="shared" si="274"/>
        <x:v>-1.1339169932435E-3</x:v>
      </x:c>
      <x:c r="AH485" s="30">
        <x:f t="shared" si="275"/>
        <x:v>44469</x:v>
      </x:c>
      <x:c r="AI485" s="36">
        <x:f t="shared" si="255"/>
        <x:v>2021</x:v>
      </x:c>
      <x:c r="AJ485" s="36">
        <x:f t="shared" si="256"/>
        <x:v>11</x:v>
      </x:c>
      <x:c r="AK485" s="26">
        <x:f t="shared" si="257"/>
        <x:v>0</x:v>
      </x:c>
      <x:c r="AL485" s="34">
        <x:f t="shared" si="276"/>
        <x:v>1.1707123600114873</x:v>
      </x:c>
      <x:c r="AM485" s="35" t="str">
        <x:f t="shared" si="258"/>
      </x:c>
      <x:c r="AN485" s="34">
        <x:f t="shared" si="277"/>
        <x:v>1.1885140905304998</x:v>
      </x:c>
      <x:c r="AO485" s="35">
        <x:f t="shared" si="259"/>
        <x:v>-1.5410812621503567E-2</x:v>
      </x:c>
      <x:c r="AP485" s="31">
        <x:f t="shared" si="260"/>
        <x:v>1</x:v>
      </x:c>
      <x:c r="AQ485" s="26" t="b">
        <x:f t="shared" si="261"/>
        <x:v>1</x:v>
      </x:c>
    </x:row>
    <x:row r="486">
      <x:c r="A486" s="30" t="n">
        <x:f>'净值底稿'!A448</x:f>
        <x:v>44504</x:v>
      </x:c>
      <x:c r="B486" s="32" t="n">
        <x:f>'净值底稿'!F448</x:f>
        <x:v>1.981840437638675</x:v>
      </x:c>
      <x:c r="C486" s="32" t="n">
        <x:f>'净值底稿'!O448</x:f>
        <x:v>1.4623783717621688</x:v>
      </x:c>
      <x:c r="D486" s="32" t="n">
        <x:f>'净值底稿'!P448</x:f>
        <x:v>1.5013</x:v>
      </x:c>
      <x:c r="E486" s="32" t="n">
        <x:f>'净值底稿'!Q448</x:f>
        <x:v>1.3257</x:v>
      </x:c>
      <x:c r="F486" s="33">
        <x:f t="shared" si="262"/>
        <x:v>1.1984193200893722E-2</x:v>
      </x:c>
      <x:c r="G486" s="33">
        <x:f t="shared" si="263"/>
        <x:v>1.117395425284351E-2</x:v>
      </x:c>
      <x:c r="H486" s="33">
        <x:f t="shared" si="264"/>
        <x:v>7.9994667022198485E-4</x:v>
      </x:c>
      <x:c r="I486" s="33">
        <x:f t="shared" si="265"/>
        <x:v>-2.8582173749528428E-3</x:v>
      </x:c>
      <x:c r="J486" s="34">
        <x:f t="shared" si="266"/>
        <x:v>0.13381454107677385</x:v>
      </x:c>
      <x:c r="K486" s="34">
        <x:f t="shared" si="267"/>
        <x:v>0.1280371765296151</x:v>
      </x:c>
      <x:c r="L486" s="34">
        <x:f t="shared" si="268"/>
        <x:v>0.85542989761283106</x:v>
      </x:c>
      <x:c r="M486" s="34">
        <x:f t="shared" si="269"/>
        <x:v>5.6438024350899799E-2</x:v>
      </x:c>
      <x:c r="N486" s="34">
        <x:f t="shared" si="240"/>
        <x:v>1.1737196395701197</x:v>
      </x:c>
      <x:c r="O486" s="35">
        <x:f t="shared" si="241"/>
        <x:v>0.22309562588753593</x:v>
      </x:c>
      <x:c r="P486" s="26" t="b">
        <x:f t="shared" si="242"/>
        <x:v>0</x:v>
      </x:c>
      <x:c r="Q486" s="26" t="b">
        <x:f t="shared" si="243"/>
        <x:v>0</x:v>
      </x:c>
      <x:c r="R486" s="26" t="b">
        <x:f t="shared" si="244"/>
        <x:v>0</x:v>
      </x:c>
      <x:c r="S486" s="26" t="b">
        <x:f t="shared" si="270"/>
        <x:v>0</x:v>
      </x:c>
      <x:c r="T486" s="26" t="str">
        <x:f t="shared" si="271"/>
        <x:v>不调</x:v>
      </x:c>
      <x:c r="U486" s="34">
        <x:f t="shared" si="245"/>
        <x:v>0.13381454107677385</x:v>
      </x:c>
      <x:c r="V486" s="34">
        <x:f t="shared" si="246"/>
        <x:v>0.1280371765296151</x:v>
      </x:c>
      <x:c r="W486" s="34">
        <x:f t="shared" si="247"/>
        <x:v>0.85542989761283106</x:v>
      </x:c>
      <x:c r="X486" s="34">
        <x:f t="shared" si="248"/>
        <x:v>5.6438024350899799E-2</x:v>
      </x:c>
      <x:c r="Y486" s="34">
        <x:f t="shared" si="272"/>
        <x:v>0.99998626710299976</x:v>
      </x:c>
      <x:c r="Z486" s="34">
        <x:f t="shared" si="249"/>
        <x:v>0.13381270341546411</x:v>
      </x:c>
      <x:c r="AA486" s="34">
        <x:f t="shared" si="250"/>
        <x:v>0.12803541820825762</x:v>
      </x:c>
      <x:c r="AB486" s="34">
        <x:f t="shared" si="251"/>
        <x:v>0.85541815008215627</x:v>
      </x:c>
      <x:c r="AC486" s="34">
        <x:f t="shared" si="252"/>
        <x:v>5.6437249293324492E-2</x:v>
      </x:c>
      <x:c r="AD486" s="34">
        <x:f t="shared" si="253"/>
        <x:v>1.1737035209992026</x:v>
      </x:c>
      <x:c r="AE486" s="34">
        <x:f t="shared" si="273"/>
        <x:v>1.1885140905304998</x:v>
      </x:c>
      <x:c r="AF486" s="33">
        <x:f t="shared" si="254"/>
        <x:v>-1.2461416864386066E-2</x:v>
      </x:c>
      <x:c r="AG486" s="33">
        <x:f t="shared" si="274"/>
        <x:v>2.9955597673891887E-3</x:v>
      </x:c>
      <x:c r="AH486" s="30">
        <x:f t="shared" si="275"/>
        <x:v>44469</x:v>
      </x:c>
      <x:c r="AI486" s="36">
        <x:f t="shared" si="255"/>
        <x:v>2021</x:v>
      </x:c>
      <x:c r="AJ486" s="36">
        <x:f t="shared" si="256"/>
        <x:v>11</x:v>
      </x:c>
      <x:c r="AK486" s="26">
        <x:f t="shared" si="257"/>
        <x:v>0</x:v>
      </x:c>
      <x:c r="AL486" s="34">
        <x:f t="shared" si="276"/>
        <x:v>1.1707123600114873</x:v>
      </x:c>
      <x:c r="AM486" s="35" t="str">
        <x:f t="shared" si="258"/>
      </x:c>
      <x:c r="AN486" s="34">
        <x:f t="shared" si="277"/>
        <x:v>1.1885140905304998</x:v>
      </x:c>
      <x:c r="AO486" s="35">
        <x:f t="shared" si="259"/>
        <x:v>-1.2461416864386066E-2</x:v>
      </x:c>
      <x:c r="AP486" s="31">
        <x:f t="shared" si="260"/>
        <x:v>1</x:v>
      </x:c>
      <x:c r="AQ486" s="26" t="b">
        <x:f t="shared" si="261"/>
        <x:v>1</x:v>
      </x:c>
    </x:row>
    <x:row r="487">
      <x:c r="A487" s="30" t="n">
        <x:f>'净值底稿'!A449</x:f>
        <x:v>44505</x:v>
      </x:c>
      <x:c r="B487" s="32" t="n">
        <x:f>'净值底稿'!F449</x:f>
        <x:v>1.95646373191699</x:v>
      </x:c>
      <x:c r="C487" s="32" t="n">
        <x:f>'净值底稿'!O449</x:f>
        <x:v>1.4468882729369987</x:v>
      </x:c>
      <x:c r="D487" s="32" t="n">
        <x:f>'净值底稿'!P449</x:f>
        <x:v>1.5033</x:v>
      </x:c>
      <x:c r="E487" s="32" t="n">
        <x:f>'净值底稿'!Q449</x:f>
        <x:v>1.3416</x:v>
      </x:c>
      <x:c r="F487" s="33">
        <x:f t="shared" si="262"/>
        <x:v>-1.2804615971970357E-2</x:v>
      </x:c>
      <x:c r="G487" s="33">
        <x:f t="shared" si="263"/>
        <x:v>-1.059240147712559E-2</x:v>
      </x:c>
      <x:c r="H487" s="33">
        <x:f t="shared" si="264"/>
        <x:v>1.3321787783919792E-3</x:v>
      </x:c>
      <x:c r="I487" s="33">
        <x:f t="shared" si="265"/>
        <x:v>1.1993663724824577E-2</x:v>
      </x:c>
      <x:c r="J487" s="34">
        <x:f t="shared" si="266"/>
        <x:v>0.13209928313605793</x:v>
      </x:c>
      <x:c r="K487" s="34">
        <x:f t="shared" si="267"/>
        <x:v>0.12667921565530407</x:v>
      </x:c>
      <x:c r="L487" s="34">
        <x:f t="shared" si="268"/>
        <x:v>0.85655771998834707</x:v>
      </x:c>
      <x:c r="M487" s="34">
        <x:f t="shared" si="269"/>
        <x:v>5.7114138682902722E-2</x:v>
      </x:c>
      <x:c r="N487" s="34">
        <x:f t="shared" si="240"/>
        <x:v>1.1724503574626119</x:v>
      </x:c>
      <x:c r="O487" s="35">
        <x:f t="shared" si="241"/>
        <x:v>0.22071595368131749</x:v>
      </x:c>
      <x:c r="P487" s="26" t="b">
        <x:f t="shared" si="242"/>
        <x:v>0</x:v>
      </x:c>
      <x:c r="Q487" s="26" t="b">
        <x:f t="shared" si="243"/>
        <x:v>0</x:v>
      </x:c>
      <x:c r="R487" s="26" t="b">
        <x:f t="shared" si="244"/>
        <x:v>0</x:v>
      </x:c>
      <x:c r="S487" s="26" t="b">
        <x:f t="shared" si="270"/>
        <x:v>0</x:v>
      </x:c>
      <x:c r="T487" s="26" t="str">
        <x:f t="shared" si="271"/>
        <x:v>不调</x:v>
      </x:c>
      <x:c r="U487" s="34">
        <x:f t="shared" si="245"/>
        <x:v>0.13209928313605793</x:v>
      </x:c>
      <x:c r="V487" s="34">
        <x:f t="shared" si="246"/>
        <x:v>0.12667921565530407</x:v>
      </x:c>
      <x:c r="W487" s="34">
        <x:f t="shared" si="247"/>
        <x:v>0.85655771998834707</x:v>
      </x:c>
      <x:c r="X487" s="34">
        <x:f t="shared" si="248"/>
        <x:v>5.7114138682902722E-2</x:v>
      </x:c>
      <x:c r="Y487" s="34">
        <x:f t="shared" si="272"/>
        <x:v>0.99998626710299976</x:v>
      </x:c>
      <x:c r="Z487" s="34">
        <x:f t="shared" si="249"/>
        <x:v>0.1320974690302088</x:v>
      </x:c>
      <x:c r="AA487" s="34">
        <x:f t="shared" si="250"/>
        <x:v>0.12667747598268342</x:v>
      </x:c>
      <x:c r="AB487" s="34">
        <x:f t="shared" si="251"/>
        <x:v>0.85654595696940372</x:v>
      </x:c>
      <x:c r="AC487" s="34">
        <x:f t="shared" si="252"/>
        <x:v>5.7113354340318931E-2</x:v>
      </x:c>
      <x:c r="AD487" s="34">
        <x:f t="shared" si="253"/>
        <x:v>1.1724342563226149</x:v>
      </x:c>
      <x:c r="AE487" s="34">
        <x:f t="shared" si="273"/>
        <x:v>1.1885140905304998</x:v>
      </x:c>
      <x:c r="AF487" s="33">
        <x:f t="shared" si="254"/>
        <x:v>-1.3529359337008495E-2</x:v>
      </x:c>
      <x:c r="AG487" s="33">
        <x:f t="shared" si="274"/>
        <x:v>-1.0814184790952641E-3</x:v>
      </x:c>
      <x:c r="AH487" s="30">
        <x:f t="shared" si="275"/>
        <x:v>44469</x:v>
      </x:c>
      <x:c r="AI487" s="36">
        <x:f t="shared" si="255"/>
        <x:v>2021</x:v>
      </x:c>
      <x:c r="AJ487" s="36">
        <x:f t="shared" si="256"/>
        <x:v>11</x:v>
      </x:c>
      <x:c r="AK487" s="26">
        <x:f t="shared" si="257"/>
        <x:v>0</x:v>
      </x:c>
      <x:c r="AL487" s="34">
        <x:f t="shared" si="276"/>
        <x:v>1.1707123600114873</x:v>
      </x:c>
      <x:c r="AM487" s="35" t="str">
        <x:f t="shared" si="258"/>
      </x:c>
      <x:c r="AN487" s="34">
        <x:f t="shared" si="277"/>
        <x:v>1.1885140905304998</x:v>
      </x:c>
      <x:c r="AO487" s="35">
        <x:f t="shared" si="259"/>
        <x:v>-1.3529359337008495E-2</x:v>
      </x:c>
      <x:c r="AP487" s="31">
        <x:f t="shared" si="260"/>
        <x:v>1</x:v>
      </x:c>
      <x:c r="AQ487" s="26" t="b">
        <x:f t="shared" si="261"/>
        <x:v>1</x:v>
      </x:c>
    </x:row>
    <x:row r="488">
      <x:c r="A488" s="30" t="n">
        <x:f>'净值底稿'!A450</x:f>
        <x:v>44508</x:v>
      </x:c>
      <x:c r="B488" s="32" t="n">
        <x:f>'净值底稿'!F450</x:f>
        <x:v>1.9812402795766975</x:v>
      </x:c>
      <x:c r="C488" s="32" t="n">
        <x:f>'净值底稿'!O450</x:f>
        <x:v>1.4532674181466874</x:v>
      </x:c>
      <x:c r="D488" s="32" t="n">
        <x:f>'净值底稿'!P450</x:f>
        <x:v>1.5035</x:v>
      </x:c>
      <x:c r="E488" s="32" t="n">
        <x:f>'净值底稿'!Q450</x:f>
        <x:v>1.3554</x:v>
      </x:c>
      <x:c r="F488" s="33">
        <x:f t="shared" si="262"/>
        <x:v>1.2663944266133154E-2</x:v>
      </x:c>
      <x:c r="G488" s="33">
        <x:f t="shared" si="263"/>
        <x:v>4.4088720110639912E-3</x:v>
      </x:c>
      <x:c r="H488" s="33">
        <x:f t="shared" si="264"/>
        <x:v>1.3304064391661541E-4</x:v>
      </x:c>
      <x:c r="I488" s="33">
        <x:f t="shared" si="265"/>
        <x:v>1.0286225402504456E-2</x:v>
      </x:c>
      <x:c r="J488" s="34">
        <x:f t="shared" si="266"/>
        <x:v>0.13377034401570462</x:v>
      </x:c>
      <x:c r="K488" s="34">
        <x:f t="shared" si="267"/>
        <x:v>0.1272359807609757</x:v>
      </x:c>
      <x:c r="L488" s="34">
        <x:f t="shared" si="268"/>
        <x:v>0.85665991239506312</x:v>
      </x:c>
      <x:c r="M488" s="34">
        <x:f t="shared" si="269"/>
        <x:v>5.770083517655656E-2</x:v>
      </x:c>
      <x:c r="N488" s="34">
        <x:f t="shared" si="240"/>
        <x:v>1.1753670723483001</x:v>
      </x:c>
      <x:c r="O488" s="35">
        <x:f t="shared" si="241"/>
        <x:v>0.22206366922905893</x:v>
      </x:c>
      <x:c r="P488" s="26" t="b">
        <x:f t="shared" si="242"/>
        <x:v>0</x:v>
      </x:c>
      <x:c r="Q488" s="26" t="b">
        <x:f t="shared" si="243"/>
        <x:v>0</x:v>
      </x:c>
      <x:c r="R488" s="26" t="b">
        <x:f t="shared" si="244"/>
        <x:v>0</x:v>
      </x:c>
      <x:c r="S488" s="26" t="b">
        <x:f t="shared" si="270"/>
        <x:v>0</x:v>
      </x:c>
      <x:c r="T488" s="26" t="str">
        <x:f t="shared" si="271"/>
        <x:v>不调</x:v>
      </x:c>
      <x:c r="U488" s="34">
        <x:f t="shared" si="245"/>
        <x:v>0.13377034401570462</x:v>
      </x:c>
      <x:c r="V488" s="34">
        <x:f t="shared" si="246"/>
        <x:v>0.1272359807609757</x:v>
      </x:c>
      <x:c r="W488" s="34">
        <x:f t="shared" si="247"/>
        <x:v>0.85665991239506312</x:v>
      </x:c>
      <x:c r="X488" s="34">
        <x:f t="shared" si="248"/>
        <x:v>5.770083517655656E-2</x:v>
      </x:c>
      <x:c r="Y488" s="34">
        <x:f t="shared" si="272"/>
        <x:v>0.99995880187477393</x:v>
      </x:c>
      <x:c r="Z488" s="34">
        <x:f t="shared" si="249"/>
        <x:v>0.13376483292832034</x:v>
      </x:c>
      <x:c r="AA488" s="34">
        <x:f t="shared" si="250"/>
        <x:v>0.12723073887710704</x:v>
      </x:c>
      <x:c r="AB488" s="34">
        <x:f t="shared" si="251"/>
        <x:v>0.85662461961271608</x:v>
      </x:c>
      <x:c r="AC488" s="34">
        <x:f t="shared" si="252"/>
        <x:v>5.7698458010323306E-2</x:v>
      </x:c>
      <x:c r="AD488" s="34">
        <x:f t="shared" si="253"/>
        <x:v>1.1753186494284666</x:v>
      </x:c>
      <x:c r="AE488" s="34">
        <x:f t="shared" si="273"/>
        <x:v>1.1885140905304998</x:v>
      </x:c>
      <x:c r="AF488" s="33">
        <x:f t="shared" si="254"/>
        <x:v>-1.1102469215273136E-2</x:v>
      </x:c>
      <x:c r="AG488" s="33">
        <x:f t="shared" si="274"/>
        <x:v>2.460174709410845E-3</x:v>
      </x:c>
      <x:c r="AH488" s="30">
        <x:f t="shared" si="275"/>
        <x:v>44469</x:v>
      </x:c>
      <x:c r="AI488" s="36">
        <x:f t="shared" si="255"/>
        <x:v>2021</x:v>
      </x:c>
      <x:c r="AJ488" s="36">
        <x:f t="shared" si="256"/>
        <x:v>11</x:v>
      </x:c>
      <x:c r="AK488" s="26">
        <x:f t="shared" si="257"/>
        <x:v>0</x:v>
      </x:c>
      <x:c r="AL488" s="34">
        <x:f t="shared" si="276"/>
        <x:v>1.1707123600114873</x:v>
      </x:c>
      <x:c r="AM488" s="35" t="str">
        <x:f t="shared" si="258"/>
      </x:c>
      <x:c r="AN488" s="34">
        <x:f t="shared" si="277"/>
        <x:v>1.1885140905304998</x:v>
      </x:c>
      <x:c r="AO488" s="35">
        <x:f t="shared" si="259"/>
        <x:v>-1.1102469215273136E-2</x:v>
      </x:c>
      <x:c r="AP488" s="31">
        <x:f t="shared" si="260"/>
        <x:v>1</x:v>
      </x:c>
      <x:c r="AQ488" s="26" t="b">
        <x:f t="shared" si="261"/>
        <x:v>1</x:v>
      </x:c>
    </x:row>
    <x:row r="489">
      <x:c r="A489" s="30" t="n">
        <x:f>'净值底稿'!A451</x:f>
        <x:v>44509</x:v>
      </x:c>
      <x:c r="B489" s="32" t="n">
        <x:f>'净值底稿'!F451</x:f>
        <x:v>2.0074779190061625</x:v>
      </x:c>
      <x:c r="C489" s="32" t="n">
        <x:f>'净值底稿'!O451</x:f>
        <x:v>1.4665117582593825</x:v>
      </x:c>
      <x:c r="D489" s="32" t="n">
        <x:f>'净值底稿'!P451</x:f>
        <x:v>1.5033</x:v>
      </x:c>
      <x:c r="E489" s="32" t="n">
        <x:f>'净值底稿'!Q451</x:f>
        <x:v>1.3603</x:v>
      </x:c>
      <x:c r="F489" s="33">
        <x:f t="shared" si="262"/>
        <x:v>1.3243037555783488E-2</x:v>
      </x:c>
      <x:c r="G489" s="33">
        <x:f t="shared" si="263"/>
        <x:v>9.1134913969139753E-3</x:v>
      </x:c>
      <x:c r="H489" s="33">
        <x:f t="shared" si="264"/>
        <x:v>-1.3302294645822776E-4</x:v>
      </x:c>
      <x:c r="I489" s="33">
        <x:f t="shared" si="265"/>
        <x:v>3.6151689538144183E-3</x:v>
      </x:c>
      <x:c r="J489" s="34">
        <x:f t="shared" si="266"/>
        <x:v>0.13553628563443318</x:v>
      </x:c>
      <x:c r="K489" s="34">
        <x:f t="shared" si="267"/>
        <x:v>0.12839025512128657</x:v>
      </x:c>
      <x:c r="L489" s="34">
        <x:f t="shared" si="268"/>
        <x:v>0.85651066888180649</x:v>
      </x:c>
      <x:c r="M489" s="34">
        <x:f t="shared" si="269"/>
        <x:v>5.7907047684405188E-2</x:v>
      </x:c>
      <x:c r="N489" s="34">
        <x:f t="shared" si="240"/>
        <x:v>1.1783442573219316</x:v>
      </x:c>
      <x:c r="O489" s="35">
        <x:f t="shared" si="241"/>
        <x:v>0.22398084355717554</x:v>
      </x:c>
      <x:c r="P489" s="26" t="b">
        <x:f t="shared" si="242"/>
        <x:v>0</x:v>
      </x:c>
      <x:c r="Q489" s="26" t="b">
        <x:f t="shared" si="243"/>
        <x:v>0</x:v>
      </x:c>
      <x:c r="R489" s="26" t="b">
        <x:f t="shared" si="244"/>
        <x:v>0</x:v>
      </x:c>
      <x:c r="S489" s="26" t="b">
        <x:f t="shared" si="270"/>
        <x:v>0</x:v>
      </x:c>
      <x:c r="T489" s="26" t="str">
        <x:f t="shared" si="271"/>
        <x:v>不调</x:v>
      </x:c>
      <x:c r="U489" s="34">
        <x:f t="shared" si="245"/>
        <x:v>0.13553628563443318</x:v>
      </x:c>
      <x:c r="V489" s="34">
        <x:f t="shared" si="246"/>
        <x:v>0.12839025512128657</x:v>
      </x:c>
      <x:c r="W489" s="34">
        <x:f t="shared" si="247"/>
        <x:v>0.85651066888180649</x:v>
      </x:c>
      <x:c r="X489" s="34">
        <x:f t="shared" si="248"/>
        <x:v>5.7907047684405188E-2</x:v>
      </x:c>
      <x:c r="Y489" s="34">
        <x:f t="shared" si="272"/>
        <x:v>0.99998626710299976</x:v>
      </x:c>
      <x:c r="Z489" s="34">
        <x:f t="shared" si="249"/>
        <x:v>0.13553442432858276</x:v>
      </x:c>
      <x:c r="AA489" s="34">
        <x:f t="shared" si="250"/>
        <x:v>0.12838849195113716</x:v>
      </x:c>
      <x:c r="AB489" s="34">
        <x:f t="shared" si="251"/>
        <x:v>0.85649890650901117</x:v>
      </x:c>
      <x:c r="AC489" s="34">
        <x:f t="shared" si="252"/>
        <x:v>5.790625245288375E-2</x:v>
      </x:c>
      <x:c r="AD489" s="34">
        <x:f t="shared" si="253"/>
        <x:v>1.1783280752416148</x:v>
      </x:c>
      <x:c r="AE489" s="34">
        <x:f t="shared" si="273"/>
        <x:v>1.1885140905304998</x:v>
      </x:c>
      <x:c r="AF489" s="33">
        <x:f t="shared" si="254"/>
        <x:v>-8.570378231139486E-3</x:v>
      </x:c>
      <x:c r="AG489" s="33">
        <x:f t="shared" si="274"/>
        <x:v>2.5605190682642665E-3</x:v>
      </x:c>
      <x:c r="AH489" s="30">
        <x:f t="shared" si="275"/>
        <x:v>44469</x:v>
      </x:c>
      <x:c r="AI489" s="36">
        <x:f t="shared" si="255"/>
        <x:v>2021</x:v>
      </x:c>
      <x:c r="AJ489" s="36">
        <x:f t="shared" si="256"/>
        <x:v>11</x:v>
      </x:c>
      <x:c r="AK489" s="26">
        <x:f t="shared" si="257"/>
        <x:v>0</x:v>
      </x:c>
      <x:c r="AL489" s="34">
        <x:f t="shared" si="276"/>
        <x:v>1.1707123600114873</x:v>
      </x:c>
      <x:c r="AM489" s="35" t="str">
        <x:f t="shared" si="258"/>
      </x:c>
      <x:c r="AN489" s="34">
        <x:f t="shared" si="277"/>
        <x:v>1.1885140905304998</x:v>
      </x:c>
      <x:c r="AO489" s="35">
        <x:f t="shared" si="259"/>
        <x:v>-8.570378231139486E-3</x:v>
      </x:c>
      <x:c r="AP489" s="31">
        <x:f t="shared" si="260"/>
        <x:v>1</x:v>
      </x:c>
      <x:c r="AQ489" s="26" t="b">
        <x:f t="shared" si="261"/>
        <x:v>1</x:v>
      </x:c>
    </x:row>
    <x:row r="490">
      <x:c r="A490" s="30" t="n">
        <x:f>'净值底稿'!A452</x:f>
        <x:v>44510</x:v>
      </x:c>
      <x:c r="B490" s="32" t="n">
        <x:f>'净值底稿'!F452</x:f>
        <x:v>1.998031465237675</x:v>
      </x:c>
      <x:c r="C490" s="32" t="n">
        <x:f>'净值底稿'!O452</x:f>
        <x:v>1.4640528393882675</x:v>
      </x:c>
      <x:c r="D490" s="32" t="n">
        <x:f>'净值底稿'!P452</x:f>
        <x:v>1.5034</x:v>
      </x:c>
      <x:c r="E490" s="32" t="n">
        <x:f>'净值底稿'!Q452</x:f>
        <x:v>1.3596</x:v>
      </x:c>
      <x:c r="F490" s="33">
        <x:f t="shared" si="262"/>
        <x:v>-4.7056327140894139E-3</x:v>
      </x:c>
      <x:c r="G490" s="33">
        <x:f t="shared" si="263"/>
        <x:v>-1.6767126872774263E-3</x:v>
      </x:c>
      <x:c r="H490" s="33">
        <x:f t="shared" si="264"/>
        <x:v>6.6520321958307704E-5</x:v>
      </x:c>
      <x:c r="I490" s="33">
        <x:f t="shared" si="265"/>
        <x:v>-5.1459236933038E-4</x:v>
      </x:c>
      <x:c r="J490" s="34">
        <x:f t="shared" si="266"/>
        <x:v>0.1348966491075769</x:v>
      </x:c>
      <x:c r="K490" s="34">
        <x:f t="shared" si="267"/>
        <x:v>0.12817322133778228</x:v>
      </x:c>
      <x:c r="L490" s="34">
        <x:f t="shared" si="268"/>
        <x:v>0.85655588109202907</x:v>
      </x:c>
      <x:c r="M490" s="34">
        <x:f t="shared" si="269"/>
        <x:v>5.7876454337234977E-2</x:v>
      </x:c>
      <x:c r="N490" s="34" t="n">
        <x:f t="shared" ref="N490:N553" si="278">SUM(J490:M490)</x:f>
        <x:v>1.1775022058746232</x:v>
      </x:c>
      <x:c r="O490" s="35" t="n">
        <x:f t="shared" ref="O490:O553" si="279">IFERROR((J490+K490)/N490,0)</x:f>
        <x:v>0.2234134841810819</x:v>
      </x:c>
      <x:c r="P490" s="26" t="b">
        <x:f t="shared" ref="P490:P553" si="280">AND(MONTH(A490)=12,OR(A491="",YEAR(A490)&lt;&gt;YEAR(A491)))</x:f>
        <x:v>0</x:v>
      </x:c>
      <x:c r="Q490" s="26" t="b">
        <x:f t="shared" ref="Q490:Q553" si="281">AND(MOD(MONTH(A490),3)=0,OR(A491="",MONTH(A490)&lt;&gt;MONTH(A491)))</x:f>
        <x:v>0</x:v>
      </x:c>
      <x:c r="R490" s="26" t="b">
        <x:f t="shared" ref="R490:R553" si="282">OR(O490&gt;$E$7,O490&lt;$E$6)</x:f>
        <x:v>0</x:v>
      </x:c>
      <x:c r="S490" s="26" t="b">
        <x:f t="shared" si="270"/>
        <x:v>0</x:v>
      </x:c>
      <x:c r="T490" s="26" t="str">
        <x:f t="shared" si="271"/>
        <x:v>不调</x:v>
      </x:c>
      <x:c r="U490" s="34" t="n">
        <x:f t="shared" ref="U490:U553" si="283">IF(OR(T490="年末+季度",T490="季度+动态"),N490*$E$5/2,IF(T490="季度",(J490+K490)/2,IF(T490="动态",N490*$E$5*IF(J490+K490=0,0.5,J490/(J490+K490)),J490)))</x:f>
        <x:v>0.1348966491075769</x:v>
      </x:c>
      <x:c r="V490" s="34" t="n">
        <x:f t="shared" ref="V490:V553" si="284">IF(OR(T490="年末+季度",T490="季度+动态"),N490*$E$5/2,IF(T490="季度",(J490+K490)/2,IF(T490="动态",N490*$E$5*IF(J490+K490=0,0.5,K490/(J490+K490)),K490)))</x:f>
        <x:v>0.12817322133778228</x:v>
      </x:c>
      <x:c r="W490" s="34" t="n">
        <x:f t="shared" ref="W490:W553" si="285">IF(OR(T490="年末+季度",T490="季度+动态",T490="动态"),N490*(1-$E$5)*IF(L490+M490=0,$B$7/($B$7+$B$8),L490/(L490+M490)),L490)</x:f>
        <x:v>0.8565558810920291</x:v>
      </x:c>
      <x:c r="X490" s="34" t="n">
        <x:f t="shared" ref="X490:X553" si="286">IF(OR(T490="年末+季度",T490="季度+动态",T490="动态"),N490*(1-$E$5)*IF(L490+M490=0,$B$8/($B$7+$B$8),M490/(L490+M490)),M490)</x:f>
        <x:v>0.05787645433723498</x:v>
      </x:c>
      <x:c r="Y490" s="34">
        <x:f t="shared" si="272"/>
        <x:v>0.99998626710299976</x:v>
      </x:c>
      <x:c r="Z490" s="34" t="n">
        <x:f t="shared" ref="Z490:Z553" si="287">U490*Y490</x:f>
        <x:v>0.13489479658578904</x:v>
      </x:c>
      <x:c r="AA490" s="34" t="n">
        <x:f t="shared" ref="AA490:AA553" si="288">V490*Y490</x:f>
        <x:v>0.12817146114813546</x:v>
      </x:c>
      <x:c r="AB490" s="34" t="n">
        <x:f t="shared" ref="AB490:AB553" si="289">W490*Y490</x:f>
        <x:v>0.8565441180983391</x:v>
      </x:c>
      <x:c r="AC490" s="34" t="n">
        <x:f t="shared" ref="AC490:AC553" si="290">X490*Y490</x:f>
        <x:v>0.057875659525848826</x:v>
      </x:c>
      <x:c r="AD490" s="34" t="n">
        <x:f t="shared" ref="AD490:AD553" si="291">SUM(Z490:AC490)</x:f>
        <x:v>1.1774860353581122</x:v>
      </x:c>
      <x:c r="AE490" s="34">
        <x:f t="shared" si="273"/>
        <x:v>1.1885140905304998</x:v>
      </x:c>
      <x:c r="AF490" s="33" t="n">
        <x:f t="shared" ref="AF490:AF553" si="292">AD490/AE490-1</x:f>
        <x:v>-0.009278859426450015</x:v>
      </x:c>
      <x:c r="AG490" s="33">
        <x:f t="shared" si="274"/>
        <x:v>-7.1460563589631487E-4</x:v>
      </x:c>
      <x:c r="AH490" s="30">
        <x:f t="shared" si="275"/>
        <x:v>44469</x:v>
      </x:c>
      <x:c r="AI490" s="36" t="n">
        <x:f t="shared" ref="AI490:AI553" si="293">YEAR(A490)</x:f>
        <x:v>2021</x:v>
      </x:c>
      <x:c r="AJ490" s="36" t="n">
        <x:f t="shared" ref="AJ490:AJ553" si="294">MONTH(A490)</x:f>
        <x:v>11</x:v>
      </x:c>
      <x:c r="AK490" s="26" t="n">
        <x:f t="shared" ref="AK490:AK553" si="295">IF(MONTH(A490)&lt;&gt;MONTH(A491),1,0)</x:f>
        <x:v>0</x:v>
      </x:c>
      <x:c r="AL490" s="34">
        <x:f t="shared" si="276"/>
        <x:v>1.1707123600114873</x:v>
      </x:c>
      <x:c r="AM490" s="35" t="str">
        <x:f t="shared" ref="AM490:AM553" si="296">IF(AK490,AD490/AL490-1,"")</x:f>
      </x:c>
      <x:c r="AN490" s="34">
        <x:f t="shared" si="277"/>
        <x:v>1.1885140905304998</x:v>
      </x:c>
      <x:c r="AO490" s="35" t="n">
        <x:f t="shared" ref="AO490:AO553" si="297">AD490/AN490-1</x:f>
        <x:v>-0.009278859426450015</x:v>
      </x:c>
      <x:c r="AP490" s="31" t="n">
        <x:f t="shared" ref="AP490:AP553" si="298">IFERROR(SUM(Z490:AC490)/AD490,0)</x:f>
        <x:v>1</x:v>
      </x:c>
      <x:c r="AQ490" s="26" t="b">
        <x:f t="shared" ref="AQ490:AQ553" si="299">AND(B490&gt;0,C490&gt;0,D490&gt;0,E490&gt;0)</x:f>
        <x:v>1</x:v>
      </x:c>
    </x:row>
    <x:row r="491">
      <x:c r="A491" s="30" t="n">
        <x:f>'净值底稿'!A453</x:f>
        <x:v>44511</x:v>
      </x:c>
      <x:c r="B491" s="32" t="n">
        <x:f>'净值底稿'!F453</x:f>
        <x:v>2.01652993106087</x:v>
      </x:c>
      <x:c r="C491" s="32" t="n">
        <x:f>'净值底稿'!O453</x:f>
        <x:v>1.4782821178498562</x:v>
      </x:c>
      <x:c r="D491" s="32" t="n">
        <x:f>'净值底稿'!P453</x:f>
        <x:v>1.5027</x:v>
      </x:c>
      <x:c r="E491" s="32" t="n">
        <x:f>'净值底稿'!Q453</x:f>
        <x:v>1.3832</x:v>
      </x:c>
      <x:c r="F491" s="33" t="n">
        <x:f t="shared" ref="F491:F554" si="300">IFERROR(B491/B490-1,0)</x:f>
        <x:v>0.009258345599174378</x:v>
      </x:c>
      <x:c r="G491" s="33" t="n">
        <x:f t="shared" ref="G491:G554" si="301">IFERROR(C491/C490-1,0)</x:f>
        <x:v>0.009719101714617207</x:v>
      </x:c>
      <x:c r="H491" s="33" t="n">
        <x:f t="shared" ref="H491:H554" si="302">IFERROR(D491/D490-1,0)</x:f>
        <x:v>-0.0004656112810962343</x:v>
      </x:c>
      <x:c r="I491" s="33" t="n">
        <x:f t="shared" ref="I491:I554" si="303">IFERROR(E491/E490-1,0)</x:f>
        <x:v>0.017358046484260203</x:v>
      </x:c>
      <x:c r="J491" s="34" t="n">
        <x:f t="shared" ref="J491:J554" si="304">Z490*(1+F491)</x:f>
        <x:v>0.13614369923211062</x:v>
      </x:c>
      <x:c r="K491" s="34" t="n">
        <x:f t="shared" ref="K491:K554" si="305">AA490*(1+G491)</x:f>
        <x:v>0.1294171726159453</x:v>
      </x:c>
      <x:c r="L491" s="34" t="n">
        <x:f t="shared" ref="L491:L554" si="306">AB490*(1+H491)</x:f>
        <x:v>0.8561453014941959</x:v>
      </x:c>
      <x:c r="M491" s="34" t="n">
        <x:f t="shared" ref="M491:M554" si="307">AC490*(1+I491)</x:f>
        <x:v>0.058880267914205725</x:v>
      </x:c>
      <x:c r="N491" s="34">
        <x:f t="shared" si="278"/>
        <x:v>1.1805864412564575</x:v>
      </x:c>
      <x:c r="O491" s="35">
        <x:f t="shared" si="279"/>
        <x:v>0.22493979480691698</x:v>
      </x:c>
      <x:c r="P491" s="26" t="b">
        <x:f t="shared" si="280"/>
        <x:v>0</x:v>
      </x:c>
      <x:c r="Q491" s="26" t="b">
        <x:f t="shared" si="281"/>
        <x:v>0</x:v>
      </x:c>
      <x:c r="R491" s="26" t="b">
        <x:f t="shared" si="282"/>
        <x:v>0</x:v>
      </x:c>
      <x:c r="S491" s="26" t="b">
        <x:f t="shared" ref="S491:S554" si="308">AND(OR(P491,Q491,R491),A491-AH490&gt;$E$8)</x:f>
        <x:v>0</x:v>
      </x:c>
      <x:c r="T491" s="26" t="str">
        <x:f t="shared" ref="T491:T554" si="309">IF(NOT(OR(P491,Q491,R491)),"不调",IF(NOT(S491),"间隔规则跳过",IF(P491,"年末+季度",IF(AND(Q491,R491),"季度+动态",IF(Q491,"季度","动态")))))</x:f>
        <x:v>不调</x:v>
      </x:c>
      <x:c r="U491" s="34">
        <x:f t="shared" si="283"/>
        <x:v>0.13614369923211062</x:v>
      </x:c>
      <x:c r="V491" s="34">
        <x:f t="shared" si="284"/>
        <x:v>0.12941717261594529</x:v>
      </x:c>
      <x:c r="W491" s="34">
        <x:f t="shared" si="285"/>
        <x:v>0.85614530149419588</x:v>
      </x:c>
      <x:c r="X491" s="34">
        <x:f t="shared" si="286"/>
        <x:v>5.8880267914205725E-2</x:v>
      </x:c>
      <x:c r="Y491" s="34" t="n">
        <x:f t="shared" ref="Y491:Y554" si="310">POWER(1-$H$5,(A491-A490)/$H$8)</x:f>
        <x:v>0.9999862671029998</x:v>
      </x:c>
      <x:c r="Z491" s="34">
        <x:f t="shared" si="287"/>
        <x:v>0.13614182958471183</x:v>
      </x:c>
      <x:c r="AA491" s="34">
        <x:f t="shared" si="288"/>
        <x:v>0.1294153953432437</x:v>
      </x:c>
      <x:c r="AB491" s="34">
        <x:f t="shared" si="289"/>
        <x:v>0.85613354413895326</x:v>
      </x:c>
      <x:c r="AC491" s="34">
        <x:f t="shared" si="290"/>
        <x:v>5.8879459317551112E-2</x:v>
      </x:c>
      <x:c r="AD491" s="34">
        <x:f t="shared" si="291"/>
        <x:v>1.1805702283844599</x:v>
      </x:c>
      <x:c r="AE491" s="34" t="n">
        <x:f t="shared" ref="AE491:AE554" si="311">MAX(AE490,AD491)</x:f>
        <x:v>1.1885140905304998</x:v>
      </x:c>
      <x:c r="AF491" s="33">
        <x:f t="shared" si="292"/>
        <x:v>-6.6838603002965513E-3</x:v>
      </x:c>
      <x:c r="AG491" s="33" t="n">
        <x:f t="shared" ref="AG491:AG554" si="312">AD491/AD490-1</x:f>
        <x:v>0.002619303273019069</x:v>
      </x:c>
      <x:c r="AH491" s="30" t="n">
        <x:f t="shared" ref="AH491:AH554" si="313">IF(OR(T491="年末+季度",T491="季度+动态",T491="季度",T491="动态"),A491,AH490)</x:f>
        <x:v>44469</x:v>
      </x:c>
      <x:c r="AI491" s="36">
        <x:f t="shared" si="293"/>
        <x:v>2021</x:v>
      </x:c>
      <x:c r="AJ491" s="36">
        <x:f t="shared" si="294"/>
        <x:v>11</x:v>
      </x:c>
      <x:c r="AK491" s="26">
        <x:f t="shared" si="295"/>
        <x:v>0</x:v>
      </x:c>
      <x:c r="AL491" s="34" t="n">
        <x:f t="shared" ref="AL491:AL554" si="314">IF(AK490,AD490,AL490)</x:f>
        <x:v>1.1707123600114873</x:v>
      </x:c>
      <x:c r="AM491" s="35" t="str">
        <x:f t="shared" si="296"/>
      </x:c>
      <x:c r="AN491" s="34" t="n">
        <x:f t="shared" ref="AN491:AN554" si="315">IF(AI491&lt;&gt;AI490,AD491,MAX(AN490,AD491))</x:f>
        <x:v>1.1885140905304998</x:v>
      </x:c>
      <x:c r="AO491" s="35">
        <x:f t="shared" si="297"/>
        <x:v>-6.6838603002965513E-3</x:v>
      </x:c>
      <x:c r="AP491" s="31">
        <x:f t="shared" si="298"/>
        <x:v>1</x:v>
      </x:c>
      <x:c r="AQ491" s="26" t="b">
        <x:f t="shared" si="299"/>
        <x:v>1</x:v>
      </x:c>
    </x:row>
    <x:row r="492">
      <x:c r="A492" s="30" t="n">
        <x:f>'净值底稿'!A454</x:f>
        <x:v>44512</x:v>
      </x:c>
      <x:c r="B492" s="32" t="n">
        <x:f>'净值底稿'!F454</x:f>
        <x:v>2.021813518616865</x:v>
      </x:c>
      <x:c r="C492" s="32" t="n">
        <x:f>'净值底稿'!O454</x:f>
        <x:v>1.4885154656965627</x:v>
      </x:c>
      <x:c r="D492" s="32" t="n">
        <x:f>'净值底稿'!P454</x:f>
        <x:v>1.5029</x:v>
      </x:c>
      <x:c r="E492" s="32" t="n">
        <x:f>'净值底稿'!Q454</x:f>
        <x:v>1.3835</x:v>
      </x:c>
      <x:c r="F492" s="33">
        <x:f t="shared" si="300"/>
        <x:v>2.6201384242361403E-3</x:v>
      </x:c>
      <x:c r="G492" s="33">
        <x:f t="shared" si="301"/>
        <x:v>6.9224593351577823E-3</x:v>
      </x:c>
      <x:c r="H492" s="33">
        <x:f t="shared" si="302"/>
        <x:v>1.3309376455716837E-4</x:v>
      </x:c>
      <x:c r="I492" s="33">
        <x:f t="shared" si="303"/>
        <x:v>2.1688837478306411E-4</x:v>
      </x:c>
      <x:c r="J492" s="34">
        <x:f t="shared" si="304"/>
        <x:v>0.13649854002355255</x:v>
      </x:c>
      <x:c r="K492" s="34">
        <x:f t="shared" si="305"/>
        <x:v>0.13031126815485067</x:v>
      </x:c>
      <x:c r="L492" s="34">
        <x:f t="shared" si="306"/>
        <x:v>0.85624749017530644</x:v>
      </x:c>
      <x:c r="M492" s="34">
        <x:f t="shared" si="307"/>
        <x:v>5.8892229587790598E-2</x:v>
      </x:c>
      <x:c r="N492" s="34">
        <x:f t="shared" si="278"/>
        <x:v>1.1819495279415002</x:v>
      </x:c>
      <x:c r="O492" s="35">
        <x:f t="shared" si="279"/>
        <x:v>0.22573705718473691</x:v>
      </x:c>
      <x:c r="P492" s="26" t="b">
        <x:f t="shared" si="280"/>
        <x:v>0</x:v>
      </x:c>
      <x:c r="Q492" s="26" t="b">
        <x:f t="shared" si="281"/>
        <x:v>0</x:v>
      </x:c>
      <x:c r="R492" s="26" t="b">
        <x:f t="shared" si="282"/>
        <x:v>0</x:v>
      </x:c>
      <x:c r="S492" s="26" t="b">
        <x:f t="shared" si="308"/>
        <x:v>0</x:v>
      </x:c>
      <x:c r="T492" s="26" t="str">
        <x:f t="shared" si="309"/>
        <x:v>不调</x:v>
      </x:c>
      <x:c r="U492" s="34">
        <x:f t="shared" si="283"/>
        <x:v>0.13649854002355255</x:v>
      </x:c>
      <x:c r="V492" s="34">
        <x:f t="shared" si="284"/>
        <x:v>0.13031126815485067</x:v>
      </x:c>
      <x:c r="W492" s="34">
        <x:f t="shared" si="285"/>
        <x:v>0.85624749017530644</x:v>
      </x:c>
      <x:c r="X492" s="34">
        <x:f t="shared" si="286"/>
        <x:v>5.8892229587790598E-2</x:v>
      </x:c>
      <x:c r="Y492" s="34">
        <x:f t="shared" si="310"/>
        <x:v>0.99998626710299976</x:v>
      </x:c>
      <x:c r="Z492" s="34">
        <x:f t="shared" si="287"/>
        <x:v>0.13649666550316172</x:v>
      </x:c>
      <x:c r="AA492" s="34">
        <x:f t="shared" si="288"/>
        <x:v>0.13030947860362713</x:v>
      </x:c>
      <x:c r="AB492" s="34">
        <x:f t="shared" si="289"/>
        <x:v>0.85623573141671716</x:v>
      </x:c>
      <x:c r="AC492" s="34">
        <x:f t="shared" si="290"/>
        <x:v>5.8891420826867553E-2</x:v>
      </x:c>
      <x:c r="AD492" s="34">
        <x:f t="shared" si="291"/>
        <x:v>1.1819332963503735</x:v>
      </x:c>
      <x:c r="AE492" s="34">
        <x:f t="shared" si="311"/>
        <x:v>1.1885140905304998</x:v>
      </x:c>
      <x:c r="AF492" s="33">
        <x:f t="shared" si="292"/>
        <x:v>-5.536992983557254E-3</x:v>
      </x:c>
      <x:c r="AG492" s="33">
        <x:f t="shared" si="312"/>
        <x:v>1.1545843975575565E-3</x:v>
      </x:c>
      <x:c r="AH492" s="30">
        <x:f t="shared" si="313"/>
        <x:v>44469</x:v>
      </x:c>
      <x:c r="AI492" s="36">
        <x:f t="shared" si="293"/>
        <x:v>2021</x:v>
      </x:c>
      <x:c r="AJ492" s="36">
        <x:f t="shared" si="294"/>
        <x:v>11</x:v>
      </x:c>
      <x:c r="AK492" s="26">
        <x:f t="shared" si="295"/>
        <x:v>0</x:v>
      </x:c>
      <x:c r="AL492" s="34">
        <x:f t="shared" si="314"/>
        <x:v>1.1707123600114873</x:v>
      </x:c>
      <x:c r="AM492" s="35" t="str">
        <x:f t="shared" si="296"/>
      </x:c>
      <x:c r="AN492" s="34">
        <x:f t="shared" si="315"/>
        <x:v>1.1885140905304998</x:v>
      </x:c>
      <x:c r="AO492" s="35">
        <x:f t="shared" si="297"/>
        <x:v>-5.536992983557254E-3</x:v>
      </x:c>
      <x:c r="AP492" s="31">
        <x:f t="shared" si="298"/>
        <x:v>1</x:v>
      </x:c>
      <x:c r="AQ492" s="26" t="b">
        <x:f t="shared" si="299"/>
        <x:v>1</x:v>
      </x:c>
    </x:row>
    <x:row r="493">
      <x:c r="A493" s="30" t="n">
        <x:f>'净值底稿'!A455</x:f>
        <x:v>44515</x:v>
      </x:c>
      <x:c r="B493" s="32" t="n">
        <x:f>'净值底稿'!F455</x:f>
        <x:v>1.9850852168575148</x:v>
      </x:c>
      <x:c r="C493" s="32" t="n">
        <x:f>'净值底稿'!O455</x:f>
        <x:v>1.4826489083498386</x:v>
      </x:c>
      <x:c r="D493" s="32" t="n">
        <x:f>'净值底稿'!P455</x:f>
        <x:v>1.5041</x:v>
      </x:c>
      <x:c r="E493" s="32" t="n">
        <x:f>'净值底稿'!Q455</x:f>
        <x:v>1.378</x:v>
      </x:c>
      <x:c r="F493" s="33">
        <x:f t="shared" si="300"/>
        <x:v>-1.8166018488429247E-2</x:v>
      </x:c>
      <x:c r="G493" s="33">
        <x:f t="shared" si="301"/>
        <x:v>-3.9412135660805703E-3</x:v>
      </x:c>
      <x:c r="H493" s="33">
        <x:f t="shared" si="302"/>
        <x:v>7.9845631778563408E-4</x:v>
      </x:c>
      <x:c r="I493" s="33">
        <x:f t="shared" si="303"/>
        <x:v>-3.9754246476328969E-3</x:v>
      </x:c>
      <x:c r="J493" s="34">
        <x:f t="shared" si="304"/>
        <x:v>0.13401706455402235</x:v>
      </x:c>
      <x:c r="K493" s="34">
        <x:f t="shared" si="305"/>
        <x:v>0.12979590111876563</x:v>
      </x:c>
      <x:c r="L493" s="34">
        <x:f t="shared" si="306"/>
        <x:v>0.85691939824598062</x:v>
      </x:c>
      <x:c r="M493" s="34">
        <x:f t="shared" si="307"/>
        <x:v>5.8657302420978302E-2</x:v>
      </x:c>
      <x:c r="N493" s="34">
        <x:f t="shared" si="278"/>
        <x:v>1.179389666339747</x:v>
      </x:c>
      <x:c r="O493" s="35">
        <x:f t="shared" si="279"/>
        <x:v>0.22368600743428199</x:v>
      </x:c>
      <x:c r="P493" s="26" t="b">
        <x:f t="shared" si="280"/>
        <x:v>0</x:v>
      </x:c>
      <x:c r="Q493" s="26" t="b">
        <x:f t="shared" si="281"/>
        <x:v>0</x:v>
      </x:c>
      <x:c r="R493" s="26" t="b">
        <x:f t="shared" si="282"/>
        <x:v>0</x:v>
      </x:c>
      <x:c r="S493" s="26" t="b">
        <x:f t="shared" si="308"/>
        <x:v>0</x:v>
      </x:c>
      <x:c r="T493" s="26" t="str">
        <x:f t="shared" si="309"/>
        <x:v>不调</x:v>
      </x:c>
      <x:c r="U493" s="34">
        <x:f t="shared" si="283"/>
        <x:v>0.13401706455402235</x:v>
      </x:c>
      <x:c r="V493" s="34">
        <x:f t="shared" si="284"/>
        <x:v>0.12979590111876563</x:v>
      </x:c>
      <x:c r="W493" s="34">
        <x:f t="shared" si="285"/>
        <x:v>0.85691939824598062</x:v>
      </x:c>
      <x:c r="X493" s="34">
        <x:f t="shared" si="286"/>
        <x:v>5.8657302420978302E-2</x:v>
      </x:c>
      <x:c r="Y493" s="34">
        <x:f t="shared" si="310"/>
        <x:v>0.99995880187477393</x:v>
      </x:c>
      <x:c r="Z493" s="34">
        <x:f t="shared" si="287"/>
        <x:v>0.13401154330221443</x:v>
      </x:c>
      <x:c r="AA493" s="34">
        <x:f t="shared" si="288"/>
        <x:v>0.12979055377097751</x:v>
      </x:c>
      <x:c r="AB493" s="34">
        <x:f t="shared" si="289"/>
        <x:v>0.85688409477330307</x:v>
      </x:c>
      <x:c r="AC493" s="34">
        <x:f t="shared" si="290"/>
        <x:v>5.865488585008774E-2</x:v>
      </x:c>
      <x:c r="AD493" s="34">
        <x:f t="shared" si="291"/>
        <x:v>1.1793410776965827</x:v>
      </x:c>
      <x:c r="AE493" s="34">
        <x:f t="shared" si="311"/>
        <x:v>1.1885140905304998</x:v>
      </x:c>
      <x:c r="AF493" s="33">
        <x:f t="shared" si="292"/>
        <x:v>-7.7180513945970253E-3</x:v>
      </x:c>
      <x:c r="AG493" s="33">
        <x:f t="shared" si="312"/>
        <x:v>-2.1932021559889492E-3</x:v>
      </x:c>
      <x:c r="AH493" s="30">
        <x:f t="shared" si="313"/>
        <x:v>44469</x:v>
      </x:c>
      <x:c r="AI493" s="36">
        <x:f t="shared" si="293"/>
        <x:v>2021</x:v>
      </x:c>
      <x:c r="AJ493" s="36">
        <x:f t="shared" si="294"/>
        <x:v>11</x:v>
      </x:c>
      <x:c r="AK493" s="26">
        <x:f t="shared" si="295"/>
        <x:v>0</x:v>
      </x:c>
      <x:c r="AL493" s="34">
        <x:f t="shared" si="314"/>
        <x:v>1.1707123600114873</x:v>
      </x:c>
      <x:c r="AM493" s="35" t="str">
        <x:f t="shared" si="296"/>
      </x:c>
      <x:c r="AN493" s="34">
        <x:f t="shared" si="315"/>
        <x:v>1.1885140905304998</x:v>
      </x:c>
      <x:c r="AO493" s="35">
        <x:f t="shared" si="297"/>
        <x:v>-7.7180513945970253E-3</x:v>
      </x:c>
      <x:c r="AP493" s="31">
        <x:f t="shared" si="298"/>
        <x:v>1</x:v>
      </x:c>
      <x:c r="AQ493" s="26" t="b">
        <x:f t="shared" si="299"/>
        <x:v>1</x:v>
      </x:c>
    </x:row>
    <x:row r="494">
      <x:c r="A494" s="30" t="n">
        <x:f>'净值底稿'!A456</x:f>
        <x:v>44516</x:v>
      </x:c>
      <x:c r="B494" s="32" t="n">
        <x:f>'净值底稿'!F456</x:f>
        <x:v>1.9575690353996227</x:v>
      </x:c>
      <x:c r="C494" s="32" t="n">
        <x:f>'净值底稿'!O456</x:f>
        <x:v>1.4715107664482039</x:v>
      </x:c>
      <x:c r="D494" s="32" t="n">
        <x:f>'净值底稿'!P456</x:f>
        <x:v>1.5043</x:v>
      </x:c>
      <x:c r="E494" s="32" t="n">
        <x:f>'净值底稿'!Q456</x:f>
        <x:v>1.3842</x:v>
      </x:c>
      <x:c r="F494" s="33">
        <x:f t="shared" si="300"/>
        <x:v>-1.3861461071908776E-2</x:v>
      </x:c>
      <x:c r="G494" s="33">
        <x:f t="shared" si="301"/>
        <x:v>-7.5123259720545343E-3</x:v>
      </x:c>
      <x:c r="H494" s="33">
        <x:f t="shared" si="302"/>
        <x:v>1.3296988232158746E-4</x:v>
      </x:c>
      <x:c r="I494" s="33">
        <x:f t="shared" si="303"/>
        <x:v>4.4992743105951583E-3</x:v>
      </x:c>
      <x:c r="J494" s="34">
        <x:f t="shared" si="304"/>
        <x:v>0.13215394751154436</x:v>
      </x:c>
      <x:c r="K494" s="34">
        <x:f t="shared" si="305"/>
        <x:v>0.12881552482295644</x:v>
      </x:c>
      <x:c r="L494" s="34">
        <x:f t="shared" si="306"/>
        <x:v>0.85699803455054835</x:v>
      </x:c>
      <x:c r="M494" s="34">
        <x:f t="shared" si="307"/>
        <x:v>5.8918790271183928E-2</x:v>
      </x:c>
      <x:c r="N494" s="34">
        <x:f t="shared" si="278"/>
        <x:v>1.1768862971562331</x:v>
      </x:c>
      <x:c r="O494" s="35">
        <x:f t="shared" si="279"/>
        <x:v>0.22174569706954178</x:v>
      </x:c>
      <x:c r="P494" s="26" t="b">
        <x:f t="shared" si="280"/>
        <x:v>0</x:v>
      </x:c>
      <x:c r="Q494" s="26" t="b">
        <x:f t="shared" si="281"/>
        <x:v>0</x:v>
      </x:c>
      <x:c r="R494" s="26" t="b">
        <x:f t="shared" si="282"/>
        <x:v>0</x:v>
      </x:c>
      <x:c r="S494" s="26" t="b">
        <x:f t="shared" si="308"/>
        <x:v>0</x:v>
      </x:c>
      <x:c r="T494" s="26" t="str">
        <x:f t="shared" si="309"/>
        <x:v>不调</x:v>
      </x:c>
      <x:c r="U494" s="34">
        <x:f t="shared" si="283"/>
        <x:v>0.13215394751154436</x:v>
      </x:c>
      <x:c r="V494" s="34">
        <x:f t="shared" si="284"/>
        <x:v>0.12881552482295644</x:v>
      </x:c>
      <x:c r="W494" s="34">
        <x:f t="shared" si="285"/>
        <x:v>0.85699803455054835</x:v>
      </x:c>
      <x:c r="X494" s="34">
        <x:f t="shared" si="286"/>
        <x:v>5.8918790271183928E-2</x:v>
      </x:c>
      <x:c r="Y494" s="34">
        <x:f t="shared" si="310"/>
        <x:v>0.99998626710299976</x:v>
      </x:c>
      <x:c r="Z494" s="34">
        <x:f t="shared" si="287"/>
        <x:v>0.13215213265499501</x:v>
      </x:c>
      <x:c r="AA494" s="34">
        <x:f t="shared" si="288"/>
        <x:v>0.12881375581262203</x:v>
      </x:c>
      <x:c r="AB494" s="34">
        <x:f t="shared" si="289"/>
        <x:v>0.85698626548481049</x:v>
      </x:c>
      <x:c r="AC494" s="34">
        <x:f t="shared" si="290"/>
        <x:v>5.8917981145505754E-2</x:v>
      </x:c>
      <x:c r="AD494" s="34">
        <x:f t="shared" si="291"/>
        <x:v>1.1768701350979334</x:v>
      </x:c>
      <x:c r="AE494" s="34">
        <x:f t="shared" si="311"/>
        <x:v>1.1885140905304998</x:v>
      </x:c>
      <x:c r="AF494" s="33">
        <x:f t="shared" si="292"/>
        <x:v>-9.7970697405608265E-3</x:v>
      </x:c>
      <x:c r="AG494" s="33">
        <x:f t="shared" si="312"/>
        <x:v>-2.0951891232987574E-3</x:v>
      </x:c>
      <x:c r="AH494" s="30">
        <x:f t="shared" si="313"/>
        <x:v>44469</x:v>
      </x:c>
      <x:c r="AI494" s="36">
        <x:f t="shared" si="293"/>
        <x:v>2021</x:v>
      </x:c>
      <x:c r="AJ494" s="36">
        <x:f t="shared" si="294"/>
        <x:v>11</x:v>
      </x:c>
      <x:c r="AK494" s="26">
        <x:f t="shared" si="295"/>
        <x:v>0</x:v>
      </x:c>
      <x:c r="AL494" s="34">
        <x:f t="shared" si="314"/>
        <x:v>1.1707123600114873</x:v>
      </x:c>
      <x:c r="AM494" s="35" t="str">
        <x:f t="shared" si="296"/>
      </x:c>
      <x:c r="AN494" s="34">
        <x:f t="shared" si="315"/>
        <x:v>1.1885140905304998</x:v>
      </x:c>
      <x:c r="AO494" s="35">
        <x:f t="shared" si="297"/>
        <x:v>-9.7970697405608265E-3</x:v>
      </x:c>
      <x:c r="AP494" s="31">
        <x:f t="shared" si="298"/>
        <x:v>1</x:v>
      </x:c>
      <x:c r="AQ494" s="26" t="b">
        <x:f t="shared" si="299"/>
        <x:v>1</x:v>
      </x:c>
    </x:row>
    <x:row r="495">
      <x:c r="A495" s="30" t="n">
        <x:f>'净值底稿'!A457</x:f>
        <x:v>44517</x:v>
      </x:c>
      <x:c r="B495" s="32" t="n">
        <x:f>'净值底稿'!F457</x:f>
        <x:v>1.9852074518600902</x:v>
      </x:c>
      <x:c r="C495" s="32" t="n">
        <x:f>'净值底稿'!O457</x:f>
        <x:v>1.488014252995445</x:v>
      </x:c>
      <x:c r="D495" s="32" t="n">
        <x:f>'净值底稿'!P457</x:f>
        <x:v>1.5043</x:v>
      </x:c>
      <x:c r="E495" s="32" t="n">
        <x:f>'净值底稿'!Q457</x:f>
        <x:v>1.3816</x:v>
      </x:c>
      <x:c r="F495" s="33">
        <x:f t="shared" si="300"/>
        <x:v>1.4118744197864519E-2</x:v>
      </x:c>
      <x:c r="G495" s="33">
        <x:f t="shared" si="301"/>
        <x:v>1.1215335234736834E-2</x:v>
      </x:c>
      <x:c r="H495" s="33">
        <x:f t="shared" si="302"/>
        <x:v>0</x:v>
      </x:c>
      <x:c r="I495" s="33">
        <x:f t="shared" si="303"/>
        <x:v>-1.8783412801619548E-3</x:v>
      </x:c>
      <x:c r="J495" s="34">
        <x:f t="shared" si="304"/>
        <x:v>0.13401795481115314</x:v>
      </x:c>
      <x:c r="K495" s="34">
        <x:f t="shared" si="305"/>
        <x:v>0.13025844526690611</x:v>
      </x:c>
      <x:c r="L495" s="34">
        <x:f t="shared" si="306"/>
        <x:v>0.85698626548481049</x:v>
      </x:c>
      <x:c r="M495" s="34">
        <x:f t="shared" si="307"/>
        <x:v>5.8807313069376345E-2</x:v>
      </x:c>
      <x:c r="N495" s="34">
        <x:f t="shared" si="278"/>
        <x:v>1.1800699786322459</x:v>
      </x:c>
      <x:c r="O495" s="35">
        <x:f t="shared" si="279"/>
        <x:v>0.22394976981311521</x:v>
      </x:c>
      <x:c r="P495" s="26" t="b">
        <x:f t="shared" si="280"/>
        <x:v>0</x:v>
      </x:c>
      <x:c r="Q495" s="26" t="b">
        <x:f t="shared" si="281"/>
        <x:v>0</x:v>
      </x:c>
      <x:c r="R495" s="26" t="b">
        <x:f t="shared" si="282"/>
        <x:v>0</x:v>
      </x:c>
      <x:c r="S495" s="26" t="b">
        <x:f t="shared" si="308"/>
        <x:v>0</x:v>
      </x:c>
      <x:c r="T495" s="26" t="str">
        <x:f t="shared" si="309"/>
        <x:v>不调</x:v>
      </x:c>
      <x:c r="U495" s="34">
        <x:f t="shared" si="283"/>
        <x:v>0.13401795481115314</x:v>
      </x:c>
      <x:c r="V495" s="34">
        <x:f t="shared" si="284"/>
        <x:v>0.13025844526690611</x:v>
      </x:c>
      <x:c r="W495" s="34">
        <x:f t="shared" si="285"/>
        <x:v>0.85698626548481049</x:v>
      </x:c>
      <x:c r="X495" s="34">
        <x:f t="shared" si="286"/>
        <x:v>5.8807313069376345E-2</x:v>
      </x:c>
      <x:c r="Y495" s="34">
        <x:f t="shared" si="310"/>
        <x:v>0.99998626710299976</x:v>
      </x:c>
      <x:c r="Z495" s="34">
        <x:f t="shared" si="287"/>
        <x:v>0.13401611435638353</x:v>
      </x:c>
      <x:c r="AA495" s="34">
        <x:f t="shared" si="288"/>
        <x:v>0.13025665644109385</x:v>
      </x:c>
      <x:c r="AB495" s="34">
        <x:f t="shared" si="289"/>
        <x:v>0.85697449658069602</x:v>
      </x:c>
      <x:c r="AC495" s="34">
        <x:f t="shared" si="290"/>
        <x:v>5.8806505474603102E-2</x:v>
      </x:c>
      <x:c r="AD495" s="34">
        <x:f t="shared" si="291"/>
        <x:v>1.1800537728527765</x:v>
      </x:c>
      <x:c r="AE495" s="34">
        <x:f t="shared" si="311"/>
        <x:v>1.1885140905304998</x:v>
      </x:c>
      <x:c r="AF495" s="33">
        <x:f t="shared" si="292"/>
        <x:v>-7.1183991381600364E-3</x:v>
      </x:c>
      <x:c r="AG495" s="33">
        <x:f t="shared" si="312"/>
        <x:v>2.7051733746121798E-3</x:v>
      </x:c>
      <x:c r="AH495" s="30">
        <x:f t="shared" si="313"/>
        <x:v>44469</x:v>
      </x:c>
      <x:c r="AI495" s="36">
        <x:f t="shared" si="293"/>
        <x:v>2021</x:v>
      </x:c>
      <x:c r="AJ495" s="36">
        <x:f t="shared" si="294"/>
        <x:v>11</x:v>
      </x:c>
      <x:c r="AK495" s="26">
        <x:f t="shared" si="295"/>
        <x:v>0</x:v>
      </x:c>
      <x:c r="AL495" s="34">
        <x:f t="shared" si="314"/>
        <x:v>1.1707123600114873</x:v>
      </x:c>
      <x:c r="AM495" s="35" t="str">
        <x:f t="shared" si="296"/>
      </x:c>
      <x:c r="AN495" s="34">
        <x:f t="shared" si="315"/>
        <x:v>1.1885140905304998</x:v>
      </x:c>
      <x:c r="AO495" s="35">
        <x:f t="shared" si="297"/>
        <x:v>-7.1183991381600364E-3</x:v>
      </x:c>
      <x:c r="AP495" s="31">
        <x:f t="shared" si="298"/>
        <x:v>1</x:v>
      </x:c>
      <x:c r="AQ495" s="26" t="b">
        <x:f t="shared" si="299"/>
        <x:v>1</x:v>
      </x:c>
    </x:row>
    <x:row r="496">
      <x:c r="A496" s="30" t="n">
        <x:f>'净值底稿'!A458</x:f>
        <x:v>44518</x:v>
      </x:c>
      <x:c r="B496" s="32" t="n">
        <x:f>'净值底稿'!F458</x:f>
        <x:v>1.9806399977962326</x:v>
      </x:c>
      <x:c r="C496" s="32" t="n">
        <x:f>'净值底稿'!O458</x:f>
        <x:v>1.4823691884758687</x:v>
      </x:c>
      <x:c r="D496" s="32" t="n">
        <x:f>'净值底稿'!P458</x:f>
        <x:v>1.505</x:v>
      </x:c>
      <x:c r="E496" s="32" t="n">
        <x:f>'净值底稿'!Q458</x:f>
        <x:v>1.3845</x:v>
      </x:c>
      <x:c r="F496" s="33">
        <x:f t="shared" si="300"/>
        <x:v>-2.3007439648576877E-3</x:v>
      </x:c>
      <x:c r="G496" s="33">
        <x:f t="shared" si="301"/>
        <x:v>-3.7936898172934441E-3</x:v>
      </x:c>
      <x:c r="H496" s="33">
        <x:f t="shared" si="302"/>
        <x:v>4.6533271288962119E-4</x:v>
      </x:c>
      <x:c r="I496" s="33">
        <x:f t="shared" si="303"/>
        <x:v>2.0990156340474631E-3</x:v>
      </x:c>
      <x:c r="J496" s="34">
        <x:f t="shared" si="304"/>
        <x:v>0.1337077775900844</x:v>
      </x:c>
      <x:c r="K496" s="34">
        <x:f t="shared" si="305"/>
        <x:v>0.12976250308991857</x:v>
      </x:c>
      <x:c r="L496" s="34">
        <x:f t="shared" si="306"/>
        <x:v>0.85737327484806714</x:v>
      </x:c>
      <x:c r="M496" s="34">
        <x:f t="shared" si="307"/>
        <x:v>5.8929941248977991E-2</x:v>
      </x:c>
      <x:c r="N496" s="34">
        <x:f t="shared" si="278"/>
        <x:v>1.1797734967770479</x:v>
      </x:c>
      <x:c r="O496" s="35">
        <x:f t="shared" si="279"/>
        <x:v>0.22332276610702104</x:v>
      </x:c>
      <x:c r="P496" s="26" t="b">
        <x:f t="shared" si="280"/>
        <x:v>0</x:v>
      </x:c>
      <x:c r="Q496" s="26" t="b">
        <x:f t="shared" si="281"/>
        <x:v>0</x:v>
      </x:c>
      <x:c r="R496" s="26" t="b">
        <x:f t="shared" si="282"/>
        <x:v>0</x:v>
      </x:c>
      <x:c r="S496" s="26" t="b">
        <x:f t="shared" si="308"/>
        <x:v>0</x:v>
      </x:c>
      <x:c r="T496" s="26" t="str">
        <x:f t="shared" si="309"/>
        <x:v>不调</x:v>
      </x:c>
      <x:c r="U496" s="34">
        <x:f t="shared" si="283"/>
        <x:v>0.1337077775900844</x:v>
      </x:c>
      <x:c r="V496" s="34">
        <x:f t="shared" si="284"/>
        <x:v>0.12976250308991857</x:v>
      </x:c>
      <x:c r="W496" s="34">
        <x:f t="shared" si="285"/>
        <x:v>0.85737327484806714</x:v>
      </x:c>
      <x:c r="X496" s="34">
        <x:f t="shared" si="286"/>
        <x:v>5.8929941248977991E-2</x:v>
      </x:c>
      <x:c r="Y496" s="34">
        <x:f t="shared" si="310"/>
        <x:v>0.99998626710299976</x:v>
      </x:c>
      <x:c r="Z496" s="34">
        <x:f t="shared" si="287"/>
        <x:v>0.13370594139494663</x:v>
      </x:c>
      <x:c r="AA496" s="34">
        <x:f t="shared" si="288"/>
        <x:v>0.12976072107482914</x:v>
      </x:c>
      <x:c r="AB496" s="34">
        <x:f t="shared" si="289"/>
        <x:v>0.85736150062919292</x:v>
      </x:c>
      <x:c r="AC496" s="34">
        <x:f t="shared" si="290"/>
        <x:v>5.892913197016459E-2</x:v>
      </x:c>
      <x:c r="AD496" s="34">
        <x:f t="shared" si="291"/>
        <x:v>1.1797572950691333</x:v>
      </x:c>
      <x:c r="AE496" s="34">
        <x:f t="shared" si="311"/>
        <x:v>1.1885140905304998</x:v>
      </x:c>
      <x:c r="AF496" s="33">
        <x:f t="shared" si="292"/>
        <x:v>-7.3678516150009754E-3</x:v>
      </x:c>
      <x:c r="AG496" s="33">
        <x:f t="shared" si="312"/>
        <x:v>-2.5124090991757164E-4</x:v>
      </x:c>
      <x:c r="AH496" s="30">
        <x:f t="shared" si="313"/>
        <x:v>44469</x:v>
      </x:c>
      <x:c r="AI496" s="36">
        <x:f t="shared" si="293"/>
        <x:v>2021</x:v>
      </x:c>
      <x:c r="AJ496" s="36">
        <x:f t="shared" si="294"/>
        <x:v>11</x:v>
      </x:c>
      <x:c r="AK496" s="26">
        <x:f t="shared" si="295"/>
        <x:v>0</x:v>
      </x:c>
      <x:c r="AL496" s="34">
        <x:f t="shared" si="314"/>
        <x:v>1.1707123600114873</x:v>
      </x:c>
      <x:c r="AM496" s="35" t="str">
        <x:f t="shared" si="296"/>
      </x:c>
      <x:c r="AN496" s="34">
        <x:f t="shared" si="315"/>
        <x:v>1.1885140905304998</x:v>
      </x:c>
      <x:c r="AO496" s="35">
        <x:f t="shared" si="297"/>
        <x:v>-7.3678516150009754E-3</x:v>
      </x:c>
      <x:c r="AP496" s="31">
        <x:f t="shared" si="298"/>
        <x:v>1</x:v>
      </x:c>
      <x:c r="AQ496" s="26" t="b">
        <x:f t="shared" si="299"/>
        <x:v>1</x:v>
      </x:c>
    </x:row>
    <x:row r="497">
      <x:c r="A497" s="30" t="n">
        <x:f>'净值底稿'!A459</x:f>
        <x:v>44519</x:v>
      </x:c>
      <x:c r="B497" s="32" t="n">
        <x:f>'净值底稿'!F459</x:f>
        <x:v>1.99956522035711</x:v>
      </x:c>
      <x:c r="C497" s="32" t="n">
        <x:f>'净值底稿'!O459</x:f>
        <x:v>1.498555153947145</x:v>
      </x:c>
      <x:c r="D497" s="32" t="n">
        <x:f>'净值底稿'!P459</x:f>
        <x:v>1.5046</x:v>
      </x:c>
      <x:c r="E497" s="32" t="n">
        <x:f>'净值底稿'!Q459</x:f>
        <x:v>1.385</x:v>
      </x:c>
      <x:c r="F497" s="33">
        <x:f t="shared" si="300"/>
        <x:v>9.5551047045068227E-3</x:v>
      </x:c>
      <x:c r="G497" s="33">
        <x:f t="shared" si="301"/>
        <x:v>1.0918984013637001E-2</x:v>
      </x:c>
      <x:c r="H497" s="33">
        <x:f t="shared" si="302"/>
        <x:v>-2.6578073089700283E-4</x:v>
      </x:c>
      <x:c r="I497" s="33">
        <x:f t="shared" si="303"/>
        <x:v>3.6114120621166812E-4</x:v>
      </x:c>
      <x:c r="J497" s="34">
        <x:f t="shared" si="304"/>
        <x:v>0.13498351566458999</x:v>
      </x:c>
      <x:c r="K497" s="34">
        <x:f t="shared" si="305"/>
        <x:v>0.13117757631384322</x:v>
      </x:c>
      <x:c r="L497" s="34">
        <x:f t="shared" si="306"/>
        <x:v>0.85713363046291269</x:v>
      </x:c>
      <x:c r="M497" s="34">
        <x:f t="shared" si="307"/>
        <x:v>5.8950413707965305E-2</x:v>
      </x:c>
      <x:c r="N497" s="34">
        <x:f t="shared" si="278"/>
        <x:v>1.1822451361493111</x:v>
      </x:c>
      <x:c r="O497" s="35">
        <x:f t="shared" si="279"/>
        <x:v>0.22513189848709894</x:v>
      </x:c>
      <x:c r="P497" s="26" t="b">
        <x:f t="shared" si="280"/>
        <x:v>0</x:v>
      </x:c>
      <x:c r="Q497" s="26" t="b">
        <x:f t="shared" si="281"/>
        <x:v>0</x:v>
      </x:c>
      <x:c r="R497" s="26" t="b">
        <x:f t="shared" si="282"/>
        <x:v>0</x:v>
      </x:c>
      <x:c r="S497" s="26" t="b">
        <x:f t="shared" si="308"/>
        <x:v>0</x:v>
      </x:c>
      <x:c r="T497" s="26" t="str">
        <x:f t="shared" si="309"/>
        <x:v>不调</x:v>
      </x:c>
      <x:c r="U497" s="34">
        <x:f t="shared" si="283"/>
        <x:v>0.13498351566458999</x:v>
      </x:c>
      <x:c r="V497" s="34">
        <x:f t="shared" si="284"/>
        <x:v>0.13117757631384322</x:v>
      </x:c>
      <x:c r="W497" s="34">
        <x:f t="shared" si="285"/>
        <x:v>0.85713363046291269</x:v>
      </x:c>
      <x:c r="X497" s="34">
        <x:f t="shared" si="286"/>
        <x:v>5.8950413707965305E-2</x:v>
      </x:c>
      <x:c r="Y497" s="34">
        <x:f t="shared" si="310"/>
        <x:v>0.99998626710299976</x:v>
      </x:c>
      <x:c r="Z497" s="34">
        <x:f t="shared" si="287"/>
        <x:v>0.13498166194987263</x:v>
      </x:c>
      <x:c r="AA497" s="34">
        <x:f t="shared" si="288"/>
        <x:v>0.13117577486569895</x:v>
      </x:c>
      <x:c r="AB497" s="34">
        <x:f t="shared" si="289"/>
        <x:v>0.85712185953505005</x:v>
      </x:c>
      <x:c r="AC497" s="34">
        <x:f t="shared" si="290"/>
        <x:v>5.8949604148005728E-2</x:v>
      </x:c>
      <x:c r="AD497" s="34">
        <x:f t="shared" si="291"/>
        <x:v>1.1822289004986273</x:v>
      </x:c>
      <x:c r="AE497" s="34">
        <x:f t="shared" si="311"/>
        <x:v>1.1885140905304998</x:v>
      </x:c>
      <x:c r="AF497" s="33">
        <x:f t="shared" si="292"/>
        <x:v>-5.2882755719514396E-3</x:v>
      </x:c>
      <x:c r="AG497" s="33">
        <x:f t="shared" si="312"/>
        <x:v>2.0950117789686473E-3</x:v>
      </x:c>
      <x:c r="AH497" s="30">
        <x:f t="shared" si="313"/>
        <x:v>44469</x:v>
      </x:c>
      <x:c r="AI497" s="36">
        <x:f t="shared" si="293"/>
        <x:v>2021</x:v>
      </x:c>
      <x:c r="AJ497" s="36">
        <x:f t="shared" si="294"/>
        <x:v>11</x:v>
      </x:c>
      <x:c r="AK497" s="26">
        <x:f t="shared" si="295"/>
        <x:v>0</x:v>
      </x:c>
      <x:c r="AL497" s="34">
        <x:f t="shared" si="314"/>
        <x:v>1.1707123600114873</x:v>
      </x:c>
      <x:c r="AM497" s="35" t="str">
        <x:f t="shared" si="296"/>
      </x:c>
      <x:c r="AN497" s="34">
        <x:f t="shared" si="315"/>
        <x:v>1.1885140905304998</x:v>
      </x:c>
      <x:c r="AO497" s="35">
        <x:f t="shared" si="297"/>
        <x:v>-5.2882755719514396E-3</x:v>
      </x:c>
      <x:c r="AP497" s="31">
        <x:f t="shared" si="298"/>
        <x:v>1</x:v>
      </x:c>
      <x:c r="AQ497" s="26" t="b">
        <x:f t="shared" si="299"/>
        <x:v>1</x:v>
      </x:c>
    </x:row>
    <x:row r="498">
      <x:c r="A498" s="30" t="n">
        <x:f>'净值底稿'!A460</x:f>
        <x:v>44522</x:v>
      </x:c>
      <x:c r="B498" s="32" t="n">
        <x:f>'净值底稿'!F460</x:f>
        <x:v>2.0688505624568325</x:v>
      </x:c>
      <x:c r="C498" s="32" t="n">
        <x:f>'净值底稿'!O460</x:f>
        <x:v>1.5173548155276737</x:v>
      </x:c>
      <x:c r="D498" s="32" t="n">
        <x:f>'净值底稿'!P460</x:f>
        <x:v>1.5057</x:v>
      </x:c>
      <x:c r="E498" s="32" t="n">
        <x:f>'净值底稿'!Q460</x:f>
        <x:v>1.3705</x:v>
      </x:c>
      <x:c r="F498" s="33">
        <x:f t="shared" si="300"/>
        <x:v>3.4650203651446221E-2</x:v>
      </x:c>
      <x:c r="G498" s="33">
        <x:f t="shared" si="301"/>
        <x:v>1.2545191634095731E-2</x:v>
      </x:c>
      <x:c r="H498" s="33">
        <x:f t="shared" si="302"/>
        <x:v>7.3109131995230392E-4</x:v>
      </x:c>
      <x:c r="I498" s="33">
        <x:f t="shared" si="303"/>
        <x:v>-1.0469314079422309E-2</x:v>
      </x:c>
      <x:c r="J498" s="34">
        <x:f t="shared" si="304"/>
        <x:v>0.13965880402564637</x:v>
      </x:c>
      <x:c r="K498" s="34">
        <x:f t="shared" si="305"/>
        <x:v>0.13282140009914015</x:v>
      </x:c>
      <x:c r="L498" s="34">
        <x:f t="shared" si="306"/>
        <x:v>0.85774849388669749</x:v>
      </x:c>
      <x:c r="M498" s="34">
        <x:f t="shared" si="307"/>
        <x:v>5.8332442227322638E-2</x:v>
      </x:c>
      <x:c r="N498" s="34">
        <x:f t="shared" si="278"/>
        <x:v>1.1885611402388065</x:v>
      </x:c>
      <x:c r="O498" s="35">
        <x:f t="shared" si="279"/>
        <x:v>0.22925215615751968</x:v>
      </x:c>
      <x:c r="P498" s="26" t="b">
        <x:f t="shared" si="280"/>
        <x:v>0</x:v>
      </x:c>
      <x:c r="Q498" s="26" t="b">
        <x:f t="shared" si="281"/>
        <x:v>0</x:v>
      </x:c>
      <x:c r="R498" s="26" t="b">
        <x:f t="shared" si="282"/>
        <x:v>0</x:v>
      </x:c>
      <x:c r="S498" s="26" t="b">
        <x:f t="shared" si="308"/>
        <x:v>0</x:v>
      </x:c>
      <x:c r="T498" s="26" t="str">
        <x:f t="shared" si="309"/>
        <x:v>不调</x:v>
      </x:c>
      <x:c r="U498" s="34">
        <x:f t="shared" si="283"/>
        <x:v>0.13965880402564637</x:v>
      </x:c>
      <x:c r="V498" s="34">
        <x:f t="shared" si="284"/>
        <x:v>0.13282140009914015</x:v>
      </x:c>
      <x:c r="W498" s="34">
        <x:f t="shared" si="285"/>
        <x:v>0.85774849388669749</x:v>
      </x:c>
      <x:c r="X498" s="34">
        <x:f t="shared" si="286"/>
        <x:v>5.8332442227322638E-2</x:v>
      </x:c>
      <x:c r="Y498" s="34">
        <x:f t="shared" si="310"/>
        <x:v>0.99995880187477393</x:v>
      </x:c>
      <x:c r="Z498" s="34">
        <x:f t="shared" si="287"/>
        <x:v>0.1396530503447492</x:v>
      </x:c>
      <x:c r="AA498" s="34">
        <x:f t="shared" si="288"/>
        <x:v>0.13281592810646617</x:v>
      </x:c>
      <x:c r="AB498" s="34">
        <x:f t="shared" si="289"/>
        <x:v>0.85771315625683386</x:v>
      </x:c>
      <x:c r="AC498" s="34">
        <x:f t="shared" si="290"/>
        <x:v>5.8330039040063016E-2</x:v>
      </x:c>
      <x:c r="AD498" s="34">
        <x:f t="shared" si="291"/>
        <x:v>1.1885121737481121</x:v>
      </x:c>
      <x:c r="AE498" s="34">
        <x:f t="shared" si="311"/>
        <x:v>1.1885140905304998</x:v>
      </x:c>
      <x:c r="AF498" s="33">
        <x:f t="shared" si="292"/>
        <x:v>-1.6127552907585496E-6</x:v>
      </x:c>
      <x:c r="AG498" s="33">
        <x:f t="shared" si="312"/>
        <x:v>5.3147687785628506E-3</x:v>
      </x:c>
      <x:c r="AH498" s="30">
        <x:f t="shared" si="313"/>
        <x:v>44469</x:v>
      </x:c>
      <x:c r="AI498" s="36">
        <x:f t="shared" si="293"/>
        <x:v>2021</x:v>
      </x:c>
      <x:c r="AJ498" s="36">
        <x:f t="shared" si="294"/>
        <x:v>11</x:v>
      </x:c>
      <x:c r="AK498" s="26">
        <x:f t="shared" si="295"/>
        <x:v>0</x:v>
      </x:c>
      <x:c r="AL498" s="34">
        <x:f t="shared" si="314"/>
        <x:v>1.1707123600114873</x:v>
      </x:c>
      <x:c r="AM498" s="35" t="str">
        <x:f t="shared" si="296"/>
      </x:c>
      <x:c r="AN498" s="34">
        <x:f t="shared" si="315"/>
        <x:v>1.1885140905304998</x:v>
      </x:c>
      <x:c r="AO498" s="35">
        <x:f t="shared" si="297"/>
        <x:v>-1.6127552907585496E-6</x:v>
      </x:c>
      <x:c r="AP498" s="31">
        <x:f t="shared" si="298"/>
        <x:v>1</x:v>
      </x:c>
      <x:c r="AQ498" s="26" t="b">
        <x:f t="shared" si="299"/>
        <x:v>1</x:v>
      </x:c>
    </x:row>
    <x:row r="499">
      <x:c r="A499" s="30" t="n">
        <x:f>'净值底稿'!A461</x:f>
        <x:v>44523</x:v>
      </x:c>
      <x:c r="B499" s="32" t="n">
        <x:f>'净值底稿'!F461</x:f>
        <x:v>2.0558315465644275</x:v>
      </x:c>
      <x:c r="C499" s="32" t="n">
        <x:f>'净值底稿'!O461</x:f>
        <x:v>1.5172396198902325</x:v>
      </x:c>
      <x:c r="D499" s="32" t="n">
        <x:f>'净值底稿'!P461</x:f>
        <x:v>1.5059</x:v>
      </x:c>
      <x:c r="E499" s="32" t="n">
        <x:f>'净值底稿'!Q461</x:f>
        <x:v>1.3484</x:v>
      </x:c>
      <x:c r="F499" s="33">
        <x:f t="shared" si="300"/>
        <x:v>-6.2928739893830521E-3</x:v>
      </x:c>
      <x:c r="G499" s="33">
        <x:f t="shared" si="301"/>
        <x:v>-7.5918721357925989E-5</x:v>
      </x:c>
      <x:c r="H499" s="33">
        <x:f t="shared" si="302"/>
        <x:v>1.3282858471130865E-4</x:v>
      </x:c>
      <x:c r="I499" s="33">
        <x:f t="shared" si="303"/>
        <x:v>-1.612550164173665E-2</x:v>
      </x:c>
      <x:c r="J499" s="34">
        <x:f t="shared" si="304"/>
        <x:v>0.13877423129669672</x:v>
      </x:c>
      <x:c r="K499" s="34">
        <x:f t="shared" si="305"/>
        <x:v>0.13280584489102837</x:v>
      </x:c>
      <x:c r="L499" s="34">
        <x:f t="shared" si="306"/>
        <x:v>0.85782708508146777</x:v>
      </x:c>
      <x:c r="M499" s="34">
        <x:f t="shared" si="307"/>
        <x:v>5.7389437899759914E-2</x:v>
      </x:c>
      <x:c r="N499" s="34">
        <x:f t="shared" si="278"/>
        <x:v>1.1867965991689526</x:v>
      </x:c>
      <x:c r="O499" s="35">
        <x:f t="shared" si="279"/>
        <x:v>0.22883455882659035</x:v>
      </x:c>
      <x:c r="P499" s="26" t="b">
        <x:f t="shared" si="280"/>
        <x:v>0</x:v>
      </x:c>
      <x:c r="Q499" s="26" t="b">
        <x:f t="shared" si="281"/>
        <x:v>0</x:v>
      </x:c>
      <x:c r="R499" s="26" t="b">
        <x:f t="shared" si="282"/>
        <x:v>0</x:v>
      </x:c>
      <x:c r="S499" s="26" t="b">
        <x:f t="shared" si="308"/>
        <x:v>0</x:v>
      </x:c>
      <x:c r="T499" s="26" t="str">
        <x:f t="shared" si="309"/>
        <x:v>不调</x:v>
      </x:c>
      <x:c r="U499" s="34">
        <x:f t="shared" si="283"/>
        <x:v>0.13877423129669672</x:v>
      </x:c>
      <x:c r="V499" s="34">
        <x:f t="shared" si="284"/>
        <x:v>0.13280584489102837</x:v>
      </x:c>
      <x:c r="W499" s="34">
        <x:f t="shared" si="285"/>
        <x:v>0.85782708508146777</x:v>
      </x:c>
      <x:c r="X499" s="34">
        <x:f t="shared" si="286"/>
        <x:v>5.7389437899759914E-2</x:v>
      </x:c>
      <x:c r="Y499" s="34">
        <x:f t="shared" si="310"/>
        <x:v>0.99998626710299976</x:v>
      </x:c>
      <x:c r="Z499" s="34">
        <x:f t="shared" si="287"/>
        <x:v>0.13877232552447202</x:v>
      </x:c>
      <x:c r="AA499" s="34">
        <x:f t="shared" si="288"/>
        <x:v>0.13280402108203945</x:v>
      </x:c>
      <x:c r="AB499" s="34">
        <x:f t="shared" si="289"/>
        <x:v>0.85781530463046429</x:v>
      </x:c>
      <x:c r="AC499" s="34">
        <x:f t="shared" si="290"/>
        <x:v>5.7388649776520334E-2</x:v>
      </x:c>
      <x:c r="AD499" s="34">
        <x:f t="shared" si="291"/>
        <x:v>1.1867803010134961</x:v>
      </x:c>
      <x:c r="AE499" s="34">
        <x:f t="shared" si="311"/>
        <x:v>1.1885140905304998</x:v>
      </x:c>
      <x:c r="AF499" s="33">
        <x:f t="shared" si="292"/>
        <x:v>-1.4587875152829444E-3</x:v>
      </x:c>
      <x:c r="AG499" s="33">
        <x:f t="shared" si="312"/>
        <x:v>-1.4571771100622133E-3</x:v>
      </x:c>
      <x:c r="AH499" s="30">
        <x:f t="shared" si="313"/>
        <x:v>44469</x:v>
      </x:c>
      <x:c r="AI499" s="36">
        <x:f t="shared" si="293"/>
        <x:v>2021</x:v>
      </x:c>
      <x:c r="AJ499" s="36">
        <x:f t="shared" si="294"/>
        <x:v>11</x:v>
      </x:c>
      <x:c r="AK499" s="26">
        <x:f t="shared" si="295"/>
        <x:v>0</x:v>
      </x:c>
      <x:c r="AL499" s="34">
        <x:f t="shared" si="314"/>
        <x:v>1.1707123600114873</x:v>
      </x:c>
      <x:c r="AM499" s="35" t="str">
        <x:f t="shared" si="296"/>
      </x:c>
      <x:c r="AN499" s="34">
        <x:f t="shared" si="315"/>
        <x:v>1.1885140905304998</x:v>
      </x:c>
      <x:c r="AO499" s="35">
        <x:f t="shared" si="297"/>
        <x:v>-1.4587875152829444E-3</x:v>
      </x:c>
      <x:c r="AP499" s="31">
        <x:f t="shared" si="298"/>
        <x:v>1</x:v>
      </x:c>
      <x:c r="AQ499" s="26" t="b">
        <x:f t="shared" si="299"/>
        <x:v>1</x:v>
      </x:c>
    </x:row>
    <x:row r="500">
      <x:c r="A500" s="30" t="n">
        <x:f>'净值底稿'!A462</x:f>
        <x:v>44524</x:v>
      </x:c>
      <x:c r="B500" s="32" t="n">
        <x:f>'净值底稿'!F462</x:f>
        <x:v>2.0338626436273275</x:v>
      </x:c>
      <x:c r="C500" s="32" t="n">
        <x:f>'净值底稿'!O462</x:f>
        <x:v>1.51646882835482</x:v>
      </x:c>
      <x:c r="D500" s="32" t="n">
        <x:f>'净值底稿'!P462</x:f>
        <x:v>1.5072</x:v>
      </x:c>
      <x:c r="E500" s="32" t="n">
        <x:f>'净值底稿'!Q462</x:f>
        <x:v>1.3388</x:v>
      </x:c>
      <x:c r="F500" s="33">
        <x:f t="shared" si="300"/>
        <x:v>-1.0686139617719692E-2</x:v>
      </x:c>
      <x:c r="G500" s="33">
        <x:f t="shared" si="301"/>
        <x:v>-5.0802228290625084E-4</x:v>
      </x:c>
      <x:c r="H500" s="33">
        <x:f t="shared" si="302"/>
        <x:v>8.6327113354145446E-4</x:v>
      </x:c>
      <x:c r="I500" s="33">
        <x:f t="shared" si="303"/>
        <x:v>-7.1195490952240537E-3</x:v>
      </x:c>
      <x:c r="J500" s="34">
        <x:f t="shared" si="304"/>
        <x:v>0.13728938507884186</x:v>
      </x:c>
      <x:c r="K500" s="34">
        <x:f t="shared" si="305"/>
        <x:v>0.13273655368007023</x:v>
      </x:c>
      <x:c r="L500" s="34">
        <x:f t="shared" si="306"/>
        <x:v>0.85855583182086181</x:v>
      </x:c>
      <x:c r="M500" s="34">
        <x:f t="shared" si="307"/>
        <x:v>5.6980068466927776E-2</x:v>
      </x:c>
      <x:c r="N500" s="34">
        <x:f t="shared" si="278"/>
        <x:v>1.1855618390467015</x:v>
      </x:c>
      <x:c r="O500" s="35">
        <x:f t="shared" si="279"/>
        <x:v>0.22776200267717564</x:v>
      </x:c>
      <x:c r="P500" s="26" t="b">
        <x:f t="shared" si="280"/>
        <x:v>0</x:v>
      </x:c>
      <x:c r="Q500" s="26" t="b">
        <x:f t="shared" si="281"/>
        <x:v>0</x:v>
      </x:c>
      <x:c r="R500" s="26" t="b">
        <x:f t="shared" si="282"/>
        <x:v>0</x:v>
      </x:c>
      <x:c r="S500" s="26" t="b">
        <x:f t="shared" si="308"/>
        <x:v>0</x:v>
      </x:c>
      <x:c r="T500" s="26" t="str">
        <x:f t="shared" si="309"/>
        <x:v>不调</x:v>
      </x:c>
      <x:c r="U500" s="34">
        <x:f t="shared" si="283"/>
        <x:v>0.13728938507884186</x:v>
      </x:c>
      <x:c r="V500" s="34">
        <x:f t="shared" si="284"/>
        <x:v>0.13273655368007023</x:v>
      </x:c>
      <x:c r="W500" s="34">
        <x:f t="shared" si="285"/>
        <x:v>0.85855583182086181</x:v>
      </x:c>
      <x:c r="X500" s="34">
        <x:f t="shared" si="286"/>
        <x:v>5.6980068466927776E-2</x:v>
      </x:c>
      <x:c r="Y500" s="34">
        <x:f t="shared" si="310"/>
        <x:v>0.99998626710299976</x:v>
      </x:c>
      <x:c r="Z500" s="34">
        <x:f t="shared" si="287"/>
        <x:v>0.13728749969785736</x:v>
      </x:c>
      <x:c r="AA500" s="34">
        <x:f t="shared" si="288"/>
        <x:v>0.13273473082265039</x:v>
      </x:c>
      <x:c r="AB500" s="34">
        <x:f t="shared" si="289"/>
        <x:v>0.85854404136205442</x:v>
      </x:c>
      <x:c r="AC500" s="34">
        <x:f t="shared" si="290"/>
        <x:v>5.6979285965516456E-2</x:v>
      </x:c>
      <x:c r="AD500" s="34">
        <x:f t="shared" si="291"/>
        <x:v>1.1855455578480787</x:v>
      </x:c>
      <x:c r="AE500" s="34">
        <x:f t="shared" si="311"/>
        <x:v>1.1885140905304998</x:v>
      </x:c>
      <x:c r="AF500" s="33">
        <x:f t="shared" si="292"/>
        <x:v>-2.4976840460478877E-3</x:v>
      </x:c>
      <x:c r="AG500" s="33">
        <x:f t="shared" si="312"/>
        <x:v>-1.0404142741187172E-3</x:v>
      </x:c>
      <x:c r="AH500" s="30">
        <x:f t="shared" si="313"/>
        <x:v>44469</x:v>
      </x:c>
      <x:c r="AI500" s="36">
        <x:f t="shared" si="293"/>
        <x:v>2021</x:v>
      </x:c>
      <x:c r="AJ500" s="36">
        <x:f t="shared" si="294"/>
        <x:v>11</x:v>
      </x:c>
      <x:c r="AK500" s="26">
        <x:f t="shared" si="295"/>
        <x:v>0</x:v>
      </x:c>
      <x:c r="AL500" s="34">
        <x:f t="shared" si="314"/>
        <x:v>1.1707123600114873</x:v>
      </x:c>
      <x:c r="AM500" s="35" t="str">
        <x:f t="shared" si="296"/>
      </x:c>
      <x:c r="AN500" s="34">
        <x:f t="shared" si="315"/>
        <x:v>1.1885140905304998</x:v>
      </x:c>
      <x:c r="AO500" s="35">
        <x:f t="shared" si="297"/>
        <x:v>-2.4976840460478877E-3</x:v>
      </x:c>
      <x:c r="AP500" s="31">
        <x:f t="shared" si="298"/>
        <x:v>1</x:v>
      </x:c>
      <x:c r="AQ500" s="26" t="b">
        <x:f t="shared" si="299"/>
        <x:v>1</x:v>
      </x:c>
    </x:row>
    <x:row r="501">
      <x:c r="A501" s="30" t="n">
        <x:f>'净值底稿'!A463</x:f>
        <x:v>44525</x:v>
      </x:c>
      <x:c r="B501" s="32" t="n">
        <x:f>'净值底稿'!F463</x:f>
        <x:v>2.0267758839953474</x:v>
      </x:c>
      <x:c r="C501" s="32" t="n">
        <x:f>'净值底稿'!O463</x:f>
        <x:v>1.5140570519423513</x:v>
      </x:c>
      <x:c r="D501" s="32" t="n">
        <x:f>'净值底稿'!P463</x:f>
        <x:v>1.5076</x:v>
      </x:c>
      <x:c r="E501" s="32" t="n">
        <x:f>'净值底稿'!Q463</x:f>
        <x:v>1.3382</x:v>
      </x:c>
      <x:c r="F501" s="33">
        <x:f t="shared" si="300"/>
        <x:v>-3.4843845793544048E-3</x:v>
      </x:c>
      <x:c r="G501" s="33">
        <x:f t="shared" si="301"/>
        <x:v>-1.5903897049339699E-3</x:v>
      </x:c>
      <x:c r="H501" s="33">
        <x:f t="shared" si="302"/>
        <x:v>2.6539278131632038E-4</x:v>
      </x:c>
      <x:c r="I501" s="33">
        <x:f t="shared" si="303"/>
        <x:v>-4.4816253361212866E-4</x:v>
      </x:c>
      <x:c r="J501" s="34">
        <x:f t="shared" si="304"/>
        <x:v>0.13680913725097202</x:v>
      </x:c>
      <x:c r="K501" s="34">
        <x:f t="shared" si="305"/>
        <x:v>0.13252363087326285</x:v>
      </x:c>
      <x:c r="L501" s="34">
        <x:f t="shared" si="306"/>
        <x:v>0.85877189275307408</x:v>
      </x:c>
      <x:c r="M501" s="34">
        <x:f t="shared" si="307"/>
        <x:v>5.6953749984354742E-2</x:v>
      </x:c>
      <x:c r="N501" s="34">
        <x:f t="shared" si="278"/>
        <x:v>1.1850584108616635</x:v>
      </x:c>
      <x:c r="O501" s="35">
        <x:f t="shared" si="279"/>
        <x:v>0.22727383364031933</x:v>
      </x:c>
      <x:c r="P501" s="26" t="b">
        <x:f t="shared" si="280"/>
        <x:v>0</x:v>
      </x:c>
      <x:c r="Q501" s="26" t="b">
        <x:f t="shared" si="281"/>
        <x:v>0</x:v>
      </x:c>
      <x:c r="R501" s="26" t="b">
        <x:f t="shared" si="282"/>
        <x:v>0</x:v>
      </x:c>
      <x:c r="S501" s="26" t="b">
        <x:f t="shared" si="308"/>
        <x:v>0</x:v>
      </x:c>
      <x:c r="T501" s="26" t="str">
        <x:f t="shared" si="309"/>
        <x:v>不调</x:v>
      </x:c>
      <x:c r="U501" s="34">
        <x:f t="shared" si="283"/>
        <x:v>0.13680913725097202</x:v>
      </x:c>
      <x:c r="V501" s="34">
        <x:f t="shared" si="284"/>
        <x:v>0.13252363087326285</x:v>
      </x:c>
      <x:c r="W501" s="34">
        <x:f t="shared" si="285"/>
        <x:v>0.85877189275307408</x:v>
      </x:c>
      <x:c r="X501" s="34">
        <x:f t="shared" si="286"/>
        <x:v>5.6953749984354742E-2</x:v>
      </x:c>
      <x:c r="Y501" s="34">
        <x:f t="shared" si="310"/>
        <x:v>0.99998626710299976</x:v>
      </x:c>
      <x:c r="Z501" s="34">
        <x:f t="shared" si="287"/>
        <x:v>0.13680725846518146</x:v>
      </x:c>
      <x:c r="AA501" s="34">
        <x:f t="shared" si="288"/>
        <x:v>0.13252181093988996</x:v>
      </x:c>
      <x:c r="AB501" s="34">
        <x:f t="shared" si="289"/>
        <x:v>0.85876009932712416</x:v>
      </x:c>
      <x:c r="AC501" s="34">
        <x:f t="shared" si="290"/>
        <x:v>5.6952967844372426E-2</x:v>
      </x:c>
      <x:c r="AD501" s="34">
        <x:f t="shared" si="291"/>
        <x:v>1.185042136576568</x:v>
      </x:c>
      <x:c r="AE501" s="34">
        <x:f t="shared" si="311"/>
        <x:v>1.1885140905304998</x:v>
      </x:c>
      <x:c r="AF501" s="33">
        <x:f t="shared" si="292"/>
        <x:v>-2.92125603019322E-3</x:v>
      </x:c>
      <x:c r="AG501" s="33">
        <x:f t="shared" si="312"/>
        <x:v>-4.2463258217129152E-4</x:v>
      </x:c>
      <x:c r="AH501" s="30">
        <x:f t="shared" si="313"/>
        <x:v>44469</x:v>
      </x:c>
      <x:c r="AI501" s="36">
        <x:f t="shared" si="293"/>
        <x:v>2021</x:v>
      </x:c>
      <x:c r="AJ501" s="36">
        <x:f t="shared" si="294"/>
        <x:v>11</x:v>
      </x:c>
      <x:c r="AK501" s="26">
        <x:f t="shared" si="295"/>
        <x:v>0</x:v>
      </x:c>
      <x:c r="AL501" s="34">
        <x:f t="shared" si="314"/>
        <x:v>1.1707123600114873</x:v>
      </x:c>
      <x:c r="AM501" s="35" t="str">
        <x:f t="shared" si="296"/>
      </x:c>
      <x:c r="AN501" s="34">
        <x:f t="shared" si="315"/>
        <x:v>1.1885140905304998</x:v>
      </x:c>
      <x:c r="AO501" s="35">
        <x:f t="shared" si="297"/>
        <x:v>-2.92125603019322E-3</x:v>
      </x:c>
      <x:c r="AP501" s="31">
        <x:f t="shared" si="298"/>
        <x:v>1</x:v>
      </x:c>
      <x:c r="AQ501" s="26" t="b">
        <x:f t="shared" si="299"/>
        <x:v>1</x:v>
      </x:c>
    </x:row>
    <x:row r="502">
      <x:c r="A502" s="30" t="n">
        <x:f>'净值底稿'!A464</x:f>
        <x:v>44526</x:v>
      </x:c>
      <x:c r="B502" s="32" t="n">
        <x:f>'净值底稿'!F464</x:f>
        <x:v>2.0261752415615373</x:v>
      </x:c>
      <x:c r="C502" s="32" t="n">
        <x:f>'净值底稿'!O464</x:f>
        <x:v>1.51257361214837</x:v>
      </x:c>
      <x:c r="D502" s="32" t="n">
        <x:f>'净值底稿'!P464</x:f>
        <x:v>1.5091</x:v>
      </x:c>
      <x:c r="E502" s="32" t="n">
        <x:f>'净值底稿'!Q464</x:f>
        <x:v>1.3464</x:v>
      </x:c>
      <x:c r="F502" s="33">
        <x:f t="shared" si="300"/>
        <x:v>-2.9635365140923131E-4</x:v>
      </x:c>
      <x:c r="G502" s="33">
        <x:f t="shared" si="301"/>
        <x:v>-9.7977800247239788E-4</x:v>
      </x:c>
      <x:c r="H502" s="33">
        <x:f t="shared" si="302"/>
        <x:v>9.9495887503331382E-4</x:v>
      </x:c>
      <x:c r="I502" s="33">
        <x:f t="shared" si="303"/>
        <x:v>6.1276341354057351E-3</x:v>
      </x:c>
      <x:c r="J502" s="34">
        <x:f t="shared" si="304"/>
        <x:v>0.13676671513459601</x:v>
      </x:c>
      <x:c r="K502" s="34">
        <x:f t="shared" si="305"/>
        <x:v>0.13239196898468325</x:v>
      </x:c>
      <x:c r="L502" s="34">
        <x:f t="shared" si="306"/>
        <x:v>0.85961453030947421</x:v>
      </x:c>
      <x:c r="M502" s="34">
        <x:f t="shared" si="307"/>
        <x:v>5.7301954794248267E-2</x:v>
      </x:c>
      <x:c r="N502" s="34">
        <x:f t="shared" si="278"/>
        <x:v>1.1860751692230016</x:v>
      </x:c>
      <x:c r="O502" s="35">
        <x:f t="shared" si="279"/>
        <x:v>0.22693223085987477</x:v>
      </x:c>
      <x:c r="P502" s="26" t="b">
        <x:f t="shared" si="280"/>
        <x:v>0</x:v>
      </x:c>
      <x:c r="Q502" s="26" t="b">
        <x:f t="shared" si="281"/>
        <x:v>0</x:v>
      </x:c>
      <x:c r="R502" s="26" t="b">
        <x:f t="shared" si="282"/>
        <x:v>0</x:v>
      </x:c>
      <x:c r="S502" s="26" t="b">
        <x:f t="shared" si="308"/>
        <x:v>0</x:v>
      </x:c>
      <x:c r="T502" s="26" t="str">
        <x:f t="shared" si="309"/>
        <x:v>不调</x:v>
      </x:c>
      <x:c r="U502" s="34">
        <x:f t="shared" si="283"/>
        <x:v>0.13676671513459601</x:v>
      </x:c>
      <x:c r="V502" s="34">
        <x:f t="shared" si="284"/>
        <x:v>0.13239196898468325</x:v>
      </x:c>
      <x:c r="W502" s="34">
        <x:f t="shared" si="285"/>
        <x:v>0.85961453030947421</x:v>
      </x:c>
      <x:c r="X502" s="34">
        <x:f t="shared" si="286"/>
        <x:v>5.7301954794248267E-2</x:v>
      </x:c>
      <x:c r="Y502" s="34">
        <x:f t="shared" si="310"/>
        <x:v>0.99998626710299976</x:v>
      </x:c>
      <x:c r="Z502" s="34">
        <x:f t="shared" si="287"/>
        <x:v>0.136764836931384</x:v>
      </x:c>
      <x:c r="AA502" s="34">
        <x:f t="shared" si="288"/>
        <x:v>0.13239015085940953</x:v>
      </x:c>
      <x:c r="AB502" s="34">
        <x:f t="shared" si="289"/>
        <x:v>0.85960272531166959</x:v>
      </x:c>
      <x:c r="AC502" s="34">
        <x:f t="shared" si="290"/>
        <x:v>5.7301167872405162E-2</x:v>
      </x:c>
      <x:c r="AD502" s="34">
        <x:f t="shared" si="291"/>
        <x:v>1.1860588809748682</x:v>
      </x:c>
      <x:c r="AE502" s="34">
        <x:f t="shared" si="311"/>
        <x:v>1.1885140905304998</x:v>
      </x:c>
      <x:c r="AF502" s="33">
        <x:f t="shared" si="292"/>
        <x:v>-2.065780772136816E-3</x:v>
      </x:c>
      <x:c r="AG502" s="33">
        <x:f t="shared" si="312"/>
        <x:v>8.5798164210215688E-4</x:v>
      </x:c>
      <x:c r="AH502" s="30">
        <x:f t="shared" si="313"/>
        <x:v>44469</x:v>
      </x:c>
      <x:c r="AI502" s="36">
        <x:f t="shared" si="293"/>
        <x:v>2021</x:v>
      </x:c>
      <x:c r="AJ502" s="36">
        <x:f t="shared" si="294"/>
        <x:v>11</x:v>
      </x:c>
      <x:c r="AK502" s="26">
        <x:f t="shared" si="295"/>
        <x:v>0</x:v>
      </x:c>
      <x:c r="AL502" s="34">
        <x:f t="shared" si="314"/>
        <x:v>1.1707123600114873</x:v>
      </x:c>
      <x:c r="AM502" s="35" t="str">
        <x:f t="shared" si="296"/>
      </x:c>
      <x:c r="AN502" s="34">
        <x:f t="shared" si="315"/>
        <x:v>1.1885140905304998</x:v>
      </x:c>
      <x:c r="AO502" s="35">
        <x:f t="shared" si="297"/>
        <x:v>-2.065780772136816E-3</x:v>
      </x:c>
      <x:c r="AP502" s="31">
        <x:f t="shared" si="298"/>
        <x:v>1</x:v>
      </x:c>
      <x:c r="AQ502" s="26" t="b">
        <x:f t="shared" si="299"/>
        <x:v>1</x:v>
      </x:c>
    </x:row>
    <x:row r="503">
      <x:c r="A503" s="30" t="n">
        <x:f>'净值底稿'!A465</x:f>
        <x:v>44529</x:v>
      </x:c>
      <x:c r="B503" s="32" t="n">
        <x:f>'净值底稿'!F465</x:f>
        <x:v>2.0598120967762026</x:v>
      </x:c>
      <x:c r="C503" s="32" t="n">
        <x:f>'净值底稿'!O465</x:f>
        <x:v>1.519547308986784</x:v>
      </x:c>
      <x:c r="D503" s="32" t="n">
        <x:f>'净值底稿'!P465</x:f>
        <x:v>1.5094</x:v>
      </x:c>
      <x:c r="E503" s="32" t="n">
        <x:f>'净值底稿'!Q465</x:f>
        <x:v>1.3376</x:v>
      </x:c>
      <x:c r="F503" s="33">
        <x:f t="shared" si="300"/>
        <x:v>1.6601157947592871E-2</x:v>
      </x:c>
      <x:c r="G503" s="33">
        <x:f t="shared" si="301"/>
        <x:v>4.6104842649667965E-3</x:v>
      </x:c>
      <x:c r="H503" s="33">
        <x:f t="shared" si="302"/>
        <x:v>1.9879398316868802E-4</x:v>
      </x:c>
      <x:c r="I503" s="33">
        <x:f t="shared" si="303"/>
        <x:v>-6.5359477124183885E-3</x:v>
      </x:c>
      <x:c r="J503" s="34">
        <x:f t="shared" si="304"/>
        <x:v>0.13903529159095868</x:v>
      </x:c>
      <x:c r="K503" s="34">
        <x:f t="shared" si="305"/>
        <x:v>0.1330005335667834</x:v>
      </x:c>
      <x:c r="L503" s="34">
        <x:f t="shared" si="306"/>
        <x:v>0.85977360916137691</x:v>
      </x:c>
      <x:c r="M503" s="34">
        <x:f t="shared" si="307"/>
        <x:v>5.6926650435330614E-2</x:v>
      </x:c>
      <x:c r="N503" s="34">
        <x:f t="shared" si="278"/>
        <x:v>1.1887360847544495</x:v>
      </x:c>
      <x:c r="O503" s="35">
        <x:f t="shared" si="279"/>
        <x:v>0.22884459271204421</x:v>
      </x:c>
      <x:c r="P503" s="26" t="b">
        <x:f t="shared" si="280"/>
        <x:v>0</x:v>
      </x:c>
      <x:c r="Q503" s="26" t="b">
        <x:f t="shared" si="281"/>
        <x:v>0</x:v>
      </x:c>
      <x:c r="R503" s="26" t="b">
        <x:f t="shared" si="282"/>
        <x:v>0</x:v>
      </x:c>
      <x:c r="S503" s="26" t="b">
        <x:f t="shared" si="308"/>
        <x:v>0</x:v>
      </x:c>
      <x:c r="T503" s="26" t="str">
        <x:f t="shared" si="309"/>
        <x:v>不调</x:v>
      </x:c>
      <x:c r="U503" s="34">
        <x:f t="shared" si="283"/>
        <x:v>0.13903529159095868</x:v>
      </x:c>
      <x:c r="V503" s="34">
        <x:f t="shared" si="284"/>
        <x:v>0.1330005335667834</x:v>
      </x:c>
      <x:c r="W503" s="34">
        <x:f t="shared" si="285"/>
        <x:v>0.85977360916137691</x:v>
      </x:c>
      <x:c r="X503" s="34">
        <x:f t="shared" si="286"/>
        <x:v>5.6926650435330614E-2</x:v>
      </x:c>
      <x:c r="Y503" s="34">
        <x:f t="shared" si="310"/>
        <x:v>0.99995880187477393</x:v>
      </x:c>
      <x:c r="Z503" s="34">
        <x:f t="shared" si="287"/>
        <x:v>0.13902956359760488</x:v>
      </x:c>
      <x:c r="AA503" s="34">
        <x:f t="shared" si="288"/>
        <x:v>0.13299505419414639</x:v>
      </x:c>
      <x:c r="AB503" s="34">
        <x:f t="shared" si="289"/>
        <x:v>0.85973818810056057</x:v>
      </x:c>
      <x:c r="AC503" s="34">
        <x:f t="shared" si="290"/>
        <x:v>5.6924305164057276E-2</x:v>
      </x:c>
      <x:c r="AD503" s="34">
        <x:f t="shared" si="291"/>
        <x:v>1.188687111056369</x:v>
      </x:c>
      <x:c r="AE503" s="34">
        <x:f t="shared" si="311"/>
        <x:v>1.188687111056369</x:v>
      </x:c>
      <x:c r="AF503" s="33">
        <x:f t="shared" si="292"/>
        <x:v>0</x:v>
      </x:c>
      <x:c r="AG503" s="33">
        <x:f t="shared" si="312"/>
        <x:v>2.2159355860482677E-3</x:v>
      </x:c>
      <x:c r="AH503" s="30">
        <x:f t="shared" si="313"/>
        <x:v>44469</x:v>
      </x:c>
      <x:c r="AI503" s="36">
        <x:f t="shared" si="293"/>
        <x:v>2021</x:v>
      </x:c>
      <x:c r="AJ503" s="36">
        <x:f t="shared" si="294"/>
        <x:v>11</x:v>
      </x:c>
      <x:c r="AK503" s="26">
        <x:f t="shared" si="295"/>
        <x:v>0</x:v>
      </x:c>
      <x:c r="AL503" s="34">
        <x:f t="shared" si="314"/>
        <x:v>1.1707123600114873</x:v>
      </x:c>
      <x:c r="AM503" s="35" t="str">
        <x:f t="shared" si="296"/>
      </x:c>
      <x:c r="AN503" s="34">
        <x:f t="shared" si="315"/>
        <x:v>1.188687111056369</x:v>
      </x:c>
      <x:c r="AO503" s="35">
        <x:f t="shared" si="297"/>
        <x:v>0</x:v>
      </x:c>
      <x:c r="AP503" s="31">
        <x:f t="shared" si="298"/>
        <x:v>1</x:v>
      </x:c>
      <x:c r="AQ503" s="26" t="b">
        <x:f t="shared" si="299"/>
        <x:v>1</x:v>
      </x:c>
    </x:row>
    <x:row r="504">
      <x:c r="A504" s="30" t="n">
        <x:f>'净值底稿'!A466</x:f>
        <x:v>44530</x:v>
      </x:c>
      <x:c r="B504" s="32" t="n">
        <x:f>'净值底稿'!F466</x:f>
        <x:v>2.053018557102515</x:v>
      </x:c>
      <x:c r="C504" s="32" t="n">
        <x:f>'净值底稿'!O466</x:f>
        <x:v>1.5252314807932539</x:v>
      </x:c>
      <x:c r="D504" s="32" t="n">
        <x:f>'净值底稿'!P466</x:f>
        <x:v>1.5093</x:v>
      </x:c>
      <x:c r="E504" s="32" t="n">
        <x:f>'净值底稿'!Q466</x:f>
        <x:v>1.334</x:v>
      </x:c>
      <x:c r="F504" s="33">
        <x:f t="shared" si="300"/>
        <x:v>-3.2981356330124001E-3</x:v>
      </x:c>
      <x:c r="G504" s="33">
        <x:f t="shared" si="301"/>
        <x:v>3.7407007816427917E-3</x:v>
      </x:c>
      <x:c r="H504" s="33">
        <x:f t="shared" si="302"/>
        <x:v>-6.6251490658530976E-5</x:v>
      </x:c>
      <x:c r="I504" s="33">
        <x:f t="shared" si="303"/>
        <x:v>-2.6913875598084669E-3</x:v>
      </x:c>
      <x:c r="J504" s="34">
        <x:f t="shared" si="304"/>
        <x:v>0.13857102523986145</x:v>
      </x:c>
      <x:c r="K504" s="34">
        <x:f t="shared" si="305"/>
        <x:v>0.13349254889732506</x:v>
      </x:c>
      <x:c r="L504" s="34">
        <x:f t="shared" si="306"/>
        <x:v>0.8596812291640229</x:v>
      </x:c>
      <x:c r="M504" s="34">
        <x:f t="shared" si="307"/>
        <x:v>5.6771099797287991E-2</x:v>
      </x:c>
      <x:c r="N504" s="34">
        <x:f t="shared" si="278"/>
        <x:v>1.1885159030984973</x:v>
      </x:c>
      <x:c r="O504" s="35">
        <x:f t="shared" si="279"/>
        <x:v>0.22891033550994855</x:v>
      </x:c>
      <x:c r="P504" s="26" t="b">
        <x:f t="shared" si="280"/>
        <x:v>0</x:v>
      </x:c>
      <x:c r="Q504" s="26" t="b">
        <x:f t="shared" si="281"/>
        <x:v>0</x:v>
      </x:c>
      <x:c r="R504" s="26" t="b">
        <x:f t="shared" si="282"/>
        <x:v>0</x:v>
      </x:c>
      <x:c r="S504" s="26" t="b">
        <x:f t="shared" si="308"/>
        <x:v>0</x:v>
      </x:c>
      <x:c r="T504" s="26" t="str">
        <x:f t="shared" si="309"/>
        <x:v>不调</x:v>
      </x:c>
      <x:c r="U504" s="34">
        <x:f t="shared" si="283"/>
        <x:v>0.13857102523986145</x:v>
      </x:c>
      <x:c r="V504" s="34">
        <x:f t="shared" si="284"/>
        <x:v>0.13349254889732506</x:v>
      </x:c>
      <x:c r="W504" s="34">
        <x:f t="shared" si="285"/>
        <x:v>0.8596812291640229</x:v>
      </x:c>
      <x:c r="X504" s="34">
        <x:f t="shared" si="286"/>
        <x:v>5.6771099797287991E-2</x:v>
      </x:c>
      <x:c r="Y504" s="34">
        <x:f t="shared" si="310"/>
        <x:v>0.99998626710299976</x:v>
      </x:c>
      <x:c r="Z504" s="34">
        <x:f t="shared" si="287"/>
        <x:v>0.13856912225824461</x:v>
      </x:c>
      <x:c r="AA504" s="34">
        <x:f t="shared" si="288"/>
        <x:v>0.13349071565790074</x:v>
      </x:c>
      <x:c r="AB504" s="34">
        <x:f t="shared" si="289"/>
        <x:v>0.85966942325024975</x:v>
      </x:c>
      <x:c r="AC504" s="34">
        <x:f t="shared" si="290"/>
        <x:v>5.6770320165621883E-2</x:v>
      </x:c>
      <x:c r="AD504" s="34">
        <x:f t="shared" si="291"/>
        <x:v>1.1884995813320169</x:v>
      </x:c>
      <x:c r="AE504" s="34">
        <x:f t="shared" si="311"/>
        <x:v>1.188687111056369</x:v>
      </x:c>
      <x:c r="AF504" s="33">
        <x:f t="shared" si="292"/>
        <x:v>-1.5776205748996297E-4</x:v>
      </x:c>
      <x:c r="AG504" s="33">
        <x:f t="shared" si="312"/>
        <x:v>-1.5776205748996297E-4</x:v>
      </x:c>
      <x:c r="AH504" s="30">
        <x:f t="shared" si="313"/>
        <x:v>44469</x:v>
      </x:c>
      <x:c r="AI504" s="36">
        <x:f t="shared" si="293"/>
        <x:v>2021</x:v>
      </x:c>
      <x:c r="AJ504" s="36">
        <x:f t="shared" si="294"/>
        <x:v>11</x:v>
      </x:c>
      <x:c r="AK504" s="26">
        <x:f t="shared" si="295"/>
        <x:v>1</x:v>
      </x:c>
      <x:c r="AL504" s="34">
        <x:f t="shared" si="314"/>
        <x:v>1.1707123600114873</x:v>
      </x:c>
      <x:c r="AM504" s="35">
        <x:f t="shared" si="296"/>
        <x:v>1.5193502629762268E-2</x:v>
      </x:c>
      <x:c r="AN504" s="34">
        <x:f t="shared" si="315"/>
        <x:v>1.188687111056369</x:v>
      </x:c>
      <x:c r="AO504" s="35">
        <x:f t="shared" si="297"/>
        <x:v>-1.5776205748996297E-4</x:v>
      </x:c>
      <x:c r="AP504" s="31">
        <x:f t="shared" si="298"/>
        <x:v>1</x:v>
      </x:c>
      <x:c r="AQ504" s="26" t="b">
        <x:f t="shared" si="299"/>
        <x:v>1</x:v>
      </x:c>
    </x:row>
    <x:row r="505">
      <x:c r="A505" s="30" t="n">
        <x:f>'净值底稿'!A467</x:f>
        <x:v>44531</x:v>
      </x:c>
      <x:c r="B505" s="32" t="n">
        <x:f>'净值底稿'!F467</x:f>
        <x:v>2.0374620329066877</x:v>
      </x:c>
      <x:c r="C505" s="32" t="n">
        <x:f>'净值底稿'!O467</x:f>
        <x:v>1.5295968673676013</x:v>
      </x:c>
      <x:c r="D505" s="32" t="n">
        <x:f>'净值底稿'!P467</x:f>
        <x:v>1.5089</x:v>
      </x:c>
      <x:c r="E505" s="32" t="n">
        <x:f>'净值底稿'!Q467</x:f>
        <x:v>1.3297</x:v>
      </x:c>
      <x:c r="F505" s="33">
        <x:f t="shared" si="300"/>
        <x:v>-7.5773909310311582E-3</x:v>
      </x:c>
      <x:c r="G505" s="33">
        <x:f t="shared" si="301"/>
        <x:v>2.8621141310805065E-3</x:v>
      </x:c>
      <x:c r="H505" s="33">
        <x:f t="shared" si="302"/>
        <x:v>-2.6502352083757064E-4</x:v>
      </x:c>
      <x:c r="I505" s="33">
        <x:f t="shared" si="303"/>
        <x:v>-3.2233883058470081E-3</x:v>
      </x:c>
      <x:c r="J505" s="34">
        <x:f t="shared" si="304"/>
        <x:v>0.13751912984792403</x:v>
      </x:c>
      <x:c r="K505" s="34">
        <x:f t="shared" si="305"/>
        <x:v>0.13387278132155328</x:v>
      </x:c>
      <x:c r="L505" s="34">
        <x:f t="shared" si="306"/>
        <x:v>0.85944159063294356</x:v>
      </x:c>
      <x:c r="M505" s="34">
        <x:f t="shared" si="307"/>
        <x:v>5.6587327379480828E-2</x:v>
      </x:c>
      <x:c r="N505" s="34">
        <x:f t="shared" si="278"/>
        <x:v>1.1874208291819017</x:v>
      </x:c>
      <x:c r="O505" s="35">
        <x:f t="shared" si="279"/>
        <x:v>0.22855579462628967</x:v>
      </x:c>
      <x:c r="P505" s="26" t="b">
        <x:f t="shared" si="280"/>
        <x:v>0</x:v>
      </x:c>
      <x:c r="Q505" s="26" t="b">
        <x:f t="shared" si="281"/>
        <x:v>0</x:v>
      </x:c>
      <x:c r="R505" s="26" t="b">
        <x:f t="shared" si="282"/>
        <x:v>0</x:v>
      </x:c>
      <x:c r="S505" s="26" t="b">
        <x:f t="shared" si="308"/>
        <x:v>0</x:v>
      </x:c>
      <x:c r="T505" s="26" t="str">
        <x:f t="shared" si="309"/>
        <x:v>不调</x:v>
      </x:c>
      <x:c r="U505" s="34">
        <x:f t="shared" si="283"/>
        <x:v>0.13751912984792403</x:v>
      </x:c>
      <x:c r="V505" s="34">
        <x:f t="shared" si="284"/>
        <x:v>0.13387278132155328</x:v>
      </x:c>
      <x:c r="W505" s="34">
        <x:f t="shared" si="285"/>
        <x:v>0.85944159063294356</x:v>
      </x:c>
      <x:c r="X505" s="34">
        <x:f t="shared" si="286"/>
        <x:v>5.6587327379480828E-2</x:v>
      </x:c>
      <x:c r="Y505" s="34">
        <x:f t="shared" si="310"/>
        <x:v>0.99998626710299976</x:v>
      </x:c>
      <x:c r="Z505" s="34">
        <x:f t="shared" si="287"/>
        <x:v>0.13751724131187826</x:v>
      </x:c>
      <x:c r="AA505" s="34">
        <x:f t="shared" si="288"/>
        <x:v>0.13387094286043624</x:v>
      </x:c>
      <x:c r="AB505" s="34">
        <x:f t="shared" si="289"/>
        <x:v>0.85942978801010173</x:v>
      </x:c>
      <x:c r="AC505" s="34">
        <x:f t="shared" si="290"/>
        <x:v>5.6586550271542406E-2</x:v>
      </x:c>
      <x:c r="AD505" s="34">
        <x:f t="shared" si="291"/>
        <x:v>1.1874045224539587</x:v>
      </x:c>
      <x:c r="AE505" s="34">
        <x:f t="shared" si="311"/>
        <x:v>1.188687111056369</x:v>
      </x:c>
      <x:c r="AF505" s="33">
        <x:f t="shared" si="292"/>
        <x:v>-1.078995969991281E-3</x:v>
      </x:c>
      <x:c r="AG505" s="33">
        <x:f t="shared" si="312"/>
        <x:v>-9.213792711908475E-4</x:v>
      </x:c>
      <x:c r="AH505" s="30">
        <x:f t="shared" si="313"/>
        <x:v>44469</x:v>
      </x:c>
      <x:c r="AI505" s="36">
        <x:f t="shared" si="293"/>
        <x:v>2021</x:v>
      </x:c>
      <x:c r="AJ505" s="36">
        <x:f t="shared" si="294"/>
        <x:v>12</x:v>
      </x:c>
      <x:c r="AK505" s="26">
        <x:f t="shared" si="295"/>
        <x:v>0</x:v>
      </x:c>
      <x:c r="AL505" s="34">
        <x:f t="shared" si="314"/>
        <x:v>1.1884995813320169</x:v>
      </x:c>
      <x:c r="AM505" s="35" t="str">
        <x:f t="shared" si="296"/>
      </x:c>
      <x:c r="AN505" s="34">
        <x:f t="shared" si="315"/>
        <x:v>1.188687111056369</x:v>
      </x:c>
      <x:c r="AO505" s="35">
        <x:f t="shared" si="297"/>
        <x:v>-1.078995969991281E-3</x:v>
      </x:c>
      <x:c r="AP505" s="31">
        <x:f t="shared" si="298"/>
        <x:v>1</x:v>
      </x:c>
      <x:c r="AQ505" s="26" t="b">
        <x:f t="shared" si="299"/>
        <x:v>1</x:v>
      </x:c>
    </x:row>
    <x:row r="506">
      <x:c r="A506" s="30" t="n">
        <x:f>'净值底稿'!A468</x:f>
        <x:v>44532</x:v>
      </x:c>
      <x:c r="B506" s="32" t="n">
        <x:f>'净值底稿'!F468</x:f>
        <x:v>2.03467896472176</x:v>
      </x:c>
      <x:c r="C506" s="32" t="n">
        <x:f>'净值底稿'!O468</x:f>
        <x:v>1.5173001939415138</x:v>
      </x:c>
      <x:c r="D506" s="32" t="n">
        <x:f>'净值底稿'!P468</x:f>
        <x:v>1.5085</x:v>
      </x:c>
      <x:c r="E506" s="32" t="n">
        <x:f>'净值底稿'!Q468</x:f>
        <x:v>1.3238</x:v>
      </x:c>
      <x:c r="F506" s="33">
        <x:f t="shared" si="300"/>
        <x:v>-1.3659484888449702E-3</x:v>
      </x:c>
      <x:c r="G506" s="33">
        <x:f t="shared" si="301"/>
        <x:v>-8.0391596560012157E-3</x:v>
      </x:c>
      <x:c r="H506" s="33">
        <x:f t="shared" si="302"/>
        <x:v>-2.6509377692351954E-4</x:v>
      </x:c>
      <x:c r="I506" s="33">
        <x:f t="shared" si="303"/>
        <x:v>-4.4370910731743596E-3</x:v>
      </x:c>
      <x:c r="J506" s="34">
        <x:f t="shared" si="304"/>
        <x:v>0.13732939984391818</x:v>
      </x:c>
      <x:c r="K506" s="34">
        <x:f t="shared" si="305"/>
        <x:v>0.13279473297748179</x:v>
      </x:c>
      <x:c r="L506" s="34">
        <x:f t="shared" si="306"/>
        <x:v>0.85920195852159753</x:v>
      </x:c>
      <x:c r="M506" s="34">
        <x:f t="shared" si="307"/>
        <x:v>5.6335470594470811E-2</x:v>
      </x:c>
      <x:c r="N506" s="34">
        <x:f t="shared" si="278"/>
        <x:v>1.1856615619374682</x:v>
      </x:c>
      <x:c r="O506" s="35">
        <x:f t="shared" si="279"/>
        <x:v>0.22782566416338487</x:v>
      </x:c>
      <x:c r="P506" s="26" t="b">
        <x:f t="shared" si="280"/>
        <x:v>0</x:v>
      </x:c>
      <x:c r="Q506" s="26" t="b">
        <x:f t="shared" si="281"/>
        <x:v>0</x:v>
      </x:c>
      <x:c r="R506" s="26" t="b">
        <x:f t="shared" si="282"/>
        <x:v>0</x:v>
      </x:c>
      <x:c r="S506" s="26" t="b">
        <x:f t="shared" si="308"/>
        <x:v>0</x:v>
      </x:c>
      <x:c r="T506" s="26" t="str">
        <x:f t="shared" si="309"/>
        <x:v>不调</x:v>
      </x:c>
      <x:c r="U506" s="34">
        <x:f t="shared" si="283"/>
        <x:v>0.13732939984391818</x:v>
      </x:c>
      <x:c r="V506" s="34">
        <x:f t="shared" si="284"/>
        <x:v>0.13279473297748179</x:v>
      </x:c>
      <x:c r="W506" s="34">
        <x:f t="shared" si="285"/>
        <x:v>0.85920195852159753</x:v>
      </x:c>
      <x:c r="X506" s="34">
        <x:f t="shared" si="286"/>
        <x:v>5.6335470594470811E-2</x:v>
      </x:c>
      <x:c r="Y506" s="34">
        <x:f t="shared" si="310"/>
        <x:v>0.99998626710299976</x:v>
      </x:c>
      <x:c r="Z506" s="34">
        <x:f t="shared" si="287"/>
        <x:v>0.13732751391341502</x:v>
      </x:c>
      <x:c r="AA506" s="34">
        <x:f t="shared" si="288"/>
        <x:v>0.13279290932109164</x:v>
      </x:c>
      <x:c r="AB506" s="34">
        <x:f t="shared" si="289"/>
        <x:v>0.85919015918959873</x:v>
      </x:c>
      <x:c r="AC506" s="34">
        <x:f t="shared" si="290"/>
        <x:v>5.6334696945255676E-2</x:v>
      </x:c>
      <x:c r="AD506" s="34">
        <x:f t="shared" si="291"/>
        <x:v>1.185645279369361</x:v>
      </x:c>
      <x:c r="AE506" s="34">
        <x:f t="shared" si="311"/>
        <x:v>1.188687111056369</x:v>
      </x:c>
      <x:c r="AF506" s="33">
        <x:f t="shared" si="292"/>
        <x:v>-2.5589843270906742E-3</x:v>
      </x:c>
      <x:c r="AG506" s="33">
        <x:f t="shared" si="312"/>
        <x:v>-1.4815869834838846E-3</x:v>
      </x:c>
      <x:c r="AH506" s="30">
        <x:f t="shared" si="313"/>
        <x:v>44469</x:v>
      </x:c>
      <x:c r="AI506" s="36">
        <x:f t="shared" si="293"/>
        <x:v>2021</x:v>
      </x:c>
      <x:c r="AJ506" s="36">
        <x:f t="shared" si="294"/>
        <x:v>12</x:v>
      </x:c>
      <x:c r="AK506" s="26">
        <x:f t="shared" si="295"/>
        <x:v>0</x:v>
      </x:c>
      <x:c r="AL506" s="34">
        <x:f t="shared" si="314"/>
        <x:v>1.1884995813320169</x:v>
      </x:c>
      <x:c r="AM506" s="35" t="str">
        <x:f t="shared" si="296"/>
      </x:c>
      <x:c r="AN506" s="34">
        <x:f t="shared" si="315"/>
        <x:v>1.188687111056369</x:v>
      </x:c>
      <x:c r="AO506" s="35">
        <x:f t="shared" si="297"/>
        <x:v>-2.5589843270906742E-3</x:v>
      </x:c>
      <x:c r="AP506" s="31">
        <x:f t="shared" si="298"/>
        <x:v>1</x:v>
      </x:c>
      <x:c r="AQ506" s="26" t="b">
        <x:f t="shared" si="299"/>
        <x:v>1</x:v>
      </x:c>
    </x:row>
    <x:row r="507">
      <x:c r="A507" s="30" t="n">
        <x:f>'净值底稿'!A469</x:f>
        <x:v>44533</x:v>
      </x:c>
      <x:c r="B507" s="32" t="n">
        <x:f>'净值底稿'!F469</x:f>
        <x:v>2.0519527062023575</x:v>
      </x:c>
      <x:c r="C507" s="32" t="n">
        <x:f>'净值底稿'!O469</x:f>
        <x:v>1.5282447453230887</x:v>
      </x:c>
      <x:c r="D507" s="32" t="n">
        <x:f>'净值底稿'!P469</x:f>
        <x:v>1.5081</x:v>
      </x:c>
      <x:c r="E507" s="32" t="n">
        <x:f>'净值底稿'!Q469</x:f>
        <x:v>1.3222</x:v>
      </x:c>
      <x:c r="F507" s="33">
        <x:f t="shared" si="300"/>
        <x:v>8.4896643549661199E-3</x:v>
      </x:c>
      <x:c r="G507" s="33">
        <x:f t="shared" si="301"/>
        <x:v>7.2131747068087115E-3</x:v>
      </x:c>
      <x:c r="H507" s="33">
        <x:f t="shared" si="302"/>
        <x:v>-2.6516407026844213E-4</x:v>
      </x:c>
      <x:c r="I507" s="33">
        <x:f t="shared" si="303"/>
        <x:v>-1.208641788789877E-3</x:v>
      </x:c>
      <x:c r="J507" s="34">
        <x:f t="shared" si="304"/>
        <x:v>0.13849337841324186</x:v>
      </x:c>
      <x:c r="K507" s="34">
        <x:f t="shared" si="305"/>
        <x:v>0.13375076777585007</x:v>
      </x:c>
      <x:c r="L507" s="34">
        <x:f t="shared" si="306"/>
        <x:v>0.85896233282985346</x:v>
      </x:c>
      <x:c r="M507" s="34">
        <x:f t="shared" si="307"/>
        <x:v>5.6266608476368829E-2</x:v>
      </x:c>
      <x:c r="N507" s="34">
        <x:f t="shared" si="278"/>
        <x:v>1.1874730874953141</x:v>
      </x:c>
      <x:c r="O507" s="35">
        <x:f t="shared" si="279"/>
        <x:v>0.22926342420384851</x:v>
      </x:c>
      <x:c r="P507" s="26" t="b">
        <x:f t="shared" si="280"/>
        <x:v>0</x:v>
      </x:c>
      <x:c r="Q507" s="26" t="b">
        <x:f t="shared" si="281"/>
        <x:v>0</x:v>
      </x:c>
      <x:c r="R507" s="26" t="b">
        <x:f t="shared" si="282"/>
        <x:v>0</x:v>
      </x:c>
      <x:c r="S507" s="26" t="b">
        <x:f t="shared" si="308"/>
        <x:v>0</x:v>
      </x:c>
      <x:c r="T507" s="26" t="str">
        <x:f t="shared" si="309"/>
        <x:v>不调</x:v>
      </x:c>
      <x:c r="U507" s="34">
        <x:f t="shared" si="283"/>
        <x:v>0.13849337841324186</x:v>
      </x:c>
      <x:c r="V507" s="34">
        <x:f t="shared" si="284"/>
        <x:v>0.13375076777585007</x:v>
      </x:c>
      <x:c r="W507" s="34">
        <x:f t="shared" si="285"/>
        <x:v>0.85896233282985346</x:v>
      </x:c>
      <x:c r="X507" s="34">
        <x:f t="shared" si="286"/>
        <x:v>5.6266608476368829E-2</x:v>
      </x:c>
      <x:c r="Y507" s="34">
        <x:f t="shared" si="310"/>
        <x:v>0.99998626710299976</x:v>
      </x:c>
      <x:c r="Z507" s="34">
        <x:f t="shared" si="287"/>
        <x:v>0.13849147649794089</x:v>
      </x:c>
      <x:c r="AA507" s="34">
        <x:f t="shared" si="288"/>
        <x:v>0.1337489309903325</x:v>
      </x:c>
      <x:c r="AB507" s="34">
        <x:f t="shared" si="289"/>
        <x:v>0.85895053678860966</x:v>
      </x:c>
      <x:c r="AC507" s="34">
        <x:f t="shared" si="290"/>
        <x:v>5.6265835772830071E-2</x:v>
      </x:c>
      <x:c r="AD507" s="34">
        <x:f t="shared" si="291"/>
        <x:v>1.1874567800497131</x:v>
      </x:c>
      <x:c r="AE507" s="34">
        <x:f t="shared" si="311"/>
        <x:v>1.188687111056369</x:v>
      </x:c>
      <x:c r="AF507" s="33">
        <x:f t="shared" si="292"/>
        <x:v>-1.0350335216157136E-3</x:v>
      </x:c>
      <x:c r="AG507" s="33">
        <x:f t="shared" si="312"/>
        <x:v>1.5278605767448106E-3</x:v>
      </x:c>
      <x:c r="AH507" s="30">
        <x:f t="shared" si="313"/>
        <x:v>44469</x:v>
      </x:c>
      <x:c r="AI507" s="36">
        <x:f t="shared" si="293"/>
        <x:v>2021</x:v>
      </x:c>
      <x:c r="AJ507" s="36">
        <x:f t="shared" si="294"/>
        <x:v>12</x:v>
      </x:c>
      <x:c r="AK507" s="26">
        <x:f t="shared" si="295"/>
        <x:v>0</x:v>
      </x:c>
      <x:c r="AL507" s="34">
        <x:f t="shared" si="314"/>
        <x:v>1.1884995813320169</x:v>
      </x:c>
      <x:c r="AM507" s="35" t="str">
        <x:f t="shared" si="296"/>
      </x:c>
      <x:c r="AN507" s="34">
        <x:f t="shared" si="315"/>
        <x:v>1.188687111056369</x:v>
      </x:c>
      <x:c r="AO507" s="35">
        <x:f t="shared" si="297"/>
        <x:v>-1.0350335216157136E-3</x:v>
      </x:c>
      <x:c r="AP507" s="31">
        <x:f t="shared" si="298"/>
        <x:v>1</x:v>
      </x:c>
      <x:c r="AQ507" s="26" t="b">
        <x:f t="shared" si="299"/>
        <x:v>1</x:v>
      </x:c>
    </x:row>
    <x:row r="508">
      <x:c r="A508" s="30" t="n">
        <x:f>'净值底稿'!A470</x:f>
        <x:v>44536</x:v>
      </x:c>
      <x:c r="B508" s="32" t="n">
        <x:f>'净值底稿'!F470</x:f>
        <x:v>2.0120073402879077</x:v>
      </x:c>
      <x:c r="C508" s="32" t="n">
        <x:f>'净值底稿'!O470</x:f>
        <x:v>1.51131804999784</x:v>
      </x:c>
      <x:c r="D508" s="32" t="n">
        <x:f>'净值底稿'!P470</x:f>
        <x:v>1.5109</x:v>
      </x:c>
      <x:c r="E508" s="32" t="n">
        <x:f>'净值底稿'!Q470</x:f>
        <x:v>1.3318</x:v>
      </x:c>
      <x:c r="F508" s="33">
        <x:f t="shared" si="300"/>
        <x:v>-1.9467001258707595E-2</x:v>
      </x:c>
      <x:c r="G508" s="33">
        <x:f t="shared" si="301"/>
        <x:v>-1.1075906118473311E-2</x:v>
      </x:c>
      <x:c r="H508" s="33">
        <x:f t="shared" si="302"/>
        <x:v>1.8566408063125373E-3</x:v>
      </x:c>
      <x:c r="I508" s="33">
        <x:f t="shared" si="303"/>
        <x:v>7.2606262290122459E-3</x:v>
      </x:c>
      <x:c r="J508" s="34">
        <x:f t="shared" si="304"/>
        <x:v>0.1357954627506352</x:v>
      </x:c>
      <x:c r="K508" s="34">
        <x:f t="shared" si="305"/>
        <x:v>0.1322675403872374</x:v>
      </x:c>
      <x:c r="L508" s="34">
        <x:f t="shared" si="306"/>
        <x:v>0.86054529940581548</x:v>
      </x:c>
      <x:c r="M508" s="34">
        <x:f t="shared" si="307"/>
        <x:v>5.6674360975839576E-2</x:v>
      </x:c>
      <x:c r="N508" s="34">
        <x:f t="shared" si="278"/>
        <x:v>1.1852826635195277</x:v>
      </x:c>
      <x:c r="O508" s="35">
        <x:f t="shared" si="279"/>
        <x:v>0.22615955787448855</x:v>
      </x:c>
      <x:c r="P508" s="26" t="b">
        <x:f t="shared" si="280"/>
        <x:v>0</x:v>
      </x:c>
      <x:c r="Q508" s="26" t="b">
        <x:f t="shared" si="281"/>
        <x:v>0</x:v>
      </x:c>
      <x:c r="R508" s="26" t="b">
        <x:f t="shared" si="282"/>
        <x:v>0</x:v>
      </x:c>
      <x:c r="S508" s="26" t="b">
        <x:f t="shared" si="308"/>
        <x:v>0</x:v>
      </x:c>
      <x:c r="T508" s="26" t="str">
        <x:f t="shared" si="309"/>
        <x:v>不调</x:v>
      </x:c>
      <x:c r="U508" s="34">
        <x:f t="shared" si="283"/>
        <x:v>0.1357954627506352</x:v>
      </x:c>
      <x:c r="V508" s="34">
        <x:f t="shared" si="284"/>
        <x:v>0.1322675403872374</x:v>
      </x:c>
      <x:c r="W508" s="34">
        <x:f t="shared" si="285"/>
        <x:v>0.86054529940581548</x:v>
      </x:c>
      <x:c r="X508" s="34">
        <x:f t="shared" si="286"/>
        <x:v>5.6674360975839576E-2</x:v>
      </x:c>
      <x:c r="Y508" s="34">
        <x:f t="shared" si="310"/>
        <x:v>0.99995880187477393</x:v>
      </x:c>
      <x:c r="Z508" s="34">
        <x:f t="shared" si="287"/>
        <x:v>0.13578986823215566</x:v>
      </x:c>
      <x:c r="AA508" s="34">
        <x:f t="shared" si="288"/>
        <x:v>0.13226209121254517</x:v>
      </x:c>
      <x:c r="AB508" s="34">
        <x:f t="shared" si="289"/>
        <x:v>0.86050984655280782</x:v>
      </x:c>
      <x:c r="AC508" s="34">
        <x:f t="shared" si="290"/>
        <x:v>5.6672026098418989E-2</x:v>
      </x:c>
      <x:c r="AD508" s="34">
        <x:f t="shared" si="291"/>
        <x:v>1.1852338320959277</x:v>
      </x:c>
      <x:c r="AE508" s="34">
        <x:f t="shared" si="311"/>
        <x:v>1.188687111056369</x:v>
      </x:c>
      <x:c r="AF508" s="33">
        <x:f t="shared" si="292"/>
        <x:v>-2.9051202190393255E-3</x:v>
      </x:c>
      <x:c r="AG508" s="33">
        <x:f t="shared" si="312"/>
        <x:v>-1.8720243053329533E-3</x:v>
      </x:c>
      <x:c r="AH508" s="30">
        <x:f t="shared" si="313"/>
        <x:v>44469</x:v>
      </x:c>
      <x:c r="AI508" s="36">
        <x:f t="shared" si="293"/>
        <x:v>2021</x:v>
      </x:c>
      <x:c r="AJ508" s="36">
        <x:f t="shared" si="294"/>
        <x:v>12</x:v>
      </x:c>
      <x:c r="AK508" s="26">
        <x:f t="shared" si="295"/>
        <x:v>0</x:v>
      </x:c>
      <x:c r="AL508" s="34">
        <x:f t="shared" si="314"/>
        <x:v>1.1884995813320169</x:v>
      </x:c>
      <x:c r="AM508" s="35" t="str">
        <x:f t="shared" si="296"/>
      </x:c>
      <x:c r="AN508" s="34">
        <x:f t="shared" si="315"/>
        <x:v>1.188687111056369</x:v>
      </x:c>
      <x:c r="AO508" s="35">
        <x:f t="shared" si="297"/>
        <x:v>-2.9051202190393255E-3</x:v>
      </x:c>
      <x:c r="AP508" s="31">
        <x:f t="shared" si="298"/>
        <x:v>1</x:v>
      </x:c>
      <x:c r="AQ508" s="26" t="b">
        <x:f t="shared" si="299"/>
        <x:v>1</x:v>
      </x:c>
    </x:row>
    <x:row r="509">
      <x:c r="A509" s="30" t="n">
        <x:f>'净值底稿'!A471</x:f>
        <x:v>44537</x:v>
      </x:c>
      <x:c r="B509" s="32" t="n">
        <x:f>'净值底稿'!F471</x:f>
        <x:v>1.9626244941692774</x:v>
      </x:c>
      <x:c r="C509" s="32" t="n">
        <x:f>'净值底稿'!O471</x:f>
        <x:v>1.4980560721561</x:v>
      </x:c>
      <x:c r="D509" s="32" t="n">
        <x:f>'净值底稿'!P471</x:f>
        <x:v>1.5101</x:v>
      </x:c>
      <x:c r="E509" s="32" t="n">
        <x:f>'净值底稿'!Q471</x:f>
        <x:v>1.3302</x:v>
      </x:c>
      <x:c r="F509" s="33">
        <x:f t="shared" si="300"/>
        <x:v>-2.4544068567644461E-2</x:v>
      </x:c>
      <x:c r="G509" s="33">
        <x:f t="shared" si="301"/>
        <x:v>-8.7751071601103181E-3</x:v>
      </x:c>
      <x:c r="H509" s="33">
        <x:f t="shared" si="302"/>
        <x:v>-5.2948573697786383E-4</x:v>
      </x:c>
      <x:c r="I509" s="33">
        <x:f t="shared" si="303"/>
        <x:v>-1.2013815888272106E-3</x:v>
      </x:c>
      <x:c r="J509" s="34">
        <x:f t="shared" si="304"/>
        <x:v>0.13245703239547424</x:v>
      </x:c>
      <x:c r="K509" s="34">
        <x:f t="shared" si="305"/>
        <x:v>0.13110147718893481</x:v>
      </x:c>
      <x:c r="L509" s="34">
        <x:f t="shared" si="306"/>
        <x:v>0.86005421886252909</x:v>
      </x:c>
      <x:c r="M509" s="34">
        <x:f t="shared" si="307"/>
        <x:v>5.6603941369662812E-2</x:v>
      </x:c>
      <x:c r="N509" s="34">
        <x:f t="shared" si="278"/>
        <x:v>1.180216669816601</x:v>
      </x:c>
      <x:c r="O509" s="35">
        <x:f t="shared" si="279"/>
        <x:v>0.22331366462173813</x:v>
      </x:c>
      <x:c r="P509" s="26" t="b">
        <x:f t="shared" si="280"/>
        <x:v>0</x:v>
      </x:c>
      <x:c r="Q509" s="26" t="b">
        <x:f t="shared" si="281"/>
        <x:v>0</x:v>
      </x:c>
      <x:c r="R509" s="26" t="b">
        <x:f t="shared" si="282"/>
        <x:v>0</x:v>
      </x:c>
      <x:c r="S509" s="26" t="b">
        <x:f t="shared" si="308"/>
        <x:v>0</x:v>
      </x:c>
      <x:c r="T509" s="26" t="str">
        <x:f t="shared" si="309"/>
        <x:v>不调</x:v>
      </x:c>
      <x:c r="U509" s="34">
        <x:f t="shared" si="283"/>
        <x:v>0.13245703239547424</x:v>
      </x:c>
      <x:c r="V509" s="34">
        <x:f t="shared" si="284"/>
        <x:v>0.13110147718893481</x:v>
      </x:c>
      <x:c r="W509" s="34">
        <x:f t="shared" si="285"/>
        <x:v>0.86005421886252909</x:v>
      </x:c>
      <x:c r="X509" s="34">
        <x:f t="shared" si="286"/>
        <x:v>5.6603941369662812E-2</x:v>
      </x:c>
      <x:c r="Y509" s="34">
        <x:f t="shared" si="310"/>
        <x:v>0.99998626710299976</x:v>
      </x:c>
      <x:c r="Z509" s="34">
        <x:f t="shared" si="287"/>
        <x:v>0.13245521337669139</x:v>
      </x:c>
      <x:c r="AA509" s="34">
        <x:f t="shared" si="288"/>
        <x:v>0.13109967678585199</x:v>
      </x:c>
      <x:c r="AB509" s="34">
        <x:f t="shared" si="289"/>
        <x:v>0.86004240782652686</x:v>
      </x:c>
      <x:c r="AC509" s="34">
        <x:f t="shared" si="290"/>
        <x:v>5.6603164033566175E-2</x:v>
      </x:c>
      <x:c r="AD509" s="34">
        <x:f t="shared" si="291"/>
        <x:v>1.1802004620226365</x:v>
      </x:c>
      <x:c r="AE509" s="34">
        <x:f t="shared" si="311"/>
        <x:v>1.188687111056369</x:v>
      </x:c>
      <x:c r="AF509" s="33">
        <x:f t="shared" si="292"/>
        <x:v>-7.1395146416541877E-3</x:v>
      </x:c>
      <x:c r="AG509" s="33">
        <x:f t="shared" si="312"/>
        <x:v>-4.2467316887084827E-3</x:v>
      </x:c>
      <x:c r="AH509" s="30">
        <x:f t="shared" si="313"/>
        <x:v>44469</x:v>
      </x:c>
      <x:c r="AI509" s="36">
        <x:f t="shared" si="293"/>
        <x:v>2021</x:v>
      </x:c>
      <x:c r="AJ509" s="36">
        <x:f t="shared" si="294"/>
        <x:v>12</x:v>
      </x:c>
      <x:c r="AK509" s="26">
        <x:f t="shared" si="295"/>
        <x:v>0</x:v>
      </x:c>
      <x:c r="AL509" s="34">
        <x:f t="shared" si="314"/>
        <x:v>1.1884995813320169</x:v>
      </x:c>
      <x:c r="AM509" s="35" t="str">
        <x:f t="shared" si="296"/>
      </x:c>
      <x:c r="AN509" s="34">
        <x:f t="shared" si="315"/>
        <x:v>1.188687111056369</x:v>
      </x:c>
      <x:c r="AO509" s="35">
        <x:f t="shared" si="297"/>
        <x:v>-7.1395146416541877E-3</x:v>
      </x:c>
      <x:c r="AP509" s="31">
        <x:f t="shared" si="298"/>
        <x:v>1</x:v>
      </x:c>
      <x:c r="AQ509" s="26" t="b">
        <x:f t="shared" si="299"/>
        <x:v>1</x:v>
      </x:c>
    </x:row>
    <x:row r="510">
      <x:c r="A510" s="30" t="n">
        <x:f>'净值底稿'!A472</x:f>
        <x:v>44538</x:v>
      </x:c>
      <x:c r="B510" s="32" t="n">
        <x:f>'净值底稿'!F472</x:f>
        <x:v>2.013682227079535</x:v>
      </x:c>
      <x:c r="C510" s="32" t="n">
        <x:f>'净值底稿'!O472</x:f>
        <x:v>1.522318627394565</x:v>
      </x:c>
      <x:c r="D510" s="32" t="n">
        <x:f>'净值底稿'!P472</x:f>
        <x:v>1.5097</x:v>
      </x:c>
      <x:c r="E510" s="32" t="n">
        <x:f>'净值底稿'!Q472</x:f>
        <x:v>1.3311</x:v>
      </x:c>
      <x:c r="F510" s="33">
        <x:f t="shared" si="300"/>
        <x:v>2.601502888705598E-2</x:v>
      </x:c>
      <x:c r="G510" s="33">
        <x:f t="shared" si="301"/>
        <x:v>1.6196026096369609E-2</x:v>
      </x:c>
      <x:c r="H510" s="33">
        <x:f t="shared" si="302"/>
        <x:v>-2.6488312032313388E-4</x:v>
      </x:c>
      <x:c r="I510" s="33">
        <x:f t="shared" si="303"/>
        <x:v>6.765899864680236E-4</x:v>
      </x:c>
      <x:c r="J510" s="34">
        <x:f t="shared" si="304"/>
        <x:v>0.13590103957892719</x:v>
      </x:c>
      <x:c r="K510" s="34">
        <x:f t="shared" si="305"/>
        <x:v>0.13322297057230129</x:v>
      </x:c>
      <x:c r="L510" s="34">
        <x:f t="shared" si="306"/>
        <x:v>0.85981459710993158</x:v>
      </x:c>
      <x:c r="M510" s="34">
        <x:f t="shared" si="307"/>
        <x:v>5.664146116755369E-2</x:v>
      </x:c>
      <x:c r="N510" s="34">
        <x:f t="shared" si="278"/>
        <x:v>1.1855800684287137</x:v>
      </x:c>
      <x:c r="O510" s="35">
        <x:f t="shared" si="279"/>
        <x:v>0.2269977518329124</x:v>
      </x:c>
      <x:c r="P510" s="26" t="b">
        <x:f t="shared" si="280"/>
        <x:v>0</x:v>
      </x:c>
      <x:c r="Q510" s="26" t="b">
        <x:f t="shared" si="281"/>
        <x:v>0</x:v>
      </x:c>
      <x:c r="R510" s="26" t="b">
        <x:f t="shared" si="282"/>
        <x:v>0</x:v>
      </x:c>
      <x:c r="S510" s="26" t="b">
        <x:f t="shared" si="308"/>
        <x:v>0</x:v>
      </x:c>
      <x:c r="T510" s="26" t="str">
        <x:f t="shared" si="309"/>
        <x:v>不调</x:v>
      </x:c>
      <x:c r="U510" s="34">
        <x:f t="shared" si="283"/>
        <x:v>0.13590103957892719</x:v>
      </x:c>
      <x:c r="V510" s="34">
        <x:f t="shared" si="284"/>
        <x:v>0.13322297057230129</x:v>
      </x:c>
      <x:c r="W510" s="34">
        <x:f t="shared" si="285"/>
        <x:v>0.85981459710993158</x:v>
      </x:c>
      <x:c r="X510" s="34">
        <x:f t="shared" si="286"/>
        <x:v>5.664146116755369E-2</x:v>
      </x:c>
      <x:c r="Y510" s="34">
        <x:f t="shared" si="310"/>
        <x:v>0.99998626710299976</x:v>
      </x:c>
      <x:c r="Z510" s="34">
        <x:f t="shared" si="287"/>
        <x:v>0.13589917326394843</x:v>
      </x:c>
      <x:c r="AA510" s="34">
        <x:f t="shared" si="288"/>
        <x:v>0.13322114103496835</x:v>
      </x:c>
      <x:c r="AB510" s="34">
        <x:f t="shared" si="289"/>
        <x:v>0.85980278936463017</x:v>
      </x:c>
      <x:c r="AC510" s="34">
        <x:f t="shared" si="290"/>
        <x:v>5.6640683316201534E-2</x:v>
      </x:c>
      <x:c r="AD510" s="34">
        <x:f t="shared" si="291"/>
        <x:v>1.1855637869797486</x:v>
      </x:c>
      <x:c r="AE510" s="34">
        <x:f t="shared" si="311"/>
        <x:v>1.188687111056369</x:v>
      </x:c>
      <x:c r="AF510" s="33">
        <x:f t="shared" si="292"/>
        <x:v>-2.6275409631091318E-3</x:v>
      </x:c>
      <x:c r="AG510" s="33">
        <x:f t="shared" si="312"/>
        <x:v>4.5444186218335236E-3</x:v>
      </x:c>
      <x:c r="AH510" s="30">
        <x:f t="shared" si="313"/>
        <x:v>44469</x:v>
      </x:c>
      <x:c r="AI510" s="36">
        <x:f t="shared" si="293"/>
        <x:v>2021</x:v>
      </x:c>
      <x:c r="AJ510" s="36">
        <x:f t="shared" si="294"/>
        <x:v>12</x:v>
      </x:c>
      <x:c r="AK510" s="26">
        <x:f t="shared" si="295"/>
        <x:v>0</x:v>
      </x:c>
      <x:c r="AL510" s="34">
        <x:f t="shared" si="314"/>
        <x:v>1.1884995813320169</x:v>
      </x:c>
      <x:c r="AM510" s="35" t="str">
        <x:f t="shared" si="296"/>
      </x:c>
      <x:c r="AN510" s="34">
        <x:f t="shared" si="315"/>
        <x:v>1.188687111056369</x:v>
      </x:c>
      <x:c r="AO510" s="35">
        <x:f t="shared" si="297"/>
        <x:v>-2.6275409631091318E-3</x:v>
      </x:c>
      <x:c r="AP510" s="31">
        <x:f t="shared" si="298"/>
        <x:v>1</x:v>
      </x:c>
      <x:c r="AQ510" s="26" t="b">
        <x:f t="shared" si="299"/>
        <x:v>1</x:v>
      </x:c>
    </x:row>
    <x:row r="511">
      <x:c r="A511" s="30" t="n">
        <x:f>'净值底稿'!A473</x:f>
        <x:v>44539</x:v>
      </x:c>
      <x:c r="B511" s="32" t="n">
        <x:f>'净值底稿'!F473</x:f>
        <x:v>2.0054488007874802</x:v>
      </x:c>
      <x:c r="C511" s="32" t="n">
        <x:f>'净值底稿'!O473</x:f>
        <x:v>1.5286214987873663</x:v>
      </x:c>
      <x:c r="D511" s="32" t="n">
        <x:f>'净值底稿'!P473</x:f>
        <x:v>1.5102</x:v>
      </x:c>
      <x:c r="E511" s="32" t="n">
        <x:f>'净值底稿'!Q473</x:f>
        <x:v>1.3273</x:v>
      </x:c>
      <x:c r="F511" s="33">
        <x:f t="shared" si="300"/>
        <x:v>-4.0887416005035426E-3</x:v>
      </x:c>
      <x:c r="G511" s="33">
        <x:f t="shared" si="301"/>
        <x:v>4.140310234256761E-3</x:v>
      </x:c>
      <x:c r="H511" s="33">
        <x:f t="shared" si="302"/>
        <x:v>3.3119162747552444E-4</x:v>
      </x:c>
      <x:c r="I511" s="33">
        <x:f t="shared" si="303"/>
        <x:v>-2.8547817594470892E-3</x:v>
      </x:c>
      <x:c r="J511" s="34">
        <x:f t="shared" si="304"/>
        <x:v>0.13534351666075009</x:v>
      </x:c>
      <x:c r="K511" s="34">
        <x:f t="shared" si="305"/>
        <x:v>0.13377271788861478</x:v>
      </x:c>
      <x:c r="L511" s="34">
        <x:f t="shared" si="306"/>
        <x:v>0.86008754884974781</x:v>
      </x:c>
      <x:c r="M511" s="34">
        <x:f t="shared" si="307"/>
        <x:v>5.6478986526627827E-2</x:v>
      </x:c>
      <x:c r="N511" s="34">
        <x:f t="shared" si="278"/>
        <x:v>1.1856827699257404</x:v>
      </x:c>
      <x:c r="O511" s="35">
        <x:f t="shared" si="279"/>
        <x:v>0.22697153182568358</x:v>
      </x:c>
      <x:c r="P511" s="26" t="b">
        <x:f t="shared" si="280"/>
        <x:v>0</x:v>
      </x:c>
      <x:c r="Q511" s="26" t="b">
        <x:f t="shared" si="281"/>
        <x:v>0</x:v>
      </x:c>
      <x:c r="R511" s="26" t="b">
        <x:f t="shared" si="282"/>
        <x:v>0</x:v>
      </x:c>
      <x:c r="S511" s="26" t="b">
        <x:f t="shared" si="308"/>
        <x:v>0</x:v>
      </x:c>
      <x:c r="T511" s="26" t="str">
        <x:f t="shared" si="309"/>
        <x:v>不调</x:v>
      </x:c>
      <x:c r="U511" s="34">
        <x:f t="shared" si="283"/>
        <x:v>0.13534351666075009</x:v>
      </x:c>
      <x:c r="V511" s="34">
        <x:f t="shared" si="284"/>
        <x:v>0.13377271788861478</x:v>
      </x:c>
      <x:c r="W511" s="34">
        <x:f t="shared" si="285"/>
        <x:v>0.86008754884974781</x:v>
      </x:c>
      <x:c r="X511" s="34">
        <x:f t="shared" si="286"/>
        <x:v>5.6478986526627827E-2</x:v>
      </x:c>
      <x:c r="Y511" s="34">
        <x:f t="shared" si="310"/>
        <x:v>0.99998626710299976</x:v>
      </x:c>
      <x:c r="Z511" s="34">
        <x:f t="shared" si="287"/>
        <x:v>0.13534165800217615</x:v>
      </x:c>
      <x:c r="AA511" s="34">
        <x:f t="shared" si="288"/>
        <x:v>0.13377088080165858</x:v>
      </x:c>
      <x:c r="AB511" s="34">
        <x:f t="shared" si="289"/>
        <x:v>0.86007573735602827</x:v>
      </x:c>
      <x:c r="AC511" s="34">
        <x:f t="shared" si="290"/>
        <x:v>5.6478210906523177E-2</x:v>
      </x:c>
      <x:c r="AD511" s="34">
        <x:f t="shared" si="291"/>
        <x:v>1.1856664870663862</x:v>
      </x:c>
      <x:c r="AE511" s="34">
        <x:f t="shared" si="311"/>
        <x:v>1.188687111056369</x:v>
      </x:c>
      <x:c r="AF511" s="33">
        <x:f t="shared" si="292"/>
        <x:v>-2.5411430492405795E-3</x:v>
      </x:c>
      <x:c r="AG511" s="33">
        <x:f t="shared" si="312"/>
        <x:v>8.6625525986372409E-5</x:v>
      </x:c>
      <x:c r="AH511" s="30">
        <x:f t="shared" si="313"/>
        <x:v>44469</x:v>
      </x:c>
      <x:c r="AI511" s="36">
        <x:f t="shared" si="293"/>
        <x:v>2021</x:v>
      </x:c>
      <x:c r="AJ511" s="36">
        <x:f t="shared" si="294"/>
        <x:v>12</x:v>
      </x:c>
      <x:c r="AK511" s="26">
        <x:f t="shared" si="295"/>
        <x:v>0</x:v>
      </x:c>
      <x:c r="AL511" s="34">
        <x:f t="shared" si="314"/>
        <x:v>1.1884995813320169</x:v>
      </x:c>
      <x:c r="AM511" s="35" t="str">
        <x:f t="shared" si="296"/>
      </x:c>
      <x:c r="AN511" s="34">
        <x:f t="shared" si="315"/>
        <x:v>1.188687111056369</x:v>
      </x:c>
      <x:c r="AO511" s="35">
        <x:f t="shared" si="297"/>
        <x:v>-2.5411430492405795E-3</x:v>
      </x:c>
      <x:c r="AP511" s="31">
        <x:f t="shared" si="298"/>
        <x:v>1</x:v>
      </x:c>
      <x:c r="AQ511" s="26" t="b">
        <x:f t="shared" si="299"/>
        <x:v>1</x:v>
      </x:c>
    </x:row>
    <x:row r="512">
      <x:c r="A512" s="30" t="n">
        <x:f>'净值底稿'!A474</x:f>
        <x:v>44540</x:v>
      </x:c>
      <x:c r="B512" s="32" t="n">
        <x:f>'净值底稿'!F474</x:f>
        <x:v>2.0106167210840176</x:v>
      </x:c>
      <x:c r="C512" s="32" t="n">
        <x:f>'净值底稿'!O474</x:f>
        <x:v>1.5303338583028787</x:v>
      </x:c>
      <x:c r="D512" s="32" t="n">
        <x:f>'净值底稿'!P474</x:f>
        <x:v>1.5109</x:v>
      </x:c>
      <x:c r="E512" s="32" t="n">
        <x:f>'净值底稿'!Q474</x:f>
        <x:v>1.3245</x:v>
      </x:c>
      <x:c r="F512" s="33">
        <x:f t="shared" si="300"/>
        <x:v>2.5769395331898259E-3</x:v>
      </x:c>
      <x:c r="G512" s="33">
        <x:f t="shared" si="301"/>
        <x:v>1.1201985036000117E-3</x:v>
      </x:c>
      <x:c r="H512" s="33">
        <x:f t="shared" si="302"/>
        <x:v>4.6351476625616783E-4</x:v>
      </x:c>
      <x:c r="I512" s="33">
        <x:f t="shared" si="303"/>
        <x:v>-2.1095456942664681E-3</x:v>
      </x:c>
      <x:c r="J512" s="34">
        <x:f t="shared" si="304"/>
        <x:v>0.13569042527116942</x:v>
      </x:c>
      <x:c r="K512" s="34">
        <x:f t="shared" si="305"/>
        <x:v>0.13392073074215785</x:v>
      </x:c>
      <x:c r="L512" s="34">
        <x:f t="shared" si="306"/>
        <x:v>0.86047439516039148</x:v>
      </x:c>
      <x:c r="M512" s="34">
        <x:f t="shared" si="307"/>
        <x:v>5.6359067539885448E-2</x:v>
      </x:c>
      <x:c r="N512" s="34">
        <x:f t="shared" si="278"/>
        <x:v>1.1864446187136044</x:v>
      </x:c>
      <x:c r="O512" s="35">
        <x:f t="shared" si="279"/>
        <x:v>0.22724293385531269</x:v>
      </x:c>
      <x:c r="P512" s="26" t="b">
        <x:f t="shared" si="280"/>
        <x:v>0</x:v>
      </x:c>
      <x:c r="Q512" s="26" t="b">
        <x:f t="shared" si="281"/>
        <x:v>0</x:v>
      </x:c>
      <x:c r="R512" s="26" t="b">
        <x:f t="shared" si="282"/>
        <x:v>0</x:v>
      </x:c>
      <x:c r="S512" s="26" t="b">
        <x:f t="shared" si="308"/>
        <x:v>0</x:v>
      </x:c>
      <x:c r="T512" s="26" t="str">
        <x:f t="shared" si="309"/>
        <x:v>不调</x:v>
      </x:c>
      <x:c r="U512" s="34">
        <x:f t="shared" si="283"/>
        <x:v>0.13569042527116942</x:v>
      </x:c>
      <x:c r="V512" s="34">
        <x:f t="shared" si="284"/>
        <x:v>0.13392073074215785</x:v>
      </x:c>
      <x:c r="W512" s="34">
        <x:f t="shared" si="285"/>
        <x:v>0.86047439516039148</x:v>
      </x:c>
      <x:c r="X512" s="34">
        <x:f t="shared" si="286"/>
        <x:v>5.6359067539885448E-2</x:v>
      </x:c>
      <x:c r="Y512" s="34">
        <x:f t="shared" si="310"/>
        <x:v>0.99998626710299976</x:v>
      </x:c>
      <x:c r="Z512" s="34">
        <x:f t="shared" si="287"/>
        <x:v>0.13568856184853526</x:v>
      </x:c>
      <x:c r="AA512" s="34">
        <x:f t="shared" si="288"/>
        <x:v>0.13391889162255638</x:v>
      </x:c>
      <x:c r="AB512" s="34">
        <x:f t="shared" si="289"/>
        <x:v>0.86046257835415141</x:v>
      </x:c>
      <x:c r="AC512" s="34">
        <x:f t="shared" si="290"/>
        <x:v>5.635829356661589E-2</x:v>
      </x:c>
      <x:c r="AD512" s="34">
        <x:f t="shared" si="291"/>
        <x:v>1.1864283253918588</x:v>
      </x:c>
      <x:c r="AE512" s="34">
        <x:f t="shared" si="311"/>
        <x:v>1.188687111056369</x:v>
      </x:c>
      <x:c r="AF512" s="33">
        <x:f t="shared" si="292"/>
        <x:v>-1.9002356831334666E-3</x:v>
      </x:c>
      <x:c r="AG512" s="33">
        <x:f t="shared" si="312"/>
        <x:v>6.4254015254960883E-4</x:v>
      </x:c>
      <x:c r="AH512" s="30">
        <x:f t="shared" si="313"/>
        <x:v>44469</x:v>
      </x:c>
      <x:c r="AI512" s="36">
        <x:f t="shared" si="293"/>
        <x:v>2021</x:v>
      </x:c>
      <x:c r="AJ512" s="36">
        <x:f t="shared" si="294"/>
        <x:v>12</x:v>
      </x:c>
      <x:c r="AK512" s="26">
        <x:f t="shared" si="295"/>
        <x:v>0</x:v>
      </x:c>
      <x:c r="AL512" s="34">
        <x:f t="shared" si="314"/>
        <x:v>1.1884995813320169</x:v>
      </x:c>
      <x:c r="AM512" s="35" t="str">
        <x:f t="shared" si="296"/>
      </x:c>
      <x:c r="AN512" s="34">
        <x:f t="shared" si="315"/>
        <x:v>1.188687111056369</x:v>
      </x:c>
      <x:c r="AO512" s="35">
        <x:f t="shared" si="297"/>
        <x:v>-1.9002356831334666E-3</x:v>
      </x:c>
      <x:c r="AP512" s="31">
        <x:f t="shared" si="298"/>
        <x:v>1</x:v>
      </x:c>
      <x:c r="AQ512" s="26" t="b">
        <x:f t="shared" si="299"/>
        <x:v>1</x:v>
      </x:c>
    </x:row>
    <x:row r="513">
      <x:c r="A513" s="30" t="n">
        <x:f>'净值底稿'!A475</x:f>
        <x:v>44543</x:v>
      </x:c>
      <x:c r="B513" s="32" t="n">
        <x:f>'净值底稿'!F475</x:f>
        <x:v>2.0160618615569073</x:v>
      </x:c>
      <x:c r="C513" s="32" t="n">
        <x:f>'净值底稿'!O475</x:f>
        <x:v>1.5366729980364</x:v>
      </x:c>
      <x:c r="D513" s="32" t="n">
        <x:f>'净值底稿'!P475</x:f>
        <x:v>1.5112</x:v>
      </x:c>
      <x:c r="E513" s="32" t="n">
        <x:f>'净值底稿'!Q475</x:f>
        <x:v>1.3302</x:v>
      </x:c>
      <x:c r="F513" s="33">
        <x:f t="shared" si="300"/>
        <x:v>2.7081941653972486E-3</x:v>
      </x:c>
      <x:c r="G513" s="33">
        <x:f t="shared" si="301"/>
        <x:v>4.1423246954435111E-3</x:v>
      </x:c>
      <x:c r="H513" s="33">
        <x:f t="shared" si="302"/>
        <x:v>1.9855715136696261E-4</x:v>
      </x:c>
      <x:c r="I513" s="33">
        <x:f t="shared" si="303"/>
        <x:v>4.3035107587769961E-3</x:v>
      </x:c>
      <x:c r="J513" s="34">
        <x:f t="shared" si="304"/>
        <x:v>0.13605603282004461</x:v>
      </x:c>
      <x:c r="K513" s="34">
        <x:f t="shared" si="305"/>
        <x:v>0.13447362715451092</x:v>
      </x:c>
      <x:c r="L513" s="34">
        <x:f t="shared" si="306"/>
        <x:v>0.86063342935256726</x:v>
      </x:c>
      <x:c r="M513" s="34">
        <x:f t="shared" si="307"/>
        <x:v>5.6600832089326134E-2</x:v>
      </x:c>
      <x:c r="N513" s="34">
        <x:f t="shared" si="278"/>
        <x:v>1.1877639214164488</x:v>
      </x:c>
      <x:c r="O513" s="35">
        <x:f t="shared" si="279"/>
        <x:v>0.22776383008160386</x:v>
      </x:c>
      <x:c r="P513" s="26" t="b">
        <x:f t="shared" si="280"/>
        <x:v>0</x:v>
      </x:c>
      <x:c r="Q513" s="26" t="b">
        <x:f t="shared" si="281"/>
        <x:v>0</x:v>
      </x:c>
      <x:c r="R513" s="26" t="b">
        <x:f t="shared" si="282"/>
        <x:v>0</x:v>
      </x:c>
      <x:c r="S513" s="26" t="b">
        <x:f t="shared" si="308"/>
        <x:v>0</x:v>
      </x:c>
      <x:c r="T513" s="26" t="str">
        <x:f t="shared" si="309"/>
        <x:v>不调</x:v>
      </x:c>
      <x:c r="U513" s="34">
        <x:f t="shared" si="283"/>
        <x:v>0.13605603282004461</x:v>
      </x:c>
      <x:c r="V513" s="34">
        <x:f t="shared" si="284"/>
        <x:v>0.13447362715451092</x:v>
      </x:c>
      <x:c r="W513" s="34">
        <x:f t="shared" si="285"/>
        <x:v>0.86063342935256726</x:v>
      </x:c>
      <x:c r="X513" s="34">
        <x:f t="shared" si="286"/>
        <x:v>5.6600832089326134E-2</x:v>
      </x:c>
      <x:c r="Y513" s="34">
        <x:f t="shared" si="310"/>
        <x:v>0.99995880187477393</x:v>
      </x:c>
      <x:c r="Z513" s="34">
        <x:f t="shared" si="287"/>
        <x:v>0.13605042756656674</x:v>
      </x:c>
      <x:c r="AA513" s="34">
        <x:f t="shared" si="288"/>
        <x:v>0.13446808709317981</x:v>
      </x:c>
      <x:c r="AB513" s="34">
        <x:f t="shared" si="289"/>
        <x:v>0.86059797286877104</x:v>
      </x:c>
      <x:c r="AC513" s="34">
        <x:f t="shared" si="290"/>
        <x:v>5.6598500241157819E-2</x:v>
      </x:c>
      <x:c r="AD513" s="34">
        <x:f t="shared" si="291"/>
        <x:v>1.1877149877696753</x:v>
      </x:c>
      <x:c r="AE513" s="34">
        <x:f t="shared" si="311"/>
        <x:v>1.188687111056369</x:v>
      </x:c>
      <x:c r="AF513" s="33">
        <x:f t="shared" si="292"/>
        <x:v>-8.1781259143109963E-4</x:v>
      </x:c>
      <x:c r="AG513" s="33">
        <x:f t="shared" si="312"/>
        <x:v>1.0844838666437262E-3</x:v>
      </x:c>
      <x:c r="AH513" s="30">
        <x:f t="shared" si="313"/>
        <x:v>44469</x:v>
      </x:c>
      <x:c r="AI513" s="36">
        <x:f t="shared" si="293"/>
        <x:v>2021</x:v>
      </x:c>
      <x:c r="AJ513" s="36">
        <x:f t="shared" si="294"/>
        <x:v>12</x:v>
      </x:c>
      <x:c r="AK513" s="26">
        <x:f t="shared" si="295"/>
        <x:v>0</x:v>
      </x:c>
      <x:c r="AL513" s="34">
        <x:f t="shared" si="314"/>
        <x:v>1.1884995813320169</x:v>
      </x:c>
      <x:c r="AM513" s="35" t="str">
        <x:f t="shared" si="296"/>
      </x:c>
      <x:c r="AN513" s="34">
        <x:f t="shared" si="315"/>
        <x:v>1.188687111056369</x:v>
      </x:c>
      <x:c r="AO513" s="35">
        <x:f t="shared" si="297"/>
        <x:v>-8.1781259143109963E-4</x:v>
      </x:c>
      <x:c r="AP513" s="31">
        <x:f t="shared" si="298"/>
        <x:v>1</x:v>
      </x:c>
      <x:c r="AQ513" s="26" t="b">
        <x:f t="shared" si="299"/>
        <x:v>1</x:v>
      </x:c>
    </x:row>
    <x:row r="514">
      <x:c r="A514" s="30" t="n">
        <x:f>'净值底稿'!A476</x:f>
        <x:v>44544</x:v>
      </x:c>
      <x:c r="B514" s="32" t="n">
        <x:f>'净值底稿'!F476</x:f>
        <x:v>2.0100042542267174</x:v>
      </x:c>
      <x:c r="C514" s="32" t="n">
        <x:f>'净值底稿'!O476</x:f>
        <x:v>1.5353282878789964</x:v>
      </x:c>
      <x:c r="D514" s="32" t="n">
        <x:f>'净值底稿'!P476</x:f>
        <x:v>1.512</x:v>
      </x:c>
      <x:c r="E514" s="32" t="n">
        <x:f>'净值底稿'!Q476</x:f>
        <x:v>1.3307</x:v>
      </x:c>
      <x:c r="F514" s="33">
        <x:f t="shared" si="300"/>
        <x:v>-3.0046733414776927E-3</x:v>
      </x:c>
      <x:c r="G514" s="33">
        <x:f t="shared" si="301"/>
        <x:v>-8.7507892643512442E-4</x:v>
      </x:c>
      <x:c r="H514" s="33">
        <x:f t="shared" si="302"/>
        <x:v>5.2938062466911795E-4</x:v>
      </x:c>
      <x:c r="I514" s="33">
        <x:f t="shared" si="303"/>
        <x:v>3.7588332581561801E-4</x:v>
      </x:c>
      <x:c r="J514" s="34">
        <x:f t="shared" si="304"/>
        <x:v>0.13564164047376084</x:v>
      </x:c>
      <x:c r="K514" s="34">
        <x:f t="shared" si="305"/>
        <x:v>0.13435041690388652</x:v>
      </x:c>
      <x:c r="L514" s="34">
        <x:f t="shared" si="306"/>
        <x:v>0.86105355676123729</x:v>
      </x:c>
      <x:c r="M514" s="34">
        <x:f t="shared" si="307"/>
        <x:v>5.6619774673664643E-2</x:v>
      </x:c>
      <x:c r="N514" s="34">
        <x:f t="shared" si="278"/>
        <x:v>1.1876653888125495</x:v>
      </x:c>
      <x:c r="O514" s="35">
        <x:f t="shared" si="279"/>
        <x:v>0.22733007118073095</x:v>
      </x:c>
      <x:c r="P514" s="26" t="b">
        <x:f t="shared" si="280"/>
        <x:v>0</x:v>
      </x:c>
      <x:c r="Q514" s="26" t="b">
        <x:f t="shared" si="281"/>
        <x:v>0</x:v>
      </x:c>
      <x:c r="R514" s="26" t="b">
        <x:f t="shared" si="282"/>
        <x:v>0</x:v>
      </x:c>
      <x:c r="S514" s="26" t="b">
        <x:f t="shared" si="308"/>
        <x:v>0</x:v>
      </x:c>
      <x:c r="T514" s="26" t="str">
        <x:f t="shared" si="309"/>
        <x:v>不调</x:v>
      </x:c>
      <x:c r="U514" s="34">
        <x:f t="shared" si="283"/>
        <x:v>0.13564164047376084</x:v>
      </x:c>
      <x:c r="V514" s="34">
        <x:f t="shared" si="284"/>
        <x:v>0.13435041690388652</x:v>
      </x:c>
      <x:c r="W514" s="34">
        <x:f t="shared" si="285"/>
        <x:v>0.86105355676123729</x:v>
      </x:c>
      <x:c r="X514" s="34">
        <x:f t="shared" si="286"/>
        <x:v>5.6619774673664643E-2</x:v>
      </x:c>
      <x:c r="Y514" s="34">
        <x:f t="shared" si="310"/>
        <x:v>0.99998626710299976</x:v>
      </x:c>
      <x:c r="Z514" s="34">
        <x:f t="shared" si="287"/>
        <x:v>0.13563977772108327</x:v>
      </x:c>
      <x:c r="AA514" s="34">
        <x:f t="shared" si="288"/>
        <x:v>0.13434857188344923</x:v>
      </x:c>
      <x:c r="AB514" s="34">
        <x:f t="shared" si="289"/>
        <x:v>0.86104173200143064</x:v>
      </x:c>
      <x:c r="AC514" s="34">
        <x:f t="shared" si="290"/>
        <x:v>5.6618997120130875E-2</x:v>
      </x:c>
      <x:c r="AD514" s="34">
        <x:f t="shared" si="291"/>
        <x:v>1.187649078726094</x:v>
      </x:c>
      <x:c r="AE514" s="34">
        <x:f t="shared" si="311"/>
        <x:v>1.188687111056369</x:v>
      </x:c>
      <x:c r="AF514" s="33">
        <x:f t="shared" si="292"/>
        <x:v>-8.7325951515748734E-4</x:v>
      </x:c>
      <x:c r="AG514" s="33">
        <x:f t="shared" si="312"/>
        <x:v>-5.5492306032967065E-5</x:v>
      </x:c>
      <x:c r="AH514" s="30">
        <x:f t="shared" si="313"/>
        <x:v>44469</x:v>
      </x:c>
      <x:c r="AI514" s="36">
        <x:f t="shared" si="293"/>
        <x:v>2021</x:v>
      </x:c>
      <x:c r="AJ514" s="36">
        <x:f t="shared" si="294"/>
        <x:v>12</x:v>
      </x:c>
      <x:c r="AK514" s="26">
        <x:f t="shared" si="295"/>
        <x:v>0</x:v>
      </x:c>
      <x:c r="AL514" s="34">
        <x:f t="shared" si="314"/>
        <x:v>1.1884995813320169</x:v>
      </x:c>
      <x:c r="AM514" s="35" t="str">
        <x:f t="shared" si="296"/>
      </x:c>
      <x:c r="AN514" s="34">
        <x:f t="shared" si="315"/>
        <x:v>1.188687111056369</x:v>
      </x:c>
      <x:c r="AO514" s="35">
        <x:f t="shared" si="297"/>
        <x:v>-8.7325951515748734E-4</x:v>
      </x:c>
      <x:c r="AP514" s="31">
        <x:f t="shared" si="298"/>
        <x:v>1</x:v>
      </x:c>
      <x:c r="AQ514" s="26" t="b">
        <x:f t="shared" si="299"/>
        <x:v>1</x:v>
      </x:c>
    </x:row>
    <x:row r="515">
      <x:c r="A515" s="30" t="n">
        <x:f>'净值底稿'!A477</x:f>
        <x:v>44545</x:v>
      </x:c>
      <x:c r="B515" s="32" t="n">
        <x:f>'净值底稿'!F477</x:f>
        <x:v>1.9941471685058976</x:v>
      </x:c>
      <x:c r="C515" s="32" t="n">
        <x:f>'净值底稿'!O477</x:f>
        <x:v>1.5299206700206838</x:v>
      </x:c>
      <x:c r="D515" s="32" t="n">
        <x:f>'净值底稿'!P477</x:f>
        <x:v>1.5124</x:v>
      </x:c>
      <x:c r="E515" s="32" t="n">
        <x:f>'净值底稿'!Q477</x:f>
        <x:v>1.3175</x:v>
      </x:c>
      <x:c r="F515" s="33">
        <x:f t="shared" si="300"/>
        <x:v>-7.8890806760606447E-3</x:v>
      </x:c>
      <x:c r="G515" s="33">
        <x:f t="shared" si="301"/>
        <x:v>-3.5221248126569016E-3</x:v>
      </x:c>
      <x:c r="H515" s="33">
        <x:f t="shared" si="302"/>
        <x:v>2.645502645501896E-4</x:v>
      </x:c>
      <x:c r="I515" s="33">
        <x:f t="shared" si="303"/>
        <x:v>-9.919591192605437E-3</x:v>
      </x:c>
      <x:c r="J515" s="34">
        <x:f t="shared" si="304"/>
        <x:v>0.13456970457175871</x:v>
      </x:c>
      <x:c r="K515" s="34">
        <x:f t="shared" si="305"/>
        <x:v>0.13387537944487352</x:v>
      </x:c>
      <x:c r="L515" s="34">
        <x:f t="shared" si="306"/>
        <x:v>0.86126952081942032</x:v>
      </x:c>
      <x:c r="M515" s="34">
        <x:f t="shared" si="307"/>
        <x:v>5.6057359814963875E-2</x:v>
      </x:c>
      <x:c r="N515" s="34">
        <x:f t="shared" si="278"/>
        <x:v>1.1857719646510165</x:v>
      </x:c>
      <x:c r="O515" s="35">
        <x:f t="shared" si="279"/>
        <x:v>0.22638845580704725</x:v>
      </x:c>
      <x:c r="P515" s="26" t="b">
        <x:f t="shared" si="280"/>
        <x:v>0</x:v>
      </x:c>
      <x:c r="Q515" s="26" t="b">
        <x:f t="shared" si="281"/>
        <x:v>0</x:v>
      </x:c>
      <x:c r="R515" s="26" t="b">
        <x:f t="shared" si="282"/>
        <x:v>0</x:v>
      </x:c>
      <x:c r="S515" s="26" t="b">
        <x:f t="shared" si="308"/>
        <x:v>0</x:v>
      </x:c>
      <x:c r="T515" s="26" t="str">
        <x:f t="shared" si="309"/>
        <x:v>不调</x:v>
      </x:c>
      <x:c r="U515" s="34">
        <x:f t="shared" si="283"/>
        <x:v>0.13456970457175871</x:v>
      </x:c>
      <x:c r="V515" s="34">
        <x:f t="shared" si="284"/>
        <x:v>0.13387537944487352</x:v>
      </x:c>
      <x:c r="W515" s="34">
        <x:f t="shared" si="285"/>
        <x:v>0.86126952081942032</x:v>
      </x:c>
      <x:c r="X515" s="34">
        <x:f t="shared" si="286"/>
        <x:v>5.6057359814963875E-2</x:v>
      </x:c>
      <x:c r="Y515" s="34">
        <x:f t="shared" si="310"/>
        <x:v>0.99998626710299976</x:v>
      </x:c>
      <x:c r="Z515" s="34">
        <x:f t="shared" si="287"/>
        <x:v>0.13456785653986647</x:v>
      </x:c>
      <x:c r="AA515" s="34">
        <x:f t="shared" si="288"/>
        <x:v>0.13387354094807674</x:v>
      </x:c>
      <x:c r="AB515" s="34">
        <x:f t="shared" si="289"/>
        <x:v>0.86125769309380151</x:v>
      </x:c>
      <x:c r="AC515" s="34">
        <x:f t="shared" si="290"/>
        <x:v>5.6056589985015434E-2</x:v>
      </x:c>
      <x:c r="AD515" s="34">
        <x:f t="shared" si="291"/>
        <x:v>1.1857556805667602</x:v>
      </x:c>
      <x:c r="AE515" s="34">
        <x:f t="shared" si="311"/>
        <x:v>1.188687111056369</x:v>
      </x:c>
      <x:c r="AF515" s="33">
        <x:f t="shared" si="292"/>
        <x:v>-2.4661077438652423E-3</x:v>
      </x:c>
      <x:c r="AG515" s="33">
        <x:f t="shared" si="312"/>
        <x:v>-1.5942404143189925E-3</x:v>
      </x:c>
      <x:c r="AH515" s="30">
        <x:f t="shared" si="313"/>
        <x:v>44469</x:v>
      </x:c>
      <x:c r="AI515" s="36">
        <x:f t="shared" si="293"/>
        <x:v>2021</x:v>
      </x:c>
      <x:c r="AJ515" s="36">
        <x:f t="shared" si="294"/>
        <x:v>12</x:v>
      </x:c>
      <x:c r="AK515" s="26">
        <x:f t="shared" si="295"/>
        <x:v>0</x:v>
      </x:c>
      <x:c r="AL515" s="34">
        <x:f t="shared" si="314"/>
        <x:v>1.1884995813320169</x:v>
      </x:c>
      <x:c r="AM515" s="35" t="str">
        <x:f t="shared" si="296"/>
      </x:c>
      <x:c r="AN515" s="34">
        <x:f t="shared" si="315"/>
        <x:v>1.188687111056369</x:v>
      </x:c>
      <x:c r="AO515" s="35">
        <x:f t="shared" si="297"/>
        <x:v>-2.4661077438652423E-3</x:v>
      </x:c>
      <x:c r="AP515" s="31">
        <x:f t="shared" si="298"/>
        <x:v>1</x:v>
      </x:c>
      <x:c r="AQ515" s="26" t="b">
        <x:f t="shared" si="299"/>
        <x:v>1</x:v>
      </x:c>
    </x:row>
    <x:row r="516">
      <x:c r="A516" s="30" t="n">
        <x:f>'净值底稿'!A478</x:f>
        <x:v>44546</x:v>
      </x:c>
      <x:c r="B516" s="32" t="n">
        <x:f>'净值底稿'!F478</x:f>
        <x:v>2.0013064401230123</x:v>
      </x:c>
      <x:c r="C516" s="32" t="n">
        <x:f>'净值底稿'!O478</x:f>
        <x:v>1.5405792644809289</x:v>
      </x:c>
      <x:c r="D516" s="32" t="n">
        <x:f>'净值底稿'!P478</x:f>
        <x:v>1.5122</x:v>
      </x:c>
      <x:c r="E516" s="32" t="n">
        <x:f>'净值底稿'!Q478</x:f>
        <x:v>1.3291</x:v>
      </x:c>
      <x:c r="F516" s="33">
        <x:f t="shared" si="300"/>
        <x:v>3.5901420568065223E-3</x:v>
      </x:c>
      <x:c r="G516" s="33">
        <x:f t="shared" si="301"/>
        <x:v>6.966762832285367E-3</x:v>
      </x:c>
      <x:c r="H516" s="33">
        <x:f t="shared" si="302"/>
        <x:v>-1.3224014810897522E-4</x:v>
      </x:c>
      <x:c r="I516" s="33">
        <x:f t="shared" si="303"/>
        <x:v>8.8045540796963806E-3</x:v>
      </x:c>
      <x:c r="J516" s="34">
        <x:f t="shared" si="304"/>
        <x:v>0.13505097426112456</x:v>
      </x:c>
      <x:c r="K516" s="34">
        <x:f t="shared" si="305"/>
        <x:v>0.13480620615738023</x:v>
      </x:c>
      <x:c r="L516" s="34">
        <x:f t="shared" si="306"/>
        <x:v>0.8611438002489068</x:v>
      </x:c>
      <x:c r="M516" s="34">
        <x:f t="shared" si="307"/>
        <x:v>5.6550143263061868E-2</x:v>
      </x:c>
      <x:c r="N516" s="34">
        <x:f t="shared" si="278"/>
        <x:v>1.1875511239304735</x:v>
      </x:c>
      <x:c r="O516" s="35">
        <x:f t="shared" si="279"/>
        <x:v>0.22723836892625762</x:v>
      </x:c>
      <x:c r="P516" s="26" t="b">
        <x:f t="shared" si="280"/>
        <x:v>0</x:v>
      </x:c>
      <x:c r="Q516" s="26" t="b">
        <x:f t="shared" si="281"/>
        <x:v>0</x:v>
      </x:c>
      <x:c r="R516" s="26" t="b">
        <x:f t="shared" si="282"/>
        <x:v>0</x:v>
      </x:c>
      <x:c r="S516" s="26" t="b">
        <x:f t="shared" si="308"/>
        <x:v>0</x:v>
      </x:c>
      <x:c r="T516" s="26" t="str">
        <x:f t="shared" si="309"/>
        <x:v>不调</x:v>
      </x:c>
      <x:c r="U516" s="34">
        <x:f t="shared" si="283"/>
        <x:v>0.13505097426112456</x:v>
      </x:c>
      <x:c r="V516" s="34">
        <x:f t="shared" si="284"/>
        <x:v>0.13480620615738023</x:v>
      </x:c>
      <x:c r="W516" s="34">
        <x:f t="shared" si="285"/>
        <x:v>0.8611438002489068</x:v>
      </x:c>
      <x:c r="X516" s="34">
        <x:f t="shared" si="286"/>
        <x:v>5.6550143263061868E-2</x:v>
      </x:c>
      <x:c r="Y516" s="34">
        <x:f t="shared" si="310"/>
        <x:v>0.99998626710299976</x:v>
      </x:c>
      <x:c r="Z516" s="34">
        <x:f t="shared" si="287"/>
        <x:v>0.13504911962000524</x:v>
      </x:c>
      <x:c r="AA516" s="34">
        <x:f t="shared" si="288"/>
        <x:v>0.13480435487763609</x:v>
      </x:c>
      <x:c r="AB516" s="34">
        <x:f t="shared" si="289"/>
        <x:v>0.8611319742497956</x:v>
      </x:c>
      <x:c r="AC516" s="34">
        <x:f t="shared" si="290"/>
        <x:v>5.6549366665769089E-2</x:v>
      </x:c>
      <x:c r="AD516" s="34">
        <x:f t="shared" si="291"/>
        <x:v>1.1875348154132059</x:v>
      </x:c>
      <x:c r="AE516" s="34">
        <x:f t="shared" si="311"/>
        <x:v>1.188687111056369</x:v>
      </x:c>
      <x:c r="AF516" s="33">
        <x:f t="shared" si="292"/>
        <x:v>-9.6938515816757942E-4</x:v>
      </x:c>
      <x:c r="AG516" s="33">
        <x:f t="shared" si="312"/>
        <x:v>1.5004227899590994E-3</x:v>
      </x:c>
      <x:c r="AH516" s="30">
        <x:f t="shared" si="313"/>
        <x:v>44469</x:v>
      </x:c>
      <x:c r="AI516" s="36">
        <x:f t="shared" si="293"/>
        <x:v>2021</x:v>
      </x:c>
      <x:c r="AJ516" s="36">
        <x:f t="shared" si="294"/>
        <x:v>12</x:v>
      </x:c>
      <x:c r="AK516" s="26">
        <x:f t="shared" si="295"/>
        <x:v>0</x:v>
      </x:c>
      <x:c r="AL516" s="34">
        <x:f t="shared" si="314"/>
        <x:v>1.1884995813320169</x:v>
      </x:c>
      <x:c r="AM516" s="35" t="str">
        <x:f t="shared" si="296"/>
      </x:c>
      <x:c r="AN516" s="34">
        <x:f t="shared" si="315"/>
        <x:v>1.188687111056369</x:v>
      </x:c>
      <x:c r="AO516" s="35">
        <x:f t="shared" si="297"/>
        <x:v>-9.6938515816757942E-4</x:v>
      </x:c>
      <x:c r="AP516" s="31">
        <x:f t="shared" si="298"/>
        <x:v>1</x:v>
      </x:c>
      <x:c r="AQ516" s="26" t="b">
        <x:f t="shared" si="299"/>
        <x:v>1</x:v>
      </x:c>
    </x:row>
    <x:row r="517">
      <x:c r="A517" s="30" t="n">
        <x:f>'净值底稿'!A479</x:f>
        <x:v>44547</x:v>
      </x:c>
      <x:c r="B517" s="32" t="n">
        <x:f>'净值底稿'!F479</x:f>
        <x:v>1.9603004483604574</x:v>
      </x:c>
      <x:c r="C517" s="32" t="n">
        <x:f>'净值底稿'!O479</x:f>
        <x:v>1.5213465953686163</x:v>
      </x:c>
      <x:c r="D517" s="32" t="n">
        <x:f>'净值底稿'!P479</x:f>
        <x:v>1.5125</x:v>
      </x:c>
      <x:c r="E517" s="32" t="n">
        <x:f>'净值底稿'!Q479</x:f>
        <x:v>1.3455</x:v>
      </x:c>
      <x:c r="F517" s="33">
        <x:f t="shared" si="300"/>
        <x:v>-2.048961165589136E-2</x:v>
      </x:c>
      <x:c r="G517" s="33">
        <x:f t="shared" si="301"/>
        <x:v>-1.2484050354132692E-2</x:v>
      </x:c>
      <x:c r="H517" s="33">
        <x:f t="shared" si="302"/>
        <x:v>1.9838645681780065E-4</x:v>
      </x:c>
      <x:c r="I517" s="33">
        <x:f t="shared" si="303"/>
        <x:v>1.2339176886615011E-2</x:v>
      </x:c>
      <x:c r="J517" s="34">
        <x:f t="shared" si="304"/>
        <x:v>0.13228201560452132</x:v>
      </x:c>
      <x:c r="K517" s="34">
        <x:f t="shared" si="305"/>
        <x:v>0.13312145052338731</x:v>
      </x:c>
      <x:c r="L517" s="34">
        <x:f t="shared" si="306"/>
        <x:v>0.86130281117101948</x:v>
      </x:c>
      <x:c r="M517" s="34">
        <x:f t="shared" si="307"/>
        <x:v>5.7247139303884066E-2</x:v>
      </x:c>
      <x:c r="N517" s="34">
        <x:f t="shared" si="278"/>
        <x:v>1.1839534166028123</x:v>
      </x:c>
      <x:c r="O517" s="35">
        <x:f t="shared" si="279"/>
        <x:v>0.22416715252990826</x:v>
      </x:c>
      <x:c r="P517" s="26" t="b">
        <x:f t="shared" si="280"/>
        <x:v>0</x:v>
      </x:c>
      <x:c r="Q517" s="26" t="b">
        <x:f t="shared" si="281"/>
        <x:v>0</x:v>
      </x:c>
      <x:c r="R517" s="26" t="b">
        <x:f t="shared" si="282"/>
        <x:v>0</x:v>
      </x:c>
      <x:c r="S517" s="26" t="b">
        <x:f t="shared" si="308"/>
        <x:v>0</x:v>
      </x:c>
      <x:c r="T517" s="26" t="str">
        <x:f t="shared" si="309"/>
        <x:v>不调</x:v>
      </x:c>
      <x:c r="U517" s="34">
        <x:f t="shared" si="283"/>
        <x:v>0.13228201560452132</x:v>
      </x:c>
      <x:c r="V517" s="34">
        <x:f t="shared" si="284"/>
        <x:v>0.13312145052338731</x:v>
      </x:c>
      <x:c r="W517" s="34">
        <x:f t="shared" si="285"/>
        <x:v>0.86130281117101948</x:v>
      </x:c>
      <x:c r="X517" s="34">
        <x:f t="shared" si="286"/>
        <x:v>5.7247139303884066E-2</x:v>
      </x:c>
      <x:c r="Y517" s="34">
        <x:f t="shared" si="310"/>
        <x:v>0.99998626710299976</x:v>
      </x:c>
      <x:c r="Z517" s="34">
        <x:f t="shared" si="287"/>
        <x:v>0.13228019898922605</x:v>
      </x:c>
      <x:c r="AA517" s="34">
        <x:f t="shared" si="288"/>
        <x:v>0.13311962238021874</x:v>
      </x:c>
      <x:c r="AB517" s="34">
        <x:f t="shared" si="289"/>
        <x:v>0.86129098298822759</x:v>
      </x:c>
      <x:c r="AC517" s="34">
        <x:f t="shared" si="290"/>
        <x:v>5.7246353134816449E-2</x:v>
      </x:c>
      <x:c r="AD517" s="34">
        <x:f t="shared" si="291"/>
        <x:v>1.1839371574924888</x:v>
      </x:c>
      <x:c r="AE517" s="34">
        <x:f t="shared" si="311"/>
        <x:v>1.188687111056369</x:v>
      </x:c>
      <x:c r="AF517" s="33">
        <x:f t="shared" si="292"/>
        <x:v>-3.9959662384654315E-3</x:v>
      </x:c>
      <x:c r="AG517" s="33">
        <x:f t="shared" si="312"/>
        <x:v>-3.0295178499379904E-3</x:v>
      </x:c>
      <x:c r="AH517" s="30">
        <x:f t="shared" si="313"/>
        <x:v>44469</x:v>
      </x:c>
      <x:c r="AI517" s="36">
        <x:f t="shared" si="293"/>
        <x:v>2021</x:v>
      </x:c>
      <x:c r="AJ517" s="36">
        <x:f t="shared" si="294"/>
        <x:v>12</x:v>
      </x:c>
      <x:c r="AK517" s="26">
        <x:f t="shared" si="295"/>
        <x:v>0</x:v>
      </x:c>
      <x:c r="AL517" s="34">
        <x:f t="shared" si="314"/>
        <x:v>1.1884995813320169</x:v>
      </x:c>
      <x:c r="AM517" s="35" t="str">
        <x:f t="shared" si="296"/>
      </x:c>
      <x:c r="AN517" s="34">
        <x:f t="shared" si="315"/>
        <x:v>1.188687111056369</x:v>
      </x:c>
      <x:c r="AO517" s="35">
        <x:f t="shared" si="297"/>
        <x:v>-3.9959662384654315E-3</x:v>
      </x:c>
      <x:c r="AP517" s="31">
        <x:f t="shared" si="298"/>
        <x:v>1</x:v>
      </x:c>
      <x:c r="AQ517" s="26" t="b">
        <x:f t="shared" si="299"/>
        <x:v>1</x:v>
      </x:c>
    </x:row>
    <x:row r="518">
      <x:c r="A518" s="30" t="n">
        <x:f>'净值底稿'!A480</x:f>
        <x:v>44550</x:v>
      </x:c>
      <x:c r="B518" s="32" t="n">
        <x:f>'净值底稿'!F480</x:f>
        <x:v>1.9106311268048524</x:v>
      </x:c>
      <x:c r="C518" s="32" t="n">
        <x:f>'净值底稿'!O480</x:f>
        <x:v>1.4970767510652487</x:v>
      </x:c>
      <x:c r="D518" s="32" t="n">
        <x:f>'净值底稿'!P480</x:f>
        <x:v>1.5123</x:v>
      </x:c>
      <x:c r="E518" s="32" t="n">
        <x:f>'净值底稿'!Q480</x:f>
        <x:v>1.3425</x:v>
      </x:c>
      <x:c r="F518" s="33">
        <x:f t="shared" si="300"/>
        <x:v>-2.5337606588391681E-2</x:v>
      </x:c>
      <x:c r="G518" s="33">
        <x:f t="shared" si="301"/>
        <x:v>-1.5952869896479482E-2</x:v>
      </x:c>
      <x:c r="H518" s="33">
        <x:f t="shared" si="302"/>
        <x:v>-1.3223140495866037E-4</x:v>
      </x:c>
      <x:c r="I518" s="33">
        <x:f t="shared" si="303"/>
        <x:v>-2.2296544035673715E-3</x:v>
      </x:c>
      <x:c r="J518" s="34">
        <x:f t="shared" si="304"/>
        <x:v>0.12892853534780288</x:v>
      </x:c>
      <x:c r="K518" s="34">
        <x:f t="shared" si="305"/>
        <x:v>0.13099598236371862</x:v>
      </x:c>
      <x:c r="L518" s="34">
        <x:f t="shared" si="306"/>
        <x:v>0.86117709327146885</x:v>
      </x:c>
      <x:c r="M518" s="34">
        <x:f t="shared" si="307"/>
        <x:v>5.7118713551461232E-2</x:v>
      </x:c>
      <x:c r="N518" s="34">
        <x:f t="shared" si="278"/>
        <x:v>1.1782203245344516</x:v>
      </x:c>
      <x:c r="O518" s="35">
        <x:f t="shared" si="279"/>
        <x:v>0.22060773549652105</x:v>
      </x:c>
      <x:c r="P518" s="26" t="b">
        <x:f t="shared" si="280"/>
        <x:v>0</x:v>
      </x:c>
      <x:c r="Q518" s="26" t="b">
        <x:f t="shared" si="281"/>
        <x:v>0</x:v>
      </x:c>
      <x:c r="R518" s="26" t="b">
        <x:f t="shared" si="282"/>
        <x:v>0</x:v>
      </x:c>
      <x:c r="S518" s="26" t="b">
        <x:f t="shared" si="308"/>
        <x:v>0</x:v>
      </x:c>
      <x:c r="T518" s="26" t="str">
        <x:f t="shared" si="309"/>
        <x:v>不调</x:v>
      </x:c>
      <x:c r="U518" s="34">
        <x:f t="shared" si="283"/>
        <x:v>0.12892853534780288</x:v>
      </x:c>
      <x:c r="V518" s="34">
        <x:f t="shared" si="284"/>
        <x:v>0.13099598236371862</x:v>
      </x:c>
      <x:c r="W518" s="34">
        <x:f t="shared" si="285"/>
        <x:v>0.86117709327146885</x:v>
      </x:c>
      <x:c r="X518" s="34">
        <x:f t="shared" si="286"/>
        <x:v>5.7118713551461232E-2</x:v>
      </x:c>
      <x:c r="Y518" s="34">
        <x:f t="shared" si="310"/>
        <x:v>0.99995880187477393</x:v>
      </x:c>
      <x:c r="Z518" s="34">
        <x:f t="shared" si="287"/>
        <x:v>0.12892322373385839</x:v>
      </x:c>
      <x:c r="AA518" s="34">
        <x:f t="shared" si="288"/>
        <x:v>0.13099058557483309</x:v>
      </x:c>
      <x:c r="AB518" s="34">
        <x:f t="shared" si="289"/>
        <x:v>0.86114161438973846</x:v>
      </x:c>
      <x:c r="AC518" s="34">
        <x:f t="shared" si="290"/>
        <x:v>5.7116360367547588E-2</x:v>
      </x:c>
      <x:c r="AD518" s="34">
        <x:f t="shared" si="291"/>
        <x:v>1.1781717840659773</x:v>
      </x:c>
      <x:c r="AE518" s="34">
        <x:f t="shared" si="311"/>
        <x:v>1.188687111056369</x:v>
      </x:c>
      <x:c r="AF518" s="33">
        <x:f t="shared" si="292"/>
        <x:v>-8.8461689309029534E-3</x:v>
      </x:c>
      <x:c r="AG518" s="33">
        <x:f t="shared" si="312"/>
        <x:v>-4.8696616961683148E-3</x:v>
      </x:c>
      <x:c r="AH518" s="30">
        <x:f t="shared" si="313"/>
        <x:v>44469</x:v>
      </x:c>
      <x:c r="AI518" s="36">
        <x:f t="shared" si="293"/>
        <x:v>2021</x:v>
      </x:c>
      <x:c r="AJ518" s="36">
        <x:f t="shared" si="294"/>
        <x:v>12</x:v>
      </x:c>
      <x:c r="AK518" s="26">
        <x:f t="shared" si="295"/>
        <x:v>0</x:v>
      </x:c>
      <x:c r="AL518" s="34">
        <x:f t="shared" si="314"/>
        <x:v>1.1884995813320169</x:v>
      </x:c>
      <x:c r="AM518" s="35" t="str">
        <x:f t="shared" si="296"/>
      </x:c>
      <x:c r="AN518" s="34">
        <x:f t="shared" si="315"/>
        <x:v>1.188687111056369</x:v>
      </x:c>
      <x:c r="AO518" s="35">
        <x:f t="shared" si="297"/>
        <x:v>-8.8461689309029534E-3</x:v>
      </x:c>
      <x:c r="AP518" s="31">
        <x:f t="shared" si="298"/>
        <x:v>1</x:v>
      </x:c>
      <x:c r="AQ518" s="26" t="b">
        <x:f t="shared" si="299"/>
        <x:v>1</x:v>
      </x:c>
    </x:row>
    <x:row r="519">
      <x:c r="A519" s="30" t="n">
        <x:f>'净值底稿'!A481</x:f>
        <x:v>44551</x:v>
      </x:c>
      <x:c r="B519" s="32" t="n">
        <x:f>'净值底稿'!F481</x:f>
        <x:v>1.9343893708566426</x:v>
      </x:c>
      <x:c r="C519" s="32" t="n">
        <x:f>'净值底稿'!O481</x:f>
        <x:v>1.5130236856314325</x:v>
      </x:c>
      <x:c r="D519" s="32" t="n">
        <x:f>'净值底稿'!P481</x:f>
        <x:v>1.5123</x:v>
      </x:c>
      <x:c r="E519" s="32" t="n">
        <x:f>'净值底稿'!Q481</x:f>
        <x:v>1.3348</x:v>
      </x:c>
      <x:c r="F519" s="33">
        <x:f t="shared" si="300"/>
        <x:v>1.2434762376933195E-2</x:v>
      </x:c>
      <x:c r="G519" s="33">
        <x:f t="shared" si="301"/>
        <x:v>1.0652048770937617E-2</x:v>
      </x:c>
      <x:c r="H519" s="33">
        <x:f t="shared" si="302"/>
        <x:v>0</x:v>
      </x:c>
      <x:c r="I519" s="33">
        <x:f t="shared" si="303"/>
        <x:v>-5.7355679702049134E-3</x:v>
      </x:c>
      <x:c r="J519" s="34">
        <x:f t="shared" si="304"/>
        <x:v>0.13052635338585711</x:v>
      </x:c>
      <x:c r="K519" s="34">
        <x:f t="shared" si="305"/>
        <x:v>0.13238590368090988</x:v>
      </x:c>
      <x:c r="L519" s="34">
        <x:f t="shared" si="306"/>
        <x:v>0.86114161438973846</x:v>
      </x:c>
      <x:c r="M519" s="34">
        <x:f t="shared" si="307"/>
        <x:v>5.67887656004488E-2</x:v>
      </x:c>
      <x:c r="N519" s="34">
        <x:f t="shared" si="278"/>
        <x:v>1.1808426370569545</x:v>
      </x:c>
      <x:c r="O519" s="35">
        <x:f t="shared" si="279"/>
        <x:v>0.22264800475195429</x:v>
      </x:c>
      <x:c r="P519" s="26" t="b">
        <x:f t="shared" si="280"/>
        <x:v>0</x:v>
      </x:c>
      <x:c r="Q519" s="26" t="b">
        <x:f t="shared" si="281"/>
        <x:v>0</x:v>
      </x:c>
      <x:c r="R519" s="26" t="b">
        <x:f t="shared" si="282"/>
        <x:v>0</x:v>
      </x:c>
      <x:c r="S519" s="26" t="b">
        <x:f t="shared" si="308"/>
        <x:v>0</x:v>
      </x:c>
      <x:c r="T519" s="26" t="str">
        <x:f t="shared" si="309"/>
        <x:v>不调</x:v>
      </x:c>
      <x:c r="U519" s="34">
        <x:f t="shared" si="283"/>
        <x:v>0.13052635338585711</x:v>
      </x:c>
      <x:c r="V519" s="34">
        <x:f t="shared" si="284"/>
        <x:v>0.13238590368090988</x:v>
      </x:c>
      <x:c r="W519" s="34">
        <x:f t="shared" si="285"/>
        <x:v>0.86114161438973846</x:v>
      </x:c>
      <x:c r="X519" s="34">
        <x:f t="shared" si="286"/>
        <x:v>5.67887656004488E-2</x:v>
      </x:c>
      <x:c r="Y519" s="34">
        <x:f t="shared" si="310"/>
        <x:v>0.99998626710299976</x:v>
      </x:c>
      <x:c r="Z519" s="34">
        <x:f t="shared" si="287"/>
        <x:v>0.13052456088089023</x:v>
      </x:c>
      <x:c r="AA519" s="34">
        <x:f t="shared" si="288"/>
        <x:v>0.13238408563893034</x:v>
      </x:c>
      <x:c r="AB519" s="34">
        <x:f t="shared" si="289"/>
        <x:v>0.86112978842064547</x:v>
      </x:c>
      <x:c r="AC519" s="34">
        <x:f t="shared" si="290"/>
        <x:v>5.6787985726180039E-2</x:v>
      </x:c>
      <x:c r="AD519" s="34">
        <x:f t="shared" si="291"/>
        <x:v>1.1808264206666459</x:v>
      </x:c>
      <x:c r="AE519" s="34">
        <x:f t="shared" si="311"/>
        <x:v>1.188687111056369</x:v>
      </x:c>
      <x:c r="AF519" s="33">
        <x:f t="shared" si="292"/>
        <x:v>-6.6129179971822216E-3</x:v>
      </x:c>
      <x:c r="AG519" s="33">
        <x:f t="shared" si="312"/>
        <x:v>2.253182970913814E-3</x:v>
      </x:c>
      <x:c r="AH519" s="30">
        <x:f t="shared" si="313"/>
        <x:v>44469</x:v>
      </x:c>
      <x:c r="AI519" s="36">
        <x:f t="shared" si="293"/>
        <x:v>2021</x:v>
      </x:c>
      <x:c r="AJ519" s="36">
        <x:f t="shared" si="294"/>
        <x:v>12</x:v>
      </x:c>
      <x:c r="AK519" s="26">
        <x:f t="shared" si="295"/>
        <x:v>0</x:v>
      </x:c>
      <x:c r="AL519" s="34">
        <x:f t="shared" si="314"/>
        <x:v>1.1884995813320169</x:v>
      </x:c>
      <x:c r="AM519" s="35" t="str">
        <x:f t="shared" si="296"/>
      </x:c>
      <x:c r="AN519" s="34">
        <x:f t="shared" si="315"/>
        <x:v>1.188687111056369</x:v>
      </x:c>
      <x:c r="AO519" s="35">
        <x:f t="shared" si="297"/>
        <x:v>-6.6129179971822216E-3</x:v>
      </x:c>
      <x:c r="AP519" s="31">
        <x:f t="shared" si="298"/>
        <x:v>1</x:v>
      </x:c>
      <x:c r="AQ519" s="26" t="b">
        <x:f t="shared" si="299"/>
        <x:v>1</x:v>
      </x:c>
    </x:row>
    <x:row r="520">
      <x:c r="A520" s="30" t="n">
        <x:f>'净值底稿'!A482</x:f>
        <x:v>44552</x:v>
      </x:c>
      <x:c r="B520" s="32" t="n">
        <x:f>'净值底稿'!F482</x:f>
        <x:v>1.9665437651360849</x:v>
      </x:c>
      <x:c r="C520" s="32" t="n">
        <x:f>'净值底稿'!O482</x:f>
        <x:v>1.5206064562156838</x:v>
      </x:c>
      <x:c r="D520" s="32" t="n">
        <x:f>'净值底稿'!P482</x:f>
        <x:v>1.5131</x:v>
      </x:c>
      <x:c r="E520" s="32" t="n">
        <x:f>'净值底稿'!Q482</x:f>
        <x:v>1.331</x:v>
      </x:c>
      <x:c r="F520" s="33">
        <x:f t="shared" si="300"/>
        <x:v>1.662250359926376E-2</x:v>
      </x:c>
      <x:c r="G520" s="33">
        <x:f t="shared" si="301"/>
        <x:v>5.011666807507309E-3</x:v>
      </x:c>
      <x:c r="H520" s="33">
        <x:f t="shared" si="302"/>
        <x:v>5.2899556966212735E-4</x:v>
      </x:c>
      <x:c r="I520" s="33">
        <x:f t="shared" si="303"/>
        <x:v>-2.8468684447108261E-3</x:v>
      </x:c>
      <x:c r="J520" s="34">
        <x:f t="shared" si="304"/>
        <x:v>0.13269420586392516</x:v>
      </x:c>
      <x:c r="K520" s="34">
        <x:f t="shared" si="305"/>
        <x:v>0.13304755056676917</x:v>
      </x:c>
      <x:c r="L520" s="34">
        <x:f t="shared" si="306"/>
        <x:v>0.86158532226362405</x:v>
      </x:c>
      <x:c r="M520" s="34">
        <x:f t="shared" si="307"/>
        <x:v>5.6626317801577487E-2</x:v>
      </x:c>
      <x:c r="N520" s="34">
        <x:f t="shared" si="278"/>
        <x:v>1.1839533964958959</x:v>
      </x:c>
      <x:c r="O520" s="35">
        <x:f t="shared" si="279"/>
        <x:v>0.22445288574465902</x:v>
      </x:c>
      <x:c r="P520" s="26" t="b">
        <x:f t="shared" si="280"/>
        <x:v>0</x:v>
      </x:c>
      <x:c r="Q520" s="26" t="b">
        <x:f t="shared" si="281"/>
        <x:v>0</x:v>
      </x:c>
      <x:c r="R520" s="26" t="b">
        <x:f t="shared" si="282"/>
        <x:v>0</x:v>
      </x:c>
      <x:c r="S520" s="26" t="b">
        <x:f t="shared" si="308"/>
        <x:v>0</x:v>
      </x:c>
      <x:c r="T520" s="26" t="str">
        <x:f t="shared" si="309"/>
        <x:v>不调</x:v>
      </x:c>
      <x:c r="U520" s="34">
        <x:f t="shared" si="283"/>
        <x:v>0.13269420586392516</x:v>
      </x:c>
      <x:c r="V520" s="34">
        <x:f t="shared" si="284"/>
        <x:v>0.13304755056676917</x:v>
      </x:c>
      <x:c r="W520" s="34">
        <x:f t="shared" si="285"/>
        <x:v>0.86158532226362405</x:v>
      </x:c>
      <x:c r="X520" s="34">
        <x:f t="shared" si="286"/>
        <x:v>5.6626317801577487E-2</x:v>
      </x:c>
      <x:c r="Y520" s="34">
        <x:f t="shared" si="310"/>
        <x:v>0.99998626710299976</x:v>
      </x:c>
      <x:c r="Z520" s="34">
        <x:f t="shared" si="287"/>
        <x:v>0.13269238358806351</x:v>
      </x:c>
      <x:c r="AA520" s="34">
        <x:f t="shared" si="288"/>
        <x:v>0.13304572343846111</x:v>
      </x:c>
      <x:c r="AB520" s="34">
        <x:f t="shared" si="289"/>
        <x:v>0.86157349020113649</x:v>
      </x:c>
      <x:c r="AC520" s="34">
        <x:f t="shared" si="290"/>
        <x:v>5.6625540158187618E-2</x:v>
      </x:c>
      <x:c r="AD520" s="34">
        <x:f t="shared" si="291"/>
        <x:v>1.1839371373858487</x:v>
      </x:c>
      <x:c r="AE520" s="34">
        <x:f t="shared" si="311"/>
        <x:v>1.188687111056369</x:v>
      </x:c>
      <x:c r="AF520" s="33">
        <x:f t="shared" si="292"/>
        <x:v>-3.9959831534633894E-3</x:v>
      </x:c>
      <x:c r="AG520" s="33">
        <x:f t="shared" si="312"/>
        <x:v>2.6343556214185604E-3</x:v>
      </x:c>
      <x:c r="AH520" s="30">
        <x:f t="shared" si="313"/>
        <x:v>44469</x:v>
      </x:c>
      <x:c r="AI520" s="36">
        <x:f t="shared" si="293"/>
        <x:v>2021</x:v>
      </x:c>
      <x:c r="AJ520" s="36">
        <x:f t="shared" si="294"/>
        <x:v>12</x:v>
      </x:c>
      <x:c r="AK520" s="26">
        <x:f t="shared" si="295"/>
        <x:v>0</x:v>
      </x:c>
      <x:c r="AL520" s="34">
        <x:f t="shared" si="314"/>
        <x:v>1.1884995813320169</x:v>
      </x:c>
      <x:c r="AM520" s="35" t="str">
        <x:f t="shared" si="296"/>
      </x:c>
      <x:c r="AN520" s="34">
        <x:f t="shared" si="315"/>
        <x:v>1.188687111056369</x:v>
      </x:c>
      <x:c r="AO520" s="35">
        <x:f t="shared" si="297"/>
        <x:v>-3.9959831534633894E-3</x:v>
      </x:c>
      <x:c r="AP520" s="31">
        <x:f t="shared" si="298"/>
        <x:v>1</x:v>
      </x:c>
      <x:c r="AQ520" s="26" t="b">
        <x:f t="shared" si="299"/>
        <x:v>1</x:v>
      </x:c>
    </x:row>
    <x:row r="521">
      <x:c r="A521" s="30" t="n">
        <x:f>'净值底稿'!A483</x:f>
        <x:v>44553</x:v>
      </x:c>
      <x:c r="B521" s="32" t="n">
        <x:f>'净值底稿'!F483</x:f>
        <x:v>1.9845360459299677</x:v>
      </x:c>
      <x:c r="C521" s="32" t="n">
        <x:f>'净值底稿'!O483</x:f>
        <x:v>1.5232799690401824</x:v>
      </x:c>
      <x:c r="D521" s="32" t="n">
        <x:f>'净值底稿'!P483</x:f>
        <x:v>1.5141</x:v>
      </x:c>
      <x:c r="E521" s="32" t="n">
        <x:f>'净值底稿'!Q483</x:f>
        <x:v>1.345</x:v>
      </x:c>
      <x:c r="F521" s="33">
        <x:f t="shared" si="300"/>
        <x:v>9.1491891067259079E-3</x:v>
      </x:c>
      <x:c r="G521" s="33">
        <x:f t="shared" si="301"/>
        <x:v>1.7581885264068564E-3</x:v>
      </x:c>
      <x:c r="H521" s="33">
        <x:f t="shared" si="302"/>
        <x:v>6.6089485162912354E-4</x:v>
      </x:c>
      <x:c r="I521" s="33">
        <x:f t="shared" si="303"/>
        <x:v>1.0518407212622094E-2</x:v>
      </x:c>
      <x:c r="J521" s="34">
        <x:f t="shared" si="304"/>
        <x:v>0.13390641129853292</x:v>
      </x:c>
      <x:c r="K521" s="34">
        <x:f t="shared" si="305"/>
        <x:v>0.13327964290289812</x:v>
      </x:c>
      <x:c r="L521" s="34">
        <x:f t="shared" si="306"/>
        <x:v>0.8621428996851106</x:v>
      </x:c>
      <x:c r="M521" s="34">
        <x:f t="shared" si="307"/>
        <x:v>5.7221150648206119E-2</x:v>
      </x:c>
      <x:c r="N521" s="34">
        <x:f t="shared" si="278"/>
        <x:v>1.1865501045347477</x:v>
      </x:c>
      <x:c r="O521" s="35">
        <x:f t="shared" si="279"/>
        <x:v>0.22517890578771307</x:v>
      </x:c>
      <x:c r="P521" s="26" t="b">
        <x:f t="shared" si="280"/>
        <x:v>0</x:v>
      </x:c>
      <x:c r="Q521" s="26" t="b">
        <x:f t="shared" si="281"/>
        <x:v>0</x:v>
      </x:c>
      <x:c r="R521" s="26" t="b">
        <x:f t="shared" si="282"/>
        <x:v>0</x:v>
      </x:c>
      <x:c r="S521" s="26" t="b">
        <x:f t="shared" si="308"/>
        <x:v>0</x:v>
      </x:c>
      <x:c r="T521" s="26" t="str">
        <x:f t="shared" si="309"/>
        <x:v>不调</x:v>
      </x:c>
      <x:c r="U521" s="34">
        <x:f t="shared" si="283"/>
        <x:v>0.13390641129853292</x:v>
      </x:c>
      <x:c r="V521" s="34">
        <x:f t="shared" si="284"/>
        <x:v>0.13327964290289812</x:v>
      </x:c>
      <x:c r="W521" s="34">
        <x:f t="shared" si="285"/>
        <x:v>0.8621428996851106</x:v>
      </x:c>
      <x:c r="X521" s="34">
        <x:f t="shared" si="286"/>
        <x:v>5.7221150648206119E-2</x:v>
      </x:c>
      <x:c r="Y521" s="34">
        <x:f t="shared" si="310"/>
        <x:v>0.99998626710299976</x:v>
      </x:c>
      <x:c r="Z521" s="34">
        <x:f t="shared" si="287"/>
        <x:v>0.1339045723755789</x:v>
      </x:c>
      <x:c r="AA521" s="34">
        <x:f t="shared" si="288"/>
        <x:v>0.13327781258728991</x:v>
      </x:c>
      <x:c r="AB521" s="34">
        <x:f t="shared" si="289"/>
        <x:v>0.86213105996546968</x:v>
      </x:c>
      <x:c r="AC521" s="34">
        <x:f t="shared" si="290"/>
        <x:v>5.7220364836038033E-2</x:v>
      </x:c>
      <x:c r="AD521" s="34">
        <x:f t="shared" si="291"/>
        <x:v>1.1865338097643765</x:v>
      </x:c>
      <x:c r="AE521" s="34">
        <x:f t="shared" si="311"/>
        <x:v>1.188687111056369</x:v>
      </x:c>
      <x:c r="AF521" s="33">
        <x:f t="shared" si="292"/>
        <x:v>-1.8114954490243695E-3</x:v>
      </x:c>
      <x:c r="AG521" s="33">
        <x:f t="shared" si="312"/>
        <x:v>2.1932519020910757E-3</x:v>
      </x:c>
      <x:c r="AH521" s="30">
        <x:f t="shared" si="313"/>
        <x:v>44469</x:v>
      </x:c>
      <x:c r="AI521" s="36">
        <x:f t="shared" si="293"/>
        <x:v>2021</x:v>
      </x:c>
      <x:c r="AJ521" s="36">
        <x:f t="shared" si="294"/>
        <x:v>12</x:v>
      </x:c>
      <x:c r="AK521" s="26">
        <x:f t="shared" si="295"/>
        <x:v>0</x:v>
      </x:c>
      <x:c r="AL521" s="34">
        <x:f t="shared" si="314"/>
        <x:v>1.1884995813320169</x:v>
      </x:c>
      <x:c r="AM521" s="35" t="str">
        <x:f t="shared" si="296"/>
      </x:c>
      <x:c r="AN521" s="34">
        <x:f t="shared" si="315"/>
        <x:v>1.188687111056369</x:v>
      </x:c>
      <x:c r="AO521" s="35">
        <x:f t="shared" si="297"/>
        <x:v>-1.8114954490243695E-3</x:v>
      </x:c>
      <x:c r="AP521" s="31">
        <x:f t="shared" si="298"/>
        <x:v>1</x:v>
      </x:c>
      <x:c r="AQ521" s="26" t="b">
        <x:f t="shared" si="299"/>
        <x:v>1</x:v>
      </x:c>
    </x:row>
    <x:row r="522">
      <x:c r="A522" s="30" t="n">
        <x:f>'净值底稿'!A484</x:f>
        <x:v>44554</x:v>
      </x:c>
      <x:c r="B522" s="32" t="n">
        <x:f>'净值底稿'!F484</x:f>
        <x:v>1.9592053850809825</x:v>
      </x:c>
      <x:c r="C522" s="32" t="n">
        <x:f>'净值底稿'!O484</x:f>
        <x:v>1.5038898255573738</x:v>
      </x:c>
      <x:c r="D522" s="32" t="n">
        <x:f>'净值底稿'!P484</x:f>
        <x:v>1.5142</x:v>
      </x:c>
      <x:c r="E522" s="32" t="n">
        <x:f>'净值底稿'!Q484</x:f>
        <x:v>1.3481</x:v>
      </x:c>
      <x:c r="F522" s="33">
        <x:f t="shared" si="300"/>
        <x:v>-1.2764021545960347E-2</x:v>
      </x:c>
      <x:c r="G522" s="33">
        <x:f t="shared" si="301"/>
        <x:v>-1.2729205318065206E-2</x:v>
      </x:c>
      <x:c r="H522" s="33">
        <x:f t="shared" si="302"/>
        <x:v>6.6045835809935838E-5</x:v>
      </x:c>
      <x:c r="I522" s="33">
        <x:f t="shared" si="303"/>
        <x:v>2.3048327137547009E-3</x:v>
      </x:c>
      <x:c r="J522" s="34">
        <x:f t="shared" si="304"/>
        <x:v>0.13219541152867439</x:v>
      </x:c>
      <x:c r="K522" s="34">
        <x:f t="shared" si="305"/>
        <x:v>0.13158129194652368</x:v>
      </x:c>
      <x:c r="L522" s="34">
        <x:f t="shared" si="306"/>
        <x:v>0.86218800013190278</x:v>
      </x:c>
      <x:c r="M522" s="34">
        <x:f t="shared" si="307"/>
        <x:v>5.7352248204805112E-2</x:v>
      </x:c>
      <x:c r="N522" s="34">
        <x:f t="shared" si="278"/>
        <x:v>1.1833169518119058</x:v>
      </x:c>
      <x:c r="O522" s="35">
        <x:f t="shared" si="279"/>
        <x:v>0.22291297616526223</x:v>
      </x:c>
      <x:c r="P522" s="26" t="b">
        <x:f t="shared" si="280"/>
        <x:v>0</x:v>
      </x:c>
      <x:c r="Q522" s="26" t="b">
        <x:f t="shared" si="281"/>
        <x:v>0</x:v>
      </x:c>
      <x:c r="R522" s="26" t="b">
        <x:f t="shared" si="282"/>
        <x:v>0</x:v>
      </x:c>
      <x:c r="S522" s="26" t="b">
        <x:f t="shared" si="308"/>
        <x:v>0</x:v>
      </x:c>
      <x:c r="T522" s="26" t="str">
        <x:f t="shared" si="309"/>
        <x:v>不调</x:v>
      </x:c>
      <x:c r="U522" s="34">
        <x:f t="shared" si="283"/>
        <x:v>0.13219541152867439</x:v>
      </x:c>
      <x:c r="V522" s="34">
        <x:f t="shared" si="284"/>
        <x:v>0.13158129194652368</x:v>
      </x:c>
      <x:c r="W522" s="34">
        <x:f t="shared" si="285"/>
        <x:v>0.86218800013190278</x:v>
      </x:c>
      <x:c r="X522" s="34">
        <x:f t="shared" si="286"/>
        <x:v>5.7352248204805112E-2</x:v>
      </x:c>
      <x:c r="Y522" s="34">
        <x:f t="shared" si="310"/>
        <x:v>0.99998626710299976</x:v>
      </x:c>
      <x:c r="Z522" s="34">
        <x:f t="shared" si="287"/>
        <x:v>0.13219359610270398</x:v>
      </x:c>
      <x:c r="AA522" s="34">
        <x:f t="shared" si="288"/>
        <x:v>0.13157948495419422</x:v>
      </x:c>
      <x:c r="AB522" s="34">
        <x:f t="shared" si="289"/>
        <x:v>0.86217615979290207</x:v>
      </x:c>
      <x:c r="AC522" s="34">
        <x:f t="shared" si="290"/>
        <x:v>5.7351460592287781E-2</x:v>
      </x:c>
      <x:c r="AD522" s="34">
        <x:f t="shared" si="291"/>
        <x:v>1.1833007014420882</x:v>
      </x:c>
      <x:c r="AE522" s="34">
        <x:f t="shared" si="311"/>
        <x:v>1.188687111056369</x:v>
      </x:c>
      <x:c r="AF522" s="33">
        <x:f t="shared" si="292"/>
        <x:v>-4.5313939759084043E-3</x:v>
      </x:c>
      <x:c r="AG522" s="33">
        <x:f t="shared" si="312"/>
        <x:v>-2.7248345522749018E-3</x:v>
      </x:c>
      <x:c r="AH522" s="30">
        <x:f t="shared" si="313"/>
        <x:v>44469</x:v>
      </x:c>
      <x:c r="AI522" s="36">
        <x:f t="shared" si="293"/>
        <x:v>2021</x:v>
      </x:c>
      <x:c r="AJ522" s="36">
        <x:f t="shared" si="294"/>
        <x:v>12</x:v>
      </x:c>
      <x:c r="AK522" s="26">
        <x:f t="shared" si="295"/>
        <x:v>0</x:v>
      </x:c>
      <x:c r="AL522" s="34">
        <x:f t="shared" si="314"/>
        <x:v>1.1884995813320169</x:v>
      </x:c>
      <x:c r="AM522" s="35" t="str">
        <x:f t="shared" si="296"/>
      </x:c>
      <x:c r="AN522" s="34">
        <x:f t="shared" si="315"/>
        <x:v>1.188687111056369</x:v>
      </x:c>
      <x:c r="AO522" s="35">
        <x:f t="shared" si="297"/>
        <x:v>-4.5313939759084043E-3</x:v>
      </x:c>
      <x:c r="AP522" s="31">
        <x:f t="shared" si="298"/>
        <x:v>1</x:v>
      </x:c>
      <x:c r="AQ522" s="26" t="b">
        <x:f t="shared" si="299"/>
        <x:v>1</x:v>
      </x:c>
    </x:row>
    <x:row r="523">
      <x:c r="A523" s="30" t="n">
        <x:f>'净值底稿'!A485</x:f>
        <x:v>44557</x:v>
      </x:c>
      <x:c r="B523" s="32" t="n">
        <x:f>'净值底稿'!F485</x:f>
        <x:v>1.95082403147685</x:v>
      </x:c>
      <x:c r="C523" s="32" t="n">
        <x:f>'净值底稿'!O485</x:f>
        <x:v>1.5048213304109086</x:v>
      </x:c>
      <x:c r="D523" s="32" t="n">
        <x:f>'净值底稿'!P485</x:f>
        <x:v>1.5152</x:v>
      </x:c>
      <x:c r="E523" s="32" t="n">
        <x:f>'净值底稿'!Q485</x:f>
        <x:v>1.3467</x:v>
      </x:c>
      <x:c r="F523" s="33">
        <x:f t="shared" si="300"/>
        <x:v>-4.2779351608336347E-3</x:v>
      </x:c>
      <x:c r="G523" s="33">
        <x:f t="shared" si="301"/>
        <x:v>6.1939700482360749E-4</x:v>
      </x:c>
      <x:c r="H523" s="33">
        <x:f t="shared" si="302"/>
        <x:v>6.6041474045697157E-4</x:v>
      </x:c>
      <x:c r="I523" s="33">
        <x:f t="shared" si="303"/>
        <x:v>-1.0384986276983366E-3</x:v>
      </x:c>
      <x:c r="J523" s="34">
        <x:f t="shared" si="304"/>
        <x:v>0.13162808046989918</x:v>
      </x:c>
      <x:c r="K523" s="34">
        <x:f t="shared" si="305"/>
        <x:v>0.13166098489307107</x:v>
      </x:c>
      <x:c r="L523" s="34">
        <x:f t="shared" si="306"/>
        <x:v>0.86274555363769989</x:v>
      </x:c>
      <x:c r="M523" s="34">
        <x:f t="shared" si="307"/>
        <x:v>5.7291901179166195E-2</x:v>
      </x:c>
      <x:c r="N523" s="34">
        <x:f t="shared" si="278"/>
        <x:v>1.1833265201798362</x:v>
      </x:c>
      <x:c r="O523" s="35">
        <x:f t="shared" si="279"/>
        <x:v>0.22249908277468239</x:v>
      </x:c>
      <x:c r="P523" s="26" t="b">
        <x:f t="shared" si="280"/>
        <x:v>0</x:v>
      </x:c>
      <x:c r="Q523" s="26" t="b">
        <x:f t="shared" si="281"/>
        <x:v>0</x:v>
      </x:c>
      <x:c r="R523" s="26" t="b">
        <x:f t="shared" si="282"/>
        <x:v>0</x:v>
      </x:c>
      <x:c r="S523" s="26" t="b">
        <x:f t="shared" si="308"/>
        <x:v>0</x:v>
      </x:c>
      <x:c r="T523" s="26" t="str">
        <x:f t="shared" si="309"/>
        <x:v>不调</x:v>
      </x:c>
      <x:c r="U523" s="34">
        <x:f t="shared" si="283"/>
        <x:v>0.13162808046989918</x:v>
      </x:c>
      <x:c r="V523" s="34">
        <x:f t="shared" si="284"/>
        <x:v>0.13166098489307107</x:v>
      </x:c>
      <x:c r="W523" s="34">
        <x:f t="shared" si="285"/>
        <x:v>0.86274555363769989</x:v>
      </x:c>
      <x:c r="X523" s="34">
        <x:f t="shared" si="286"/>
        <x:v>5.7291901179166195E-2</x:v>
      </x:c>
      <x:c r="Y523" s="34">
        <x:f t="shared" si="310"/>
        <x:v>0.99995880187477393</x:v>
      </x:c>
      <x:c r="Z523" s="34">
        <x:f t="shared" si="287"/>
        <x:v>0.13162265763975672</x:v>
      </x:c>
      <x:c r="AA523" s="34">
        <x:f t="shared" si="288"/>
        <x:v>0.13165556070732806</x:v>
      </x:c>
      <x:c r="AB523" s="34">
        <x:f t="shared" si="289"/>
        <x:v>0.86271001013834292</x:v>
      </x:c>
      <x:c r="AC523" s="34">
        <x:f t="shared" si="290"/>
        <x:v>5.7289540860246978E-2</x:v>
      </x:c>
      <x:c r="AD523" s="34">
        <x:f t="shared" si="291"/>
        <x:v>1.1832777693456746</x:v>
      </x:c>
      <x:c r="AE523" s="34">
        <x:f t="shared" si="311"/>
        <x:v>1.188687111056369</x:v>
      </x:c>
      <x:c r="AF523" s="33">
        <x:f t="shared" si="292"/>
        <x:v>-4.5506859293588109E-3</x:v>
      </x:c>
      <x:c r="AG523" s="33">
        <x:f t="shared" si="312"/>
        <x:v>-1.9379770827221421E-5</x:v>
      </x:c>
      <x:c r="AH523" s="30">
        <x:f t="shared" si="313"/>
        <x:v>44469</x:v>
      </x:c>
      <x:c r="AI523" s="36">
        <x:f t="shared" si="293"/>
        <x:v>2021</x:v>
      </x:c>
      <x:c r="AJ523" s="36">
        <x:f t="shared" si="294"/>
        <x:v>12</x:v>
      </x:c>
      <x:c r="AK523" s="26">
        <x:f t="shared" si="295"/>
        <x:v>0</x:v>
      </x:c>
      <x:c r="AL523" s="34">
        <x:f t="shared" si="314"/>
        <x:v>1.1884995813320169</x:v>
      </x:c>
      <x:c r="AM523" s="35" t="str">
        <x:f t="shared" si="296"/>
      </x:c>
      <x:c r="AN523" s="34">
        <x:f t="shared" si="315"/>
        <x:v>1.188687111056369</x:v>
      </x:c>
      <x:c r="AO523" s="35">
        <x:f t="shared" si="297"/>
        <x:v>-4.5506859293588109E-3</x:v>
      </x:c>
      <x:c r="AP523" s="31">
        <x:f t="shared" si="298"/>
        <x:v>1</x:v>
      </x:c>
      <x:c r="AQ523" s="26" t="b">
        <x:f t="shared" si="299"/>
        <x:v>1</x:v>
      </x:c>
    </x:row>
    <x:row r="524">
      <x:c r="A524" s="30" t="n">
        <x:f>'净值底稿'!A486</x:f>
        <x:v>44558</x:v>
      </x:c>
      <x:c r="B524" s="32" t="n">
        <x:f>'净值底稿'!F486</x:f>
        <x:v>1.9644233063513976</x:v>
      </x:c>
      <x:c r="C524" s="32" t="n">
        <x:f>'净值底稿'!O486</x:f>
        <x:v>1.5152124574291312</x:v>
      </x:c>
      <x:c r="D524" s="32" t="n">
        <x:f>'净值底稿'!P486</x:f>
        <x:v>1.5161</x:v>
      </x:c>
      <x:c r="E524" s="32" t="n">
        <x:f>'净值底稿'!Q486</x:f>
        <x:v>1.351</x:v>
      </x:c>
      <x:c r="F524" s="33">
        <x:f t="shared" si="300"/>
        <x:v>6.9710412908192687E-3</x:v>
      </x:c>
      <x:c r="G524" s="33">
        <x:f t="shared" si="301"/>
        <x:v>6.9052231040513945E-3</x:v>
      </x:c>
      <x:c r="H524" s="33">
        <x:f t="shared" si="302"/>
        <x:v>5.9398099260810078E-4</x:v>
      </x:c>
      <x:c r="I524" s="33">
        <x:f t="shared" si="303"/>
        <x:v>3.1929902725180703E-3</x:v>
      </x:c>
      <x:c r="J524" s="34">
        <x:f t="shared" si="304"/>
        <x:v>0.13254020462097083</x:v>
      </x:c>
      <x:c r="K524" s="34">
        <x:f t="shared" si="305"/>
        <x:v>0.13256467172690115</x:v>
      </x:c>
      <x:c r="L524" s="34">
        <x:f t="shared" si="306"/>
        <x:v>0.86322244348649779</x:v>
      </x:c>
      <x:c r="M524" s="34">
        <x:f t="shared" si="307"/>
        <x:v>5.7472465806930773E-2</x:v>
      </x:c>
      <x:c r="N524" s="34">
        <x:f t="shared" si="278"/>
        <x:v>1.1857997856413005</x:v>
      </x:c>
      <x:c r="O524" s="35">
        <x:f t="shared" si="279"/>
        <x:v>0.22356630483323858</x:v>
      </x:c>
      <x:c r="P524" s="26" t="b">
        <x:f t="shared" si="280"/>
        <x:v>0</x:v>
      </x:c>
      <x:c r="Q524" s="26" t="b">
        <x:f t="shared" si="281"/>
        <x:v>0</x:v>
      </x:c>
      <x:c r="R524" s="26" t="b">
        <x:f t="shared" si="282"/>
        <x:v>0</x:v>
      </x:c>
      <x:c r="S524" s="26" t="b">
        <x:f t="shared" si="308"/>
        <x:v>0</x:v>
      </x:c>
      <x:c r="T524" s="26" t="str">
        <x:f t="shared" si="309"/>
        <x:v>不调</x:v>
      </x:c>
      <x:c r="U524" s="34">
        <x:f t="shared" si="283"/>
        <x:v>0.13254020462097083</x:v>
      </x:c>
      <x:c r="V524" s="34">
        <x:f t="shared" si="284"/>
        <x:v>0.13256467172690115</x:v>
      </x:c>
      <x:c r="W524" s="34">
        <x:f t="shared" si="285"/>
        <x:v>0.86322244348649779</x:v>
      </x:c>
      <x:c r="X524" s="34">
        <x:f t="shared" si="286"/>
        <x:v>5.7472465806930773E-2</x:v>
      </x:c>
      <x:c r="Y524" s="34">
        <x:f t="shared" si="310"/>
        <x:v>0.99998626710299976</x:v>
      </x:c>
      <x:c r="Z524" s="34">
        <x:f t="shared" si="287"/>
        <x:v>0.13253838445999239</x:v>
      </x:c>
      <x:c r="AA524" s="34">
        <x:f t="shared" si="288"/>
        <x:v>0.13256285122991845</x:v>
      </x:c>
      <x:c r="AB524" s="34">
        <x:f t="shared" si="289"/>
        <x:v>0.86321058894159308</x:v>
      </x:c>
      <x:c r="AC524" s="34">
        <x:f t="shared" si="290"/>
        <x:v>5.7471676543477498E-2</x:v>
      </x:c>
      <x:c r="AD524" s="34">
        <x:f t="shared" si="291"/>
        <x:v>1.1857835011749815</x:v>
      </x:c>
      <x:c r="AE524" s="34">
        <x:f t="shared" si="311"/>
        <x:v>1.188687111056369</x:v>
      </x:c>
      <x:c r="AF524" s="33">
        <x:f t="shared" si="292"/>
        <x:v>-2.4427032600757848E-3</x:v>
      </x:c>
      <x:c r="AG524" s="33">
        <x:f t="shared" si="312"/>
        <x:v>2.1176192895879797E-3</x:v>
      </x:c>
      <x:c r="AH524" s="30">
        <x:f t="shared" si="313"/>
        <x:v>44469</x:v>
      </x:c>
      <x:c r="AI524" s="36">
        <x:f t="shared" si="293"/>
        <x:v>2021</x:v>
      </x:c>
      <x:c r="AJ524" s="36">
        <x:f t="shared" si="294"/>
        <x:v>12</x:v>
      </x:c>
      <x:c r="AK524" s="26">
        <x:f t="shared" si="295"/>
        <x:v>0</x:v>
      </x:c>
      <x:c r="AL524" s="34">
        <x:f t="shared" si="314"/>
        <x:v>1.1884995813320169</x:v>
      </x:c>
      <x:c r="AM524" s="35" t="str">
        <x:f t="shared" si="296"/>
      </x:c>
      <x:c r="AN524" s="34">
        <x:f t="shared" si="315"/>
        <x:v>1.188687111056369</x:v>
      </x:c>
      <x:c r="AO524" s="35">
        <x:f t="shared" si="297"/>
        <x:v>-2.4427032600757848E-3</x:v>
      </x:c>
      <x:c r="AP524" s="31">
        <x:f t="shared" si="298"/>
        <x:v>1</x:v>
      </x:c>
      <x:c r="AQ524" s="26" t="b">
        <x:f t="shared" si="299"/>
        <x:v>1</x:v>
      </x:c>
    </x:row>
    <x:row r="525">
      <x:c r="A525" s="30" t="n">
        <x:f>'净值底稿'!A487</x:f>
        <x:v>44559</x:v>
      </x:c>
      <x:c r="B525" s="32" t="n">
        <x:f>'净值底稿'!F487</x:f>
        <x:v>1.9501974183924076</x:v>
      </x:c>
      <x:c r="C525" s="32" t="n">
        <x:f>'净值底稿'!O487</x:f>
        <x:v>1.5085544996216025</x:v>
      </x:c>
      <x:c r="D525" s="32" t="n">
        <x:f>'净值底稿'!P487</x:f>
        <x:v>1.5173</x:v>
      </x:c>
      <x:c r="E525" s="32" t="n">
        <x:f>'净值底稿'!Q487</x:f>
        <x:v>1.3444</x:v>
      </x:c>
      <x:c r="F525" s="33">
        <x:f t="shared" si="300"/>
        <x:v>-7.2417629708396714E-3</x:v>
      </x:c>
      <x:c r="G525" s="33">
        <x:f t="shared" si="301"/>
        <x:v>-4.3940754148928951E-3</x:v>
      </x:c>
      <x:c r="H525" s="33">
        <x:f t="shared" si="302"/>
        <x:v>7.9150451817167067E-4</x:v>
      </x:c>
      <x:c r="I525" s="33">
        <x:f t="shared" si="303"/>
        <x:v>-4.8852701702442047E-3</x:v>
      </x:c>
      <x:c r="J525" s="34">
        <x:f t="shared" si="304"/>
        <x:v>0.13157857289519509</x:v>
      </x:c>
      <x:c r="K525" s="34">
        <x:f t="shared" si="305"/>
        <x:v>0.13198036006440098</x:v>
      </x:c>
      <x:c r="L525" s="34">
        <x:f t="shared" si="306"/>
        <x:v>0.86389382402287396</x:v>
      </x:c>
      <x:c r="M525" s="34">
        <x:f t="shared" si="307"/>
        <x:v>5.7190911876425728E-2</x:v>
      </x:c>
      <x:c r="N525" s="34">
        <x:f t="shared" si="278"/>
        <x:v>1.1846436688588957</x:v>
      </x:c>
      <x:c r="O525" s="35">
        <x:f t="shared" si="279"/>
        <x:v>0.22247950154789448</x:v>
      </x:c>
      <x:c r="P525" s="26" t="b">
        <x:f t="shared" si="280"/>
        <x:v>0</x:v>
      </x:c>
      <x:c r="Q525" s="26" t="b">
        <x:f t="shared" si="281"/>
        <x:v>0</x:v>
      </x:c>
      <x:c r="R525" s="26" t="b">
        <x:f t="shared" si="282"/>
        <x:v>0</x:v>
      </x:c>
      <x:c r="S525" s="26" t="b">
        <x:f t="shared" si="308"/>
        <x:v>0</x:v>
      </x:c>
      <x:c r="T525" s="26" t="str">
        <x:f t="shared" si="309"/>
        <x:v>不调</x:v>
      </x:c>
      <x:c r="U525" s="34">
        <x:f t="shared" si="283"/>
        <x:v>0.13157857289519509</x:v>
      </x:c>
      <x:c r="V525" s="34">
        <x:f t="shared" si="284"/>
        <x:v>0.13198036006440098</x:v>
      </x:c>
      <x:c r="W525" s="34">
        <x:f t="shared" si="285"/>
        <x:v>0.86389382402287396</x:v>
      </x:c>
      <x:c r="X525" s="34">
        <x:f t="shared" si="286"/>
        <x:v>5.7190911876425728E-2</x:v>
      </x:c>
      <x:c r="Y525" s="34">
        <x:f t="shared" si="310"/>
        <x:v>0.99998626710299976</x:v>
      </x:c>
      <x:c r="Z525" s="34">
        <x:f t="shared" si="287"/>
        <x:v>0.13157676594020609</x:v>
      </x:c>
      <x:c r="AA525" s="34">
        <x:f t="shared" si="288"/>
        <x:v>0.13197854759171015</x:v>
      </x:c>
      <x:c r="AB525" s="34">
        <x:f t="shared" si="289"/>
        <x:v>0.86388196025796948</x:v>
      </x:c>
      <x:c r="AC525" s="34">
        <x:f t="shared" si="290"/>
        <x:v>5.7190126479523581E-2</x:v>
      </x:c>
      <x:c r="AD525" s="34">
        <x:f t="shared" si="291"/>
        <x:v>1.1846274002694093</x:v>
      </x:c>
      <x:c r="AE525" s="34">
        <x:f t="shared" si="311"/>
        <x:v>1.188687111056369</x:v>
      </x:c>
      <x:c r="AF525" s="33">
        <x:f t="shared" si="292"/>
        <x:v>-3.415289649563058E-3</x:v>
      </x:c>
      <x:c r="AG525" s="33">
        <x:f t="shared" si="312"/>
        <x:v>-9.7496794686946497E-4</x:v>
      </x:c>
      <x:c r="AH525" s="30">
        <x:f t="shared" si="313"/>
        <x:v>44469</x:v>
      </x:c>
      <x:c r="AI525" s="36">
        <x:f t="shared" si="293"/>
        <x:v>2021</x:v>
      </x:c>
      <x:c r="AJ525" s="36">
        <x:f t="shared" si="294"/>
        <x:v>12</x:v>
      </x:c>
      <x:c r="AK525" s="26">
        <x:f t="shared" si="295"/>
        <x:v>0</x:v>
      </x:c>
      <x:c r="AL525" s="34">
        <x:f t="shared" si="314"/>
        <x:v>1.1884995813320169</x:v>
      </x:c>
      <x:c r="AM525" s="35" t="str">
        <x:f t="shared" si="296"/>
      </x:c>
      <x:c r="AN525" s="34">
        <x:f t="shared" si="315"/>
        <x:v>1.188687111056369</x:v>
      </x:c>
      <x:c r="AO525" s="35">
        <x:f t="shared" si="297"/>
        <x:v>-3.415289649563058E-3</x:v>
      </x:c>
      <x:c r="AP525" s="31">
        <x:f t="shared" si="298"/>
        <x:v>1</x:v>
      </x:c>
      <x:c r="AQ525" s="26" t="b">
        <x:f t="shared" si="299"/>
        <x:v>1</x:v>
      </x:c>
    </x:row>
    <x:row r="526">
      <x:c r="A526" s="30" t="n">
        <x:f>'净值底稿'!A488</x:f>
        <x:v>44560</x:v>
      </x:c>
      <x:c r="B526" s="32" t="n">
        <x:f>'净值底稿'!F488</x:f>
        <x:v>1.973873184470595</x:v>
      </x:c>
      <x:c r="C526" s="32" t="n">
        <x:f>'净值底稿'!O488</x:f>
        <x:v>1.52154704228916</x:v>
      </x:c>
      <x:c r="D526" s="32" t="n">
        <x:f>'净值底稿'!P488</x:f>
        <x:v>1.5187</x:v>
      </x:c>
      <x:c r="E526" s="32" t="n">
        <x:f>'净值底稿'!Q488</x:f>
        <x:v>1.3376</x:v>
      </x:c>
      <x:c r="F526" s="33">
        <x:f t="shared" si="300"/>
        <x:v>1.2140189426413928E-2</x:v>
      </x:c>
      <x:c r="G526" s="33">
        <x:f t="shared" si="301"/>
        <x:v>8.6125775839165364E-3</x:v>
      </x:c>
      <x:c r="H526" s="33">
        <x:f t="shared" si="302"/>
        <x:v>9.226916232780713E-4</x:v>
      </x:c>
      <x:c r="I526" s="33">
        <x:f t="shared" si="303"/>
        <x:v>-5.0580184468909106E-3</x:v>
      </x:c>
      <x:c r="J526" s="34">
        <x:f t="shared" si="304"/>
        <x:v>0.13317413280283513</x:v>
      </x:c>
      <x:c r="K526" s="34">
        <x:f t="shared" si="305"/>
        <x:v>0.13311522307225637</x:v>
      </x:c>
      <x:c r="L526" s="34">
        <x:f t="shared" si="306"/>
        <x:v>0.8646790569062005</x:v>
      </x:c>
      <x:c r="M526" s="34">
        <x:f t="shared" si="307"/>
        <x:v>5.6900857764810124E-2</x:v>
      </x:c>
      <x:c r="N526" s="34">
        <x:f t="shared" si="278"/>
        <x:v>1.187869270546102</x:v>
      </x:c>
      <x:c r="O526" s="35">
        <x:f t="shared" si="279"/>
        <x:v>0.22417395792440162</x:v>
      </x:c>
      <x:c r="P526" s="26" t="b">
        <x:f t="shared" si="280"/>
        <x:v>0</x:v>
      </x:c>
      <x:c r="Q526" s="26" t="b">
        <x:f t="shared" si="281"/>
        <x:v>0</x:v>
      </x:c>
      <x:c r="R526" s="26" t="b">
        <x:f t="shared" si="282"/>
        <x:v>0</x:v>
      </x:c>
      <x:c r="S526" s="26" t="b">
        <x:f t="shared" si="308"/>
        <x:v>0</x:v>
      </x:c>
      <x:c r="T526" s="26" t="str">
        <x:f t="shared" si="309"/>
        <x:v>不调</x:v>
      </x:c>
      <x:c r="U526" s="34">
        <x:f t="shared" si="283"/>
        <x:v>0.13317413280283513</x:v>
      </x:c>
      <x:c r="V526" s="34">
        <x:f t="shared" si="284"/>
        <x:v>0.13311522307225637</x:v>
      </x:c>
      <x:c r="W526" s="34">
        <x:f t="shared" si="285"/>
        <x:v>0.8646790569062005</x:v>
      </x:c>
      <x:c r="X526" s="34">
        <x:f t="shared" si="286"/>
        <x:v>5.6900857764810124E-2</x:v>
      </x:c>
      <x:c r="Y526" s="34">
        <x:f t="shared" si="310"/>
        <x:v>0.99998626710299976</x:v>
      </x:c>
      <x:c r="Z526" s="34">
        <x:f t="shared" si="287"/>
        <x:v>0.13317230393618626</x:v>
      </x:c>
      <x:c r="AA526" s="34">
        <x:f t="shared" si="288"/>
        <x:v>0.13311339501460875</x:v>
      </x:c>
      <x:c r="AB526" s="34">
        <x:f t="shared" si="289"/>
        <x:v>0.86466718235777373</x:v>
      </x:c>
      <x:c r="AC526" s="34">
        <x:f t="shared" si="290"/>
        <x:v>5.6900076351191216E-2</x:v>
      </x:c>
      <x:c r="AD526" s="34">
        <x:f t="shared" si="291"/>
        <x:v>1.1878529576597601</x:v>
      </x:c>
      <x:c r="AE526" s="34">
        <x:f t="shared" si="311"/>
        <x:v>1.188687111056369</x:v>
      </x:c>
      <x:c r="AF526" s="33">
        <x:f t="shared" si="292"/>
        <x:v>-7.0174345195661569E-4</x:v>
      </x:c>
      <x:c r="AG526" s="33">
        <x:f t="shared" si="312"/>
        <x:v>2.7228455036725219E-3</x:v>
      </x:c>
      <x:c r="AH526" s="30">
        <x:f t="shared" si="313"/>
        <x:v>44469</x:v>
      </x:c>
      <x:c r="AI526" s="36">
        <x:f t="shared" si="293"/>
        <x:v>2021</x:v>
      </x:c>
      <x:c r="AJ526" s="36">
        <x:f t="shared" si="294"/>
        <x:v>12</x:v>
      </x:c>
      <x:c r="AK526" s="26">
        <x:f t="shared" si="295"/>
        <x:v>0</x:v>
      </x:c>
      <x:c r="AL526" s="34">
        <x:f t="shared" si="314"/>
        <x:v>1.1884995813320169</x:v>
      </x:c>
      <x:c r="AM526" s="35" t="str">
        <x:f t="shared" si="296"/>
      </x:c>
      <x:c r="AN526" s="34">
        <x:f t="shared" si="315"/>
        <x:v>1.188687111056369</x:v>
      </x:c>
      <x:c r="AO526" s="35">
        <x:f t="shared" si="297"/>
        <x:v>-7.0174345195661569E-4</x:v>
      </x:c>
      <x:c r="AP526" s="31">
        <x:f t="shared" si="298"/>
        <x:v>1</x:v>
      </x:c>
      <x:c r="AQ526" s="26" t="b">
        <x:f t="shared" si="299"/>
        <x:v>1</x:v>
      </x:c>
    </x:row>
    <x:row r="527">
      <x:c r="A527" s="30" t="n">
        <x:f>'净值底稿'!A489</x:f>
        <x:v>44561</x:v>
      </x:c>
      <x:c r="B527" s="32" t="n">
        <x:f>'净值底稿'!F489</x:f>
        <x:v>1.9884832684810752</x:v>
      </x:c>
      <x:c r="C527" s="32" t="n">
        <x:f>'净值底稿'!O489</x:f>
        <x:v>1.531640557140305</x:v>
      </x:c>
      <x:c r="D527" s="32" t="n">
        <x:f>'净值底稿'!P489</x:f>
        <x:v>1.5189</x:v>
      </x:c>
      <x:c r="E527" s="32" t="n">
        <x:f>'净值底稿'!Q489</x:f>
        <x:v>1.3521</x:v>
      </x:c>
      <x:c r="F527" s="33">
        <x:f t="shared" si="300"/>
        <x:v>7.4017338729888138E-3</x:v>
      </x:c>
      <x:c r="G527" s="33">
        <x:f t="shared" si="301"/>
        <x:v>6.6337185578957403E-3</x:v>
      </x:c>
      <x:c r="H527" s="33">
        <x:f t="shared" si="302"/>
        <x:v>1.3169157832360057E-4</x:v>
      </x:c>
      <x:c r="I527" s="33">
        <x:f t="shared" si="303"/>
        <x:v>1.0840311004784775E-2</x:v>
      </x:c>
      <x:c r="J527" s="34">
        <x:f t="shared" si="304"/>
        <x:v>0.1341580098891747</x:v>
      </x:c>
      <x:c r="K527" s="34">
        <x:f t="shared" si="305"/>
        <x:v>0.13399643181342166</x:v>
      </x:c>
      <x:c r="L527" s="34">
        <x:f t="shared" si="306"/>
        <x:v>0.86478105174374309</x:v>
      </x:c>
      <x:c r="M527" s="34">
        <x:f t="shared" si="307"/>
        <x:v>5.751689087503413E-2</x:v>
      </x:c>
      <x:c r="N527" s="34">
        <x:f t="shared" si="278"/>
        <x:v>1.1904523843213737</x:v>
      </x:c>
      <x:c r="O527" s="35">
        <x:f t="shared" si="279"/>
        <x:v>0.22525423547743142</x:v>
      </x:c>
      <x:c r="P527" s="26" t="b">
        <x:f t="shared" si="280"/>
        <x:v>1</x:v>
      </x:c>
      <x:c r="Q527" s="26" t="b">
        <x:f t="shared" si="281"/>
        <x:v>1</x:v>
      </x:c>
      <x:c r="R527" s="26" t="b">
        <x:f t="shared" si="282"/>
        <x:v>0</x:v>
      </x:c>
      <x:c r="S527" s="26" t="b">
        <x:f t="shared" si="308"/>
        <x:v>1</x:v>
      </x:c>
      <x:c r="T527" s="26" t="str">
        <x:f t="shared" si="309"/>
        <x:v>年末+季度</x:v>
      </x:c>
      <x:c r="U527" s="34">
        <x:f t="shared" si="283"/>
        <x:v>0.11904523843213738</x:v>
      </x:c>
      <x:c r="V527" s="34">
        <x:f t="shared" si="284"/>
        <x:v>0.11904523843213738</x:v>
      </x:c>
      <x:c r="W527" s="34">
        <x:f t="shared" si="285"/>
        <x:v>0.89297014979014</x:v>
      </x:c>
      <x:c r="X527" s="34">
        <x:f t="shared" si="286"/>
        <x:v>5.9391757666959047E-2</x:v>
      </x:c>
      <x:c r="Y527" s="34">
        <x:f t="shared" si="310"/>
        <x:v>0.99998626710299976</x:v>
      </x:c>
      <x:c r="Z527" s="34">
        <x:f t="shared" si="287"/>
        <x:v>0.11904360359613962</x:v>
      </x:c>
      <x:c r="AA527" s="34">
        <x:f t="shared" si="288"/>
        <x:v>0.11904360359613962</x:v>
      </x:c>
      <x:c r="AB527" s="34">
        <x:f t="shared" si="289"/>
        <x:v>0.89295788672304865</x:v>
      </x:c>
      <x:c r="AC527" s="34">
        <x:f t="shared" si="290"/>
        <x:v>5.9390942046068346E-2</x:v>
      </x:c>
      <x:c r="AD527" s="34">
        <x:f t="shared" si="291"/>
        <x:v>1.1904360359613961</x:v>
      </x:c>
      <x:c r="AE527" s="34">
        <x:f t="shared" si="311"/>
        <x:v>1.1904360359613961</x:v>
      </x:c>
      <x:c r="AF527" s="33">
        <x:f t="shared" si="292"/>
        <x:v>0</x:v>
      </x:c>
      <x:c r="AG527" s="33">
        <x:f t="shared" si="312"/>
        <x:v>2.1745774887196312E-3</x:v>
      </x:c>
      <x:c r="AH527" s="30">
        <x:f t="shared" si="313"/>
        <x:v>44561</x:v>
      </x:c>
      <x:c r="AI527" s="36">
        <x:f t="shared" si="293"/>
        <x:v>2021</x:v>
      </x:c>
      <x:c r="AJ527" s="36">
        <x:f t="shared" si="294"/>
        <x:v>12</x:v>
      </x:c>
      <x:c r="AK527" s="26">
        <x:f t="shared" si="295"/>
        <x:v>1</x:v>
      </x:c>
      <x:c r="AL527" s="34">
        <x:f t="shared" si="314"/>
        <x:v>1.1884995813320169</x:v>
      </x:c>
      <x:c r="AM527" s="35">
        <x:f t="shared" si="296"/>
        <x:v>1.6293271447422875E-3</x:v>
      </x:c>
      <x:c r="AN527" s="34">
        <x:f t="shared" si="315"/>
        <x:v>1.1904360359613961</x:v>
      </x:c>
      <x:c r="AO527" s="35">
        <x:f t="shared" si="297"/>
        <x:v>0</x:v>
      </x:c>
      <x:c r="AP527" s="31">
        <x:f t="shared" si="298"/>
        <x:v>1</x:v>
      </x:c>
      <x:c r="AQ527" s="26" t="b">
        <x:f t="shared" si="299"/>
        <x:v>1</x:v>
      </x:c>
    </x:row>
    <x:row r="528">
      <x:c r="A528" s="30" t="n">
        <x:f>'净值底稿'!A490</x:f>
        <x:v>44565</x:v>
      </x:c>
      <x:c r="B528" s="32" t="n">
        <x:f>'净值底稿'!F490</x:f>
        <x:v>1.976433135682645</x:v>
      </x:c>
      <x:c r="C528" s="32" t="n">
        <x:f>'净值底稿'!O490</x:f>
        <x:v>1.527360331981909</x:v>
      </x:c>
      <x:c r="D528" s="32" t="n">
        <x:f>'净值底稿'!P490</x:f>
        <x:v>1.5193</x:v>
      </x:c>
      <x:c r="E528" s="32" t="n">
        <x:f>'净值底稿'!Q490</x:f>
        <x:v>1.3428</x:v>
      </x:c>
      <x:c r="F528" s="33">
        <x:f t="shared" si="300"/>
        <x:v>-6.0599618761865148E-3</x:v>
      </x:c>
      <x:c r="G528" s="33">
        <x:f t="shared" si="301"/>
        <x:v>-2.7945363149611824E-3</x:v>
      </x:c>
      <x:c r="H528" s="33">
        <x:f t="shared" si="302"/>
        <x:v>2.6334847587072829E-4</x:v>
      </x:c>
      <x:c r="I528" s="33">
        <x:f t="shared" si="303"/>
        <x:v>-6.8781894830264312E-3</x:v>
      </x:c>
      <x:c r="J528" s="34">
        <x:f t="shared" si="304"/>
        <x:v>0.11832220389674315</x:v>
      </x:c>
      <x:c r="K528" s="34">
        <x:f t="shared" si="305"/>
        <x:v>0.11871093192282636</x:v>
      </x:c>
      <x:c r="L528" s="34">
        <x:f t="shared" si="306"/>
        <x:v>0.89319304582153392</x:v>
      </x:c>
      <x:c r="M528" s="34">
        <x:f t="shared" si="307"/>
        <x:v>5.8982439893100043E-2</x:v>
      </x:c>
      <x:c r="N528" s="34">
        <x:f t="shared" si="278"/>
        <x:v>1.1892086215342035</x:v>
      </x:c>
      <x:c r="O528" s="35">
        <x:f t="shared" si="279"/>
        <x:v>0.19932006170100919</x:v>
      </x:c>
      <x:c r="P528" s="26" t="b">
        <x:f t="shared" si="280"/>
        <x:v>0</x:v>
      </x:c>
      <x:c r="Q528" s="26" t="b">
        <x:f t="shared" si="281"/>
        <x:v>0</x:v>
      </x:c>
      <x:c r="R528" s="26" t="b">
        <x:f t="shared" si="282"/>
        <x:v>0</x:v>
      </x:c>
      <x:c r="S528" s="26" t="b">
        <x:f t="shared" si="308"/>
        <x:v>0</x:v>
      </x:c>
      <x:c r="T528" s="26" t="str">
        <x:f t="shared" si="309"/>
        <x:v>不调</x:v>
      </x:c>
      <x:c r="U528" s="34">
        <x:f t="shared" si="283"/>
        <x:v>0.11832220389674315</x:v>
      </x:c>
      <x:c r="V528" s="34">
        <x:f t="shared" si="284"/>
        <x:v>0.11871093192282636</x:v>
      </x:c>
      <x:c r="W528" s="34">
        <x:f t="shared" si="285"/>
        <x:v>0.89319304582153392</x:v>
      </x:c>
      <x:c r="X528" s="34">
        <x:f t="shared" si="286"/>
        <x:v>5.8982439893100043E-2</x:v>
      </x:c>
      <x:c r="Y528" s="34">
        <x:f t="shared" si="310"/>
        <x:v>0.99994506954354323</x:v>
      </x:c>
      <x:c r="Z528" s="34">
        <x:f t="shared" si="287"/>
        <x:v>0.11831570440407413</x:v>
      </x:c>
      <x:c r="AA528" s="34">
        <x:f t="shared" si="288"/>
        <x:v>0.11870441107714944</x:v>
      </x:c>
      <x:c r="AB528" s="34">
        <x:f t="shared" si="289"/>
        <x:v>0.89314398231982295</x:v>
      </x:c>
      <x:c r="AC528" s="34">
        <x:f t="shared" si="290"/>
        <x:v>5.8979199960753778E-2</x:v>
      </x:c>
      <x:c r="AD528" s="34">
        <x:f t="shared" si="291"/>
        <x:v>1.1891432977618004</x:v>
      </x:c>
      <x:c r="AE528" s="34">
        <x:f t="shared" si="311"/>
        <x:v>1.1904360359613961</x:v>
      </x:c>
      <x:c r="AF528" s="33">
        <x:f t="shared" si="292"/>
        <x:v>-1.0859367160804823E-3</x:v>
      </x:c>
      <x:c r="AG528" s="33">
        <x:f t="shared" si="312"/>
        <x:v>-1.0859367160804823E-3</x:v>
      </x:c>
      <x:c r="AH528" s="30">
        <x:f t="shared" si="313"/>
        <x:v>44561</x:v>
      </x:c>
      <x:c r="AI528" s="36">
        <x:f t="shared" si="293"/>
        <x:v>2022</x:v>
      </x:c>
      <x:c r="AJ528" s="36">
        <x:f t="shared" si="294"/>
        <x:v>1</x:v>
      </x:c>
      <x:c r="AK528" s="26">
        <x:f t="shared" si="295"/>
        <x:v>0</x:v>
      </x:c>
      <x:c r="AL528" s="34">
        <x:f t="shared" si="314"/>
        <x:v>1.1904360359613961</x:v>
      </x:c>
      <x:c r="AM528" s="35" t="str">
        <x:f t="shared" si="296"/>
      </x:c>
      <x:c r="AN528" s="34">
        <x:f t="shared" si="315"/>
        <x:v>1.1891432977618004</x:v>
      </x:c>
      <x:c r="AO528" s="35">
        <x:f t="shared" si="297"/>
        <x:v>0</x:v>
      </x:c>
      <x:c r="AP528" s="31">
        <x:f t="shared" si="298"/>
        <x:v>1</x:v>
      </x:c>
      <x:c r="AQ528" s="26" t="b">
        <x:f t="shared" si="299"/>
        <x:v>1</x:v>
      </x:c>
    </x:row>
    <x:row r="529">
      <x:c r="A529" s="30" t="n">
        <x:f>'净值底稿'!A491</x:f>
        <x:v>44566</x:v>
      </x:c>
      <x:c r="B529" s="32" t="n">
        <x:f>'净值底稿'!F491</x:f>
        <x:v>1.926072008756265</x:v>
      </x:c>
      <x:c r="C529" s="32" t="n">
        <x:f>'净值底稿'!O491</x:f>
        <x:v>1.4990910223185412</x:v>
      </x:c>
      <x:c r="D529" s="32" t="n">
        <x:f>'净值底稿'!P491</x:f>
        <x:v>1.5187</x:v>
      </x:c>
      <x:c r="E529" s="32" t="n">
        <x:f>'净值底稿'!Q491</x:f>
        <x:v>1.3483</x:v>
      </x:c>
      <x:c r="F529" s="33">
        <x:f t="shared" si="300"/>
        <x:v>-2.5480814917113626E-2</x:v>
      </x:c>
      <x:c r="G529" s="33">
        <x:f t="shared" si="301"/>
        <x:v>-1.8508605383698362E-2</x:v>
      </x:c>
      <x:c r="H529" s="33">
        <x:f t="shared" si="302"/>
        <x:v>-3.9491871256513988E-4</x:v>
      </x:c>
      <x:c r="I529" s="33">
        <x:f t="shared" si="303"/>
        <x:v>4.0959189752756142E-3</x:v>
      </x:c>
      <x:c r="J529" s="34">
        <x:f t="shared" si="304"/>
        <x:v>0.11530092383836599</x:v>
      </x:c>
      <x:c r="K529" s="34">
        <x:f t="shared" si="305"/>
        <x:v>0.11650735797521816</x:v>
      </x:c>
      <x:c r="L529" s="34">
        <x:f t="shared" si="306"/>
        <x:v>0.8927912630481899</x:v>
      </x:c>
      <x:c r="M529" s="34">
        <x:f t="shared" si="307"/>
        <x:v>5.9220773985019605E-2</x:v>
      </x:c>
      <x:c r="N529" s="34">
        <x:f t="shared" si="278"/>
        <x:v>1.1838203188467937</x:v>
      </x:c>
      <x:c r="O529" s="35">
        <x:f t="shared" si="279"/>
        <x:v>0.19581373805054958</x:v>
      </x:c>
      <x:c r="P529" s="26" t="b">
        <x:f t="shared" si="280"/>
        <x:v>0</x:v>
      </x:c>
      <x:c r="Q529" s="26" t="b">
        <x:f t="shared" si="281"/>
        <x:v>0</x:v>
      </x:c>
      <x:c r="R529" s="26" t="b">
        <x:f t="shared" si="282"/>
        <x:v>0</x:v>
      </x:c>
      <x:c r="S529" s="26" t="b">
        <x:f t="shared" si="308"/>
        <x:v>0</x:v>
      </x:c>
      <x:c r="T529" s="26" t="str">
        <x:f t="shared" si="309"/>
        <x:v>不调</x:v>
      </x:c>
      <x:c r="U529" s="34">
        <x:f t="shared" si="283"/>
        <x:v>0.11530092383836599</x:v>
      </x:c>
      <x:c r="V529" s="34">
        <x:f t="shared" si="284"/>
        <x:v>0.11650735797521816</x:v>
      </x:c>
      <x:c r="W529" s="34">
        <x:f t="shared" si="285"/>
        <x:v>0.8927912630481899</x:v>
      </x:c>
      <x:c r="X529" s="34">
        <x:f t="shared" si="286"/>
        <x:v>5.9220773985019605E-2</x:v>
      </x:c>
      <x:c r="Y529" s="34">
        <x:f t="shared" si="310"/>
        <x:v>0.99998626710299976</x:v>
      </x:c>
      <x:c r="Z529" s="34">
        <x:f t="shared" si="287"/>
        <x:v>0.11529934042265488</x:v>
      </x:c>
      <x:c r="AA529" s="34">
        <x:f t="shared" si="288"/>
        <x:v>0.11650575799167132</x:v>
      </x:c>
      <x:c r="AB529" s="34">
        <x:f t="shared" si="289"/>
        <x:v>0.89277900243773178</x:v>
      </x:c>
      <x:c r="AC529" s="34">
        <x:f t="shared" si="290"/>
        <x:v>5.9219960712230194E-2</x:v>
      </x:c>
      <x:c r="AD529" s="34">
        <x:f t="shared" si="291"/>
        <x:v>1.1838040615642882</x:v>
      </x:c>
      <x:c r="AE529" s="34">
        <x:f t="shared" si="311"/>
        <x:v>1.1904360359613961</x:v>
      </x:c>
      <x:c r="AF529" s="33">
        <x:f t="shared" si="292"/>
        <x:v>-5.5710464038094543E-3</x:v>
      </x:c>
      <x:c r="AG529" s="33">
        <x:f t="shared" si="312"/>
        <x:v>-4.4899855278683898E-3</x:v>
      </x:c>
      <x:c r="AH529" s="30">
        <x:f t="shared" si="313"/>
        <x:v>44561</x:v>
      </x:c>
      <x:c r="AI529" s="36">
        <x:f t="shared" si="293"/>
        <x:v>2022</x:v>
      </x:c>
      <x:c r="AJ529" s="36">
        <x:f t="shared" si="294"/>
        <x:v>1</x:v>
      </x:c>
      <x:c r="AK529" s="26">
        <x:f t="shared" si="295"/>
        <x:v>0</x:v>
      </x:c>
      <x:c r="AL529" s="34">
        <x:f t="shared" si="314"/>
        <x:v>1.1904360359613961</x:v>
      </x:c>
      <x:c r="AM529" s="35" t="str">
        <x:f t="shared" si="296"/>
      </x:c>
      <x:c r="AN529" s="34">
        <x:f t="shared" si="315"/>
        <x:v>1.1891432977618004</x:v>
      </x:c>
      <x:c r="AO529" s="35">
        <x:f t="shared" si="297"/>
        <x:v>-4.4899855278683898E-3</x:v>
      </x:c>
      <x:c r="AP529" s="31">
        <x:f t="shared" si="298"/>
        <x:v>1</x:v>
      </x:c>
      <x:c r="AQ529" s="26" t="b">
        <x:f t="shared" si="299"/>
        <x:v>1</x:v>
      </x:c>
    </x:row>
    <x:row r="530">
      <x:c r="A530" s="30" t="n">
        <x:f>'净值底稿'!A492</x:f>
        <x:v>44567</x:v>
      </x:c>
      <x:c r="B530" s="32" t="n">
        <x:f>'净值底稿'!F492</x:f>
        <x:v>1.9265358282774925</x:v>
      </x:c>
      <x:c r="C530" s="32" t="n">
        <x:f>'净值底稿'!O492</x:f>
        <x:v>1.5024832953065976</x:v>
      </x:c>
      <x:c r="D530" s="32" t="n">
        <x:f>'净值底稿'!P492</x:f>
        <x:v>1.518</x:v>
      </x:c>
      <x:c r="E530" s="32" t="n">
        <x:f>'净值底稿'!Q492</x:f>
        <x:v>1.3414</x:v>
      </x:c>
      <x:c r="F530" s="33">
        <x:f t="shared" si="300"/>
        <x:v>2.4081110110052428E-4</x:v>
      </x:c>
      <x:c r="G530" s="33">
        <x:f t="shared" si="301"/>
        <x:v>2.2628866009815063E-3</x:v>
      </x:c>
      <x:c r="H530" s="33">
        <x:f t="shared" si="302"/>
        <x:v>-4.6092052413237994E-4</x:v>
      </x:c>
      <x:c r="I530" s="33">
        <x:f t="shared" si="303"/>
        <x:v>-5.1175554401839962E-3</x:v>
      </x:c>
      <x:c r="J530" s="34">
        <x:f t="shared" si="304"/>
        <x:v>0.11532710578377822</x:v>
      </x:c>
      <x:c r="K530" s="34">
        <x:f t="shared" si="305"/>
        <x:v>0.11676939731036787</x:v>
      </x:c>
      <x:c r="L530" s="34">
        <x:f t="shared" si="306"/>
        <x:v>0.8923675022719938</x:v>
      </x:c>
      <x:c r="M530" s="34">
        <x:f t="shared" si="307"/>
        <x:v>5.8916899280119839E-2</x:v>
      </x:c>
      <x:c r="N530" s="34">
        <x:f t="shared" si="278"/>
        <x:v>1.1833809046462598</x:v>
      </x:c>
      <x:c r="O530" s="35">
        <x:f t="shared" si="279"/>
        <x:v>0.19613000529489291</x:v>
      </x:c>
      <x:c r="P530" s="26" t="b">
        <x:f t="shared" si="280"/>
        <x:v>0</x:v>
      </x:c>
      <x:c r="Q530" s="26" t="b">
        <x:f t="shared" si="281"/>
        <x:v>0</x:v>
      </x:c>
      <x:c r="R530" s="26" t="b">
        <x:f t="shared" si="282"/>
        <x:v>0</x:v>
      </x:c>
      <x:c r="S530" s="26" t="b">
        <x:f t="shared" si="308"/>
        <x:v>0</x:v>
      </x:c>
      <x:c r="T530" s="26" t="str">
        <x:f t="shared" si="309"/>
        <x:v>不调</x:v>
      </x:c>
      <x:c r="U530" s="34">
        <x:f t="shared" si="283"/>
        <x:v>0.11532710578377822</x:v>
      </x:c>
      <x:c r="V530" s="34">
        <x:f t="shared" si="284"/>
        <x:v>0.11676939731036787</x:v>
      </x:c>
      <x:c r="W530" s="34">
        <x:f t="shared" si="285"/>
        <x:v>0.8923675022719938</x:v>
      </x:c>
      <x:c r="X530" s="34">
        <x:f t="shared" si="286"/>
        <x:v>5.8916899280119839E-2</x:v>
      </x:c>
      <x:c r="Y530" s="34">
        <x:f t="shared" si="310"/>
        <x:v>0.99998626710299976</x:v>
      </x:c>
      <x:c r="Z530" s="34">
        <x:f t="shared" si="287"/>
        <x:v>0.11532552200851316</x:v>
      </x:c>
      <x:c r="AA530" s="34">
        <x:f t="shared" si="288"/>
        <x:v>0.11676779372826182</x:v>
      </x:c>
      <x:c r="AB530" s="34">
        <x:f t="shared" si="289"/>
        <x:v>0.8923552474809987</x:v>
      </x:c>
      <x:c r="AC530" s="34">
        <x:f t="shared" si="290"/>
        <x:v>5.8916090180410455E-2</x:v>
      </x:c>
      <x:c r="AD530" s="34">
        <x:f t="shared" si="291"/>
        <x:v>1.1833646533981841</x:v>
      </x:c>
      <x:c r="AE530" s="34">
        <x:f t="shared" si="311"/>
        <x:v>1.1904360359613961</x:v>
      </x:c>
      <x:c r="AF530" s="33">
        <x:f t="shared" si="292"/>
        <x:v>-5.9401617135197426E-3</x:v>
      </x:c>
      <x:c r="AG530" s="33">
        <x:f t="shared" si="312"/>
        <x:v>-3.7118318847750853E-4</x:v>
      </x:c>
      <x:c r="AH530" s="30">
        <x:f t="shared" si="313"/>
        <x:v>44561</x:v>
      </x:c>
      <x:c r="AI530" s="36">
        <x:f t="shared" si="293"/>
        <x:v>2022</x:v>
      </x:c>
      <x:c r="AJ530" s="36">
        <x:f t="shared" si="294"/>
        <x:v>1</x:v>
      </x:c>
      <x:c r="AK530" s="26">
        <x:f t="shared" si="295"/>
        <x:v>0</x:v>
      </x:c>
      <x:c r="AL530" s="34">
        <x:f t="shared" si="314"/>
        <x:v>1.1904360359613961</x:v>
      </x:c>
      <x:c r="AM530" s="35" t="str">
        <x:f t="shared" si="296"/>
      </x:c>
      <x:c r="AN530" s="34">
        <x:f t="shared" si="315"/>
        <x:v>1.1891432977618004</x:v>
      </x:c>
      <x:c r="AO530" s="35">
        <x:f t="shared" si="297"/>
        <x:v>-4.8595021092014967E-3</x:v>
      </x:c>
      <x:c r="AP530" s="31">
        <x:f t="shared" si="298"/>
        <x:v>1</x:v>
      </x:c>
      <x:c r="AQ530" s="26" t="b">
        <x:f t="shared" si="299"/>
        <x:v>1</x:v>
      </x:c>
    </x:row>
    <x:row r="531">
      <x:c r="A531" s="30" t="n">
        <x:f>'净值底稿'!A493</x:f>
        <x:v>44568</x:v>
      </x:c>
      <x:c r="B531" s="32" t="n">
        <x:f>'净值底稿'!F493</x:f>
        <x:v>1.890017686197025</x:v>
      </x:c>
      <x:c r="C531" s="32" t="n">
        <x:f>'净值底稿'!O493</x:f>
        <x:v>1.4824664935323688</x:v>
      </x:c>
      <x:c r="D531" s="32" t="n">
        <x:f>'净值底稿'!P493</x:f>
        <x:v>1.5182</x:v>
      </x:c>
      <x:c r="E531" s="32" t="n">
        <x:f>'净值底稿'!Q493</x:f>
        <x:v>1.3323</x:v>
      </x:c>
      <x:c r="F531" s="33">
        <x:f t="shared" si="300"/>
        <x:v>-1.8955340224904194E-2</x:v>
      </x:c>
      <x:c r="G531" s="33">
        <x:f t="shared" si="301"/>
        <x:v>-1.3322478750184108E-2</x:v>
      </x:c>
      <x:c r="H531" s="33">
        <x:f t="shared" si="302"/>
        <x:v>1.317523056654224E-4</x:v>
      </x:c>
      <x:c r="I531" s="33">
        <x:f t="shared" si="303"/>
        <x:v>-6.7839570597881815E-3</x:v>
      </x:c>
      <x:c r="J531" s="34">
        <x:f t="shared" si="304"/>
        <x:v>0.11313948750222712</x:v>
      </x:c>
      <x:c r="K531" s="34">
        <x:f t="shared" si="305"/>
        <x:v>0.11521215727761117</x:v>
      </x:c>
      <x:c r="L531" s="34">
        <x:f t="shared" si="306"/>
        <x:v>0.89247281734232697</x:v>
      </x:c>
      <x:c r="M531" s="34">
        <x:f t="shared" si="307"/>
        <x:v>5.8516405954495941E-2</x:v>
      </x:c>
      <x:c r="N531" s="34">
        <x:f t="shared" si="278"/>
        <x:v>1.1793408680766613</x:v>
      </x:c>
      <x:c r="O531" s="35">
        <x:f t="shared" si="279"/>
        <x:v>0.19362650015872648</x:v>
      </x:c>
      <x:c r="P531" s="26" t="b">
        <x:f t="shared" si="280"/>
        <x:v>0</x:v>
      </x:c>
      <x:c r="Q531" s="26" t="b">
        <x:f t="shared" si="281"/>
        <x:v>0</x:v>
      </x:c>
      <x:c r="R531" s="26" t="b">
        <x:f t="shared" si="282"/>
        <x:v>0</x:v>
      </x:c>
      <x:c r="S531" s="26" t="b">
        <x:f t="shared" si="308"/>
        <x:v>0</x:v>
      </x:c>
      <x:c r="T531" s="26" t="str">
        <x:f t="shared" si="309"/>
        <x:v>不调</x:v>
      </x:c>
      <x:c r="U531" s="34">
        <x:f t="shared" si="283"/>
        <x:v>0.11313948750222712</x:v>
      </x:c>
      <x:c r="V531" s="34">
        <x:f t="shared" si="284"/>
        <x:v>0.11521215727761117</x:v>
      </x:c>
      <x:c r="W531" s="34">
        <x:f t="shared" si="285"/>
        <x:v>0.89247281734232697</x:v>
      </x:c>
      <x:c r="X531" s="34">
        <x:f t="shared" si="286"/>
        <x:v>5.8516405954495941E-2</x:v>
      </x:c>
      <x:c r="Y531" s="34">
        <x:f t="shared" si="310"/>
        <x:v>0.99998626710299976</x:v>
      </x:c>
      <x:c r="Z531" s="34">
        <x:f t="shared" si="287"/>
        <x:v>0.11313793376929859</x:v>
      </x:c>
      <x:c r="AA531" s="34">
        <x:f t="shared" si="288"/>
        <x:v>0.1152105750809221</x:v>
      </x:c>
      <x:c r="AB531" s="34">
        <x:f t="shared" si="289"/>
        <x:v>0.8924605611050509</x:v>
      </x:c>
      <x:c r="AC531" s="34">
        <x:f t="shared" si="290"/>
        <x:v>5.8515602354720142E-2</x:v>
      </x:c>
      <x:c r="AD531" s="34">
        <x:f t="shared" si="291"/>
        <x:v>1.1793246723099917</x:v>
      </x:c>
      <x:c r="AE531" s="34">
        <x:f t="shared" si="311"/>
        <x:v>1.1904360359613961</x:v>
      </x:c>
      <x:c r="AF531" s="33">
        <x:f t="shared" si="292"/>
        <x:v>-9.3338602963500827E-3</x:v>
      </x:c>
      <x:c r="AG531" s="33">
        <x:f t="shared" si="312"/>
        <x:v>-3.4139781652181567E-3</x:v>
      </x:c>
      <x:c r="AH531" s="30">
        <x:f t="shared" si="313"/>
        <x:v>44561</x:v>
      </x:c>
      <x:c r="AI531" s="36">
        <x:f t="shared" si="293"/>
        <x:v>2022</x:v>
      </x:c>
      <x:c r="AJ531" s="36">
        <x:f t="shared" si="294"/>
        <x:v>1</x:v>
      </x:c>
      <x:c r="AK531" s="26">
        <x:f t="shared" si="295"/>
        <x:v>0</x:v>
      </x:c>
      <x:c r="AL531" s="34">
        <x:f t="shared" si="314"/>
        <x:v>1.1904360359613961</x:v>
      </x:c>
      <x:c r="AM531" s="35" t="str">
        <x:f t="shared" si="296"/>
      </x:c>
      <x:c r="AN531" s="34">
        <x:f t="shared" si="315"/>
        <x:v>1.1891432977618004</x:v>
      </x:c>
      <x:c r="AO531" s="35">
        <x:f t="shared" si="297"/>
        <x:v>-8.2568900403250378E-3</x:v>
      </x:c>
      <x:c r="AP531" s="31">
        <x:f t="shared" si="298"/>
        <x:v>1</x:v>
      </x:c>
      <x:c r="AQ531" s="26" t="b">
        <x:f t="shared" si="299"/>
        <x:v>1</x:v>
      </x:c>
    </x:row>
    <x:row r="532">
      <x:c r="A532" s="30" t="n">
        <x:f>'净值底稿'!A494</x:f>
        <x:v>44571</x:v>
      </x:c>
      <x:c r="B532" s="32" t="n">
        <x:f>'净值底稿'!F494</x:f>
        <x:v>1.9125940277710225</x:v>
      </x:c>
      <x:c r="C532" s="32" t="n">
        <x:f>'净值底稿'!O494</x:f>
        <x:v>1.4911937674740037</x:v>
      </x:c>
      <x:c r="D532" s="32" t="n">
        <x:f>'净值底稿'!P494</x:f>
        <x:v>1.5194</x:v>
      </x:c>
      <x:c r="E532" s="32" t="n">
        <x:f>'净值底稿'!Q494</x:f>
        <x:v>1.3339</x:v>
      </x:c>
      <x:c r="F532" s="33">
        <x:f t="shared" si="300"/>
        <x:v>1.1945042492921942E-2</x:v>
      </x:c>
      <x:c r="G532" s="33">
        <x:f t="shared" si="301"/>
        <x:v>5.8869957464198208E-3</x:v>
      </x:c>
      <x:c r="H532" s="33">
        <x:f t="shared" si="302"/>
        <x:v>7.90409695692329E-4</x:v>
      </x:c>
      <x:c r="I532" s="33">
        <x:f t="shared" si="303"/>
        <x:v>1.2009307213090015E-3</x:v>
      </x:c>
      <x:c r="J532" s="34">
        <x:f t="shared" si="304"/>
        <x:v>0.11448937119573425</x:v>
      </x:c>
      <x:c r="K532" s="34">
        <x:f t="shared" si="305"/>
        <x:v>0.11588881924636607</x:v>
      </x:c>
      <x:c r="L532" s="34">
        <x:f t="shared" si="306"/>
        <x:v>0.89316597058557134</x:v>
      </x:c>
      <x:c r="M532" s="34">
        <x:f t="shared" si="307"/>
        <x:v>5.8585875539263824E-2</x:v>
      </x:c>
      <x:c r="N532" s="34">
        <x:f t="shared" si="278"/>
        <x:v>1.1821300365669356</x:v>
      </x:c>
      <x:c r="O532" s="35">
        <x:f t="shared" si="279"/>
        <x:v>0.1948839664975856</x:v>
      </x:c>
      <x:c r="P532" s="26" t="b">
        <x:f t="shared" si="280"/>
        <x:v>0</x:v>
      </x:c>
      <x:c r="Q532" s="26" t="b">
        <x:f t="shared" si="281"/>
        <x:v>0</x:v>
      </x:c>
      <x:c r="R532" s="26" t="b">
        <x:f t="shared" si="282"/>
        <x:v>0</x:v>
      </x:c>
      <x:c r="S532" s="26" t="b">
        <x:f t="shared" si="308"/>
        <x:v>0</x:v>
      </x:c>
      <x:c r="T532" s="26" t="str">
        <x:f t="shared" si="309"/>
        <x:v>不调</x:v>
      </x:c>
      <x:c r="U532" s="34">
        <x:f t="shared" si="283"/>
        <x:v>0.11448937119573425</x:v>
      </x:c>
      <x:c r="V532" s="34">
        <x:f t="shared" si="284"/>
        <x:v>0.11588881924636607</x:v>
      </x:c>
      <x:c r="W532" s="34">
        <x:f t="shared" si="285"/>
        <x:v>0.89316597058557134</x:v>
      </x:c>
      <x:c r="X532" s="34">
        <x:f t="shared" si="286"/>
        <x:v>5.8585875539263824E-2</x:v>
      </x:c>
      <x:c r="Y532" s="34">
        <x:f t="shared" si="310"/>
        <x:v>0.99995880187477393</x:v>
      </x:c>
      <x:c r="Z532" s="34">
        <x:f t="shared" si="287"/>
        <x:v>0.11448465444828268</x:v>
      </x:c>
      <x:c r="AA532" s="34">
        <x:f t="shared" si="288"/>
        <x:v>0.11588404484427846</x:v>
      </x:c>
      <x:c r="AB532" s="34">
        <x:f t="shared" si="289"/>
        <x:v>0.89312917382206747</x:v>
      </x:c>
      <x:c r="AC532" s="34">
        <x:f t="shared" si="290"/>
        <x:v>5.8583461911026875E-2</x:v>
      </x:c>
      <x:c r="AD532" s="34">
        <x:f t="shared" si="291"/>
        <x:v>1.1820813350256554</x:v>
      </x:c>
      <x:c r="AE532" s="34">
        <x:f t="shared" si="311"/>
        <x:v>1.1904360359613961</x:v>
      </x:c>
      <x:c r="AF532" s="33">
        <x:f t="shared" si="292"/>
        <x:v>-7.0181855079626265E-3</x:v>
      </x:c>
      <x:c r="AG532" s="33">
        <x:f t="shared" si="312"/>
        <x:v>2.3374926179269284E-3</x:v>
      </x:c>
      <x:c r="AH532" s="30">
        <x:f t="shared" si="313"/>
        <x:v>44561</x:v>
      </x:c>
      <x:c r="AI532" s="36">
        <x:f t="shared" si="293"/>
        <x:v>2022</x:v>
      </x:c>
      <x:c r="AJ532" s="36">
        <x:f t="shared" si="294"/>
        <x:v>1</x:v>
      </x:c>
      <x:c r="AK532" s="26">
        <x:f t="shared" si="295"/>
        <x:v>0</x:v>
      </x:c>
      <x:c r="AL532" s="34">
        <x:f t="shared" si="314"/>
        <x:v>1.1904360359613961</x:v>
      </x:c>
      <x:c r="AM532" s="35" t="str">
        <x:f t="shared" si="296"/>
      </x:c>
      <x:c r="AN532" s="34">
        <x:f t="shared" si="315"/>
        <x:v>1.1891432977618004</x:v>
      </x:c>
      <x:c r="AO532" s="35">
        <x:f t="shared" si="297"/>
        <x:v>-5.9386978419144754E-3</x:v>
      </x:c>
      <x:c r="AP532" s="31">
        <x:f t="shared" si="298"/>
        <x:v>1</x:v>
      </x:c>
      <x:c r="AQ532" s="26" t="b">
        <x:f t="shared" si="299"/>
        <x:v>1</x:v>
      </x:c>
    </x:row>
    <x:row r="533">
      <x:c r="A533" s="30" t="n">
        <x:f>'净值底稿'!A495</x:f>
        <x:v>44572</x:v>
      </x:c>
      <x:c r="B533" s="32" t="n">
        <x:f>'净值底稿'!F495</x:f>
        <x:v>1.874238983765745</x:v>
      </x:c>
      <x:c r="C533" s="32" t="n">
        <x:f>'净值底稿'!O495</x:f>
        <x:v>1.4797636862894101</x:v>
      </x:c>
      <x:c r="D533" s="32" t="n">
        <x:f>'净值底稿'!P495</x:f>
        <x:v>1.5202</x:v>
      </x:c>
      <x:c r="E533" s="32" t="n">
        <x:f>'净值底稿'!Q495</x:f>
        <x:v>1.3451</x:v>
      </x:c>
      <x:c r="F533" s="33">
        <x:f t="shared" si="300"/>
        <x:v>-2.0053939021224099E-2</x:v>
      </x:c>
      <x:c r="G533" s="33">
        <x:f t="shared" si="301"/>
        <x:v>-7.6650542899970864E-3</x:v>
      </x:c>
      <x:c r="H533" s="33">
        <x:f t="shared" si="302"/>
        <x:v>5.2652362774763262E-4</x:v>
      </x:c>
      <x:c r="I533" s="33">
        <x:f t="shared" si="303"/>
        <x:v>8.3964315166054071E-3</x:v>
      </x:c>
      <x:c r="J533" s="34">
        <x:f t="shared" si="304"/>
        <x:v>0.1121887861691109</x:v>
      </x:c>
      <x:c r="K533" s="34">
        <x:f t="shared" si="305"/>
        <x:v>0.11499578734920261</x:v>
      </x:c>
      <x:c r="L533" s="34">
        <x:f t="shared" si="306"/>
        <x:v>0.89359942743471554</x:v>
      </x:c>
      <x:c r="M533" s="34">
        <x:f t="shared" si="307"/>
        <x:v>5.9075353936968472E-2</x:v>
      </x:c>
      <x:c r="N533" s="34">
        <x:f t="shared" si="278"/>
        <x:v>1.1798593548899974</x:v>
      </x:c>
      <x:c r="O533" s="35">
        <x:f t="shared" si="279"/>
        <x:v>0.19255225004296783</x:v>
      </x:c>
      <x:c r="P533" s="26" t="b">
        <x:f t="shared" si="280"/>
        <x:v>0</x:v>
      </x:c>
      <x:c r="Q533" s="26" t="b">
        <x:f t="shared" si="281"/>
        <x:v>0</x:v>
      </x:c>
      <x:c r="R533" s="26" t="b">
        <x:f t="shared" si="282"/>
        <x:v>0</x:v>
      </x:c>
      <x:c r="S533" s="26" t="b">
        <x:f t="shared" si="308"/>
        <x:v>0</x:v>
      </x:c>
      <x:c r="T533" s="26" t="str">
        <x:f t="shared" si="309"/>
        <x:v>不调</x:v>
      </x:c>
      <x:c r="U533" s="34">
        <x:f t="shared" si="283"/>
        <x:v>0.1121887861691109</x:v>
      </x:c>
      <x:c r="V533" s="34">
        <x:f t="shared" si="284"/>
        <x:v>0.11499578734920261</x:v>
      </x:c>
      <x:c r="W533" s="34">
        <x:f t="shared" si="285"/>
        <x:v>0.89359942743471554</x:v>
      </x:c>
      <x:c r="X533" s="34">
        <x:f t="shared" si="286"/>
        <x:v>5.9075353936968472E-2</x:v>
      </x:c>
      <x:c r="Y533" s="34">
        <x:f t="shared" si="310"/>
        <x:v>0.99998626710299976</x:v>
      </x:c>
      <x:c r="Z533" s="34">
        <x:f t="shared" si="287"/>
        <x:v>0.11218724549206587</x:v>
      </x:c>
      <x:c r="AA533" s="34">
        <x:f t="shared" si="288"/>
        <x:v>0.11499420812389949</x:v>
      </x:c>
      <x:c r="AB533" s="34">
        <x:f t="shared" si="289"/>
        <x:v>0.89358715572581915</x:v>
      </x:c>
      <x:c r="AC533" s="34">
        <x:f t="shared" si="290"/>
        <x:v>5.9074542661217602E-2</x:v>
      </x:c>
      <x:c r="AD533" s="34">
        <x:f t="shared" si="291"/>
        <x:v>1.1798431520030022</x:v>
      </x:c>
      <x:c r="AE533" s="34">
        <x:f t="shared" si="311"/>
        <x:v>1.1904360359613961</x:v>
      </x:c>
      <x:c r="AF533" s="33">
        <x:f t="shared" si="292"/>
        <x:v>-8.8983226636273338E-3</x:v>
      </x:c>
      <x:c r="AG533" s="33">
        <x:f t="shared" si="312"/>
        <x:v>-1.8934255675432388E-3</x:v>
      </x:c>
      <x:c r="AH533" s="30">
        <x:f t="shared" si="313"/>
        <x:v>44561</x:v>
      </x:c>
      <x:c r="AI533" s="36">
        <x:f t="shared" si="293"/>
        <x:v>2022</x:v>
      </x:c>
      <x:c r="AJ533" s="36">
        <x:f t="shared" si="294"/>
        <x:v>1</x:v>
      </x:c>
      <x:c r="AK533" s="26">
        <x:f t="shared" si="295"/>
        <x:v>0</x:v>
      </x:c>
      <x:c r="AL533" s="34">
        <x:f t="shared" si="314"/>
        <x:v>1.1904360359613961</x:v>
      </x:c>
      <x:c r="AM533" s="35" t="str">
        <x:f t="shared" si="296"/>
      </x:c>
      <x:c r="AN533" s="34">
        <x:f t="shared" si="315"/>
        <x:v>1.1891432977618004</x:v>
      </x:c>
      <x:c r="AO533" s="35">
        <x:f t="shared" si="297"/>
        <x:v>-7.8208789271259072E-3</x:v>
      </x:c>
      <x:c r="AP533" s="31">
        <x:f t="shared" si="298"/>
        <x:v>1</x:v>
      </x:c>
      <x:c r="AQ533" s="26" t="b">
        <x:f t="shared" si="299"/>
        <x:v>1</x:v>
      </x:c>
    </x:row>
    <x:row r="534">
      <x:c r="A534" s="30" t="n">
        <x:f>'净值底稿'!A496</x:f>
        <x:v>44573</x:v>
      </x:c>
      <x:c r="B534" s="32" t="n">
        <x:f>'净值底稿'!F496</x:f>
        <x:v>1.9141033711242474</x:v>
      </x:c>
      <x:c r="C534" s="32" t="n">
        <x:f>'净值底稿'!O496</x:f>
        <x:v>1.4992109594746936</x:v>
      </x:c>
      <x:c r="D534" s="32" t="n">
        <x:f>'净值底稿'!P496</x:f>
        <x:v>1.5207</x:v>
      </x:c>
      <x:c r="E534" s="32" t="n">
        <x:f>'净值底稿'!Q496</x:f>
        <x:v>1.35</x:v>
      </x:c>
      <x:c r="F534" s="33">
        <x:f t="shared" si="300"/>
        <x:v>2.1269639413009411E-2</x:v>
      </x:c>
      <x:c r="G534" s="33">
        <x:f t="shared" si="301"/>
        <x:v>1.314214787500867E-2</x:v>
      </x:c>
      <x:c r="H534" s="33">
        <x:f t="shared" si="302"/>
        <x:v>3.2890409156682843E-4</x:v>
      </x:c>
      <x:c r="I534" s="33">
        <x:f t="shared" si="303"/>
        <x:v>3.6428518325775094E-3</x:v>
      </x:c>
      <x:c r="J534" s="34">
        <x:f t="shared" si="304"/>
        <x:v>0.11457342775042087</x:v>
      </x:c>
      <x:c r="K534" s="34">
        <x:f t="shared" si="305"/>
        <x:v>0.11650547901183329</x:v>
      </x:c>
      <x:c r="L534" s="34">
        <x:f t="shared" si="306"/>
        <x:v>0.8938810601975089</x:v>
      </x:c>
      <x:c r="M534" s="34">
        <x:f t="shared" si="307"/>
        <x:v>5.9289742467209694E-2</x:v>
      </x:c>
      <x:c r="N534" s="34">
        <x:f t="shared" si="278"/>
        <x:v>1.1842497094269726</x:v>
      </x:c>
      <x:c r="O534" s="35">
        <x:f t="shared" si="279"/>
        <x:v>0.19512684269440708</x:v>
      </x:c>
      <x:c r="P534" s="26" t="b">
        <x:f t="shared" si="280"/>
        <x:v>0</x:v>
      </x:c>
      <x:c r="Q534" s="26" t="b">
        <x:f t="shared" si="281"/>
        <x:v>0</x:v>
      </x:c>
      <x:c r="R534" s="26" t="b">
        <x:f t="shared" si="282"/>
        <x:v>0</x:v>
      </x:c>
      <x:c r="S534" s="26" t="b">
        <x:f t="shared" si="308"/>
        <x:v>0</x:v>
      </x:c>
      <x:c r="T534" s="26" t="str">
        <x:f t="shared" si="309"/>
        <x:v>不调</x:v>
      </x:c>
      <x:c r="U534" s="34">
        <x:f t="shared" si="283"/>
        <x:v>0.11457342775042087</x:v>
      </x:c>
      <x:c r="V534" s="34">
        <x:f t="shared" si="284"/>
        <x:v>0.11650547901183329</x:v>
      </x:c>
      <x:c r="W534" s="34">
        <x:f t="shared" si="285"/>
        <x:v>0.8938810601975089</x:v>
      </x:c>
      <x:c r="X534" s="34">
        <x:f t="shared" si="286"/>
        <x:v>5.9289742467209694E-2</x:v>
      </x:c>
      <x:c r="Y534" s="34">
        <x:f t="shared" si="310"/>
        <x:v>0.99998626710299976</x:v>
      </x:c>
      <x:c r="Z534" s="34">
        <x:f t="shared" si="287"/>
        <x:v>0.1145718543253386</x:v>
      </x:c>
      <x:c r="AA534" s="34">
        <x:f t="shared" si="288"/>
        <x:v>0.11650387905409006</x:v>
      </x:c>
      <x:c r="AB534" s="34">
        <x:f t="shared" si="289"/>
        <x:v>0.89386878462097874</x:v>
      </x:c>
      <x:c r="AC534" s="34">
        <x:f t="shared" si="290"/>
        <x:v>5.9288928247283219E-2</x:v>
      </x:c>
      <x:c r="AD534" s="34">
        <x:f t="shared" si="291"/>
        <x:v>1.1842334462476907</x:v>
      </x:c>
      <x:c r="AE534" s="34">
        <x:f t="shared" si="311"/>
        <x:v>1.1904360359613961</x:v>
      </x:c>
      <x:c r="AF534" s="33">
        <x:f t="shared" si="292"/>
        <x:v>-5.2103511035738181E-3</x:v>
      </x:c>
      <x:c r="AG534" s="33">
        <x:f t="shared" si="312"/>
        <x:v>3.7210829568619097E-3</x:v>
      </x:c>
      <x:c r="AH534" s="30">
        <x:f t="shared" si="313"/>
        <x:v>44561</x:v>
      </x:c>
      <x:c r="AI534" s="36">
        <x:f t="shared" si="293"/>
        <x:v>2022</x:v>
      </x:c>
      <x:c r="AJ534" s="36">
        <x:f t="shared" si="294"/>
        <x:v>1</x:v>
      </x:c>
      <x:c r="AK534" s="26">
        <x:f t="shared" si="295"/>
        <x:v>0</x:v>
      </x:c>
      <x:c r="AL534" s="34">
        <x:f t="shared" si="314"/>
        <x:v>1.1904360359613961</x:v>
      </x:c>
      <x:c r="AM534" s="35" t="str">
        <x:f t="shared" si="296"/>
      </x:c>
      <x:c r="AN534" s="34">
        <x:f t="shared" si="315"/>
        <x:v>1.1891432977618004</x:v>
      </x:c>
      <x:c r="AO534" s="35">
        <x:f t="shared" si="297"/>
        <x:v>-4.1288981095474186E-3</x:v>
      </x:c>
      <x:c r="AP534" s="31">
        <x:f t="shared" si="298"/>
        <x:v>1</x:v>
      </x:c>
      <x:c r="AQ534" s="26" t="b">
        <x:f t="shared" si="299"/>
        <x:v>1</x:v>
      </x:c>
    </x:row>
    <x:row r="535">
      <x:c r="A535" s="30" t="n">
        <x:f>'净值底稿'!A497</x:f>
        <x:v>44574</x:v>
      </x:c>
      <x:c r="B535" s="32" t="n">
        <x:f>'净值底稿'!F497</x:f>
        <x:v>1.8726434096892275</x:v>
      </x:c>
      <x:c r="C535" s="32" t="n">
        <x:f>'净值底稿'!O497</x:f>
        <x:v>1.4795209892804748</x:v>
      </x:c>
      <x:c r="D535" s="32" t="n">
        <x:f>'净值底稿'!P497</x:f>
        <x:v>1.5211</x:v>
      </x:c>
      <x:c r="E535" s="32" t="n">
        <x:f>'净值底稿'!Q497</x:f>
        <x:v>1.3536</x:v>
      </x:c>
      <x:c r="F535" s="33">
        <x:f t="shared" si="300"/>
        <x:v>-2.1660252032610128E-2</x:v>
      </x:c>
      <x:c r="G535" s="33">
        <x:f t="shared" si="301"/>
        <x:v>-1.3133555401114383E-2</x:v>
      </x:c>
      <x:c r="H535" s="33">
        <x:f t="shared" si="302"/>
        <x:v>2.63036759386992E-4</x:v>
      </x:c>
      <x:c r="I535" s="33">
        <x:f t="shared" si="303"/>
        <x:v>2.666666666666595E-3</x:v>
      </x:c>
      <x:c r="J535" s="34">
        <x:f t="shared" si="304"/>
        <x:v>0.11209019908480827</x:v>
      </x:c>
      <x:c r="K535" s="34">
        <x:f t="shared" si="305"/>
        <x:v>0.11497376890408843</x:v>
      </x:c>
      <x:c r="L535" s="34">
        <x:f t="shared" si="306"/>
        <x:v>0.89410390496940262</x:v>
      </x:c>
      <x:c r="M535" s="34">
        <x:f t="shared" si="307"/>
        <x:v>5.9447032055942636E-2</x:v>
      </x:c>
      <x:c r="N535" s="34">
        <x:f t="shared" si="278"/>
        <x:v>1.1806149050142418</x:v>
      </x:c>
      <x:c r="O535" s="35">
        <x:f t="shared" si="279"/>
        <x:v>0.19232686884141756</x:v>
      </x:c>
      <x:c r="P535" s="26" t="b">
        <x:f t="shared" si="280"/>
        <x:v>0</x:v>
      </x:c>
      <x:c r="Q535" s="26" t="b">
        <x:f t="shared" si="281"/>
        <x:v>0</x:v>
      </x:c>
      <x:c r="R535" s="26" t="b">
        <x:f t="shared" si="282"/>
        <x:v>0</x:v>
      </x:c>
      <x:c r="S535" s="26" t="b">
        <x:f t="shared" si="308"/>
        <x:v>0</x:v>
      </x:c>
      <x:c r="T535" s="26" t="str">
        <x:f t="shared" si="309"/>
        <x:v>不调</x:v>
      </x:c>
      <x:c r="U535" s="34">
        <x:f t="shared" si="283"/>
        <x:v>0.11209019908480827</x:v>
      </x:c>
      <x:c r="V535" s="34">
        <x:f t="shared" si="284"/>
        <x:v>0.11497376890408843</x:v>
      </x:c>
      <x:c r="W535" s="34">
        <x:f t="shared" si="285"/>
        <x:v>0.89410390496940262</x:v>
      </x:c>
      <x:c r="X535" s="34">
        <x:f t="shared" si="286"/>
        <x:v>5.9447032055942636E-2</x:v>
      </x:c>
      <x:c r="Y535" s="34">
        <x:f t="shared" si="310"/>
        <x:v>0.99998626710299976</x:v>
      </x:c>
      <x:c r="Z535" s="34">
        <x:f t="shared" si="287"/>
        <x:v>0.1120886597616495</x:v>
      </x:c>
      <x:c r="AA535" s="34">
        <x:f t="shared" si="288"/>
        <x:v>0.11497218998116235</x:v>
      </x:c>
      <x:c r="AB535" s="34">
        <x:f t="shared" si="289"/>
        <x:v>0.89409162633256811</x:v>
      </x:c>
      <x:c r="AC535" s="34">
        <x:f t="shared" si="290"/>
        <x:v>5.944621567597444E-2</x:v>
      </x:c>
      <x:c r="AD535" s="34">
        <x:f t="shared" si="291"/>
        <x:v>1.1805986917513545</x:v>
      </x:c>
      <x:c r="AE535" s="34">
        <x:f t="shared" si="311"/>
        <x:v>1.1904360359613961</x:v>
      </x:c>
      <x:c r="AF535" s="33">
        <x:f t="shared" si="292"/>
        <x:v>-8.2636478675622849E-3</x:v>
      </x:c>
      <x:c r="AG535" s="33">
        <x:f t="shared" si="312"/>
        <x:v>-3.0692888364647342E-3</x:v>
      </x:c>
      <x:c r="AH535" s="30">
        <x:f t="shared" si="313"/>
        <x:v>44561</x:v>
      </x:c>
      <x:c r="AI535" s="36">
        <x:f t="shared" si="293"/>
        <x:v>2022</x:v>
      </x:c>
      <x:c r="AJ535" s="36">
        <x:f t="shared" si="294"/>
        <x:v>1</x:v>
      </x:c>
      <x:c r="AK535" s="26">
        <x:f t="shared" si="295"/>
        <x:v>0</x:v>
      </x:c>
      <x:c r="AL535" s="34">
        <x:f t="shared" si="314"/>
        <x:v>1.1904360359613961</x:v>
      </x:c>
      <x:c r="AM535" s="35" t="str">
        <x:f t="shared" si="296"/>
      </x:c>
      <x:c r="AN535" s="34">
        <x:f t="shared" si="315"/>
        <x:v>1.1891432977618004</x:v>
      </x:c>
      <x:c r="AO535" s="35">
        <x:f t="shared" si="297"/>
        <x:v>-7.1855141651376853E-3</x:v>
      </x:c>
      <x:c r="AP535" s="31">
        <x:f t="shared" si="298"/>
        <x:v>1</x:v>
      </x:c>
      <x:c r="AQ535" s="26" t="b">
        <x:f t="shared" si="299"/>
        <x:v>1</x:v>
      </x:c>
    </x:row>
    <x:row r="536">
      <x:c r="A536" s="30" t="n">
        <x:f>'净值底稿'!A498</x:f>
        <x:v>44575</x:v>
      </x:c>
      <x:c r="B536" s="32" t="n">
        <x:f>'净值底稿'!F498</x:f>
        <x:v>1.89231864809589</x:v>
      </x:c>
      <x:c r="C536" s="32" t="n">
        <x:f>'净值底稿'!O498</x:f>
        <x:v>1.4775650992849976</x:v>
      </x:c>
      <x:c r="D536" s="32" t="n">
        <x:f>'净值底稿'!P498</x:f>
        <x:v>1.5212</x:v>
      </x:c>
      <x:c r="E536" s="32" t="n">
        <x:f>'净值底稿'!Q498</x:f>
        <x:v>1.3531</x:v>
      </x:c>
      <x:c r="F536" s="33">
        <x:f t="shared" si="300"/>
        <x:v>1.0506665767150869E-2</x:v>
      </x:c>
      <x:c r="G536" s="33">
        <x:f t="shared" si="301"/>
        <x:v>-1.3219751592902229E-3</x:v>
      </x:c>
      <x:c r="H536" s="33">
        <x:f t="shared" si="302"/>
        <x:v>6.5741897311344388E-5</x:v>
      </x:c>
      <x:c r="I536" s="33">
        <x:f t="shared" si="303"/>
        <x:v>-3.6938534278951884E-4</x:v>
      </x:c>
      <x:c r="J536" s="34">
        <x:f t="shared" si="304"/>
        <x:v>0.11326633784605304</x:v>
      </x:c>
      <x:c r="K536" s="34">
        <x:f t="shared" si="305"/>
        <x:v>0.11482019960199806</x:v>
      </x:c>
      <x:c r="L536" s="34">
        <x:f t="shared" si="306"/>
        <x:v>0.8941504056124534</x:v>
      </x:c>
      <x:c r="M536" s="34">
        <x:f t="shared" si="307"/>
        <x:v>5.9424257115219432E-2</x:v>
      </x:c>
      <x:c r="N536" s="34">
        <x:f t="shared" si="278"/>
        <x:v>1.1816612001757241</x:v>
      </x:c>
      <x:c r="O536" s="35">
        <x:f t="shared" si="279"/>
        <x:v>0.19302194014166879</x:v>
      </x:c>
      <x:c r="P536" s="26" t="b">
        <x:f t="shared" si="280"/>
        <x:v>0</x:v>
      </x:c>
      <x:c r="Q536" s="26" t="b">
        <x:f t="shared" si="281"/>
        <x:v>0</x:v>
      </x:c>
      <x:c r="R536" s="26" t="b">
        <x:f t="shared" si="282"/>
        <x:v>0</x:v>
      </x:c>
      <x:c r="S536" s="26" t="b">
        <x:f t="shared" si="308"/>
        <x:v>0</x:v>
      </x:c>
      <x:c r="T536" s="26" t="str">
        <x:f t="shared" si="309"/>
        <x:v>不调</x:v>
      </x:c>
      <x:c r="U536" s="34">
        <x:f t="shared" si="283"/>
        <x:v>0.11326633784605304</x:v>
      </x:c>
      <x:c r="V536" s="34">
        <x:f t="shared" si="284"/>
        <x:v>0.11482019960199806</x:v>
      </x:c>
      <x:c r="W536" s="34">
        <x:f t="shared" si="285"/>
        <x:v>0.8941504056124534</x:v>
      </x:c>
      <x:c r="X536" s="34">
        <x:f t="shared" si="286"/>
        <x:v>5.9424257115219432E-2</x:v>
      </x:c>
      <x:c r="Y536" s="34">
        <x:f t="shared" si="310"/>
        <x:v>0.99998626710299976</x:v>
      </x:c>
      <x:c r="Z536" s="34">
        <x:f t="shared" si="287"/>
        <x:v>0.11326478237110181</x:v>
      </x:c>
      <x:c r="AA536" s="34">
        <x:f t="shared" si="288"/>
        <x:v>0.11481862278802338</x:v>
      </x:c>
      <x:c r="AB536" s="34">
        <x:f t="shared" si="289"/>
        <x:v>0.89413812633703038</x:v>
      </x:c>
      <x:c r="AC536" s="34">
        <x:f t="shared" si="290"/>
        <x:v>5.9423441048017153E-2</x:v>
      </x:c>
      <x:c r="AD536" s="34">
        <x:f t="shared" si="291"/>
        <x:v>1.1816449725441729</x:v>
      </x:c>
      <x:c r="AE536" s="34">
        <x:f t="shared" si="311"/>
        <x:v>1.1904360359613961</x:v>
      </x:c>
      <x:c r="AF536" s="33">
        <x:f t="shared" si="292"/>
        <x:v>-7.3847423562943826E-3</x:v>
      </x:c>
      <x:c r="AG536" s="33">
        <x:f t="shared" si="312"/>
        <x:v>8.8622899561774382E-4</x:v>
      </x:c>
      <x:c r="AH536" s="30">
        <x:f t="shared" si="313"/>
        <x:v>44561</x:v>
      </x:c>
      <x:c r="AI536" s="36">
        <x:f t="shared" si="293"/>
        <x:v>2022</x:v>
      </x:c>
      <x:c r="AJ536" s="36">
        <x:f t="shared" si="294"/>
        <x:v>1</x:v>
      </x:c>
      <x:c r="AK536" s="26">
        <x:f t="shared" si="295"/>
        <x:v>0</x:v>
      </x:c>
      <x:c r="AL536" s="34">
        <x:f t="shared" si="314"/>
        <x:v>1.1904360359613961</x:v>
      </x:c>
      <x:c r="AM536" s="35" t="str">
        <x:f t="shared" si="296"/>
      </x:c>
      <x:c r="AN536" s="34">
        <x:f t="shared" si="315"/>
        <x:v>1.1891432977618004</x:v>
      </x:c>
      <x:c r="AO536" s="35">
        <x:f t="shared" si="297"/>
        <x:v>-6.3056531805214533E-3</x:v>
      </x:c>
      <x:c r="AP536" s="31">
        <x:f t="shared" si="298"/>
        <x:v>1</x:v>
      </x:c>
      <x:c r="AQ536" s="26" t="b">
        <x:f t="shared" si="299"/>
        <x:v>1</x:v>
      </x:c>
    </x:row>
    <x:row r="537">
      <x:c r="A537" s="30" t="n">
        <x:f>'净值底稿'!A499</x:f>
        <x:v>44578</x:v>
      </x:c>
      <x:c r="B537" s="32" t="n">
        <x:f>'净值底稿'!F499</x:f>
        <x:v>1.931672792296675</x:v>
      </x:c>
      <x:c r="C537" s="32" t="n">
        <x:f>'净值底稿'!O499</x:f>
        <x:v>1.4973535952643962</x:v>
      </x:c>
      <x:c r="D537" s="32" t="n">
        <x:f>'净值底稿'!P499</x:f>
        <x:v>1.522</x:v>
      </x:c>
      <x:c r="E537" s="32" t="n">
        <x:f>'净值底稿'!Q499</x:f>
        <x:v>1.3484</x:v>
      </x:c>
      <x:c r="F537" s="33">
        <x:f t="shared" si="300"/>
        <x:v>2.0796785065974044E-2</x:v>
      </x:c>
      <x:c r="G537" s="33">
        <x:f t="shared" si="301"/>
        <x:v>1.3392639003841023E-2</x:v>
      </x:c>
      <x:c r="H537" s="33">
        <x:f t="shared" si="302"/>
        <x:v>5.2590060478574507E-4</x:v>
      </x:c>
      <x:c r="I537" s="33">
        <x:f t="shared" si="303"/>
        <x:v>-3.4735052841622371E-3</x:v>
      </x:c>
      <x:c r="J537" s="34">
        <x:f t="shared" si="304"/>
        <x:v>0.11562032570561794</x:v>
      </x:c>
      <x:c r="K537" s="34">
        <x:f t="shared" si="305"/>
        <x:v>0.11635634715394157</x:v>
      </x:c>
      <x:c r="L537" s="34">
        <x:f t="shared" si="306"/>
        <x:v>0.89460835411843298</x:v>
      </x:c>
      <x:c r="M537" s="34">
        <x:f t="shared" si="307"/>
        <x:v>5.9217033411533761E-2</x:v>
      </x:c>
      <x:c r="N537" s="34">
        <x:f t="shared" si="278"/>
        <x:v>1.1858020603895263</x:v>
      </x:c>
      <x:c r="O537" s="35">
        <x:f t="shared" si="279"/>
        <x:v>0.19562849535221508</x:v>
      </x:c>
      <x:c r="P537" s="26" t="b">
        <x:f t="shared" si="280"/>
        <x:v>0</x:v>
      </x:c>
      <x:c r="Q537" s="26" t="b">
        <x:f t="shared" si="281"/>
        <x:v>0</x:v>
      </x:c>
      <x:c r="R537" s="26" t="b">
        <x:f t="shared" si="282"/>
        <x:v>0</x:v>
      </x:c>
      <x:c r="S537" s="26" t="b">
        <x:f t="shared" si="308"/>
        <x:v>0</x:v>
      </x:c>
      <x:c r="T537" s="26" t="str">
        <x:f t="shared" si="309"/>
        <x:v>不调</x:v>
      </x:c>
      <x:c r="U537" s="34">
        <x:f t="shared" si="283"/>
        <x:v>0.11562032570561794</x:v>
      </x:c>
      <x:c r="V537" s="34">
        <x:f t="shared" si="284"/>
        <x:v>0.11635634715394157</x:v>
      </x:c>
      <x:c r="W537" s="34">
        <x:f t="shared" si="285"/>
        <x:v>0.89460835411843298</x:v>
      </x:c>
      <x:c r="X537" s="34">
        <x:f t="shared" si="286"/>
        <x:v>5.9217033411533761E-2</x:v>
      </x:c>
      <x:c r="Y537" s="34">
        <x:f t="shared" si="310"/>
        <x:v>0.99995880187477393</x:v>
      </x:c>
      <x:c r="Z537" s="34">
        <x:f t="shared" si="287"/>
        <x:v>0.11561556236496083</x:v>
      </x:c>
      <x:c r="AA537" s="34">
        <x:f t="shared" si="288"/>
        <x:v>0.11635155349058067</x:v>
      </x:c>
      <x:c r="AB537" s="34">
        <x:f t="shared" si="289"/>
        <x:v>0.89457149793143176</x:v>
      </x:c>
      <x:c r="AC537" s="34">
        <x:f t="shared" si="290"/>
        <x:v>5.9214593780775752E-2</x:v>
      </x:c>
      <x:c r="AD537" s="34">
        <x:f t="shared" si="291"/>
        <x:v>1.185753207567749</x:v>
      </x:c>
      <x:c r="AE537" s="34">
        <x:f t="shared" si="311"/>
        <x:v>1.1904360359613961</x:v>
      </x:c>
      <x:c r="AF537" s="33">
        <x:f t="shared" si="292"/>
        <x:v>-3.9337085338359001E-3</x:v>
      </x:c>
      <x:c r="AG537" s="33">
        <x:f t="shared" si="312"/>
        <x:v>3.4767084183762176E-3</x:v>
      </x:c>
      <x:c r="AH537" s="30">
        <x:f t="shared" si="313"/>
        <x:v>44561</x:v>
      </x:c>
      <x:c r="AI537" s="36">
        <x:f t="shared" si="293"/>
        <x:v>2022</x:v>
      </x:c>
      <x:c r="AJ537" s="36">
        <x:f t="shared" si="294"/>
        <x:v>1</x:v>
      </x:c>
      <x:c r="AK537" s="26">
        <x:f t="shared" si="295"/>
        <x:v>0</x:v>
      </x:c>
      <x:c r="AL537" s="34">
        <x:f t="shared" si="314"/>
        <x:v>1.1904360359613961</x:v>
      </x:c>
      <x:c r="AM537" s="35" t="str">
        <x:f t="shared" si="296"/>
      </x:c>
      <x:c r="AN537" s="34">
        <x:f t="shared" si="315"/>
        <x:v>1.1891432977618004</x:v>
      </x:c>
      <x:c r="AO537" s="35">
        <x:f t="shared" si="297"/>
        <x:v>-2.8508676796413779E-3</x:v>
      </x:c>
      <x:c r="AP537" s="31">
        <x:f t="shared" si="298"/>
        <x:v>1</x:v>
      </x:c>
      <x:c r="AQ537" s="26" t="b">
        <x:f t="shared" si="299"/>
        <x:v>1</x:v>
      </x:c>
    </x:row>
    <x:row r="538">
      <x:c r="A538" s="30" t="n">
        <x:f>'净值底稿'!A500</x:f>
        <x:v>44579</x:v>
      </x:c>
      <x:c r="B538" s="32" t="n">
        <x:f>'净值底稿'!F500</x:f>
        <x:v>1.926336278382235</x:v>
      </x:c>
      <x:c r="C538" s="32" t="n">
        <x:f>'净值底稿'!O500</x:f>
        <x:v>1.4927971344483737</x:v>
      </x:c>
      <x:c r="D538" s="32" t="n">
        <x:f>'净值底稿'!P500</x:f>
        <x:v>1.5245</x:v>
      </x:c>
      <x:c r="E538" s="32" t="n">
        <x:f>'净值底稿'!Q500</x:f>
        <x:v>1.344</x:v>
      </x:c>
      <x:c r="F538" s="33">
        <x:f t="shared" si="300"/>
        <x:v>-2.7626386496312216E-3</x:v>
      </x:c>
      <x:c r="G538" s="33">
        <x:f t="shared" si="301"/>
        <x:v>-3.0430092333787462E-3</x:v>
      </x:c>
      <x:c r="H538" s="33">
        <x:f t="shared" si="302"/>
        <x:v>1.6425755584756896E-3</x:v>
      </x:c>
      <x:c r="I538" s="33">
        <x:f t="shared" si="303"/>
        <x:v>-3.2631266686442562E-3</x:v>
      </x:c>
      <x:c r="J538" s="34">
        <x:f t="shared" si="304"/>
        <x:v>0.11529615834387254</x:v>
      </x:c>
      <x:c r="K538" s="34">
        <x:f t="shared" si="305"/>
        <x:v>0.11599749463899087</x:v>
      </x:c>
      <x:c r="L538" s="34">
        <x:f t="shared" si="306"/>
        <x:v>0.8960408992092429</x:v>
      </x:c>
      <x:c r="M538" s="34">
        <x:f t="shared" si="307"/>
        <x:v>5.9021369060636764E-2</x:v>
      </x:c>
      <x:c r="N538" s="34">
        <x:f t="shared" si="278"/>
        <x:v>1.186355921252743</x:v>
      </x:c>
      <x:c r="O538" s="35">
        <x:f t="shared" si="279"/>
        <x:v>0.19496143513038383</x:v>
      </x:c>
      <x:c r="P538" s="26" t="b">
        <x:f t="shared" si="280"/>
        <x:v>0</x:v>
      </x:c>
      <x:c r="Q538" s="26" t="b">
        <x:f t="shared" si="281"/>
        <x:v>0</x:v>
      </x:c>
      <x:c r="R538" s="26" t="b">
        <x:f t="shared" si="282"/>
        <x:v>0</x:v>
      </x:c>
      <x:c r="S538" s="26" t="b">
        <x:f t="shared" si="308"/>
        <x:v>0</x:v>
      </x:c>
      <x:c r="T538" s="26" t="str">
        <x:f t="shared" si="309"/>
        <x:v>不调</x:v>
      </x:c>
      <x:c r="U538" s="34">
        <x:f t="shared" si="283"/>
        <x:v>0.11529615834387254</x:v>
      </x:c>
      <x:c r="V538" s="34">
        <x:f t="shared" si="284"/>
        <x:v>0.11599749463899087</x:v>
      </x:c>
      <x:c r="W538" s="34">
        <x:f t="shared" si="285"/>
        <x:v>0.8960408992092429</x:v>
      </x:c>
      <x:c r="X538" s="34">
        <x:f t="shared" si="286"/>
        <x:v>5.9021369060636764E-2</x:v>
      </x:c>
      <x:c r="Y538" s="34">
        <x:f t="shared" si="310"/>
        <x:v>0.99998626710299976</x:v>
      </x:c>
      <x:c r="Z538" s="34">
        <x:f t="shared" si="287"/>
        <x:v>0.11529457499360547</x:v>
      </x:c>
      <x:c r="AA538" s="34">
        <x:f t="shared" si="288"/>
        <x:v>0.1159959016573447</x:v>
      </x:c>
      <x:c r="AB538" s="34">
        <x:f t="shared" si="289"/>
        <x:v>0.89602859397186607</x:v>
      </x:c>
      <x:c r="AC538" s="34">
        <x:f t="shared" si="290"/>
        <x:v>5.9020558526254638E-2</x:v>
      </x:c>
      <x:c r="AD538" s="34">
        <x:f t="shared" si="291"/>
        <x:v>1.1863396291490709</x:v>
      </x:c>
      <x:c r="AE538" s="34">
        <x:f t="shared" si="311"/>
        <x:v>1.1904360359613961</x:v>
      </x:c>
      <x:c r="AF538" s="33">
        <x:f t="shared" si="292"/>
        <x:v>-3.4410977898673423E-3</x:v>
      </x:c>
      <x:c r="AG538" s="33">
        <x:f t="shared" si="312"/>
        <x:v>4.9455618384941502E-4</x:v>
      </x:c>
      <x:c r="AH538" s="30">
        <x:f t="shared" si="313"/>
        <x:v>44561</x:v>
      </x:c>
      <x:c r="AI538" s="36">
        <x:f t="shared" si="293"/>
        <x:v>2022</x:v>
      </x:c>
      <x:c r="AJ538" s="36">
        <x:f t="shared" si="294"/>
        <x:v>1</x:v>
      </x:c>
      <x:c r="AK538" s="26">
        <x:f t="shared" si="295"/>
        <x:v>0</x:v>
      </x:c>
      <x:c r="AL538" s="34">
        <x:f t="shared" si="314"/>
        <x:v>1.1904360359613961</x:v>
      </x:c>
      <x:c r="AM538" s="35" t="str">
        <x:f t="shared" si="296"/>
      </x:c>
      <x:c r="AN538" s="34">
        <x:f t="shared" si="315"/>
        <x:v>1.1891432977618004</x:v>
      </x:c>
      <x:c r="AO538" s="35">
        <x:f t="shared" si="297"/>
        <x:v>-2.3577214100324317E-3</x:v>
      </x:c>
      <x:c r="AP538" s="31">
        <x:f t="shared" si="298"/>
        <x:v>1</x:v>
      </x:c>
      <x:c r="AQ538" s="26" t="b">
        <x:f t="shared" si="299"/>
        <x:v>1</x:v>
      </x:c>
    </x:row>
    <x:row r="539">
      <x:c r="A539" s="30" t="n">
        <x:f>'净值底稿'!A501</x:f>
        <x:v>44580</x:v>
      </x:c>
      <x:c r="B539" s="32" t="n">
        <x:f>'净值底稿'!F501</x:f>
        <x:v>1.895099828867075</x:v>
      </x:c>
      <x:c r="C539" s="32" t="n">
        <x:f>'净值底稿'!O501</x:f>
        <x:v>1.4820438093041812</x:v>
      </x:c>
      <x:c r="D539" s="32" t="n">
        <x:f>'净值底稿'!P501</x:f>
        <x:v>1.5261</x:v>
      </x:c>
      <x:c r="E539" s="32" t="n">
        <x:f>'净值底稿'!Q501</x:f>
        <x:v>1.3444</x:v>
      </x:c>
      <x:c r="F539" s="33">
        <x:f t="shared" si="300"/>
        <x:v>-1.6215470718016545E-2</x:v>
      </x:c>
      <x:c r="G539" s="33">
        <x:f t="shared" si="301"/>
        <x:v>-7.2034738652992925E-3</x:v>
      </x:c>
      <x:c r="H539" s="33">
        <x:f t="shared" si="302"/>
        <x:v>1.0495244342407783E-3</x:v>
      </x:c>
      <x:c r="I539" s="33">
        <x:f t="shared" si="303"/>
        <x:v>2.9761904761893554E-4</x:v>
      </x:c>
      <x:c r="J539" s="34">
        <x:f t="shared" si="304"/>
        <x:v>0.11342501918885051</x:v>
      </x:c>
      <x:c r="K539" s="34">
        <x:f t="shared" si="305"/>
        <x:v>0.1151603282112742</x:v>
      </x:c>
      <x:c r="L539" s="34">
        <x:f t="shared" si="306"/>
        <x:v>0.89696899787501794</x:v>
      </x:c>
      <x:c r="M539" s="34">
        <x:f t="shared" si="307"/>
        <x:v>5.9038124168673156E-2</x:v>
      </x:c>
      <x:c r="N539" s="34">
        <x:f t="shared" si="278"/>
        <x:v>1.1845924694438157</x:v>
      </x:c>
      <x:c r="O539" s="35">
        <x:f t="shared" si="279"/>
        <x:v>0.19296538961407464</x:v>
      </x:c>
      <x:c r="P539" s="26" t="b">
        <x:f t="shared" si="280"/>
        <x:v>0</x:v>
      </x:c>
      <x:c r="Q539" s="26" t="b">
        <x:f t="shared" si="281"/>
        <x:v>0</x:v>
      </x:c>
      <x:c r="R539" s="26" t="b">
        <x:f t="shared" si="282"/>
        <x:v>0</x:v>
      </x:c>
      <x:c r="S539" s="26" t="b">
        <x:f t="shared" si="308"/>
        <x:v>0</x:v>
      </x:c>
      <x:c r="T539" s="26" t="str">
        <x:f t="shared" si="309"/>
        <x:v>不调</x:v>
      </x:c>
      <x:c r="U539" s="34">
        <x:f t="shared" si="283"/>
        <x:v>0.11342501918885051</x:v>
      </x:c>
      <x:c r="V539" s="34">
        <x:f t="shared" si="284"/>
        <x:v>0.1151603282112742</x:v>
      </x:c>
      <x:c r="W539" s="34">
        <x:f t="shared" si="285"/>
        <x:v>0.89696899787501794</x:v>
      </x:c>
      <x:c r="X539" s="34">
        <x:f t="shared" si="286"/>
        <x:v>5.9038124168673156E-2</x:v>
      </x:c>
      <x:c r="Y539" s="34">
        <x:f t="shared" si="310"/>
        <x:v>0.99998626710299976</x:v>
      </x:c>
      <x:c r="Z539" s="34">
        <x:f t="shared" si="287"/>
        <x:v>0.11342346153474474</x:v>
      </x:c>
      <x:c r="AA539" s="34">
        <x:f t="shared" si="288"/>
        <x:v>0.11515874672634836</x:v>
      </x:c>
      <x:c r="AB539" s="34">
        <x:f t="shared" si="289"/>
        <x:v>0.89695667989215766</x:v>
      </x:c>
      <x:c r="AC539" s="34">
        <x:f t="shared" si="290"/>
        <x:v>5.9037313404194859E-2</x:v>
      </x:c>
      <x:c r="AD539" s="34">
        <x:f t="shared" si="291"/>
        <x:v>1.1845762015574455</x:v>
      </x:c>
      <x:c r="AE539" s="34">
        <x:f t="shared" si="311"/>
        <x:v>1.1904360359613961</x:v>
      </x:c>
      <x:c r="AF539" s="33">
        <x:f t="shared" si="292"/>
        <x:v>-4.9224269317571512E-3</x:v>
      </x:c>
      <x:c r="AG539" s="33">
        <x:f t="shared" si="312"/>
        <x:v>-1.4864441415399776E-3</x:v>
      </x:c>
      <x:c r="AH539" s="30">
        <x:f t="shared" si="313"/>
        <x:v>44561</x:v>
      </x:c>
      <x:c r="AI539" s="36">
        <x:f t="shared" si="293"/>
        <x:v>2022</x:v>
      </x:c>
      <x:c r="AJ539" s="36">
        <x:f t="shared" si="294"/>
        <x:v>1</x:v>
      </x:c>
      <x:c r="AK539" s="26">
        <x:f t="shared" si="295"/>
        <x:v>0</x:v>
      </x:c>
      <x:c r="AL539" s="34">
        <x:f t="shared" si="314"/>
        <x:v>1.1904360359613961</x:v>
      </x:c>
      <x:c r="AM539" s="35" t="str">
        <x:f t="shared" si="296"/>
      </x:c>
      <x:c r="AN539" s="34">
        <x:f t="shared" si="315"/>
        <x:v>1.1891432977618004</x:v>
      </x:c>
      <x:c r="AO539" s="35">
        <x:f t="shared" si="297"/>
        <x:v>-3.8406609303950345E-3</x:v>
      </x:c>
      <x:c r="AP539" s="31">
        <x:f t="shared" si="298"/>
        <x:v>1</x:v>
      </x:c>
      <x:c r="AQ539" s="26" t="b">
        <x:f t="shared" si="299"/>
        <x:v>1</x:v>
      </x:c>
    </x:row>
    <x:row r="540">
      <x:c r="A540" s="30" t="n">
        <x:f>'净值底稿'!A502</x:f>
        <x:v>44581</x:v>
      </x:c>
      <x:c r="B540" s="32" t="n">
        <x:f>'净值底稿'!F502</x:f>
        <x:v>1.89045738590633</x:v>
      </x:c>
      <x:c r="C540" s="32" t="n">
        <x:f>'净值底稿'!O502</x:f>
        <x:v>1.4611885507727589</x:v>
      </x:c>
      <x:c r="D540" s="32" t="n">
        <x:f>'净值底稿'!P502</x:f>
        <x:v>1.5268</x:v>
      </x:c>
      <x:c r="E540" s="32" t="n">
        <x:f>'净值底稿'!Q502</x:f>
        <x:v>1.3608</x:v>
      </x:c>
      <x:c r="F540" s="33">
        <x:f t="shared" si="300"/>
        <x:v>-2.449708922996563E-3</x:v>
      </x:c>
      <x:c r="G540" s="33">
        <x:f t="shared" si="301"/>
        <x:v>-1.4071958197520384E-2</x:v>
      </x:c>
      <x:c r="H540" s="33">
        <x:f t="shared" si="302"/>
        <x:v>4.5868553830019643E-4</x:v>
      </x:c>
      <x:c r="I540" s="33">
        <x:f t="shared" si="303"/>
        <x:v>1.2198750371913203E-2</x:v>
      </x:c>
      <x:c r="J540" s="34">
        <x:f t="shared" si="304"/>
        <x:v>0.11314560706894591</x:v>
      </x:c>
      <x:c r="K540" s="34">
        <x:f t="shared" si="305"/>
        <x:v>0.11353823765633635</x:v>
      </x:c>
      <x:c r="L540" s="34">
        <x:f t="shared" si="306"/>
        <x:v>0.89736810094970598</x:v>
      </x:c>
      <x:c r="M540" s="34">
        <x:f t="shared" si="307"/>
        <x:v>5.9757494853041035E-2</x:v>
      </x:c>
      <x:c r="N540" s="34">
        <x:f t="shared" si="278"/>
        <x:v>1.1838094405280293</x:v>
      </x:c>
      <x:c r="O540" s="35">
        <x:f t="shared" si="279"/>
        <x:v>0.19148676887064833</x:v>
      </x:c>
      <x:c r="P540" s="26" t="b">
        <x:f t="shared" si="280"/>
        <x:v>0</x:v>
      </x:c>
      <x:c r="Q540" s="26" t="b">
        <x:f t="shared" si="281"/>
        <x:v>0</x:v>
      </x:c>
      <x:c r="R540" s="26" t="b">
        <x:f t="shared" si="282"/>
        <x:v>0</x:v>
      </x:c>
      <x:c r="S540" s="26" t="b">
        <x:f t="shared" si="308"/>
        <x:v>0</x:v>
      </x:c>
      <x:c r="T540" s="26" t="str">
        <x:f t="shared" si="309"/>
        <x:v>不调</x:v>
      </x:c>
      <x:c r="U540" s="34">
        <x:f t="shared" si="283"/>
        <x:v>0.11314560706894591</x:v>
      </x:c>
      <x:c r="V540" s="34">
        <x:f t="shared" si="284"/>
        <x:v>0.11353823765633635</x:v>
      </x:c>
      <x:c r="W540" s="34">
        <x:f t="shared" si="285"/>
        <x:v>0.89736810094970598</x:v>
      </x:c>
      <x:c r="X540" s="34">
        <x:f t="shared" si="286"/>
        <x:v>5.9757494853041035E-2</x:v>
      </x:c>
      <x:c r="Y540" s="34">
        <x:f t="shared" si="310"/>
        <x:v>0.99998626710299976</x:v>
      </x:c>
      <x:c r="Z540" s="34">
        <x:f t="shared" si="287"/>
        <x:v>0.113144053251978</x:v>
      </x:c>
      <x:c r="AA540" s="34">
        <x:f t="shared" si="288"/>
        <x:v>0.11353667844741303</x:v>
      </x:c>
      <x:c r="AB540" s="34">
        <x:f t="shared" si="289"/>
        <x:v>0.89735577748600437</x:v>
      </x:c>
      <x:c r="AC540" s="34">
        <x:f t="shared" si="290"/>
        <x:v>5.9756674209519224E-2</x:v>
      </x:c>
      <x:c r="AD540" s="34">
        <x:f t="shared" si="291"/>
        <x:v>1.1837931833949147</x:v>
      </x:c>
      <x:c r="AE540" s="34">
        <x:f t="shared" si="311"/>
        <x:v>1.1904360359613961</x:v>
      </x:c>
      <x:c r="AF540" s="33">
        <x:f t="shared" si="292"/>
        <x:v>-5.580184374305075E-3</x:v>
      </x:c>
      <x:c r="AG540" s="33">
        <x:f t="shared" si="312"/>
        <x:v>-6.6101122198913842E-4</x:v>
      </x:c>
      <x:c r="AH540" s="30">
        <x:f t="shared" si="313"/>
        <x:v>44561</x:v>
      </x:c>
      <x:c r="AI540" s="36">
        <x:f t="shared" si="293"/>
        <x:v>2022</x:v>
      </x:c>
      <x:c r="AJ540" s="36">
        <x:f t="shared" si="294"/>
        <x:v>1</x:v>
      </x:c>
      <x:c r="AK540" s="26">
        <x:f t="shared" si="295"/>
        <x:v>0</x:v>
      </x:c>
      <x:c r="AL540" s="34">
        <x:f t="shared" si="314"/>
        <x:v>1.1904360359613961</x:v>
      </x:c>
      <x:c r="AM540" s="35" t="str">
        <x:f t="shared" si="296"/>
      </x:c>
      <x:c r="AN540" s="34">
        <x:f t="shared" si="315"/>
        <x:v>1.1891432977618004</x:v>
      </x:c>
      <x:c r="AO540" s="35">
        <x:f t="shared" si="297"/>
        <x:v>-4.4991334324093746E-3</x:v>
      </x:c>
      <x:c r="AP540" s="31">
        <x:f t="shared" si="298"/>
        <x:v>1</x:v>
      </x:c>
      <x:c r="AQ540" s="26" t="b">
        <x:f t="shared" si="299"/>
        <x:v>1</x:v>
      </x:c>
    </x:row>
    <x:row r="541">
      <x:c r="A541" s="30" t="n">
        <x:f>'净值底稿'!A503</x:f>
        <x:v>44582</x:v>
      </x:c>
      <x:c r="B541" s="32" t="n">
        <x:f>'净值底稿'!F503</x:f>
        <x:v>1.8632405627336175</x:v>
      </x:c>
      <x:c r="C541" s="32" t="n">
        <x:f>'净值底稿'!O503</x:f>
        <x:v>1.444640464479295</x:v>
      </x:c>
      <x:c r="D541" s="32" t="n">
        <x:f>'净值底稿'!P503</x:f>
        <x:v>1.5283</x:v>
      </x:c>
      <x:c r="E541" s="32" t="n">
        <x:f>'净值底稿'!Q503</x:f>
        <x:v>1.3619</x:v>
      </x:c>
      <x:c r="F541" s="33">
        <x:f t="shared" si="300"/>
        <x:v>-1.4396951433879646E-2</x:v>
      </x:c>
      <x:c r="G541" s="33">
        <x:f t="shared" si="301"/>
        <x:v>-1.1325086201033008E-2</x:v>
      </x:c>
      <x:c r="H541" s="33">
        <x:f t="shared" si="302"/>
        <x:v>9.8244694786475684E-4</x:v>
      </x:c>
      <x:c r="I541" s="33">
        <x:f t="shared" si="303"/>
        <x:v>8.0834803057028282E-4</x:v>
      </x:c>
      <x:c r="J541" s="34">
        <x:f t="shared" si="304"/>
        <x:v>0.11151512381227699</x:v>
      </x:c>
      <x:c r="K541" s="34">
        <x:f t="shared" si="305"/>
        <x:v>0.11225086577701711</x:v>
      </x:c>
      <x:c r="L541" s="34">
        <x:f t="shared" si="306"/>
        <x:v>0.89823738193074432</x:v>
      </x:c>
      <x:c r="M541" s="34">
        <x:f t="shared" si="307"/>
        <x:v>5.9804978399429921E-2</x:v>
      </x:c>
      <x:c r="N541" s="34">
        <x:f t="shared" si="278"/>
        <x:v>1.1818083499194683</x:v>
      </x:c>
      <x:c r="O541" s="35">
        <x:f t="shared" si="279"/>
        <x:v>0.18934202792232949</x:v>
      </x:c>
      <x:c r="P541" s="26" t="b">
        <x:f t="shared" si="280"/>
        <x:v>0</x:v>
      </x:c>
      <x:c r="Q541" s="26" t="b">
        <x:f t="shared" si="281"/>
        <x:v>0</x:v>
      </x:c>
      <x:c r="R541" s="26" t="b">
        <x:f t="shared" si="282"/>
        <x:v>0</x:v>
      </x:c>
      <x:c r="S541" s="26" t="b">
        <x:f t="shared" si="308"/>
        <x:v>0</x:v>
      </x:c>
      <x:c r="T541" s="26" t="str">
        <x:f t="shared" si="309"/>
        <x:v>不调</x:v>
      </x:c>
      <x:c r="U541" s="34">
        <x:f t="shared" si="283"/>
        <x:v>0.11151512381227699</x:v>
      </x:c>
      <x:c r="V541" s="34">
        <x:f t="shared" si="284"/>
        <x:v>0.11225086577701711</x:v>
      </x:c>
      <x:c r="W541" s="34">
        <x:f t="shared" si="285"/>
        <x:v>0.89823738193074432</x:v>
      </x:c>
      <x:c r="X541" s="34">
        <x:f t="shared" si="286"/>
        <x:v>5.9804978399429921E-2</x:v>
      </x:c>
      <x:c r="Y541" s="34">
        <x:f t="shared" si="310"/>
        <x:v>0.99998626710299976</x:v>
      </x:c>
      <x:c r="Z541" s="34">
        <x:f t="shared" si="287"/>
        <x:v>0.1115135923865677</x:v>
      </x:c>
      <x:c r="AA541" s="34">
        <x:f t="shared" si="288"/>
        <x:v>0.11224932424743921</x:v>
      </x:c>
      <x:c r="AB541" s="34">
        <x:f t="shared" si="289"/>
        <x:v>0.89822504652929647</x:v>
      </x:c>
      <x:c r="AC541" s="34">
        <x:f t="shared" si="290"/>
        <x:v>5.9804157103821462E-2</x:v>
      </x:c>
      <x:c r="AD541" s="34">
        <x:f t="shared" si="291"/>
        <x:v>1.1817921202671249</x:v>
      </x:c>
      <x:c r="AE541" s="34">
        <x:f t="shared" si="311"/>
        <x:v>1.1904360359613961</x:v>
      </x:c>
      <x:c r="AF541" s="33">
        <x:f t="shared" si="292"/>
        <x:v>-7.2611340997338347E-3</x:v>
      </x:c>
      <x:c r="AG541" s="33">
        <x:f t="shared" si="312"/>
        <x:v>-1.6903823707205001E-3</x:v>
      </x:c>
      <x:c r="AH541" s="30">
        <x:f t="shared" si="313"/>
        <x:v>44561</x:v>
      </x:c>
      <x:c r="AI541" s="36">
        <x:f t="shared" si="293"/>
        <x:v>2022</x:v>
      </x:c>
      <x:c r="AJ541" s="36">
        <x:f t="shared" si="294"/>
        <x:v>1</x:v>
      </x:c>
      <x:c r="AK541" s="26">
        <x:f t="shared" si="295"/>
        <x:v>0</x:v>
      </x:c>
      <x:c r="AL541" s="34">
        <x:f t="shared" si="314"/>
        <x:v>1.1904360359613961</x:v>
      </x:c>
      <x:c r="AM541" s="35" t="str">
        <x:f t="shared" si="296"/>
      </x:c>
      <x:c r="AN541" s="34">
        <x:f t="shared" si="315"/>
        <x:v>1.1891432977618004</x:v>
      </x:c>
      <x:c r="AO541" s="35">
        <x:f t="shared" si="297"/>
        <x:v>-6.1819105472922242E-3</x:v>
      </x:c>
      <x:c r="AP541" s="31">
        <x:f t="shared" si="298"/>
        <x:v>1</x:v>
      </x:c>
      <x:c r="AQ541" s="26" t="b">
        <x:f t="shared" si="299"/>
        <x:v>1</x:v>
      </x:c>
    </x:row>
    <x:row r="542">
      <x:c r="A542" s="30" t="n">
        <x:f>'净值底稿'!A504</x:f>
        <x:v>44585</x:v>
      </x:c>
      <x:c r="B542" s="32" t="n">
        <x:f>'净值底稿'!F504</x:f>
        <x:v>1.8851767052240374</x:v>
      </x:c>
      <x:c r="C542" s="32" t="n">
        <x:f>'净值底稿'!O504</x:f>
        <x:v>1.4478821090982037</x:v>
      </x:c>
      <x:c r="D542" s="32" t="n">
        <x:f>'净值底稿'!P504</x:f>
        <x:v>1.5306</x:v>
      </x:c>
      <x:c r="E542" s="32" t="n">
        <x:f>'净值底稿'!Q504</x:f>
        <x:v>1.3583</x:v>
      </x:c>
      <x:c r="F542" s="33">
        <x:f t="shared" si="300"/>
        <x:v>1.1773113428915849E-2</x:v>
      </x:c>
      <x:c r="G542" s="33">
        <x:f t="shared" si="301"/>
        <x:v>2.2439109928138468E-3</x:v>
      </x:c>
      <x:c r="H542" s="33">
        <x:f t="shared" si="302"/>
        <x:v>1.5049401295557097E-3</x:v>
      </x:c>
      <x:c r="I542" s="33">
        <x:f t="shared" si="303"/>
        <x:v>-2.6433658858947551E-3</x:v>
      </x:c>
      <x:c r="J542" s="34">
        <x:f t="shared" si="304"/>
        <x:v>0.11282645455860066</x:v>
      </x:c>
      <x:c r="K542" s="34">
        <x:f t="shared" si="305"/>
        <x:v>0.11250120174005396</x:v>
      </x:c>
      <x:c r="L542" s="34">
        <x:f t="shared" si="306"/>
        <x:v>0.89957682144719042</x:v>
      </x:c>
      <x:c r="M542" s="34">
        <x:f t="shared" si="307"/>
        <x:v>5.9646072835098526E-2</x:v>
      </x:c>
      <x:c r="N542" s="34">
        <x:f t="shared" si="278"/>
        <x:v>1.1845505505809435</x:v>
      </x:c>
      <x:c r="O542" s="35">
        <x:f t="shared" si="279"/>
        <x:v>0.19022206877380315</x:v>
      </x:c>
      <x:c r="P542" s="26" t="b">
        <x:f t="shared" si="280"/>
        <x:v>0</x:v>
      </x:c>
      <x:c r="Q542" s="26" t="b">
        <x:f t="shared" si="281"/>
        <x:v>0</x:v>
      </x:c>
      <x:c r="R542" s="26" t="b">
        <x:f t="shared" si="282"/>
        <x:v>0</x:v>
      </x:c>
      <x:c r="S542" s="26" t="b">
        <x:f t="shared" si="308"/>
        <x:v>0</x:v>
      </x:c>
      <x:c r="T542" s="26" t="str">
        <x:f t="shared" si="309"/>
        <x:v>不调</x:v>
      </x:c>
      <x:c r="U542" s="34">
        <x:f t="shared" si="283"/>
        <x:v>0.11282645455860066</x:v>
      </x:c>
      <x:c r="V542" s="34">
        <x:f t="shared" si="284"/>
        <x:v>0.11250120174005396</x:v>
      </x:c>
      <x:c r="W542" s="34">
        <x:f t="shared" si="285"/>
        <x:v>0.89957682144719042</x:v>
      </x:c>
      <x:c r="X542" s="34">
        <x:f t="shared" si="286"/>
        <x:v>5.9646072835098526E-2</x:v>
      </x:c>
      <x:c r="Y542" s="34">
        <x:f t="shared" si="310"/>
        <x:v>0.99995880187477393</x:v>
      </x:c>
      <x:c r="Z542" s="34">
        <x:f t="shared" si="287"/>
        <x:v>0.11282180632019694</x:v>
      </x:c>
      <x:c r="AA542" s="34">
        <x:f t="shared" si="288"/>
        <x:v>0.11249656690145658</x:v>
      </x:c>
      <x:c r="AB542" s="34">
        <x:f t="shared" si="289"/>
        <x:v>0.89953976056864993</x:v>
      </x:c>
      <x:c r="AC542" s="34">
        <x:f t="shared" si="290"/>
        <x:v>5.964361552872062E-2</x:v>
      </x:c>
      <x:c r="AD542" s="34">
        <x:f t="shared" si="291"/>
        <x:v>1.184501749319024</x:v>
      </x:c>
      <x:c r="AE542" s="34">
        <x:f t="shared" si="311"/>
        <x:v>1.1904360359613961</x:v>
      </x:c>
      <x:c r="AF542" s="33">
        <x:f t="shared" si="292"/>
        <x:v>-4.9849689215596404E-3</x:v>
      </x:c>
      <x:c r="AG542" s="33">
        <x:f t="shared" si="312"/>
        <x:v>2.2928136052273729E-3</x:v>
      </x:c>
      <x:c r="AH542" s="30">
        <x:f t="shared" si="313"/>
        <x:v>44561</x:v>
      </x:c>
      <x:c r="AI542" s="36">
        <x:f t="shared" si="293"/>
        <x:v>2022</x:v>
      </x:c>
      <x:c r="AJ542" s="36">
        <x:f t="shared" si="294"/>
        <x:v>1</x:v>
      </x:c>
      <x:c r="AK542" s="26">
        <x:f t="shared" si="295"/>
        <x:v>0</x:v>
      </x:c>
      <x:c r="AL542" s="34">
        <x:f t="shared" si="314"/>
        <x:v>1.1904360359613961</x:v>
      </x:c>
      <x:c r="AM542" s="35" t="str">
        <x:f t="shared" si="296"/>
      </x:c>
      <x:c r="AN542" s="34">
        <x:f t="shared" si="315"/>
        <x:v>1.1891432977618004</x:v>
      </x:c>
      <x:c r="AO542" s="35">
        <x:f t="shared" si="297"/>
        <x:v>-3.9032709106738839E-3</x:v>
      </x:c>
      <x:c r="AP542" s="31">
        <x:f t="shared" si="298"/>
        <x:v>1</x:v>
      </x:c>
      <x:c r="AQ542" s="26" t="b">
        <x:f t="shared" si="299"/>
        <x:v>1</x:v>
      </x:c>
    </x:row>
    <x:row r="543">
      <x:c r="A543" s="30" t="n">
        <x:f>'净值底稿'!A505</x:f>
        <x:v>44586</x:v>
      </x:c>
      <x:c r="B543" s="32" t="n">
        <x:f>'净值底稿'!F505</x:f>
        <x:v>1.837019068478305</x:v>
      </x:c>
      <x:c r="C543" s="32" t="n">
        <x:f>'净值底稿'!O505</x:f>
        <x:v>1.4006549078457988</x:v>
      </x:c>
      <x:c r="D543" s="32" t="n">
        <x:f>'净值底稿'!P505</x:f>
        <x:v>1.5299</x:v>
      </x:c>
      <x:c r="E543" s="32" t="n">
        <x:f>'净值底稿'!Q505</x:f>
        <x:v>1.3603</x:v>
      </x:c>
      <x:c r="F543" s="33">
        <x:f t="shared" si="300"/>
        <x:v>-2.5545423202123274E-2</x:v>
      </x:c>
      <x:c r="G543" s="33">
        <x:f t="shared" si="301"/>
        <x:v>-3.2618126127561431E-2</x:v>
      </x:c>
      <x:c r="H543" s="33">
        <x:f t="shared" si="302"/>
        <x:v>-4.5733699202921141E-4</x:v>
      </x:c>
      <x:c r="I543" s="33">
        <x:f t="shared" si="303"/>
        <x:v>1.472428771258194E-3</x:v>
      </x:c>
      <x:c r="J543" s="34">
        <x:f t="shared" si="304"/>
        <x:v>0.10993972553131952</x:v>
      </x:c>
      <x:c r="K543" s="34">
        <x:f t="shared" si="305"/>
        <x:v>0.10882713969334722</x:v>
      </x:c>
      <x:c r="L543" s="34">
        <x:f t="shared" si="306"/>
        <x:v>0.89912836776034077</x:v>
      </x:c>
      <x:c r="M543" s="34">
        <x:f t="shared" si="307"/>
        <x:v>5.9731436504246969E-2</x:v>
      </x:c>
      <x:c r="N543" s="34">
        <x:f t="shared" si="278"/>
        <x:v>1.1776266694892545</x:v>
      </x:c>
      <x:c r="O543" s="35">
        <x:f t="shared" si="279"/>
        <x:v>0.18576928571051091</x:v>
      </x:c>
      <x:c r="P543" s="26" t="b">
        <x:f t="shared" si="280"/>
        <x:v>0</x:v>
      </x:c>
      <x:c r="Q543" s="26" t="b">
        <x:f t="shared" si="281"/>
        <x:v>0</x:v>
      </x:c>
      <x:c r="R543" s="26" t="b">
        <x:f t="shared" si="282"/>
        <x:v>0</x:v>
      </x:c>
      <x:c r="S543" s="26" t="b">
        <x:f t="shared" si="308"/>
        <x:v>0</x:v>
      </x:c>
      <x:c r="T543" s="26" t="str">
        <x:f t="shared" si="309"/>
        <x:v>不调</x:v>
      </x:c>
      <x:c r="U543" s="34">
        <x:f t="shared" si="283"/>
        <x:v>0.10993972553131952</x:v>
      </x:c>
      <x:c r="V543" s="34">
        <x:f t="shared" si="284"/>
        <x:v>0.10882713969334722</x:v>
      </x:c>
      <x:c r="W543" s="34">
        <x:f t="shared" si="285"/>
        <x:v>0.89912836776034077</x:v>
      </x:c>
      <x:c r="X543" s="34">
        <x:f t="shared" si="286"/>
        <x:v>5.9731436504246969E-2</x:v>
      </x:c>
      <x:c r="Y543" s="34">
        <x:f t="shared" si="310"/>
        <x:v>0.99998626710299976</x:v>
      </x:c>
      <x:c r="Z543" s="34">
        <x:f t="shared" si="287"/>
        <x:v>0.10993821574039256</x:v>
      </x:c>
      <x:c r="AA543" s="34">
        <x:f t="shared" si="288"/>
        <x:v>0.10882564518144698</x:v>
      </x:c>
      <x:c r="AB543" s="34">
        <x:f t="shared" si="289"/>
        <x:v>0.89911602012307634</x:v>
      </x:c>
      <x:c r="AC543" s="34">
        <x:f t="shared" si="290"/>
        <x:v>5.9730616218581778E-2</x:v>
      </x:c>
      <x:c r="AD543" s="34">
        <x:f t="shared" si="291"/>
        <x:v>1.1776104972634978</x:v>
      </x:c>
      <x:c r="AE543" s="34">
        <x:f t="shared" si="311"/>
        <x:v>1.1904360359613961</x:v>
      </x:c>
      <x:c r="AF543" s="33">
        <x:f t="shared" si="292"/>
        <x:v>-1.0773815904808748E-2</x:v>
      </x:c>
      <x:c r="AG543" s="33">
        <x:f t="shared" si="312"/>
        <x:v>-5.8178487786008093E-3</x:v>
      </x:c>
      <x:c r="AH543" s="30">
        <x:f t="shared" si="313"/>
        <x:v>44561</x:v>
      </x:c>
      <x:c r="AI543" s="36">
        <x:f t="shared" si="293"/>
        <x:v>2022</x:v>
      </x:c>
      <x:c r="AJ543" s="36">
        <x:f t="shared" si="294"/>
        <x:v>1</x:v>
      </x:c>
      <x:c r="AK543" s="26">
        <x:f t="shared" si="295"/>
        <x:v>0</x:v>
      </x:c>
      <x:c r="AL543" s="34">
        <x:f t="shared" si="314"/>
        <x:v>1.1904360359613961</x:v>
      </x:c>
      <x:c r="AM543" s="35" t="str">
        <x:f t="shared" si="296"/>
      </x:c>
      <x:c r="AN543" s="34">
        <x:f t="shared" si="315"/>
        <x:v>1.1891432977618004</x:v>
      </x:c>
      <x:c r="AO543" s="35">
        <x:f t="shared" si="297"/>
        <x:v>-9.6984110493744113E-3</x:v>
      </x:c>
      <x:c r="AP543" s="31">
        <x:f t="shared" si="298"/>
        <x:v>1</x:v>
      </x:c>
      <x:c r="AQ543" s="26" t="b">
        <x:f t="shared" si="299"/>
        <x:v>1</x:v>
      </x:c>
    </x:row>
    <x:row r="544">
      <x:c r="A544" s="30" t="n">
        <x:f>'净值底稿'!A506</x:f>
        <x:v>44587</x:v>
      </x:c>
      <x:c r="B544" s="32" t="n">
        <x:f>'净值底稿'!F506</x:f>
        <x:v>1.853993301385595</x:v>
      </x:c>
      <x:c r="C544" s="32" t="n">
        <x:f>'净值底稿'!O506</x:f>
        <x:v>1.40843042675027</x:v>
      </x:c>
      <x:c r="D544" s="32" t="n">
        <x:f>'净值底稿'!P506</x:f>
        <x:v>1.5288</x:v>
      </x:c>
      <x:c r="E544" s="32" t="n">
        <x:f>'净值底稿'!Q506</x:f>
        <x:v>1.3617</x:v>
      </x:c>
      <x:c r="F544" s="33">
        <x:f t="shared" si="300"/>
        <x:v>9.2400961963614581E-3</x:v>
      </x:c>
      <x:c r="G544" s="33">
        <x:f t="shared" si="301"/>
        <x:v>5.5513452035305111E-3</x:v>
      </x:c>
      <x:c r="H544" s="33">
        <x:f t="shared" si="302"/>
        <x:v>-7.1900124191126569E-4</x:v>
      </x:c>
      <x:c r="I544" s="33">
        <x:f t="shared" si="303"/>
        <x:v>1.0291847386605379E-3</x:v>
      </x:c>
      <x:c r="J544" s="34">
        <x:f t="shared" si="304"/>
        <x:v>0.11095405542949012</x:v>
      </x:c>
      <x:c r="K544" s="34">
        <x:f t="shared" si="305"/>
        <x:v>0.10942977390484612</x:v>
      </x:c>
      <x:c r="L544" s="34">
        <x:f t="shared" si="306"/>
        <x:v>0.8984695545879855</x:v>
      </x:c>
      <x:c r="M544" s="34">
        <x:f t="shared" si="307"/>
        <x:v>5.9792090057224731E-2</x:v>
      </x:c>
      <x:c r="N544" s="34">
        <x:f t="shared" si="278"/>
        <x:v>1.1786454739795464</x:v>
      </x:c>
      <x:c r="O544" s="35">
        <x:f t="shared" si="279"/>
        <x:v>0.18698059272245648</x:v>
      </x:c>
      <x:c r="P544" s="26" t="b">
        <x:f t="shared" si="280"/>
        <x:v>0</x:v>
      </x:c>
      <x:c r="Q544" s="26" t="b">
        <x:f t="shared" si="281"/>
        <x:v>0</x:v>
      </x:c>
      <x:c r="R544" s="26" t="b">
        <x:f t="shared" si="282"/>
        <x:v>0</x:v>
      </x:c>
      <x:c r="S544" s="26" t="b">
        <x:f t="shared" si="308"/>
        <x:v>0</x:v>
      </x:c>
      <x:c r="T544" s="26" t="str">
        <x:f t="shared" si="309"/>
        <x:v>不调</x:v>
      </x:c>
      <x:c r="U544" s="34">
        <x:f t="shared" si="283"/>
        <x:v>0.11095405542949012</x:v>
      </x:c>
      <x:c r="V544" s="34">
        <x:f t="shared" si="284"/>
        <x:v>0.10942977390484612</x:v>
      </x:c>
      <x:c r="W544" s="34">
        <x:f t="shared" si="285"/>
        <x:v>0.8984695545879855</x:v>
      </x:c>
      <x:c r="X544" s="34">
        <x:f t="shared" si="286"/>
        <x:v>5.9792090057224731E-2</x:v>
      </x:c>
      <x:c r="Y544" s="34">
        <x:f t="shared" si="310"/>
        <x:v>0.99998626710299976</x:v>
      </x:c>
      <x:c r="Z544" s="34">
        <x:f t="shared" si="287"/>
        <x:v>0.11095253170887515</x:v>
      </x:c>
      <x:c r="AA544" s="34">
        <x:f t="shared" si="288"/>
        <x:v>0.10942827111703232</x:v>
      </x:c>
      <x:c r="AB544" s="34">
        <x:f t="shared" si="289"/>
        <x:v>0.89845721599813444</x:v>
      </x:c>
      <x:c r="AC544" s="34">
        <x:f t="shared" si="290"/>
        <x:v>5.9791268938610545E-2</x:v>
      </x:c>
      <x:c r="AD544" s="34">
        <x:f t="shared" si="291"/>
        <x:v>1.1786292877626525</x:v>
      </x:c>
      <x:c r="AE544" s="34">
        <x:f t="shared" si="311"/>
        <x:v>1.1904360359613961</x:v>
      </x:c>
      <x:c r="AF544" s="33">
        <x:f t="shared" si="292"/>
        <x:v>-9.918003019127708E-3</x:v>
      </x:c>
      <x:c r="AG544" s="33">
        <x:f t="shared" si="312"/>
        <x:v>8.6513367664631247E-4</x:v>
      </x:c>
      <x:c r="AH544" s="30">
        <x:f t="shared" si="313"/>
        <x:v>44561</x:v>
      </x:c>
      <x:c r="AI544" s="36">
        <x:f t="shared" si="293"/>
        <x:v>2022</x:v>
      </x:c>
      <x:c r="AJ544" s="36">
        <x:f t="shared" si="294"/>
        <x:v>1</x:v>
      </x:c>
      <x:c r="AK544" s="26">
        <x:f t="shared" si="295"/>
        <x:v>0</x:v>
      </x:c>
      <x:c r="AL544" s="34">
        <x:f t="shared" si="314"/>
        <x:v>1.1904360359613961</x:v>
      </x:c>
      <x:c r="AM544" s="35" t="str">
        <x:f t="shared" si="296"/>
      </x:c>
      <x:c r="AN544" s="34">
        <x:f t="shared" si="315"/>
        <x:v>1.1891432977618004</x:v>
      </x:c>
      <x:c r="AO544" s="35">
        <x:f t="shared" si="297"/>
        <x:v>-8.8416677947370514E-3</x:v>
      </x:c>
      <x:c r="AP544" s="31">
        <x:f t="shared" si="298"/>
        <x:v>1</x:v>
      </x:c>
      <x:c r="AQ544" s="26" t="b">
        <x:f t="shared" si="299"/>
        <x:v>1</x:v>
      </x:c>
    </x:row>
    <x:row r="545">
      <x:c r="A545" s="30" t="n">
        <x:f>'净值底稿'!A507</x:f>
        <x:v>44588</x:v>
      </x:c>
      <x:c r="B545" s="32" t="n">
        <x:f>'净值底稿'!F507</x:f>
        <x:v>1.810452320502405</x:v>
      </x:c>
      <x:c r="C545" s="32" t="n">
        <x:f>'净值底稿'!O507</x:f>
        <x:v>1.3723534044457186</x:v>
      </x:c>
      <x:c r="D545" s="32" t="n">
        <x:f>'净值底稿'!P507</x:f>
        <x:v>1.5283</x:v>
      </x:c>
      <x:c r="E545" s="32" t="n">
        <x:f>'净值底稿'!Q507</x:f>
        <x:v>1.3387</x:v>
      </x:c>
      <x:c r="F545" s="33">
        <x:f t="shared" si="300"/>
        <x:v>-2.3484972060389464E-2</x:v>
      </x:c>
      <x:c r="G545" s="33">
        <x:f t="shared" si="301"/>
        <x:v>-2.5615054616360045E-2</x:v>
      </x:c>
      <x:c r="H545" s="33">
        <x:f t="shared" si="302"/>
        <x:v>-3.2705389848242117E-4</x:v>
      </x:c>
      <x:c r="I545" s="33">
        <x:f t="shared" si="303"/>
        <x:v>-1.6890651391642697E-2</x:v>
      </x:c>
      <x:c r="J545" s="34">
        <x:f t="shared" si="304"/>
        <x:v>0.10834681460166273</x:v>
      </x:c>
      <x:c r="K545" s="34">
        <x:f t="shared" si="305"/>
        <x:v>0.10662525997579568</x:v>
      </x:c>
      <x:c r="L545" s="34">
        <x:f t="shared" si="306"/>
        <x:v>0.89816337206302255</x:v>
      </x:c>
      <x:c r="M545" s="34">
        <x:f t="shared" si="307"/>
        <x:v>5.8781355458704519E-2</x:v>
      </x:c>
      <x:c r="N545" s="34">
        <x:f t="shared" si="278"/>
        <x:v>1.1719168020991855</x:v>
      </x:c>
      <x:c r="O545" s="35">
        <x:f t="shared" si="279"/>
        <x:v>0.18343629359387256</x:v>
      </x:c>
      <x:c r="P545" s="26" t="b">
        <x:f t="shared" si="280"/>
        <x:v>0</x:v>
      </x:c>
      <x:c r="Q545" s="26" t="b">
        <x:f t="shared" si="281"/>
        <x:v>0</x:v>
      </x:c>
      <x:c r="R545" s="26" t="b">
        <x:f t="shared" si="282"/>
        <x:v>0</x:v>
      </x:c>
      <x:c r="S545" s="26" t="b">
        <x:f t="shared" si="308"/>
        <x:v>0</x:v>
      </x:c>
      <x:c r="T545" s="26" t="str">
        <x:f t="shared" si="309"/>
        <x:v>不调</x:v>
      </x:c>
      <x:c r="U545" s="34">
        <x:f t="shared" si="283"/>
        <x:v>0.10834681460166273</x:v>
      </x:c>
      <x:c r="V545" s="34">
        <x:f t="shared" si="284"/>
        <x:v>0.10662525997579568</x:v>
      </x:c>
      <x:c r="W545" s="34">
        <x:f t="shared" si="285"/>
        <x:v>0.89816337206302255</x:v>
      </x:c>
      <x:c r="X545" s="34">
        <x:f t="shared" si="286"/>
        <x:v>5.8781355458704519E-2</x:v>
      </x:c>
      <x:c r="Y545" s="34">
        <x:f t="shared" si="310"/>
        <x:v>0.99998626710299976</x:v>
      </x:c>
      <x:c r="Z545" s="34">
        <x:f t="shared" si="287"/>
        <x:v>0.1083453266860175</x:v>
      </x:c>
      <x:c r="AA545" s="34">
        <x:f t="shared" si="288"/>
        <x:v>0.1066237957020828</x:v>
      </x:c>
      <x:c r="AB545" s="34">
        <x:f t="shared" si="289"/>
        <x:v>0.89815103767794457</x:v>
      </x:c>
      <x:c r="AC545" s="34">
        <x:f t="shared" si="290"/>
        <x:v>5.8780548220404467E-2</x:v>
      </x:c>
      <x:c r="AD545" s="34">
        <x:f t="shared" si="291"/>
        <x:v>1.1719007082864492</x:v>
      </x:c>
      <x:c r="AE545" s="34">
        <x:f t="shared" si="311"/>
        <x:v>1.1904360359613961</x:v>
      </x:c>
      <x:c r="AF545" s="33">
        <x:f t="shared" si="292"/>
        <x:v>-1.5570200426583858E-2</x:v>
      </x:c>
      <x:c r="AG545" s="33">
        <x:f t="shared" si="312"/>
        <x:v>-5.7088174764229338E-3</x:v>
      </x:c>
      <x:c r="AH545" s="30">
        <x:f t="shared" si="313"/>
        <x:v>44561</x:v>
      </x:c>
      <x:c r="AI545" s="36">
        <x:f t="shared" si="293"/>
        <x:v>2022</x:v>
      </x:c>
      <x:c r="AJ545" s="36">
        <x:f t="shared" si="294"/>
        <x:v>1</x:v>
      </x:c>
      <x:c r="AK545" s="26">
        <x:f t="shared" si="295"/>
        <x:v>0</x:v>
      </x:c>
      <x:c r="AL545" s="34">
        <x:f t="shared" si="314"/>
        <x:v>1.1904360359613961</x:v>
      </x:c>
      <x:c r="AM545" s="35" t="str">
        <x:f t="shared" si="296"/>
      </x:c>
      <x:c r="AN545" s="34">
        <x:f t="shared" si="315"/>
        <x:v>1.1891432977618004</x:v>
      </x:c>
      <x:c r="AO545" s="35">
        <x:f t="shared" si="297"/>
        <x:v>-1.450000980353261E-2</x:v>
      </x:c>
      <x:c r="AP545" s="31">
        <x:f t="shared" si="298"/>
        <x:v>1</x:v>
      </x:c>
      <x:c r="AQ545" s="26" t="b">
        <x:f t="shared" si="299"/>
        <x:v>1</x:v>
      </x:c>
    </x:row>
    <x:row r="546">
      <x:c r="A546" s="30" t="n">
        <x:f>'净值底稿'!A508</x:f>
        <x:v>44589</x:v>
      </x:c>
      <x:c r="B546" s="32" t="n">
        <x:f>'净值底稿'!F508</x:f>
        <x:v>1.8063231740574177</x:v>
      </x:c>
      <x:c r="C546" s="32" t="n">
        <x:f>'净值底稿'!O508</x:f>
        <x:v>1.3725666017605351</x:v>
      </x:c>
      <x:c r="D546" s="32" t="n">
        <x:f>'净值底稿'!P508</x:f>
        <x:v>1.5297</x:v>
      </x:c>
      <x:c r="E546" s="32" t="n">
        <x:f>'净值底稿'!Q508</x:f>
        <x:v>1.3337</x:v>
      </x:c>
      <x:c r="F546" s="33">
        <x:f t="shared" si="300"/>
        <x:v>-2.2807264230197966E-3</x:v>
      </x:c>
      <x:c r="G546" s="33">
        <x:f t="shared" si="301"/>
        <x:v>1.5535161287605348E-4</x:v>
      </x:c>
      <x:c r="H546" s="33">
        <x:f t="shared" si="302"/>
        <x:v>9.1605051364274104E-4</x:v>
      </x:c>
      <x:c r="I546" s="33">
        <x:f t="shared" si="303"/>
        <x:v>-3.7349667587958102E-3</x:v>
      </x:c>
      <x:c r="J546" s="34">
        <x:f t="shared" si="304"/>
        <x:v>0.10809822063663399</x:v>
      </x:c>
      <x:c r="K546" s="34">
        <x:f t="shared" si="305"/>
        <x:v>0.10664035988071609</x:v>
      </x:c>
      <x:c r="L546" s="34">
        <x:f t="shared" si="306"/>
        <x:v>0.89897378939733819</x:v>
      </x:c>
      <x:c r="M546" s="34">
        <x:f t="shared" si="307"/>
        <x:v>5.8561004826737463E-2</x:v>
      </x:c>
      <x:c r="N546" s="34">
        <x:f t="shared" si="278"/>
        <x:v>1.1722733747414258</x:v>
      </x:c>
      <x:c r="O546" s="35">
        <x:f t="shared" si="279"/>
        <x:v>0.18318131687049194</x:v>
      </x:c>
      <x:c r="P546" s="26" t="b">
        <x:f t="shared" si="280"/>
        <x:v>0</x:v>
      </x:c>
      <x:c r="Q546" s="26" t="b">
        <x:f t="shared" si="281"/>
        <x:v>0</x:v>
      </x:c>
      <x:c r="R546" s="26" t="b">
        <x:f t="shared" si="282"/>
        <x:v>0</x:v>
      </x:c>
      <x:c r="S546" s="26" t="b">
        <x:f t="shared" si="308"/>
        <x:v>0</x:v>
      </x:c>
      <x:c r="T546" s="26" t="str">
        <x:f t="shared" si="309"/>
        <x:v>不调</x:v>
      </x:c>
      <x:c r="U546" s="34">
        <x:f t="shared" si="283"/>
        <x:v>0.10809822063663399</x:v>
      </x:c>
      <x:c r="V546" s="34">
        <x:f t="shared" si="284"/>
        <x:v>0.10664035988071609</x:v>
      </x:c>
      <x:c r="W546" s="34">
        <x:f t="shared" si="285"/>
        <x:v>0.89897378939733819</x:v>
      </x:c>
      <x:c r="X546" s="34">
        <x:f t="shared" si="286"/>
        <x:v>5.8561004826737463E-2</x:v>
      </x:c>
      <x:c r="Y546" s="34">
        <x:f t="shared" si="310"/>
        <x:v>0.99998626710299976</x:v>
      </x:c>
      <x:c r="Z546" s="34">
        <x:f t="shared" si="287"/>
        <x:v>0.10809673613490407</x:v>
      </x:c>
      <x:c r="AA546" s="34">
        <x:f t="shared" si="288"/>
        <x:v>0.10663889539963778</x:v>
      </x:c>
      <x:c r="AB546" s="34">
        <x:f t="shared" si="289"/>
        <x:v>0.89896144388288246</x:v>
      </x:c>
      <x:c r="AC546" s="34">
        <x:f t="shared" si="290"/>
        <x:v>5.8560200614489945E-2</x:v>
      </x:c>
      <x:c r="AD546" s="34">
        <x:f t="shared" si="291"/>
        <x:v>1.1722572760319141</x:v>
      </x:c>
      <x:c r="AE546" s="34">
        <x:f t="shared" si="311"/>
        <x:v>1.1904360359613961</x:v>
      </x:c>
      <x:c r="AF546" s="33">
        <x:f t="shared" si="292"/>
        <x:v>-1.5270673417409508E-2</x:v>
      </x:c>
      <x:c r="AG546" s="33">
        <x:f t="shared" si="312"/>
        <x:v>3.0426446792253259E-4</x:v>
      </x:c>
      <x:c r="AH546" s="30">
        <x:f t="shared" si="313"/>
        <x:v>44561</x:v>
      </x:c>
      <x:c r="AI546" s="36">
        <x:f t="shared" si="293"/>
        <x:v>2022</x:v>
      </x:c>
      <x:c r="AJ546" s="36">
        <x:f t="shared" si="294"/>
        <x:v>1</x:v>
      </x:c>
      <x:c r="AK546" s="26">
        <x:f t="shared" si="295"/>
        <x:v>1</x:v>
      </x:c>
      <x:c r="AL546" s="34">
        <x:f t="shared" si="314"/>
        <x:v>1.1904360359613961</x:v>
      </x:c>
      <x:c r="AM546" s="35">
        <x:f t="shared" si="296"/>
        <x:v>-1.5270673417409508E-2</x:v>
      </x:c>
      <x:c r="AN546" s="34">
        <x:f t="shared" si="315"/>
        <x:v>1.1891432977618004</x:v>
      </x:c>
      <x:c r="AO546" s="35">
        <x:f t="shared" si="297"/>
        <x:v>-1.4200157173377748E-2</x:v>
      </x:c>
      <x:c r="AP546" s="31">
        <x:f t="shared" si="298"/>
        <x:v>1</x:v>
      </x:c>
      <x:c r="AQ546" s="26" t="b">
        <x:f t="shared" si="299"/>
        <x:v>1</x:v>
      </x:c>
    </x:row>
    <x:row r="547">
      <x:c r="A547" s="30" t="n">
        <x:f>'净值底稿'!A509</x:f>
        <x:v>44599</x:v>
      </x:c>
      <x:c r="B547" s="32" t="n">
        <x:f>'净值底稿'!F509</x:f>
        <x:v>1.80562432923874</x:v>
      </x:c>
      <x:c r="C547" s="32" t="n">
        <x:f>'净值底稿'!O509</x:f>
        <x:v>1.39032073105313</x:v>
      </x:c>
      <x:c r="D547" s="32" t="n">
        <x:f>'净值底稿'!P509</x:f>
        <x:v>1.5302</x:v>
      </x:c>
      <x:c r="E547" s="32" t="n">
        <x:f>'净值底稿'!Q509</x:f>
        <x:v>1.3414</x:v>
      </x:c>
      <x:c r="F547" s="33">
        <x:f t="shared" si="300"/>
        <x:v>-3.8688803239350644E-4</x:v>
      </x:c>
      <x:c r="G547" s="33">
        <x:f t="shared" si="301"/>
        <x:v>1.2934985646468666E-2</x:v>
      </x:c>
      <x:c r="H547" s="33">
        <x:f t="shared" si="302"/>
        <x:v>3.2686147610649918E-4</x:v>
      </x:c>
      <x:c r="I547" s="33">
        <x:f t="shared" si="303"/>
        <x:v>5.7734123116142122E-3</x:v>
      </x:c>
      <x:c r="J547" s="34">
        <x:f t="shared" si="304"/>
        <x:v>0.10805491480135268</x:v>
      </x:c>
      <x:c r="K547" s="34">
        <x:f t="shared" si="305"/>
        <x:v>0.10801826798098736</x:v>
      </x:c>
      <x:c r="L547" s="34">
        <x:f t="shared" si="306"/>
        <x:v>0.89925527974739283</x:v>
      </x:c>
      <x:c r="M547" s="34">
        <x:f t="shared" si="307"/>
        <x:v>5.889829279768824E-2</x:v>
      </x:c>
      <x:c r="N547" s="34">
        <x:f t="shared" si="278"/>
        <x:v>1.174226755327421</x:v>
      </x:c>
      <x:c r="O547" s="35">
        <x:f t="shared" si="279"/>
        <x:v>0.18401316594262943</x:v>
      </x:c>
      <x:c r="P547" s="26" t="b">
        <x:f t="shared" si="280"/>
        <x:v>0</x:v>
      </x:c>
      <x:c r="Q547" s="26" t="b">
        <x:f t="shared" si="281"/>
        <x:v>0</x:v>
      </x:c>
      <x:c r="R547" s="26" t="b">
        <x:f t="shared" si="282"/>
        <x:v>0</x:v>
      </x:c>
      <x:c r="S547" s="26" t="b">
        <x:f t="shared" si="308"/>
        <x:v>0</x:v>
      </x:c>
      <x:c r="T547" s="26" t="str">
        <x:f t="shared" si="309"/>
        <x:v>不调</x:v>
      </x:c>
      <x:c r="U547" s="34">
        <x:f t="shared" si="283"/>
        <x:v>0.10805491480135268</x:v>
      </x:c>
      <x:c r="V547" s="34">
        <x:f t="shared" si="284"/>
        <x:v>0.10801826798098736</x:v>
      </x:c>
      <x:c r="W547" s="34">
        <x:f t="shared" si="285"/>
        <x:v>0.89925527974739283</x:v>
      </x:c>
      <x:c r="X547" s="34">
        <x:f t="shared" si="286"/>
        <x:v>5.889829279768824E-2</x:v>
      </x:c>
      <x:c r="Y547" s="34">
        <x:f t="shared" si="310"/>
        <x:v>0.999862679516347</x:v>
      </x:c>
      <x:c r="Z547" s="34">
        <x:f t="shared" si="287"/>
        <x:v>0.10804007664819107</x:v>
      </x:c>
      <x:c r="AA547" s="34">
        <x:f t="shared" si="288"/>
        <x:v>0.10800343486018485</x:v>
      </x:c>
      <x:c r="AB547" s="34">
        <x:f t="shared" si="289"/>
        <x:v>0.89913179357745043</x:v>
      </x:c>
      <x:c r="AC547" s="34">
        <x:f t="shared" si="290"/>
        <x:v>5.8890204855634926E-2</x:v>
      </x:c>
      <x:c r="AD547" s="34">
        <x:f t="shared" si="291"/>
        <x:v>1.1740655099414614</x:v>
      </x:c>
      <x:c r="AE547" s="34">
        <x:f t="shared" si="311"/>
        <x:v>1.1904360359613961</x:v>
      </x:c>
      <x:c r="AF547" s="33">
        <x:f t="shared" si="292"/>
        <x:v>-1.3751705698923922E-2</x:v>
      </x:c>
      <x:c r="AG547" s="33">
        <x:f t="shared" si="312"/>
        <x:v>1.542523084751668E-3</x:v>
      </x:c>
      <x:c r="AH547" s="30">
        <x:f t="shared" si="313"/>
        <x:v>44561</x:v>
      </x:c>
      <x:c r="AI547" s="36">
        <x:f t="shared" si="293"/>
        <x:v>2022</x:v>
      </x:c>
      <x:c r="AJ547" s="36">
        <x:f t="shared" si="294"/>
        <x:v>2</x:v>
      </x:c>
      <x:c r="AK547" s="26">
        <x:f t="shared" si="295"/>
        <x:v>0</x:v>
      </x:c>
      <x:c r="AL547" s="34">
        <x:f t="shared" si="314"/>
        <x:v>1.1722572760319141</x:v>
      </x:c>
      <x:c r="AM547" s="35" t="str">
        <x:f t="shared" si="296"/>
      </x:c>
      <x:c r="AN547" s="34">
        <x:f t="shared" si="315"/>
        <x:v>1.1891432977618004</x:v>
      </x:c>
      <x:c r="AO547" s="35">
        <x:f t="shared" si="297"/>
        <x:v>-1.2679538158873127E-2</x:v>
      </x:c>
      <x:c r="AP547" s="31">
        <x:f t="shared" si="298"/>
        <x:v>1</x:v>
      </x:c>
      <x:c r="AQ547" s="26" t="b">
        <x:f t="shared" si="299"/>
        <x:v>1</x:v>
      </x:c>
    </x:row>
    <x:row r="548">
      <x:c r="A548" s="30" t="n">
        <x:f>'净值底稿'!A510</x:f>
        <x:v>44600</x:v>
      </x:c>
      <x:c r="B548" s="32" t="n">
        <x:f>'净值底稿'!F510</x:f>
        <x:v>1.77388990228567</x:v>
      </x:c>
      <x:c r="C548" s="32" t="n">
        <x:f>'净值底稿'!O510</x:f>
        <x:v>1.3949590186773775</x:v>
      </x:c>
      <x:c r="D548" s="32" t="n">
        <x:f>'净值底稿'!P510</x:f>
        <x:v>1.5304</x:v>
      </x:c>
      <x:c r="E548" s="32" t="n">
        <x:f>'净值底稿'!Q510</x:f>
        <x:v>1.3477</x:v>
      </x:c>
      <x:c r="F548" s="33">
        <x:f t="shared" si="300"/>
        <x:v>-1.7575320867796118E-2</x:v>
      </x:c>
      <x:c r="G548" s="33">
        <x:f t="shared" si="301"/>
        <x:v>3.3361277873875661E-3</x:v>
      </x:c>
      <x:c r="H548" s="33">
        <x:f t="shared" si="302"/>
        <x:v>1.3070186903663128E-4</x:v>
      </x:c>
      <x:c r="I548" s="33">
        <x:f t="shared" si="303"/>
        <x:v>4.6965856567764419E-3</x:v>
      </x:c>
      <x:c r="J548" s="34">
        <x:f t="shared" si="304"/>
        <x:v>0.10614123763451783</x:v>
      </x:c>
      <x:c r="K548" s="34">
        <x:f t="shared" si="305"/>
        <x:v>0.10836374812035522</x:v>
      </x:c>
      <x:c r="L548" s="34">
        <x:f t="shared" si="306"/>
        <x:v>0.8992493117833813</x:v>
      </x:c>
      <x:c r="M548" s="34">
        <x:f t="shared" si="307"/>
        <x:v>5.9166787747084525E-2</x:v>
      </x:c>
      <x:c r="N548" s="34">
        <x:f t="shared" si="278"/>
        <x:v>1.1729210852853389</x:v>
      </x:c>
      <x:c r="O548" s="35">
        <x:f t="shared" si="279"/>
        <x:v>0.18288100405552005</x:v>
      </x:c>
      <x:c r="P548" s="26" t="b">
        <x:f t="shared" si="280"/>
        <x:v>0</x:v>
      </x:c>
      <x:c r="Q548" s="26" t="b">
        <x:f t="shared" si="281"/>
        <x:v>0</x:v>
      </x:c>
      <x:c r="R548" s="26" t="b">
        <x:f t="shared" si="282"/>
        <x:v>0</x:v>
      </x:c>
      <x:c r="S548" s="26" t="b">
        <x:f t="shared" si="308"/>
        <x:v>0</x:v>
      </x:c>
      <x:c r="T548" s="26" t="str">
        <x:f t="shared" si="309"/>
        <x:v>不调</x:v>
      </x:c>
      <x:c r="U548" s="34">
        <x:f t="shared" si="283"/>
        <x:v>0.10614123763451783</x:v>
      </x:c>
      <x:c r="V548" s="34">
        <x:f t="shared" si="284"/>
        <x:v>0.10836374812035522</x:v>
      </x:c>
      <x:c r="W548" s="34">
        <x:f t="shared" si="285"/>
        <x:v>0.8992493117833813</x:v>
      </x:c>
      <x:c r="X548" s="34">
        <x:f t="shared" si="286"/>
        <x:v>5.9166787747084525E-2</x:v>
      </x:c>
      <x:c r="Y548" s="34">
        <x:f t="shared" si="310"/>
        <x:v>0.99998626710299976</x:v>
      </x:c>
      <x:c r="Z548" s="34">
        <x:f t="shared" si="287"/>
        <x:v>0.10613978000783392</x:v>
      </x:c>
      <x:c r="AA548" s="34">
        <x:f t="shared" si="288"/>
        <x:v>0.10836225997216373</x:v>
      </x:c>
      <x:c r="AB548" s="34">
        <x:f t="shared" si="289"/>
        <x:v>0.89923696248520502</x:v>
      </x:c>
      <x:c r="AC548" s="34">
        <x:f t="shared" si="290"/>
        <x:v>5.9165975215682558E-2</x:v>
      </x:c>
      <x:c r="AD548" s="34">
        <x:f t="shared" si="291"/>
        <x:v>1.1729049776808853</x:v>
      </x:c>
      <x:c r="AE548" s="34">
        <x:f t="shared" si="311"/>
        <x:v>1.1904360359613961</x:v>
      </x:c>
      <x:c r="AF548" s="33">
        <x:f t="shared" si="292"/>
        <x:v>-1.4726585680307269E-2</x:v>
      </x:c>
      <x:c r="AG548" s="33">
        <x:f t="shared" si="312"/>
        <x:v>-9.8847317355743591E-4</x:v>
      </x:c>
      <x:c r="AH548" s="30">
        <x:f t="shared" si="313"/>
        <x:v>44561</x:v>
      </x:c>
      <x:c r="AI548" s="36">
        <x:f t="shared" si="293"/>
        <x:v>2022</x:v>
      </x:c>
      <x:c r="AJ548" s="36">
        <x:f t="shared" si="294"/>
        <x:v>2</x:v>
      </x:c>
      <x:c r="AK548" s="26">
        <x:f t="shared" si="295"/>
        <x:v>0</x:v>
      </x:c>
      <x:c r="AL548" s="34">
        <x:f t="shared" si="314"/>
        <x:v>1.1722572760319141</x:v>
      </x:c>
      <x:c r="AM548" s="35" t="str">
        <x:f t="shared" si="296"/>
      </x:c>
      <x:c r="AN548" s="34">
        <x:f t="shared" si="315"/>
        <x:v>1.1891432977618004</x:v>
      </x:c>
      <x:c r="AO548" s="35">
        <x:f t="shared" si="297"/>
        <x:v>-1.3655477949107375E-2</x:v>
      </x:c>
      <x:c r="AP548" s="31">
        <x:f t="shared" si="298"/>
        <x:v>1</x:v>
      </x:c>
      <x:c r="AQ548" s="26" t="b">
        <x:f t="shared" si="299"/>
        <x:v>1</x:v>
      </x:c>
    </x:row>
    <x:row r="549">
      <x:c r="A549" s="30" t="n">
        <x:f>'净值底稿'!A511</x:f>
        <x:v>44601</x:v>
      </x:c>
      <x:c r="B549" s="32" t="n">
        <x:f>'净值底稿'!F511</x:f>
        <x:v>1.8095192087647025</x:v>
      </x:c>
      <x:c r="C549" s="32" t="n">
        <x:f>'净值底稿'!O511</x:f>
        <x:v>1.4146349368188562</x:v>
      </x:c>
      <x:c r="D549" s="32" t="n">
        <x:f>'净值底稿'!P511</x:f>
        <x:v>1.53</x:v>
      </x:c>
      <x:c r="E549" s="32" t="n">
        <x:f>'净值底稿'!Q511</x:f>
        <x:v>1.354</x:v>
      </x:c>
      <x:c r="F549" s="33">
        <x:f t="shared" si="300"/>
        <x:v>2.0085410280042737E-2</x:v>
      </x:c>
      <x:c r="G549" s="33">
        <x:f t="shared" si="301"/>
        <x:v>1.4105015185416958E-2</x:v>
      </x:c>
      <x:c r="H549" s="33">
        <x:f t="shared" si="302"/>
        <x:v>-2.6136957658129401E-4</x:v>
      </x:c>
      <x:c r="I549" s="33">
        <x:f t="shared" si="303"/>
        <x:v>4.6746308525638103E-3</x:v>
      </x:c>
      <x:c r="J549" s="34">
        <x:f t="shared" si="304"/>
        <x:v>0.10827164103632474</x:v>
      </x:c>
      <x:c r="K549" s="34">
        <x:f t="shared" si="305"/>
        <x:v>0.1098907112945972</x:v>
      </x:c>
      <x:c r="L549" s="34">
        <x:f t="shared" si="306"/>
        <x:v>0.89900192930107403</x:v>
      </x:c>
      <x:c r="M549" s="34">
        <x:f t="shared" si="307"/>
        <x:v>5.944255430884781E-2</x:v>
      </x:c>
      <x:c r="N549" s="34">
        <x:f t="shared" si="278"/>
        <x:v>1.1766068359408437</x:v>
      </x:c>
      <x:c r="O549" s="35">
        <x:f t="shared" si="279"/>
        <x:v>0.1854165262914472</x:v>
      </x:c>
      <x:c r="P549" s="26" t="b">
        <x:f t="shared" si="280"/>
        <x:v>0</x:v>
      </x:c>
      <x:c r="Q549" s="26" t="b">
        <x:f t="shared" si="281"/>
        <x:v>0</x:v>
      </x:c>
      <x:c r="R549" s="26" t="b">
        <x:f t="shared" si="282"/>
        <x:v>0</x:v>
      </x:c>
      <x:c r="S549" s="26" t="b">
        <x:f t="shared" si="308"/>
        <x:v>0</x:v>
      </x:c>
      <x:c r="T549" s="26" t="str">
        <x:f t="shared" si="309"/>
        <x:v>不调</x:v>
      </x:c>
      <x:c r="U549" s="34">
        <x:f t="shared" si="283"/>
        <x:v>0.10827164103632474</x:v>
      </x:c>
      <x:c r="V549" s="34">
        <x:f t="shared" si="284"/>
        <x:v>0.1098907112945972</x:v>
      </x:c>
      <x:c r="W549" s="34">
        <x:f t="shared" si="285"/>
        <x:v>0.89900192930107403</x:v>
      </x:c>
      <x:c r="X549" s="34">
        <x:f t="shared" si="286"/>
        <x:v>5.944255430884781E-2</x:v>
      </x:c>
      <x:c r="Y549" s="34">
        <x:f t="shared" si="310"/>
        <x:v>0.99998626710299976</x:v>
      </x:c>
      <x:c r="Z549" s="34">
        <x:f t="shared" si="287"/>
        <x:v>0.10827015415303033</x:v>
      </x:c>
      <x:c r="AA549" s="34">
        <x:f t="shared" si="288"/>
        <x:v>0.10988920217677771</x:v>
      </x:c>
      <x:c r="AB549" s="34">
        <x:f t="shared" si="289"/>
        <x:v>0.89898958340017587</x:v>
      </x:c>
      <x:c r="AC549" s="34">
        <x:f t="shared" si="290"/>
        <x:v>5.9441737990372057E-2</x:v>
      </x:c>
      <x:c r="AD549" s="34">
        <x:f t="shared" si="291"/>
        <x:v>1.1765906777203559</x:v>
      </x:c>
      <x:c r="AE549" s="34">
        <x:f t="shared" si="311"/>
        <x:v>1.1904360359613961</x:v>
      </x:c>
      <x:c r="AF549" s="33">
        <x:f t="shared" si="292"/>
        <x:v>-1.1630493216595816E-2</x:v>
      </x:c>
      <x:c r="AG549" s="33">
        <x:f t="shared" si="312"/>
        <x:v>3.1423688274885286E-3</x:v>
      </x:c>
      <x:c r="AH549" s="30">
        <x:f t="shared" si="313"/>
        <x:v>44561</x:v>
      </x:c>
      <x:c r="AI549" s="36">
        <x:f t="shared" si="293"/>
        <x:v>2022</x:v>
      </x:c>
      <x:c r="AJ549" s="36">
        <x:f t="shared" si="294"/>
        <x:v>2</x:v>
      </x:c>
      <x:c r="AK549" s="26">
        <x:f t="shared" si="295"/>
        <x:v>0</x:v>
      </x:c>
      <x:c r="AL549" s="34">
        <x:f t="shared" si="314"/>
        <x:v>1.1722572760319141</x:v>
      </x:c>
      <x:c r="AM549" s="35" t="str">
        <x:f t="shared" si="296"/>
      </x:c>
      <x:c r="AN549" s="34">
        <x:f t="shared" si="315"/>
        <x:v>1.1891432977618004</x:v>
      </x:c>
      <x:c r="AO549" s="35">
        <x:f t="shared" si="297"/>
        <x:v>-1.0556019669850536E-2</x:v>
      </x:c>
      <x:c r="AP549" s="31">
        <x:f t="shared" si="298"/>
        <x:v>1</x:v>
      </x:c>
      <x:c r="AQ549" s="26" t="b">
        <x:f t="shared" si="299"/>
        <x:v>1</x:v>
      </x:c>
    </x:row>
    <x:row r="550">
      <x:c r="A550" s="30" t="n">
        <x:f>'净值底稿'!A512</x:f>
        <x:v>44602</x:v>
      </x:c>
      <x:c r="B550" s="32" t="n">
        <x:f>'净值底稿'!F512</x:f>
        <x:v>1.8100580409429377</x:v>
      </x:c>
      <x:c r="C550" s="32" t="n">
        <x:f>'净值底稿'!O512</x:f>
        <x:v>1.4088691472689</x:v>
      </x:c>
      <x:c r="D550" s="32" t="n">
        <x:f>'净值底稿'!P512</x:f>
        <x:v>1.5303</x:v>
      </x:c>
      <x:c r="E550" s="32" t="n">
        <x:f>'净值底稿'!Q512</x:f>
        <x:v>1.3572</x:v>
      </x:c>
      <x:c r="F550" s="33">
        <x:f t="shared" si="300"/>
        <x:v>2.9777643454975689E-4</x:v>
      </x:c>
      <x:c r="G550" s="33">
        <x:f t="shared" si="301"/>
        <x:v>-4.0758144733241686E-3</x:v>
      </x:c>
      <x:c r="H550" s="33">
        <x:f t="shared" si="302"/>
        <x:v>1.9607843137259273E-4</x:v>
      </x:c>
      <x:c r="I550" s="33">
        <x:f t="shared" si="303"/>
        <x:v>2.3633677991137247E-3</x:v>
      </x:c>
      <x:c r="J550" s="34">
        <x:f t="shared" si="304"/>
        <x:v>0.10830239445350218</x:v>
      </x:c>
      <x:c r="K550" s="34">
        <x:f t="shared" si="305"/>
        <x:v>0.10944131417608355</x:v>
      </x:c>
      <x:c r="L550" s="34">
        <x:f t="shared" si="306"/>
        <x:v>0.8991658558675093</x:v>
      </x:c>
      <x:c r="M550" s="34">
        <x:f t="shared" si="307"/>
        <x:v>5.9582220679861859E-2</x:v>
      </x:c>
      <x:c r="N550" s="34">
        <x:f t="shared" si="278"/>
        <x:v>1.176491785176957</x:v>
      </x:c>
      <x:c r="O550" s="35">
        <x:f t="shared" si="279"/>
        <x:v>0.18507881769598139</x:v>
      </x:c>
      <x:c r="P550" s="26" t="b">
        <x:f t="shared" si="280"/>
        <x:v>0</x:v>
      </x:c>
      <x:c r="Q550" s="26" t="b">
        <x:f t="shared" si="281"/>
        <x:v>0</x:v>
      </x:c>
      <x:c r="R550" s="26" t="b">
        <x:f t="shared" si="282"/>
        <x:v>0</x:v>
      </x:c>
      <x:c r="S550" s="26" t="b">
        <x:f t="shared" si="308"/>
        <x:v>0</x:v>
      </x:c>
      <x:c r="T550" s="26" t="str">
        <x:f t="shared" si="309"/>
        <x:v>不调</x:v>
      </x:c>
      <x:c r="U550" s="34">
        <x:f t="shared" si="283"/>
        <x:v>0.10830239445350218</x:v>
      </x:c>
      <x:c r="V550" s="34">
        <x:f t="shared" si="284"/>
        <x:v>0.10944131417608355</x:v>
      </x:c>
      <x:c r="W550" s="34">
        <x:f t="shared" si="285"/>
        <x:v>0.8991658558675093</x:v>
      </x:c>
      <x:c r="X550" s="34">
        <x:f t="shared" si="286"/>
        <x:v>5.9582220679861859E-2</x:v>
      </x:c>
      <x:c r="Y550" s="34">
        <x:f t="shared" si="310"/>
        <x:v>0.99998626710299976</x:v>
      </x:c>
      <x:c r="Z550" s="34">
        <x:f t="shared" si="287"/>
        <x:v>0.10830090714787427</x:v>
      </x:c>
      <x:c r="AA550" s="34">
        <x:f t="shared" si="288"/>
        <x:v>0.10943981122978839</x:v>
      </x:c>
      <x:c r="AB550" s="34">
        <x:f t="shared" si="289"/>
        <x:v>0.89915350771542457</x:v>
      </x:c>
      <x:c r="AC550" s="34">
        <x:f t="shared" si="290"/>
        <x:v>5.9581402443362221E-2</x:v>
      </x:c>
      <x:c r="AD550" s="34">
        <x:f t="shared" si="291"/>
        <x:v>1.1764756285364495</x:v>
      </x:c>
      <x:c r="AE550" s="34">
        <x:f t="shared" si="311"/>
        <x:v>1.1904360359613961</x:v>
      </x:c>
      <x:c r="AF550" s="33">
        <x:f t="shared" si="292"/>
        <x:v>-1.1727137790878639E-2</x:v>
      </x:c>
      <x:c r="AG550" s="33">
        <x:f t="shared" si="312"/>
        <x:v>-9.7781825136755707E-5</x:v>
      </x:c>
      <x:c r="AH550" s="30">
        <x:f t="shared" si="313"/>
        <x:v>44561</x:v>
      </x:c>
      <x:c r="AI550" s="36">
        <x:f t="shared" si="293"/>
        <x:v>2022</x:v>
      </x:c>
      <x:c r="AJ550" s="36">
        <x:f t="shared" si="294"/>
        <x:v>2</x:v>
      </x:c>
      <x:c r="AK550" s="26">
        <x:f t="shared" si="295"/>
        <x:v>0</x:v>
      </x:c>
      <x:c r="AL550" s="34">
        <x:f t="shared" si="314"/>
        <x:v>1.1722572760319141</x:v>
      </x:c>
      <x:c r="AM550" s="35" t="str">
        <x:f t="shared" si="296"/>
      </x:c>
      <x:c r="AN550" s="34">
        <x:f t="shared" si="315"/>
        <x:v>1.1891432977618004</x:v>
      </x:c>
      <x:c r="AO550" s="35">
        <x:f t="shared" si="297"/>
        <x:v>-1.065276930811776E-2</x:v>
      </x:c>
      <x:c r="AP550" s="31">
        <x:f t="shared" si="298"/>
        <x:v>1</x:v>
      </x:c>
      <x:c r="AQ550" s="26" t="b">
        <x:f t="shared" si="299"/>
        <x:v>1</x:v>
      </x:c>
    </x:row>
    <x:row r="551">
      <x:c r="A551" s="30" t="n">
        <x:f>'净值底稿'!A513</x:f>
        <x:v>44603</x:v>
      </x:c>
      <x:c r="B551" s="32" t="n">
        <x:f>'净值底稿'!F513</x:f>
        <x:v>1.7713246594264551</x:v>
      </x:c>
      <x:c r="C551" s="32" t="n">
        <x:f>'净值底稿'!O513</x:f>
        <x:v>1.3862042692258876</x:v>
      </x:c>
      <x:c r="D551" s="32" t="n">
        <x:f>'净值底稿'!P513</x:f>
        <x:v>1.527</x:v>
      </x:c>
      <x:c r="E551" s="32" t="n">
        <x:f>'净值底稿'!Q513</x:f>
        <x:v>1.3506</x:v>
      </x:c>
      <x:c r="F551" s="33">
        <x:f t="shared" si="300"/>
        <x:v>-2.1398972099427649E-2</x:v>
      </x:c>
      <x:c r="G551" s="33">
        <x:f t="shared" si="301"/>
        <x:v>-1.6087283965972476E-2</x:v>
      </x:c>
      <x:c r="H551" s="33">
        <x:f t="shared" si="302"/>
        <x:v>-2.1564399137424806E-3</x:v>
      </x:c>
      <x:c r="I551" s="33">
        <x:f t="shared" si="303"/>
        <x:v>-4.8629531388151293E-3</x:v>
      </x:c>
      <x:c r="J551" s="34">
        <x:f t="shared" si="304"/>
        <x:v>0.10598337905747421</x:v>
      </x:c>
      <x:c r="K551" s="34">
        <x:f t="shared" si="305"/>
        <x:v>0.10767922190935236</x:v>
      </x:c>
      <x:c r="L551" s="34">
        <x:f t="shared" si="306"/>
        <x:v>0.89721453720280542</x:v>
      </x:c>
      <x:c r="M551" s="34">
        <x:f t="shared" si="307"/>
        <x:v>5.9291660875335266E-2</x:v>
      </x:c>
      <x:c r="N551" s="34">
        <x:f t="shared" si="278"/>
        <x:v>1.1701687990449674</x:v>
      </x:c>
      <x:c r="O551" s="35">
        <x:f t="shared" si="279"/>
        <x:v>0.18259126473138507</x:v>
      </x:c>
      <x:c r="P551" s="26" t="b">
        <x:f t="shared" si="280"/>
        <x:v>0</x:v>
      </x:c>
      <x:c r="Q551" s="26" t="b">
        <x:f t="shared" si="281"/>
        <x:v>0</x:v>
      </x:c>
      <x:c r="R551" s="26" t="b">
        <x:f t="shared" si="282"/>
        <x:v>0</x:v>
      </x:c>
      <x:c r="S551" s="26" t="b">
        <x:f t="shared" si="308"/>
        <x:v>0</x:v>
      </x:c>
      <x:c r="T551" s="26" t="str">
        <x:f t="shared" si="309"/>
        <x:v>不调</x:v>
      </x:c>
      <x:c r="U551" s="34">
        <x:f t="shared" si="283"/>
        <x:v>0.10598337905747421</x:v>
      </x:c>
      <x:c r="V551" s="34">
        <x:f t="shared" si="284"/>
        <x:v>0.10767922190935236</x:v>
      </x:c>
      <x:c r="W551" s="34">
        <x:f t="shared" si="285"/>
        <x:v>0.89721453720280542</x:v>
      </x:c>
      <x:c r="X551" s="34">
        <x:f t="shared" si="286"/>
        <x:v>5.9291660875335266E-2</x:v>
      </x:c>
      <x:c r="Y551" s="34">
        <x:f t="shared" si="310"/>
        <x:v>0.99998626710299976</x:v>
      </x:c>
      <x:c r="Z551" s="34">
        <x:f t="shared" si="287"/>
        <x:v>0.10598192359864587</x:v>
      </x:c>
      <x:c r="AA551" s="34">
        <x:f t="shared" si="288"/>
        <x:v>0.10767774316168882</x:v>
      </x:c>
      <x:c r="AB551" s="34">
        <x:f t="shared" si="289"/>
        <x:v>0.89720221584797888</x:v>
      </x:c>
      <x:c r="AC551" s="34">
        <x:f t="shared" si="290"/>
        <x:v>5.929084662906349E-2</x:v>
      </x:c>
      <x:c r="AD551" s="34">
        <x:f t="shared" si="291"/>
        <x:v>1.1701527292373772</x:v>
      </x:c>
      <x:c r="AE551" s="34">
        <x:f t="shared" si="311"/>
        <x:v>1.1904360359613961</x:v>
      </x:c>
      <x:c r="AF551" s="33">
        <x:f t="shared" si="292"/>
        <x:v>-1.7038552355010061E-2</x:v>
      </x:c>
      <x:c r="AG551" s="33">
        <x:f t="shared" si="312"/>
        <x:v>-5.3744413787287781E-3</x:v>
      </x:c>
      <x:c r="AH551" s="30">
        <x:f t="shared" si="313"/>
        <x:v>44561</x:v>
      </x:c>
      <x:c r="AI551" s="36">
        <x:f t="shared" si="293"/>
        <x:v>2022</x:v>
      </x:c>
      <x:c r="AJ551" s="36">
        <x:f t="shared" si="294"/>
        <x:v>2</x:v>
      </x:c>
      <x:c r="AK551" s="26">
        <x:f t="shared" si="295"/>
        <x:v>0</x:v>
      </x:c>
      <x:c r="AL551" s="34">
        <x:f t="shared" si="314"/>
        <x:v>1.1722572760319141</x:v>
      </x:c>
      <x:c r="AM551" s="35" t="str">
        <x:f t="shared" si="296"/>
      </x:c>
      <x:c r="AN551" s="34">
        <x:f t="shared" si="315"/>
        <x:v>1.1891432977618004</x:v>
      </x:c>
      <x:c r="AO551" s="35">
        <x:f t="shared" si="297"/>
        <x:v>-1.5969958002678974E-2</x:v>
      </x:c>
      <x:c r="AP551" s="31">
        <x:f t="shared" si="298"/>
        <x:v>1</x:v>
      </x:c>
      <x:c r="AQ551" s="26" t="b">
        <x:f t="shared" si="299"/>
        <x:v>1</x:v>
      </x:c>
    </x:row>
    <x:row r="552">
      <x:c r="A552" s="30" t="n">
        <x:f>'净值底稿'!A514</x:f>
        <x:v>44606</x:v>
      </x:c>
      <x:c r="B552" s="32" t="n">
        <x:f>'净值底稿'!F514</x:f>
        <x:v>1.761122785316635</x:v>
      </x:c>
      <x:c r="C552" s="32" t="n">
        <x:f>'净值底稿'!O514</x:f>
        <x:v>1.3807342404538026</x:v>
      </x:c>
      <x:c r="D552" s="32" t="n">
        <x:f>'净值底稿'!P514</x:f>
        <x:v>1.5264</x:v>
      </x:c>
      <x:c r="E552" s="32" t="n">
        <x:f>'净值底稿'!Q514</x:f>
        <x:v>1.3723</x:v>
      </x:c>
      <x:c r="F552" s="33">
        <x:f t="shared" si="300"/>
        <x:v>-5.759460331300037E-3</x:v>
      </x:c>
      <x:c r="G552" s="33">
        <x:f t="shared" si="301"/>
        <x:v>-3.9460481355606536E-3</x:v>
      </x:c>
      <x:c r="H552" s="33">
        <x:f t="shared" si="302"/>
        <x:v>-3.9292730844786572E-4</x:v>
      </x:c>
      <x:c r="I552" s="33">
        <x:f t="shared" si="303"/>
        <x:v>1.6066933214867518E-2</x:v>
      </x:c>
      <x:c r="J552" s="34">
        <x:f t="shared" si="304"/>
        <x:v>0.10537152491384461</x:v>
      </x:c>
      <x:c r="K552" s="34">
        <x:f t="shared" si="305"/>
        <x:v>0.10725284160404426</x:v>
      </x:c>
      <x:c r="L552" s="34">
        <x:f t="shared" si="306"/>
        <x:v>0.89684968059617232</x:v>
      </x:c>
      <x:c r="M552" s="34">
        <x:f t="shared" si="307"/>
        <x:v>6.0243468702105604E-2</x:v>
      </x:c>
      <x:c r="N552" s="34">
        <x:f t="shared" si="278"/>
        <x:v>1.1697175158161668</x:v>
      </x:c>
      <x:c r="O552" s="35">
        <x:f t="shared" si="279"/>
        <x:v>0.18177411523972167</x:v>
      </x:c>
      <x:c r="P552" s="26" t="b">
        <x:f t="shared" si="280"/>
        <x:v>0</x:v>
      </x:c>
      <x:c r="Q552" s="26" t="b">
        <x:f t="shared" si="281"/>
        <x:v>0</x:v>
      </x:c>
      <x:c r="R552" s="26" t="b">
        <x:f t="shared" si="282"/>
        <x:v>0</x:v>
      </x:c>
      <x:c r="S552" s="26" t="b">
        <x:f t="shared" si="308"/>
        <x:v>0</x:v>
      </x:c>
      <x:c r="T552" s="26" t="str">
        <x:f t="shared" si="309"/>
        <x:v>不调</x:v>
      </x:c>
      <x:c r="U552" s="34">
        <x:f t="shared" si="283"/>
        <x:v>0.10537152491384461</x:v>
      </x:c>
      <x:c r="V552" s="34">
        <x:f t="shared" si="284"/>
        <x:v>0.10725284160404426</x:v>
      </x:c>
      <x:c r="W552" s="34">
        <x:f t="shared" si="285"/>
        <x:v>0.89684968059617232</x:v>
      </x:c>
      <x:c r="X552" s="34">
        <x:f t="shared" si="286"/>
        <x:v>6.0243468702105604E-2</x:v>
      </x:c>
      <x:c r="Y552" s="34">
        <x:f t="shared" si="310"/>
        <x:v>0.99995880187477393</x:v>
      </x:c>
      <x:c r="Z552" s="34">
        <x:f t="shared" si="287"/>
        <x:v>0.10536718380456594</x:v>
      </x:c>
      <x:c r="AA552" s="34">
        <x:f t="shared" si="288"/>
        <x:v>0.107248422988045</x:v>
      </x:c>
      <x:c r="AB552" s="34">
        <x:f t="shared" si="289"/>
        <x:v>0.89681273207072221</x:v>
      </x:c>
      <x:c r="AC552" s="34">
        <x:f t="shared" si="290"/>
        <x:v>6.0240986784137959E-2</x:v>
      </x:c>
      <x:c r="AD552" s="34">
        <x:f t="shared" si="291"/>
        <x:v>1.1696693256474713</x:v>
      </x:c>
      <x:c r="AE552" s="34">
        <x:f t="shared" si="311"/>
        <x:v>1.1904360359613961</x:v>
      </x:c>
      <x:c r="AF552" s="33">
        <x:f t="shared" si="292"/>
        <x:v>-1.7444625067279396E-2</x:v>
      </x:c>
      <x:c r="AG552" s="33">
        <x:f t="shared" si="312"/>
        <x:v>-4.1311153478318374E-4</x:v>
      </x:c>
      <x:c r="AH552" s="30">
        <x:f t="shared" si="313"/>
        <x:v>44561</x:v>
      </x:c>
      <x:c r="AI552" s="36">
        <x:f t="shared" si="293"/>
        <x:v>2022</x:v>
      </x:c>
      <x:c r="AJ552" s="36">
        <x:f t="shared" si="294"/>
        <x:v>2</x:v>
      </x:c>
      <x:c r="AK552" s="26">
        <x:f t="shared" si="295"/>
        <x:v>0</x:v>
      </x:c>
      <x:c r="AL552" s="34">
        <x:f t="shared" si="314"/>
        <x:v>1.1722572760319141</x:v>
      </x:c>
      <x:c r="AM552" s="35" t="str">
        <x:f t="shared" si="296"/>
      </x:c>
      <x:c r="AN552" s="34">
        <x:f t="shared" si="315"/>
        <x:v>1.1891432977618004</x:v>
      </x:c>
      <x:c r="AO552" s="35">
        <x:f t="shared" si="297"/>
        <x:v>-1.6376472163601274E-2</x:v>
      </x:c>
      <x:c r="AP552" s="31">
        <x:f t="shared" si="298"/>
        <x:v>1</x:v>
      </x:c>
      <x:c r="AQ552" s="26" t="b">
        <x:f t="shared" si="299"/>
        <x:v>1</x:v>
      </x:c>
    </x:row>
    <x:row r="553">
      <x:c r="A553" s="30" t="n">
        <x:f>'净值底稿'!A515</x:f>
        <x:v>44607</x:v>
      </x:c>
      <x:c r="B553" s="32" t="n">
        <x:f>'净值底稿'!F515</x:f>
        <x:v>1.8007439073709723</x:v>
      </x:c>
      <x:c r="C553" s="32" t="n">
        <x:f>'净值底稿'!O515</x:f>
        <x:v>1.3965478798892699</x:v>
      </x:c>
      <x:c r="D553" s="32" t="n">
        <x:f>'净值底稿'!P515</x:f>
        <x:v>1.5264</x:v>
      </x:c>
      <x:c r="E553" s="32" t="n">
        <x:f>'净值底稿'!Q515</x:f>
        <x:v>1.3875</x:v>
      </x:c>
      <x:c r="F553" s="33">
        <x:f t="shared" si="300"/>
        <x:v>2.2497648877567444E-2</x:v>
      </x:c>
      <x:c r="G553" s="33">
        <x:f t="shared" si="301"/>
        <x:v>1.1453065312749811E-2</x:v>
      </x:c>
      <x:c r="H553" s="33">
        <x:f t="shared" si="302"/>
        <x:v>0</x:v>
      </x:c>
      <x:c r="I553" s="33">
        <x:f t="shared" si="303"/>
        <x:v>1.1076295270713299E-2</x:v>
      </x:c>
      <x:c r="J553" s="34">
        <x:f t="shared" si="304"/>
        <x:v>0.10773769770901918</x:v>
      </x:c>
      <x:c r="K553" s="34">
        <x:f t="shared" si="305"/>
        <x:v>0.1084767461812165</x:v>
      </x:c>
      <x:c r="L553" s="34">
        <x:f t="shared" si="306"/>
        <x:v>0.89681273207072221</x:v>
      </x:c>
      <x:c r="M553" s="34">
        <x:f t="shared" si="307"/>
        <x:v>6.090823374115821E-2</x:v>
      </x:c>
      <x:c r="N553" s="34">
        <x:f t="shared" si="278"/>
        <x:v>1.1739354097021162</x:v>
      </x:c>
      <x:c r="O553" s="35">
        <x:f t="shared" si="279"/>
        <x:v>0.18417916531293632</x:v>
      </x:c>
      <x:c r="P553" s="26" t="b">
        <x:f t="shared" si="280"/>
        <x:v>0</x:v>
      </x:c>
      <x:c r="Q553" s="26" t="b">
        <x:f t="shared" si="281"/>
        <x:v>0</x:v>
      </x:c>
      <x:c r="R553" s="26" t="b">
        <x:f t="shared" si="282"/>
        <x:v>0</x:v>
      </x:c>
      <x:c r="S553" s="26" t="b">
        <x:f t="shared" si="308"/>
        <x:v>0</x:v>
      </x:c>
      <x:c r="T553" s="26" t="str">
        <x:f t="shared" si="309"/>
        <x:v>不调</x:v>
      </x:c>
      <x:c r="U553" s="34">
        <x:f t="shared" si="283"/>
        <x:v>0.10773769770901918</x:v>
      </x:c>
      <x:c r="V553" s="34">
        <x:f t="shared" si="284"/>
        <x:v>0.1084767461812165</x:v>
      </x:c>
      <x:c r="W553" s="34">
        <x:f t="shared" si="285"/>
        <x:v>0.89681273207072221</x:v>
      </x:c>
      <x:c r="X553" s="34">
        <x:f t="shared" si="286"/>
        <x:v>6.090823374115821E-2</x:v>
      </x:c>
      <x:c r="Y553" s="34">
        <x:f t="shared" si="310"/>
        <x:v>0.99998626710299976</x:v>
      </x:c>
      <x:c r="Z553" s="34">
        <x:f t="shared" si="287"/>
        <x:v>0.10773621815831351</x:v>
      </x:c>
      <x:c r="AA553" s="34">
        <x:f t="shared" si="288"/>
        <x:v>0.10847525648123427</x:v>
      </x:c>
      <x:c r="AB553" s="34">
        <x:f t="shared" si="289"/>
        <x:v>0.89680041623384421</x:v>
      </x:c>
      <x:c r="AC553" s="34">
        <x:f t="shared" si="290"/>
        <x:v>6.0907397294657779E-2</x:v>
      </x:c>
      <x:c r="AD553" s="34">
        <x:f t="shared" si="291"/>
        <x:v>1.1739192881680498</x:v>
      </x:c>
      <x:c r="AE553" s="34">
        <x:f t="shared" si="311"/>
        <x:v>1.1904360359613961</x:v>
      </x:c>
      <x:c r="AF553" s="33">
        <x:f t="shared" si="292"/>
        <x:v>-1.3874536131634696E-2</x:v>
      </x:c>
      <x:c r="AG553" s="33">
        <x:f t="shared" si="312"/>
        <x:v>3.6334735188734424E-3</x:v>
      </x:c>
      <x:c r="AH553" s="30">
        <x:f t="shared" si="313"/>
        <x:v>44561</x:v>
      </x:c>
      <x:c r="AI553" s="36">
        <x:f t="shared" si="293"/>
        <x:v>2022</x:v>
      </x:c>
      <x:c r="AJ553" s="36">
        <x:f t="shared" si="294"/>
        <x:v>2</x:v>
      </x:c>
      <x:c r="AK553" s="26">
        <x:f t="shared" si="295"/>
        <x:v>0</x:v>
      </x:c>
      <x:c r="AL553" s="34">
        <x:f t="shared" si="314"/>
        <x:v>1.1722572760319141</x:v>
      </x:c>
      <x:c r="AM553" s="35" t="str">
        <x:f t="shared" si="296"/>
      </x:c>
      <x:c r="AN553" s="34">
        <x:f t="shared" si="315"/>
        <x:v>1.1891432977618004</x:v>
      </x:c>
      <x:c r="AO553" s="35">
        <x:f t="shared" si="297"/>
        <x:v>-1.280250212266687E-2</x:v>
      </x:c>
      <x:c r="AP553" s="31">
        <x:f t="shared" si="298"/>
        <x:v>1</x:v>
      </x:c>
      <x:c r="AQ553" s="26" t="b">
        <x:f t="shared" si="299"/>
        <x:v>1</x:v>
      </x:c>
    </x:row>
    <x:row r="554">
      <x:c r="A554" s="30" t="n">
        <x:f>'净值底稿'!A516</x:f>
        <x:v>44608</x:v>
      </x:c>
      <x:c r="B554" s="32" t="n">
        <x:f>'净值底稿'!F516</x:f>
        <x:v>1.7871836417757652</x:v>
      </x:c>
      <x:c r="C554" s="32" t="n">
        <x:f>'净值底稿'!O516</x:f>
        <x:v>1.4072268068092524</x:v>
      </x:c>
      <x:c r="D554" s="32" t="n">
        <x:f>'净值底稿'!P516</x:f>
        <x:v>1.5268</x:v>
      </x:c>
      <x:c r="E554" s="32" t="n">
        <x:f>'净值底稿'!Q516</x:f>
        <x:v>1.3688</x:v>
      </x:c>
      <x:c r="F554" s="33">
        <x:f t="shared" si="300"/>
        <x:v>-7.5303687213384984E-3</x:v>
      </x:c>
      <x:c r="G554" s="33">
        <x:f t="shared" si="301"/>
        <x:v>7.646660077869516E-3</x:v>
      </x:c>
      <x:c r="H554" s="33">
        <x:f t="shared" si="302"/>
        <x:v>2.620545073375169E-4</x:v>
      </x:c>
      <x:c r="I554" s="33">
        <x:f t="shared" si="303"/>
        <x:v>-1.3477477477477406E-2</x:v>
      </x:c>
      <x:c r="J554" s="34">
        <x:f t="shared" si="304"/>
        <x:v>0.10692492471093884</x:v>
      </x:c>
      <x:c r="K554" s="34">
        <x:f t="shared" si="305"/>
        <x:v>0.10930472989440598</x:v>
      </x:c>
      <x:c r="L554" s="34">
        <x:f t="shared" si="306"/>
        <x:v>0.8970354268251004</x:v>
      </x:c>
      <x:c r="M554" s="34">
        <x:f t="shared" si="307"/>
        <x:v>6.0086519219407261E-2</x:v>
      </x:c>
      <x:c r="N554" s="34" t="n">
        <x:f t="shared" ref="N554:N617" si="316">SUM(J554:M554)</x:f>
        <x:v>1.1733516006498526</x:v>
      </x:c>
      <x:c r="O554" s="35" t="n">
        <x:f t="shared" ref="O554:O617" si="317">IFERROR((J554+K554)/N554,0)</x:f>
        <x:v>0.18428376838245888</x:v>
      </x:c>
      <x:c r="P554" s="26" t="b">
        <x:f t="shared" ref="P554:P617" si="318">AND(MONTH(A554)=12,OR(A555="",YEAR(A554)&lt;&gt;YEAR(A555)))</x:f>
        <x:v>0</x:v>
      </x:c>
      <x:c r="Q554" s="26" t="b">
        <x:f t="shared" ref="Q554:Q617" si="319">AND(MOD(MONTH(A554),3)=0,OR(A555="",MONTH(A554)&lt;&gt;MONTH(A555)))</x:f>
        <x:v>0</x:v>
      </x:c>
      <x:c r="R554" s="26" t="b">
        <x:f t="shared" ref="R554:R617" si="320">OR(O554&gt;$E$7,O554&lt;$E$6)</x:f>
        <x:v>0</x:v>
      </x:c>
      <x:c r="S554" s="26" t="b">
        <x:f t="shared" si="308"/>
        <x:v>0</x:v>
      </x:c>
      <x:c r="T554" s="26" t="str">
        <x:f t="shared" si="309"/>
        <x:v>不调</x:v>
      </x:c>
      <x:c r="U554" s="34" t="n">
        <x:f t="shared" ref="U554:U617" si="321">IF(OR(T554="年末+季度",T554="季度+动态"),N554*$E$5/2,IF(T554="季度",(J554+K554)/2,IF(T554="动态",N554*$E$5*IF(J554+K554=0,0.5,J554/(J554+K554)),J554)))</x:f>
        <x:v>0.10692492471093884</x:v>
      </x:c>
      <x:c r="V554" s="34" t="n">
        <x:f t="shared" ref="V554:V617" si="322">IF(OR(T554="年末+季度",T554="季度+动态"),N554*$E$5/2,IF(T554="季度",(J554+K554)/2,IF(T554="动态",N554*$E$5*IF(J554+K554=0,0.5,K554/(J554+K554)),K554)))</x:f>
        <x:v>0.10930472989440598</x:v>
      </x:c>
      <x:c r="W554" s="34" t="n">
        <x:f t="shared" ref="W554:W617" si="323">IF(OR(T554="年末+季度",T554="季度+动态",T554="动态"),N554*(1-$E$5)*IF(L554+M554=0,$B$7/($B$7+$B$8),L554/(L554+M554)),L554)</x:f>
        <x:v>0.8970354268251004</x:v>
      </x:c>
      <x:c r="X554" s="34" t="n">
        <x:f t="shared" ref="X554:X617" si="324">IF(OR(T554="年末+季度",T554="季度+动态",T554="动态"),N554*(1-$E$5)*IF(L554+M554=0,$B$8/($B$7+$B$8),M554/(L554+M554)),M554)</x:f>
        <x:v>0.06008651921940726</x:v>
      </x:c>
      <x:c r="Y554" s="34">
        <x:f t="shared" si="310"/>
        <x:v>0.99998626710299976</x:v>
      </x:c>
      <x:c r="Z554" s="34" t="n">
        <x:f t="shared" ref="Z554:Z617" si="325">U554*Y554</x:f>
        <x:v>0.10692345632196103</x:v>
      </x:c>
      <x:c r="AA554" s="34" t="n">
        <x:f t="shared" ref="AA554:AA617" si="326">V554*Y554</x:f>
        <x:v>0.1093032288238087</x:v>
      </x:c>
      <x:c r="AB554" s="34" t="n">
        <x:f t="shared" ref="AB554:AB617" si="327">W554*Y554</x:f>
        <x:v>0.8970231079299782</x:v>
      </x:c>
      <x:c r="AC554" s="34" t="n">
        <x:f t="shared" ref="AC554:AC617" si="328">X554*Y554</x:f>
        <x:v>0.06008569405742772</x:v>
      </x:c>
      <x:c r="AD554" s="34" t="n">
        <x:f t="shared" ref="AD554:AD617" si="329">SUM(Z554:AC554)</x:f>
        <x:v>1.1733354871331756</x:v>
      </x:c>
      <x:c r="AE554" s="34">
        <x:f t="shared" si="311"/>
        <x:v>1.1904360359613961</x:v>
      </x:c>
      <x:c r="AF554" s="33" t="n">
        <x:f t="shared" ref="AF554:AF617" si="330">AD554/AE554-1</x:f>
        <x:v>-0.014364945542336582</x:v>
      </x:c>
      <x:c r="AG554" s="33">
        <x:f t="shared" si="312"/>
        <x:v>-4.973093472083745E-4</x:v>
      </x:c>
      <x:c r="AH554" s="30">
        <x:f t="shared" si="313"/>
        <x:v>44561</x:v>
      </x:c>
      <x:c r="AI554" s="36" t="n">
        <x:f t="shared" ref="AI554:AI617" si="331">YEAR(A554)</x:f>
        <x:v>2022</x:v>
      </x:c>
      <x:c r="AJ554" s="36" t="n">
        <x:f t="shared" ref="AJ554:AJ617" si="332">MONTH(A554)</x:f>
        <x:v>2</x:v>
      </x:c>
      <x:c r="AK554" s="26" t="n">
        <x:f t="shared" ref="AK554:AK617" si="333">IF(MONTH(A554)&lt;&gt;MONTH(A555),1,0)</x:f>
        <x:v>0</x:v>
      </x:c>
      <x:c r="AL554" s="34">
        <x:f t="shared" si="314"/>
        <x:v>1.1722572760319141</x:v>
      </x:c>
      <x:c r="AM554" s="35" t="str">
        <x:f t="shared" ref="AM554:AM617" si="334">IF(AK554,AD554/AL554-1,"")</x:f>
      </x:c>
      <x:c r="AN554" s="34">
        <x:f t="shared" si="315"/>
        <x:v>1.1891432977618004</x:v>
      </x:c>
      <x:c r="AO554" s="35" t="n">
        <x:f t="shared" ref="AO554:AO617" si="335">AD554/AN554-1</x:f>
        <x:v>-0.013293444665902099</x:v>
      </x:c>
      <x:c r="AP554" s="31" t="n">
        <x:f t="shared" ref="AP554:AP617" si="336">IFERROR(SUM(Z554:AC554)/AD554,0)</x:f>
        <x:v>1</x:v>
      </x:c>
      <x:c r="AQ554" s="26" t="b">
        <x:f t="shared" ref="AQ554:AQ617" si="337">AND(B554&gt;0,C554&gt;0,D554&gt;0,E554&gt;0)</x:f>
        <x:v>1</x:v>
      </x:c>
    </x:row>
    <x:row r="555">
      <x:c r="A555" s="30" t="n">
        <x:f>'净值底稿'!A517</x:f>
        <x:v>44609</x:v>
      </x:c>
      <x:c r="B555" s="32" t="n">
        <x:f>'净值底稿'!F517</x:f>
        <x:v>1.8175296568766601</x:v>
      </x:c>
      <x:c r="C555" s="32" t="n">
        <x:f>'净值底稿'!O517</x:f>
        <x:v>1.4103336585236588</x:v>
      </x:c>
      <x:c r="D555" s="32" t="n">
        <x:f>'净值底稿'!P517</x:f>
        <x:v>1.5274</x:v>
      </x:c>
      <x:c r="E555" s="32" t="n">
        <x:f>'净值底稿'!Q517</x:f>
        <x:v>1.3808</x:v>
      </x:c>
      <x:c r="F555" s="33" t="n">
        <x:f t="shared" ref="F555:F618" si="338">IFERROR(B555/B554-1,0)</x:f>
        <x:v>0.016979796810775882</x:v>
      </x:c>
      <x:c r="G555" s="33" t="n">
        <x:f t="shared" ref="G555:G618" si="339">IFERROR(C555/C554-1,0)</x:f>
        <x:v>0.0022077832083449156</x:v>
      </x:c>
      <x:c r="H555" s="33" t="n">
        <x:f t="shared" ref="H555:H618" si="340">IFERROR(D555/D554-1,0)</x:f>
        <x:v>0.0003929787791461248</x:v>
      </x:c>
      <x:c r="I555" s="33" t="n">
        <x:f t="shared" ref="I555:I618" si="341">IFERROR(E555/E554-1,0)</x:f>
        <x:v>0.008766803039158333</x:v>
      </x:c>
      <x:c r="J555" s="34" t="n">
        <x:f t="shared" ref="J555:J618" si="342">Z554*(1+F555)</x:f>
        <x:v>0.10873899488461379</x:v>
      </x:c>
      <x:c r="K555" s="34" t="n">
        <x:f t="shared" ref="K555:K618" si="343">AA554*(1+G555)</x:f>
        <x:v>0.10954454665702379</x:v>
      </x:c>
      <x:c r="L555" s="34" t="n">
        <x:f t="shared" ref="L555:L618" si="344">AB554*(1+H555)</x:f>
        <x:v>0.8973756189757984</x:v>
      </x:c>
      <x:c r="M555" s="34" t="n">
        <x:f t="shared" ref="M555:M618" si="345">AC554*(1+I555)</x:f>
        <x:v>0.060612453502700316</x:v>
      </x:c>
      <x:c r="N555" s="34">
        <x:f t="shared" si="316"/>
        <x:v>1.1762716140201364</x:v>
      </x:c>
      <x:c r="O555" s="35">
        <x:f t="shared" si="317"/>
        <x:v>0.18557239581393217</x:v>
      </x:c>
      <x:c r="P555" s="26" t="b">
        <x:f t="shared" si="318"/>
        <x:v>0</x:v>
      </x:c>
      <x:c r="Q555" s="26" t="b">
        <x:f t="shared" si="319"/>
        <x:v>0</x:v>
      </x:c>
      <x:c r="R555" s="26" t="b">
        <x:f t="shared" si="320"/>
        <x:v>0</x:v>
      </x:c>
      <x:c r="S555" s="26" t="b">
        <x:f t="shared" ref="S555:S618" si="346">AND(OR(P555,Q555,R555),A555-AH554&gt;$E$8)</x:f>
        <x:v>0</x:v>
      </x:c>
      <x:c r="T555" s="26" t="str">
        <x:f t="shared" ref="T555:T618" si="347">IF(NOT(OR(P555,Q555,R555)),"不调",IF(NOT(S555),"间隔规则跳过",IF(P555,"年末+季度",IF(AND(Q555,R555),"季度+动态",IF(Q555,"季度","动态")))))</x:f>
        <x:v>不调</x:v>
      </x:c>
      <x:c r="U555" s="34">
        <x:f t="shared" si="321"/>
        <x:v>0.10873899488461379</x:v>
      </x:c>
      <x:c r="V555" s="34">
        <x:f t="shared" si="322"/>
        <x:v>0.10954454665702379</x:v>
      </x:c>
      <x:c r="W555" s="34">
        <x:f t="shared" si="323"/>
        <x:v>0.89737561897579843</x:v>
      </x:c>
      <x:c r="X555" s="34">
        <x:f t="shared" si="324"/>
        <x:v>6.0612453502700316E-2</x:v>
      </x:c>
      <x:c r="Y555" s="34" t="n">
        <x:f t="shared" ref="Y555:Y618" si="348">POWER(1-$H$5,(A555-A554)/$H$8)</x:f>
        <x:v>0.9999862671029998</x:v>
      </x:c>
      <x:c r="Z555" s="34">
        <x:f t="shared" si="325"/>
        <x:v>0.10873750158319713</x:v>
      </x:c>
      <x:c r="AA555" s="34">
        <x:f t="shared" si="326"/>
        <x:v>0.10954304229304761</x:v>
      </x:c>
      <x:c r="AB555" s="34">
        <x:f t="shared" si="327"/>
        <x:v>0.89736329540885251</x:v>
      </x:c>
      <x:c r="AC555" s="34">
        <x:f t="shared" si="328"/>
        <x:v>6.0611621118119428E-2</x:v>
      </x:c>
      <x:c r="AD555" s="34">
        <x:f t="shared" si="329"/>
        <x:v>1.1762554604032167</x:v>
      </x:c>
      <x:c r="AE555" s="34" t="n">
        <x:f t="shared" ref="AE555:AE618" si="349">MAX(AE554,AD555)</x:f>
        <x:v>1.1904360359613961</x:v>
      </x:c>
      <x:c r="AF555" s="33">
        <x:f t="shared" si="330"/>
        <x:v>-1.1912085261033933E-2</x:v>
      </x:c>
      <x:c r="AG555" s="33" t="n">
        <x:f t="shared" ref="AG555:AG618" si="350">AD555/AD554-1</x:f>
        <x:v>0.002488609014268839</x:v>
      </x:c>
      <x:c r="AH555" s="30" t="n">
        <x:f t="shared" ref="AH555:AH618" si="351">IF(OR(T555="年末+季度",T555="季度+动态",T555="季度",T555="动态"),A555,AH554)</x:f>
        <x:v>44561</x:v>
      </x:c>
      <x:c r="AI555" s="36">
        <x:f t="shared" si="331"/>
        <x:v>2022</x:v>
      </x:c>
      <x:c r="AJ555" s="36">
        <x:f t="shared" si="332"/>
        <x:v>2</x:v>
      </x:c>
      <x:c r="AK555" s="26">
        <x:f t="shared" si="333"/>
        <x:v>0</x:v>
      </x:c>
      <x:c r="AL555" s="34" t="n">
        <x:f t="shared" ref="AL555:AL618" si="352">IF(AK554,AD554,AL554)</x:f>
        <x:v>1.172257276031914</x:v>
      </x:c>
      <x:c r="AM555" s="35" t="str">
        <x:f t="shared" si="334"/>
      </x:c>
      <x:c r="AN555" s="34" t="n">
        <x:f t="shared" ref="AN555:AN618" si="353">IF(AI555&lt;&gt;AI554,AD555,MAX(AN554,AD555))</x:f>
        <x:v>1.1891432977618004</x:v>
      </x:c>
      <x:c r="AO555" s="35">
        <x:f t="shared" si="335"/>
        <x:v>-1.0837917837859479E-2</x:v>
      </x:c>
      <x:c r="AP555" s="31">
        <x:f t="shared" si="336"/>
        <x:v>1</x:v>
      </x:c>
      <x:c r="AQ555" s="26" t="b">
        <x:f t="shared" si="337"/>
        <x:v>1</x:v>
      </x:c>
    </x:row>
    <x:row r="556">
      <x:c r="A556" s="30" t="n">
        <x:f>'净值底稿'!A518</x:f>
        <x:v>44610</x:v>
      </x:c>
      <x:c r="B556" s="32" t="n">
        <x:f>'净值底稿'!F518</x:f>
        <x:v>1.8165451094966525</x:v>
      </x:c>
      <x:c r="C556" s="32" t="n">
        <x:f>'净值底稿'!O518</x:f>
        <x:v>1.4173511414473938</x:v>
      </x:c>
      <x:c r="D556" s="32" t="n">
        <x:f>'净值底稿'!P518</x:f>
        <x:v>1.5268</x:v>
      </x:c>
      <x:c r="E556" s="32" t="n">
        <x:f>'净值底稿'!Q518</x:f>
        <x:v>1.3926</x:v>
      </x:c>
      <x:c r="F556" s="33">
        <x:f t="shared" si="338"/>
        <x:v>-5.416953590179352E-4</x:v>
      </x:c>
      <x:c r="G556" s="33">
        <x:f t="shared" si="339"/>
        <x:v>4.9757607934288739E-3</x:v>
      </x:c>
      <x:c r="H556" s="33">
        <x:f t="shared" si="340"/>
        <x:v>-3.9282440749000003E-4</x:v>
      </x:c>
      <x:c r="I556" s="33">
        <x:f t="shared" si="341"/>
        <x:v>8.5457705677867146E-3</x:v>
      </x:c>
      <x:c r="J556" s="34">
        <x:f t="shared" si="342"/>
        <x:v>0.10867859898323831</x:v>
      </x:c>
      <x:c r="K556" s="34">
        <x:f t="shared" si="343"/>
        <x:v>0.11008810226808227</x:v>
      </x:c>
      <x:c r="L556" s="34">
        <x:f t="shared" si="344"/>
        <x:v>0.89701078920403021</x:v>
      </x:c>
      <x:c r="M556" s="34">
        <x:f t="shared" si="345"/>
        <x:v>6.1129594125936493E-2</x:v>
      </x:c>
      <x:c r="N556" s="34">
        <x:f t="shared" si="316"/>
        <x:v>1.1769070845812872</x:v>
      </x:c>
      <x:c r="O556" s="35">
        <x:f t="shared" si="317"/>
        <x:v>0.18588272950124354</x:v>
      </x:c>
      <x:c r="P556" s="26" t="b">
        <x:f t="shared" si="318"/>
        <x:v>0</x:v>
      </x:c>
      <x:c r="Q556" s="26" t="b">
        <x:f t="shared" si="319"/>
        <x:v>0</x:v>
      </x:c>
      <x:c r="R556" s="26" t="b">
        <x:f t="shared" si="320"/>
        <x:v>0</x:v>
      </x:c>
      <x:c r="S556" s="26" t="b">
        <x:f t="shared" si="346"/>
        <x:v>0</x:v>
      </x:c>
      <x:c r="T556" s="26" t="str">
        <x:f t="shared" si="347"/>
        <x:v>不调</x:v>
      </x:c>
      <x:c r="U556" s="34">
        <x:f t="shared" si="321"/>
        <x:v>0.10867859898323831</x:v>
      </x:c>
      <x:c r="V556" s="34">
        <x:f t="shared" si="322"/>
        <x:v>0.11008810226808227</x:v>
      </x:c>
      <x:c r="W556" s="34">
        <x:f t="shared" si="323"/>
        <x:v>0.89701078920403021</x:v>
      </x:c>
      <x:c r="X556" s="34">
        <x:f t="shared" si="324"/>
        <x:v>6.1129594125936493E-2</x:v>
      </x:c>
      <x:c r="Y556" s="34">
        <x:f t="shared" si="348"/>
        <x:v>0.99998626710299976</x:v>
      </x:c>
      <x:c r="Z556" s="34">
        <x:f t="shared" si="325"/>
        <x:v>0.10867710651123234</x:v>
      </x:c>
      <x:c r="AA556" s="34">
        <x:f t="shared" si="326"/>
        <x:v>0.11008659043951287</x:v>
      </x:c>
      <x:c r="AB556" s="34">
        <x:f t="shared" si="327"/>
        <x:v>0.89699847064725402</x:v>
      </x:c>
      <x:c r="AC556" s="34">
        <x:f t="shared" si="328"/>
        <x:v>6.1128754639516697E-2</x:v>
      </x:c>
      <x:c r="AD556" s="34">
        <x:f t="shared" si="329"/>
        <x:v>1.1768909222375159</x:v>
      </x:c>
      <x:c r="AE556" s="34">
        <x:f t="shared" si="349"/>
        <x:v>1.1904360359613961</x:v>
      </x:c>
      <x:c r="AF556" s="33">
        <x:f t="shared" si="330"/>
        <x:v>-1.1378279315058859E-2</x:v>
      </x:c>
      <x:c r="AG556" s="33">
        <x:f t="shared" si="350"/>
        <x:v>5.4024134696151194E-4</x:v>
      </x:c>
      <x:c r="AH556" s="30">
        <x:f t="shared" si="351"/>
        <x:v>44561</x:v>
      </x:c>
      <x:c r="AI556" s="36">
        <x:f t="shared" si="331"/>
        <x:v>2022</x:v>
      </x:c>
      <x:c r="AJ556" s="36">
        <x:f t="shared" si="332"/>
        <x:v>2</x:v>
      </x:c>
      <x:c r="AK556" s="26">
        <x:f t="shared" si="333"/>
        <x:v>0</x:v>
      </x:c>
      <x:c r="AL556" s="34">
        <x:f t="shared" si="352"/>
        <x:v>1.1722572760319141</x:v>
      </x:c>
      <x:c r="AM556" s="35" t="str">
        <x:f t="shared" si="334"/>
      </x:c>
      <x:c r="AN556" s="34">
        <x:f t="shared" si="353"/>
        <x:v>1.1891432977618004</x:v>
      </x:c>
      <x:c r="AO556" s="35">
        <x:f t="shared" si="335"/>
        <x:v>-1.0303531582228853E-2</x:v>
      </x:c>
      <x:c r="AP556" s="31">
        <x:f t="shared" si="336"/>
        <x:v>1</x:v>
      </x:c>
      <x:c r="AQ556" s="26" t="b">
        <x:f t="shared" si="337"/>
        <x:v>1</x:v>
      </x:c>
    </x:row>
    <x:row r="557">
      <x:c r="A557" s="30" t="n">
        <x:f>'净值底稿'!A519</x:f>
        <x:v>44613</x:v>
      </x:c>
      <x:c r="B557" s="32" t="n">
        <x:f>'净值底稿'!F519</x:f>
        <x:v>1.815056882190855</x:v>
      </x:c>
      <x:c r="C557" s="32" t="n">
        <x:f>'净值底稿'!O519</x:f>
        <x:v>1.42672646576528</x:v>
      </x:c>
      <x:c r="D557" s="32" t="n">
        <x:f>'净值底稿'!P519</x:f>
        <x:v>1.5245</x:v>
      </x:c>
      <x:c r="E557" s="32" t="n">
        <x:f>'净值底稿'!Q519</x:f>
        <x:v>1.392</x:v>
      </x:c>
      <x:c r="F557" s="33">
        <x:f t="shared" si="338"/>
        <x:v>-8.1926250992458982E-4</x:v>
      </x:c>
      <x:c r="G557" s="33">
        <x:f t="shared" si="339"/>
        <x:v>6.6146800490893831E-3</x:v>
      </x:c>
      <x:c r="H557" s="33">
        <x:f t="shared" si="340"/>
        <x:v>-1.5064186533927382E-3</x:v>
      </x:c>
      <x:c r="I557" s="33">
        <x:f t="shared" si="341"/>
        <x:v>-4.3084877208110495E-4</x:v>
      </x:c>
      <x:c r="J557" s="34">
        <x:f t="shared" si="342"/>
        <x:v>0.10858807143218061</x:v>
      </x:c>
      <x:c r="K557" s="34">
        <x:f t="shared" si="343"/>
        <x:v>0.1108147780129654</x:v>
      </x:c>
      <x:c r="L557" s="34">
        <x:f t="shared" si="344"/>
        <x:v>0.89564721541900627</x:v>
      </x:c>
      <x:c r="M557" s="34">
        <x:f t="shared" si="345"/>
        <x:v>6.1102417390641414E-2</x:v>
      </x:c>
      <x:c r="N557" s="34">
        <x:f t="shared" si="316"/>
        <x:v>1.1761524822547937</x:v>
      </x:c>
      <x:c r="O557" s="35">
        <x:f t="shared" si="317"/>
        <x:v>0.18654286136822185</x:v>
      </x:c>
      <x:c r="P557" s="26" t="b">
        <x:f t="shared" si="318"/>
        <x:v>0</x:v>
      </x:c>
      <x:c r="Q557" s="26" t="b">
        <x:f t="shared" si="319"/>
        <x:v>0</x:v>
      </x:c>
      <x:c r="R557" s="26" t="b">
        <x:f t="shared" si="320"/>
        <x:v>0</x:v>
      </x:c>
      <x:c r="S557" s="26" t="b">
        <x:f t="shared" si="346"/>
        <x:v>0</x:v>
      </x:c>
      <x:c r="T557" s="26" t="str">
        <x:f t="shared" si="347"/>
        <x:v>不调</x:v>
      </x:c>
      <x:c r="U557" s="34">
        <x:f t="shared" si="321"/>
        <x:v>0.10858807143218061</x:v>
      </x:c>
      <x:c r="V557" s="34">
        <x:f t="shared" si="322"/>
        <x:v>0.1108147780129654</x:v>
      </x:c>
      <x:c r="W557" s="34">
        <x:f t="shared" si="323"/>
        <x:v>0.89564721541900627</x:v>
      </x:c>
      <x:c r="X557" s="34">
        <x:f t="shared" si="324"/>
        <x:v>6.1102417390641414E-2</x:v>
      </x:c>
      <x:c r="Y557" s="34">
        <x:f t="shared" si="348"/>
        <x:v>0.99995880187477393</x:v>
      </x:c>
      <x:c r="Z557" s="34">
        <x:f t="shared" si="325"/>
        <x:v>0.10858359780721569</x:v>
      </x:c>
      <x:c r="AA557" s="34">
        <x:f t="shared" si="326"/>
        <x:v>0.11081021265186392</x:v>
      </x:c>
      <x:c r="AB557" s="34">
        <x:f t="shared" si="327"/>
        <x:v>0.89561031643286704</x:v>
      </x:c>
      <x:c r="AC557" s="34">
        <x:f t="shared" si="328"/>
        <x:v>6.1099900085598138E-2</x:v>
      </x:c>
      <x:c r="AD557" s="34">
        <x:f t="shared" si="329"/>
        <x:v>1.1761040269775447</x:v>
      </x:c>
      <x:c r="AE557" s="34">
        <x:f t="shared" si="349"/>
        <x:v>1.1904360359613961</x:v>
      </x:c>
      <x:c r="AF557" s="33">
        <x:f t="shared" si="330"/>
        <x:v>-1.2039293629310333E-2</x:v>
      </x:c>
      <x:c r="AG557" s="33">
        <x:f t="shared" si="350"/>
        <x:v>-6.6862208306883719E-4</x:v>
      </x:c>
      <x:c r="AH557" s="30">
        <x:f t="shared" si="351"/>
        <x:v>44561</x:v>
      </x:c>
      <x:c r="AI557" s="36">
        <x:f t="shared" si="331"/>
        <x:v>2022</x:v>
      </x:c>
      <x:c r="AJ557" s="36">
        <x:f t="shared" si="332"/>
        <x:v>2</x:v>
      </x:c>
      <x:c r="AK557" s="26">
        <x:f t="shared" si="333"/>
        <x:v>0</x:v>
      </x:c>
      <x:c r="AL557" s="34">
        <x:f t="shared" si="352"/>
        <x:v>1.1722572760319141</x:v>
      </x:c>
      <x:c r="AM557" s="35" t="str">
        <x:f t="shared" si="334"/>
      </x:c>
      <x:c r="AN557" s="34">
        <x:f t="shared" si="353"/>
        <x:v>1.1891432977618004</x:v>
      </x:c>
      <x:c r="AO557" s="35">
        <x:f t="shared" si="335"/>
        <x:v>-1.0965264496548222E-2</x:v>
      </x:c>
      <x:c r="AP557" s="31">
        <x:f t="shared" si="336"/>
        <x:v>1</x:v>
      </x:c>
      <x:c r="AQ557" s="26" t="b">
        <x:f t="shared" si="337"/>
        <x:v>1</x:v>
      </x:c>
    </x:row>
    <x:row r="558">
      <x:c r="A558" s="30" t="n">
        <x:f>'净值底稿'!A520</x:f>
        <x:v>44614</x:v>
      </x:c>
      <x:c r="B558" s="32" t="n">
        <x:f>'净值底稿'!F520</x:f>
        <x:v>1.80398626357472</x:v>
      </x:c>
      <x:c r="C558" s="32" t="n">
        <x:f>'净值底稿'!O520</x:f>
        <x:v>1.4123973326275612</x:v>
      </x:c>
      <x:c r="D558" s="32" t="n">
        <x:f>'净值底稿'!P520</x:f>
        <x:v>1.5234</x:v>
      </x:c>
      <x:c r="E558" s="32" t="n">
        <x:f>'净值底稿'!Q520</x:f>
        <x:v>1.41</x:v>
      </x:c>
      <x:c r="F558" s="33">
        <x:f t="shared" si="338"/>
        <x:v>-6.0993232359596306E-3</x:v>
      </x:c>
      <x:c r="G558" s="33">
        <x:f t="shared" si="339"/>
        <x:v>-1.0043363939445049E-2</x:v>
      </x:c>
      <x:c r="H558" s="33">
        <x:f t="shared" si="340"/>
        <x:v>-7.2154804854041021E-4</x:v>
      </x:c>
      <x:c r="I558" s="33">
        <x:f t="shared" si="341"/>
        <x:v>1.2931034482758674E-2</x:v>
      </x:c>
      <x:c r="J558" s="34">
        <x:f t="shared" si="342"/>
        <x:v>0.10792131134606604</x:v>
      </x:c>
      <x:c r="K558" s="34">
        <x:f t="shared" si="343"/>
        <x:v>0.10969730535799395</x:v>
      </x:c>
      <x:c r="L558" s="34">
        <x:f t="shared" si="344"/>
        <x:v>0.89496409055679227</x:v>
      </x:c>
      <x:c r="M558" s="34">
        <x:f t="shared" si="345"/>
        <x:v>6.1889985000498117E-2</x:v>
      </x:c>
      <x:c r="N558" s="34">
        <x:f t="shared" si="316"/>
        <x:v>1.1744726922613504</x:v>
      </x:c>
      <x:c r="O558" s="35">
        <x:f t="shared" si="317"/>
        <x:v>0.18529048664814274</x:v>
      </x:c>
      <x:c r="P558" s="26" t="b">
        <x:f t="shared" si="318"/>
        <x:v>0</x:v>
      </x:c>
      <x:c r="Q558" s="26" t="b">
        <x:f t="shared" si="319"/>
        <x:v>0</x:v>
      </x:c>
      <x:c r="R558" s="26" t="b">
        <x:f t="shared" si="320"/>
        <x:v>0</x:v>
      </x:c>
      <x:c r="S558" s="26" t="b">
        <x:f t="shared" si="346"/>
        <x:v>0</x:v>
      </x:c>
      <x:c r="T558" s="26" t="str">
        <x:f t="shared" si="347"/>
        <x:v>不调</x:v>
      </x:c>
      <x:c r="U558" s="34">
        <x:f t="shared" si="321"/>
        <x:v>0.10792131134606604</x:v>
      </x:c>
      <x:c r="V558" s="34">
        <x:f t="shared" si="322"/>
        <x:v>0.10969730535799395</x:v>
      </x:c>
      <x:c r="W558" s="34">
        <x:f t="shared" si="323"/>
        <x:v>0.89496409055679227</x:v>
      </x:c>
      <x:c r="X558" s="34">
        <x:f t="shared" si="324"/>
        <x:v>6.1889985000498117E-2</x:v>
      </x:c>
      <x:c r="Y558" s="34">
        <x:f t="shared" si="348"/>
        <x:v>0.99998626710299976</x:v>
      </x:c>
      <x:c r="Z558" s="34">
        <x:f t="shared" si="325"/>
        <x:v>0.1079198292738132</x:v>
      </x:c>
      <x:c r="AA558" s="34">
        <x:f t="shared" si="326"/>
        <x:v>0.10969579889619827</x:v>
      </x:c>
      <x:c r="AB558" s="34">
        <x:f t="shared" si="327"/>
        <x:v>0.89495180010711772</x:v>
      </x:c>
      <x:c r="AC558" s="34">
        <x:f t="shared" si="328"/>
        <x:v>6.1889135071708762E-2</x:v>
      </x:c>
      <x:c r="AD558" s="34">
        <x:f t="shared" si="329"/>
        <x:v>1.174456563348838</x:v>
      </x:c>
      <x:c r="AE558" s="34">
        <x:f t="shared" si="349"/>
        <x:v>1.1904360359613961</x:v>
      </x:c>
      <x:c r="AF558" s="33">
        <x:f t="shared" si="330"/>
        <x:v>-1.3423209756627696E-2</x:v>
      </x:c>
      <x:c r="AG558" s="33">
        <x:f t="shared" si="350"/>
        <x:v>-1.4007805354944169E-3</x:v>
      </x:c>
      <x:c r="AH558" s="30">
        <x:f t="shared" si="351"/>
        <x:v>44561</x:v>
      </x:c>
      <x:c r="AI558" s="36">
        <x:f t="shared" si="331"/>
        <x:v>2022</x:v>
      </x:c>
      <x:c r="AJ558" s="36">
        <x:f t="shared" si="332"/>
        <x:v>2</x:v>
      </x:c>
      <x:c r="AK558" s="26">
        <x:f t="shared" si="333"/>
        <x:v>0</x:v>
      </x:c>
      <x:c r="AL558" s="34">
        <x:f t="shared" si="352"/>
        <x:v>1.1722572760319141</x:v>
      </x:c>
      <x:c r="AM558" s="35" t="str">
        <x:f t="shared" si="334"/>
      </x:c>
      <x:c r="AN558" s="34">
        <x:f t="shared" si="353"/>
        <x:v>1.1891432977618004</x:v>
      </x:c>
      <x:c r="AO558" s="35">
        <x:f t="shared" si="335"/>
        <x:v>-1.2350685102969217E-2</x:v>
      </x:c>
      <x:c r="AP558" s="31">
        <x:f t="shared" si="336"/>
        <x:v>1</x:v>
      </x:c>
      <x:c r="AQ558" s="26" t="b">
        <x:f t="shared" si="337"/>
        <x:v>1</x:v>
      </x:c>
    </x:row>
    <x:row r="559">
      <x:c r="A559" s="30" t="n">
        <x:f>'净值底稿'!A521</x:f>
        <x:v>44615</x:v>
      </x:c>
      <x:c r="B559" s="32" t="n">
        <x:f>'净值底稿'!F521</x:f>
        <x:v>1.8435630468788875</x:v>
      </x:c>
      <x:c r="C559" s="32" t="n">
        <x:f>'净值底稿'!O521</x:f>
        <x:v>1.4387485424061088</x:v>
      </x:c>
      <x:c r="D559" s="32" t="n">
        <x:f>'净值底稿'!P521</x:f>
        <x:v>1.5242</x:v>
      </x:c>
      <x:c r="E559" s="32" t="n">
        <x:f>'净值底稿'!Q521</x:f>
        <x:v>1.3961</x:v>
      </x:c>
      <x:c r="F559" s="33">
        <x:f t="shared" si="338"/>
        <x:v>2.1938516996101498E-2</x:v>
      </x:c>
      <x:c r="G559" s="33">
        <x:f t="shared" si="339"/>
        <x:v>1.8657079824361489E-2</x:v>
      </x:c>
      <x:c r="H559" s="33">
        <x:f t="shared" si="340"/>
        <x:v>5.251411316791188E-4</x:v>
      </x:c>
      <x:c r="I559" s="33">
        <x:f t="shared" si="341"/>
        <x:v>-9.8581560283688141E-3</x:v>
      </x:c>
      <x:c r="J559" s="34">
        <x:f t="shared" si="342"/>
        <x:v>0.11028743028255313</x:v>
      </x:c>
      <x:c r="K559" s="34">
        <x:f t="shared" si="343"/>
        <x:v>0.11174240217260174</x:v>
      </x:c>
      <x:c r="L559" s="34">
        <x:f t="shared" si="344"/>
        <x:v>0.89542177610822427</x:v>
      </x:c>
      <x:c r="M559" s="34">
        <x:f t="shared" si="345"/>
        <x:v>6.1279022321711063E-2</x:v>
      </x:c>
      <x:c r="N559" s="34">
        <x:f t="shared" si="316"/>
        <x:v>1.1787306308850902</x:v>
      </x:c>
      <x:c r="O559" s="35">
        <x:f t="shared" si="317"/>
        <x:v>0.1883635044661868</x:v>
      </x:c>
      <x:c r="P559" s="26" t="b">
        <x:f t="shared" si="318"/>
        <x:v>0</x:v>
      </x:c>
      <x:c r="Q559" s="26" t="b">
        <x:f t="shared" si="319"/>
        <x:v>0</x:v>
      </x:c>
      <x:c r="R559" s="26" t="b">
        <x:f t="shared" si="320"/>
        <x:v>0</x:v>
      </x:c>
      <x:c r="S559" s="26" t="b">
        <x:f t="shared" si="346"/>
        <x:v>0</x:v>
      </x:c>
      <x:c r="T559" s="26" t="str">
        <x:f t="shared" si="347"/>
        <x:v>不调</x:v>
      </x:c>
      <x:c r="U559" s="34">
        <x:f t="shared" si="321"/>
        <x:v>0.11028743028255313</x:v>
      </x:c>
      <x:c r="V559" s="34">
        <x:f t="shared" si="322"/>
        <x:v>0.11174240217260174</x:v>
      </x:c>
      <x:c r="W559" s="34">
        <x:f t="shared" si="323"/>
        <x:v>0.89542177610822427</x:v>
      </x:c>
      <x:c r="X559" s="34">
        <x:f t="shared" si="324"/>
        <x:v>6.1279022321711063E-2</x:v>
      </x:c>
      <x:c r="Y559" s="34">
        <x:f t="shared" si="348"/>
        <x:v>0.99998626710299976</x:v>
      </x:c>
      <x:c r="Z559" s="34">
        <x:f t="shared" si="325"/>
        <x:v>0.11028591571663264</x:v>
      </x:c>
      <x:c r="AA559" s="34">
        <x:f t="shared" si="326"/>
        <x:v>0.11174086762570215</x:v>
      </x:c>
      <x:c r="AB559" s="34">
        <x:f t="shared" si="327"/>
        <x:v>0.89540947937320114</x:v>
      </x:c>
      <x:c r="AC559" s="34">
        <x:f t="shared" si="328"/>
        <x:v>6.1278180783209242E-2</x:v>
      </x:c>
      <x:c r="AD559" s="34">
        <x:f t="shared" si="329"/>
        <x:v>1.1787144434987451</x:v>
      </x:c>
      <x:c r="AE559" s="34">
        <x:f t="shared" si="349"/>
        <x:v>1.1904360359613961</x:v>
      </x:c>
      <x:c r="AF559" s="33">
        <x:f t="shared" si="330"/>
        <x:v>-9.8464697880089602E-3</x:v>
      </x:c>
      <x:c r="AG559" s="33">
        <x:f t="shared" si="350"/>
        <x:v>3.6254045341330698E-3</x:v>
      </x:c>
      <x:c r="AH559" s="30">
        <x:f t="shared" si="351"/>
        <x:v>44561</x:v>
      </x:c>
      <x:c r="AI559" s="36">
        <x:f t="shared" si="331"/>
        <x:v>2022</x:v>
      </x:c>
      <x:c r="AJ559" s="36">
        <x:f t="shared" si="332"/>
        <x:v>2</x:v>
      </x:c>
      <x:c r="AK559" s="26">
        <x:f t="shared" si="333"/>
        <x:v>0</x:v>
      </x:c>
      <x:c r="AL559" s="34">
        <x:f t="shared" si="352"/>
        <x:v>1.1722572760319141</x:v>
      </x:c>
      <x:c r="AM559" s="35" t="str">
        <x:f t="shared" si="334"/>
      </x:c>
      <x:c r="AN559" s="34">
        <x:f t="shared" si="353"/>
        <x:v>1.1891432977618004</x:v>
      </x:c>
      <x:c r="AO559" s="35">
        <x:f t="shared" si="335"/>
        <x:v>-8.7700567986082056E-3</x:v>
      </x:c>
      <x:c r="AP559" s="31">
        <x:f t="shared" si="336"/>
        <x:v>1</x:v>
      </x:c>
      <x:c r="AQ559" s="26" t="b">
        <x:f t="shared" si="337"/>
        <x:v>1</x:v>
      </x:c>
    </x:row>
    <x:row r="560">
      <x:c r="A560" s="30" t="n">
        <x:f>'净值底稿'!A522</x:f>
        <x:v>44616</x:v>
      </x:c>
      <x:c r="B560" s="32" t="n">
        <x:f>'净值底稿'!F522</x:f>
        <x:v>1.8101923207665749</x:v>
      </x:c>
      <x:c r="C560" s="32" t="n">
        <x:f>'净值底稿'!O522</x:f>
        <x:v>1.409045418634559</x:v>
      </x:c>
      <x:c r="D560" s="32" t="n">
        <x:f>'净值底稿'!P522</x:f>
        <x:v>1.5244</x:v>
      </x:c>
      <x:c r="E560" s="32" t="n">
        <x:f>'净值底稿'!Q522</x:f>
        <x:v>1.4266</x:v>
      </x:c>
      <x:c r="F560" s="33">
        <x:f t="shared" si="338"/>
        <x:v>-1.8101212306684378E-2</x:v>
      </x:c>
      <x:c r="G560" s="33">
        <x:f t="shared" si="339"/>
        <x:v>-2.0645111286698881E-2</x:v>
      </x:c>
      <x:c r="H560" s="33">
        <x:f t="shared" si="340"/>
        <x:v>1.3121637580360002E-4</x:v>
      </x:c>
      <x:c r="I560" s="33">
        <x:f t="shared" si="341"/>
        <x:v>2.1846572595086489E-2</x:v>
      </x:c>
      <x:c r="J560" s="34">
        <x:f t="shared" si="342"/>
        <x:v>0.10828960694180878</x:v>
      </x:c>
      <x:c r="K560" s="34">
        <x:f t="shared" si="343"/>
        <x:v>0.10943396497829724</x:v>
      </x:c>
      <x:c r="L560" s="34">
        <x:f t="shared" si="344"/>
        <x:v>0.89552697175994467</x:v>
      </x:c>
      <x:c r="M560" s="34">
        <x:f t="shared" si="345"/>
        <x:v>6.2616899008184457E-2</x:v>
      </x:c>
      <x:c r="N560" s="34">
        <x:f t="shared" si="316"/>
        <x:v>1.1758674426882352</x:v>
      </x:c>
      <x:c r="O560" s="35">
        <x:f t="shared" si="317"/>
        <x:v>0.18515996277807684</x:v>
      </x:c>
      <x:c r="P560" s="26" t="b">
        <x:f t="shared" si="318"/>
        <x:v>0</x:v>
      </x:c>
      <x:c r="Q560" s="26" t="b">
        <x:f t="shared" si="319"/>
        <x:v>0</x:v>
      </x:c>
      <x:c r="R560" s="26" t="b">
        <x:f t="shared" si="320"/>
        <x:v>0</x:v>
      </x:c>
      <x:c r="S560" s="26" t="b">
        <x:f t="shared" si="346"/>
        <x:v>0</x:v>
      </x:c>
      <x:c r="T560" s="26" t="str">
        <x:f t="shared" si="347"/>
        <x:v>不调</x:v>
      </x:c>
      <x:c r="U560" s="34">
        <x:f t="shared" si="321"/>
        <x:v>0.10828960694180878</x:v>
      </x:c>
      <x:c r="V560" s="34">
        <x:f t="shared" si="322"/>
        <x:v>0.10943396497829724</x:v>
      </x:c>
      <x:c r="W560" s="34">
        <x:f t="shared" si="323"/>
        <x:v>0.89552697175994467</x:v>
      </x:c>
      <x:c r="X560" s="34">
        <x:f t="shared" si="324"/>
        <x:v>6.2616899008184457E-2</x:v>
      </x:c>
      <x:c r="Y560" s="34">
        <x:f t="shared" si="348"/>
        <x:v>0.99998626710299976</x:v>
      </x:c>
      <x:c r="Z560" s="34">
        <x:f t="shared" si="325"/>
        <x:v>0.10828811981179046</x:v>
      </x:c>
      <x:c r="AA560" s="34">
        <x:f t="shared" si="326"/>
        <x:v>0.10943246213292787</x:v>
      </x:c>
      <x:c r="AB560" s="34">
        <x:f t="shared" si="327"/>
        <x:v>0.89551467358028058</x:v>
      </x:c>
      <x:c r="AC560" s="34">
        <x:f t="shared" si="328"/>
        <x:v>6.2616039096759904E-2</x:v>
      </x:c>
      <x:c r="AD560" s="34">
        <x:f t="shared" si="329"/>
        <x:v>1.1758512946217587</x:v>
      </x:c>
      <x:c r="AE560" s="34">
        <x:f t="shared" si="349"/>
        <x:v>1.1904360359613961</x:v>
      </x:c>
      <x:c r="AF560" s="33">
        <x:f t="shared" si="330"/>
        <x:v>-1.2251595969084317E-2</x:v>
      </x:c>
      <x:c r="AG560" s="33">
        <x:f t="shared" si="350"/>
        <x:v>-2.4290436863467768E-3</x:v>
      </x:c>
      <x:c r="AH560" s="30">
        <x:f t="shared" si="351"/>
        <x:v>44561</x:v>
      </x:c>
      <x:c r="AI560" s="36">
        <x:f t="shared" si="331"/>
        <x:v>2022</x:v>
      </x:c>
      <x:c r="AJ560" s="36">
        <x:f t="shared" si="332"/>
        <x:v>2</x:v>
      </x:c>
      <x:c r="AK560" s="26">
        <x:f t="shared" si="333"/>
        <x:v>0</x:v>
      </x:c>
      <x:c r="AL560" s="34">
        <x:f t="shared" si="352"/>
        <x:v>1.1722572760319141</x:v>
      </x:c>
      <x:c r="AM560" s="35" t="str">
        <x:f t="shared" si="334"/>
      </x:c>
      <x:c r="AN560" s="34">
        <x:f t="shared" si="353"/>
        <x:v>1.1891432977618004</x:v>
      </x:c>
      <x:c r="AO560" s="35">
        <x:f t="shared" si="335"/>
        <x:v>-1.1177797633859399E-2</x:v>
      </x:c>
      <x:c r="AP560" s="31">
        <x:f t="shared" si="336"/>
        <x:v>1</x:v>
      </x:c>
      <x:c r="AQ560" s="26" t="b">
        <x:f t="shared" si="337"/>
        <x:v>1</x:v>
      </x:c>
    </x:row>
    <x:row r="561">
      <x:c r="A561" s="30" t="n">
        <x:f>'净值底稿'!A523</x:f>
        <x:v>44617</x:v>
      </x:c>
      <x:c r="B561" s="32" t="n">
        <x:f>'净值底稿'!F523</x:f>
        <x:v>1.82915875536592</x:v>
      </x:c>
      <x:c r="C561" s="32" t="n">
        <x:f>'净值底稿'!O523</x:f>
        <x:v>1.4238196517842174</x:v>
      </x:c>
      <x:c r="D561" s="32" t="n">
        <x:f>'净值底稿'!P523</x:f>
        <x:v>1.5251</x:v>
      </x:c>
      <x:c r="E561" s="32" t="n">
        <x:f>'净值底稿'!Q523</x:f>
        <x:v>1.4085</x:v>
      </x:c>
      <x:c r="F561" s="33">
        <x:f t="shared" si="338"/>
        <x:v>1.0477579858096719E-2</x:v>
      </x:c>
      <x:c r="G561" s="33">
        <x:f t="shared" si="339"/>
        <x:v>1.0485278156594502E-2</x:v>
      </x:c>
      <x:c r="H561" s="33">
        <x:f t="shared" si="340"/>
        <x:v>4.5919706113872749E-4</x:v>
      </x:c>
      <x:c r="I561" s="33">
        <x:f t="shared" si="341"/>
        <x:v>-1.2687508762091682E-2</x:v>
      </x:c>
      <x:c r="J561" s="34">
        <x:f t="shared" si="342"/>
        <x:v>0.10942271723480164</x:v>
      </x:c>
      <x:c r="K561" s="34">
        <x:f t="shared" si="343"/>
        <x:v>0.11057989193775261</x:v>
      </x:c>
      <x:c r="L561" s="34">
        <x:f t="shared" si="344"/>
        <x:v>0.89592589128659528</x:v>
      </x:c>
      <x:c r="M561" s="34">
        <x:f t="shared" si="345"/>
        <x:v>6.182159755207229E-2</x:v>
      </x:c>
      <x:c r="N561" s="34">
        <x:f t="shared" si="316"/>
        <x:v>1.1777500980112219</x:v>
      </x:c>
      <x:c r="O561" s="35">
        <x:f t="shared" si="317"/>
        <x:v>0.18679905825867146</x:v>
      </x:c>
      <x:c r="P561" s="26" t="b">
        <x:f t="shared" si="318"/>
        <x:v>0</x:v>
      </x:c>
      <x:c r="Q561" s="26" t="b">
        <x:f t="shared" si="319"/>
        <x:v>0</x:v>
      </x:c>
      <x:c r="R561" s="26" t="b">
        <x:f t="shared" si="320"/>
        <x:v>0</x:v>
      </x:c>
      <x:c r="S561" s="26" t="b">
        <x:f t="shared" si="346"/>
        <x:v>0</x:v>
      </x:c>
      <x:c r="T561" s="26" t="str">
        <x:f t="shared" si="347"/>
        <x:v>不调</x:v>
      </x:c>
      <x:c r="U561" s="34">
        <x:f t="shared" si="321"/>
        <x:v>0.10942271723480164</x:v>
      </x:c>
      <x:c r="V561" s="34">
        <x:f t="shared" si="322"/>
        <x:v>0.11057989193775261</x:v>
      </x:c>
      <x:c r="W561" s="34">
        <x:f t="shared" si="323"/>
        <x:v>0.89592589128659528</x:v>
      </x:c>
      <x:c r="X561" s="34">
        <x:f t="shared" si="324"/>
        <x:v>6.182159755207229E-2</x:v>
      </x:c>
      <x:c r="Y561" s="34">
        <x:f t="shared" si="348"/>
        <x:v>0.99998626710299976</x:v>
      </x:c>
      <x:c r="Z561" s="34">
        <x:f t="shared" si="325"/>
        <x:v>0.10942121454389636</x:v>
      </x:c>
      <x:c r="AA561" s="34">
        <x:f t="shared" si="326"/>
        <x:v>0.11057837335548633</x:v>
      </x:c>
      <x:c r="AB561" s="34">
        <x:f t="shared" si="327"/>
        <x:v>0.8959135876286104</x:v>
      </x:c>
      <x:c r="AC561" s="34">
        <x:f t="shared" si="328"/>
        <x:v>6.1820748562440714E-2</x:v>
      </x:c>
      <x:c r="AD561" s="34">
        <x:f t="shared" si="329"/>
        <x:v>1.1777339240904336</x:v>
      </x:c>
      <x:c r="AE561" s="34">
        <x:f t="shared" si="349"/>
        <x:v>1.1904360359613961</x:v>
      </x:c>
      <x:c r="AF561" s="33">
        <x:f t="shared" si="330"/>
        <x:v>-1.0670133873009191E-2</x:v>
      </x:c>
      <x:c r="AG561" s="33">
        <x:f t="shared" si="350"/>
        <x:v>1.6010778550705762E-3</x:v>
      </x:c>
      <x:c r="AH561" s="30">
        <x:f t="shared" si="351"/>
        <x:v>44561</x:v>
      </x:c>
      <x:c r="AI561" s="36">
        <x:f t="shared" si="331"/>
        <x:v>2022</x:v>
      </x:c>
      <x:c r="AJ561" s="36">
        <x:f t="shared" si="332"/>
        <x:v>2</x:v>
      </x:c>
      <x:c r="AK561" s="26">
        <x:f t="shared" si="333"/>
        <x:v>0</x:v>
      </x:c>
      <x:c r="AL561" s="34">
        <x:f t="shared" si="352"/>
        <x:v>1.1722572760319141</x:v>
      </x:c>
      <x:c r="AM561" s="35" t="str">
        <x:f t="shared" si="334"/>
      </x:c>
      <x:c r="AN561" s="34">
        <x:f t="shared" si="353"/>
        <x:v>1.1891432977618004</x:v>
      </x:c>
      <x:c r="AO561" s="35">
        <x:f t="shared" si="335"/>
        <x:v>-9.5946163030489195E-3</x:v>
      </x:c>
      <x:c r="AP561" s="31">
        <x:f t="shared" si="336"/>
        <x:v>1</x:v>
      </x:c>
      <x:c r="AQ561" s="26" t="b">
        <x:f t="shared" si="337"/>
        <x:v>1</x:v>
      </x:c>
    </x:row>
    <x:row r="562">
      <x:c r="A562" s="30" t="n">
        <x:f>'净值底稿'!A524</x:f>
        <x:v>44620</x:v>
      </x:c>
      <x:c r="B562" s="32" t="n">
        <x:f>'净值底稿'!F524</x:f>
        <x:v>1.8399919217510976</x:v>
      </x:c>
      <x:c r="C562" s="32" t="n">
        <x:f>'净值底稿'!O524</x:f>
        <x:v>1.4303120245093348</x:v>
      </x:c>
      <x:c r="D562" s="32" t="n">
        <x:f>'净值底稿'!P524</x:f>
        <x:v>1.5256</x:v>
      </x:c>
      <x:c r="E562" s="32" t="n">
        <x:f>'净值底稿'!Q524</x:f>
        <x:v>1.3976</x:v>
      </x:c>
      <x:c r="F562" s="33">
        <x:f t="shared" si="338"/>
        <x:v>5.9224855980366531E-3</x:v>
      </x:c>
      <x:c r="G562" s="33">
        <x:f t="shared" si="339"/>
        <x:v>4.5598280069962804E-3</x:v>
      </x:c>
      <x:c r="H562" s="33">
        <x:f t="shared" si="340"/>
        <x:v>3.2784735427204836E-4</x:v>
      </x:c>
      <x:c r="I562" s="33">
        <x:f t="shared" si="341"/>
        <x:v>-7.7387291444800388E-3</x:v>
      </x:c>
      <x:c r="J562" s="34">
        <x:f t="shared" si="342"/>
        <x:v>0.11006926011115227</x:v>
      </x:c>
      <x:c r="K562" s="34">
        <x:f t="shared" si="343"/>
        <x:v>0.11108259171928077</x:v>
      </x:c>
      <x:c r="L562" s="34">
        <x:f t="shared" si="344"/>
        <x:v>0.89620731052797087</x:v>
      </x:c>
      <x:c r="M562" s="34">
        <x:f t="shared" si="345"/>
        <x:v>6.1342334533806983E-2</x:v>
      </x:c>
      <x:c r="N562" s="34">
        <x:f t="shared" si="316"/>
        <x:v>1.1787014968922107</x:v>
      </x:c>
      <x:c r="O562" s="35">
        <x:f t="shared" si="317"/>
        <x:v>0.18762328919877228</x:v>
      </x:c>
      <x:c r="P562" s="26" t="b">
        <x:f t="shared" si="318"/>
        <x:v>0</x:v>
      </x:c>
      <x:c r="Q562" s="26" t="b">
        <x:f t="shared" si="319"/>
        <x:v>0</x:v>
      </x:c>
      <x:c r="R562" s="26" t="b">
        <x:f t="shared" si="320"/>
        <x:v>0</x:v>
      </x:c>
      <x:c r="S562" s="26" t="b">
        <x:f t="shared" si="346"/>
        <x:v>0</x:v>
      </x:c>
      <x:c r="T562" s="26" t="str">
        <x:f t="shared" si="347"/>
        <x:v>不调</x:v>
      </x:c>
      <x:c r="U562" s="34">
        <x:f t="shared" si="321"/>
        <x:v>0.11006926011115227</x:v>
      </x:c>
      <x:c r="V562" s="34">
        <x:f t="shared" si="322"/>
        <x:v>0.11108259171928077</x:v>
      </x:c>
      <x:c r="W562" s="34">
        <x:f t="shared" si="323"/>
        <x:v>0.89620731052797087</x:v>
      </x:c>
      <x:c r="X562" s="34">
        <x:f t="shared" si="324"/>
        <x:v>6.1342334533806983E-2</x:v>
      </x:c>
      <x:c r="Y562" s="34">
        <x:f t="shared" si="348"/>
        <x:v>0.99995880187477393</x:v>
      </x:c>
      <x:c r="Z562" s="34">
        <x:f t="shared" si="325"/>
        <x:v>0.11006472546399067</x:v>
      </x:c>
      <x:c r="AA562" s="34">
        <x:f t="shared" si="326"/>
        <x:v>0.11107801532475668</x:v>
      </x:c>
      <x:c r="AB562" s="34">
        <x:f t="shared" si="327"/>
        <x:v>0.89617038846696317</x:v>
      </x:c>
      <x:c r="AC562" s="34">
        <x:f t="shared" si="328"/>
        <x:v>6.1339807344627198E-2</x:v>
      </x:c>
      <x:c r="AD562" s="34">
        <x:f t="shared" si="329"/>
        <x:v>1.1786529366003378</x:v>
      </x:c>
      <x:c r="AE562" s="34">
        <x:f t="shared" si="349"/>
        <x:v>1.1904360359613961</x:v>
      </x:c>
      <x:c r="AF562" s="33">
        <x:f t="shared" si="330"/>
        <x:v>-9.8981373254064531E-3</x:v>
      </x:c>
      <x:c r="AG562" s="33">
        <x:f t="shared" si="350"/>
        <x:v>7.8032269522498865E-4</x:v>
      </x:c>
      <x:c r="AH562" s="30">
        <x:f t="shared" si="351"/>
        <x:v>44561</x:v>
      </x:c>
      <x:c r="AI562" s="36">
        <x:f t="shared" si="331"/>
        <x:v>2022</x:v>
      </x:c>
      <x:c r="AJ562" s="36">
        <x:f t="shared" si="332"/>
        <x:v>2</x:v>
      </x:c>
      <x:c r="AK562" s="26">
        <x:f t="shared" si="333"/>
        <x:v>1</x:v>
      </x:c>
      <x:c r="AL562" s="34">
        <x:f t="shared" si="352"/>
        <x:v>1.1722572760319141</x:v>
      </x:c>
      <x:c r="AM562" s="35">
        <x:f t="shared" si="334"/>
        <x:v>5.4558506048032474E-3</x:v>
      </x:c>
      <x:c r="AN562" s="34">
        <x:f t="shared" si="353"/>
        <x:v>1.1891432977618004</x:v>
      </x:c>
      <x:c r="AO562" s="35">
        <x:f t="shared" si="335"/>
        <x:v>-8.8217805046771902E-3</x:v>
      </x:c>
      <x:c r="AP562" s="31">
        <x:f t="shared" si="336"/>
        <x:v>1</x:v>
      </x:c>
      <x:c r="AQ562" s="26" t="b">
        <x:f t="shared" si="337"/>
        <x:v>1</x:v>
      </x:c>
    </x:row>
    <x:row r="563">
      <x:c r="A563" s="30" t="n">
        <x:f>'净值底稿'!A525</x:f>
        <x:v>44621</x:v>
      </x:c>
      <x:c r="B563" s="32" t="n">
        <x:f>'净值底稿'!F525</x:f>
        <x:v>1.857095570469865</x:v>
      </x:c>
      <x:c r="C563" s="32" t="n">
        <x:f>'净值底稿'!O525</x:f>
        <x:v>1.4371321844232887</x:v>
      </x:c>
      <x:c r="D563" s="32" t="n">
        <x:f>'净值底稿'!P525</x:f>
        <x:v>1.5243</x:v>
      </x:c>
      <x:c r="E563" s="32" t="n">
        <x:f>'净值底稿'!Q525</x:f>
        <x:v>1.4017</x:v>
      </x:c>
      <x:c r="F563" s="33">
        <x:f t="shared" si="338"/>
        <x:v>9.2955020707319314E-3</x:v>
      </x:c>
      <x:c r="G563" s="33">
        <x:f t="shared" si="339"/>
        <x:v>4.7683021586102381E-3</x:v>
      </x:c>
      <x:c r="H563" s="33">
        <x:f t="shared" si="340"/>
        <x:v>-8.521237545884297E-4</x:v>
      </x:c>
      <x:c r="I563" s="33">
        <x:f t="shared" si="341"/>
        <x:v>2.9336004579278985E-3</x:v>
      </x:c>
      <x:c r="J563" s="34">
        <x:f t="shared" si="342"/>
        <x:v>0.11108783234745573</x:v>
      </x:c>
      <x:c r="K563" s="34">
        <x:f t="shared" si="343"/>
        <x:v>0.11160766886500387</x:v>
      </x:c>
      <x:c r="L563" s="34">
        <x:f t="shared" si="344"/>
        <x:v>0.89540674039079171</x:v>
      </x:c>
      <x:c r="M563" s="34">
        <x:f t="shared" si="345"/>
        <x:v>6.1519753831542602E-2</x:v>
      </x:c>
      <x:c r="N563" s="34">
        <x:f t="shared" si="316"/>
        <x:v>1.179621995434794</x:v>
      </x:c>
      <x:c r="O563" s="35">
        <x:f t="shared" si="317"/>
        <x:v>0.1887854771056357</x:v>
      </x:c>
      <x:c r="P563" s="26" t="b">
        <x:f t="shared" si="318"/>
        <x:v>0</x:v>
      </x:c>
      <x:c r="Q563" s="26" t="b">
        <x:f t="shared" si="319"/>
        <x:v>0</x:v>
      </x:c>
      <x:c r="R563" s="26" t="b">
        <x:f t="shared" si="320"/>
        <x:v>0</x:v>
      </x:c>
      <x:c r="S563" s="26" t="b">
        <x:f t="shared" si="346"/>
        <x:v>0</x:v>
      </x:c>
      <x:c r="T563" s="26" t="str">
        <x:f t="shared" si="347"/>
        <x:v>不调</x:v>
      </x:c>
      <x:c r="U563" s="34">
        <x:f t="shared" si="321"/>
        <x:v>0.11108783234745573</x:v>
      </x:c>
      <x:c r="V563" s="34">
        <x:f t="shared" si="322"/>
        <x:v>0.11160766886500387</x:v>
      </x:c>
      <x:c r="W563" s="34">
        <x:f t="shared" si="323"/>
        <x:v>0.89540674039079171</x:v>
      </x:c>
      <x:c r="X563" s="34">
        <x:f t="shared" si="324"/>
        <x:v>6.1519753831542602E-2</x:v>
      </x:c>
      <x:c r="Y563" s="34">
        <x:f t="shared" si="348"/>
        <x:v>0.99998626710299976</x:v>
      </x:c>
      <x:c r="Z563" s="34">
        <x:f t="shared" si="325"/>
        <x:v>0.11108630678969612</x:v>
      </x:c>
      <x:c r="AA563" s="34">
        <x:f t="shared" si="326"/>
        <x:v>0.11160613616838291</x:v>
      </x:c>
      <x:c r="AB563" s="34">
        <x:f t="shared" si="327"/>
        <x:v>0.89539444386225264</x:v>
      </x:c>
      <x:c r="AC563" s="34">
        <x:f t="shared" si="328"/>
        <x:v>6.1518908987099753E-2</x:v>
      </x:c>
      <x:c r="AD563" s="34">
        <x:f t="shared" si="329"/>
        <x:v>1.1796057958074315</x:v>
      </x:c>
      <x:c r="AE563" s="34">
        <x:f t="shared" si="349"/>
        <x:v>1.1904360359613961</x:v>
      </x:c>
      <x:c r="AF563" s="33">
        <x:f t="shared" si="330"/>
        <x:v>-9.0977085931527313E-3</x:v>
      </x:c>
      <x:c r="AG563" s="33">
        <x:f t="shared" si="350"/>
        <x:v>8.0843069024383318E-4</x:v>
      </x:c>
      <x:c r="AH563" s="30">
        <x:f t="shared" si="351"/>
        <x:v>44561</x:v>
      </x:c>
      <x:c r="AI563" s="36">
        <x:f t="shared" si="331"/>
        <x:v>2022</x:v>
      </x:c>
      <x:c r="AJ563" s="36">
        <x:f t="shared" si="332"/>
        <x:v>3</x:v>
      </x:c>
      <x:c r="AK563" s="26">
        <x:f t="shared" si="333"/>
        <x:v>0</x:v>
      </x:c>
      <x:c r="AL563" s="34">
        <x:f t="shared" si="352"/>
        <x:v>1.1786529366003378</x:v>
      </x:c>
      <x:c r="AM563" s="35" t="str">
        <x:f t="shared" si="334"/>
      </x:c>
      <x:c r="AN563" s="34">
        <x:f t="shared" si="353"/>
        <x:v>1.1891432977618004</x:v>
      </x:c>
      <x:c r="AO563" s="35">
        <x:f t="shared" si="335"/>
        <x:v>-8.0204816125359901E-3</x:v>
      </x:c>
      <x:c r="AP563" s="31">
        <x:f t="shared" si="336"/>
        <x:v>1</x:v>
      </x:c>
      <x:c r="AQ563" s="26" t="b">
        <x:f t="shared" si="337"/>
        <x:v>1</x:v>
      </x:c>
    </x:row>
    <x:row r="564">
      <x:c r="A564" s="30" t="n">
        <x:f>'净值底稿'!A526</x:f>
        <x:v>44622</x:v>
      </x:c>
      <x:c r="B564" s="32" t="n">
        <x:f>'净值底稿'!F526</x:f>
        <x:v>1.834514568410035</x:v>
      </x:c>
      <x:c r="C564" s="32" t="n">
        <x:f>'净值底稿'!O526</x:f>
        <x:v>1.4346156063261062</x:v>
      </x:c>
      <x:c r="D564" s="32" t="n">
        <x:f>'净值底稿'!P526</x:f>
        <x:v>1.5235</x:v>
      </x:c>
      <x:c r="E564" s="32" t="n">
        <x:f>'净值底稿'!Q526</x:f>
        <x:v>1.4249</x:v>
      </x:c>
      <x:c r="F564" s="33">
        <x:f t="shared" si="338"/>
        <x:v>-1.215931071017351E-2</x:v>
      </x:c>
      <x:c r="G564" s="33">
        <x:f t="shared" si="339"/>
        <x:v>-1.7511110839065758E-3</x:v>
      </x:c>
      <x:c r="H564" s="33">
        <x:f t="shared" si="340"/>
        <x:v>-5.2483106999923201E-4</x:v>
      </x:c>
      <x:c r="I564" s="33">
        <x:f t="shared" si="341"/>
        <x:v>1.6551330527217134E-2</x:v>
      </x:c>
      <x:c r="J564" s="34">
        <x:f t="shared" si="342"/>
        <x:v>0.10973557386979454</x:v>
      </x:c>
      <x:c r="K564" s="34">
        <x:f t="shared" si="343"/>
        <x:v>0.11141070142630648</x:v>
      </x:c>
      <x:c r="L564" s="34">
        <x:f t="shared" si="344"/>
        <x:v>0.89492451303820908</x:v>
      </x:c>
      <x:c r="M564" s="34">
        <x:f t="shared" si="345"/>
        <x:v>6.2537128783419035E-2</x:v>
      </x:c>
      <x:c r="N564" s="34">
        <x:f t="shared" si="316"/>
        <x:v>1.1786079171177293</x:v>
      </x:c>
      <x:c r="O564" s="35">
        <x:f t="shared" si="317"/>
        <x:v>0.18763345475984197</x:v>
      </x:c>
      <x:c r="P564" s="26" t="b">
        <x:f t="shared" si="318"/>
        <x:v>0</x:v>
      </x:c>
      <x:c r="Q564" s="26" t="b">
        <x:f t="shared" si="319"/>
        <x:v>0</x:v>
      </x:c>
      <x:c r="R564" s="26" t="b">
        <x:f t="shared" si="320"/>
        <x:v>0</x:v>
      </x:c>
      <x:c r="S564" s="26" t="b">
        <x:f t="shared" si="346"/>
        <x:v>0</x:v>
      </x:c>
      <x:c r="T564" s="26" t="str">
        <x:f t="shared" si="347"/>
        <x:v>不调</x:v>
      </x:c>
      <x:c r="U564" s="34">
        <x:f t="shared" si="321"/>
        <x:v>0.10973557386979454</x:v>
      </x:c>
      <x:c r="V564" s="34">
        <x:f t="shared" si="322"/>
        <x:v>0.11141070142630648</x:v>
      </x:c>
      <x:c r="W564" s="34">
        <x:f t="shared" si="323"/>
        <x:v>0.89492451303820908</x:v>
      </x:c>
      <x:c r="X564" s="34">
        <x:f t="shared" si="324"/>
        <x:v>6.2537128783419035E-2</x:v>
      </x:c>
      <x:c r="Y564" s="34">
        <x:f t="shared" si="348"/>
        <x:v>0.99998626710299976</x:v>
      </x:c>
      <x:c r="Z564" s="34">
        <x:f t="shared" si="325"/>
        <x:v>0.10973406688246133</x:v>
      </x:c>
      <x:c r="AA564" s="34">
        <x:f t="shared" si="326"/>
        <x:v>0.11140917143461906</x:v>
      </x:c>
      <x:c r="AB564" s="34">
        <x:f t="shared" si="327"/>
        <x:v>0.89491222313204855</x:v>
      </x:c>
      <x:c r="AC564" s="34">
        <x:f t="shared" si="328"/>
        <x:v>6.2536269967470762E-2</x:v>
      </x:c>
      <x:c r="AD564" s="34">
        <x:f t="shared" si="329"/>
        <x:v>1.1785917314165997</x:v>
      </x:c>
      <x:c r="AE564" s="34">
        <x:f t="shared" si="349"/>
        <x:v>1.1904360359613961</x:v>
      </x:c>
      <x:c r="AF564" s="33">
        <x:f t="shared" si="330"/>
        <x:v>-9.9495514139329444E-3</x:v>
      </x:c>
      <x:c r="AG564" s="33">
        <x:f t="shared" si="350"/>
        <x:v>-8.596637914428662E-4</x:v>
      </x:c>
      <x:c r="AH564" s="30">
        <x:f t="shared" si="351"/>
        <x:v>44561</x:v>
      </x:c>
      <x:c r="AI564" s="36">
        <x:f t="shared" si="331"/>
        <x:v>2022</x:v>
      </x:c>
      <x:c r="AJ564" s="36">
        <x:f t="shared" si="332"/>
        <x:v>3</x:v>
      </x:c>
      <x:c r="AK564" s="26">
        <x:f t="shared" si="333"/>
        <x:v>0</x:v>
      </x:c>
      <x:c r="AL564" s="34">
        <x:f t="shared" si="352"/>
        <x:v>1.1786529366003378</x:v>
      </x:c>
      <x:c r="AM564" s="35" t="str">
        <x:f t="shared" si="334"/>
      </x:c>
      <x:c r="AN564" s="34">
        <x:f t="shared" si="353"/>
        <x:v>1.1891432977618004</x:v>
      </x:c>
      <x:c r="AO564" s="35">
        <x:f t="shared" si="335"/>
        <x:v>-8.8732504863465733E-3</x:v>
      </x:c>
      <x:c r="AP564" s="31">
        <x:f t="shared" si="336"/>
        <x:v>1</x:v>
      </x:c>
      <x:c r="AQ564" s="26" t="b">
        <x:f t="shared" si="337"/>
        <x:v>1</x:v>
      </x:c>
    </x:row>
    <x:row r="565">
      <x:c r="A565" s="30" t="n">
        <x:f>'净值底稿'!A527</x:f>
        <x:v>44623</x:v>
      </x:c>
      <x:c r="B565" s="32" t="n">
        <x:f>'净值底稿'!F527</x:f>
        <x:v>1.801173254751065</x:v>
      </x:c>
      <x:c r="C565" s="32" t="n">
        <x:f>'净值底稿'!O527</x:f>
        <x:v>1.426112957796605</x:v>
      </x:c>
      <x:c r="D565" s="32" t="n">
        <x:f>'净值底稿'!P527</x:f>
        <x:v>1.522</x:v>
      </x:c>
      <x:c r="E565" s="32" t="n">
        <x:f>'净值底稿'!Q527</x:f>
        <x:v>1.4158</x:v>
      </x:c>
      <x:c r="F565" s="33">
        <x:f t="shared" si="338"/>
        <x:v>-1.8174461098919847E-2</x:v>
      </x:c>
      <x:c r="G565" s="33">
        <x:f t="shared" si="339"/>
        <x:v>-5.9267782198992869E-3</x:v>
      </x:c>
      <x:c r="H565" s="33">
        <x:f t="shared" si="340"/>
        <x:v>-9.8457499179527286E-4</x:v>
      </x:c>
      <x:c r="I565" s="33">
        <x:f t="shared" si="341"/>
        <x:v>-6.3864130816198017E-3</x:v>
      </x:c>
      <x:c r="J565" s="34">
        <x:f t="shared" si="342"/>
        <x:v>0.10773970935267976</x:v>
      </x:c>
      <x:c r="K565" s="34">
        <x:f t="shared" si="343"/>
        <x:v>0.11074887398386334</x:v>
      </x:c>
      <x:c r="L565" s="34">
        <x:f t="shared" si="344"/>
        <x:v>0.89403111493730081</x:v>
      </x:c>
      <x:c r="M565" s="34">
        <x:f t="shared" si="345"/>
        <x:v>6.2136887514874797E-2</x:v>
      </x:c>
      <x:c r="N565" s="34">
        <x:f t="shared" si="316"/>
        <x:v>1.1746565857887188</x:v>
      </x:c>
      <x:c r="O565" s="35">
        <x:f t="shared" si="317"/>
        <x:v>0.18600209284983468</x:v>
      </x:c>
      <x:c r="P565" s="26" t="b">
        <x:f t="shared" si="318"/>
        <x:v>0</x:v>
      </x:c>
      <x:c r="Q565" s="26" t="b">
        <x:f t="shared" si="319"/>
        <x:v>0</x:v>
      </x:c>
      <x:c r="R565" s="26" t="b">
        <x:f t="shared" si="320"/>
        <x:v>0</x:v>
      </x:c>
      <x:c r="S565" s="26" t="b">
        <x:f t="shared" si="346"/>
        <x:v>0</x:v>
      </x:c>
      <x:c r="T565" s="26" t="str">
        <x:f t="shared" si="347"/>
        <x:v>不调</x:v>
      </x:c>
      <x:c r="U565" s="34">
        <x:f t="shared" si="321"/>
        <x:v>0.10773970935267976</x:v>
      </x:c>
      <x:c r="V565" s="34">
        <x:f t="shared" si="322"/>
        <x:v>0.11074887398386334</x:v>
      </x:c>
      <x:c r="W565" s="34">
        <x:f t="shared" si="323"/>
        <x:v>0.89403111493730081</x:v>
      </x:c>
      <x:c r="X565" s="34">
        <x:f t="shared" si="324"/>
        <x:v>6.2136887514874797E-2</x:v>
      </x:c>
      <x:c r="Y565" s="34">
        <x:f t="shared" si="348"/>
        <x:v>0.99998626710299976</x:v>
      </x:c>
      <x:c r="Z565" s="34">
        <x:f t="shared" si="325"/>
        <x:v>0.10773822977434838</x:v>
      </x:c>
      <x:c r="AA565" s="34">
        <x:f t="shared" si="326"/>
        <x:v>0.11074735308098402</x:v>
      </x:c>
      <x:c r="AB565" s="34">
        <x:f t="shared" si="327"/>
        <x:v>0.89401883730008436</x:v>
      </x:c>
      <x:c r="AC565" s="34">
        <x:f t="shared" si="328"/>
        <x:v>6.2136034195398641E-2</x:v>
      </x:c>
      <x:c r="AD565" s="34">
        <x:f t="shared" si="329"/>
        <x:v>1.1746404543508155</x:v>
      </x:c>
      <x:c r="AE565" s="34">
        <x:f t="shared" si="349"/>
        <x:v>1.1904360359613961</x:v>
      </x:c>
      <x:c r="AF565" s="33">
        <x:f t="shared" si="330"/>
        <x:v>-1.326873610460233E-2</x:v>
      </x:c>
      <x:c r="AG565" s="33">
        <x:f t="shared" si="350"/>
        <x:v>-3.3525409694118435E-3</x:v>
      </x:c>
      <x:c r="AH565" s="30">
        <x:f t="shared" si="351"/>
        <x:v>44561</x:v>
      </x:c>
      <x:c r="AI565" s="36">
        <x:f t="shared" si="331"/>
        <x:v>2022</x:v>
      </x:c>
      <x:c r="AJ565" s="36">
        <x:f t="shared" si="332"/>
        <x:v>3</x:v>
      </x:c>
      <x:c r="AK565" s="26">
        <x:f t="shared" si="333"/>
        <x:v>0</x:v>
      </x:c>
      <x:c r="AL565" s="34">
        <x:f t="shared" si="352"/>
        <x:v>1.1786529366003378</x:v>
      </x:c>
      <x:c r="AM565" s="35" t="str">
        <x:f t="shared" si="334"/>
      </x:c>
      <x:c r="AN565" s="34">
        <x:f t="shared" si="353"/>
        <x:v>1.1891432977618004</x:v>
      </x:c>
      <x:c r="AO565" s="35">
        <x:f t="shared" si="335"/>
        <x:v>-1.2196043519971056E-2</x:v>
      </x:c>
      <x:c r="AP565" s="31">
        <x:f t="shared" si="336"/>
        <x:v>1</x:v>
      </x:c>
      <x:c r="AQ565" s="26" t="b">
        <x:f t="shared" si="337"/>
        <x:v>1</x:v>
      </x:c>
    </x:row>
    <x:row r="566">
      <x:c r="A566" s="30" t="n">
        <x:f>'净值底稿'!A528</x:f>
        <x:v>44624</x:v>
      </x:c>
      <x:c r="B566" s="32" t="n">
        <x:f>'净值底稿'!F528</x:f>
        <x:v>1.78793911148505</x:v>
      </x:c>
      <x:c r="C566" s="32" t="n">
        <x:f>'净值底稿'!O528</x:f>
        <x:v>1.4097350503712662</x:v>
      </x:c>
      <x:c r="D566" s="32" t="n">
        <x:f>'净值底稿'!P528</x:f>
        <x:v>1.5221</x:v>
      </x:c>
      <x:c r="E566" s="32" t="n">
        <x:f>'净值底稿'!Q528</x:f>
        <x:v>1.423</x:v>
      </x:c>
      <x:c r="F566" s="33">
        <x:f t="shared" si="338"/>
        <x:v>-7.3475126454972672E-3</x:v>
      </x:c>
      <x:c r="G566" s="33">
        <x:f t="shared" si="339"/>
        <x:v>-1.1484298866930698E-2</x:v>
      </x:c>
      <x:c r="H566" s="33">
        <x:f t="shared" si="340"/>
        <x:v>6.5703022338992056E-5</x:v>
      </x:c>
      <x:c r="I566" s="33">
        <x:f t="shared" si="341"/>
        <x:v>5.0854640485944458E-3</x:v>
      </x:c>
      <x:c r="J566" s="34">
        <x:f t="shared" si="342"/>
        <x:v>0.10694662176867786</x:v>
      </x:c>
      <x:c r="K566" s="34">
        <x:f t="shared" si="343"/>
        <x:v>0.10947549737948049</x:v>
      </x:c>
      <x:c r="L566" s="34">
        <x:f t="shared" si="344"/>
        <x:v>0.89407757703972301</x:v>
      </x:c>
      <x:c r="M566" s="34">
        <x:f t="shared" si="345"/>
        <x:v>6.2452024763421578E-2</x:v>
      </x:c>
      <x:c r="N566" s="34">
        <x:f t="shared" si="316"/>
        <x:v>1.172951720951303</x:v>
      </x:c>
      <x:c r="O566" s="35">
        <x:f t="shared" si="317"/>
        <x:v>0.18451067958076978</x:v>
      </x:c>
      <x:c r="P566" s="26" t="b">
        <x:f t="shared" si="318"/>
        <x:v>0</x:v>
      </x:c>
      <x:c r="Q566" s="26" t="b">
        <x:f t="shared" si="319"/>
        <x:v>0</x:v>
      </x:c>
      <x:c r="R566" s="26" t="b">
        <x:f t="shared" si="320"/>
        <x:v>0</x:v>
      </x:c>
      <x:c r="S566" s="26" t="b">
        <x:f t="shared" si="346"/>
        <x:v>0</x:v>
      </x:c>
      <x:c r="T566" s="26" t="str">
        <x:f t="shared" si="347"/>
        <x:v>不调</x:v>
      </x:c>
      <x:c r="U566" s="34">
        <x:f t="shared" si="321"/>
        <x:v>0.10694662176867786</x:v>
      </x:c>
      <x:c r="V566" s="34">
        <x:f t="shared" si="322"/>
        <x:v>0.10947549737948049</x:v>
      </x:c>
      <x:c r="W566" s="34">
        <x:f t="shared" si="323"/>
        <x:v>0.89407757703972301</x:v>
      </x:c>
      <x:c r="X566" s="34">
        <x:f t="shared" si="324"/>
        <x:v>6.2452024763421578E-2</x:v>
      </x:c>
      <x:c r="Y566" s="34">
        <x:f t="shared" si="348"/>
        <x:v>0.99998626710299976</x:v>
      </x:c>
      <x:c r="Z566" s="34">
        <x:f t="shared" si="325"/>
        <x:v>0.10694515308173659</x:v>
      </x:c>
      <x:c r="AA566" s="34">
        <x:f t="shared" si="326"/>
        <x:v>0.10947399396375093</x:v>
      </x:c>
      <x:c r="AB566" s="34">
        <x:f t="shared" si="327"/>
        <x:v>0.89406529876444729</x:v>
      </x:c>
      <x:c r="AC566" s="34">
        <x:f t="shared" si="328"/>
        <x:v>6.2451167116198046E-2</x:v>
      </x:c>
      <x:c r="AD566" s="34">
        <x:f t="shared" si="329"/>
        <x:v>1.1729356129261328</x:v>
      </x:c>
      <x:c r="AE566" s="34">
        <x:f t="shared" si="349"/>
        <x:v>1.1904360359613961</x:v>
      </x:c>
      <x:c r="AF566" s="33">
        <x:f t="shared" si="330"/>
        <x:v>-1.4700851206280841E-2</x:v>
      </x:c>
      <x:c r="AG566" s="33">
        <x:f t="shared" si="350"/>
        <x:v>-1.4513729868301795E-3</x:v>
      </x:c>
      <x:c r="AH566" s="30">
        <x:f t="shared" si="351"/>
        <x:v>44561</x:v>
      </x:c>
      <x:c r="AI566" s="36">
        <x:f t="shared" si="331"/>
        <x:v>2022</x:v>
      </x:c>
      <x:c r="AJ566" s="36">
        <x:f t="shared" si="332"/>
        <x:v>3</x:v>
      </x:c>
      <x:c r="AK566" s="26">
        <x:f t="shared" si="333"/>
        <x:v>0</x:v>
      </x:c>
      <x:c r="AL566" s="34">
        <x:f t="shared" si="352"/>
        <x:v>1.1786529366003378</x:v>
      </x:c>
      <x:c r="AM566" s="35" t="str">
        <x:f t="shared" si="334"/>
      </x:c>
      <x:c r="AN566" s="34">
        <x:f t="shared" si="353"/>
        <x:v>1.1891432977618004</x:v>
      </x:c>
      <x:c r="AO566" s="35">
        <x:f t="shared" si="335"/>
        <x:v>-1.3629715498690187E-2</x:v>
      </x:c>
      <x:c r="AP566" s="31">
        <x:f t="shared" si="336"/>
        <x:v>1</x:v>
      </x:c>
      <x:c r="AQ566" s="26" t="b">
        <x:f t="shared" si="337"/>
        <x:v>1</x:v>
      </x:c>
    </x:row>
    <x:row r="567">
      <x:c r="A567" s="30" t="n">
        <x:f>'净值底稿'!A529</x:f>
        <x:v>44627</x:v>
      </x:c>
      <x:c r="B567" s="32" t="n">
        <x:f>'净值底稿'!F529</x:f>
        <x:v>1.7323408281365427</x:v>
      </x:c>
      <x:c r="C567" s="32" t="n">
        <x:f>'净值底稿'!O529</x:f>
        <x:v>1.37977219684275</x:v>
      </x:c>
      <x:c r="D567" s="32" t="n">
        <x:f>'净值底稿'!P529</x:f>
        <x:v>1.5223</x:v>
      </x:c>
      <x:c r="E567" s="32" t="n">
        <x:f>'净值底稿'!Q529</x:f>
        <x:v>1.45</x:v>
      </x:c>
      <x:c r="F567" s="33">
        <x:f t="shared" si="338"/>
        <x:v>-3.1096295724706069E-2</x:v>
      </x:c>
      <x:c r="G567" s="33">
        <x:f t="shared" si="339"/>
        <x:v>-2.1254244562214142E-2</x:v>
      </x:c>
      <x:c r="H567" s="33">
        <x:f t="shared" si="340"/>
        <x:v>1.3139741147094597E-4</x:v>
      </x:c>
      <x:c r="I567" s="33">
        <x:f t="shared" si="341"/>
        <x:v>1.8973998594518537E-2</x:v>
      </x:c>
      <x:c r="J567" s="34">
        <x:f t="shared" si="342"/>
        <x:v>0.10361955497518295</x:v>
      </x:c>
      <x:c r="K567" s="34">
        <x:f t="shared" si="343"/>
        <x:v>0.10714720692284302</x:v>
      </x:c>
      <x:c r="L567" s="34">
        <x:f t="shared" si="344"/>
        <x:v>0.89418277663039092</x:v>
      </x:c>
      <x:c r="M567" s="34">
        <x:f t="shared" si="345"/>
        <x:v>6.3636115473286833E-2</x:v>
      </x:c>
      <x:c r="N567" s="34">
        <x:f t="shared" si="316"/>
        <x:v>1.1685856540017037</x:v>
      </x:c>
      <x:c r="O567" s="35">
        <x:f t="shared" si="317"/>
        <x:v>0.18036055908805354</x:v>
      </x:c>
      <x:c r="P567" s="26" t="b">
        <x:f t="shared" si="318"/>
        <x:v>0</x:v>
      </x:c>
      <x:c r="Q567" s="26" t="b">
        <x:f t="shared" si="319"/>
        <x:v>0</x:v>
      </x:c>
      <x:c r="R567" s="26" t="b">
        <x:f t="shared" si="320"/>
        <x:v>0</x:v>
      </x:c>
      <x:c r="S567" s="26" t="b">
        <x:f t="shared" si="346"/>
        <x:v>0</x:v>
      </x:c>
      <x:c r="T567" s="26" t="str">
        <x:f t="shared" si="347"/>
        <x:v>不调</x:v>
      </x:c>
      <x:c r="U567" s="34">
        <x:f t="shared" si="321"/>
        <x:v>0.10361955497518295</x:v>
      </x:c>
      <x:c r="V567" s="34">
        <x:f t="shared" si="322"/>
        <x:v>0.10714720692284302</x:v>
      </x:c>
      <x:c r="W567" s="34">
        <x:f t="shared" si="323"/>
        <x:v>0.89418277663039092</x:v>
      </x:c>
      <x:c r="X567" s="34">
        <x:f t="shared" si="324"/>
        <x:v>6.3636115473286833E-2</x:v>
      </x:c>
      <x:c r="Y567" s="34">
        <x:f t="shared" si="348"/>
        <x:v>0.99995880187477393</x:v>
      </x:c>
      <x:c r="Z567" s="34">
        <x:f t="shared" si="325"/>
        <x:v>0.10361528604378122</x:v>
      </x:c>
      <x:c r="AA567" s="34">
        <x:f t="shared" si="326"/>
        <x:v>0.10714279265879459</x:v>
      </x:c>
      <x:c r="AB567" s="34">
        <x:f t="shared" si="327"/>
        <x:v>0.89414593797638431</x:v>
      </x:c>
      <x:c r="AC567" s="34">
        <x:f t="shared" si="328"/>
        <x:v>6.3633493784632664E-2</x:v>
      </x:c>
      <x:c r="AD567" s="34">
        <x:f t="shared" si="329"/>
        <x:v>1.1685375104635927</x:v>
      </x:c>
      <x:c r="AE567" s="34">
        <x:f t="shared" si="349"/>
        <x:v>1.1904360359613961</x:v>
      </x:c>
      <x:c r="AF567" s="33">
        <x:f t="shared" si="330"/>
        <x:v>-1.8395381890567664E-2</x:v>
      </x:c>
      <x:c r="AG567" s="33">
        <x:f t="shared" si="350"/>
        <x:v>-3.7496537866799073E-3</x:v>
      </x:c>
      <x:c r="AH567" s="30">
        <x:f t="shared" si="351"/>
        <x:v>44561</x:v>
      </x:c>
      <x:c r="AI567" s="36">
        <x:f t="shared" si="331"/>
        <x:v>2022</x:v>
      </x:c>
      <x:c r="AJ567" s="36">
        <x:f t="shared" si="332"/>
        <x:v>3</x:v>
      </x:c>
      <x:c r="AK567" s="26">
        <x:f t="shared" si="333"/>
        <x:v>0</x:v>
      </x:c>
      <x:c r="AL567" s="34">
        <x:f t="shared" si="352"/>
        <x:v>1.1786529366003378</x:v>
      </x:c>
      <x:c r="AM567" s="35" t="str">
        <x:f t="shared" si="334"/>
      </x:c>
      <x:c r="AN567" s="34">
        <x:f t="shared" si="353"/>
        <x:v>1.1891432977618004</x:v>
      </x:c>
      <x:c r="AO567" s="35">
        <x:f t="shared" si="335"/>
        <x:v>-1.7328262571039033E-2</x:v>
      </x:c>
      <x:c r="AP567" s="31">
        <x:f t="shared" si="336"/>
        <x:v>1</x:v>
      </x:c>
      <x:c r="AQ567" s="26" t="b">
        <x:f t="shared" si="337"/>
        <x:v>1</x:v>
      </x:c>
    </x:row>
    <x:row r="568">
      <x:c r="A568" s="30" t="n">
        <x:f>'净值底稿'!A530</x:f>
        <x:v>44628</x:v>
      </x:c>
      <x:c r="B568" s="32" t="n">
        <x:f>'净值底稿'!F530</x:f>
        <x:v>1.6986823417251224</x:v>
      </x:c>
      <x:c r="C568" s="32" t="n">
        <x:f>'净值底稿'!O530</x:f>
        <x:v>1.3386595127260088</x:v>
      </x:c>
      <x:c r="D568" s="32" t="n">
        <x:f>'净值底稿'!P530</x:f>
        <x:v>1.5221</x:v>
      </x:c>
      <x:c r="E568" s="32" t="n">
        <x:f>'净值底稿'!Q530</x:f>
        <x:v>1.4789</x:v>
      </x:c>
      <x:c r="F568" s="33">
        <x:f t="shared" si="338"/>
        <x:v>-1.9429482850453983E-2</x:v>
      </x:c>
      <x:c r="G568" s="33">
        <x:f t="shared" si="339"/>
        <x:v>-2.9796718770545572E-2</x:v>
      </x:c>
      <x:c r="H568" s="33">
        <x:f t="shared" si="340"/>
        <x:v>-1.3138014845959223E-4</x:v>
      </x:c>
      <x:c r="I568" s="33">
        <x:f t="shared" si="341"/>
        <x:v>1.9931034482758792E-2</x:v>
      </x:c>
      <x:c r="J568" s="34">
        <x:f t="shared" si="342"/>
        <x:v>0.10160209462054869</x:v>
      </x:c>
      <x:c r="K568" s="34">
        <x:f t="shared" si="343"/>
        <x:v>0.10395028899764962</x:v>
      </x:c>
      <x:c r="L568" s="34">
        <x:f t="shared" si="344"/>
        <x:v>0.89402846495030841</x:v>
      </x:c>
      <x:c r="M568" s="34">
        <x:f t="shared" si="345"/>
        <x:v>6.4901775143512599E-2</x:v>
      </x:c>
      <x:c r="N568" s="34">
        <x:f t="shared" si="316"/>
        <x:v>1.1644826237120194</x:v>
      </x:c>
      <x:c r="O568" s="35">
        <x:f t="shared" si="317"/>
        <x:v>0.17651820596769344</x:v>
      </x:c>
      <x:c r="P568" s="26" t="b">
        <x:f t="shared" si="318"/>
        <x:v>0</x:v>
      </x:c>
      <x:c r="Q568" s="26" t="b">
        <x:f t="shared" si="319"/>
        <x:v>0</x:v>
      </x:c>
      <x:c r="R568" s="26" t="b">
        <x:f t="shared" si="320"/>
        <x:v>0</x:v>
      </x:c>
      <x:c r="S568" s="26" t="b">
        <x:f t="shared" si="346"/>
        <x:v>0</x:v>
      </x:c>
      <x:c r="T568" s="26" t="str">
        <x:f t="shared" si="347"/>
        <x:v>不调</x:v>
      </x:c>
      <x:c r="U568" s="34">
        <x:f t="shared" si="321"/>
        <x:v>0.10160209462054869</x:v>
      </x:c>
      <x:c r="V568" s="34">
        <x:f t="shared" si="322"/>
        <x:v>0.10395028899764962</x:v>
      </x:c>
      <x:c r="W568" s="34">
        <x:f t="shared" si="323"/>
        <x:v>0.89402846495030841</x:v>
      </x:c>
      <x:c r="X568" s="34">
        <x:f t="shared" si="324"/>
        <x:v>6.4901775143512599E-2</x:v>
      </x:c>
      <x:c r="Y568" s="34">
        <x:f t="shared" si="348"/>
        <x:v>0.99998626710299976</x:v>
      </x:c>
      <x:c r="Z568" s="34">
        <x:f t="shared" si="325"/>
        <x:v>0.10160069932944825</x:v>
      </x:c>
      <x:c r="AA568" s="34">
        <x:f t="shared" si="326"/>
        <x:v>0.10394886145903767</x:v>
      </x:c>
      <x:c r="AB568" s="34">
        <x:f t="shared" si="327"/>
        <x:v>0.89401618734948396</x:v>
      </x:c>
      <x:c r="AC568" s="34">
        <x:f t="shared" si="328"/>
        <x:v>6.4900883854119421E-2</x:v>
      </x:c>
      <x:c r="AD568" s="34">
        <x:f t="shared" si="329"/>
        <x:v>1.1644666319920893</x:v>
      </x:c>
      <x:c r="AE568" s="34">
        <x:f t="shared" si="349"/>
        <x:v>1.1904360359613961</x:v>
      </x:c>
      <x:c r="AF568" s="33">
        <x:f t="shared" si="330"/>
        <x:v>-2.1815035150825168E-2</x:v>
      </x:c>
      <x:c r="AG568" s="33">
        <x:f t="shared" si="350"/>
        <x:v>-3.4837379502591359E-3</x:v>
      </x:c>
      <x:c r="AH568" s="30">
        <x:f t="shared" si="351"/>
        <x:v>44561</x:v>
      </x:c>
      <x:c r="AI568" s="36">
        <x:f t="shared" si="331"/>
        <x:v>2022</x:v>
      </x:c>
      <x:c r="AJ568" s="36">
        <x:f t="shared" si="332"/>
        <x:v>3</x:v>
      </x:c>
      <x:c r="AK568" s="26">
        <x:f t="shared" si="333"/>
        <x:v>0</x:v>
      </x:c>
      <x:c r="AL568" s="34">
        <x:f t="shared" si="352"/>
        <x:v>1.1786529366003378</x:v>
      </x:c>
      <x:c r="AM568" s="35" t="str">
        <x:f t="shared" si="334"/>
      </x:c>
      <x:c r="AN568" s="34">
        <x:f t="shared" si="353"/>
        <x:v>1.1891432977618004</x:v>
      </x:c>
      <x:c r="AO568" s="35">
        <x:f t="shared" si="335"/>
        <x:v>-2.0751633395367342E-2</x:v>
      </x:c>
      <x:c r="AP568" s="31">
        <x:f t="shared" si="336"/>
        <x:v>1</x:v>
      </x:c>
      <x:c r="AQ568" s="26" t="b">
        <x:f t="shared" si="337"/>
        <x:v>1</x:v>
      </x:c>
    </x:row>
    <x:row r="569">
      <x:c r="A569" s="30" t="n">
        <x:f>'净值底稿'!A531</x:f>
        <x:v>44629</x:v>
      </x:c>
      <x:c r="B569" s="32" t="n">
        <x:f>'净值底稿'!F531</x:f>
        <x:v>1.707675173984095</x:v>
      </x:c>
      <x:c r="C569" s="32" t="n">
        <x:f>'净值底稿'!O531</x:f>
        <x:v>1.3234127251249075</x:v>
      </x:c>
      <x:c r="D569" s="32" t="n">
        <x:f>'净值底稿'!P531</x:f>
        <x:v>1.5209</x:v>
      </x:c>
      <x:c r="E569" s="32" t="n">
        <x:f>'净值底稿'!Q531</x:f>
        <x:v>1.4982</x:v>
      </x:c>
      <x:c r="F569" s="33">
        <x:f t="shared" si="338"/>
        <x:v>5.2940046753178205E-3</x:v>
      </x:c>
      <x:c r="G569" s="33">
        <x:f t="shared" si="339"/>
        <x:v>-1.1389593437432954E-2</x:v>
      </x:c>
      <x:c r="H569" s="33">
        <x:f t="shared" si="340"/>
        <x:v>-7.8838446882600888E-4</x:v>
      </x:c>
      <x:c r="I569" s="33">
        <x:f t="shared" si="341"/>
        <x:v>1.3050240043275263E-2</x:v>
      </x:c>
      <x:c r="J569" s="34">
        <x:f t="shared" si="342"/>
        <x:v>0.10213857390671391</x:v>
      </x:c>
      <x:c r="K569" s="34">
        <x:f t="shared" si="343"/>
        <x:v>0.10276492618873519</x:v>
      </x:c>
      <x:c r="L569" s="34">
        <x:f t="shared" si="344"/>
        <x:v>0.89331135887249857</x:v>
      </x:c>
      <x:c r="M569" s="34">
        <x:f t="shared" si="345"/>
        <x:v>6.5747855967436403E-2</x:v>
      </x:c>
      <x:c r="N569" s="34">
        <x:f t="shared" si="316"/>
        <x:v>1.1639627149353842</x:v>
      </x:c>
      <x:c r="O569" s="35">
        <x:f t="shared" si="317"/>
        <x:v>0.17603957366179385</x:v>
      </x:c>
      <x:c r="P569" s="26" t="b">
        <x:f t="shared" si="318"/>
        <x:v>0</x:v>
      </x:c>
      <x:c r="Q569" s="26" t="b">
        <x:f t="shared" si="319"/>
        <x:v>0</x:v>
      </x:c>
      <x:c r="R569" s="26" t="b">
        <x:f t="shared" si="320"/>
        <x:v>0</x:v>
      </x:c>
      <x:c r="S569" s="26" t="b">
        <x:f t="shared" si="346"/>
        <x:v>0</x:v>
      </x:c>
      <x:c r="T569" s="26" t="str">
        <x:f t="shared" si="347"/>
        <x:v>不调</x:v>
      </x:c>
      <x:c r="U569" s="34">
        <x:f t="shared" si="321"/>
        <x:v>0.10213857390671391</x:v>
      </x:c>
      <x:c r="V569" s="34">
        <x:f t="shared" si="322"/>
        <x:v>0.10276492618873519</x:v>
      </x:c>
      <x:c r="W569" s="34">
        <x:f t="shared" si="323"/>
        <x:v>0.89331135887249857</x:v>
      </x:c>
      <x:c r="X569" s="34">
        <x:f t="shared" si="324"/>
        <x:v>6.5747855967436403E-2</x:v>
      </x:c>
      <x:c r="Y569" s="34">
        <x:f t="shared" si="348"/>
        <x:v>0.99998626710299976</x:v>
      </x:c>
      <x:c r="Z569" s="34">
        <x:f t="shared" si="325"/>
        <x:v>0.1021371712481987</x:v>
      </x:c>
      <x:c r="AA569" s="34">
        <x:f t="shared" si="326"/>
        <x:v>0.1027635149285886</x:v>
      </x:c>
      <x:c r="AB569" s="34">
        <x:f t="shared" si="327"/>
        <x:v>0.89329909111961803</x:v>
      </x:c>
      <x:c r="AC569" s="34">
        <x:f t="shared" si="328"/>
        <x:v>6.5746953058902421E-2</x:v>
      </x:c>
      <x:c r="AD569" s="34">
        <x:f t="shared" si="329"/>
        <x:v>1.1639467303553077</x:v>
      </x:c>
      <x:c r="AE569" s="34">
        <x:f t="shared" si="349"/>
        <x:v>1.1904360359613961</x:v>
      </x:c>
      <x:c r="AF569" s="33">
        <x:f t="shared" si="330"/>
        <x:v>-2.2251767256604937E-2</x:v>
      </x:c>
      <x:c r="AG569" s="33">
        <x:f t="shared" si="350"/>
        <x:v>-4.4647190610536125E-4</x:v>
      </x:c>
      <x:c r="AH569" s="30">
        <x:f t="shared" si="351"/>
        <x:v>44561</x:v>
      </x:c>
      <x:c r="AI569" s="36">
        <x:f t="shared" si="331"/>
        <x:v>2022</x:v>
      </x:c>
      <x:c r="AJ569" s="36">
        <x:f t="shared" si="332"/>
        <x:v>3</x:v>
      </x:c>
      <x:c r="AK569" s="26">
        <x:f t="shared" si="333"/>
        <x:v>0</x:v>
      </x:c>
      <x:c r="AL569" s="34">
        <x:f t="shared" si="352"/>
        <x:v>1.1786529366003378</x:v>
      </x:c>
      <x:c r="AM569" s="35" t="str">
        <x:f t="shared" si="334"/>
      </x:c>
      <x:c r="AN569" s="34">
        <x:f t="shared" si="353"/>
        <x:v>1.1891432977618004</x:v>
      </x:c>
      <x:c r="AO569" s="35">
        <x:f t="shared" si="335"/>
        <x:v>-2.1188840280155885E-2</x:v>
      </x:c>
      <x:c r="AP569" s="31">
        <x:f t="shared" si="336"/>
        <x:v>1</x:v>
      </x:c>
      <x:c r="AQ569" s="26" t="b">
        <x:f t="shared" si="337"/>
        <x:v>1</x:v>
      </x:c>
    </x:row>
    <x:row r="570">
      <x:c r="A570" s="30" t="n">
        <x:f>'净值底稿'!A532</x:f>
        <x:v>44630</x:v>
      </x:c>
      <x:c r="B570" s="32" t="n">
        <x:f>'净值底稿'!F532</x:f>
        <x:v>1.7309379228717825</x:v>
      </x:c>
      <x:c r="C570" s="32" t="n">
        <x:f>'净值底稿'!O532</x:f>
        <x:v>1.3503781932899188</x:v>
      </x:c>
      <x:c r="D570" s="32" t="n">
        <x:f>'净值底稿'!P532</x:f>
        <x:v>1.5201</x:v>
      </x:c>
      <x:c r="E570" s="32" t="n">
        <x:f>'净值底稿'!Q532</x:f>
        <x:v>1.4528</x:v>
      </x:c>
      <x:c r="F570" s="33">
        <x:f t="shared" si="338"/>
        <x:v>1.362246710737991E-2</x:v>
      </x:c>
      <x:c r="G570" s="33">
        <x:f t="shared" si="339"/>
        <x:v>2.0375705668438604E-2</x:v>
      </x:c>
      <x:c r="H570" s="33">
        <x:f t="shared" si="340"/>
        <x:v>-5.260043395357572E-4</x:v>
      </x:c>
      <x:c r="I570" s="33">
        <x:f t="shared" si="341"/>
        <x:v>-3.0303030303030276E-2</x:v>
      </x:c>
      <x:c r="J570" s="34">
        <x:f t="shared" si="342"/>
        <x:v>0.10352853150396811</x:v>
      </x:c>
      <x:c r="K570" s="34">
        <x:f t="shared" si="343"/>
        <x:v>0.10485739406222772</x:v>
      </x:c>
      <x:c r="L570" s="34">
        <x:f t="shared" si="344"/>
        <x:v>0.89282921192118581</x:v>
      </x:c>
      <x:c r="M570" s="34">
        <x:f t="shared" si="345"/>
        <x:v>6.3754621148026588E-2</x:v>
      </x:c>
      <x:c r="N570" s="34">
        <x:f t="shared" si="316"/>
        <x:v>1.1649697586354084</x:v>
      </x:c>
      <x:c r="O570" s="35">
        <x:f t="shared" si="317"/>
        <x:v>0.17887668243876945</x:v>
      </x:c>
      <x:c r="P570" s="26" t="b">
        <x:f t="shared" si="318"/>
        <x:v>0</x:v>
      </x:c>
      <x:c r="Q570" s="26" t="b">
        <x:f t="shared" si="319"/>
        <x:v>0</x:v>
      </x:c>
      <x:c r="R570" s="26" t="b">
        <x:f t="shared" si="320"/>
        <x:v>0</x:v>
      </x:c>
      <x:c r="S570" s="26" t="b">
        <x:f t="shared" si="346"/>
        <x:v>0</x:v>
      </x:c>
      <x:c r="T570" s="26" t="str">
        <x:f t="shared" si="347"/>
        <x:v>不调</x:v>
      </x:c>
      <x:c r="U570" s="34">
        <x:f t="shared" si="321"/>
        <x:v>0.10352853150396811</x:v>
      </x:c>
      <x:c r="V570" s="34">
        <x:f t="shared" si="322"/>
        <x:v>0.10485739406222772</x:v>
      </x:c>
      <x:c r="W570" s="34">
        <x:f t="shared" si="323"/>
        <x:v>0.89282921192118581</x:v>
      </x:c>
      <x:c r="X570" s="34">
        <x:f t="shared" si="324"/>
        <x:v>6.3754621148026588E-2</x:v>
      </x:c>
      <x:c r="Y570" s="34">
        <x:f t="shared" si="348"/>
        <x:v>0.99998626710299976</x:v>
      </x:c>
      <x:c r="Z570" s="34">
        <x:f t="shared" si="325"/>
        <x:v>0.10352710975730837</x:v>
      </x:c>
      <x:c r="AA570" s="34">
        <x:f t="shared" si="326"/>
        <x:v>0.10485595406643534</x:v>
      </x:c>
      <x:c r="AB570" s="34">
        <x:f t="shared" si="327"/>
        <x:v>0.89281695078957968</x:v>
      </x:c>
      <x:c r="AC570" s="34">
        <x:f t="shared" si="328"/>
        <x:v>6.3753745612381077E-2</x:v>
      </x:c>
      <x:c r="AD570" s="34">
        <x:f t="shared" si="329"/>
        <x:v>1.1649537602257045</x:v>
      </x:c>
      <x:c r="AE570" s="34">
        <x:f t="shared" si="349"/>
        <x:v>1.1904360359613961</x:v>
      </x:c>
      <x:c r="AF570" s="33">
        <x:f t="shared" si="330"/>
        <x:v>-2.1405833632306082E-2</x:v>
      </x:c>
      <x:c r="AG570" s="33">
        <x:f t="shared" si="350"/>
        <x:v>8.6518553137682197E-4</x:v>
      </x:c>
      <x:c r="AH570" s="30">
        <x:f t="shared" si="351"/>
        <x:v>44561</x:v>
      </x:c>
      <x:c r="AI570" s="36">
        <x:f t="shared" si="331"/>
        <x:v>2022</x:v>
      </x:c>
      <x:c r="AJ570" s="36">
        <x:f t="shared" si="332"/>
        <x:v>3</x:v>
      </x:c>
      <x:c r="AK570" s="26">
        <x:f t="shared" si="333"/>
        <x:v>0</x:v>
      </x:c>
      <x:c r="AL570" s="34">
        <x:f t="shared" si="352"/>
        <x:v>1.1786529366003378</x:v>
      </x:c>
      <x:c r="AM570" s="35" t="str">
        <x:f t="shared" si="334"/>
      </x:c>
      <x:c r="AN570" s="34">
        <x:f t="shared" si="353"/>
        <x:v>1.1891432977618004</x:v>
      </x:c>
      <x:c r="AO570" s="35">
        <x:f t="shared" si="335"/>
        <x:v>-2.0341987026816111E-2</x:v>
      </x:c>
      <x:c r="AP570" s="31">
        <x:f t="shared" si="336"/>
        <x:v>1</x:v>
      </x:c>
      <x:c r="AQ570" s="26" t="b">
        <x:f t="shared" si="337"/>
        <x:v>1</x:v>
      </x:c>
    </x:row>
    <x:row r="571">
      <x:c r="A571" s="30" t="n">
        <x:f>'净值底稿'!A533</x:f>
        <x:v>44631</x:v>
      </x:c>
      <x:c r="B571" s="32" t="n">
        <x:f>'净值底稿'!F533</x:f>
        <x:v>1.7410338602351199</x:v>
      </x:c>
      <x:c r="C571" s="32" t="n">
        <x:f>'净值底稿'!O533</x:f>
        <x:v>1.3571390887568675</x:v>
      </x:c>
      <x:c r="D571" s="32" t="n">
        <x:f>'净值底稿'!P533</x:f>
        <x:v>1.5217</x:v>
      </x:c>
      <x:c r="E571" s="32" t="n">
        <x:f>'净值底稿'!Q533</x:f>
        <x:v>1.458</x:v>
      </x:c>
      <x:c r="F571" s="33">
        <x:f t="shared" si="338"/>
        <x:v>5.8326397671080166E-3</x:v>
      </x:c>
      <x:c r="G571" s="33">
        <x:f t="shared" si="339"/>
        <x:v>5.0066681323379658E-3</x:v>
      </x:c>
      <x:c r="H571" s="33">
        <x:f t="shared" si="340"/>
        <x:v>1.0525623314256993E-3</x:v>
      </x:c>
      <x:c r="I571" s="33">
        <x:f t="shared" si="341"/>
        <x:v>3.5792951541848694E-3</x:v>
      </x:c>
      <x:c r="J571" s="34">
        <x:f t="shared" si="342"/>
        <x:v>0.10413094609465261</x:v>
      </x:c>
      <x:c r="K571" s="34">
        <x:f t="shared" si="343"/>
        <x:v>0.10538093303014566</x:v>
      </x:c>
      <x:c r="L571" s="34">
        <x:f t="shared" si="344"/>
        <x:v>0.89375669628083909</x:v>
      </x:c>
      <x:c r="M571" s="34">
        <x:f t="shared" si="345"/>
        <x:v>6.3981939085112613E-2</x:v>
      </x:c>
      <x:c r="N571" s="34">
        <x:f t="shared" si="316"/>
        <x:v>1.1672505144907499</x:v>
      </x:c>
      <x:c r="O571" s="35">
        <x:f t="shared" si="317"/>
        <x:v>0.17949178563112861</x:v>
      </x:c>
      <x:c r="P571" s="26" t="b">
        <x:f t="shared" si="318"/>
        <x:v>0</x:v>
      </x:c>
      <x:c r="Q571" s="26" t="b">
        <x:f t="shared" si="319"/>
        <x:v>0</x:v>
      </x:c>
      <x:c r="R571" s="26" t="b">
        <x:f t="shared" si="320"/>
        <x:v>0</x:v>
      </x:c>
      <x:c r="S571" s="26" t="b">
        <x:f t="shared" si="346"/>
        <x:v>0</x:v>
      </x:c>
      <x:c r="T571" s="26" t="str">
        <x:f t="shared" si="347"/>
        <x:v>不调</x:v>
      </x:c>
      <x:c r="U571" s="34">
        <x:f t="shared" si="321"/>
        <x:v>0.10413094609465261</x:v>
      </x:c>
      <x:c r="V571" s="34">
        <x:f t="shared" si="322"/>
        <x:v>0.10538093303014566</x:v>
      </x:c>
      <x:c r="W571" s="34">
        <x:f t="shared" si="323"/>
        <x:v>0.89375669628083909</x:v>
      </x:c>
      <x:c r="X571" s="34">
        <x:f t="shared" si="324"/>
        <x:v>6.3981939085112613E-2</x:v>
      </x:c>
      <x:c r="Y571" s="34">
        <x:f t="shared" si="348"/>
        <x:v>0.99998626710299976</x:v>
      </x:c>
      <x:c r="Z571" s="34">
        <x:f t="shared" si="325"/>
        <x:v>0.10412951607509535</x:v>
      </x:c>
      <x:c r="AA571" s="34">
        <x:f t="shared" si="326"/>
        <x:v>0.10537948584464657</x:v>
      </x:c>
      <x:c r="AB571" s="34">
        <x:f t="shared" si="327"/>
        <x:v>0.89374442241218577</x:v>
      </x:c>
      <x:c r="AC571" s="34">
        <x:f t="shared" si="328"/>
        <x:v>6.3981060427733286E-2</x:v>
      </x:c>
      <x:c r="AD571" s="34">
        <x:f t="shared" si="329"/>
        <x:v>1.167234484759661</x:v>
      </x:c>
      <x:c r="AE571" s="34">
        <x:f t="shared" si="349"/>
        <x:v>1.1904360359613961</x:v>
      </x:c>
      <x:c r="AF571" s="33">
        <x:f t="shared" si="330"/>
        <x:v>-1.9489960401776307E-2</x:v>
      </x:c>
      <x:c r="AG571" s="33">
        <x:f t="shared" si="350"/>
        <x:v>1.9577811685114188E-3</x:v>
      </x:c>
      <x:c r="AH571" s="30">
        <x:f t="shared" si="351"/>
        <x:v>44561</x:v>
      </x:c>
      <x:c r="AI571" s="36">
        <x:f t="shared" si="331"/>
        <x:v>2022</x:v>
      </x:c>
      <x:c r="AJ571" s="36">
        <x:f t="shared" si="332"/>
        <x:v>3</x:v>
      </x:c>
      <x:c r="AK571" s="26">
        <x:f t="shared" si="333"/>
        <x:v>0</x:v>
      </x:c>
      <x:c r="AL571" s="34">
        <x:f t="shared" si="352"/>
        <x:v>1.1786529366003378</x:v>
      </x:c>
      <x:c r="AM571" s="35" t="str">
        <x:f t="shared" si="334"/>
      </x:c>
      <x:c r="AN571" s="34">
        <x:f t="shared" si="353"/>
        <x:v>1.1891432977618004</x:v>
      </x:c>
      <x:c r="AO571" s="35">
        <x:f t="shared" si="335"/>
        <x:v>-1.8424031017435949E-2</x:v>
      </x:c>
      <x:c r="AP571" s="31">
        <x:f t="shared" si="336"/>
        <x:v>1</x:v>
      </x:c>
      <x:c r="AQ571" s="26" t="b">
        <x:f t="shared" si="337"/>
        <x:v>1</x:v>
      </x:c>
    </x:row>
    <x:row r="572">
      <x:c r="A572" s="30" t="n">
        <x:f>'净值底稿'!A534</x:f>
        <x:v>44634</x:v>
      </x:c>
      <x:c r="B572" s="32" t="n">
        <x:f>'净值底稿'!F534</x:f>
        <x:v>1.6806605914997799</x:v>
      </x:c>
      <x:c r="C572" s="32" t="n">
        <x:f>'净值底稿'!O534</x:f>
        <x:v>1.3211283988862275</x:v>
      </x:c>
      <x:c r="D572" s="32" t="n">
        <x:f>'净值底稿'!P534</x:f>
        <x:v>1.5243</x:v>
      </x:c>
      <x:c r="E572" s="32" t="n">
        <x:f>'净值底稿'!Q534</x:f>
        <x:v>1.4475</x:v>
      </x:c>
      <x:c r="F572" s="33">
        <x:f t="shared" si="338"/>
        <x:v>-3.4676676952846153E-2</x:v>
      </x:c>
      <x:c r="G572" s="33">
        <x:f t="shared" si="339"/>
        <x:v>-2.6534266214103153E-2</x:v>
      </x:c>
      <x:c r="H572" s="33">
        <x:f t="shared" si="340"/>
        <x:v>1.7086153643950386E-3</x:v>
      </x:c>
      <x:c r="I572" s="33">
        <x:f t="shared" si="341"/>
        <x:v>-7.2016460905349744E-3</x:v>
      </x:c>
      <x:c r="J572" s="34">
        <x:f t="shared" si="342"/>
        <x:v>0.10051865048490306</x:v>
      </x:c>
      <x:c r="K572" s="34">
        <x:f t="shared" si="343"/>
        <x:v>0.1025833185137394</x:v>
      </x:c>
      <x:c r="L572" s="34">
        <x:f t="shared" si="344"/>
        <x:v>0.89527148786416155</x:v>
      </x:c>
      <x:c r="M572" s="34">
        <x:f t="shared" si="345"/>
        <x:v>6.3520291474035623E-2</x:v>
      </x:c>
      <x:c r="N572" s="34">
        <x:f t="shared" si="316"/>
        <x:v>1.1618937483368397</x:v>
      </x:c>
      <x:c r="O572" s="35">
        <x:f t="shared" si="317"/>
        <x:v>0.17480253189189382</x:v>
      </x:c>
      <x:c r="P572" s="26" t="b">
        <x:f t="shared" si="318"/>
        <x:v>0</x:v>
      </x:c>
      <x:c r="Q572" s="26" t="b">
        <x:f t="shared" si="319"/>
        <x:v>0</x:v>
      </x:c>
      <x:c r="R572" s="26" t="b">
        <x:f t="shared" si="320"/>
        <x:v>0</x:v>
      </x:c>
      <x:c r="S572" s="26" t="b">
        <x:f t="shared" si="346"/>
        <x:v>0</x:v>
      </x:c>
      <x:c r="T572" s="26" t="str">
        <x:f t="shared" si="347"/>
        <x:v>不调</x:v>
      </x:c>
      <x:c r="U572" s="34">
        <x:f t="shared" si="321"/>
        <x:v>0.10051865048490306</x:v>
      </x:c>
      <x:c r="V572" s="34">
        <x:f t="shared" si="322"/>
        <x:v>0.1025833185137394</x:v>
      </x:c>
      <x:c r="W572" s="34">
        <x:f t="shared" si="323"/>
        <x:v>0.89527148786416155</x:v>
      </x:c>
      <x:c r="X572" s="34">
        <x:f t="shared" si="324"/>
        <x:v>6.3520291474035623E-2</x:v>
      </x:c>
      <x:c r="Y572" s="34">
        <x:f t="shared" si="348"/>
        <x:v>0.99995880187477393</x:v>
      </x:c>
      <x:c r="Z572" s="34">
        <x:f t="shared" si="325"/>
        <x:v>0.10051450930495283</x:v>
      </x:c>
      <x:c r="AA572" s="34">
        <x:f t="shared" si="326"/>
        <x:v>0.10257909227333717</x:v>
      </x:c>
      <x:c r="AB572" s="34">
        <x:f t="shared" si="327"/>
        <x:v>0.89523460435729318</x:v>
      </x:c>
      <x:c r="AC572" s="34">
        <x:f t="shared" si="328"/>
        <x:v>6.3517674557113074E-2</x:v>
      </x:c>
      <x:c r="AD572" s="34">
        <x:f t="shared" si="329"/>
        <x:v>1.1618458804926963</x:v>
      </x:c>
      <x:c r="AE572" s="34">
        <x:f t="shared" si="349"/>
        <x:v>1.1904360359613961</x:v>
      </x:c>
      <x:c r="AF572" s="33">
        <x:f t="shared" si="330"/>
        <x:v>-2.4016540666639385E-2</x:v>
      </x:c>
      <x:c r="AG572" s="33">
        <x:f t="shared" si="350"/>
        <x:v>-4.6165567735725332E-3</x:v>
      </x:c>
      <x:c r="AH572" s="30">
        <x:f t="shared" si="351"/>
        <x:v>44561</x:v>
      </x:c>
      <x:c r="AI572" s="36">
        <x:f t="shared" si="331"/>
        <x:v>2022</x:v>
      </x:c>
      <x:c r="AJ572" s="36">
        <x:f t="shared" si="332"/>
        <x:v>3</x:v>
      </x:c>
      <x:c r="AK572" s="26">
        <x:f t="shared" si="333"/>
        <x:v>0</x:v>
      </x:c>
      <x:c r="AL572" s="34">
        <x:f t="shared" si="352"/>
        <x:v>1.1786529366003378</x:v>
      </x:c>
      <x:c r="AM572" s="35" t="str">
        <x:f t="shared" si="334"/>
      </x:c>
      <x:c r="AN572" s="34">
        <x:f t="shared" si="353"/>
        <x:v>1.1891432977618004</x:v>
      </x:c>
      <x:c r="AO572" s="35">
        <x:f t="shared" si="335"/>
        <x:v>-2.2955532205818363E-2</x:v>
      </x:c>
      <x:c r="AP572" s="31">
        <x:f t="shared" si="336"/>
        <x:v>1</x:v>
      </x:c>
      <x:c r="AQ572" s="26" t="b">
        <x:f t="shared" si="337"/>
        <x:v>1</x:v>
      </x:c>
    </x:row>
    <x:row r="573">
      <x:c r="A573" s="30" t="n">
        <x:f>'净值底稿'!A535</x:f>
        <x:v>44635</x:v>
      </x:c>
      <x:c r="B573" s="32" t="n">
        <x:f>'净值底稿'!F535</x:f>
        <x:v>1.63795174342933</x:v>
      </x:c>
      <x:c r="C573" s="32" t="n">
        <x:f>'净值底稿'!O535</x:f>
        <x:v>1.2585016804825488</x:v>
      </x:c>
      <x:c r="D573" s="32" t="n">
        <x:f>'净值底稿'!P535</x:f>
        <x:v>1.5219</x:v>
      </x:c>
      <x:c r="E573" s="32" t="n">
        <x:f>'净值底稿'!Q535</x:f>
        <x:v>1.4225</x:v>
      </x:c>
      <x:c r="F573" s="33">
        <x:f t="shared" si="338"/>
        <x:v>-2.5411941165549345E-2</x:v>
      </x:c>
      <x:c r="G573" s="33">
        <x:f t="shared" si="339"/>
        <x:v>-4.7403960475360218E-2</x:v>
      </x:c>
      <x:c r="H573" s="33">
        <x:f t="shared" si="340"/>
        <x:v>-1.5744932099980291E-3</x:v>
      </x:c>
      <x:c r="I573" s="33">
        <x:f t="shared" si="341"/>
        <x:v>-1.7271157167530138E-2</x:v>
      </x:c>
      <x:c r="J573" s="34">
        <x:f t="shared" si="342"/>
        <x:v>9.796024050821131E-2</x:v>
      </x:c>
      <x:c r="K573" s="34">
        <x:f t="shared" si="343"/>
        <x:v>9.7716437037613568E-2</x:v>
      </x:c>
      <x:c r="L573" s="34">
        <x:f t="shared" si="344"/>
        <x:v>0.89382506355137736</x:v>
      </x:c>
      <x:c r="M573" s="34">
        <x:f t="shared" si="345"/>
        <x:v>6.2420650816921143E-2</x:v>
      </x:c>
      <x:c r="N573" s="34">
        <x:f t="shared" si="316"/>
        <x:v>1.1519223919141235</x:v>
      </x:c>
      <x:c r="O573" s="35">
        <x:f t="shared" si="317"/>
        <x:v>0.16986967083839161</x:v>
      </x:c>
      <x:c r="P573" s="26" t="b">
        <x:f t="shared" si="318"/>
        <x:v>0</x:v>
      </x:c>
      <x:c r="Q573" s="26" t="b">
        <x:f t="shared" si="319"/>
        <x:v>0</x:v>
      </x:c>
      <x:c r="R573" s="26" t="b">
        <x:f t="shared" si="320"/>
        <x:v>0</x:v>
      </x:c>
      <x:c r="S573" s="26" t="b">
        <x:f t="shared" si="346"/>
        <x:v>0</x:v>
      </x:c>
      <x:c r="T573" s="26" t="str">
        <x:f t="shared" si="347"/>
        <x:v>不调</x:v>
      </x:c>
      <x:c r="U573" s="34">
        <x:f t="shared" si="321"/>
        <x:v>9.796024050821131E-2</x:v>
      </x:c>
      <x:c r="V573" s="34">
        <x:f t="shared" si="322"/>
        <x:v>9.7716437037613568E-2</x:v>
      </x:c>
      <x:c r="W573" s="34">
        <x:f t="shared" si="323"/>
        <x:v>0.89382506355137736</x:v>
      </x:c>
      <x:c r="X573" s="34">
        <x:f t="shared" si="324"/>
        <x:v>6.2420650816921143E-2</x:v>
      </x:c>
      <x:c r="Y573" s="34">
        <x:f t="shared" si="348"/>
        <x:v>0.99998626710299976</x:v>
      </x:c>
      <x:c r="Z573" s="34">
        <x:f t="shared" si="325"/>
        <x:v>9.7958895230318296E-2</x:v>
      </x:c>
      <x:c r="AA573" s="34">
        <x:f t="shared" si="326"/>
        <x:v>9.7715095107848496E-2</x:v>
      </x:c>
      <x:c r="AB573" s="34">
        <x:f t="shared" si="327"/>
        <x:v>0.8938127887438434</x:v>
      </x:c>
      <x:c r="AC573" s="34">
        <x:f t="shared" si="328"/>
        <x:v>6.2419793600552789E-2</x:v>
      </x:c>
      <x:c r="AD573" s="34">
        <x:f t="shared" si="329"/>
        <x:v>1.151906572682563</x:v>
      </x:c>
      <x:c r="AE573" s="34">
        <x:f t="shared" si="349"/>
        <x:v>1.1904360359613961</x:v>
      </x:c>
      <x:c r="AF573" s="33">
        <x:f t="shared" si="330"/>
        <x:v>-3.236584084731331E-2</x:v>
      </x:c>
      <x:c r="AG573" s="33">
        <x:f t="shared" si="350"/>
        <x:v>-8.5547558217604625E-3</x:v>
      </x:c>
      <x:c r="AH573" s="30">
        <x:f t="shared" si="351"/>
        <x:v>44561</x:v>
      </x:c>
      <x:c r="AI573" s="36">
        <x:f t="shared" si="331"/>
        <x:v>2022</x:v>
      </x:c>
      <x:c r="AJ573" s="36">
        <x:f t="shared" si="332"/>
        <x:v>3</x:v>
      </x:c>
      <x:c r="AK573" s="26">
        <x:f t="shared" si="333"/>
        <x:v>0</x:v>
      </x:c>
      <x:c r="AL573" s="34">
        <x:f t="shared" si="352"/>
        <x:v>1.1786529366003378</x:v>
      </x:c>
      <x:c r="AM573" s="35" t="str">
        <x:f t="shared" si="334"/>
      </x:c>
      <x:c r="AN573" s="34">
        <x:f t="shared" si="353"/>
        <x:v>1.1891432977618004</x:v>
      </x:c>
      <x:c r="AO573" s="35">
        <x:f t="shared" si="335"/>
        <x:v>-3.1313909054799471E-2</x:v>
      </x:c>
      <x:c r="AP573" s="31">
        <x:f t="shared" si="336"/>
        <x:v>1</x:v>
      </x:c>
      <x:c r="AQ573" s="26" t="b">
        <x:f t="shared" si="337"/>
        <x:v>1</x:v>
      </x:c>
    </x:row>
    <x:row r="574">
      <x:c r="A574" s="30" t="n">
        <x:f>'净值底稿'!A536</x:f>
        <x:v>44636</x:v>
      </x:c>
      <x:c r="B574" s="32" t="n">
        <x:f>'净值底稿'!F536</x:f>
        <x:v>1.708183686936475</x:v>
      </x:c>
      <x:c r="C574" s="32" t="n">
        <x:f>'净值底稿'!O536</x:f>
        <x:v>1.30130672263056</x:v>
      </x:c>
      <x:c r="D574" s="32" t="n">
        <x:f>'净值底稿'!P536</x:f>
        <x:v>1.5221</x:v>
      </x:c>
      <x:c r="E574" s="32" t="n">
        <x:f>'净值底稿'!Q536</x:f>
        <x:v>1.413</x:v>
      </x:c>
      <x:c r="F574" s="33">
        <x:f t="shared" si="338"/>
        <x:v>4.2877907599464749E-2</x:v>
      </x:c>
      <x:c r="G574" s="33">
        <x:f t="shared" si="339"/>
        <x:v>3.4012701621183528E-2</x:v>
      </x:c>
      <x:c r="H574" s="33">
        <x:f t="shared" si="340"/>
        <x:v>1.3141467901967019E-4</x:v>
      </x:c>
      <x:c r="I574" s="33">
        <x:f t="shared" si="341"/>
        <x:v>-6.6783831282952733E-3</x:v>
      </x:c>
      <x:c r="J574" s="34">
        <x:f t="shared" si="342"/>
        <x:v>0.10215916768854953</x:v>
      </x:c>
      <x:c r="K574" s="34">
        <x:f t="shared" si="343"/>
        <x:v>0.10103864948163732</x:v>
      </x:c>
      <x:c r="L574" s="34">
        <x:f t="shared" si="344"/>
        <x:v>0.89393024886457984</x:v>
      </x:c>
      <x:c r="M574" s="34">
        <x:f t="shared" si="345"/>
        <x:v>6.2002930304099181E-2</x:v>
      </x:c>
      <x:c r="N574" s="34">
        <x:f t="shared" si="316"/>
        <x:v>1.1591309963388658</x:v>
      </x:c>
      <x:c r="O574" s="35">
        <x:f t="shared" si="317"/>
        <x:v>0.17530185786765301</x:v>
      </x:c>
      <x:c r="P574" s="26" t="b">
        <x:f t="shared" si="318"/>
        <x:v>0</x:v>
      </x:c>
      <x:c r="Q574" s="26" t="b">
        <x:f t="shared" si="319"/>
        <x:v>0</x:v>
      </x:c>
      <x:c r="R574" s="26" t="b">
        <x:f t="shared" si="320"/>
        <x:v>0</x:v>
      </x:c>
      <x:c r="S574" s="26" t="b">
        <x:f t="shared" si="346"/>
        <x:v>0</x:v>
      </x:c>
      <x:c r="T574" s="26" t="str">
        <x:f t="shared" si="347"/>
        <x:v>不调</x:v>
      </x:c>
      <x:c r="U574" s="34">
        <x:f t="shared" si="321"/>
        <x:v>0.10215916768854953</x:v>
      </x:c>
      <x:c r="V574" s="34">
        <x:f t="shared" si="322"/>
        <x:v>0.10103864948163732</x:v>
      </x:c>
      <x:c r="W574" s="34">
        <x:f t="shared" si="323"/>
        <x:v>0.89393024886457984</x:v>
      </x:c>
      <x:c r="X574" s="34">
        <x:f t="shared" si="324"/>
        <x:v>6.2002930304099181E-2</x:v>
      </x:c>
      <x:c r="Y574" s="34">
        <x:f t="shared" si="348"/>
        <x:v>0.99998626710299976</x:v>
      </x:c>
      <x:c r="Z574" s="34">
        <x:f t="shared" si="325"/>
        <x:v>0.10215776474722203</x:v>
      </x:c>
      <x:c r="AA574" s="34">
        <x:f t="shared" si="326"/>
        <x:v>0.10103726192827095</x:v>
      </x:c>
      <x:c r="AB574" s="34">
        <x:f t="shared" si="327"/>
        <x:v>0.8939179726125468</x:v>
      </x:c>
      <x:c r="AC574" s="34">
        <x:f t="shared" si="328"/>
        <x:v>6.2002078824243599E-2</x:v>
      </x:c>
      <x:c r="AD574" s="34">
        <x:f t="shared" si="329"/>
        <x:v>1.1591150781122834</x:v>
      </x:c>
      <x:c r="AE574" s="34">
        <x:f t="shared" si="349"/>
        <x:v>1.1904360359613961</x:v>
      </x:c>
      <x:c r="AF574" s="33">
        <x:f t="shared" si="330"/>
        <x:v>-2.6310492040689915E-2</x:v>
      </x:c>
      <x:c r="AG574" s="33">
        <x:f t="shared" si="350"/>
        <x:v>6.2578907010950591E-3</x:v>
      </x:c>
      <x:c r="AH574" s="30">
        <x:f t="shared" si="351"/>
        <x:v>44561</x:v>
      </x:c>
      <x:c r="AI574" s="36">
        <x:f t="shared" si="331"/>
        <x:v>2022</x:v>
      </x:c>
      <x:c r="AJ574" s="36">
        <x:f t="shared" si="332"/>
        <x:v>3</x:v>
      </x:c>
      <x:c r="AK574" s="26">
        <x:f t="shared" si="333"/>
        <x:v>0</x:v>
      </x:c>
      <x:c r="AL574" s="34">
        <x:f t="shared" si="352"/>
        <x:v>1.1786529366003378</x:v>
      </x:c>
      <x:c r="AM574" s="35" t="str">
        <x:f t="shared" si="334"/>
      </x:c>
      <x:c r="AN574" s="34">
        <x:f t="shared" si="353"/>
        <x:v>1.1891432977618004</x:v>
      </x:c>
      <x:c r="AO574" s="35">
        <x:f t="shared" si="335"/>
        <x:v>-2.5251977373993428E-2</x:v>
      </x:c>
      <x:c r="AP574" s="31">
        <x:f t="shared" si="336"/>
        <x:v>1</x:v>
      </x:c>
      <x:c r="AQ574" s="26" t="b">
        <x:f t="shared" si="337"/>
        <x:v>1</x:v>
      </x:c>
    </x:row>
    <x:row r="575">
      <x:c r="A575" s="30" t="n">
        <x:f>'净值底稿'!A537</x:f>
        <x:v>44637</x:v>
      </x:c>
      <x:c r="B575" s="32" t="n">
        <x:f>'净值底稿'!F537</x:f>
        <x:v>1.74237827552773</x:v>
      </x:c>
      <x:c r="C575" s="32" t="n">
        <x:f>'净值底稿'!O537</x:f>
        <x:v>1.3236921797465624</x:v>
      </x:c>
      <x:c r="D575" s="32" t="n">
        <x:f>'净值底稿'!P537</x:f>
        <x:v>1.5221</x:v>
      </x:c>
      <x:c r="E575" s="32" t="n">
        <x:f>'净值底稿'!Q537</x:f>
        <x:v>1.4227</x:v>
      </x:c>
      <x:c r="F575" s="33">
        <x:f t="shared" si="338"/>
        <x:v>2.0018098084393365E-2</x:v>
      </x:c>
      <x:c r="G575" s="33">
        <x:f t="shared" si="339"/>
        <x:v>1.720229114835492E-2</x:v>
      </x:c>
      <x:c r="H575" s="33">
        <x:f t="shared" si="340"/>
        <x:v>0</x:v>
      </x:c>
      <x:c r="I575" s="33">
        <x:f t="shared" si="341"/>
        <x:v>6.8648266100495015E-3</x:v>
      </x:c>
      <x:c r="J575" s="34">
        <x:f t="shared" si="342"/>
        <x:v>0.10420276890201431</x:v>
      </x:c>
      <x:c r="K575" s="34">
        <x:f t="shared" si="343"/>
        <x:v>0.10277533432479366</x:v>
      </x:c>
      <x:c r="L575" s="34">
        <x:f t="shared" si="344"/>
        <x:v>0.8939179726125468</x:v>
      </x:c>
      <x:c r="M575" s="34">
        <x:f t="shared" si="345"/>
        <x:v>6.242771234483465E-2</x:v>
      </x:c>
      <x:c r="N575" s="34">
        <x:f t="shared" si="316"/>
        <x:v>1.1633237881841896</x:v>
      </x:c>
      <x:c r="O575" s="35">
        <x:f t="shared" si="317"/>
        <x:v>0.17791960013976527</x:v>
      </x:c>
      <x:c r="P575" s="26" t="b">
        <x:f t="shared" si="318"/>
        <x:v>0</x:v>
      </x:c>
      <x:c r="Q575" s="26" t="b">
        <x:f t="shared" si="319"/>
        <x:v>0</x:v>
      </x:c>
      <x:c r="R575" s="26" t="b">
        <x:f t="shared" si="320"/>
        <x:v>0</x:v>
      </x:c>
      <x:c r="S575" s="26" t="b">
        <x:f t="shared" si="346"/>
        <x:v>0</x:v>
      </x:c>
      <x:c r="T575" s="26" t="str">
        <x:f t="shared" si="347"/>
        <x:v>不调</x:v>
      </x:c>
      <x:c r="U575" s="34">
        <x:f t="shared" si="321"/>
        <x:v>0.10420276890201431</x:v>
      </x:c>
      <x:c r="V575" s="34">
        <x:f t="shared" si="322"/>
        <x:v>0.10277533432479366</x:v>
      </x:c>
      <x:c r="W575" s="34">
        <x:f t="shared" si="323"/>
        <x:v>0.8939179726125468</x:v>
      </x:c>
      <x:c r="X575" s="34">
        <x:f t="shared" si="324"/>
        <x:v>6.242771234483465E-2</x:v>
      </x:c>
      <x:c r="Y575" s="34">
        <x:f t="shared" si="348"/>
        <x:v>0.99998626710299976</x:v>
      </x:c>
      <x:c r="Z575" s="34">
        <x:f t="shared" si="325"/>
        <x:v>0.10420133789612183</x:v>
      </x:c>
      <x:c r="AA575" s="34">
        <x:f t="shared" si="326"/>
        <x:v>0.10277392292171321</x:v>
      </x:c>
      <x:c r="AB575" s="34">
        <x:f t="shared" si="327"/>
        <x:v>0.89390569652910223</x:v>
      </x:c>
      <x:c r="AC575" s="34">
        <x:f t="shared" si="328"/>
        <x:v>6.2426855031491056E-2</x:v>
      </x:c>
      <x:c r="AD575" s="34">
        <x:f t="shared" si="329"/>
        <x:v>1.1633078123784284</x:v>
      </x:c>
      <x:c r="AE575" s="34">
        <x:f t="shared" si="349"/>
        <x:v>1.1904360359613961</x:v>
      </x:c>
      <x:c r="AF575" s="33">
        <x:f t="shared" si="330"/>
        <x:v>-2.2788476460273599E-2</x:v>
      </x:c>
      <x:c r="AG575" s="33">
        <x:f t="shared" si="350"/>
        <x:v>3.617185511013421E-3</x:v>
      </x:c>
      <x:c r="AH575" s="30">
        <x:f t="shared" si="351"/>
        <x:v>44561</x:v>
      </x:c>
      <x:c r="AI575" s="36">
        <x:f t="shared" si="331"/>
        <x:v>2022</x:v>
      </x:c>
      <x:c r="AJ575" s="36">
        <x:f t="shared" si="332"/>
        <x:v>3</x:v>
      </x:c>
      <x:c r="AK575" s="26">
        <x:f t="shared" si="333"/>
        <x:v>0</x:v>
      </x:c>
      <x:c r="AL575" s="34">
        <x:f t="shared" si="352"/>
        <x:v>1.1786529366003378</x:v>
      </x:c>
      <x:c r="AM575" s="35" t="str">
        <x:f t="shared" si="334"/>
      </x:c>
      <x:c r="AN575" s="34">
        <x:f t="shared" si="353"/>
        <x:v>1.1891432977618004</x:v>
      </x:c>
      <x:c r="AO575" s="35">
        <x:f t="shared" si="335"/>
        <x:v>-2.1726132949661636E-2</x:v>
      </x:c>
      <x:c r="AP575" s="31">
        <x:f t="shared" si="336"/>
        <x:v>1</x:v>
      </x:c>
      <x:c r="AQ575" s="26" t="b">
        <x:f t="shared" si="337"/>
        <x:v>1</x:v>
      </x:c>
    </x:row>
    <x:row r="576">
      <x:c r="A576" s="30" t="n">
        <x:f>'净值底稿'!A538</x:f>
        <x:v>44638</x:v>
      </x:c>
      <x:c r="B576" s="32" t="n">
        <x:f>'净值底稿'!F538</x:f>
        <x:v>1.7468971842061176</x:v>
      </x:c>
      <x:c r="C576" s="32" t="n">
        <x:f>'净值底稿'!O538</x:f>
        <x:v>1.3350456863955087</x:v>
      </x:c>
      <x:c r="D576" s="32" t="n">
        <x:f>'净值底稿'!P538</x:f>
        <x:v>1.5226</x:v>
      </x:c>
      <x:c r="E576" s="32" t="n">
        <x:f>'净值底稿'!Q538</x:f>
        <x:v>1.4285</x:v>
      </x:c>
      <x:c r="F576" s="33">
        <x:f t="shared" si="338"/>
        <x:v>2.5935290527074883E-3</x:v>
      </x:c>
      <x:c r="G576" s="33">
        <x:f t="shared" si="339"/>
        <x:v>8.5771502035465463E-3</x:v>
      </x:c>
      <x:c r="H576" s="33">
        <x:f t="shared" si="340"/>
        <x:v>3.2849352867736492E-4</x:v>
      </x:c>
      <x:c r="I576" s="33">
        <x:f t="shared" si="341"/>
        <x:v>4.0767554649610016E-3</x:v>
      </x:c>
      <x:c r="J576" s="34">
        <x:f t="shared" si="342"/>
        <x:v>0.10447158709328641</x:v>
      </x:c>
      <x:c r="K576" s="34">
        <x:f t="shared" si="343"/>
        <x:v>0.10365543029562047</x:v>
      </x:c>
      <x:c r="L576" s="34">
        <x:f t="shared" si="344"/>
        <x:v>0.89419933876565982</x:v>
      </x:c>
      <x:c r="M576" s="34">
        <x:f t="shared" si="345"/>
        <x:v>6.2681354053901017E-2</x:v>
      </x:c>
      <x:c r="N576" s="34">
        <x:f t="shared" si="316"/>
        <x:v>1.1650077102084677</x:v>
      </x:c>
      <x:c r="O576" s="35">
        <x:f t="shared" si="317"/>
        <x:v>0.17864861800070353</x:v>
      </x:c>
      <x:c r="P576" s="26" t="b">
        <x:f t="shared" si="318"/>
        <x:v>0</x:v>
      </x:c>
      <x:c r="Q576" s="26" t="b">
        <x:f t="shared" si="319"/>
        <x:v>0</x:v>
      </x:c>
      <x:c r="R576" s="26" t="b">
        <x:f t="shared" si="320"/>
        <x:v>0</x:v>
      </x:c>
      <x:c r="S576" s="26" t="b">
        <x:f t="shared" si="346"/>
        <x:v>0</x:v>
      </x:c>
      <x:c r="T576" s="26" t="str">
        <x:f t="shared" si="347"/>
        <x:v>不调</x:v>
      </x:c>
      <x:c r="U576" s="34">
        <x:f t="shared" si="321"/>
        <x:v>0.10447158709328641</x:v>
      </x:c>
      <x:c r="V576" s="34">
        <x:f t="shared" si="322"/>
        <x:v>0.10365543029562047</x:v>
      </x:c>
      <x:c r="W576" s="34">
        <x:f t="shared" si="323"/>
        <x:v>0.89419933876565982</x:v>
      </x:c>
      <x:c r="X576" s="34">
        <x:f t="shared" si="324"/>
        <x:v>6.2681354053901017E-2</x:v>
      </x:c>
      <x:c r="Y576" s="34">
        <x:f t="shared" si="348"/>
        <x:v>0.99998626710299976</x:v>
      </x:c>
      <x:c r="Z576" s="34">
        <x:f t="shared" si="325"/>
        <x:v>0.10447015239574141</x:v>
      </x:c>
      <x:c r="AA576" s="34">
        <x:f t="shared" si="326"/>
        <x:v>0.10365400680627269</x:v>
      </x:c>
      <x:c r="AB576" s="34">
        <x:f t="shared" si="327"/>
        <x:v>0.8941870588182429</x:v>
      </x:c>
      <x:c r="AC576" s="34">
        <x:f t="shared" si="328"/>
        <x:v>6.2680493257321959E-2</x:v>
      </x:c>
      <x:c r="AD576" s="34">
        <x:f t="shared" si="329"/>
        <x:v>1.1649917112775789</x:v>
      </x:c>
      <x:c r="AE576" s="34">
        <x:f t="shared" si="349"/>
        <x:v>1.1904360359613961</x:v>
      </x:c>
      <x:c r="AF576" s="33">
        <x:f t="shared" si="330"/>
        <x:v>-2.1373953673427204E-2</x:v>
      </x:c>
      <x:c r="AG576" s="33">
        <x:f t="shared" si="350"/>
        <x:v>1.4475093188859312E-3</x:v>
      </x:c>
      <x:c r="AH576" s="30">
        <x:f t="shared" si="351"/>
        <x:v>44561</x:v>
      </x:c>
      <x:c r="AI576" s="36">
        <x:f t="shared" si="331"/>
        <x:v>2022</x:v>
      </x:c>
      <x:c r="AJ576" s="36">
        <x:f t="shared" si="332"/>
        <x:v>3</x:v>
      </x:c>
      <x:c r="AK576" s="26">
        <x:f t="shared" si="333"/>
        <x:v>0</x:v>
      </x:c>
      <x:c r="AL576" s="34">
        <x:f t="shared" si="352"/>
        <x:v>1.1786529366003378</x:v>
      </x:c>
      <x:c r="AM576" s="35" t="str">
        <x:f t="shared" si="334"/>
      </x:c>
      <x:c r="AN576" s="34">
        <x:f t="shared" si="353"/>
        <x:v>1.1891432977618004</x:v>
      </x:c>
      <x:c r="AO576" s="35">
        <x:f t="shared" si="335"/>
        <x:v>-2.0310072410683722E-2</x:v>
      </x:c>
      <x:c r="AP576" s="31">
        <x:f t="shared" si="336"/>
        <x:v>1</x:v>
      </x:c>
      <x:c r="AQ576" s="26" t="b">
        <x:f t="shared" si="337"/>
        <x:v>1</x:v>
      </x:c>
    </x:row>
    <x:row r="577">
      <x:c r="A577" s="30" t="n">
        <x:f>'净值底稿'!A539</x:f>
        <x:v>44641</x:v>
      </x:c>
      <x:c r="B577" s="32" t="n">
        <x:f>'净值底稿'!F539</x:f>
        <x:v>1.770132163459205</x:v>
      </x:c>
      <x:c r="C577" s="32" t="n">
        <x:f>'净值底稿'!O539</x:f>
        <x:v>1.345150297671595</x:v>
      </x:c>
      <x:c r="D577" s="32" t="n">
        <x:f>'净值底稿'!P539</x:f>
        <x:v>1.5224</x:v>
      </x:c>
      <x:c r="E577" s="32" t="n">
        <x:f>'净值底稿'!Q539</x:f>
        <x:v>1.4216</x:v>
      </x:c>
      <x:c r="F577" s="33">
        <x:f t="shared" si="338"/>
        <x:v>1.3300713667156572E-2</x:v>
      </x:c>
      <x:c r="G577" s="33">
        <x:f t="shared" si="339"/>
        <x:v>7.5687381930484854E-3</x:v>
      </x:c>
      <x:c r="H577" s="33">
        <x:f t="shared" si="340"/>
        <x:v>-1.3135426244581527E-4</x:v>
      </x:c>
      <x:c r="I577" s="33">
        <x:f t="shared" si="341"/>
        <x:v>-4.8302415120756725E-3</x:v>
      </x:c>
      <x:c r="J577" s="34">
        <x:f t="shared" si="342"/>
        <x:v>0.10585967997952138</x:v>
      </x:c>
      <x:c r="K577" s="34">
        <x:f t="shared" si="343"/>
        <x:v>0.10443853684644984</x:v>
      </x:c>
      <x:c r="L577" s="34">
        <x:f t="shared" si="344"/>
        <x:v>0.89406960353664322</x:v>
      </x:c>
      <x:c r="M577" s="34">
        <x:f t="shared" si="345"/>
        <x:v>6.2377731336793064E-2</x:v>
      </x:c>
      <x:c r="N577" s="34">
        <x:f t="shared" si="316"/>
        <x:v>1.1667455516994074</x:v>
      </x:c>
      <x:c r="O577" s="35">
        <x:f t="shared" si="317"/>
        <x:v>0.18024342712913213</x:v>
      </x:c>
      <x:c r="P577" s="26" t="b">
        <x:f t="shared" si="318"/>
        <x:v>0</x:v>
      </x:c>
      <x:c r="Q577" s="26" t="b">
        <x:f t="shared" si="319"/>
        <x:v>0</x:v>
      </x:c>
      <x:c r="R577" s="26" t="b">
        <x:f t="shared" si="320"/>
        <x:v>0</x:v>
      </x:c>
      <x:c r="S577" s="26" t="b">
        <x:f t="shared" si="346"/>
        <x:v>0</x:v>
      </x:c>
      <x:c r="T577" s="26" t="str">
        <x:f t="shared" si="347"/>
        <x:v>不调</x:v>
      </x:c>
      <x:c r="U577" s="34">
        <x:f t="shared" si="321"/>
        <x:v>0.10585967997952138</x:v>
      </x:c>
      <x:c r="V577" s="34">
        <x:f t="shared" si="322"/>
        <x:v>0.10443853684644984</x:v>
      </x:c>
      <x:c r="W577" s="34">
        <x:f t="shared" si="323"/>
        <x:v>0.89406960353664322</x:v>
      </x:c>
      <x:c r="X577" s="34">
        <x:f t="shared" si="324"/>
        <x:v>6.2377731336793064E-2</x:v>
      </x:c>
      <x:c r="Y577" s="34">
        <x:f t="shared" si="348"/>
        <x:v>0.99995880187477393</x:v>
      </x:c>
      <x:c r="Z577" s="34">
        <x:f t="shared" si="325"/>
        <x:v>0.10585531875916919</x:v>
      </x:c>
      <x:c r="AA577" s="34">
        <x:f t="shared" si="326"/>
        <x:v>0.1044342341745304</x:v>
      </x:c>
      <x:c r="AB577" s="34">
        <x:f t="shared" si="327"/>
        <x:v>0.89403276954515587</x:v>
      </x:c>
      <x:c r="AC577" s="34">
        <x:f t="shared" si="328"/>
        <x:v>6.237516149120613E-2</x:v>
      </x:c>
      <x:c r="AD577" s="34">
        <x:f t="shared" si="329"/>
        <x:v>1.1666974839700615</x:v>
      </x:c>
      <x:c r="AE577" s="34">
        <x:f t="shared" si="349"/>
        <x:v>1.1904360359613961</x:v>
      </x:c>
      <x:c r="AF577" s="33">
        <x:f t="shared" si="330"/>
        <x:v>-1.9941056280410208E-2</x:v>
      </x:c>
      <x:c r="AG577" s="33">
        <x:f t="shared" si="350"/>
        <x:v>1.4641929860701453E-3</x:v>
      </x:c>
      <x:c r="AH577" s="30">
        <x:f t="shared" si="351"/>
        <x:v>44561</x:v>
      </x:c>
      <x:c r="AI577" s="36">
        <x:f t="shared" si="331"/>
        <x:v>2022</x:v>
      </x:c>
      <x:c r="AJ577" s="36">
        <x:f t="shared" si="332"/>
        <x:v>3</x:v>
      </x:c>
      <x:c r="AK577" s="26">
        <x:f t="shared" si="333"/>
        <x:v>0</x:v>
      </x:c>
      <x:c r="AL577" s="34">
        <x:f t="shared" si="352"/>
        <x:v>1.1786529366003378</x:v>
      </x:c>
      <x:c r="AM577" s="35" t="str">
        <x:f t="shared" si="334"/>
      </x:c>
      <x:c r="AN577" s="34">
        <x:f t="shared" si="353"/>
        <x:v>1.1891432977618004</x:v>
      </x:c>
      <x:c r="AO577" s="35">
        <x:f t="shared" si="335"/>
        <x:v>-1.8875617290183944E-2</x:v>
      </x:c>
      <x:c r="AP577" s="31">
        <x:f t="shared" si="336"/>
        <x:v>1</x:v>
      </x:c>
      <x:c r="AQ577" s="26" t="b">
        <x:f t="shared" si="337"/>
        <x:v>1</x:v>
      </x:c>
    </x:row>
    <x:row r="578">
      <x:c r="A578" s="30" t="n">
        <x:f>'净值底稿'!A540</x:f>
        <x:v>44642</x:v>
      </x:c>
      <x:c r="B578" s="32" t="n">
        <x:f>'净值底稿'!F540</x:f>
        <x:v>1.7658814297251775</x:v>
      </x:c>
      <x:c r="C578" s="32" t="n">
        <x:f>'净值底稿'!O540</x:f>
        <x:v>1.34208664527833</x:v>
      </x:c>
      <x:c r="D578" s="32" t="n">
        <x:f>'净值底稿'!P540</x:f>
        <x:v>1.5216</x:v>
      </x:c>
      <x:c r="E578" s="32" t="n">
        <x:f>'净值底稿'!Q540</x:f>
        <x:v>1.4305</x:v>
      </x:c>
      <x:c r="F578" s="33">
        <x:f t="shared" si="338"/>
        <x:v>-2.4013651758751919E-3</x:v>
      </x:c>
      <x:c r="G578" s="33">
        <x:f t="shared" si="339"/>
        <x:v>-2.2775539644663834E-3</x:v>
      </x:c>
      <x:c r="H578" s="33">
        <x:f t="shared" si="340"/>
        <x:v>-5.254860746189971E-4</x:v>
      </x:c>
      <x:c r="I578" s="33">
        <x:f t="shared" si="341"/>
        <x:v>6.2605514912774662E-3</x:v>
      </x:c>
      <x:c r="J578" s="34">
        <x:f t="shared" si="342"/>
        <x:v>0.10560112148301976</x:v>
      </x:c>
      <x:c r="K578" s="34">
        <x:f t="shared" si="343"/>
        <x:v>0.1041963795704602</x:v>
      </x:c>
      <x:c r="L578" s="34">
        <x:f t="shared" si="344"/>
        <x:v>0.89356296777450683</x:v>
      </x:c>
      <x:c r="M578" s="34">
        <x:f t="shared" si="345"/>
        <x:v>6.2765664401498569E-2</x:v>
      </x:c>
      <x:c r="N578" s="34">
        <x:f t="shared" si="316"/>
        <x:v>1.1661261332294854</x:v>
      </x:c>
      <x:c r="O578" s="35">
        <x:f t="shared" si="317"/>
        <x:v>0.1799097842636147</x:v>
      </x:c>
      <x:c r="P578" s="26" t="b">
        <x:f t="shared" si="318"/>
        <x:v>0</x:v>
      </x:c>
      <x:c r="Q578" s="26" t="b">
        <x:f t="shared" si="319"/>
        <x:v>0</x:v>
      </x:c>
      <x:c r="R578" s="26" t="b">
        <x:f t="shared" si="320"/>
        <x:v>0</x:v>
      </x:c>
      <x:c r="S578" s="26" t="b">
        <x:f t="shared" si="346"/>
        <x:v>0</x:v>
      </x:c>
      <x:c r="T578" s="26" t="str">
        <x:f t="shared" si="347"/>
        <x:v>不调</x:v>
      </x:c>
      <x:c r="U578" s="34">
        <x:f t="shared" si="321"/>
        <x:v>0.10560112148301976</x:v>
      </x:c>
      <x:c r="V578" s="34">
        <x:f t="shared" si="322"/>
        <x:v>0.1041963795704602</x:v>
      </x:c>
      <x:c r="W578" s="34">
        <x:f t="shared" si="323"/>
        <x:v>0.89356296777450683</x:v>
      </x:c>
      <x:c r="X578" s="34">
        <x:f t="shared" si="324"/>
        <x:v>6.2765664401498569E-2</x:v>
      </x:c>
      <x:c r="Y578" s="34">
        <x:f t="shared" si="348"/>
        <x:v>0.99998626710299976</x:v>
      </x:c>
      <x:c r="Z578" s="34">
        <x:f t="shared" si="325"/>
        <x:v>0.10559967127369532</x:v>
      </x:c>
      <x:c r="AA578" s="34">
        <x:f t="shared" si="326"/>
        <x:v>0.10419494865231176</x:v>
      </x:c>
      <x:c r="AB578" s="34">
        <x:f t="shared" si="327"/>
        <x:v>0.89355069656630715</x:v>
      </x:c>
      <x:c r="AC578" s="34">
        <x:f t="shared" si="328"/>
        <x:v>6.276480244709419E-2</x:v>
      </x:c>
      <x:c r="AD578" s="34">
        <x:f t="shared" si="329"/>
        <x:v>1.1661101189394083</x:v>
      </x:c>
      <x:c r="AE578" s="34">
        <x:f t="shared" si="349"/>
        <x:v>1.1904360359613961</x:v>
      </x:c>
      <x:c r="AF578" s="33">
        <x:f t="shared" si="330"/>
        <x:v>-2.0434459548548722E-2</x:v>
      </x:c>
      <x:c r="AG578" s="33">
        <x:f t="shared" si="350"/>
        <x:v>-5.0344244221256496E-4</x:v>
      </x:c>
      <x:c r="AH578" s="30">
        <x:f t="shared" si="351"/>
        <x:v>44561</x:v>
      </x:c>
      <x:c r="AI578" s="36">
        <x:f t="shared" si="331"/>
        <x:v>2022</x:v>
      </x:c>
      <x:c r="AJ578" s="36">
        <x:f t="shared" si="332"/>
        <x:v>3</x:v>
      </x:c>
      <x:c r="AK578" s="26">
        <x:f t="shared" si="333"/>
        <x:v>0</x:v>
      </x:c>
      <x:c r="AL578" s="34">
        <x:f t="shared" si="352"/>
        <x:v>1.1786529366003378</x:v>
      </x:c>
      <x:c r="AM578" s="35" t="str">
        <x:f t="shared" si="334"/>
      </x:c>
      <x:c r="AN578" s="34">
        <x:f t="shared" si="353"/>
        <x:v>1.1891432977618004</x:v>
      </x:c>
      <x:c r="AO578" s="35">
        <x:f t="shared" si="335"/>
        <x:v>-1.9369556945529665E-2</x:v>
      </x:c>
      <x:c r="AP578" s="31">
        <x:f t="shared" si="336"/>
        <x:v>1</x:v>
      </x:c>
      <x:c r="AQ578" s="26" t="b">
        <x:f t="shared" si="337"/>
        <x:v>1</x:v>
      </x:c>
    </x:row>
    <x:row r="579">
      <x:c r="A579" s="30" t="n">
        <x:f>'净值底稿'!A541</x:f>
        <x:v>44643</x:v>
      </x:c>
      <x:c r="B579" s="32" t="n">
        <x:f>'净值底稿'!F541</x:f>
        <x:v>1.7641852920431476</x:v>
      </x:c>
      <x:c r="C579" s="32" t="n">
        <x:f>'净值底稿'!O541</x:f>
        <x:v>1.3488339266187037</x:v>
      </x:c>
      <x:c r="D579" s="32" t="n">
        <x:f>'净值底稿'!P541</x:f>
        <x:v>1.5218</x:v>
      </x:c>
      <x:c r="E579" s="32" t="n">
        <x:f>'净值底稿'!Q541</x:f>
        <x:v>1.4218</x:v>
      </x:c>
      <x:c r="F579" s="33">
        <x:f t="shared" si="338"/>
        <x:v>-9.6050485240894989E-4</x:v>
      </x:c>
      <x:c r="G579" s="33">
        <x:f t="shared" si="339"/>
        <x:v>5.0274558383482937E-3</x:v>
      </x:c>
      <x:c r="H579" s="33">
        <x:f t="shared" si="340"/>
        <x:v>1.3144058885372623E-4</x:v>
      </x:c>
      <x:c r="I579" s="33">
        <x:f t="shared" si="341"/>
        <x:v>-6.081789584061581E-3</x:v>
      </x:c>
      <x:c r="J579" s="34">
        <x:f t="shared" si="342"/>
        <x:v>0.10549824227702415</x:v>
      </x:c>
      <x:c r="K579" s="34">
        <x:f t="shared" si="343"/>
        <x:v>0.10471878415524022</x:v>
      </x:c>
      <x:c r="L579" s="34">
        <x:f t="shared" si="344"/>
        <x:v>0.89366814539603445</x:v>
      </x:c>
      <x:c r="M579" s="34">
        <x:f t="shared" si="345"/>
        <x:v>6.2383080125325771E-2</x:v>
      </x:c>
      <x:c r="N579" s="34">
        <x:f t="shared" si="316"/>
        <x:v>1.1662682519536245</x:v>
      </x:c>
      <x:c r="O579" s="35">
        <x:f t="shared" si="317"/>
        <x:v>0.18024757690190768</x:v>
      </x:c>
      <x:c r="P579" s="26" t="b">
        <x:f t="shared" si="318"/>
        <x:v>0</x:v>
      </x:c>
      <x:c r="Q579" s="26" t="b">
        <x:f t="shared" si="319"/>
        <x:v>0</x:v>
      </x:c>
      <x:c r="R579" s="26" t="b">
        <x:f t="shared" si="320"/>
        <x:v>0</x:v>
      </x:c>
      <x:c r="S579" s="26" t="b">
        <x:f t="shared" si="346"/>
        <x:v>0</x:v>
      </x:c>
      <x:c r="T579" s="26" t="str">
        <x:f t="shared" si="347"/>
        <x:v>不调</x:v>
      </x:c>
      <x:c r="U579" s="34">
        <x:f t="shared" si="321"/>
        <x:v>0.10549824227702415</x:v>
      </x:c>
      <x:c r="V579" s="34">
        <x:f t="shared" si="322"/>
        <x:v>0.10471878415524022</x:v>
      </x:c>
      <x:c r="W579" s="34">
        <x:f t="shared" si="323"/>
        <x:v>0.89366814539603445</x:v>
      </x:c>
      <x:c r="X579" s="34">
        <x:f t="shared" si="324"/>
        <x:v>6.2383080125325771E-2</x:v>
      </x:c>
      <x:c r="Y579" s="34">
        <x:f t="shared" si="348"/>
        <x:v>0.99998626710299976</x:v>
      </x:c>
      <x:c r="Z579" s="34">
        <x:f t="shared" si="325"/>
        <x:v>0.10549679348052925</x:v>
      </x:c>
      <x:c r="AA579" s="34">
        <x:f t="shared" si="326"/>
        <x:v>0.10471734606296343</x:v>
      </x:c>
      <x:c r="AB579" s="34">
        <x:f t="shared" si="327"/>
        <x:v>0.89365587274344138</x:v>
      </x:c>
      <x:c r="AC579" s="34">
        <x:f t="shared" si="328"/>
        <x:v>6.2382223424911849E-2</x:v>
      </x:c>
      <x:c r="AD579" s="34">
        <x:f t="shared" si="329"/>
        <x:v>1.1662522357118459</x:v>
      </x:c>
      <x:c r="AE579" s="34">
        <x:f t="shared" si="349"/>
        <x:v>1.1904360359613961</x:v>
      </x:c>
      <x:c r="AF579" s="33">
        <x:f t="shared" si="330"/>
        <x:v>-2.0315077432967121E-2</x:v>
      </x:c>
      <x:c r="AG579" s="33">
        <x:f t="shared" si="350"/>
        <x:v>1.2187251455020309E-4</x:v>
      </x:c>
      <x:c r="AH579" s="30">
        <x:f t="shared" si="351"/>
        <x:v>44561</x:v>
      </x:c>
      <x:c r="AI579" s="36">
        <x:f t="shared" si="331"/>
        <x:v>2022</x:v>
      </x:c>
      <x:c r="AJ579" s="36">
        <x:f t="shared" si="332"/>
        <x:v>3</x:v>
      </x:c>
      <x:c r="AK579" s="26">
        <x:f t="shared" si="333"/>
        <x:v>0</x:v>
      </x:c>
      <x:c r="AL579" s="34">
        <x:f t="shared" si="352"/>
        <x:v>1.1786529366003378</x:v>
      </x:c>
      <x:c r="AM579" s="35" t="str">
        <x:f t="shared" si="334"/>
      </x:c>
      <x:c r="AN579" s="34">
        <x:f t="shared" si="353"/>
        <x:v>1.1891432977618004</x:v>
      </x:c>
      <x:c r="AO579" s="35">
        <x:f t="shared" si="335"/>
        <x:v>-1.9250045047590092E-2</x:v>
      </x:c>
      <x:c r="AP579" s="31">
        <x:f t="shared" si="336"/>
        <x:v>1</x:v>
      </x:c>
      <x:c r="AQ579" s="26" t="b">
        <x:f t="shared" si="337"/>
        <x:v>1</x:v>
      </x:c>
    </x:row>
    <x:row r="580">
      <x:c r="A580" s="30" t="n">
        <x:f>'净值底稿'!A542</x:f>
        <x:v>44644</x:v>
      </x:c>
      <x:c r="B580" s="32" t="n">
        <x:f>'净值底稿'!F542</x:f>
        <x:v>1.7474788115999675</x:v>
      </x:c>
      <x:c r="C580" s="32" t="n">
        <x:f>'净值底稿'!O542</x:f>
        <x:v>1.3385513787017413</x:v>
      </x:c>
      <x:c r="D580" s="32" t="n">
        <x:f>'净值底稿'!P542</x:f>
        <x:v>1.5225</x:v>
      </x:c>
      <x:c r="E580" s="32" t="n">
        <x:f>'净值底稿'!Q542</x:f>
        <x:v>1.4365</x:v>
      </x:c>
      <x:c r="F580" s="33">
        <x:f t="shared" si="338"/>
        <x:v>-9.4697991863608166E-3</x:v>
      </x:c>
      <x:c r="G580" s="33">
        <x:f t="shared" si="339"/>
        <x:v>-7.6232868361629791E-3</x:v>
      </x:c>
      <x:c r="H580" s="33">
        <x:f t="shared" si="340"/>
        <x:v>4.5998160073601468E-4</x:v>
      </x:c>
      <x:c r="I580" s="33">
        <x:f t="shared" si="341"/>
        <x:v>1.0339006892671421E-2</x:v>
      </x:c>
      <x:c r="J580" s="34">
        <x:f t="shared" si="342"/>
        <x:v>0.10449776003146366</x:v>
      </x:c>
      <x:c r="K580" s="34">
        <x:f t="shared" si="343"/>
        <x:v>0.10391905569720372</x:v>
      </x:c>
      <x:c r="L580" s="34">
        <x:f t="shared" si="344"/>
        <x:v>0.89406693800229309</x:v>
      </x:c>
      <x:c r="M580" s="34">
        <x:f t="shared" si="345"/>
        <x:v>6.3027193662882175E-2</x:v>
      </x:c>
      <x:c r="N580" s="34">
        <x:f t="shared" si="316"/>
        <x:v>1.1655109473938425</x:v>
      </x:c>
      <x:c r="O580" s="35">
        <x:f t="shared" si="317"/>
        <x:v>0.17882012708220441</x:v>
      </x:c>
      <x:c r="P580" s="26" t="b">
        <x:f t="shared" si="318"/>
        <x:v>0</x:v>
      </x:c>
      <x:c r="Q580" s="26" t="b">
        <x:f t="shared" si="319"/>
        <x:v>0</x:v>
      </x:c>
      <x:c r="R580" s="26" t="b">
        <x:f t="shared" si="320"/>
        <x:v>0</x:v>
      </x:c>
      <x:c r="S580" s="26" t="b">
        <x:f t="shared" si="346"/>
        <x:v>0</x:v>
      </x:c>
      <x:c r="T580" s="26" t="str">
        <x:f t="shared" si="347"/>
        <x:v>不调</x:v>
      </x:c>
      <x:c r="U580" s="34">
        <x:f t="shared" si="321"/>
        <x:v>0.10449776003146366</x:v>
      </x:c>
      <x:c r="V580" s="34">
        <x:f t="shared" si="322"/>
        <x:v>0.10391905569720372</x:v>
      </x:c>
      <x:c r="W580" s="34">
        <x:f t="shared" si="323"/>
        <x:v>0.89406693800229309</x:v>
      </x:c>
      <x:c r="X580" s="34">
        <x:f t="shared" si="324"/>
        <x:v>6.3027193662882175E-2</x:v>
      </x:c>
      <x:c r="Y580" s="34">
        <x:f t="shared" si="348"/>
        <x:v>0.99998626710299976</x:v>
      </x:c>
      <x:c r="Z580" s="34">
        <x:f t="shared" si="325"/>
        <x:v>0.10449632497448839</x:v>
      </x:c>
      <x:c r="AA580" s="34">
        <x:f t="shared" si="326"/>
        <x:v>0.10391762858751546</x:v>
      </x:c>
      <x:c r="AB580" s="34">
        <x:f t="shared" si="327"/>
        <x:v>0.89405465987312216</x:v>
      </x:c>
      <x:c r="AC580" s="34">
        <x:f t="shared" si="328"/>
        <x:v>6.3026328116923394E-2</x:v>
      </x:c>
      <x:c r="AD580" s="34">
        <x:f t="shared" si="329"/>
        <x:v>1.1654949415520495</x:v>
      </x:c>
      <x:c r="AE580" s="34">
        <x:f t="shared" si="349"/>
        <x:v>1.1904360359613961</x:v>
      </x:c>
      <x:c r="AF580" s="33">
        <x:f t="shared" si="330"/>
        <x:v>-2.0951225984354727E-2</x:v>
      </x:c>
      <x:c r="AG580" s="33">
        <x:f t="shared" si="350"/>
        <x:v>-6.4933994260185646E-4</x:v>
      </x:c>
      <x:c r="AH580" s="30">
        <x:f t="shared" si="351"/>
        <x:v>44561</x:v>
      </x:c>
      <x:c r="AI580" s="36">
        <x:f t="shared" si="331"/>
        <x:v>2022</x:v>
      </x:c>
      <x:c r="AJ580" s="36">
        <x:f t="shared" si="332"/>
        <x:v>3</x:v>
      </x:c>
      <x:c r="AK580" s="26">
        <x:f t="shared" si="333"/>
        <x:v>0</x:v>
      </x:c>
      <x:c r="AL580" s="34">
        <x:f t="shared" si="352"/>
        <x:v>1.1786529366003378</x:v>
      </x:c>
      <x:c r="AM580" s="35" t="str">
        <x:f t="shared" si="334"/>
      </x:c>
      <x:c r="AN580" s="34">
        <x:f t="shared" si="353"/>
        <x:v>1.1891432977618004</x:v>
      </x:c>
      <x:c r="AO580" s="35">
        <x:f t="shared" si="335"/>
        <x:v>-1.988688516704562E-2</x:v>
      </x:c>
      <x:c r="AP580" s="31">
        <x:f t="shared" si="336"/>
        <x:v>1</x:v>
      </x:c>
      <x:c r="AQ580" s="26" t="b">
        <x:f t="shared" si="337"/>
        <x:v>1</x:v>
      </x:c>
    </x:row>
    <x:row r="581">
      <x:c r="A581" s="30" t="n">
        <x:f>'净值底稿'!A543</x:f>
        <x:v>44645</x:v>
      </x:c>
      <x:c r="B581" s="32" t="n">
        <x:f>'净值底稿'!F543</x:f>
        <x:v>1.7250958543505348</x:v>
      </x:c>
      <x:c r="C581" s="32" t="n">
        <x:f>'净值底稿'!O543</x:f>
        <x:v>1.3236100563465687</x:v>
      </x:c>
      <x:c r="D581" s="32" t="n">
        <x:f>'净值底稿'!P543</x:f>
        <x:v>1.5231</x:v>
      </x:c>
      <x:c r="E581" s="32" t="n">
        <x:f>'净值底稿'!Q543</x:f>
        <x:v>1.444</x:v>
      </x:c>
      <x:c r="F581" s="33">
        <x:f t="shared" si="338"/>
        <x:v>-1.2808714532532295E-2</x:v>
      </x:c>
      <x:c r="G581" s="33">
        <x:f t="shared" si="339"/>
        <x:v>-1.1162307695401386E-2</x:v>
      </x:c>
      <x:c r="H581" s="33">
        <x:f t="shared" si="340"/>
        <x:v>3.9408866995072067E-4</x:v>
      </x:c>
      <x:c r="I581" s="33">
        <x:f t="shared" si="341"/>
        <x:v>5.2210233205707279E-3</x:v>
      </x:c>
      <x:c r="J581" s="34">
        <x:f t="shared" si="342"/>
        <x:v>0.10315786137819145</x:v>
      </x:c>
      <x:c r="K581" s="34">
        <x:f t="shared" si="343"/>
        <x:v>0.10275766804224518</x:v>
      </x:c>
      <x:c r="L581" s="34">
        <x:f t="shared" si="344"/>
        <x:v>0.89440699668489476</x:v>
      </x:c>
      <x:c r="M581" s="34">
        <x:f t="shared" si="345"/>
        <x:v>6.3355390045831794E-2</x:v>
      </x:c>
      <x:c r="N581" s="34">
        <x:f t="shared" si="316"/>
        <x:v>1.1636779161511632</x:v>
      </x:c>
      <x:c r="O581" s="35">
        <x:f t="shared" si="317"/>
        <x:v>0.17695233927055803</x:v>
      </x:c>
      <x:c r="P581" s="26" t="b">
        <x:f t="shared" si="318"/>
        <x:v>0</x:v>
      </x:c>
      <x:c r="Q581" s="26" t="b">
        <x:f t="shared" si="319"/>
        <x:v>0</x:v>
      </x:c>
      <x:c r="R581" s="26" t="b">
        <x:f t="shared" si="320"/>
        <x:v>0</x:v>
      </x:c>
      <x:c r="S581" s="26" t="b">
        <x:f t="shared" si="346"/>
        <x:v>0</x:v>
      </x:c>
      <x:c r="T581" s="26" t="str">
        <x:f t="shared" si="347"/>
        <x:v>不调</x:v>
      </x:c>
      <x:c r="U581" s="34">
        <x:f t="shared" si="321"/>
        <x:v>0.10315786137819145</x:v>
      </x:c>
      <x:c r="V581" s="34">
        <x:f t="shared" si="322"/>
        <x:v>0.10275766804224518</x:v>
      </x:c>
      <x:c r="W581" s="34">
        <x:f t="shared" si="323"/>
        <x:v>0.89440699668489476</x:v>
      </x:c>
      <x:c r="X581" s="34">
        <x:f t="shared" si="324"/>
        <x:v>6.3355390045831794E-2</x:v>
      </x:c>
      <x:c r="Y581" s="34">
        <x:f t="shared" si="348"/>
        <x:v>0.99998626710299976</x:v>
      </x:c>
      <x:c r="Z581" s="34">
        <x:f t="shared" si="325"/>
        <x:v>0.10315644472190638</x:v>
      </x:c>
      <x:c r="AA581" s="34">
        <x:f t="shared" si="326"/>
        <x:v>0.10275625688177396</x:v>
      </x:c>
      <x:c r="AB581" s="34">
        <x:f t="shared" si="327"/>
        <x:v>0.89439471388573299</x:v>
      </x:c>
      <x:c r="AC581" s="34">
        <x:f t="shared" si="328"/>
        <x:v>6.3354519992785879E-2</x:v>
      </x:c>
      <x:c r="AD581" s="34">
        <x:f t="shared" si="329"/>
        <x:v>1.1636619354821993</x:v>
      </x:c>
      <x:c r="AE581" s="34">
        <x:f t="shared" si="349"/>
        <x:v>1.1904360359613961</x:v>
      </x:c>
      <x:c r="AF581" s="33">
        <x:f t="shared" si="330"/>
        <x:v>-2.2491003019388667E-2</x:v>
      </x:c>
      <x:c r="AG581" s="33">
        <x:f t="shared" si="350"/>
        <x:v>-1.5727276065301554E-3</x:v>
      </x:c>
      <x:c r="AH581" s="30">
        <x:f t="shared" si="351"/>
        <x:v>44561</x:v>
      </x:c>
      <x:c r="AI581" s="36">
        <x:f t="shared" si="331"/>
        <x:v>2022</x:v>
      </x:c>
      <x:c r="AJ581" s="36">
        <x:f t="shared" si="332"/>
        <x:v>3</x:v>
      </x:c>
      <x:c r="AK581" s="26">
        <x:f t="shared" si="333"/>
        <x:v>0</x:v>
      </x:c>
      <x:c r="AL581" s="34">
        <x:f t="shared" si="352"/>
        <x:v>1.1786529366003378</x:v>
      </x:c>
      <x:c r="AM581" s="35" t="str">
        <x:f t="shared" si="334"/>
      </x:c>
      <x:c r="AN581" s="34">
        <x:f t="shared" si="353"/>
        <x:v>1.1891432977618004</x:v>
      </x:c>
      <x:c r="AO581" s="35">
        <x:f t="shared" si="335"/>
        <x:v>-2.1428336120265734E-2</x:v>
      </x:c>
      <x:c r="AP581" s="31">
        <x:f t="shared" si="336"/>
        <x:v>1</x:v>
      </x:c>
      <x:c r="AQ581" s="26" t="b">
        <x:f t="shared" si="337"/>
        <x:v>1</x:v>
      </x:c>
    </x:row>
    <x:row r="582">
      <x:c r="A582" s="30" t="n">
        <x:f>'净值底稿'!A544</x:f>
        <x:v>44648</x:v>
      </x:c>
      <x:c r="B582" s="32" t="n">
        <x:f>'净值底稿'!F544</x:f>
        <x:v>1.7023575383097826</x:v>
      </x:c>
      <x:c r="C582" s="32" t="n">
        <x:f>'净值底稿'!O544</x:f>
        <x:v>1.3173004982294174</x:v>
      </x:c>
      <x:c r="D582" s="32" t="n">
        <x:f>'净值底稿'!P544</x:f>
        <x:v>1.5235</x:v>
      </x:c>
      <x:c r="E582" s="32" t="n">
        <x:f>'净值底稿'!Q544</x:f>
        <x:v>1.4317</x:v>
      </x:c>
      <x:c r="F582" s="33">
        <x:f t="shared" si="338"/>
        <x:v>-1.3180900054572731E-2</x:v>
      </x:c>
      <x:c r="G582" s="33">
        <x:f t="shared" si="339"/>
        <x:v>-4.7669312324257751E-3</x:v>
      </x:c>
      <x:c r="H582" s="33">
        <x:f t="shared" si="340"/>
        <x:v>2.6262228350093508E-4</x:v>
      </x:c>
      <x:c r="I582" s="33">
        <x:f t="shared" si="341"/>
        <x:v>-8.5180055401662402E-3</x:v>
      </x:c>
      <x:c r="J582" s="34">
        <x:f t="shared" si="342"/>
        <x:v>0.10179674993404188</x:v>
      </x:c>
      <x:c r="K582" s="34">
        <x:f t="shared" si="343"/>
        <x:v>0.10226642487151708</x:v>
      </x:c>
      <x:c r="L582" s="34">
        <x:f t="shared" si="344"/>
        <x:v>0.89462960186784479</x:v>
      </x:c>
      <x:c r="M582" s="34">
        <x:f t="shared" si="345"/>
        <x:v>6.2814865840492756E-2</x:v>
      </x:c>
      <x:c r="N582" s="34">
        <x:f t="shared" si="316"/>
        <x:v>1.1615076425138966</x:v>
      </x:c>
      <x:c r="O582" s="35">
        <x:f t="shared" si="317"/>
        <x:v>0.17568818950161794</x:v>
      </x:c>
      <x:c r="P582" s="26" t="b">
        <x:f t="shared" si="318"/>
        <x:v>0</x:v>
      </x:c>
      <x:c r="Q582" s="26" t="b">
        <x:f t="shared" si="319"/>
        <x:v>0</x:v>
      </x:c>
      <x:c r="R582" s="26" t="b">
        <x:f t="shared" si="320"/>
        <x:v>0</x:v>
      </x:c>
      <x:c r="S582" s="26" t="b">
        <x:f t="shared" si="346"/>
        <x:v>0</x:v>
      </x:c>
      <x:c r="T582" s="26" t="str">
        <x:f t="shared" si="347"/>
        <x:v>不调</x:v>
      </x:c>
      <x:c r="U582" s="34">
        <x:f t="shared" si="321"/>
        <x:v>0.10179674993404188</x:v>
      </x:c>
      <x:c r="V582" s="34">
        <x:f t="shared" si="322"/>
        <x:v>0.10226642487151708</x:v>
      </x:c>
      <x:c r="W582" s="34">
        <x:f t="shared" si="323"/>
        <x:v>0.89462960186784479</x:v>
      </x:c>
      <x:c r="X582" s="34">
        <x:f t="shared" si="324"/>
        <x:v>6.2814865840492756E-2</x:v>
      </x:c>
      <x:c r="Y582" s="34">
        <x:f t="shared" si="348"/>
        <x:v>0.99995880187477393</x:v>
      </x:c>
      <x:c r="Z582" s="34">
        <x:f t="shared" si="325"/>
        <x:v>0.10179255609879048</x:v>
      </x:c>
      <x:c r="AA582" s="34">
        <x:f t="shared" si="326"/>
        <x:v>0.10226221168653879</x:v>
      </x:c>
      <x:c r="AB582" s="34">
        <x:f t="shared" si="327"/>
        <x:v>0.89459274480547613</x:v>
      </x:c>
      <x:c r="AC582" s="34">
        <x:f t="shared" si="328"/>
        <x:v>6.2812277985783802E-2</x:v>
      </x:c>
      <x:c r="AD582" s="34">
        <x:f t="shared" si="329"/>
        <x:v>1.1614597905765893</x:v>
      </x:c>
      <x:c r="AE582" s="34">
        <x:f t="shared" si="349"/>
        <x:v>1.1904360359613961</x:v>
      </x:c>
      <x:c r="AF582" s="33">
        <x:f t="shared" si="330"/>
        <x:v>-2.4340867135633659E-2</x:v>
      </x:c>
      <x:c r="AG582" s="33">
        <x:f t="shared" si="350"/>
        <x:v>-1.8924266906585885E-3</x:v>
      </x:c>
      <x:c r="AH582" s="30">
        <x:f t="shared" si="351"/>
        <x:v>44561</x:v>
      </x:c>
      <x:c r="AI582" s="36">
        <x:f t="shared" si="331"/>
        <x:v>2022</x:v>
      </x:c>
      <x:c r="AJ582" s="36">
        <x:f t="shared" si="332"/>
        <x:v>3</x:v>
      </x:c>
      <x:c r="AK582" s="26">
        <x:f t="shared" si="333"/>
        <x:v>0</x:v>
      </x:c>
      <x:c r="AL582" s="34">
        <x:f t="shared" si="352"/>
        <x:v>1.1786529366003378</x:v>
      </x:c>
      <x:c r="AM582" s="35" t="str">
        <x:f t="shared" si="334"/>
      </x:c>
      <x:c r="AN582" s="34">
        <x:f t="shared" si="353"/>
        <x:v>1.1891432977618004</x:v>
      </x:c>
      <x:c r="AO582" s="35">
        <x:f t="shared" si="335"/>
        <x:v>-2.3280211255714001E-2</x:v>
      </x:c>
      <x:c r="AP582" s="31">
        <x:f t="shared" si="336"/>
        <x:v>1</x:v>
      </x:c>
      <x:c r="AQ582" s="26" t="b">
        <x:f t="shared" si="337"/>
        <x:v>1</x:v>
      </x:c>
    </x:row>
    <x:row r="583">
      <x:c r="A583" s="30" t="n">
        <x:f>'净值底稿'!A545</x:f>
        <x:v>44649</x:v>
      </x:c>
      <x:c r="B583" s="32" t="n">
        <x:f>'净值底稿'!F545</x:f>
        <x:v>1.71254429677281</x:v>
      </x:c>
      <x:c r="C583" s="32" t="n">
        <x:f>'净值底稿'!O545</x:f>
        <x:v>1.3120298971462137</x:v>
      </x:c>
      <x:c r="D583" s="32" t="n">
        <x:f>'净值底稿'!P545</x:f>
        <x:v>1.5236</x:v>
      </x:c>
      <x:c r="E583" s="32" t="n">
        <x:f>'净值底稿'!Q545</x:f>
        <x:v>1.4225</x:v>
      </x:c>
      <x:c r="F583" s="33">
        <x:f t="shared" si="338"/>
        <x:v>5.9839124471710026E-3</x:v>
      </x:c>
      <x:c r="G583" s="33">
        <x:f t="shared" si="339"/>
        <x:v>-4.0010620889371351E-3</x:v>
      </x:c>
      <x:c r="H583" s="33">
        <x:f t="shared" si="340"/>
        <x:v>6.5638332786388531E-5</x:v>
      </x:c>
      <x:c r="I583" s="33">
        <x:f t="shared" si="341"/>
        <x:v>-6.4259272193895045E-3</x:v>
      </x:c>
      <x:c r="J583" s="34">
        <x:f t="shared" si="342"/>
        <x:v>0.10240167384225939</x:v>
      </x:c>
      <x:c r="K583" s="34">
        <x:f t="shared" si="343"/>
        <x:v>0.10185305422822892</x:v>
      </x:c>
      <x:c r="L583" s="34">
        <x:f t="shared" si="344"/>
        <x:v>0.8946514643817679</x:v>
      </x:c>
      <x:c r="M583" s="34">
        <x:f t="shared" si="345"/>
        <x:v>6.2408650858963091E-2</x:v>
      </x:c>
      <x:c r="N583" s="34">
        <x:f t="shared" si="316"/>
        <x:v>1.1613148433112195</x:v>
      </x:c>
      <x:c r="O583" s="35">
        <x:f t="shared" si="317"/>
        <x:v>0.17588230207073166</x:v>
      </x:c>
      <x:c r="P583" s="26" t="b">
        <x:f t="shared" si="318"/>
        <x:v>0</x:v>
      </x:c>
      <x:c r="Q583" s="26" t="b">
        <x:f t="shared" si="319"/>
        <x:v>0</x:v>
      </x:c>
      <x:c r="R583" s="26" t="b">
        <x:f t="shared" si="320"/>
        <x:v>0</x:v>
      </x:c>
      <x:c r="S583" s="26" t="b">
        <x:f t="shared" si="346"/>
        <x:v>0</x:v>
      </x:c>
      <x:c r="T583" s="26" t="str">
        <x:f t="shared" si="347"/>
        <x:v>不调</x:v>
      </x:c>
      <x:c r="U583" s="34">
        <x:f t="shared" si="321"/>
        <x:v>0.10240167384225939</x:v>
      </x:c>
      <x:c r="V583" s="34">
        <x:f t="shared" si="322"/>
        <x:v>0.10185305422822892</x:v>
      </x:c>
      <x:c r="W583" s="34">
        <x:f t="shared" si="323"/>
        <x:v>0.8946514643817679</x:v>
      </x:c>
      <x:c r="X583" s="34">
        <x:f t="shared" si="324"/>
        <x:v>6.2408650858963091E-2</x:v>
      </x:c>
      <x:c r="Y583" s="34">
        <x:f t="shared" si="348"/>
        <x:v>0.99998626710299976</x:v>
      </x:c>
      <x:c r="Z583" s="34">
        <x:f t="shared" si="325"/>
        <x:v>0.10240026757061986</x:v>
      </x:c>
      <x:c r="AA583" s="34">
        <x:f t="shared" si="326"/>
        <x:v>0.10185165549072604</x:v>
      </x:c>
      <x:c r="AB583" s="34">
        <x:f t="shared" si="327"/>
        <x:v>0.89463917822535644</x:v>
      </x:c>
      <x:c r="AC583" s="34">
        <x:f t="shared" si="328"/>
        <x:v>6.2407793807388923E-2</x:v>
      </x:c>
      <x:c r="AD583" s="34">
        <x:f t="shared" si="329"/>
        <x:v>1.1612988950940912</x:v>
      </x:c>
      <x:c r="AE583" s="34">
        <x:f t="shared" si="349"/>
        <x:v>1.1904360359613961</x:v>
      </x:c>
      <x:c r="AF583" s="33">
        <x:f t="shared" si="330"/>
        <x:v>-2.4476023899741683E-2</x:v>
      </x:c>
      <x:c r="AG583" s="33">
        <x:f t="shared" si="350"/>
        <x:v>-1.3852867211028297E-4</x:v>
      </x:c>
      <x:c r="AH583" s="30">
        <x:f t="shared" si="351"/>
        <x:v>44561</x:v>
      </x:c>
      <x:c r="AI583" s="36">
        <x:f t="shared" si="331"/>
        <x:v>2022</x:v>
      </x:c>
      <x:c r="AJ583" s="36">
        <x:f t="shared" si="332"/>
        <x:v>3</x:v>
      </x:c>
      <x:c r="AK583" s="26">
        <x:f t="shared" si="333"/>
        <x:v>0</x:v>
      </x:c>
      <x:c r="AL583" s="34">
        <x:f t="shared" si="352"/>
        <x:v>1.1786529366003378</x:v>
      </x:c>
      <x:c r="AM583" s="35" t="str">
        <x:f t="shared" si="334"/>
      </x:c>
      <x:c r="AN583" s="34">
        <x:f t="shared" si="353"/>
        <x:v>1.1891432977618004</x:v>
      </x:c>
      <x:c r="AO583" s="35">
        <x:f t="shared" si="335"/>
        <x:v>-2.3415514951072525E-2</x:v>
      </x:c>
      <x:c r="AP583" s="31">
        <x:f t="shared" si="336"/>
        <x:v>1</x:v>
      </x:c>
      <x:c r="AQ583" s="26" t="b">
        <x:f t="shared" si="337"/>
        <x:v>1</x:v>
      </x:c>
    </x:row>
    <x:row r="584">
      <x:c r="A584" s="30" t="n">
        <x:f>'净值底稿'!A546</x:f>
        <x:v>44650</x:v>
      </x:c>
      <x:c r="B584" s="32" t="n">
        <x:f>'净值底稿'!F546</x:f>
        <x:v>1.7492336104622526</x:v>
      </x:c>
      <x:c r="C584" s="32" t="n">
        <x:f>'净值底稿'!O546</x:f>
        <x:v>1.3369303753830502</x:v>
      </x:c>
      <x:c r="D584" s="32" t="n">
        <x:f>'净值底稿'!P546</x:f>
        <x:v>1.5247</x:v>
      </x:c>
      <x:c r="E584" s="32" t="n">
        <x:f>'净值底稿'!Q546</x:f>
        <x:v>1.4211</x:v>
      </x:c>
      <x:c r="F584" s="33">
        <x:f t="shared" si="338"/>
        <x:v>2.1423862587719E-2</x:v>
      </x:c>
      <x:c r="G584" s="33">
        <x:f t="shared" si="339"/>
        <x:v>1.8978590572514609E-2</x:v>
      </x:c>
      <x:c r="H584" s="33">
        <x:f t="shared" si="340"/>
        <x:v>7.2197427146214466E-4</x:v>
      </x:c>
      <x:c r="I584" s="33">
        <x:f t="shared" si="341"/>
        <x:v>-9.841827768014566E-4</x:v>
      </x:c>
      <x:c r="J584" s="34">
        <x:f t="shared" si="342"/>
        <x:v>0.10459407683199848</x:v>
      </x:c>
      <x:c r="K584" s="34">
        <x:f t="shared" si="343"/>
        <x:v>0.10378465635941735</x:v>
      </x:c>
      <x:c r="L584" s="34">
        <x:f t="shared" si="344"/>
        <x:v>0.89528508469427714</x:v>
      </x:c>
      <x:c r="M584" s="34">
        <x:f t="shared" si="345"/>
        <x:v>6.2346373131585517E-2</x:v>
      </x:c>
      <x:c r="N584" s="34">
        <x:f t="shared" si="316"/>
        <x:v>1.1660101910172784</x:v>
      </x:c>
      <x:c r="O584" s="35">
        <x:f t="shared" si="317"/>
        <x:v>0.17871090218312505</x:v>
      </x:c>
      <x:c r="P584" s="26" t="b">
        <x:f t="shared" si="318"/>
        <x:v>0</x:v>
      </x:c>
      <x:c r="Q584" s="26" t="b">
        <x:f t="shared" si="319"/>
        <x:v>0</x:v>
      </x:c>
      <x:c r="R584" s="26" t="b">
        <x:f t="shared" si="320"/>
        <x:v>0</x:v>
      </x:c>
      <x:c r="S584" s="26" t="b">
        <x:f t="shared" si="346"/>
        <x:v>0</x:v>
      </x:c>
      <x:c r="T584" s="26" t="str">
        <x:f t="shared" si="347"/>
        <x:v>不调</x:v>
      </x:c>
      <x:c r="U584" s="34">
        <x:f t="shared" si="321"/>
        <x:v>0.10459407683199848</x:v>
      </x:c>
      <x:c r="V584" s="34">
        <x:f t="shared" si="322"/>
        <x:v>0.10378465635941735</x:v>
      </x:c>
      <x:c r="W584" s="34">
        <x:f t="shared" si="323"/>
        <x:v>0.89528508469427714</x:v>
      </x:c>
      <x:c r="X584" s="34">
        <x:f t="shared" si="324"/>
        <x:v>6.2346373131585517E-2</x:v>
      </x:c>
      <x:c r="Y584" s="34">
        <x:f t="shared" si="348"/>
        <x:v>0.99998626710299976</x:v>
      </x:c>
      <x:c r="Z584" s="34">
        <x:f t="shared" si="325"/>
        <x:v>0.10459264045231451</x:v>
      </x:c>
      <x:c r="AA584" s="34">
        <x:f t="shared" si="326"/>
        <x:v>0.10378323109542135</x:v>
      </x:c>
      <x:c r="AB584" s="34">
        <x:f t="shared" si="327"/>
        <x:v>0.89527278983642322</x:v>
      </x:c>
      <x:c r="AC584" s="34">
        <x:f t="shared" si="328"/>
        <x:v>6.2345516935264959E-2</x:v>
      </x:c>
      <x:c r="AD584" s="34">
        <x:f t="shared" si="329"/>
        <x:v>1.1659941783194241</x:v>
      </x:c>
      <x:c r="AE584" s="34">
        <x:f t="shared" si="349"/>
        <x:v>1.1904360359613961</x:v>
      </x:c>
      <x:c r="AF584" s="33">
        <x:f t="shared" si="330"/>
        <x:v>-2.0531852954394858E-2</x:v>
      </x:c>
      <x:c r="AG584" s="33">
        <x:f t="shared" si="350"/>
        <x:v>4.04313070921547E-3</x:v>
      </x:c>
      <x:c r="AH584" s="30">
        <x:f t="shared" si="351"/>
        <x:v>44561</x:v>
      </x:c>
      <x:c r="AI584" s="36">
        <x:f t="shared" si="331"/>
        <x:v>2022</x:v>
      </x:c>
      <x:c r="AJ584" s="36">
        <x:f t="shared" si="332"/>
        <x:v>3</x:v>
      </x:c>
      <x:c r="AK584" s="26">
        <x:f t="shared" si="333"/>
        <x:v>0</x:v>
      </x:c>
      <x:c r="AL584" s="34">
        <x:f t="shared" si="352"/>
        <x:v>1.1786529366003378</x:v>
      </x:c>
      <x:c r="AM584" s="35" t="str">
        <x:f t="shared" si="334"/>
      </x:c>
      <x:c r="AN584" s="34">
        <x:f t="shared" si="353"/>
        <x:v>1.1891432977618004</x:v>
      </x:c>
      <x:c r="AO584" s="35">
        <x:f t="shared" si="335"/>
        <x:v>-1.9467056229427904E-2</x:v>
      </x:c>
      <x:c r="AP584" s="31">
        <x:f t="shared" si="336"/>
        <x:v>1</x:v>
      </x:c>
      <x:c r="AQ584" s="26" t="b">
        <x:f t="shared" si="337"/>
        <x:v>1</x:v>
      </x:c>
    </x:row>
    <x:row r="585">
      <x:c r="A585" s="30" t="n">
        <x:f>'净值底稿'!A547</x:f>
        <x:v>44651</x:v>
      </x:c>
      <x:c r="B585" s="32" t="n">
        <x:f>'净值底稿'!F547</x:f>
        <x:v>1.71245006007287</x:v>
      </x:c>
      <x:c r="C585" s="32" t="n">
        <x:f>'净值底稿'!O547</x:f>
        <x:v>1.326819160627845</x:v>
      </x:c>
      <x:c r="D585" s="32" t="n">
        <x:f>'净值底稿'!P547</x:f>
        <x:v>1.5247</x:v>
      </x:c>
      <x:c r="E585" s="32" t="n">
        <x:f>'净值底稿'!Q547</x:f>
        <x:v>1.4226</x:v>
      </x:c>
      <x:c r="F585" s="33">
        <x:f t="shared" si="338"/>
        <x:v>-2.1028380754507747E-2</x:v>
      </x:c>
      <x:c r="G585" s="33">
        <x:f t="shared" si="339"/>
        <x:v>-7.5630077238002524E-3</x:v>
      </x:c>
      <x:c r="H585" s="33">
        <x:f t="shared" si="340"/>
        <x:v>0</x:v>
      </x:c>
      <x:c r="I585" s="33">
        <x:f t="shared" si="341"/>
        <x:v>1.0555203715432171E-3</x:v>
      </x:c>
      <x:c r="J585" s="34">
        <x:f t="shared" si="342"/>
        <x:v>0.10239322658476391</x:v>
      </x:c>
      <x:c r="K585" s="34">
        <x:f t="shared" si="343"/>
        <x:v>0.10299831771704573</x:v>
      </x:c>
      <x:c r="L585" s="34">
        <x:f t="shared" si="344"/>
        <x:v>0.89527278983642322</x:v>
      </x:c>
      <x:c r="M585" s="34">
        <x:f t="shared" si="345"/>
        <x:v>6.2411323898464523E-2</x:v>
      </x:c>
      <x:c r="N585" s="34">
        <x:f t="shared" si="316"/>
        <x:v>1.1630756580366974</x:v>
      </x:c>
      <x:c r="O585" s="35">
        <x:f t="shared" si="317"/>
        <x:v>0.17659345106449567</x:v>
      </x:c>
      <x:c r="P585" s="26" t="b">
        <x:f t="shared" si="318"/>
        <x:v>0</x:v>
      </x:c>
      <x:c r="Q585" s="26" t="b">
        <x:f t="shared" si="319"/>
        <x:v>1</x:v>
      </x:c>
      <x:c r="R585" s="26" t="b">
        <x:f t="shared" si="320"/>
        <x:v>0</x:v>
      </x:c>
      <x:c r="S585" s="26" t="b">
        <x:f t="shared" si="346"/>
        <x:v>1</x:v>
      </x:c>
      <x:c r="T585" s="26" t="str">
        <x:f t="shared" si="347"/>
        <x:v>季度</x:v>
      </x:c>
      <x:c r="U585" s="34">
        <x:f t="shared" si="321"/>
        <x:v>0.10269577215090482</x:v>
      </x:c>
      <x:c r="V585" s="34">
        <x:f t="shared" si="322"/>
        <x:v>0.10269577215090482</x:v>
      </x:c>
      <x:c r="W585" s="34">
        <x:f t="shared" si="323"/>
        <x:v>0.89527278983642322</x:v>
      </x:c>
      <x:c r="X585" s="34">
        <x:f t="shared" si="324"/>
        <x:v>6.2411323898464523E-2</x:v>
      </x:c>
      <x:c r="Y585" s="34">
        <x:f t="shared" si="348"/>
        <x:v>0.99998626710299976</x:v>
      </x:c>
      <x:c r="Z585" s="34">
        <x:f t="shared" si="325"/>
        <x:v>0.10269436184044352</x:v>
      </x:c>
      <x:c r="AA585" s="34">
        <x:f t="shared" si="326"/>
        <x:v>0.10269436184044352</x:v>
      </x:c>
      <x:c r="AB585" s="34">
        <x:f t="shared" si="327"/>
        <x:v>0.89526049514741324</x:v>
      </x:c>
      <x:c r="AC585" s="34">
        <x:f t="shared" si="328"/>
        <x:v>6.2410466810181774E-2</x:v>
      </x:c>
      <x:c r="AD585" s="34">
        <x:f t="shared" si="329"/>
        <x:v>1.1630596856384821</x:v>
      </x:c>
      <x:c r="AE585" s="34">
        <x:f t="shared" si="349"/>
        <x:v>1.1904360359613961</x:v>
      </x:c>
      <x:c r="AF585" s="33">
        <x:f t="shared" si="330"/>
        <x:v>-2.2996909952247013E-2</x:v>
      </x:c>
      <x:c r="AG585" s="33">
        <x:f t="shared" si="350"/>
        <x:v>-2.5167301308240964E-3</x:v>
      </x:c>
      <x:c r="AH585" s="30">
        <x:f t="shared" si="351"/>
        <x:v>44651</x:v>
      </x:c>
      <x:c r="AI585" s="36">
        <x:f t="shared" si="331"/>
        <x:v>2022</x:v>
      </x:c>
      <x:c r="AJ585" s="36">
        <x:f t="shared" si="332"/>
        <x:v>3</x:v>
      </x:c>
      <x:c r="AK585" s="26">
        <x:f t="shared" si="333"/>
        <x:v>1</x:v>
      </x:c>
      <x:c r="AL585" s="34">
        <x:f t="shared" si="352"/>
        <x:v>1.1786529366003378</x:v>
      </x:c>
      <x:c r="AM585" s="35">
        <x:f t="shared" si="334"/>
        <x:v>-1.3229722234292529E-2</x:v>
      </x:c>
      <x:c r="AN585" s="34">
        <x:f t="shared" si="353"/>
        <x:v>1.1891432977618004</x:v>
      </x:c>
      <x:c r="AO585" s="35">
        <x:f t="shared" si="335"/>
        <x:v>-2.1934793033281053E-2</x:v>
      </x:c>
      <x:c r="AP585" s="31">
        <x:f t="shared" si="336"/>
        <x:v>1</x:v>
      </x:c>
      <x:c r="AQ585" s="26" t="b">
        <x:f t="shared" si="337"/>
        <x:v>1</x:v>
      </x:c>
    </x:row>
    <x:row r="586">
      <x:c r="A586" s="30" t="n">
        <x:f>'净值底稿'!A548</x:f>
        <x:v>44652</x:v>
      </x:c>
      <x:c r="B586" s="32" t="n">
        <x:f>'净值底稿'!F548</x:f>
        <x:v>1.7333318759903924</x:v>
      </x:c>
      <x:c r="C586" s="32" t="n">
        <x:f>'净值底稿'!O548</x:f>
        <x:v>1.3311726740554588</x:v>
      </x:c>
      <x:c r="D586" s="32" t="n">
        <x:f>'净值底稿'!P548</x:f>
        <x:v>1.526</x:v>
      </x:c>
      <x:c r="E586" s="32" t="n">
        <x:f>'净值底稿'!Q548</x:f>
        <x:v>1.4265</x:v>
      </x:c>
      <x:c r="F586" s="33">
        <x:f t="shared" si="338"/>
        <x:v>1.2194116724568271E-2</x:v>
      </x:c>
      <x:c r="G586" s="33">
        <x:f t="shared" si="339"/>
        <x:v>3.2811656304041481E-3</x:v>
      </x:c>
      <x:c r="H586" s="33">
        <x:f t="shared" si="340"/>
        <x:v>8.5262674624519974E-4</x:v>
      </x:c>
      <x:c r="I586" s="33">
        <x:f t="shared" si="341"/>
        <x:v>2.7414592998735721E-3</x:v>
      </x:c>
      <x:c r="J586" s="34">
        <x:f t="shared" si="342"/>
        <x:v>0.10394662887568093</x:v>
      </x:c>
      <x:c r="K586" s="34">
        <x:f t="shared" si="343"/>
        <x:v>0.10303131905095067</x:v>
      </x:c>
      <x:c r="L586" s="34">
        <x:f t="shared" si="344"/>
        <x:v>0.89602381819043264</x:v>
      </x:c>
      <x:c r="M586" s="34">
        <x:f t="shared" si="345"/>
        <x:v>6.2581562564827997E-2</x:v>
      </x:c>
      <x:c r="N586" s="34">
        <x:f t="shared" si="316"/>
        <x:v>1.1655833286818924</x:v>
      </x:c>
      <x:c r="O586" s="35">
        <x:f t="shared" si="317"/>
        <x:v>0.17757456102318656</x:v>
      </x:c>
      <x:c r="P586" s="26" t="b">
        <x:f t="shared" si="318"/>
        <x:v>0</x:v>
      </x:c>
      <x:c r="Q586" s="26" t="b">
        <x:f t="shared" si="319"/>
        <x:v>0</x:v>
      </x:c>
      <x:c r="R586" s="26" t="b">
        <x:f t="shared" si="320"/>
        <x:v>0</x:v>
      </x:c>
      <x:c r="S586" s="26" t="b">
        <x:f t="shared" si="346"/>
        <x:v>0</x:v>
      </x:c>
      <x:c r="T586" s="26" t="str">
        <x:f t="shared" si="347"/>
        <x:v>不调</x:v>
      </x:c>
      <x:c r="U586" s="34">
        <x:f t="shared" si="321"/>
        <x:v>0.10394662887568093</x:v>
      </x:c>
      <x:c r="V586" s="34">
        <x:f t="shared" si="322"/>
        <x:v>0.10303131905095067</x:v>
      </x:c>
      <x:c r="W586" s="34">
        <x:f t="shared" si="323"/>
        <x:v>0.89602381819043264</x:v>
      </x:c>
      <x:c r="X586" s="34">
        <x:f t="shared" si="324"/>
        <x:v>6.2581562564827997E-2</x:v>
      </x:c>
      <x:c r="Y586" s="34">
        <x:f t="shared" si="348"/>
        <x:v>0.99998626710299976</x:v>
      </x:c>
      <x:c r="Z586" s="34">
        <x:f t="shared" si="325"/>
        <x:v>0.10394520138733306</x:v>
      </x:c>
      <x:c r="AA586" s="34">
        <x:f t="shared" si="326"/>
        <x:v>0.10302990413245834</x:v>
      </x:c>
      <x:c r="AB586" s="34">
        <x:f t="shared" si="327"/>
        <x:v>0.89601151318762762</x:v>
      </x:c>
      <x:c r="AC586" s="34">
        <x:f t="shared" si="328"/>
        <x:v>6.2580703138675184E-2</x:v>
      </x:c>
      <x:c r="AD586" s="34">
        <x:f t="shared" si="329"/>
        <x:v>1.1655673218460942</x:v>
      </x:c>
      <x:c r="AE586" s="34">
        <x:f t="shared" si="349"/>
        <x:v>1.1904360359613961</x:v>
      </x:c>
      <x:c r="AF586" s="33">
        <x:f t="shared" si="330"/>
        <x:v>-2.089042448653522E-2</x:v>
      </x:c>
      <x:c r="AG586" s="33">
        <x:f t="shared" si="350"/>
        <x:v>2.156068376005571E-3</x:v>
      </x:c>
      <x:c r="AH586" s="30">
        <x:f t="shared" si="351"/>
        <x:v>44651</x:v>
      </x:c>
      <x:c r="AI586" s="36">
        <x:f t="shared" si="331"/>
        <x:v>2022</x:v>
      </x:c>
      <x:c r="AJ586" s="36">
        <x:f t="shared" si="332"/>
        <x:v>4</x:v>
      </x:c>
      <x:c r="AK586" s="26">
        <x:f t="shared" si="333"/>
        <x:v>0</x:v>
      </x:c>
      <x:c r="AL586" s="34">
        <x:f t="shared" si="352"/>
        <x:v>1.1630596856384821</x:v>
      </x:c>
      <x:c r="AM586" s="35" t="str">
        <x:f t="shared" si="334"/>
      </x:c>
      <x:c r="AN586" s="34">
        <x:f t="shared" si="353"/>
        <x:v>1.1891432977618004</x:v>
      </x:c>
      <x:c r="AO586" s="35">
        <x:f t="shared" si="335"/>
        <x:v>-1.9826017570868659E-2</x:v>
      </x:c>
      <x:c r="AP586" s="31">
        <x:f t="shared" si="336"/>
        <x:v>1</x:v>
      </x:c>
      <x:c r="AQ586" s="26" t="b">
        <x:f t="shared" si="337"/>
        <x:v>1</x:v>
      </x:c>
    </x:row>
    <x:row r="587">
      <x:c r="A587" s="30" t="n">
        <x:f>'净值底稿'!A549</x:f>
        <x:v>44657</x:v>
      </x:c>
      <x:c r="B587" s="32" t="n">
        <x:f>'净值底稿'!F549</x:f>
        <x:v>1.6987532810684676</x:v>
      </x:c>
      <x:c r="C587" s="32" t="n">
        <x:f>'净值底稿'!O549</x:f>
        <x:v>1.3296983913951324</x:v>
      </x:c>
      <x:c r="D587" s="32" t="n">
        <x:f>'净值底稿'!P549</x:f>
        <x:v>1.5277</x:v>
      </x:c>
      <x:c r="E587" s="32" t="n">
        <x:f>'净值底稿'!Q549</x:f>
        <x:v>1.4195</x:v>
      </x:c>
      <x:c r="F587" s="33">
        <x:f t="shared" si="338"/>
        <x:v>-1.9949206150822851E-2</x:v>
      </x:c>
      <x:c r="G587" s="33">
        <x:f t="shared" si="339"/>
        <x:v>-1.1075067037208397E-3</x:v>
      </x:c>
      <x:c r="H587" s="33">
        <x:f t="shared" si="340"/>
        <x:v>1.1140235910878094E-3</x:v>
      </x:c>
      <x:c r="I587" s="33">
        <x:f t="shared" si="341"/>
        <x:v>-4.9071153172099979E-3</x:v>
      </x:c>
      <x:c r="J587" s="34">
        <x:f t="shared" si="342"/>
        <x:v>0.10187157713646836</x:v>
      </x:c>
      <x:c r="K587" s="34">
        <x:f t="shared" si="343"/>
        <x:v>0.10291579782294794</x:v>
      </x:c>
      <x:c r="L587" s="34">
        <x:f t="shared" si="344"/>
        <x:v>0.89700969115120488</x:v>
      </x:c>
      <x:c r="M587" s="34">
        <x:f t="shared" si="345"/>
        <x:v>6.2273612411741619E-2</x:v>
      </x:c>
      <x:c r="N587" s="34">
        <x:f t="shared" si="316"/>
        <x:v>1.1640706785223627</x:v>
      </x:c>
      <x:c r="O587" s="35">
        <x:f t="shared" si="317"/>
        <x:v>0.17592348878623712</x:v>
      </x:c>
      <x:c r="P587" s="26" t="b">
        <x:f t="shared" si="318"/>
        <x:v>0</x:v>
      </x:c>
      <x:c r="Q587" s="26" t="b">
        <x:f t="shared" si="319"/>
        <x:v>0</x:v>
      </x:c>
      <x:c r="R587" s="26" t="b">
        <x:f t="shared" si="320"/>
        <x:v>0</x:v>
      </x:c>
      <x:c r="S587" s="26" t="b">
        <x:f t="shared" si="346"/>
        <x:v>0</x:v>
      </x:c>
      <x:c r="T587" s="26" t="str">
        <x:f t="shared" si="347"/>
        <x:v>不调</x:v>
      </x:c>
      <x:c r="U587" s="34">
        <x:f t="shared" si="321"/>
        <x:v>0.10187157713646836</x:v>
      </x:c>
      <x:c r="V587" s="34">
        <x:f t="shared" si="322"/>
        <x:v>0.10291579782294794</x:v>
      </x:c>
      <x:c r="W587" s="34">
        <x:f t="shared" si="323"/>
        <x:v>0.89700969115120488</x:v>
      </x:c>
      <x:c r="X587" s="34">
        <x:f t="shared" si="324"/>
        <x:v>6.2273612411741619E-2</x:v>
      </x:c>
      <x:c r="Y587" s="34">
        <x:f t="shared" si="348"/>
        <x:v>0.99993133740089724</x:v>
      </x:c>
      <x:c r="Z587" s="34">
        <x:f t="shared" si="325"/>
        <x:v>0.10186458236920747</x:v>
      </x:c>
      <x:c r="AA587" s="34">
        <x:f t="shared" si="326"/>
        <x:v>0.10290873135678068</x:v>
      </x:c>
      <x:c r="AB587" s="34">
        <x:f t="shared" si="327"/>
        <x:v>0.89694810013439008</x:v>
      </x:c>
      <x:c r="AC587" s="34">
        <x:f t="shared" si="328"/>
        <x:v>6.2269336543657912E-2</x:v>
      </x:c>
      <x:c r="AD587" s="34">
        <x:f t="shared" si="329"/>
        <x:v>1.1639907504040361</x:v>
      </x:c>
      <x:c r="AE587" s="34">
        <x:f t="shared" si="349"/>
        <x:v>1.1904360359613961</x:v>
      </x:c>
      <x:c r="AF587" s="33">
        <x:f t="shared" si="330"/>
        <x:v>-2.221478916840991E-2</x:v>
      </x:c>
      <x:c r="AG587" s="33">
        <x:f t="shared" si="350"/>
        <x:v>-1.3526215195884816E-3</x:v>
      </x:c>
      <x:c r="AH587" s="30">
        <x:f t="shared" si="351"/>
        <x:v>44651</x:v>
      </x:c>
      <x:c r="AI587" s="36">
        <x:f t="shared" si="331"/>
        <x:v>2022</x:v>
      </x:c>
      <x:c r="AJ587" s="36">
        <x:f t="shared" si="332"/>
        <x:v>4</x:v>
      </x:c>
      <x:c r="AK587" s="26">
        <x:f t="shared" si="333"/>
        <x:v>0</x:v>
      </x:c>
      <x:c r="AL587" s="34">
        <x:f t="shared" si="352"/>
        <x:v>1.1630596856384821</x:v>
      </x:c>
      <x:c r="AM587" s="35" t="str">
        <x:f t="shared" si="334"/>
      </x:c>
      <x:c r="AN587" s="34">
        <x:f t="shared" si="353"/>
        <x:v>1.1891432977618004</x:v>
      </x:c>
      <x:c r="AO587" s="35">
        <x:f t="shared" si="335"/>
        <x:v>-2.1151821992443032E-2</x:v>
      </x:c>
      <x:c r="AP587" s="31">
        <x:f t="shared" si="336"/>
        <x:v>1</x:v>
      </x:c>
      <x:c r="AQ587" s="26" t="b">
        <x:f t="shared" si="337"/>
        <x:v>1</x:v>
      </x:c>
    </x:row>
    <x:row r="588">
      <x:c r="A588" s="30" t="n">
        <x:f>'净值底稿'!A550</x:f>
        <x:v>44658</x:v>
      </x:c>
      <x:c r="B588" s="32" t="n">
        <x:f>'净值底稿'!F550</x:f>
        <x:v>1.6640787370779648</x:v>
      </x:c>
      <x:c r="C588" s="32" t="n">
        <x:f>'净值底稿'!O550</x:f>
        <x:v>1.3040640775326313</x:v>
      </x:c>
      <x:c r="D588" s="32" t="n">
        <x:f>'净值底稿'!P550</x:f>
        <x:v>1.5292</x:v>
      </x:c>
      <x:c r="E588" s="32" t="n">
        <x:f>'净值底稿'!Q550</x:f>
        <x:v>1.4231</x:v>
      </x:c>
      <x:c r="F588" s="33">
        <x:f t="shared" si="338"/>
        <x:v>-2.0411759834066956E-2</x:v>
      </x:c>
      <x:c r="G588" s="33">
        <x:f t="shared" si="339"/>
        <x:v>-1.9278292000944108E-2</x:v>
      </x:c>
      <x:c r="H588" s="33">
        <x:f t="shared" si="340"/>
        <x:v>9.818681678339658E-4</x:v>
      </x:c>
      <x:c r="I588" s="33">
        <x:f t="shared" si="341"/>
        <x:v>2.5361042620641872E-3</x:v>
      </x:c>
      <x:c r="J588" s="34">
        <x:f t="shared" si="342"/>
        <x:v>9.9785346978289668E-2</x:v>
      </x:c>
      <x:c r="K588" s="34">
        <x:f t="shared" si="343"/>
        <x:v>0.10092482678423795</x:v>
      </x:c>
      <x:c r="L588" s="34">
        <x:f t="shared" si="344"/>
        <x:v>0.89782878492211116</x:v>
      </x:c>
      <x:c r="M588" s="34">
        <x:f t="shared" si="345"/>
        <x:v>6.2427258073462194E-2</x:v>
      </x:c>
      <x:c r="N588" s="34">
        <x:f t="shared" si="316"/>
        <x:v>1.160966216758101</x:v>
      </x:c>
      <x:c r="O588" s="35">
        <x:f t="shared" si="317"/>
        <x:v>0.17288201057477248</x:v>
      </x:c>
      <x:c r="P588" s="26" t="b">
        <x:f t="shared" si="318"/>
        <x:v>0</x:v>
      </x:c>
      <x:c r="Q588" s="26" t="b">
        <x:f t="shared" si="319"/>
        <x:v>0</x:v>
      </x:c>
      <x:c r="R588" s="26" t="b">
        <x:f t="shared" si="320"/>
        <x:v>0</x:v>
      </x:c>
      <x:c r="S588" s="26" t="b">
        <x:f t="shared" si="346"/>
        <x:v>0</x:v>
      </x:c>
      <x:c r="T588" s="26" t="str">
        <x:f t="shared" si="347"/>
        <x:v>不调</x:v>
      </x:c>
      <x:c r="U588" s="34">
        <x:f t="shared" si="321"/>
        <x:v>9.9785346978289668E-2</x:v>
      </x:c>
      <x:c r="V588" s="34">
        <x:f t="shared" si="322"/>
        <x:v>0.10092482678423795</x:v>
      </x:c>
      <x:c r="W588" s="34">
        <x:f t="shared" si="323"/>
        <x:v>0.89782878492211116</x:v>
      </x:c>
      <x:c r="X588" s="34">
        <x:f t="shared" si="324"/>
        <x:v>6.2427258073462194E-2</x:v>
      </x:c>
      <x:c r="Y588" s="34">
        <x:f t="shared" si="348"/>
        <x:v>0.99998626710299976</x:v>
      </x:c>
      <x:c r="Z588" s="34">
        <x:f t="shared" si="325"/>
        <x:v>9.9783976636397487E-2</x:v>
      </x:c>
      <x:c r="AA588" s="34">
        <x:f t="shared" si="326"/>
        <x:v>0.10092344079398695</x:v>
      </x:c>
      <x:c r="AB588" s="34">
        <x:f t="shared" si="327"/>
        <x:v>0.89781645513188402</x:v>
      </x:c>
      <x:c r="AC588" s="34">
        <x:f t="shared" si="328"/>
        <x:v>6.2426400766357061E-2</x:v>
      </x:c>
      <x:c r="AD588" s="34">
        <x:f t="shared" si="329"/>
        <x:v>1.1609502733286254</x:v>
      </x:c>
      <x:c r="AE588" s="34">
        <x:f t="shared" si="349"/>
        <x:v>1.1904360359613961</x:v>
      </x:c>
      <x:c r="AF588" s="33">
        <x:f t="shared" si="330"/>
        <x:v>-2.476887606057554E-2</x:v>
      </x:c>
      <x:c r="AG588" s="33">
        <x:f t="shared" si="350"/>
        <x:v>-2.6121144642732297E-3</x:v>
      </x:c>
      <x:c r="AH588" s="30">
        <x:f t="shared" si="351"/>
        <x:v>44651</x:v>
      </x:c>
      <x:c r="AI588" s="36">
        <x:f t="shared" si="331"/>
        <x:v>2022</x:v>
      </x:c>
      <x:c r="AJ588" s="36">
        <x:f t="shared" si="332"/>
        <x:v>4</x:v>
      </x:c>
      <x:c r="AK588" s="26">
        <x:f t="shared" si="333"/>
        <x:v>0</x:v>
      </x:c>
      <x:c r="AL588" s="34">
        <x:f t="shared" si="352"/>
        <x:v>1.1630596856384821</x:v>
      </x:c>
      <x:c r="AM588" s="35" t="str">
        <x:f t="shared" si="334"/>
      </x:c>
      <x:c r="AN588" s="34">
        <x:f t="shared" si="353"/>
        <x:v>1.1891432977618004</x:v>
      </x:c>
      <x:c r="AO588" s="35">
        <x:f t="shared" si="335"/>
        <x:v>-2.3708685476544145E-2</x:v>
      </x:c>
      <x:c r="AP588" s="31">
        <x:f t="shared" si="336"/>
        <x:v>1</x:v>
      </x:c>
      <x:c r="AQ588" s="26" t="b">
        <x:f t="shared" si="337"/>
        <x:v>1</x:v>
      </x:c>
    </x:row>
    <x:row r="589">
      <x:c r="A589" s="30" t="n">
        <x:f>'净值底稿'!A551</x:f>
        <x:v>44659</x:v>
      </x:c>
      <x:c r="B589" s="32" t="n">
        <x:f>'净值底稿'!F551</x:f>
        <x:v>1.6539412883179425</x:v>
      </x:c>
      <x:c r="C589" s="32" t="n">
        <x:f>'净值底稿'!O551</x:f>
        <x:v>1.301478217564835</x:v>
      </x:c>
      <x:c r="D589" s="32" t="n">
        <x:f>'净值底稿'!P551</x:f>
        <x:v>1.5295</x:v>
      </x:c>
      <x:c r="E589" s="32" t="n">
        <x:f>'净值底稿'!Q551</x:f>
        <x:v>1.4261</x:v>
      </x:c>
      <x:c r="F589" s="33">
        <x:f t="shared" si="338"/>
        <x:v>-6.0919285452941674E-3</x:v>
      </x:c>
      <x:c r="G589" s="33">
        <x:f t="shared" si="339"/>
        <x:v>-1.982924008373077E-3</x:v>
      </x:c>
      <x:c r="H589" s="33">
        <x:f t="shared" si="340"/>
        <x:v>1.9618100967844221E-4</x:v>
      </x:c>
      <x:c r="I589" s="33">
        <x:f t="shared" si="341"/>
        <x:v>2.1080739231253975E-3</x:v>
      </x:c>
      <x:c r="J589" s="34">
        <x:f t="shared" si="342"/>
        <x:v>9.9176099780763249E-2</x:v>
      </x:c>
      <x:c r="K589" s="34">
        <x:f t="shared" si="343"/>
        <x:v>0.10072331728022893</x:v>
      </x:c>
      <x:c r="L589" s="34">
        <x:f t="shared" si="344"/>
        <x:v>0.89799258967055773</x:v>
      </x:c>
      <x:c r="M589" s="34">
        <x:f t="shared" si="345"/>
        <x:v>6.25580002339272E-2</x:v>
      </x:c>
      <x:c r="N589" s="34">
        <x:f t="shared" si="316"/>
        <x:v>1.1604500069654771</x:v>
      </x:c>
      <x:c r="O589" s="35">
        <x:f t="shared" si="317"/>
        <x:v>0.17226025753898686</x:v>
      </x:c>
      <x:c r="P589" s="26" t="b">
        <x:f t="shared" si="318"/>
        <x:v>0</x:v>
      </x:c>
      <x:c r="Q589" s="26" t="b">
        <x:f t="shared" si="319"/>
        <x:v>0</x:v>
      </x:c>
      <x:c r="R589" s="26" t="b">
        <x:f t="shared" si="320"/>
        <x:v>0</x:v>
      </x:c>
      <x:c r="S589" s="26" t="b">
        <x:f t="shared" si="346"/>
        <x:v>0</x:v>
      </x:c>
      <x:c r="T589" s="26" t="str">
        <x:f t="shared" si="347"/>
        <x:v>不调</x:v>
      </x:c>
      <x:c r="U589" s="34">
        <x:f t="shared" si="321"/>
        <x:v>9.9176099780763249E-2</x:v>
      </x:c>
      <x:c r="V589" s="34">
        <x:f t="shared" si="322"/>
        <x:v>0.10072331728022893</x:v>
      </x:c>
      <x:c r="W589" s="34">
        <x:f t="shared" si="323"/>
        <x:v>0.89799258967055773</x:v>
      </x:c>
      <x:c r="X589" s="34">
        <x:f t="shared" si="324"/>
        <x:v>6.25580002339272E-2</x:v>
      </x:c>
      <x:c r="Y589" s="34">
        <x:f t="shared" si="348"/>
        <x:v>0.99998626710299976</x:v>
      </x:c>
      <x:c r="Z589" s="34">
        <x:f t="shared" si="325"/>
        <x:v>9.9174737805600072E-2</x:v>
      </x:c>
      <x:c r="AA589" s="34">
        <x:f t="shared" si="326"/>
        <x:v>0.1007219340572872</x:v>
      </x:c>
      <x:c r="AB589" s="34">
        <x:f t="shared" si="327"/>
        <x:v>0.89798025763081679</x:v>
      </x:c>
      <x:c r="AC589" s="34">
        <x:f t="shared" si="328"/>
        <x:v>6.2557141131353453E-2</x:v>
      </x:c>
      <x:c r="AD589" s="34">
        <x:f t="shared" si="329"/>
        <x:v>1.1604340706250575</x:v>
      </x:c>
      <x:c r="AE589" s="34">
        <x:f t="shared" si="349"/>
        <x:v>1.1904360359613961</x:v>
      </x:c>
      <x:c r="AF589" s="33">
        <x:f t="shared" si="330"/>
        <x:v>-2.5202500957650309E-2</x:v>
      </x:c>
      <x:c r="AG589" s="33">
        <x:f t="shared" si="350"/>
        <x:v>-4.4463808263539573E-4</x:v>
      </x:c>
      <x:c r="AH589" s="30">
        <x:f t="shared" si="351"/>
        <x:v>44651</x:v>
      </x:c>
      <x:c r="AI589" s="36">
        <x:f t="shared" si="331"/>
        <x:v>2022</x:v>
      </x:c>
      <x:c r="AJ589" s="36">
        <x:f t="shared" si="332"/>
        <x:v>4</x:v>
      </x:c>
      <x:c r="AK589" s="26">
        <x:f t="shared" si="333"/>
        <x:v>0</x:v>
      </x:c>
      <x:c r="AL589" s="34">
        <x:f t="shared" si="352"/>
        <x:v>1.1630596856384821</x:v>
      </x:c>
      <x:c r="AM589" s="35" t="str">
        <x:f t="shared" si="334"/>
      </x:c>
      <x:c r="AN589" s="34">
        <x:f t="shared" si="353"/>
        <x:v>1.1891432977618004</x:v>
      </x:c>
      <x:c r="AO589" s="35">
        <x:f t="shared" si="335"/>
        <x:v>-2.4142781774727395E-2</x:v>
      </x:c>
      <x:c r="AP589" s="31">
        <x:f t="shared" si="336"/>
        <x:v>1</x:v>
      </x:c>
      <x:c r="AQ589" s="26" t="b">
        <x:f t="shared" si="337"/>
        <x:v>1</x:v>
      </x:c>
    </x:row>
    <x:row r="590">
      <x:c r="A590" s="30" t="n">
        <x:f>'净值底稿'!A552</x:f>
        <x:v>44662</x:v>
      </x:c>
      <x:c r="B590" s="32" t="n">
        <x:f>'净值底稿'!F552</x:f>
        <x:v>1.595226969606605</x:v>
      </x:c>
      <x:c r="C590" s="32" t="n">
        <x:f>'净值底稿'!O552</x:f>
        <x:v>1.2611546531636488</x:v>
      </x:c>
      <x:c r="D590" s="32" t="n">
        <x:f>'净值底稿'!P552</x:f>
        <x:v>1.5295</x:v>
      </x:c>
      <x:c r="E590" s="32" t="n">
        <x:f>'净值底稿'!Q552</x:f>
        <x:v>1.4374</x:v>
      </x:c>
      <x:c r="F590" s="33">
        <x:f t="shared" si="338"/>
        <x:v>-3.5499639029538899E-2</x:v>
      </x:c>
      <x:c r="G590" s="33">
        <x:f t="shared" si="339"/>
        <x:v>-3.0982896107654145E-2</x:v>
      </x:c>
      <x:c r="H590" s="33">
        <x:f t="shared" si="340"/>
        <x:v>0</x:v>
      </x:c>
      <x:c r="I590" s="33">
        <x:f t="shared" si="341"/>
        <x:v>7.923708014865749E-3</x:v>
      </x:c>
      <x:c r="J590" s="34">
        <x:f t="shared" si="342"/>
        <x:v>9.5654070412652101E-2</x:v>
      </x:c>
      <x:c r="K590" s="34">
        <x:f t="shared" si="343"/>
        <x:v>9.7601276838628279E-2</x:v>
      </x:c>
      <x:c r="L590" s="34">
        <x:f t="shared" si="344"/>
        <x:v>0.89798025763081679</x:v>
      </x:c>
      <x:c r="M590" s="34">
        <x:f t="shared" si="345"/>
        <x:v>6.305282565192305E-2</x:v>
      </x:c>
      <x:c r="N590" s="34">
        <x:f t="shared" si="316"/>
        <x:v>1.1542884305340202</x:v>
      </x:c>
      <x:c r="O590" s="35">
        <x:f t="shared" si="317"/>
        <x:v>0.16742379299589158</x:v>
      </x:c>
      <x:c r="P590" s="26" t="b">
        <x:f t="shared" si="318"/>
        <x:v>0</x:v>
      </x:c>
      <x:c r="Q590" s="26" t="b">
        <x:f t="shared" si="319"/>
        <x:v>0</x:v>
      </x:c>
      <x:c r="R590" s="26" t="b">
        <x:f t="shared" si="320"/>
        <x:v>0</x:v>
      </x:c>
      <x:c r="S590" s="26" t="b">
        <x:f t="shared" si="346"/>
        <x:v>0</x:v>
      </x:c>
      <x:c r="T590" s="26" t="str">
        <x:f t="shared" si="347"/>
        <x:v>不调</x:v>
      </x:c>
      <x:c r="U590" s="34">
        <x:f t="shared" si="321"/>
        <x:v>9.5654070412652101E-2</x:v>
      </x:c>
      <x:c r="V590" s="34">
        <x:f t="shared" si="322"/>
        <x:v>9.7601276838628279E-2</x:v>
      </x:c>
      <x:c r="W590" s="34">
        <x:f t="shared" si="323"/>
        <x:v>0.89798025763081679</x:v>
      </x:c>
      <x:c r="X590" s="34">
        <x:f t="shared" si="324"/>
        <x:v>6.305282565192305E-2</x:v>
      </x:c>
      <x:c r="Y590" s="34">
        <x:f t="shared" si="348"/>
        <x:v>0.99995880187477393</x:v>
      </x:c>
      <x:c r="Z590" s="34">
        <x:f t="shared" si="325"/>
        <x:v>9.5650129644280851E-2</x:v>
      </x:c>
      <x:c r="AA590" s="34">
        <x:f t="shared" si="326"/>
        <x:v>9.7597255849002862E-2</x:v>
      </x:c>
      <x:c r="AB590" s="34">
        <x:f t="shared" si="327"/>
        <x:v>0.89794326252771239</x:v>
      </x:c>
      <x:c r="AC590" s="34">
        <x:f t="shared" si="328"/>
        <x:v>6.3050227993715985E-2</x:v>
      </x:c>
      <x:c r="AD590" s="34">
        <x:f t="shared" si="329"/>
        <x:v>1.154240876014712</x:v>
      </x:c>
      <x:c r="AE590" s="34">
        <x:f t="shared" si="349"/>
        <x:v>1.1904360359613961</x:v>
      </x:c>
      <x:c r="AF590" s="33">
        <x:f t="shared" si="330"/>
        <x:v>-3.0404959908201135E-2</x:v>
      </x:c>
      <x:c r="AG590" s="33">
        <x:f t="shared" si="350"/>
        <x:v>-5.3369637854648877E-3</x:v>
      </x:c>
      <x:c r="AH590" s="30">
        <x:f t="shared" si="351"/>
        <x:v>44651</x:v>
      </x:c>
      <x:c r="AI590" s="36">
        <x:f t="shared" si="331"/>
        <x:v>2022</x:v>
      </x:c>
      <x:c r="AJ590" s="36">
        <x:f t="shared" si="332"/>
        <x:v>4</x:v>
      </x:c>
      <x:c r="AK590" s="26">
        <x:f t="shared" si="333"/>
        <x:v>0</x:v>
      </x:c>
      <x:c r="AL590" s="34">
        <x:f t="shared" si="352"/>
        <x:v>1.1630596856384821</x:v>
      </x:c>
      <x:c r="AM590" s="35" t="str">
        <x:f t="shared" si="334"/>
      </x:c>
      <x:c r="AN590" s="34">
        <x:f t="shared" si="353"/>
        <x:v>1.1891432977618004</x:v>
      </x:c>
      <x:c r="AO590" s="35">
        <x:f t="shared" si="335"/>
        <x:v>-2.9350896408180227E-2</x:v>
      </x:c>
      <x:c r="AP590" s="31">
        <x:f t="shared" si="336"/>
        <x:v>1</x:v>
      </x:c>
      <x:c r="AQ590" s="26" t="b">
        <x:f t="shared" si="337"/>
        <x:v>1</x:v>
      </x:c>
    </x:row>
    <x:row r="591">
      <x:c r="A591" s="30" t="n">
        <x:f>'净值底稿'!A553</x:f>
        <x:v>44663</x:v>
      </x:c>
      <x:c r="B591" s="32" t="n">
        <x:f>'净值底稿'!F553</x:f>
        <x:v>1.618155899771375</x:v>
      </x:c>
      <x:c r="C591" s="32" t="n">
        <x:f>'净值底稿'!O553</x:f>
        <x:v>1.2811210765400176</x:v>
      </x:c>
      <x:c r="D591" s="32" t="n">
        <x:f>'净值底稿'!P553</x:f>
        <x:v>1.5296</x:v>
      </x:c>
      <x:c r="E591" s="32" t="n">
        <x:f>'净值底稿'!Q553</x:f>
        <x:v>1.4443</x:v>
      </x:c>
      <x:c r="F591" s="33">
        <x:f t="shared" si="338"/>
        <x:v>1.4373459452245996E-2</x:v>
      </x:c>
      <x:c r="G591" s="33">
        <x:f t="shared" si="339"/>
        <x:v>1.5831859579062968E-2</x:v>
      </x:c>
      <x:c r="H591" s="33">
        <x:f t="shared" si="340"/>
        <x:v>6.5380843412787826E-5</x:v>
      </x:c>
      <x:c r="I591" s="33">
        <x:f t="shared" si="341"/>
        <x:v>4.8003339362736597E-3</x:v>
      </x:c>
      <x:c r="J591" s="34">
        <x:f t="shared" si="342"/>
        <x:v>9.7024952904325001E-2</x:v>
      </x:c>
      <x:c r="K591" s="34">
        <x:f t="shared" si="343"/>
        <x:v>9.9142401898906163E-2</x:v>
      </x:c>
      <x:c r="L591" s="34">
        <x:f t="shared" si="344"/>
        <x:v>0.89800197081555333</x:v>
      </x:c>
      <x:c r="M591" s="34">
        <x:f t="shared" si="345"/>
        <x:v>6.3352890142844009E-2</x:v>
      </x:c>
      <x:c r="N591" s="34">
        <x:f t="shared" si="316"/>
        <x:v>1.1575222157616285</x:v>
      </x:c>
      <x:c r="O591" s="35">
        <x:f t="shared" si="317"/>
        <x:v>0.16947178389501286</x:v>
      </x:c>
      <x:c r="P591" s="26" t="b">
        <x:f t="shared" si="318"/>
        <x:v>0</x:v>
      </x:c>
      <x:c r="Q591" s="26" t="b">
        <x:f t="shared" si="319"/>
        <x:v>0</x:v>
      </x:c>
      <x:c r="R591" s="26" t="b">
        <x:f t="shared" si="320"/>
        <x:v>0</x:v>
      </x:c>
      <x:c r="S591" s="26" t="b">
        <x:f t="shared" si="346"/>
        <x:v>0</x:v>
      </x:c>
      <x:c r="T591" s="26" t="str">
        <x:f t="shared" si="347"/>
        <x:v>不调</x:v>
      </x:c>
      <x:c r="U591" s="34">
        <x:f t="shared" si="321"/>
        <x:v>9.7024952904325001E-2</x:v>
      </x:c>
      <x:c r="V591" s="34">
        <x:f t="shared" si="322"/>
        <x:v>9.9142401898906163E-2</x:v>
      </x:c>
      <x:c r="W591" s="34">
        <x:f t="shared" si="323"/>
        <x:v>0.89800197081555333</x:v>
      </x:c>
      <x:c r="X591" s="34">
        <x:f t="shared" si="324"/>
        <x:v>6.3352890142844009E-2</x:v>
      </x:c>
      <x:c r="Y591" s="34">
        <x:f t="shared" si="348"/>
        <x:v>0.99998626710299976</x:v>
      </x:c>
      <x:c r="Z591" s="34">
        <x:f t="shared" si="325"/>
        <x:v>9.7023620470640309E-2</x:v>
      </x:c>
      <x:c r="AA591" s="34">
        <x:f t="shared" si="326"/>
        <x:v>9.914104038651253E-2</x:v>
      </x:c>
      <x:c r="AB591" s="34">
        <x:f t="shared" si="327"/>
        <x:v>0.89798963864698211</x:v>
      </x:c>
      <x:c r="AC591" s="34">
        <x:f t="shared" si="328"/>
        <x:v>6.3352020124129008E-2</x:v>
      </x:c>
      <x:c r="AD591" s="34">
        <x:f t="shared" si="329"/>
        <x:v>1.157506319628264</x:v>
      </x:c>
      <x:c r="AE591" s="34">
        <x:f t="shared" si="349"/>
        <x:v>1.1904360359613961</x:v>
      </x:c>
      <x:c r="AF591" s="33">
        <x:f t="shared" si="330"/>
        <x:v>-2.7661894749799076E-2</x:v>
      </x:c>
      <x:c r="AG591" s="33">
        <x:f t="shared" si="350"/>
        <x:v>2.8290833234279056E-3</x:v>
      </x:c>
      <x:c r="AH591" s="30">
        <x:f t="shared" si="351"/>
        <x:v>44651</x:v>
      </x:c>
      <x:c r="AI591" s="36">
        <x:f t="shared" si="331"/>
        <x:v>2022</x:v>
      </x:c>
      <x:c r="AJ591" s="36">
        <x:f t="shared" si="332"/>
        <x:v>4</x:v>
      </x:c>
      <x:c r="AK591" s="26">
        <x:f t="shared" si="333"/>
        <x:v>0</x:v>
      </x:c>
      <x:c r="AL591" s="34">
        <x:f t="shared" si="352"/>
        <x:v>1.1630596856384821</x:v>
      </x:c>
      <x:c r="AM591" s="35" t="str">
        <x:f t="shared" si="334"/>
      </x:c>
      <x:c r="AN591" s="34">
        <x:f t="shared" si="353"/>
        <x:v>1.1891432977618004</x:v>
      </x:c>
      <x:c r="AO591" s="35">
        <x:f t="shared" si="335"/>
        <x:v>-2.6604849216308346E-2</x:v>
      </x:c>
      <x:c r="AP591" s="31">
        <x:f t="shared" si="336"/>
        <x:v>1</x:v>
      </x:c>
      <x:c r="AQ591" s="26" t="b">
        <x:f t="shared" si="337"/>
        <x:v>1</x:v>
      </x:c>
    </x:row>
    <x:row r="592">
      <x:c r="A592" s="30" t="n">
        <x:f>'净值底稿'!A554</x:f>
        <x:v>44664</x:v>
      </x:c>
      <x:c r="B592" s="32" t="n">
        <x:f>'净值底稿'!F554</x:f>
        <x:v>1.5825174621349225</x:v>
      </x:c>
      <x:c r="C592" s="32" t="n">
        <x:f>'净值底稿'!O554</x:f>
        <x:v>1.2629432297923662</x:v>
      </x:c>
      <x:c r="D592" s="32" t="n">
        <x:f>'净值底稿'!P554</x:f>
        <x:v>1.5302</x:v>
      </x:c>
      <x:c r="E592" s="32" t="n">
        <x:f>'净值底稿'!Q554</x:f>
        <x:v>1.4502</x:v>
      </x:c>
      <x:c r="F592" s="33">
        <x:f t="shared" si="338"/>
        <x:v>-2.202410635556673E-2</x:v>
      </x:c>
      <x:c r="G592" s="33">
        <x:f t="shared" si="339"/>
        <x:v>-1.4189015449457165E-2</x:v>
      </x:c>
      <x:c r="H592" s="33">
        <x:f t="shared" si="340"/>
        <x:v>3.9225941422582622E-4</x:v>
      </x:c>
      <x:c r="I592" s="33">
        <x:f t="shared" si="341"/>
        <x:v>4.0850238870040467E-3</x:v>
      </x:c>
      <x:c r="J592" s="34">
        <x:f t="shared" si="342"/>
        <x:v>9.4886761934392785E-2</x:v>
      </x:c>
      <x:c r="K592" s="34">
        <x:f t="shared" si="343"/>
        <x:v>9.773432663279305E-2</x:v>
      </x:c>
      <x:c r="L592" s="34">
        <x:f t="shared" si="344"/>
        <x:v>0.89834188353661859</x:v>
      </x:c>
      <x:c r="M592" s="34">
        <x:f t="shared" si="345"/>
        <x:v>6.3610814639626034E-2</x:v>
      </x:c>
      <x:c r="N592" s="34">
        <x:f t="shared" si="316"/>
        <x:v>1.1545737867434305</x:v>
      </x:c>
      <x:c r="O592" s="35">
        <x:f t="shared" si="317"/>
        <x:v>0.16683306929259961</x:v>
      </x:c>
      <x:c r="P592" s="26" t="b">
        <x:f t="shared" si="318"/>
        <x:v>0</x:v>
      </x:c>
      <x:c r="Q592" s="26" t="b">
        <x:f t="shared" si="319"/>
        <x:v>0</x:v>
      </x:c>
      <x:c r="R592" s="26" t="b">
        <x:f t="shared" si="320"/>
        <x:v>0</x:v>
      </x:c>
      <x:c r="S592" s="26" t="b">
        <x:f t="shared" si="346"/>
        <x:v>0</x:v>
      </x:c>
      <x:c r="T592" s="26" t="str">
        <x:f t="shared" si="347"/>
        <x:v>不调</x:v>
      </x:c>
      <x:c r="U592" s="34">
        <x:f t="shared" si="321"/>
        <x:v>9.4886761934392785E-2</x:v>
      </x:c>
      <x:c r="V592" s="34">
        <x:f t="shared" si="322"/>
        <x:v>9.773432663279305E-2</x:v>
      </x:c>
      <x:c r="W592" s="34">
        <x:f t="shared" si="323"/>
        <x:v>0.89834188353661859</x:v>
      </x:c>
      <x:c r="X592" s="34">
        <x:f t="shared" si="324"/>
        <x:v>6.3610814639626034E-2</x:v>
      </x:c>
      <x:c r="Y592" s="34">
        <x:f t="shared" si="348"/>
        <x:v>0.99998626710299976</x:v>
      </x:c>
      <x:c r="Z592" s="34">
        <x:f t="shared" si="325"/>
        <x:v>9.4885458864264458E-2</x:v>
      </x:c>
      <x:c r="AA592" s="34">
        <x:f t="shared" si="326"/>
        <x:v>9.7732984457352012E-2</x:v>
      </x:c>
      <x:c r="AB592" s="34">
        <x:f t="shared" si="327"/>
        <x:v>0.89832954670006093</x:v>
      </x:c>
      <x:c r="AC592" s="34">
        <x:f t="shared" si="328"/>
        <x:v>6.3609941078860491E-2</x:v>
      </x:c>
      <x:c r="AD592" s="34">
        <x:f t="shared" si="329"/>
        <x:v>1.1545579311005378</x:v>
      </x:c>
      <x:c r="AE592" s="34">
        <x:f t="shared" si="349"/>
        <x:v>1.1904360359613961</x:v>
      </x:c>
      <x:c r="AF592" s="33">
        <x:f t="shared" si="330"/>
        <x:v>-3.0138624652674584E-2</x:v>
      </x:c>
      <x:c r="AG592" s="33">
        <x:f t="shared" si="350"/>
        <x:v>-2.5471900046930562E-3</x:v>
      </x:c>
      <x:c r="AH592" s="30">
        <x:f t="shared" si="351"/>
        <x:v>44651</x:v>
      </x:c>
      <x:c r="AI592" s="36">
        <x:f t="shared" si="331"/>
        <x:v>2022</x:v>
      </x:c>
      <x:c r="AJ592" s="36">
        <x:f t="shared" si="332"/>
        <x:v>4</x:v>
      </x:c>
      <x:c r="AK592" s="26">
        <x:f t="shared" si="333"/>
        <x:v>0</x:v>
      </x:c>
      <x:c r="AL592" s="34">
        <x:f t="shared" si="352"/>
        <x:v>1.1630596856384821</x:v>
      </x:c>
      <x:c r="AM592" s="35" t="str">
        <x:f t="shared" si="334"/>
      </x:c>
      <x:c r="AN592" s="34">
        <x:f t="shared" si="353"/>
        <x:v>1.1891432977618004</x:v>
      </x:c>
      <x:c r="AO592" s="35">
        <x:f t="shared" si="335"/>
        <x:v>-2.9084271615001267E-2</x:v>
      </x:c>
      <x:c r="AP592" s="31">
        <x:f t="shared" si="336"/>
        <x:v>1</x:v>
      </x:c>
      <x:c r="AQ592" s="26" t="b">
        <x:f t="shared" si="337"/>
        <x:v>1</x:v>
      </x:c>
    </x:row>
    <x:row r="593">
      <x:c r="A593" s="30" t="n">
        <x:f>'净值底稿'!A555</x:f>
        <x:v>44665</x:v>
      </x:c>
      <x:c r="B593" s="32" t="n">
        <x:f>'净值底稿'!F555</x:f>
        <x:v>1.6044953304804725</x:v>
      </x:c>
      <x:c r="C593" s="32" t="n">
        <x:f>'净值底稿'!O555</x:f>
        <x:v>1.2765463067201626</x:v>
      </x:c>
      <x:c r="D593" s="32" t="n">
        <x:f>'净值底稿'!P555</x:f>
        <x:v>1.5311</x:v>
      </x:c>
      <x:c r="E593" s="32" t="n">
        <x:f>'净值底稿'!Q555</x:f>
        <x:v>1.4554</x:v>
      </x:c>
      <x:c r="F593" s="33">
        <x:f t="shared" si="338"/>
        <x:v>1.3887915218262714E-2</x:v>
      </x:c>
      <x:c r="G593" s="33">
        <x:f t="shared" si="339"/>
        <x:v>1.0770933013380724E-2</x:v>
      </x:c>
      <x:c r="H593" s="33">
        <x:f t="shared" si="340"/>
        <x:v>5.8815841066528485E-4</x:v>
      </x:c>
      <x:c r="I593" s="33">
        <x:f t="shared" si="341"/>
        <x:v>3.5857123155427217E-3</x:v>
      </x:c>
      <x:c r="J593" s="34">
        <x:f t="shared" si="342"/>
        <x:v>9.6203220072417314E-2</x:v>
      </x:c>
      <x:c r="K593" s="34">
        <x:f t="shared" si="343"/>
        <x:v>9.8785659886139937E-2</x:v>
      </x:c>
      <x:c r="L593" s="34">
        <x:f t="shared" si="344"/>
        <x:v>0.89885790677850175</x:v>
      </x:c>
      <x:c r="M593" s="34">
        <x:f t="shared" si="345"/>
        <x:v>6.3838028027977903E-2</x:v>
      </x:c>
      <x:c r="N593" s="34">
        <x:f t="shared" si="316"/>
        <x:v>1.1576848147650369</x:v>
      </x:c>
      <x:c r="O593" s="35">
        <x:f t="shared" si="317"/>
        <x:v>0.1684300229835286</x:v>
      </x:c>
      <x:c r="P593" s="26" t="b">
        <x:f t="shared" si="318"/>
        <x:v>0</x:v>
      </x:c>
      <x:c r="Q593" s="26" t="b">
        <x:f t="shared" si="319"/>
        <x:v>0</x:v>
      </x:c>
      <x:c r="R593" s="26" t="b">
        <x:f t="shared" si="320"/>
        <x:v>0</x:v>
      </x:c>
      <x:c r="S593" s="26" t="b">
        <x:f t="shared" si="346"/>
        <x:v>0</x:v>
      </x:c>
      <x:c r="T593" s="26" t="str">
        <x:f t="shared" si="347"/>
        <x:v>不调</x:v>
      </x:c>
      <x:c r="U593" s="34">
        <x:f t="shared" si="321"/>
        <x:v>9.6203220072417314E-2</x:v>
      </x:c>
      <x:c r="V593" s="34">
        <x:f t="shared" si="322"/>
        <x:v>9.8785659886139937E-2</x:v>
      </x:c>
      <x:c r="W593" s="34">
        <x:f t="shared" si="323"/>
        <x:v>0.89885790677850175</x:v>
      </x:c>
      <x:c r="X593" s="34">
        <x:f t="shared" si="324"/>
        <x:v>6.3838028027977903E-2</x:v>
      </x:c>
      <x:c r="Y593" s="34">
        <x:f t="shared" si="348"/>
        <x:v>0.99998626710299976</x:v>
      </x:c>
      <x:c r="Z593" s="34">
        <x:f t="shared" si="325"/>
        <x:v>9.6201898923504975E-2</x:v>
      </x:c>
      <x:c r="AA593" s="34">
        <x:f t="shared" si="326"/>
        <x:v>9.8784303272847623E-2</x:v>
      </x:c>
      <x:c r="AB593" s="34">
        <x:f t="shared" si="327"/>
        <x:v>0.89884556285545014</x:v>
      </x:c>
      <x:c r="AC593" s="34">
        <x:f t="shared" si="328"/>
        <x:v>6.3837151346914298E-2</x:v>
      </x:c>
      <x:c r="AD593" s="34">
        <x:f t="shared" si="329"/>
        <x:v>1.1576689163987171</x:v>
      </x:c>
      <x:c r="AE593" s="34">
        <x:f t="shared" si="349"/>
        <x:v>1.1904360359613961</x:v>
      </x:c>
      <x:c r="AF593" s="33">
        <x:f t="shared" si="330"/>
        <x:v>-2.7525308855604669E-2</x:v>
      </x:c>
      <x:c r="AG593" s="33">
        <x:f t="shared" si="350"/>
        <x:v>2.6945250769823126E-3</x:v>
      </x:c>
      <x:c r="AH593" s="30">
        <x:f t="shared" si="351"/>
        <x:v>44651</x:v>
      </x:c>
      <x:c r="AI593" s="36">
        <x:f t="shared" si="331"/>
        <x:v>2022</x:v>
      </x:c>
      <x:c r="AJ593" s="36">
        <x:f t="shared" si="332"/>
        <x:v>4</x:v>
      </x:c>
      <x:c r="AK593" s="26">
        <x:f t="shared" si="333"/>
        <x:v>0</x:v>
      </x:c>
      <x:c r="AL593" s="34">
        <x:f t="shared" si="352"/>
        <x:v>1.1630596856384821</x:v>
      </x:c>
      <x:c r="AM593" s="35" t="str">
        <x:f t="shared" si="334"/>
      </x:c>
      <x:c r="AN593" s="34">
        <x:f t="shared" si="353"/>
        <x:v>1.1891432977618004</x:v>
      </x:c>
      <x:c r="AO593" s="35">
        <x:f t="shared" si="335"/>
        <x:v>-2.6468114837231327E-2</x:v>
      </x:c>
      <x:c r="AP593" s="31">
        <x:f t="shared" si="336"/>
        <x:v>1</x:v>
      </x:c>
      <x:c r="AQ593" s="26" t="b">
        <x:f t="shared" si="337"/>
        <x:v>1</x:v>
      </x:c>
    </x:row>
    <x:row r="594">
      <x:c r="A594" s="30" t="n">
        <x:f>'净值底稿'!A556</x:f>
        <x:v>44666</x:v>
      </x:c>
      <x:c r="B594" s="32" t="n">
        <x:f>'净值底稿'!F556</x:f>
        <x:v>1.593677828076165</x:v>
      </x:c>
      <x:c r="C594" s="32" t="n">
        <x:f>'净值底稿'!O556</x:f>
        <x:v>1.2606426753778213</x:v>
      </x:c>
      <x:c r="D594" s="32" t="n">
        <x:f>'净值底稿'!P556</x:f>
        <x:v>1.5317</x:v>
      </x:c>
      <x:c r="E594" s="32" t="n">
        <x:f>'净值底稿'!Q556</x:f>
        <x:v>1.459</x:v>
      </x:c>
      <x:c r="F594" s="33">
        <x:f t="shared" si="338"/>
        <x:v>-6.7419968128347163E-3</x:v>
      </x:c>
      <x:c r="G594" s="33">
        <x:f t="shared" si="339"/>
        <x:v>-1.2458327017687787E-2</x:v>
      </x:c>
      <x:c r="H594" s="33">
        <x:f t="shared" si="340"/>
        <x:v>3.9187512246097178E-4</x:v>
      </x:c>
      <x:c r="I594" s="33">
        <x:f t="shared" si="341"/>
        <x:v>2.4735467912602171E-3</x:v>
      </x:c>
      <x:c r="J594" s="34">
        <x:f t="shared" si="342"/>
        <x:v>9.5553306027574059E-2</x:v>
      </x:c>
      <x:c r="K594" s="34">
        <x:f t="shared" si="343"/>
        <x:v>9.7553616118460043E-2</x:v>
      </x:c>
      <x:c r="L594" s="34">
        <x:f t="shared" si="344"/>
        <x:v>0.89919779807046762</x:v>
      </x:c>
      <x:c r="M594" s="34">
        <x:f t="shared" si="345"/>
        <x:v>6.3995055527791653E-2</x:v>
      </x:c>
      <x:c r="N594" s="34">
        <x:f t="shared" si="316"/>
        <x:v>1.1562997757442934</x:v>
      </x:c>
      <x:c r="O594" s="35">
        <x:f t="shared" si="317"/>
        <x:v>0.16700420271355146</x:v>
      </x:c>
      <x:c r="P594" s="26" t="b">
        <x:f t="shared" si="318"/>
        <x:v>0</x:v>
      </x:c>
      <x:c r="Q594" s="26" t="b">
        <x:f t="shared" si="319"/>
        <x:v>0</x:v>
      </x:c>
      <x:c r="R594" s="26" t="b">
        <x:f t="shared" si="320"/>
        <x:v>0</x:v>
      </x:c>
      <x:c r="S594" s="26" t="b">
        <x:f t="shared" si="346"/>
        <x:v>0</x:v>
      </x:c>
      <x:c r="T594" s="26" t="str">
        <x:f t="shared" si="347"/>
        <x:v>不调</x:v>
      </x:c>
      <x:c r="U594" s="34">
        <x:f t="shared" si="321"/>
        <x:v>9.5553306027574059E-2</x:v>
      </x:c>
      <x:c r="V594" s="34">
        <x:f t="shared" si="322"/>
        <x:v>9.7553616118460043E-2</x:v>
      </x:c>
      <x:c r="W594" s="34">
        <x:f t="shared" si="323"/>
        <x:v>0.89919779807046762</x:v>
      </x:c>
      <x:c r="X594" s="34">
        <x:f t="shared" si="324"/>
        <x:v>6.3995055527791653E-2</x:v>
      </x:c>
      <x:c r="Y594" s="34">
        <x:f t="shared" si="348"/>
        <x:v>0.99998626710299976</x:v>
      </x:c>
      <x:c r="Z594" s="34">
        <x:f t="shared" si="325"/>
        <x:v>9.5551993803864352E-2</x:v>
      </x:c>
      <x:c r="AA594" s="34">
        <x:f t="shared" si="326"/>
        <x:v>9.7552276424697881E-2</x:v>
      </x:c>
      <x:c r="AB594" s="34">
        <x:f t="shared" si="327"/>
        <x:v>0.8991854494797239</x:v>
      </x:c>
      <x:c r="AC594" s="34">
        <x:f t="shared" si="328"/>
        <x:v>6.3994176690285565E-2</x:v>
      </x:c>
      <x:c r="AD594" s="34">
        <x:f t="shared" si="329"/>
        <x:v>1.1562838963985718</x:v>
      </x:c>
      <x:c r="AE594" s="34">
        <x:f t="shared" si="349"/>
        <x:v>1.1904360359613961</x:v>
      </x:c>
      <x:c r="AF594" s="33">
        <x:f t="shared" si="330"/>
        <x:v>-2.8688764898857522E-2</x:v>
      </x:c>
      <x:c r="AG594" s="33">
        <x:f t="shared" si="350"/>
        <x:v>-1.1963869639463054E-3</x:v>
      </x:c>
      <x:c r="AH594" s="30">
        <x:f t="shared" si="351"/>
        <x:v>44651</x:v>
      </x:c>
      <x:c r="AI594" s="36">
        <x:f t="shared" si="331"/>
        <x:v>2022</x:v>
      </x:c>
      <x:c r="AJ594" s="36">
        <x:f t="shared" si="332"/>
        <x:v>4</x:v>
      </x:c>
      <x:c r="AK594" s="26">
        <x:f t="shared" si="333"/>
        <x:v>0</x:v>
      </x:c>
      <x:c r="AL594" s="34">
        <x:f t="shared" si="352"/>
        <x:v>1.1630596856384821</x:v>
      </x:c>
      <x:c r="AM594" s="35" t="str">
        <x:f t="shared" si="334"/>
      </x:c>
      <x:c r="AN594" s="34">
        <x:f t="shared" si="353"/>
        <x:v>1.1891432977618004</x:v>
      </x:c>
      <x:c r="AO594" s="35">
        <x:f t="shared" si="335"/>
        <x:v>-2.7632835693626179E-2</x:v>
      </x:c>
      <x:c r="AP594" s="31">
        <x:f t="shared" si="336"/>
        <x:v>1</x:v>
      </x:c>
      <x:c r="AQ594" s="26" t="b">
        <x:f t="shared" si="337"/>
        <x:v>1</x:v>
      </x:c>
    </x:row>
    <x:row r="595">
      <x:c r="A595" s="30" t="n">
        <x:f>'净值底稿'!A557</x:f>
        <x:v>44669</x:v>
      </x:c>
      <x:c r="B595" s="32" t="n">
        <x:f>'净值底稿'!F557</x:f>
        <x:v>1.644012493059785</x:v>
      </x:c>
      <x:c r="C595" s="32" t="n">
        <x:f>'净值底稿'!O557</x:f>
        <x:v>1.2646420744436386</x:v>
      </x:c>
      <x:c r="D595" s="32" t="n">
        <x:f>'净值底稿'!P557</x:f>
        <x:v>1.5303</x:v>
      </x:c>
      <x:c r="E595" s="32" t="n">
        <x:f>'净值底稿'!Q557</x:f>
        <x:v>1.4673</x:v>
      </x:c>
      <x:c r="F595" s="33">
        <x:f t="shared" si="338"/>
        <x:v>3.1583965150837612E-2</x:v>
      </x:c>
      <x:c r="G595" s="33">
        <x:f t="shared" si="339"/>
        <x:v>3.1725080738034261E-3</x:v>
      </x:c>
      <x:c r="H595" s="33">
        <x:f t="shared" si="340"/>
        <x:v>-9.1401710517724499E-4</x:v>
      </x:c>
      <x:c r="I595" s="33">
        <x:f t="shared" si="341"/>
        <x:v>5.688827964359211E-3</x:v>
      </x:c>
      <x:c r="J595" s="34">
        <x:f t="shared" si="342"/>
        <x:v>9.8569904646258658E-2</x:v>
      </x:c>
      <x:c r="K595" s="34">
        <x:f t="shared" si="343"/>
        <x:v>9.786176180927314E-2</x:v>
      </x:c>
      <x:c r="L595" s="34">
        <x:f t="shared" si="344"/>
        <x:v>0.89836357859817295</x:v>
      </x:c>
      <x:c r="M595" s="34">
        <x:f t="shared" si="345"/>
        <x:v>6.4358228552197402E-2</x:v>
      </x:c>
      <x:c r="N595" s="34">
        <x:f t="shared" si="316"/>
        <x:v>1.1591534736059022</x:v>
      </x:c>
      <x:c r="O595" s="35">
        <x:f t="shared" si="317"/>
        <x:v>0.16946131028229669</x:v>
      </x:c>
      <x:c r="P595" s="26" t="b">
        <x:f t="shared" si="318"/>
        <x:v>0</x:v>
      </x:c>
      <x:c r="Q595" s="26" t="b">
        <x:f t="shared" si="319"/>
        <x:v>0</x:v>
      </x:c>
      <x:c r="R595" s="26" t="b">
        <x:f t="shared" si="320"/>
        <x:v>0</x:v>
      </x:c>
      <x:c r="S595" s="26" t="b">
        <x:f t="shared" si="346"/>
        <x:v>0</x:v>
      </x:c>
      <x:c r="T595" s="26" t="str">
        <x:f t="shared" si="347"/>
        <x:v>不调</x:v>
      </x:c>
      <x:c r="U595" s="34">
        <x:f t="shared" si="321"/>
        <x:v>9.8569904646258658E-2</x:v>
      </x:c>
      <x:c r="V595" s="34">
        <x:f t="shared" si="322"/>
        <x:v>9.786176180927314E-2</x:v>
      </x:c>
      <x:c r="W595" s="34">
        <x:f t="shared" si="323"/>
        <x:v>0.89836357859817295</x:v>
      </x:c>
      <x:c r="X595" s="34">
        <x:f t="shared" si="324"/>
        <x:v>6.4358228552197402E-2</x:v>
      </x:c>
      <x:c r="Y595" s="34">
        <x:f t="shared" si="348"/>
        <x:v>0.99995880187477393</x:v>
      </x:c>
      <x:c r="Z595" s="34">
        <x:f t="shared" si="325"/>
        <x:v>9.8565843750983526E-2</x:v>
      </x:c>
      <x:c r="AA595" s="34">
        <x:f t="shared" si="326"/>
        <x:v>9.7857730088155279E-2</x:v>
      </x:c>
      <x:c r="AB595" s="34">
        <x:f t="shared" si="327"/>
        <x:v>0.89832656770296337</x:v>
      </x:c>
      <x:c r="AC595" s="34">
        <x:f t="shared" si="328"/>
        <x:v>6.4355577113838186E-2</x:v>
      </x:c>
      <x:c r="AD595" s="34">
        <x:f t="shared" si="329"/>
        <x:v>1.1591057186559404</x:v>
      </x:c>
      <x:c r="AE595" s="34">
        <x:f t="shared" si="349"/>
        <x:v>1.1904360359613961</x:v>
      </x:c>
      <x:c r="AF595" s="33">
        <x:f t="shared" si="330"/>
        <x:v>-2.6318354249208697E-2</x:v>
      </x:c>
      <x:c r="AG595" s="33">
        <x:f t="shared" si="350"/>
        <x:v>2.4404233823178689E-3</x:v>
      </x:c>
      <x:c r="AH595" s="30">
        <x:f t="shared" si="351"/>
        <x:v>44651</x:v>
      </x:c>
      <x:c r="AI595" s="36">
        <x:f t="shared" si="331"/>
        <x:v>2022</x:v>
      </x:c>
      <x:c r="AJ595" s="36">
        <x:f t="shared" si="332"/>
        <x:v>4</x:v>
      </x:c>
      <x:c r="AK595" s="26">
        <x:f t="shared" si="333"/>
        <x:v>0</x:v>
      </x:c>
      <x:c r="AL595" s="34">
        <x:f t="shared" si="352"/>
        <x:v>1.1630596856384821</x:v>
      </x:c>
      <x:c r="AM595" s="35" t="str">
        <x:f t="shared" si="334"/>
      </x:c>
      <x:c r="AN595" s="34">
        <x:f t="shared" si="353"/>
        <x:v>1.1891432977618004</x:v>
      </x:c>
      <x:c r="AO595" s="35">
        <x:f t="shared" si="335"/>
        <x:v>-2.5259848129654872E-2</x:v>
      </x:c>
      <x:c r="AP595" s="31">
        <x:f t="shared" si="336"/>
        <x:v>1</x:v>
      </x:c>
      <x:c r="AQ595" s="26" t="b">
        <x:f t="shared" si="337"/>
        <x:v>1</x:v>
      </x:c>
    </x:row>
    <x:row r="596">
      <x:c r="A596" s="30" t="n">
        <x:f>'净值底稿'!A558</x:f>
        <x:v>44670</x:v>
      </x:c>
      <x:c r="B596" s="32" t="n">
        <x:f>'净值底稿'!F558</x:f>
        <x:v>1.6221947982873175</x:v>
      </x:c>
      <x:c r="C596" s="32" t="n">
        <x:f>'净值底稿'!O558</x:f>
        <x:v>1.2673827083814462</x:v>
      </x:c>
      <x:c r="D596" s="32" t="n">
        <x:f>'净值底稿'!P558</x:f>
        <x:v>1.53</x:v>
      </x:c>
      <x:c r="E596" s="32" t="n">
        <x:f>'净值底稿'!Q558</x:f>
        <x:v>1.4602</x:v>
      </x:c>
      <x:c r="F596" s="33">
        <x:f t="shared" si="338"/>
        <x:v>-1.3271003027392481E-2</x:v>
      </x:c>
      <x:c r="G596" s="33">
        <x:f t="shared" si="339"/>
        <x:v>2.1671222183661243E-3</x:v>
      </x:c>
      <x:c r="H596" s="33">
        <x:f t="shared" si="340"/>
        <x:v>-1.9603999215833667E-4</x:v>
      </x:c>
      <x:c r="I596" s="33">
        <x:f t="shared" si="341"/>
        <x:v>-4.8388196006270423E-3</x:v>
      </x:c>
      <x:c r="J596" s="34">
        <x:f t="shared" si="342"/>
        <x:v>9.725777614016673E-2</x:v>
      </x:c>
      <x:c r="K596" s="34">
        <x:f t="shared" si="343"/>
        <x:v>9.8069799749268188E-2</x:v>
      </x:c>
      <x:c r="L596" s="34">
        <x:f t="shared" si="344"/>
        <x:v>0.89815045976967522</x:v>
      </x:c>
      <x:c r="M596" s="34">
        <x:f t="shared" si="345"/>
        <x:v>6.4044172085890083E-2</x:v>
      </x:c>
      <x:c r="N596" s="34">
        <x:f t="shared" si="316"/>
        <x:v>1.157522207745</x:v>
      </x:c>
      <x:c r="O596" s="35">
        <x:f t="shared" si="317"/>
        <x:v>0.16874628804743003</x:v>
      </x:c>
      <x:c r="P596" s="26" t="b">
        <x:f t="shared" si="318"/>
        <x:v>0</x:v>
      </x:c>
      <x:c r="Q596" s="26" t="b">
        <x:f t="shared" si="319"/>
        <x:v>0</x:v>
      </x:c>
      <x:c r="R596" s="26" t="b">
        <x:f t="shared" si="320"/>
        <x:v>0</x:v>
      </x:c>
      <x:c r="S596" s="26" t="b">
        <x:f t="shared" si="346"/>
        <x:v>0</x:v>
      </x:c>
      <x:c r="T596" s="26" t="str">
        <x:f t="shared" si="347"/>
        <x:v>不调</x:v>
      </x:c>
      <x:c r="U596" s="34">
        <x:f t="shared" si="321"/>
        <x:v>9.725777614016673E-2</x:v>
      </x:c>
      <x:c r="V596" s="34">
        <x:f t="shared" si="322"/>
        <x:v>9.8069799749268188E-2</x:v>
      </x:c>
      <x:c r="W596" s="34">
        <x:f t="shared" si="323"/>
        <x:v>0.89815045976967522</x:v>
      </x:c>
      <x:c r="X596" s="34">
        <x:f t="shared" si="324"/>
        <x:v>6.4044172085890083E-2</x:v>
      </x:c>
      <x:c r="Y596" s="34">
        <x:f t="shared" si="348"/>
        <x:v>0.99998626710299976</x:v>
      </x:c>
      <x:c r="Z596" s="34">
        <x:f t="shared" si="325"/>
        <x:v>9.7256440509144518E-2</x:v>
      </x:c>
      <x:c r="AA596" s="34">
        <x:f t="shared" si="326"/>
        <x:v>9.8068452966809397E-2</x:v>
      </x:c>
      <x:c r="AB596" s="34">
        <x:f t="shared" si="327"/>
        <x:v>0.89813812556192052</x:v>
      </x:c>
      <x:c r="AC596" s="34">
        <x:f t="shared" si="328"/>
        <x:v>6.4043292573871369E-2</x:v>
      </x:c>
      <x:c r="AD596" s="34">
        <x:f t="shared" si="329"/>
        <x:v>1.1575063116117459</x:v>
      </x:c>
      <x:c r="AE596" s="34">
        <x:f t="shared" si="349"/>
        <x:v>1.1904360359613961</x:v>
      </x:c>
      <x:c r="AF596" s="33">
        <x:f t="shared" si="330"/>
        <x:v>-2.7661901483901352E-2</x:v>
      </x:c>
      <x:c r="AG596" s="33">
        <x:f t="shared" si="350"/>
        <x:v>-1.3798629568052556E-3</x:v>
      </x:c>
      <x:c r="AH596" s="30">
        <x:f t="shared" si="351"/>
        <x:v>44651</x:v>
      </x:c>
      <x:c r="AI596" s="36">
        <x:f t="shared" si="331"/>
        <x:v>2022</x:v>
      </x:c>
      <x:c r="AJ596" s="36">
        <x:f t="shared" si="332"/>
        <x:v>4</x:v>
      </x:c>
      <x:c r="AK596" s="26">
        <x:f t="shared" si="333"/>
        <x:v>0</x:v>
      </x:c>
      <x:c r="AL596" s="34">
        <x:f t="shared" si="352"/>
        <x:v>1.1630596856384821</x:v>
      </x:c>
      <x:c r="AM596" s="35" t="str">
        <x:f t="shared" si="334"/>
      </x:c>
      <x:c r="AN596" s="34">
        <x:f t="shared" si="353"/>
        <x:v>1.1891432977618004</x:v>
      </x:c>
      <x:c r="AO596" s="35">
        <x:f t="shared" si="335"/>
        <x:v>-2.6604855957731433E-2</x:v>
      </x:c>
      <x:c r="AP596" s="31">
        <x:f t="shared" si="336"/>
        <x:v>1</x:v>
      </x:c>
      <x:c r="AQ596" s="26" t="b">
        <x:f t="shared" si="337"/>
        <x:v>1</x:v>
      </x:c>
    </x:row>
    <x:row r="597">
      <x:c r="A597" s="30" t="n">
        <x:f>'净值底稿'!A559</x:f>
        <x:v>44671</x:v>
      </x:c>
      <x:c r="B597" s="32" t="n">
        <x:f>'净值底稿'!F559</x:f>
        <x:v>1.591352958931615</x:v>
      </x:c>
      <x:c r="C597" s="32" t="n">
        <x:f>'净值底稿'!O559</x:f>
        <x:v>1.2458406609660626</x:v>
      </x:c>
      <x:c r="D597" s="32" t="n">
        <x:f>'净值底稿'!P559</x:f>
        <x:v>1.5299</x:v>
      </x:c>
      <x:c r="E597" s="32" t="n">
        <x:f>'净值底稿'!Q559</x:f>
        <x:v>1.4426</x:v>
      </x:c>
      <x:c r="F597" s="33">
        <x:f t="shared" si="338"/>
        <x:v>-1.901241416152033E-2</x:v>
      </x:c>
      <x:c r="G597" s="33">
        <x:f t="shared" si="339"/>
        <x:v>-1.6997271047586415E-2</x:v>
      </x:c>
      <x:c r="H597" s="33">
        <x:f t="shared" si="340"/>
        <x:v>-6.535947712416057E-5</x:v>
      </x:c>
      <x:c r="I597" s="33">
        <x:f t="shared" si="341"/>
        <x:v>-1.2053143405012956E-2</x:v>
      </x:c>
      <x:c r="J597" s="34">
        <x:f t="shared" si="342"/>
        <x:v>9.5407360782309394E-2</x:v>
      </x:c>
      <x:c r="K597" s="34">
        <x:f t="shared" si="343"/>
        <x:v>9.6401556890515064E-2</x:v>
      </x:c>
      <x:c r="L597" s="34">
        <x:f t="shared" si="344"/>
        <x:v>0.89807942372364857</x:v>
      </x:c>
      <x:c r="M597" s="34">
        <x:f t="shared" si="345"/>
        <x:v>6.3271369584349299E-2</x:v>
      </x:c>
      <x:c r="N597" s="34">
        <x:f t="shared" si="316"/>
        <x:v>1.1531597109808223</x:v>
      </x:c>
      <x:c r="O597" s="35">
        <x:f t="shared" si="317"/>
        <x:v>0.16633334987890014</x:v>
      </x:c>
      <x:c r="P597" s="26" t="b">
        <x:f t="shared" si="318"/>
        <x:v>0</x:v>
      </x:c>
      <x:c r="Q597" s="26" t="b">
        <x:f t="shared" si="319"/>
        <x:v>0</x:v>
      </x:c>
      <x:c r="R597" s="26" t="b">
        <x:f t="shared" si="320"/>
        <x:v>0</x:v>
      </x:c>
      <x:c r="S597" s="26" t="b">
        <x:f t="shared" si="346"/>
        <x:v>0</x:v>
      </x:c>
      <x:c r="T597" s="26" t="str">
        <x:f t="shared" si="347"/>
        <x:v>不调</x:v>
      </x:c>
      <x:c r="U597" s="34">
        <x:f t="shared" si="321"/>
        <x:v>9.5407360782309394E-2</x:v>
      </x:c>
      <x:c r="V597" s="34">
        <x:f t="shared" si="322"/>
        <x:v>9.6401556890515064E-2</x:v>
      </x:c>
      <x:c r="W597" s="34">
        <x:f t="shared" si="323"/>
        <x:v>0.89807942372364857</x:v>
      </x:c>
      <x:c r="X597" s="34">
        <x:f t="shared" si="324"/>
        <x:v>6.3271369584349299E-2</x:v>
      </x:c>
      <x:c r="Y597" s="34">
        <x:f t="shared" si="348"/>
        <x:v>0.99998626710299976</x:v>
      </x:c>
      <x:c r="Z597" s="34">
        <x:f t="shared" si="325"/>
        <x:v>9.5406050562850703E-2</x:v>
      </x:c>
      <x:c r="AA597" s="34">
        <x:f t="shared" si="326"/>
        <x:v>9.6400233017863629E-2</x:v>
      </x:c>
      <x:c r="AB597" s="34">
        <x:f t="shared" si="327"/>
        <x:v>0.89806709049142452</x:v>
      </x:c>
      <x:c r="AC597" s="34">
        <x:f t="shared" si="328"/>
        <x:v>6.3270500685147738E-2</x:v>
      </x:c>
      <x:c r="AD597" s="34">
        <x:f t="shared" si="329"/>
        <x:v>1.1531438747572866</x:v>
      </x:c>
      <x:c r="AE597" s="34">
        <x:f t="shared" si="349"/>
        <x:v>1.1904360359613961</x:v>
      </x:c>
      <x:c r="AF597" s="33">
        <x:f t="shared" si="330"/>
        <x:v>-3.1326472046851572E-2</x:v>
      </x:c>
      <x:c r="AG597" s="33">
        <x:f t="shared" si="350"/>
        <x:v>-3.7688233841116636E-3</x:v>
      </x:c>
      <x:c r="AH597" s="30">
        <x:f t="shared" si="351"/>
        <x:v>44651</x:v>
      </x:c>
      <x:c r="AI597" s="36">
        <x:f t="shared" si="331"/>
        <x:v>2022</x:v>
      </x:c>
      <x:c r="AJ597" s="36">
        <x:f t="shared" si="332"/>
        <x:v>4</x:v>
      </x:c>
      <x:c r="AK597" s="26">
        <x:f t="shared" si="333"/>
        <x:v>0</x:v>
      </x:c>
      <x:c r="AL597" s="34">
        <x:f t="shared" si="352"/>
        <x:v>1.1630596856384821</x:v>
      </x:c>
      <x:c r="AM597" s="35" t="str">
        <x:f t="shared" si="334"/>
      </x:c>
      <x:c r="AN597" s="34">
        <x:f t="shared" si="353"/>
        <x:v>1.1891432977618004</x:v>
      </x:c>
      <x:c r="AO597" s="35">
        <x:f t="shared" si="335"/>
        <x:v>-3.0273410338578777E-2</x:v>
      </x:c>
      <x:c r="AP597" s="31">
        <x:f t="shared" si="336"/>
        <x:v>1</x:v>
      </x:c>
      <x:c r="AQ597" s="26" t="b">
        <x:f t="shared" si="337"/>
        <x:v>1</x:v>
      </x:c>
    </x:row>
    <x:row r="598">
      <x:c r="A598" s="30" t="n">
        <x:f>'净值底稿'!A560</x:f>
        <x:v>44672</x:v>
      </x:c>
      <x:c r="B598" s="32" t="n">
        <x:f>'净值底稿'!F560</x:f>
        <x:v>1.5484859515017775</x:v>
      </x:c>
      <x:c r="C598" s="32" t="n">
        <x:f>'净值底稿'!O560</x:f>
        <x:v>1.2047082136088125</x:v>
      </x:c>
      <x:c r="D598" s="32" t="n">
        <x:f>'净值底稿'!P560</x:f>
        <x:v>1.5304</x:v>
      </x:c>
      <x:c r="E598" s="32" t="n">
        <x:f>'净值底稿'!Q560</x:f>
        <x:v>1.4558</x:v>
      </x:c>
      <x:c r="F598" s="33">
        <x:f t="shared" si="338"/>
        <x:v>-2.693746047301615E-2</x:v>
      </x:c>
      <x:c r="G598" s="33">
        <x:f t="shared" si="339"/>
        <x:v>-3.3015817067131747E-2</x:v>
      </x:c>
      <x:c r="H598" s="33">
        <x:f t="shared" si="340"/>
        <x:v>3.2681874632323193E-4</x:v>
      </x:c>
      <x:c r="I598" s="33">
        <x:f t="shared" si="341"/>
        <x:v>9.1501455704976475E-3</x:v>
      </x:c>
      <x:c r="J598" s="34">
        <x:f t="shared" si="342"/>
        <x:v>9.2836053846927336E-2</x:v>
      </x:c>
      <x:c r="K598" s="34">
        <x:f t="shared" si="343"/>
        <x:v>9.3217500559316976E-2</x:v>
      </x:c>
      <x:c r="L598" s="34">
        <x:f t="shared" si="344"/>
        <x:v>0.89836059565205306</x:v>
      </x:c>
      <x:c r="M598" s="34">
        <x:f t="shared" si="345"/>
        <x:v>6.3849434976735106E-2</x:v>
      </x:c>
      <x:c r="N598" s="34">
        <x:f t="shared" si="316"/>
        <x:v>1.1482635850350325</x:v>
      </x:c>
      <x:c r="O598" s="35">
        <x:f t="shared" si="317"/>
        <x:v>0.1620303533361358</x:v>
      </x:c>
      <x:c r="P598" s="26" t="b">
        <x:f t="shared" si="318"/>
        <x:v>0</x:v>
      </x:c>
      <x:c r="Q598" s="26" t="b">
        <x:f t="shared" si="319"/>
        <x:v>0</x:v>
      </x:c>
      <x:c r="R598" s="26" t="b">
        <x:f t="shared" si="320"/>
        <x:v>0</x:v>
      </x:c>
      <x:c r="S598" s="26" t="b">
        <x:f t="shared" si="346"/>
        <x:v>0</x:v>
      </x:c>
      <x:c r="T598" s="26" t="str">
        <x:f t="shared" si="347"/>
        <x:v>不调</x:v>
      </x:c>
      <x:c r="U598" s="34">
        <x:f t="shared" si="321"/>
        <x:v>9.2836053846927336E-2</x:v>
      </x:c>
      <x:c r="V598" s="34">
        <x:f t="shared" si="322"/>
        <x:v>9.3217500559316976E-2</x:v>
      </x:c>
      <x:c r="W598" s="34">
        <x:f t="shared" si="323"/>
        <x:v>0.89836059565205306</x:v>
      </x:c>
      <x:c r="X598" s="34">
        <x:f t="shared" si="324"/>
        <x:v>6.3849434976735106E-2</x:v>
      </x:c>
      <x:c r="Y598" s="34">
        <x:f t="shared" si="348"/>
        <x:v>0.99998626710299976</x:v>
      </x:c>
      <x:c r="Z598" s="34">
        <x:f t="shared" si="325"/>
        <x:v>9.2834778938961943E-2</x:v>
      </x:c>
      <x:c r="AA598" s="34">
        <x:f t="shared" si="326"/>
        <x:v>9.3216220412983178E-2</x:v>
      </x:c>
      <x:c r="AB598" s="34">
        <x:f t="shared" si="327"/>
        <x:v>0.89834825855852385</x:v>
      </x:c>
      <x:c r="AC598" s="34">
        <x:f t="shared" si="328"/>
        <x:v>6.3848558139021044E-2</x:v>
      </x:c>
      <x:c r="AD598" s="34">
        <x:f t="shared" si="329"/>
        <x:v>1.14824781604949</x:v>
      </x:c>
      <x:c r="AE598" s="34">
        <x:f t="shared" si="349"/>
        <x:v>1.1904360359613961</x:v>
      </x:c>
      <x:c r="AF598" s="33">
        <x:f t="shared" si="330"/>
        <x:v>-3.5439300086236858E-2</x:v>
      </x:c>
      <x:c r="AG598" s="33">
        <x:f t="shared" si="350"/>
        <x:v>-4.2458350731188199E-3</x:v>
      </x:c>
      <x:c r="AH598" s="30">
        <x:f t="shared" si="351"/>
        <x:v>44651</x:v>
      </x:c>
      <x:c r="AI598" s="36">
        <x:f t="shared" si="331"/>
        <x:v>2022</x:v>
      </x:c>
      <x:c r="AJ598" s="36">
        <x:f t="shared" si="332"/>
        <x:v>4</x:v>
      </x:c>
      <x:c r="AK598" s="26">
        <x:f t="shared" si="333"/>
        <x:v>0</x:v>
      </x:c>
      <x:c r="AL598" s="34">
        <x:f t="shared" si="352"/>
        <x:v>1.1630596856384821</x:v>
      </x:c>
      <x:c r="AM598" s="35" t="str">
        <x:f t="shared" si="334"/>
      </x:c>
      <x:c r="AN598" s="34">
        <x:f t="shared" si="353"/>
        <x:v>1.1891432977618004</x:v>
      </x:c>
      <x:c r="AO598" s="35">
        <x:f t="shared" si="335"/>
        <x:v>-3.4390709504299122E-2</x:v>
      </x:c>
      <x:c r="AP598" s="31">
        <x:f t="shared" si="336"/>
        <x:v>1</x:v>
      </x:c>
      <x:c r="AQ598" s="26" t="b">
        <x:f t="shared" si="337"/>
        <x:v>1</x:v>
      </x:c>
    </x:row>
    <x:row r="599">
      <x:c r="A599" s="30" t="n">
        <x:f>'净值底稿'!A561</x:f>
        <x:v>44673</x:v>
      </x:c>
      <x:c r="B599" s="32" t="n">
        <x:f>'净值底稿'!F561</x:f>
        <x:v>1.5270068636859024</x:v>
      </x:c>
      <x:c r="C599" s="32" t="n">
        <x:f>'净值底稿'!O561</x:f>
        <x:v>1.1967643215698003</x:v>
      </x:c>
      <x:c r="D599" s="32" t="n">
        <x:f>'净值底稿'!P561</x:f>
        <x:v>1.5304</x:v>
      </x:c>
      <x:c r="E599" s="32" t="n">
        <x:f>'净值底稿'!Q561</x:f>
        <x:v>1.4631</x:v>
      </x:c>
      <x:c r="F599" s="33">
        <x:f t="shared" si="338"/>
        <x:v>-1.3871025303809681E-2</x:v>
      </x:c>
      <x:c r="G599" s="33">
        <x:f t="shared" si="339"/>
        <x:v>-6.5940382486606719E-3</x:v>
      </x:c>
      <x:c r="H599" s="33">
        <x:f t="shared" si="340"/>
        <x:v>0</x:v>
      </x:c>
      <x:c r="I599" s="33">
        <x:f t="shared" si="341"/>
        <x:v>5.0144250583872285E-3</x:v>
      </x:c>
      <x:c r="J599" s="34">
        <x:f t="shared" si="342"/>
        <x:v>9.1547065371226019E-2</x:v>
      </x:c>
      <x:c r="K599" s="34">
        <x:f t="shared" si="343"/>
        <x:v>9.2601549090184379E-2</x:v>
      </x:c>
      <x:c r="L599" s="34">
        <x:f t="shared" si="344"/>
        <x:v>0.89834825855852385</x:v>
      </x:c>
      <x:c r="M599" s="34">
        <x:f t="shared" si="345"/>
        <x:v>6.4168721948895252E-2</x:v>
      </x:c>
      <x:c r="N599" s="34">
        <x:f t="shared" si="316"/>
        <x:v>1.1466655949688296</x:v>
      </x:c>
      <x:c r="O599" s="35">
        <x:f t="shared" si="317"/>
        <x:v>0.16059487200923317</x:v>
      </x:c>
      <x:c r="P599" s="26" t="b">
        <x:f t="shared" si="318"/>
        <x:v>0</x:v>
      </x:c>
      <x:c r="Q599" s="26" t="b">
        <x:f t="shared" si="319"/>
        <x:v>0</x:v>
      </x:c>
      <x:c r="R599" s="26" t="b">
        <x:f t="shared" si="320"/>
        <x:v>0</x:v>
      </x:c>
      <x:c r="S599" s="26" t="b">
        <x:f t="shared" si="346"/>
        <x:v>0</x:v>
      </x:c>
      <x:c r="T599" s="26" t="str">
        <x:f t="shared" si="347"/>
        <x:v>不调</x:v>
      </x:c>
      <x:c r="U599" s="34">
        <x:f t="shared" si="321"/>
        <x:v>9.1547065371226019E-2</x:v>
      </x:c>
      <x:c r="V599" s="34">
        <x:f t="shared" si="322"/>
        <x:v>9.2601549090184379E-2</x:v>
      </x:c>
      <x:c r="W599" s="34">
        <x:f t="shared" si="323"/>
        <x:v>0.89834825855852385</x:v>
      </x:c>
      <x:c r="X599" s="34">
        <x:f t="shared" si="324"/>
        <x:v>6.4168721948895252E-2</x:v>
      </x:c>
      <x:c r="Y599" s="34">
        <x:f t="shared" si="348"/>
        <x:v>0.99998626710299976</x:v>
      </x:c>
      <x:c r="Z599" s="34">
        <x:f t="shared" si="325"/>
        <x:v>9.1545808164806605E-2</x:v>
      </x:c>
      <x:c r="AA599" s="34">
        <x:f t="shared" si="326"/>
        <x:v>9.2600277402648659E-2</x:v>
      </x:c>
      <x:c r="AB599" s="34">
        <x:f t="shared" si="327"/>
        <x:v>0.89833592163441867</x:v>
      </x:c>
      <x:c r="AC599" s="34">
        <x:f t="shared" si="328"/>
        <x:v>6.4167840726446088E-2</x:v>
      </x:c>
      <x:c r="AD599" s="34">
        <x:f t="shared" si="329"/>
        <x:v>1.14664984792832</x:v>
      </x:c>
      <x:c r="AE599" s="34">
        <x:f t="shared" si="349"/>
        <x:v>1.1904360359613961</x:v>
      </x:c>
      <x:c r="AF599" s="33">
        <x:f t="shared" si="330"/>
        <x:v>-3.6781638584818532E-2</x:v>
      </x:c>
      <x:c r="AG599" s="33">
        <x:f t="shared" si="350"/>
        <x:v>-1.3916578798013335E-3</x:v>
      </x:c>
      <x:c r="AH599" s="30">
        <x:f t="shared" si="351"/>
        <x:v>44651</x:v>
      </x:c>
      <x:c r="AI599" s="36">
        <x:f t="shared" si="331"/>
        <x:v>2022</x:v>
      </x:c>
      <x:c r="AJ599" s="36">
        <x:f t="shared" si="332"/>
        <x:v>4</x:v>
      </x:c>
      <x:c r="AK599" s="26">
        <x:f t="shared" si="333"/>
        <x:v>0</x:v>
      </x:c>
      <x:c r="AL599" s="34">
        <x:f t="shared" si="352"/>
        <x:v>1.1630596856384821</x:v>
      </x:c>
      <x:c r="AM599" s="35" t="str">
        <x:f t="shared" si="334"/>
      </x:c>
      <x:c r="AN599" s="34">
        <x:f t="shared" si="353"/>
        <x:v>1.1891432977618004</x:v>
      </x:c>
      <x:c r="AO599" s="35">
        <x:f t="shared" si="335"/>
        <x:v>-3.5734507282226935E-2</x:v>
      </x:c>
      <x:c r="AP599" s="31">
        <x:f t="shared" si="336"/>
        <x:v>1</x:v>
      </x:c>
      <x:c r="AQ599" s="26" t="b">
        <x:f t="shared" si="337"/>
        <x:v>1</x:v>
      </x:c>
    </x:row>
    <x:row r="600">
      <x:c r="A600" s="30" t="n">
        <x:f>'净值底稿'!A562</x:f>
        <x:v>44676</x:v>
      </x:c>
      <x:c r="B600" s="32" t="n">
        <x:f>'净值底稿'!F562</x:f>
        <x:v>1.43610963514107</x:v>
      </x:c>
      <x:c r="C600" s="32" t="n">
        <x:f>'净值底稿'!O562</x:f>
        <x:v>1.1179326391922253</x:v>
      </x:c>
      <x:c r="D600" s="32" t="n">
        <x:f>'净值底稿'!P562</x:f>
        <x:v>1.5318</x:v>
      </x:c>
      <x:c r="E600" s="32" t="n">
        <x:f>'净值底稿'!Q562</x:f>
        <x:v>1.457</x:v>
      </x:c>
      <x:c r="F600" s="33">
        <x:f t="shared" si="338"/>
        <x:v>-5.9526404698289181E-2</x:v>
      </x:c>
      <x:c r="G600" s="33">
        <x:f t="shared" si="339"/>
        <x:v>-6.5870682269480785E-2</x:v>
      </x:c>
      <x:c r="H600" s="33">
        <x:f t="shared" si="340"/>
        <x:v>9.1479351803447351E-4</x:v>
      </x:c>
      <x:c r="I600" s="33">
        <x:f t="shared" si="341"/>
        <x:v>-4.1692297177226001E-3</x:v>
      </x:c>
      <x:c r="J600" s="34">
        <x:f t="shared" si="342"/>
        <x:v>8.6096415339556379E-2</x:v>
      </x:c>
      <x:c r="K600" s="34">
        <x:f t="shared" si="343"/>
        <x:v>8.6500633951793013E-2</x:v>
      </x:c>
      <x:c r="L600" s="34">
        <x:f t="shared" si="344"/>
        <x:v>0.89915771351254736</x:v>
      </x:c>
      <x:c r="M600" s="34">
        <x:f t="shared" si="345"/>
        <x:v>6.3900310257967302E-2</x:v>
      </x:c>
      <x:c r="N600" s="34">
        <x:f t="shared" si="316"/>
        <x:v>1.1356550730618642</x:v>
      </x:c>
      <x:c r="O600" s="35">
        <x:f t="shared" si="317"/>
        <x:v>0.15198016843794548</x:v>
      </x:c>
      <x:c r="P600" s="26" t="b">
        <x:f t="shared" si="318"/>
        <x:v>0</x:v>
      </x:c>
      <x:c r="Q600" s="26" t="b">
        <x:f t="shared" si="319"/>
        <x:v>0</x:v>
      </x:c>
      <x:c r="R600" s="26" t="b">
        <x:f t="shared" si="320"/>
        <x:v>0</x:v>
      </x:c>
      <x:c r="S600" s="26" t="b">
        <x:f t="shared" si="346"/>
        <x:v>0</x:v>
      </x:c>
      <x:c r="T600" s="26" t="str">
        <x:f t="shared" si="347"/>
        <x:v>不调</x:v>
      </x:c>
      <x:c r="U600" s="34">
        <x:f t="shared" si="321"/>
        <x:v>8.6096415339556379E-2</x:v>
      </x:c>
      <x:c r="V600" s="34">
        <x:f t="shared" si="322"/>
        <x:v>8.6500633951793013E-2</x:v>
      </x:c>
      <x:c r="W600" s="34">
        <x:f t="shared" si="323"/>
        <x:v>0.89915771351254736</x:v>
      </x:c>
      <x:c r="X600" s="34">
        <x:f t="shared" si="324"/>
        <x:v>6.3900310257967302E-2</x:v>
      </x:c>
      <x:c r="Y600" s="34">
        <x:f t="shared" si="348"/>
        <x:v>0.99995880187477393</x:v>
      </x:c>
      <x:c r="Z600" s="34">
        <x:f t="shared" si="325"/>
        <x:v>8.6092868328655703E-2</x:v>
      </x:c>
      <x:c r="AA600" s="34">
        <x:f t="shared" si="326"/>
        <x:v>8.6497070287843328E-2</x:v>
      </x:c>
      <x:c r="AB600" s="34">
        <x:f t="shared" si="327"/>
        <x:v>0.89912066990046813</x:v>
      </x:c>
      <x:c r="AC600" s="34">
        <x:f t="shared" si="328"/>
        <x:v>6.3897677684983306E-2</x:v>
      </x:c>
      <x:c r="AD600" s="34">
        <x:f t="shared" si="329"/>
        <x:v>1.1356082862019505</x:v>
      </x:c>
      <x:c r="AE600" s="34">
        <x:f t="shared" si="349"/>
        <x:v>1.1904360359613961</x:v>
      </x:c>
      <x:c r="AF600" s="33">
        <x:f t="shared" si="330"/>
        <x:v>-4.6056863286372818E-2</x:v>
      </x:c>
      <x:c r="AG600" s="33">
        <x:f t="shared" si="350"/>
        <x:v>-9.6294101868312776E-3</x:v>
      </x:c>
      <x:c r="AH600" s="30">
        <x:f t="shared" si="351"/>
        <x:v>44651</x:v>
      </x:c>
      <x:c r="AI600" s="36">
        <x:f t="shared" si="331"/>
        <x:v>2022</x:v>
      </x:c>
      <x:c r="AJ600" s="36">
        <x:f t="shared" si="332"/>
        <x:v>4</x:v>
      </x:c>
      <x:c r="AK600" s="26">
        <x:f t="shared" si="333"/>
        <x:v>0</x:v>
      </x:c>
      <x:c r="AL600" s="34">
        <x:f t="shared" si="352"/>
        <x:v>1.1630596856384821</x:v>
      </x:c>
      <x:c r="AM600" s="35" t="str">
        <x:f t="shared" si="334"/>
      </x:c>
      <x:c r="AN600" s="34">
        <x:f t="shared" si="353"/>
        <x:v>1.1891432977618004</x:v>
      </x:c>
      <x:c r="AO600" s="35">
        <x:f t="shared" si="335"/>
        <x:v>-4.501981524061327E-2</x:v>
      </x:c>
      <x:c r="AP600" s="31">
        <x:f t="shared" si="336"/>
        <x:v>1</x:v>
      </x:c>
      <x:c r="AQ600" s="26" t="b">
        <x:f t="shared" si="337"/>
        <x:v>1</x:v>
      </x:c>
    </x:row>
    <x:row r="601">
      <x:c r="A601" s="30" t="n">
        <x:f>'净值底稿'!A563</x:f>
        <x:v>44677</x:v>
      </x:c>
      <x:c r="B601" s="32" t="n">
        <x:f>'净值底稿'!F563</x:f>
        <x:v>1.40137152644774</x:v>
      </x:c>
      <x:c r="C601" s="32" t="n">
        <x:f>'净值底稿'!O563</x:f>
        <x:v>1.089635665732498</x:v>
      </x:c>
      <x:c r="D601" s="32" t="n">
        <x:f>'净值底稿'!P563</x:f>
        <x:v>1.5319</x:v>
      </x:c>
      <x:c r="E601" s="32" t="n">
        <x:f>'净值底稿'!Q563</x:f>
        <x:v>1.4432</x:v>
      </x:c>
      <x:c r="F601" s="33">
        <x:f t="shared" si="338"/>
        <x:v>-2.418903671648831E-2</x:v>
      </x:c>
      <x:c r="G601" s="33">
        <x:f t="shared" si="339"/>
        <x:v>-2.5311877001975458E-2</x:v>
      </x:c>
      <x:c r="H601" s="33">
        <x:f t="shared" si="340"/>
        <x:v>6.5282673978428463E-5</x:v>
      </x:c>
      <x:c r="I601" s="33">
        <x:f t="shared" si="341"/>
        <x:v>-9.4715168153740592E-3</x:v>
      </x:c>
      <x:c r="J601" s="34">
        <x:f t="shared" si="342"/>
        <x:v>8.4010364775626054E-2</x:v>
      </x:c>
      <x:c r="K601" s="34">
        <x:f t="shared" si="343"/>
        <x:v>8.4307667083686214E-2</x:v>
      </x:c>
      <x:c r="L601" s="34">
        <x:f t="shared" si="344"/>
        <x:v>0.89917936690202849</x:v>
      </x:c>
      <x:c r="M601" s="34">
        <x:f t="shared" si="345"/>
        <x:v>6.329246975632663E-2</x:v>
      </x:c>
      <x:c r="N601" s="34">
        <x:f t="shared" si="316"/>
        <x:v>1.1307898685176674</x:v>
      </x:c>
      <x:c r="O601" s="35">
        <x:f t="shared" si="317"/>
        <x:v>0.14884996456499688</x:v>
      </x:c>
      <x:c r="P601" s="26" t="b">
        <x:f t="shared" si="318"/>
        <x:v>0</x:v>
      </x:c>
      <x:c r="Q601" s="26" t="b">
        <x:f t="shared" si="319"/>
        <x:v>0</x:v>
      </x:c>
      <x:c r="R601" s="26" t="b">
        <x:f t="shared" si="320"/>
        <x:v>1</x:v>
      </x:c>
      <x:c r="S601" s="26" t="b">
        <x:f t="shared" si="346"/>
        <x:v>1</x:v>
      </x:c>
      <x:c r="T601" s="26" t="str">
        <x:f t="shared" si="347"/>
        <x:v>动态</x:v>
      </x:c>
      <x:c r="U601" s="34">
        <x:f t="shared" si="321"/>
        <x:v>0.11287925398053027</x:v>
      </x:c>
      <x:c r="V601" s="34">
        <x:f t="shared" si="322"/>
        <x:v>0.11327871972300324</x:v>
      </x:c>
      <x:c r="W601" s="34">
        <x:f t="shared" si="323"/>
        <x:v>0.84514299897077838</x:v>
      </x:c>
      <x:c r="X601" s="34">
        <x:f t="shared" si="324"/>
        <x:v>5.9488895843355573E-2</x:v>
      </x:c>
      <x:c r="Y601" s="34">
        <x:f t="shared" si="348"/>
        <x:v>0.99998626710299976</x:v>
      </x:c>
      <x:c r="Z601" s="34">
        <x:f t="shared" si="325"/>
        <x:v>0.11287770382136189</x:v>
      </x:c>
      <x:c r="AA601" s="34">
        <x:f t="shared" si="326"/>
        <x:v>0.11327716407801297</x:v>
      </x:c>
      <x:c r="AB601" s="34">
        <x:f t="shared" si="327"/>
        <x:v>0.84513139270902304</x:v>
      </x:c>
      <x:c r="AC601" s="34">
        <x:f t="shared" si="328"/>
        <x:v>5.9488078888476299E-2</x:v>
      </x:c>
      <x:c r="AD601" s="34">
        <x:f t="shared" si="329"/>
        <x:v>1.1307743394968743</x:v>
      </x:c>
      <x:c r="AE601" s="34">
        <x:f t="shared" si="349"/>
        <x:v>1.1904360359613961</x:v>
      </x:c>
      <x:c r="AF601" s="33">
        <x:f t="shared" si="330"/>
        <x:v>-5.0117515483592556E-2</x:v>
      </x:c>
      <x:c r="AG601" s="33">
        <x:f t="shared" si="350"/>
        <x:v>-4.2567025653215129E-3</x:v>
      </x:c>
      <x:c r="AH601" s="30">
        <x:f t="shared" si="351"/>
        <x:v>44677</x:v>
      </x:c>
      <x:c r="AI601" s="36">
        <x:f t="shared" si="331"/>
        <x:v>2022</x:v>
      </x:c>
      <x:c r="AJ601" s="36">
        <x:f t="shared" si="332"/>
        <x:v>4</x:v>
      </x:c>
      <x:c r="AK601" s="26">
        <x:f t="shared" si="333"/>
        <x:v>0</x:v>
      </x:c>
      <x:c r="AL601" s="34">
        <x:f t="shared" si="352"/>
        <x:v>1.1630596856384821</x:v>
      </x:c>
      <x:c r="AM601" s="35" t="str">
        <x:f t="shared" si="334"/>
      </x:c>
      <x:c r="AN601" s="34">
        <x:f t="shared" si="353"/>
        <x:v>1.1891432977618004</x:v>
      </x:c>
      <x:c r="AO601" s="35">
        <x:f t="shared" si="335"/>
        <x:v>-4.9084881842909822E-2</x:v>
      </x:c>
      <x:c r="AP601" s="31">
        <x:f t="shared" si="336"/>
        <x:v>1</x:v>
      </x:c>
      <x:c r="AQ601" s="26" t="b">
        <x:f t="shared" si="337"/>
        <x:v>1</x:v>
      </x:c>
    </x:row>
    <x:row r="602">
      <x:c r="A602" s="30" t="n">
        <x:f>'净值底稿'!A564</x:f>
        <x:v>44678</x:v>
      </x:c>
      <x:c r="B602" s="32" t="n">
        <x:f>'净值底稿'!F564</x:f>
        <x:v>1.4823066247844499</x:v>
      </x:c>
      <x:c r="C602" s="32" t="n">
        <x:f>'净值底稿'!O564</x:f>
        <x:v>1.1316167051219042</x:v>
      </x:c>
      <x:c r="D602" s="32" t="n">
        <x:f>'净值底稿'!P564</x:f>
        <x:v>1.5317</x:v>
      </x:c>
      <x:c r="E602" s="32" t="n">
        <x:f>'净值底稿'!Q564</x:f>
        <x:v>1.445</x:v>
      </x:c>
      <x:c r="F602" s="33">
        <x:f t="shared" si="338"/>
        <x:v>5.7754204940832388E-2</x:v>
      </x:c>
      <x:c r="G602" s="33">
        <x:f t="shared" si="339"/>
        <x:v>3.8527592946569822E-2</x:v>
      </x:c>
      <x:c r="H602" s="33">
        <x:f t="shared" si="340"/>
        <x:v>-1.305568248579636E-4</x:v>
      </x:c>
      <x:c r="I602" s="33">
        <x:f t="shared" si="341"/>
        <x:v>1.2472283813746987E-3</x:v>
      </x:c>
      <x:c r="J602" s="34">
        <x:f t="shared" si="342"/>
        <x:v>0.11939686586111141</x:v>
      </x:c>
      <x:c r="K602" s="34">
        <x:f t="shared" si="343"/>
        <x:v>0.11764146054575246</x:v>
      </x:c>
      <x:c r="L602" s="34">
        <x:f t="shared" si="344"/>
        <x:v>0.84502105503780311</x:v>
      </x:c>
      <x:c r="M602" s="34">
        <x:f t="shared" si="345"/>
        <x:v>5.9562274108819466E-2</x:v>
      </x:c>
      <x:c r="N602" s="34">
        <x:f t="shared" si="316"/>
        <x:v>1.1416216555534866</x:v>
      </x:c>
      <x:c r="O602" s="35">
        <x:f t="shared" si="317"/>
        <x:v>0.20763299754675885</x:v>
      </x:c>
      <x:c r="P602" s="26" t="b">
        <x:f t="shared" si="318"/>
        <x:v>0</x:v>
      </x:c>
      <x:c r="Q602" s="26" t="b">
        <x:f t="shared" si="319"/>
        <x:v>0</x:v>
      </x:c>
      <x:c r="R602" s="26" t="b">
        <x:f t="shared" si="320"/>
        <x:v>0</x:v>
      </x:c>
      <x:c r="S602" s="26" t="b">
        <x:f t="shared" si="346"/>
        <x:v>0</x:v>
      </x:c>
      <x:c r="T602" s="26" t="str">
        <x:f t="shared" si="347"/>
        <x:v>不调</x:v>
      </x:c>
      <x:c r="U602" s="34">
        <x:f t="shared" si="321"/>
        <x:v>0.11939686586111141</x:v>
      </x:c>
      <x:c r="V602" s="34">
        <x:f t="shared" si="322"/>
        <x:v>0.11764146054575246</x:v>
      </x:c>
      <x:c r="W602" s="34">
        <x:f t="shared" si="323"/>
        <x:v>0.84502105503780311</x:v>
      </x:c>
      <x:c r="X602" s="34">
        <x:f t="shared" si="324"/>
        <x:v>5.9562274108819466E-2</x:v>
      </x:c>
      <x:c r="Y602" s="34">
        <x:f t="shared" si="348"/>
        <x:v>0.99998626710299976</x:v>
      </x:c>
      <x:c r="Z602" s="34">
        <x:f t="shared" si="325"/>
        <x:v>0.11939522619625038</x:v>
      </x:c>
      <x:c r="AA602" s="34">
        <x:f t="shared" si="326"/>
        <x:v>0.11763984498769182</x:v>
      </x:c>
      <x:c r="AB602" s="34">
        <x:f t="shared" si="327"/>
        <x:v>0.8450094504506912</x:v>
      </x:c>
      <x:c r="AC602" s="34">
        <x:f t="shared" si="328"/>
        <x:v>5.956145614624403E-2</x:v>
      </x:c>
      <x:c r="AD602" s="34">
        <x:f t="shared" si="329"/>
        <x:v>1.1416059777808776</x:v>
      </x:c>
      <x:c r="AE602" s="34">
        <x:f t="shared" si="349"/>
        <x:v>1.1904360359613961</x:v>
      </x:c>
      <x:c r="AF602" s="33">
        <x:f t="shared" si="330"/>
        <x:v>-4.101863242159276E-2</x:v>
      </x:c>
      <x:c r="AG602" s="33">
        <x:f t="shared" si="350"/>
        <x:v>9.5789565660135967E-3</x:v>
      </x:c>
      <x:c r="AH602" s="30">
        <x:f t="shared" si="351"/>
        <x:v>44677</x:v>
      </x:c>
      <x:c r="AI602" s="36">
        <x:f t="shared" si="331"/>
        <x:v>2022</x:v>
      </x:c>
      <x:c r="AJ602" s="36">
        <x:f t="shared" si="332"/>
        <x:v>4</x:v>
      </x:c>
      <x:c r="AK602" s="26">
        <x:f t="shared" si="333"/>
        <x:v>0</x:v>
      </x:c>
      <x:c r="AL602" s="34">
        <x:f t="shared" si="352"/>
        <x:v>1.1630596856384821</x:v>
      </x:c>
      <x:c r="AM602" s="35" t="str">
        <x:f t="shared" si="334"/>
      </x:c>
      <x:c r="AN602" s="34">
        <x:f t="shared" si="353"/>
        <x:v>1.1891432977618004</x:v>
      </x:c>
      <x:c r="AO602" s="35">
        <x:f t="shared" si="335"/>
        <x:v>-3.9976107228117397E-2</x:v>
      </x:c>
      <x:c r="AP602" s="31">
        <x:f t="shared" si="336"/>
        <x:v>1</x:v>
      </x:c>
      <x:c r="AQ602" s="26" t="b">
        <x:f t="shared" si="337"/>
        <x:v>1</x:v>
      </x:c>
    </x:row>
    <x:row r="603">
      <x:c r="A603" s="30" t="n">
        <x:f>'净值底稿'!A565</x:f>
        <x:v>44679</x:v>
      </x:c>
      <x:c r="B603" s="32" t="n">
        <x:f>'净值底稿'!F565</x:f>
        <x:v>1.477689800394825</x:v>
      </x:c>
      <x:c r="C603" s="32" t="n">
        <x:f>'净值底稿'!O565</x:f>
        <x:v>1.1262822086890087</x:v>
      </x:c>
      <x:c r="D603" s="32" t="n">
        <x:f>'净值底稿'!P565</x:f>
        <x:v>1.5314</x:v>
      </x:c>
      <x:c r="E603" s="32" t="n">
        <x:f>'净值底稿'!Q565</x:f>
        <x:v>1.4423</x:v>
      </x:c>
      <x:c r="F603" s="33">
        <x:f t="shared" si="338"/>
        <x:v>-3.1146217067581361E-3</x:v>
      </x:c>
      <x:c r="G603" s="33">
        <x:f t="shared" si="339"/>
        <x:v>-4.7140488548379489E-3</x:v>
      </x:c>
      <x:c r="H603" s="33">
        <x:f t="shared" si="340"/>
        <x:v>-1.9586080825229057E-4</x:v>
      </x:c>
      <x:c r="I603" s="33">
        <x:f t="shared" si="341"/>
        <x:v>-1.8685121107266944E-3</x:v>
      </x:c>
      <x:c r="J603" s="34">
        <x:f t="shared" si="342"/>
        <x:v>0.11902335523305624</x:v>
      </x:c>
      <x:c r="K603" s="34">
        <x:f t="shared" si="343"/>
        <x:v>0.11708528501114428</x:v>
      </x:c>
      <x:c r="L603" s="34">
        <x:f t="shared" si="344"/>
        <x:v>0.84484394621674508</x:v>
      </x:c>
      <x:c r="M603" s="34">
        <x:f t="shared" si="345"/>
        <x:v>5.9450164844102253E-2</x:v>
      </x:c>
      <x:c r="N603" s="34">
        <x:f t="shared" si="316"/>
        <x:v>1.1404027513050476</x:v>
      </x:c>
      <x:c r="O603" s="35">
        <x:f t="shared" si="317"/>
        <x:v>0.20703969713682632</x:v>
      </x:c>
      <x:c r="P603" s="26" t="b">
        <x:f t="shared" si="318"/>
        <x:v>0</x:v>
      </x:c>
      <x:c r="Q603" s="26" t="b">
        <x:f t="shared" si="319"/>
        <x:v>0</x:v>
      </x:c>
      <x:c r="R603" s="26" t="b">
        <x:f t="shared" si="320"/>
        <x:v>0</x:v>
      </x:c>
      <x:c r="S603" s="26" t="b">
        <x:f t="shared" si="346"/>
        <x:v>0</x:v>
      </x:c>
      <x:c r="T603" s="26" t="str">
        <x:f t="shared" si="347"/>
        <x:v>不调</x:v>
      </x:c>
      <x:c r="U603" s="34">
        <x:f t="shared" si="321"/>
        <x:v>0.11902335523305624</x:v>
      </x:c>
      <x:c r="V603" s="34">
        <x:f t="shared" si="322"/>
        <x:v>0.11708528501114428</x:v>
      </x:c>
      <x:c r="W603" s="34">
        <x:f t="shared" si="323"/>
        <x:v>0.84484394621674508</x:v>
      </x:c>
      <x:c r="X603" s="34">
        <x:f t="shared" si="324"/>
        <x:v>5.9450164844102253E-2</x:v>
      </x:c>
      <x:c r="Y603" s="34">
        <x:f t="shared" si="348"/>
        <x:v>0.99998626710299976</x:v>
      </x:c>
      <x:c r="Z603" s="34">
        <x:f t="shared" si="325"/>
        <x:v>0.1190217206975782</x:v>
      </x:c>
      <x:c r="AA603" s="34">
        <x:f t="shared" si="326"/>
        <x:v>0.11708367709098498</x:v>
      </x:c>
      <x:c r="AB603" s="34">
        <x:f t="shared" si="327"/>
        <x:v>0.84483234406185037</x:v>
      </x:c>
      <x:c r="AC603" s="34">
        <x:f t="shared" si="328"/>
        <x:v>5.9449348421111804E-2</x:v>
      </x:c>
      <x:c r="AD603" s="34">
        <x:f t="shared" si="329"/>
        <x:v>1.1403870902715254</x:v>
      </x:c>
      <x:c r="AE603" s="34">
        <x:f t="shared" si="349"/>
        <x:v>1.1904360359613961</x:v>
      </x:c>
      <x:c r="AF603" s="33">
        <x:f t="shared" si="330"/>
        <x:v>-4.2042532465384586E-2</x:v>
      </x:c>
      <x:c r="AG603" s="33">
        <x:f t="shared" si="350"/>
        <x:v>-1.0676954510360215E-3</x:v>
      </x:c>
      <x:c r="AH603" s="30">
        <x:f t="shared" si="351"/>
        <x:v>44677</x:v>
      </x:c>
      <x:c r="AI603" s="36">
        <x:f t="shared" si="331"/>
        <x:v>2022</x:v>
      </x:c>
      <x:c r="AJ603" s="36">
        <x:f t="shared" si="332"/>
        <x:v>4</x:v>
      </x:c>
      <x:c r="AK603" s="26">
        <x:f t="shared" si="333"/>
        <x:v>0</x:v>
      </x:c>
      <x:c r="AL603" s="34">
        <x:f t="shared" si="352"/>
        <x:v>1.1630596856384821</x:v>
      </x:c>
      <x:c r="AM603" s="35" t="str">
        <x:f t="shared" si="334"/>
      </x:c>
      <x:c r="AN603" s="34">
        <x:f t="shared" si="353"/>
        <x:v>1.1891432977618004</x:v>
      </x:c>
      <x:c r="AO603" s="35">
        <x:f t="shared" si="335"/>
        <x:v>-4.1001120371315758E-2</x:v>
      </x:c>
      <x:c r="AP603" s="31">
        <x:f t="shared" si="336"/>
        <x:v>1</x:v>
      </x:c>
      <x:c r="AQ603" s="26" t="b">
        <x:f t="shared" si="337"/>
        <x:v>1</x:v>
      </x:c>
    </x:row>
    <x:row r="604">
      <x:c r="A604" s="30" t="n">
        <x:f>'净值底稿'!A566</x:f>
        <x:v>44680</x:v>
      </x:c>
      <x:c r="B604" s="32" t="n">
        <x:f>'净值底稿'!F566</x:f>
        <x:v>1.521781840066055</x:v>
      </x:c>
      <x:c r="C604" s="32" t="n">
        <x:f>'净值底稿'!O566</x:f>
        <x:v>1.167769977210644</x:v>
      </x:c>
      <x:c r="D604" s="32" t="n">
        <x:f>'净值底稿'!P566</x:f>
        <x:v>1.5322</x:v>
      </x:c>
      <x:c r="E604" s="32" t="n">
        <x:f>'净值底稿'!Q566</x:f>
        <x:v>1.4614</x:v>
      </x:c>
      <x:c r="F604" s="33">
        <x:f t="shared" si="338"/>
        <x:v>2.9838494966568208E-2</x:v>
      </x:c>
      <x:c r="G604" s="33">
        <x:f t="shared" si="339"/>
        <x:v>3.6836032924578488E-2</x:v>
      </x:c>
      <x:c r="H604" s="33">
        <x:f t="shared" si="340"/>
        <x:v>5.2239780592922003E-4</x:v>
      </x:c>
      <x:c r="I604" s="33">
        <x:f t="shared" si="341"/>
        <x:v>1.3242737294598905E-2</x:v>
      </x:c>
      <x:c r="J604" s="34">
        <x:f t="shared" si="342"/>
        <x:v>0.12257314971152518</x:v>
      </x:c>
      <x:c r="K604" s="34">
        <x:f t="shared" si="343"/>
        <x:v>0.12139657527523921</x:v>
      </x:c>
      <x:c r="L604" s="34">
        <x:f t="shared" si="344"/>
        <x:v>0.84527368262476632</x:v>
      </x:c>
      <x:c r="M604" s="34">
        <x:f t="shared" si="345"/>
        <x:v>6.0236620524587663E-2</x:v>
      </x:c>
      <x:c r="N604" s="34">
        <x:f t="shared" si="316"/>
        <x:v>1.1494800281361184</x:v>
      </x:c>
      <x:c r="O604" s="35">
        <x:f t="shared" si="317"/>
        <x:v>0.21224355274998666</x:v>
      </x:c>
      <x:c r="P604" s="26" t="b">
        <x:f t="shared" si="318"/>
        <x:v>0</x:v>
      </x:c>
      <x:c r="Q604" s="26" t="b">
        <x:f t="shared" si="319"/>
        <x:v>0</x:v>
      </x:c>
      <x:c r="R604" s="26" t="b">
        <x:f t="shared" si="320"/>
        <x:v>0</x:v>
      </x:c>
      <x:c r="S604" s="26" t="b">
        <x:f t="shared" si="346"/>
        <x:v>0</x:v>
      </x:c>
      <x:c r="T604" s="26" t="str">
        <x:f t="shared" si="347"/>
        <x:v>不调</x:v>
      </x:c>
      <x:c r="U604" s="34">
        <x:f t="shared" si="321"/>
        <x:v>0.12257314971152518</x:v>
      </x:c>
      <x:c r="V604" s="34">
        <x:f t="shared" si="322"/>
        <x:v>0.12139657527523921</x:v>
      </x:c>
      <x:c r="W604" s="34">
        <x:f t="shared" si="323"/>
        <x:v>0.84527368262476632</x:v>
      </x:c>
      <x:c r="X604" s="34">
        <x:f t="shared" si="324"/>
        <x:v>6.0236620524587663E-2</x:v>
      </x:c>
      <x:c r="Y604" s="34">
        <x:f t="shared" si="348"/>
        <x:v>0.99998626710299976</x:v>
      </x:c>
      <x:c r="Z604" s="34">
        <x:f t="shared" si="325"/>
        <x:v>0.12257146642708519</x:v>
      </x:c>
      <x:c r="AA604" s="34">
        <x:f t="shared" si="326"/>
        <x:v>0.12139490814857477</x:v>
      </x:c>
      <x:c r="AB604" s="34">
        <x:f t="shared" si="327"/>
        <x:v>0.84526207456834579</x:v>
      </x:c>
      <x:c r="AC604" s="34">
        <x:f t="shared" si="328"/>
        <x:v>6.0235793301282356E-2</x:v>
      </x:c>
      <x:c r="AD604" s="34">
        <x:f t="shared" si="329"/>
        <x:v>1.1494642424452881</x:v>
      </x:c>
      <x:c r="AE604" s="34">
        <x:f t="shared" si="349"/>
        <x:v>1.1904360359613961</x:v>
      </x:c>
      <x:c r="AF604" s="33">
        <x:f t="shared" si="330"/>
        <x:v>-3.4417467447563577E-2</x:v>
      </x:c>
      <x:c r="AG604" s="33">
        <x:f t="shared" si="350"/>
        <x:v>7.959711444647688E-3</x:v>
      </x:c>
      <x:c r="AH604" s="30">
        <x:f t="shared" si="351"/>
        <x:v>44677</x:v>
      </x:c>
      <x:c r="AI604" s="36">
        <x:f t="shared" si="331"/>
        <x:v>2022</x:v>
      </x:c>
      <x:c r="AJ604" s="36">
        <x:f t="shared" si="332"/>
        <x:v>4</x:v>
      </x:c>
      <x:c r="AK604" s="26">
        <x:f t="shared" si="333"/>
        <x:v>1</x:v>
      </x:c>
      <x:c r="AL604" s="34">
        <x:f t="shared" si="352"/>
        <x:v>1.1630596856384821</x:v>
      </x:c>
      <x:c r="AM604" s="35">
        <x:f t="shared" si="334"/>
        <x:v>-1.1689377046656402E-2</x:v>
      </x:c>
      <x:c r="AN604" s="34">
        <x:f t="shared" si="353"/>
        <x:v>1.1891432977618004</x:v>
      </x:c>
      <x:c r="AO604" s="35">
        <x:f t="shared" si="335"/>
        <x:v>-3.3367766013731037E-2</x:v>
      </x:c>
      <x:c r="AP604" s="31">
        <x:f t="shared" si="336"/>
        <x:v>1</x:v>
      </x:c>
      <x:c r="AQ604" s="26" t="b">
        <x:f t="shared" si="337"/>
        <x:v>1</x:v>
      </x:c>
    </x:row>
    <x:row r="605">
      <x:c r="A605" s="30" t="n">
        <x:f>'净值底稿'!A567</x:f>
        <x:v>44686</x:v>
      </x:c>
      <x:c r="B605" s="32" t="n">
        <x:f>'净值底稿'!F567</x:f>
        <x:v>1.5267355240444225</x:v>
      </x:c>
      <x:c r="C605" s="32" t="n">
        <x:f>'净值底稿'!O567</x:f>
        <x:v>1.1810372131069564</x:v>
      </x:c>
      <x:c r="D605" s="32" t="n">
        <x:f>'净值底稿'!P567</x:f>
        <x:v>1.5331</x:v>
      </x:c>
      <x:c r="E605" s="32" t="n">
        <x:f>'净值底稿'!Q567</x:f>
        <x:v>1.4529</x:v>
      </x:c>
      <x:c r="F605" s="33">
        <x:f t="shared" si="338"/>
        <x:v>3.2551866817864816E-3</x:v>
      </x:c>
      <x:c r="G605" s="33">
        <x:f t="shared" si="339"/>
        <x:v>1.1361172281550536E-2</x:v>
      </x:c>
      <x:c r="H605" s="33">
        <x:f t="shared" si="340"/>
        <x:v>5.8739068006774531E-4</x:v>
      </x:c>
      <x:c r="I605" s="33">
        <x:f t="shared" si="341"/>
        <x:v>-5.8163404954153508E-3</x:v>
      </x:c>
      <x:c r="J605" s="34">
        <x:f t="shared" si="342"/>
        <x:v>0.12297045943216568</x:v>
      </x:c>
      <x:c r="K605" s="34">
        <x:f t="shared" si="343"/>
        <x:v>0.12277409661415374</x:v>
      </x:c>
      <x:c r="L605" s="34">
        <x:f t="shared" si="344"/>
        <x:v>0.84575857363316198</x:v>
      </x:c>
      <x:c r="M605" s="34">
        <x:f t="shared" si="345"/>
        <x:v>5.9885441417430636E-2</x:v>
      </x:c>
      <x:c r="N605" s="34">
        <x:f t="shared" si="316"/>
        <x:v>1.1513885710969121</x:v>
      </x:c>
      <x:c r="O605" s="35">
        <x:f t="shared" si="317"/>
        <x:v>0.21343320770693594</x:v>
      </x:c>
      <x:c r="P605" s="26" t="b">
        <x:f t="shared" si="318"/>
        <x:v>0</x:v>
      </x:c>
      <x:c r="Q605" s="26" t="b">
        <x:f t="shared" si="319"/>
        <x:v>0</x:v>
      </x:c>
      <x:c r="R605" s="26" t="b">
        <x:f t="shared" si="320"/>
        <x:v>0</x:v>
      </x:c>
      <x:c r="S605" s="26" t="b">
        <x:f t="shared" si="346"/>
        <x:v>0</x:v>
      </x:c>
      <x:c r="T605" s="26" t="str">
        <x:f t="shared" si="347"/>
        <x:v>不调</x:v>
      </x:c>
      <x:c r="U605" s="34">
        <x:f t="shared" si="321"/>
        <x:v>0.12297045943216568</x:v>
      </x:c>
      <x:c r="V605" s="34">
        <x:f t="shared" si="322"/>
        <x:v>0.12277409661415374</x:v>
      </x:c>
      <x:c r="W605" s="34">
        <x:f t="shared" si="323"/>
        <x:v>0.84575857363316198</x:v>
      </x:c>
      <x:c r="X605" s="34">
        <x:f t="shared" si="324"/>
        <x:v>5.9885441417430636E-2</x:v>
      </x:c>
      <x:c r="Y605" s="34">
        <x:f t="shared" si="348"/>
        <x:v>0.99991760544683339</x:v>
      </x:c>
      <x:c r="Z605" s="34">
        <x:f t="shared" si="325"/>
        <x:v>0.12296032733610808</x:v>
      </x:c>
      <x:c r="AA605" s="34">
        <x:f t="shared" si="326"/>
        <x:v>0.12276398069732278</x:v>
      </x:c>
      <x:c r="AB605" s="34">
        <x:f t="shared" si="327"/>
        <x:v>0.84568888773340067</x:v>
      </x:c>
      <x:c r="AC605" s="34">
        <x:f t="shared" si="328"/>
        <x:v>5.9880507183243864E-2</x:v>
      </x:c>
      <x:c r="AD605" s="34">
        <x:f t="shared" si="329"/>
        <x:v>1.1512937029500754</x:v>
      </x:c>
      <x:c r="AE605" s="34">
        <x:f t="shared" si="349"/>
        <x:v>1.1904360359613961</x:v>
      </x:c>
      <x:c r="AF605" s="33">
        <x:f t="shared" si="330"/>
        <x:v>-3.2880668787642509E-2</x:v>
      </x:c>
      <x:c r="AG605" s="33">
        <x:f t="shared" si="350"/>
        <x:v>1.591576699154551E-3</x:v>
      </x:c>
      <x:c r="AH605" s="30">
        <x:f t="shared" si="351"/>
        <x:v>44677</x:v>
      </x:c>
      <x:c r="AI605" s="36">
        <x:f t="shared" si="331"/>
        <x:v>2022</x:v>
      </x:c>
      <x:c r="AJ605" s="36">
        <x:f t="shared" si="332"/>
        <x:v>5</x:v>
      </x:c>
      <x:c r="AK605" s="26">
        <x:f t="shared" si="333"/>
        <x:v>0</x:v>
      </x:c>
      <x:c r="AL605" s="34">
        <x:f t="shared" si="352"/>
        <x:v>1.1494642424452881</x:v>
      </x:c>
      <x:c r="AM605" s="35" t="str">
        <x:f t="shared" si="334"/>
      </x:c>
      <x:c r="AN605" s="34">
        <x:f t="shared" si="353"/>
        <x:v>1.1891432977618004</x:v>
      </x:c>
      <x:c r="AO605" s="35">
        <x:f t="shared" si="335"/>
        <x:v>-3.1829296673466789E-2</x:v>
      </x:c>
      <x:c r="AP605" s="31">
        <x:f t="shared" si="336"/>
        <x:v>1</x:v>
      </x:c>
      <x:c r="AQ605" s="26" t="b">
        <x:f t="shared" si="337"/>
        <x:v>1</x:v>
      </x:c>
    </x:row>
    <x:row r="606">
      <x:c r="A606" s="30" t="n">
        <x:f>'净值底稿'!A568</x:f>
        <x:v>44687</x:v>
      </x:c>
      <x:c r="B606" s="32" t="n">
        <x:f>'净值底稿'!F568</x:f>
        <x:v>1.4931822603759974</x:v>
      </x:c>
      <x:c r="C606" s="32" t="n">
        <x:f>'净值底稿'!O568</x:f>
        <x:v>1.1623250776153342</x:v>
      </x:c>
      <x:c r="D606" s="32" t="n">
        <x:f>'净值底稿'!P568</x:f>
        <x:v>1.5333</x:v>
      </x:c>
      <x:c r="E606" s="32" t="n">
        <x:f>'净值底稿'!Q568</x:f>
        <x:v>1.4538</x:v>
      </x:c>
      <x:c r="F606" s="33">
        <x:f t="shared" si="338"/>
        <x:v>-2.1977129070489099E-2</x:v>
      </x:c>
      <x:c r="G606" s="33">
        <x:f t="shared" si="339"/>
        <x:v>-1.5843815320938259E-2</x:v>
      </x:c>
      <x:c r="H606" s="33">
        <x:f t="shared" si="340"/>
        <x:v>1.3045463440097826E-4</x:v>
      </x:c>
      <x:c r="I606" s="33">
        <x:f t="shared" si="341"/>
        <x:v>6.1945075366498514E-4</x:v>
      </x:c>
      <x:c r="J606" s="34">
        <x:f t="shared" si="342"/>
        <x:v>0.12025801235169284</x:v>
      </x:c>
      <x:c r="K606" s="34">
        <x:f t="shared" si="343"/>
        <x:v>0.12081893085909116</x:v>
      </x:c>
      <x:c r="L606" s="34">
        <x:f t="shared" si="344"/>
        <x:v>0.84579921176806694</x:v>
      </x:c>
      <x:c r="M606" s="34">
        <x:f t="shared" si="345"/>
        <x:v>5.9917600208548367E-2</x:v>
      </x:c>
      <x:c r="N606" s="34">
        <x:f t="shared" si="316"/>
        <x:v>1.1467937551873992</x:v>
      </x:c>
      <x:c r="O606" s="35">
        <x:f t="shared" si="317"/>
        <x:v>0.21021822112328231</x:v>
      </x:c>
      <x:c r="P606" s="26" t="b">
        <x:f t="shared" si="318"/>
        <x:v>0</x:v>
      </x:c>
      <x:c r="Q606" s="26" t="b">
        <x:f t="shared" si="319"/>
        <x:v>0</x:v>
      </x:c>
      <x:c r="R606" s="26" t="b">
        <x:f t="shared" si="320"/>
        <x:v>0</x:v>
      </x:c>
      <x:c r="S606" s="26" t="b">
        <x:f t="shared" si="346"/>
        <x:v>0</x:v>
      </x:c>
      <x:c r="T606" s="26" t="str">
        <x:f t="shared" si="347"/>
        <x:v>不调</x:v>
      </x:c>
      <x:c r="U606" s="34">
        <x:f t="shared" si="321"/>
        <x:v>0.12025801235169284</x:v>
      </x:c>
      <x:c r="V606" s="34">
        <x:f t="shared" si="322"/>
        <x:v>0.12081893085909116</x:v>
      </x:c>
      <x:c r="W606" s="34">
        <x:f t="shared" si="323"/>
        <x:v>0.84579921176806694</x:v>
      </x:c>
      <x:c r="X606" s="34">
        <x:f t="shared" si="324"/>
        <x:v>5.9917600208548367E-2</x:v>
      </x:c>
      <x:c r="Y606" s="34">
        <x:f t="shared" si="348"/>
        <x:v>0.99998626710299976</x:v>
      </x:c>
      <x:c r="Z606" s="34">
        <x:f t="shared" si="325"/>
        <x:v>0.12025636086079576</x:v>
      </x:c>
      <x:c r="AA606" s="34">
        <x:f t="shared" si="326"/>
        <x:v>0.120817271665158</x:v>
      </x:c>
      <x:c r="AB606" s="34">
        <x:f t="shared" si="327"/>
        <x:v>0.84578759649460888</x:v>
      </x:c>
      <x:c r="AC606" s="34">
        <x:f t="shared" si="328"/>
        <x:v>5.9916777366316204E-2</x:v>
      </x:c>
      <x:c r="AD606" s="34">
        <x:f t="shared" si="329"/>
        <x:v>1.1467780063868789</x:v>
      </x:c>
      <x:c r="AE606" s="34">
        <x:f t="shared" si="349"/>
        <x:v>1.1904360359613961</x:v>
      </x:c>
      <x:c r="AF606" s="33">
        <x:f t="shared" si="330"/>
        <x:v>-3.6673981848389769E-2</x:v>
      </x:c>
      <x:c r="AG606" s="33">
        <x:f t="shared" si="350"/>
        <x:v>-3.9222802588301242E-3</x:v>
      </x:c>
      <x:c r="AH606" s="30">
        <x:f t="shared" si="351"/>
        <x:v>44677</x:v>
      </x:c>
      <x:c r="AI606" s="36">
        <x:f t="shared" si="331"/>
        <x:v>2022</x:v>
      </x:c>
      <x:c r="AJ606" s="36">
        <x:f t="shared" si="332"/>
        <x:v>5</x:v>
      </x:c>
      <x:c r="AK606" s="26">
        <x:f t="shared" si="333"/>
        <x:v>0</x:v>
      </x:c>
      <x:c r="AL606" s="34">
        <x:f t="shared" si="352"/>
        <x:v>1.1494642424452881</x:v>
      </x:c>
      <x:c r="AM606" s="35" t="str">
        <x:f t="shared" si="334"/>
      </x:c>
      <x:c r="AN606" s="34">
        <x:f t="shared" si="353"/>
        <x:v>1.1891432977618004</x:v>
      </x:c>
      <x:c r="AO606" s="35">
        <x:f t="shared" si="335"/>
        <x:v>-3.56267335103021E-2</x:v>
      </x:c>
      <x:c r="AP606" s="31">
        <x:f t="shared" si="336"/>
        <x:v>1</x:v>
      </x:c>
      <x:c r="AQ606" s="26" t="b">
        <x:f t="shared" si="337"/>
        <x:v>1</x:v>
      </x:c>
    </x:row>
    <x:row r="607">
      <x:c r="A607" s="30" t="n">
        <x:f>'净值底稿'!A569</x:f>
        <x:v>44690</x:v>
      </x:c>
      <x:c r="B607" s="32" t="n">
        <x:f>'净值底稿'!F569</x:f>
        <x:v>1.4909359179220574</x:v>
      </x:c>
      <x:c r="C607" s="32" t="n">
        <x:f>'净值底稿'!O569</x:f>
        <x:v>1.170159967412677</x:v>
      </x:c>
      <x:c r="D607" s="32" t="n">
        <x:f>'净值底稿'!P569</x:f>
        <x:v>1.5344</x:v>
      </x:c>
      <x:c r="E607" s="32" t="n">
        <x:f>'净值底稿'!Q569</x:f>
        <x:v>1.4568</x:v>
      </x:c>
      <x:c r="F607" s="33">
        <x:f t="shared" si="338"/>
        <x:v>-1.5043993714299875E-3</x:v>
      </x:c>
      <x:c r="G607" s="33">
        <x:f t="shared" si="339"/>
        <x:v>6.7407044279017558E-3</x:v>
      </x:c>
      <x:c r="H607" s="33">
        <x:f t="shared" si="340"/>
        <x:v>7.1740690014987507E-4</x:v>
      </x:c>
      <x:c r="I607" s="33">
        <x:f t="shared" si="341"/>
        <x:v>2.0635575732563805E-3</x:v>
      </x:c>
      <x:c r="J607" s="34">
        <x:f t="shared" si="342"/>
        <x:v>0.12007544726710632</x:v>
      </x:c>
      <x:c r="K607" s="34">
        <x:f t="shared" si="343"/>
        <x:v>0.12163166518323834</x:v>
      </x:c>
      <x:c r="L607" s="34">
        <x:f t="shared" si="344"/>
        <x:v>0.84639437035239529</x:v>
      </x:c>
      <x:c r="M607" s="34">
        <x:f t="shared" si="345"/>
        <x:v>6.0040419086015581E-2</x:v>
      </x:c>
      <x:c r="N607" s="34">
        <x:f t="shared" si="316"/>
        <x:v>1.1481419018887555</x:v>
      </x:c>
      <x:c r="O607" s="35">
        <x:f t="shared" si="317"/>
        <x:v>0.21052024323188917</x:v>
      </x:c>
      <x:c r="P607" s="26" t="b">
        <x:f t="shared" si="318"/>
        <x:v>0</x:v>
      </x:c>
      <x:c r="Q607" s="26" t="b">
        <x:f t="shared" si="319"/>
        <x:v>0</x:v>
      </x:c>
      <x:c r="R607" s="26" t="b">
        <x:f t="shared" si="320"/>
        <x:v>0</x:v>
      </x:c>
      <x:c r="S607" s="26" t="b">
        <x:f t="shared" si="346"/>
        <x:v>0</x:v>
      </x:c>
      <x:c r="T607" s="26" t="str">
        <x:f t="shared" si="347"/>
        <x:v>不调</x:v>
      </x:c>
      <x:c r="U607" s="34">
        <x:f t="shared" si="321"/>
        <x:v>0.12007544726710632</x:v>
      </x:c>
      <x:c r="V607" s="34">
        <x:f t="shared" si="322"/>
        <x:v>0.12163166518323834</x:v>
      </x:c>
      <x:c r="W607" s="34">
        <x:f t="shared" si="323"/>
        <x:v>0.84639437035239529</x:v>
      </x:c>
      <x:c r="X607" s="34">
        <x:f t="shared" si="324"/>
        <x:v>6.0040419086015581E-2</x:v>
      </x:c>
      <x:c r="Y607" s="34">
        <x:f t="shared" si="348"/>
        <x:v>0.99995880187477393</x:v>
      </x:c>
      <x:c r="Z607" s="34">
        <x:f t="shared" si="325"/>
        <x:v>0.12007050038379324</x:v>
      </x:c>
      <x:c r="AA607" s="34">
        <x:f t="shared" si="326"/>
        <x:v>0.12162665418666467</x:v>
      </x:c>
      <x:c r="AB607" s="34">
        <x:f t="shared" si="327"/>
        <x:v>0.84635950049113484</x:v>
      </x:c>
      <x:c r="AC607" s="34">
        <x:f t="shared" si="328"/>
        <x:v>6.0037945533311453E-2</x:v>
      </x:c>
      <x:c r="AD607" s="34">
        <x:f t="shared" si="329"/>
        <x:v>1.1480946005949044</x:v>
      </x:c>
      <x:c r="AE607" s="34">
        <x:f t="shared" si="349"/>
        <x:v>1.1904360359613961</x:v>
      </x:c>
      <x:c r="AF607" s="33">
        <x:f t="shared" si="330"/>
        <x:v>-3.5568005409292502E-2</x:v>
      </x:c>
      <x:c r="AG607" s="33">
        <x:f t="shared" si="350"/>
        <x:v>1.1480811462138973E-3</x:v>
      </x:c>
      <x:c r="AH607" s="30">
        <x:f t="shared" si="351"/>
        <x:v>44677</x:v>
      </x:c>
      <x:c r="AI607" s="36">
        <x:f t="shared" si="331"/>
        <x:v>2022</x:v>
      </x:c>
      <x:c r="AJ607" s="36">
        <x:f t="shared" si="332"/>
        <x:v>5</x:v>
      </x:c>
      <x:c r="AK607" s="26">
        <x:f t="shared" si="333"/>
        <x:v>0</x:v>
      </x:c>
      <x:c r="AL607" s="34">
        <x:f t="shared" si="352"/>
        <x:v>1.1494642424452881</x:v>
      </x:c>
      <x:c r="AM607" s="35" t="str">
        <x:f t="shared" si="334"/>
      </x:c>
      <x:c r="AN607" s="34">
        <x:f t="shared" si="353"/>
        <x:v>1.1891432977618004</x:v>
      </x:c>
      <x:c r="AO607" s="35">
        <x:f t="shared" si="335"/>
        <x:v>-3.4519554745132575E-2</x:v>
      </x:c>
      <x:c r="AP607" s="31">
        <x:f t="shared" si="336"/>
        <x:v>1</x:v>
      </x:c>
      <x:c r="AQ607" s="26" t="b">
        <x:f t="shared" si="337"/>
        <x:v>1</x:v>
      </x:c>
    </x:row>
    <x:row r="608">
      <x:c r="A608" s="30" t="n">
        <x:f>'净值底稿'!A570</x:f>
        <x:v>44691</x:v>
      </x:c>
      <x:c r="B608" s="32" t="n">
        <x:f>'净值底稿'!F570</x:f>
        <x:v>1.5239638118520173</x:v>
      </x:c>
      <x:c r="C608" s="32" t="n">
        <x:f>'净值底稿'!O570</x:f>
        <x:v>1.1877110576635497</x:v>
      </x:c>
      <x:c r="D608" s="32" t="n">
        <x:f>'净值底稿'!P570</x:f>
        <x:v>1.5353</x:v>
      </x:c>
      <x:c r="E608" s="32" t="n">
        <x:f>'净值底稿'!Q570</x:f>
        <x:v>1.4514</x:v>
      </x:c>
      <x:c r="F608" s="33">
        <x:f t="shared" si="338"/>
        <x:v>2.215245707943736E-2</x:v>
      </x:c>
      <x:c r="G608" s="33">
        <x:f t="shared" si="339"/>
        <x:v>1.4998881127064712E-2</x:v>
      </x:c>
      <x:c r="H608" s="33">
        <x:f t="shared" si="340"/>
        <x:v>5.8654848800832049E-4</x:v>
      </x:c>
      <x:c r="I608" s="33">
        <x:f t="shared" si="341"/>
        <x:v>-3.7067545304778626E-3</x:v>
      </x:c>
      <x:c r="J608" s="34">
        <x:f t="shared" si="342"/>
        <x:v>0.12273035699005179</x:v>
      </x:c>
      <x:c r="K608" s="34">
        <x:f t="shared" si="343"/>
        <x:v>0.12345091791469306</x:v>
      </x:c>
      <x:c r="L608" s="34">
        <x:f t="shared" si="344"/>
        <x:v>0.84685593137645943</x:v>
      </x:c>
      <x:c r="M608" s="34">
        <x:f t="shared" si="345"/>
        <x:v>5.9815399606705268E-2</x:v>
      </x:c>
      <x:c r="N608" s="34">
        <x:f t="shared" si="316"/>
        <x:v>1.1528526058879096</x:v>
      </x:c>
      <x:c r="O608" s="35">
        <x:f t="shared" si="317"/>
        <x:v>0.21354097969457228</x:v>
      </x:c>
      <x:c r="P608" s="26" t="b">
        <x:f t="shared" si="318"/>
        <x:v>0</x:v>
      </x:c>
      <x:c r="Q608" s="26" t="b">
        <x:f t="shared" si="319"/>
        <x:v>0</x:v>
      </x:c>
      <x:c r="R608" s="26" t="b">
        <x:f t="shared" si="320"/>
        <x:v>0</x:v>
      </x:c>
      <x:c r="S608" s="26" t="b">
        <x:f t="shared" si="346"/>
        <x:v>0</x:v>
      </x:c>
      <x:c r="T608" s="26" t="str">
        <x:f t="shared" si="347"/>
        <x:v>不调</x:v>
      </x:c>
      <x:c r="U608" s="34">
        <x:f t="shared" si="321"/>
        <x:v>0.12273035699005179</x:v>
      </x:c>
      <x:c r="V608" s="34">
        <x:f t="shared" si="322"/>
        <x:v>0.12345091791469306</x:v>
      </x:c>
      <x:c r="W608" s="34">
        <x:f t="shared" si="323"/>
        <x:v>0.84685593137645943</x:v>
      </x:c>
      <x:c r="X608" s="34">
        <x:f t="shared" si="324"/>
        <x:v>5.9815399606705268E-2</x:v>
      </x:c>
      <x:c r="Y608" s="34">
        <x:f t="shared" si="348"/>
        <x:v>0.99998626710299976</x:v>
      </x:c>
      <x:c r="Z608" s="34">
        <x:f t="shared" si="325"/>
        <x:v>0.12272867154670045</x:v>
      </x:c>
      <x:c r="AA608" s="34">
        <x:f t="shared" si="326"/>
        <x:v>0.12344922257595276</x:v>
      </x:c>
      <x:c r="AB608" s="34">
        <x:f t="shared" si="327"/>
        <x:v>0.84684430159117974</x:v>
      </x:c>
      <x:c r="AC608" s="34">
        <x:f t="shared" si="328"/>
        <x:v>5.981457816798344E-2</x:v>
      </x:c>
      <x:c r="AD608" s="34">
        <x:f t="shared" si="329"/>
        <x:v>1.1528367738818164</x:v>
      </x:c>
      <x:c r="AE608" s="34">
        <x:f t="shared" si="349"/>
        <x:v>1.1904360359613961</x:v>
      </x:c>
      <x:c r="AF608" s="33">
        <x:f t="shared" si="330"/>
        <x:v>-3.1584445483637036E-2</x:v>
      </x:c>
      <x:c r="AG608" s="33">
        <x:f t="shared" si="350"/>
        <x:v>4.130472597340562E-3</x:v>
      </x:c>
      <x:c r="AH608" s="30">
        <x:f t="shared" si="351"/>
        <x:v>44677</x:v>
      </x:c>
      <x:c r="AI608" s="36">
        <x:f t="shared" si="331"/>
        <x:v>2022</x:v>
      </x:c>
      <x:c r="AJ608" s="36">
        <x:f t="shared" si="332"/>
        <x:v>5</x:v>
      </x:c>
      <x:c r="AK608" s="26">
        <x:f t="shared" si="333"/>
        <x:v>0</x:v>
      </x:c>
      <x:c r="AL608" s="34">
        <x:f t="shared" si="352"/>
        <x:v>1.1494642424452881</x:v>
      </x:c>
      <x:c r="AM608" s="35" t="str">
        <x:f t="shared" si="334"/>
      </x:c>
      <x:c r="AN608" s="34">
        <x:f t="shared" si="353"/>
        <x:v>1.1891432977618004</x:v>
      </x:c>
      <x:c r="AO608" s="35">
        <x:f t="shared" si="335"/>
        <x:v>-3.0531664222739119E-2</x:v>
      </x:c>
      <x:c r="AP608" s="31">
        <x:f t="shared" si="336"/>
        <x:v>1</x:v>
      </x:c>
      <x:c r="AQ608" s="26" t="b">
        <x:f t="shared" si="337"/>
        <x:v>1</x:v>
      </x:c>
    </x:row>
    <x:row r="609">
      <x:c r="A609" s="30" t="n">
        <x:f>'净值底稿'!A571</x:f>
        <x:v>44692</x:v>
      </x:c>
      <x:c r="B609" s="32" t="n">
        <x:f>'净值底稿'!F571</x:f>
        <x:v>1.5484442944409649</x:v>
      </x:c>
      <x:c r="C609" s="32" t="n">
        <x:f>'净值底稿'!O571</x:f>
        <x:v>1.1968267016474818</x:v>
      </x:c>
      <x:c r="D609" s="32" t="n">
        <x:f>'净值底稿'!P571</x:f>
        <x:v>1.5354</x:v>
      </x:c>
      <x:c r="E609" s="32" t="n">
        <x:f>'净值底稿'!Q571</x:f>
        <x:v>1.444</x:v>
      </x:c>
      <x:c r="F609" s="33">
        <x:f t="shared" si="338"/>
        <x:v>1.6063690225817995E-2</x:v>
      </x:c>
      <x:c r="G609" s="33">
        <x:f t="shared" si="339"/>
        <x:v>7.6749676826823876E-3</x:v>
      </x:c>
      <x:c r="H609" s="33">
        <x:f t="shared" si="340"/>
        <x:v>6.5133850061904752E-5</x:v>
      </x:c>
      <x:c r="I609" s="33">
        <x:f t="shared" si="341"/>
        <x:v>-5.098525561526901E-3</x:v>
      </x:c>
      <x:c r="J609" s="34">
        <x:f t="shared" si="342"/>
        <x:v>0.1247001469082528</x:v>
      </x:c>
      <x:c r="K609" s="34">
        <x:f t="shared" si="343"/>
        <x:v>0.12439669136967546</x:v>
      </x:c>
      <x:c r="L609" s="34">
        <x:f t="shared" si="344"/>
        <x:v>0.84689945982094539</x:v>
      </x:c>
      <x:c r="M609" s="34">
        <x:f t="shared" si="345"/>
        <x:v>5.950961201224203E-2</x:v>
      </x:c>
      <x:c r="N609" s="34">
        <x:f t="shared" si="316"/>
        <x:v>1.1555059101111156</x:v>
      </x:c>
      <x:c r="O609" s="35">
        <x:f t="shared" si="317"/>
        <x:v>0.21557383315674661</x:v>
      </x:c>
      <x:c r="P609" s="26" t="b">
        <x:f t="shared" si="318"/>
        <x:v>0</x:v>
      </x:c>
      <x:c r="Q609" s="26" t="b">
        <x:f t="shared" si="319"/>
        <x:v>0</x:v>
      </x:c>
      <x:c r="R609" s="26" t="b">
        <x:f t="shared" si="320"/>
        <x:v>0</x:v>
      </x:c>
      <x:c r="S609" s="26" t="b">
        <x:f t="shared" si="346"/>
        <x:v>0</x:v>
      </x:c>
      <x:c r="T609" s="26" t="str">
        <x:f t="shared" si="347"/>
        <x:v>不调</x:v>
      </x:c>
      <x:c r="U609" s="34">
        <x:f t="shared" si="321"/>
        <x:v>0.1247001469082528</x:v>
      </x:c>
      <x:c r="V609" s="34">
        <x:f t="shared" si="322"/>
        <x:v>0.12439669136967546</x:v>
      </x:c>
      <x:c r="W609" s="34">
        <x:f t="shared" si="323"/>
        <x:v>0.84689945982094539</x:v>
      </x:c>
      <x:c r="X609" s="34">
        <x:f t="shared" si="324"/>
        <x:v>5.950961201224203E-2</x:v>
      </x:c>
      <x:c r="Y609" s="34">
        <x:f t="shared" si="348"/>
        <x:v>0.99998626710299976</x:v>
      </x:c>
      <x:c r="Z609" s="34">
        <x:f t="shared" si="325"/>
        <x:v>0.1246984344139794</x:v>
      </x:c>
      <x:c r="AA609" s="34">
        <x:f t="shared" si="326"/>
        <x:v>0.12439498304272571</x:v>
      </x:c>
      <x:c r="AB609" s="34">
        <x:f t="shared" si="327"/>
        <x:v>0.84688782943789409</x:v>
      </x:c>
      <x:c r="AC609" s="34">
        <x:f t="shared" si="328"/>
        <x:v>5.9508794772869744E-2</x:v>
      </x:c>
      <x:c r="AD609" s="34">
        <x:f t="shared" si="329"/>
        <x:v>1.1554900416674689</x:v>
      </x:c>
      <x:c r="AE609" s="34">
        <x:f t="shared" si="349"/>
        <x:v>1.1904360359613961</x:v>
      </x:c>
      <x:c r="AF609" s="33">
        <x:f t="shared" si="330"/>
        <x:v>-2.9355625366048965E-2</x:v>
      </x:c>
      <x:c r="AG609" s="33">
        <x:f t="shared" si="350"/>
        <x:v>2.3015121010743211E-3</x:v>
      </x:c>
      <x:c r="AH609" s="30">
        <x:f t="shared" si="351"/>
        <x:v>44677</x:v>
      </x:c>
      <x:c r="AI609" s="36">
        <x:f t="shared" si="331"/>
        <x:v>2022</x:v>
      </x:c>
      <x:c r="AJ609" s="36">
        <x:f t="shared" si="332"/>
        <x:v>5</x:v>
      </x:c>
      <x:c r="AK609" s="26">
        <x:f t="shared" si="333"/>
        <x:v>0</x:v>
      </x:c>
      <x:c r="AL609" s="34">
        <x:f t="shared" si="352"/>
        <x:v>1.1494642424452881</x:v>
      </x:c>
      <x:c r="AM609" s="35" t="str">
        <x:f t="shared" si="334"/>
      </x:c>
      <x:c r="AN609" s="34">
        <x:f t="shared" si="353"/>
        <x:v>1.1891432977618004</x:v>
      </x:c>
      <x:c r="AO609" s="35">
        <x:f t="shared" si="335"/>
        <x:v>-2.8300421116339347E-2</x:v>
      </x:c>
      <x:c r="AP609" s="31">
        <x:f t="shared" si="336"/>
        <x:v>1</x:v>
      </x:c>
      <x:c r="AQ609" s="26" t="b">
        <x:f t="shared" si="337"/>
        <x:v>1</x:v>
      </x:c>
    </x:row>
    <x:row r="610">
      <x:c r="A610" s="30" t="n">
        <x:f>'净值底稿'!A572</x:f>
        <x:v>44693</x:v>
      </x:c>
      <x:c r="B610" s="32" t="n">
        <x:f>'净值底稿'!F572</x:f>
        <x:v>1.5469489427097574</x:v>
      </x:c>
      <x:c r="C610" s="32" t="n">
        <x:f>'净值底稿'!O572</x:f>
        <x:v>1.2009304505638922</x:v>
      </x:c>
      <x:c r="D610" s="32" t="n">
        <x:f>'净值底稿'!P572</x:f>
        <x:v>1.5363</x:v>
      </x:c>
      <x:c r="E610" s="32" t="n">
        <x:f>'净值底稿'!Q572</x:f>
        <x:v>1.4525</x:v>
      </x:c>
      <x:c r="F610" s="33">
        <x:f t="shared" si="338"/>
        <x:v>-9.6571231950415282E-4</x:v>
      </x:c>
      <x:c r="G610" s="33">
        <x:f t="shared" si="339"/>
        <x:v>3.4288580884445086E-3</x:v>
      </x:c>
      <x:c r="H610" s="33">
        <x:f t="shared" si="340"/>
        <x:v>5.8616647127784915E-4</x:v>
      </x:c>
      <x:c r="I610" s="33">
        <x:f t="shared" si="341"/>
        <x:v>5.886426592797811E-3</x:v>
      </x:c>
      <x:c r="J610" s="34">
        <x:f t="shared" si="342"/>
        <x:v>0.12457801159964295</x:v>
      </x:c>
      <x:c r="K610" s="34">
        <x:f t="shared" si="343"/>
        <x:v>0.12482151578649368</x:v>
      </x:c>
      <x:c r="L610" s="34">
        <x:f t="shared" si="344"/>
        <x:v>0.84738424668844381</x:v>
      </x:c>
      <x:c r="M610" s="34">
        <x:f t="shared" si="345"/>
        <x:v>5.9859088924926113E-2</x:v>
      </x:c>
      <x:c r="N610" s="34">
        <x:f t="shared" si="316"/>
        <x:v>1.1566428629995067</x:v>
      </x:c>
      <x:c r="O610" s="35">
        <x:f t="shared" si="317"/>
        <x:v>0.21562362537678409</x:v>
      </x:c>
      <x:c r="P610" s="26" t="b">
        <x:f t="shared" si="318"/>
        <x:v>0</x:v>
      </x:c>
      <x:c r="Q610" s="26" t="b">
        <x:f t="shared" si="319"/>
        <x:v>0</x:v>
      </x:c>
      <x:c r="R610" s="26" t="b">
        <x:f t="shared" si="320"/>
        <x:v>0</x:v>
      </x:c>
      <x:c r="S610" s="26" t="b">
        <x:f t="shared" si="346"/>
        <x:v>0</x:v>
      </x:c>
      <x:c r="T610" s="26" t="str">
        <x:f t="shared" si="347"/>
        <x:v>不调</x:v>
      </x:c>
      <x:c r="U610" s="34">
        <x:f t="shared" si="321"/>
        <x:v>0.12457801159964295</x:v>
      </x:c>
      <x:c r="V610" s="34">
        <x:f t="shared" si="322"/>
        <x:v>0.12482151578649368</x:v>
      </x:c>
      <x:c r="W610" s="34">
        <x:f t="shared" si="323"/>
        <x:v>0.84738424668844381</x:v>
      </x:c>
      <x:c r="X610" s="34">
        <x:f t="shared" si="324"/>
        <x:v>5.9859088924926113E-2</x:v>
      </x:c>
      <x:c r="Y610" s="34">
        <x:f t="shared" si="348"/>
        <x:v>0.99998626710299976</x:v>
      </x:c>
      <x:c r="Z610" s="34">
        <x:f t="shared" si="325"/>
        <x:v>0.12457630078264116</x:v>
      </x:c>
      <x:c r="AA610" s="34">
        <x:f t="shared" si="326"/>
        <x:v>0.12481980162547397</x:v>
      </x:c>
      <x:c r="AB610" s="34">
        <x:f t="shared" si="327"/>
        <x:v>0.84737260964786443</x:v>
      </x:c>
      <x:c r="AC610" s="34">
        <x:f t="shared" si="328"/>
        <x:v>5.985826688622338E-2</x:v>
      </x:c>
      <x:c r="AD610" s="34">
        <x:f t="shared" si="329"/>
        <x:v>1.1566269789422028</x:v>
      </x:c>
      <x:c r="AE610" s="34">
        <x:f t="shared" si="349"/>
        <x:v>1.1904360359613961</x:v>
      </x:c>
      <x:c r="AF610" s="33">
        <x:f t="shared" si="330"/>
        <x:v>-2.8400565841313008E-2</x:v>
      </x:c>
      <x:c r="AG610" s="33">
        <x:f t="shared" si="350"/>
        <x:v>9.8394381062183456E-4</x:v>
      </x:c>
      <x:c r="AH610" s="30">
        <x:f t="shared" si="351"/>
        <x:v>44677</x:v>
      </x:c>
      <x:c r="AI610" s="36">
        <x:f t="shared" si="331"/>
        <x:v>2022</x:v>
      </x:c>
      <x:c r="AJ610" s="36">
        <x:f t="shared" si="332"/>
        <x:v>5</x:v>
      </x:c>
      <x:c r="AK610" s="26">
        <x:f t="shared" si="333"/>
        <x:v>0</x:v>
      </x:c>
      <x:c r="AL610" s="34">
        <x:f t="shared" si="352"/>
        <x:v>1.1494642424452881</x:v>
      </x:c>
      <x:c r="AM610" s="35" t="str">
        <x:f t="shared" si="334"/>
      </x:c>
      <x:c r="AN610" s="34">
        <x:f t="shared" si="353"/>
        <x:v>1.1891432977618004</x:v>
      </x:c>
      <x:c r="AO610" s="35">
        <x:f t="shared" si="335"/>
        <x:v>-2.7344323329912879E-2</x:v>
      </x:c>
      <x:c r="AP610" s="31">
        <x:f t="shared" si="336"/>
        <x:v>1</x:v>
      </x:c>
      <x:c r="AQ610" s="26" t="b">
        <x:f t="shared" si="337"/>
        <x:v>1</x:v>
      </x:c>
    </x:row>
    <x:row r="611">
      <x:c r="A611" s="30" t="n">
        <x:f>'净值底稿'!A573</x:f>
        <x:v>44694</x:v>
      </x:c>
      <x:c r="B611" s="32" t="n">
        <x:f>'净值底稿'!F573</x:f>
        <x:v>1.548905107147665</x:v>
      </x:c>
      <x:c r="C611" s="32" t="n">
        <x:f>'净值底稿'!O573</x:f>
        <x:v>1.2096833131360265</x:v>
      </x:c>
      <x:c r="D611" s="32" t="n">
        <x:f>'净值底稿'!P573</x:f>
        <x:v>1.5368</x:v>
      </x:c>
      <x:c r="E611" s="32" t="n">
        <x:f>'净值底稿'!Q573</x:f>
        <x:v>1.4397</x:v>
      </x:c>
      <x:c r="F611" s="33">
        <x:f t="shared" si="338"/>
        <x:v>1.2645307055065835E-3</x:v>
      </x:c>
      <x:c r="G611" s="33">
        <x:f t="shared" si="339"/>
        <x:v>7.2884008961755509E-3</x:v>
      </x:c>
      <x:c r="H611" s="33">
        <x:f t="shared" si="340"/>
        <x:v>3.254572674606937E-4</x:v>
      </x:c>
      <x:c r="I611" s="33">
        <x:f t="shared" si="341"/>
        <x:v>-8.8123924268501685E-3</x:v>
      </x:c>
      <x:c r="J611" s="34">
        <x:f t="shared" si="342"/>
        <x:v>0.12473383134015924</x:v>
      </x:c>
      <x:c r="K611" s="34">
        <x:f t="shared" si="343"/>
        <x:v>0.12572953837950154</x:v>
      </x:c>
      <x:c r="L611" s="34">
        <x:f t="shared" si="344"/>
        <x:v>0.84764839322192143</x:v>
      </x:c>
      <x:c r="M611" s="34">
        <x:f t="shared" si="345"/>
        <x:v>5.9330772348430851E-2</x:v>
      </x:c>
      <x:c r="N611" s="34">
        <x:f t="shared" si="316"/>
        <x:v>1.1574425352900131</x:v>
      </x:c>
      <x:c r="O611" s="35">
        <x:f t="shared" si="317"/>
        <x:v>0.21639378378029259</x:v>
      </x:c>
      <x:c r="P611" s="26" t="b">
        <x:f t="shared" si="318"/>
        <x:v>0</x:v>
      </x:c>
      <x:c r="Q611" s="26" t="b">
        <x:f t="shared" si="319"/>
        <x:v>0</x:v>
      </x:c>
      <x:c r="R611" s="26" t="b">
        <x:f t="shared" si="320"/>
        <x:v>0</x:v>
      </x:c>
      <x:c r="S611" s="26" t="b">
        <x:f t="shared" si="346"/>
        <x:v>0</x:v>
      </x:c>
      <x:c r="T611" s="26" t="str">
        <x:f t="shared" si="347"/>
        <x:v>不调</x:v>
      </x:c>
      <x:c r="U611" s="34">
        <x:f t="shared" si="321"/>
        <x:v>0.12473383134015924</x:v>
      </x:c>
      <x:c r="V611" s="34">
        <x:f t="shared" si="322"/>
        <x:v>0.12572953837950154</x:v>
      </x:c>
      <x:c r="W611" s="34">
        <x:f t="shared" si="323"/>
        <x:v>0.84764839322192143</x:v>
      </x:c>
      <x:c r="X611" s="34">
        <x:f t="shared" si="324"/>
        <x:v>5.9330772348430851E-2</x:v>
      </x:c>
      <x:c r="Y611" s="34">
        <x:f t="shared" si="348"/>
        <x:v>0.99998626710299976</x:v>
      </x:c>
      <x:c r="Z611" s="34">
        <x:f t="shared" si="325"/>
        <x:v>0.12473211838330099</x:v>
      </x:c>
      <x:c r="AA611" s="34">
        <x:f t="shared" si="326"/>
        <x:v>0.1257278117487011</x:v>
      </x:c>
      <x:c r="AB611" s="34">
        <x:f t="shared" si="327"/>
        <x:v>0.84763675255384485</x:v>
      </x:c>
      <x:c r="AC611" s="34">
        <x:f t="shared" si="328"/>
        <x:v>5.9329957565045242E-2</x:v>
      </x:c>
      <x:c r="AD611" s="34">
        <x:f t="shared" si="329"/>
        <x:v>1.1574266402508921</x:v>
      </x:c>
      <x:c r="AE611" s="34">
        <x:f t="shared" si="349"/>
        <x:v>1.1904360359613961</x:v>
      </x:c>
      <x:c r="AF611" s="33">
        <x:f t="shared" si="330"/>
        <x:v>-2.7728827684425417E-2</x:v>
      </x:c>
      <x:c r="AG611" s="33">
        <x:f t="shared" si="350"/>
        <x:v>6.913735571174584E-4</x:v>
      </x:c>
      <x:c r="AH611" s="30">
        <x:f t="shared" si="351"/>
        <x:v>44677</x:v>
      </x:c>
      <x:c r="AI611" s="36">
        <x:f t="shared" si="331"/>
        <x:v>2022</x:v>
      </x:c>
      <x:c r="AJ611" s="36">
        <x:f t="shared" si="332"/>
        <x:v>5</x:v>
      </x:c>
      <x:c r="AK611" s="26">
        <x:f t="shared" si="333"/>
        <x:v>0</x:v>
      </x:c>
      <x:c r="AL611" s="34">
        <x:f t="shared" si="352"/>
        <x:v>1.1494642424452881</x:v>
      </x:c>
      <x:c r="AM611" s="35" t="str">
        <x:f t="shared" si="334"/>
      </x:c>
      <x:c r="AN611" s="34">
        <x:f t="shared" si="353"/>
        <x:v>1.1891432977618004</x:v>
      </x:c>
      <x:c r="AO611" s="35">
        <x:f t="shared" si="335"/>
        <x:v>-2.6671854914882998E-2</x:v>
      </x:c>
      <x:c r="AP611" s="31">
        <x:f t="shared" si="336"/>
        <x:v>1</x:v>
      </x:c>
      <x:c r="AQ611" s="26" t="b">
        <x:f t="shared" si="337"/>
        <x:v>1</x:v>
      </x:c>
    </x:row>
    <x:row r="612">
      <x:c r="A612" s="30" t="n">
        <x:f>'净值底稿'!A574</x:f>
        <x:v>44697</x:v>
      </x:c>
      <x:c r="B612" s="32" t="n">
        <x:f>'净值底稿'!F574</x:f>
        <x:v>1.5473203336012449</x:v>
      </x:c>
      <x:c r="C612" s="32" t="n">
        <x:f>'净值底稿'!O574</x:f>
        <x:v>1.209914004482745</x:v>
      </x:c>
      <x:c r="D612" s="32" t="n">
        <x:f>'净值底稿'!P574</x:f>
        <x:v>1.5374</x:v>
      </x:c>
      <x:c r="E612" s="32" t="n">
        <x:f>'净值底稿'!Q574</x:f>
        <x:v>1.4296</x:v>
      </x:c>
      <x:c r="F612" s="33">
        <x:f t="shared" si="338"/>
        <x:v>-1.0231572864644045E-3</x:v>
      </x:c>
      <x:c r="G612" s="33">
        <x:f t="shared" si="339"/>
        <x:v>1.9070391747444404E-4</x:v>
      </x:c>
      <x:c r="H612" s="33">
        <x:f t="shared" si="340"/>
        <x:v>3.9042165538782925E-4</x:v>
      </x:c>
      <x:c r="I612" s="33">
        <x:f t="shared" si="341"/>
        <x:v>-7.015350420226385E-3</x:v>
      </x:c>
      <x:c r="J612" s="34">
        <x:f t="shared" si="342"/>
        <x:v>0.12460449780752098</x:v>
      </x:c>
      <x:c r="K612" s="34">
        <x:f t="shared" si="343"/>
        <x:v>0.12575178853493707</x:v>
      </x:c>
      <x:c r="L612" s="34">
        <x:f t="shared" si="344"/>
        <x:v>0.84796768829794444</x:v>
      </x:c>
      <x:c r="M612" s="34">
        <x:f t="shared" si="345"/>
        <x:v>5.8913737122309288E-2</x:v>
      </x:c>
      <x:c r="N612" s="34">
        <x:f t="shared" si="316"/>
        <x:v>1.1572377117627117</x:v>
      </x:c>
      <x:c r="O612" s="35">
        <x:f t="shared" si="317"/>
        <x:v>0.21633955046376235</x:v>
      </x:c>
      <x:c r="P612" s="26" t="b">
        <x:f t="shared" si="318"/>
        <x:v>0</x:v>
      </x:c>
      <x:c r="Q612" s="26" t="b">
        <x:f t="shared" si="319"/>
        <x:v>0</x:v>
      </x:c>
      <x:c r="R612" s="26" t="b">
        <x:f t="shared" si="320"/>
        <x:v>0</x:v>
      </x:c>
      <x:c r="S612" s="26" t="b">
        <x:f t="shared" si="346"/>
        <x:v>0</x:v>
      </x:c>
      <x:c r="T612" s="26" t="str">
        <x:f t="shared" si="347"/>
        <x:v>不调</x:v>
      </x:c>
      <x:c r="U612" s="34">
        <x:f t="shared" si="321"/>
        <x:v>0.12460449780752098</x:v>
      </x:c>
      <x:c r="V612" s="34">
        <x:f t="shared" si="322"/>
        <x:v>0.12575178853493707</x:v>
      </x:c>
      <x:c r="W612" s="34">
        <x:f t="shared" si="323"/>
        <x:v>0.84796768829794444</x:v>
      </x:c>
      <x:c r="X612" s="34">
        <x:f t="shared" si="324"/>
        <x:v>5.8913737122309288E-2</x:v>
      </x:c>
      <x:c r="Y612" s="34">
        <x:f t="shared" si="348"/>
        <x:v>0.99995880187477393</x:v>
      </x:c>
      <x:c r="Z612" s="34">
        <x:f t="shared" si="325"/>
        <x:v>0.12459936433581657</x:v>
      </x:c>
      <x:c r="AA612" s="34">
        <x:f t="shared" si="326"/>
        <x:v>0.12574660779700561</x:v>
      </x:c>
      <x:c r="AB612" s="34">
        <x:f t="shared" si="327"/>
        <x:v>0.84793275361893428</x:v>
      </x:c>
      <x:c r="AC612" s="34">
        <x:f t="shared" si="328"/>
        <x:v>5.8911309986789791E-2</x:v>
      </x:c>
      <x:c r="AD612" s="34">
        <x:f t="shared" si="329"/>
        <x:v>1.1571900357385463</x:v>
      </x:c>
      <x:c r="AE612" s="34">
        <x:f t="shared" si="349"/>
        <x:v>1.1904360359613961</x:v>
      </x:c>
      <x:c r="AF612" s="33">
        <x:f t="shared" si="330"/>
        <x:v>-2.7927582178743804E-2</x:v>
      </x:c>
      <x:c r="AG612" s="33">
        <x:f t="shared" si="350"/>
        <x:v>-2.0442290173527944E-4</x:v>
      </x:c>
      <x:c r="AH612" s="30">
        <x:f t="shared" si="351"/>
        <x:v>44677</x:v>
      </x:c>
      <x:c r="AI612" s="36">
        <x:f t="shared" si="331"/>
        <x:v>2022</x:v>
      </x:c>
      <x:c r="AJ612" s="36">
        <x:f t="shared" si="332"/>
        <x:v>5</x:v>
      </x:c>
      <x:c r="AK612" s="26">
        <x:f t="shared" si="333"/>
        <x:v>0</x:v>
      </x:c>
      <x:c r="AL612" s="34">
        <x:f t="shared" si="352"/>
        <x:v>1.1494642424452881</x:v>
      </x:c>
      <x:c r="AM612" s="35" t="str">
        <x:f t="shared" si="334"/>
      </x:c>
      <x:c r="AN612" s="34">
        <x:f t="shared" si="353"/>
        <x:v>1.1891432977618004</x:v>
      </x:c>
      <x:c r="AO612" s="35">
        <x:f t="shared" si="335"/>
        <x:v>-2.6870825478641946E-2</x:v>
      </x:c>
      <x:c r="AP612" s="31">
        <x:f t="shared" si="336"/>
        <x:v>1</x:v>
      </x:c>
      <x:c r="AQ612" s="26" t="b">
        <x:f t="shared" si="337"/>
        <x:v>1</x:v>
      </x:c>
    </x:row>
    <x:row r="613">
      <x:c r="A613" s="30" t="n">
        <x:f>'净值底稿'!A575</x:f>
        <x:v>44698</x:v>
      </x:c>
      <x:c r="B613" s="32" t="n">
        <x:f>'净值底稿'!F575</x:f>
        <x:v>1.5741199895572526</x:v>
      </x:c>
      <x:c r="C613" s="32" t="n">
        <x:f>'净值底稿'!O575</x:f>
        <x:v>1.215831167006683</x:v>
      </x:c>
      <x:c r="D613" s="32" t="n">
        <x:f>'净值底稿'!P575</x:f>
        <x:v>1.5384</x:v>
      </x:c>
      <x:c r="E613" s="32" t="n">
        <x:f>'净值底稿'!Q575</x:f>
        <x:v>1.4328</x:v>
      </x:c>
      <x:c r="F613" s="33">
        <x:f t="shared" si="338"/>
        <x:v>1.7320043803492169E-2</x:v>
      </x:c>
      <x:c r="G613" s="33">
        <x:f t="shared" si="339"/>
        <x:v>4.8905645376571272E-3</x:v>
      </x:c>
      <x:c r="H613" s="33">
        <x:f t="shared" si="340"/>
        <x:v>6.504488096785721E-4</x:v>
      </x:c>
      <x:c r="I613" s="33">
        <x:f t="shared" si="341"/>
        <x:v>2.2383883603804833E-3</x:v>
      </x:c>
      <x:c r="J613" s="34">
        <x:f t="shared" si="342"/>
        <x:v>0.1267574307840002</x:v>
      </x:c>
      <x:c r="K613" s="34">
        <x:f t="shared" si="343"/>
        <x:v>0.12636157969782832</x:v>
      </x:c>
      <x:c r="L613" s="34">
        <x:f t="shared" si="344"/>
        <x:v>0.84848429046921314</x:v>
      </x:c>
      <x:c r="M613" s="34">
        <x:f t="shared" si="345"/>
        <x:v>5.9043176377358987E-2</x:v>
      </x:c>
      <x:c r="N613" s="34">
        <x:f t="shared" si="316"/>
        <x:v>1.1606464773284006</x:v>
      </x:c>
      <x:c r="O613" s="35">
        <x:f t="shared" si="317"/>
        <x:v>0.218084503271369</x:v>
      </x:c>
      <x:c r="P613" s="26" t="b">
        <x:f t="shared" si="318"/>
        <x:v>0</x:v>
      </x:c>
      <x:c r="Q613" s="26" t="b">
        <x:f t="shared" si="319"/>
        <x:v>0</x:v>
      </x:c>
      <x:c r="R613" s="26" t="b">
        <x:f t="shared" si="320"/>
        <x:v>0</x:v>
      </x:c>
      <x:c r="S613" s="26" t="b">
        <x:f t="shared" si="346"/>
        <x:v>0</x:v>
      </x:c>
      <x:c r="T613" s="26" t="str">
        <x:f t="shared" si="347"/>
        <x:v>不调</x:v>
      </x:c>
      <x:c r="U613" s="34">
        <x:f t="shared" si="321"/>
        <x:v>0.1267574307840002</x:v>
      </x:c>
      <x:c r="V613" s="34">
        <x:f t="shared" si="322"/>
        <x:v>0.12636157969782832</x:v>
      </x:c>
      <x:c r="W613" s="34">
        <x:f t="shared" si="323"/>
        <x:v>0.84848429046921314</x:v>
      </x:c>
      <x:c r="X613" s="34">
        <x:f t="shared" si="324"/>
        <x:v>5.9043176377358987E-2</x:v>
      </x:c>
      <x:c r="Y613" s="34">
        <x:f t="shared" si="348"/>
        <x:v>0.99998626710299976</x:v>
      </x:c>
      <x:c r="Z613" s="34">
        <x:f t="shared" si="325"/>
        <x:v>0.12675569003725923</x:v>
      </x:c>
      <x:c r="AA613" s="34">
        <x:f t="shared" si="326"/>
        <x:v>0.12635984438726955</x:v>
      </x:c>
      <x:c r="AB613" s="34">
        <x:f t="shared" si="327"/>
        <x:v>0.84847263832184583</x:v>
      </x:c>
      <x:c r="AC613" s="34">
        <x:f t="shared" si="328"/>
        <x:v>5.9042365543499231E-2</x:v>
      </x:c>
      <x:c r="AD613" s="34">
        <x:f t="shared" si="329"/>
        <x:v>1.1606305382898738</x:v>
      </x:c>
      <x:c r="AE613" s="34">
        <x:f t="shared" si="349"/>
        <x:v>1.1904360359613961</x:v>
      </x:c>
      <x:c r="AF613" s="33">
        <x:f t="shared" si="330"/>
        <x:v>-2.5037462552493506E-2</x:v>
      </x:c>
      <x:c r="AG613" s="33">
        <x:f t="shared" si="350"/>
        <x:v>2.9731525895240196E-3</x:v>
      </x:c>
      <x:c r="AH613" s="30">
        <x:f t="shared" si="351"/>
        <x:v>44677</x:v>
      </x:c>
      <x:c r="AI613" s="36">
        <x:f t="shared" si="331"/>
        <x:v>2022</x:v>
      </x:c>
      <x:c r="AJ613" s="36">
        <x:f t="shared" si="332"/>
        <x:v>5</x:v>
      </x:c>
      <x:c r="AK613" s="26">
        <x:f t="shared" si="333"/>
        <x:v>0</x:v>
      </x:c>
      <x:c r="AL613" s="34">
        <x:f t="shared" si="352"/>
        <x:v>1.1494642424452881</x:v>
      </x:c>
      <x:c r="AM613" s="35" t="str">
        <x:f t="shared" si="334"/>
      </x:c>
      <x:c r="AN613" s="34">
        <x:f t="shared" si="353"/>
        <x:v>1.1891432977618004</x:v>
      </x:c>
      <x:c r="AO613" s="35">
        <x:f t="shared" si="335"/>
        <x:v>-2.3977563953472281E-2</x:v>
      </x:c>
      <x:c r="AP613" s="31">
        <x:f t="shared" si="336"/>
        <x:v>1</x:v>
      </x:c>
      <x:c r="AQ613" s="26" t="b">
        <x:f t="shared" si="337"/>
        <x:v>1</x:v>
      </x:c>
    </x:row>
    <x:row r="614">
      <x:c r="A614" s="30" t="n">
        <x:f>'净值底稿'!A576</x:f>
        <x:v>44699</x:v>
      </x:c>
      <x:c r="B614" s="32" t="n">
        <x:f>'净值底稿'!F576</x:f>
        <x:v>1.5675897539287176</x:v>
      </x:c>
      <x:c r="C614" s="32" t="n">
        <x:f>'净值底稿'!O576</x:f>
        <x:v>1.2167277797545575</x:v>
      </x:c>
      <x:c r="D614" s="32" t="n">
        <x:f>'净值底稿'!P576</x:f>
        <x:v>1.5393</x:v>
      </x:c>
      <x:c r="E614" s="32" t="n">
        <x:f>'净值底稿'!Q576</x:f>
        <x:v>1.4243</x:v>
      </x:c>
      <x:c r="F614" s="33">
        <x:f t="shared" si="338"/>
        <x:v>-4.1484992706126711E-3</x:v>
      </x:c>
      <x:c r="G614" s="33">
        <x:f t="shared" si="339"/>
        <x:v>7.3744839925593553E-4</x:v>
      </x:c>
      <x:c r="H614" s="33">
        <x:f t="shared" si="340"/>
        <x:v>5.8502340093591343E-4</x:v>
      </x:c>
      <x:c r="I614" s="33">
        <x:f t="shared" si="341"/>
        <x:v>-5.9324399776662373E-3</x:v>
      </x:c>
      <x:c r="J614" s="34">
        <x:f t="shared" si="342"/>
        <x:v>0.12622984414959365</x:v>
      </x:c>
      <x:c r="K614" s="34">
        <x:f t="shared" si="343"/>
        <x:v>0.12645302825224317</x:v>
      </x:c>
      <x:c r="L614" s="34">
        <x:f t="shared" si="344"/>
        <x:v>0.84896901467031793</x:v>
      </x:c>
      <x:c r="M614" s="34">
        <x:f t="shared" si="345"/>
        <x:v>5.8692100253772993E-2</x:v>
      </x:c>
      <x:c r="N614" s="34">
        <x:f t="shared" si="316"/>
        <x:v>1.1603439873259278</x:v>
      </x:c>
      <x:c r="O614" s="35">
        <x:f t="shared" si="317"/>
        <x:v>0.2177654860643157</x:v>
      </x:c>
      <x:c r="P614" s="26" t="b">
        <x:f t="shared" si="318"/>
        <x:v>0</x:v>
      </x:c>
      <x:c r="Q614" s="26" t="b">
        <x:f t="shared" si="319"/>
        <x:v>0</x:v>
      </x:c>
      <x:c r="R614" s="26" t="b">
        <x:f t="shared" si="320"/>
        <x:v>0</x:v>
      </x:c>
      <x:c r="S614" s="26" t="b">
        <x:f t="shared" si="346"/>
        <x:v>0</x:v>
      </x:c>
      <x:c r="T614" s="26" t="str">
        <x:f t="shared" si="347"/>
        <x:v>不调</x:v>
      </x:c>
      <x:c r="U614" s="34">
        <x:f t="shared" si="321"/>
        <x:v>0.12622984414959365</x:v>
      </x:c>
      <x:c r="V614" s="34">
        <x:f t="shared" si="322"/>
        <x:v>0.12645302825224317</x:v>
      </x:c>
      <x:c r="W614" s="34">
        <x:f t="shared" si="323"/>
        <x:v>0.84896901467031793</x:v>
      </x:c>
      <x:c r="X614" s="34">
        <x:f t="shared" si="324"/>
        <x:v>5.8692100253772993E-2</x:v>
      </x:c>
      <x:c r="Y614" s="34">
        <x:f t="shared" si="348"/>
        <x:v>0.99998626710299976</x:v>
      </x:c>
      <x:c r="Z614" s="34">
        <x:f t="shared" si="325"/>
        <x:v>0.1262281106481456</x:v>
      </x:c>
      <x:c r="AA614" s="34">
        <x:f t="shared" si="326"/>
        <x:v>0.1264512916858308</x:v>
      </x:c>
      <x:c r="AB614" s="34">
        <x:f t="shared" si="327"/>
        <x:v>0.84895735586628307</x:v>
      </x:c>
      <x:c r="AC614" s="34">
        <x:f t="shared" si="328"/>
        <x:v>5.8691294241205477E-2</x:v>
      </x:c>
      <x:c r="AD614" s="34">
        <x:f t="shared" si="329"/>
        <x:v>1.160328052441465</x:v>
      </x:c>
      <x:c r="AE614" s="34">
        <x:f t="shared" si="349"/>
        <x:v>1.1904360359613961</x:v>
      </x:c>
      <x:c r="AF614" s="33">
        <x:f t="shared" si="330"/>
        <x:v>-2.529155923578541E-2</x:v>
      </x:c>
      <x:c r="AG614" s="33">
        <x:f t="shared" si="350"/>
        <x:v>-2.6062199677645559E-4</x:v>
      </x:c>
      <x:c r="AH614" s="30">
        <x:f t="shared" si="351"/>
        <x:v>44677</x:v>
      </x:c>
      <x:c r="AI614" s="36">
        <x:f t="shared" si="331"/>
        <x:v>2022</x:v>
      </x:c>
      <x:c r="AJ614" s="36">
        <x:f t="shared" si="332"/>
        <x:v>5</x:v>
      </x:c>
      <x:c r="AK614" s="26">
        <x:f t="shared" si="333"/>
        <x:v>0</x:v>
      </x:c>
      <x:c r="AL614" s="34">
        <x:f t="shared" si="352"/>
        <x:v>1.1494642424452881</x:v>
      </x:c>
      <x:c r="AM614" s="35" t="str">
        <x:f t="shared" si="334"/>
      </x:c>
      <x:c r="AN614" s="34">
        <x:f t="shared" si="353"/>
        <x:v>1.1891432977618004</x:v>
      </x:c>
      <x:c r="AO614" s="35">
        <x:f t="shared" si="335"/>
        <x:v>-2.4231936869653414E-2</x:v>
      </x:c>
      <x:c r="AP614" s="31">
        <x:f t="shared" si="336"/>
        <x:v>1</x:v>
      </x:c>
      <x:c r="AQ614" s="26" t="b">
        <x:f t="shared" si="337"/>
        <x:v>1</x:v>
      </x:c>
    </x:row>
    <x:row r="615">
      <x:c r="A615" s="30" t="n">
        <x:f>'净值底稿'!A577</x:f>
        <x:v>44700</x:v>
      </x:c>
      <x:c r="B615" s="32" t="n">
        <x:f>'净值底稿'!F577</x:f>
        <x:v>1.575275614641615</x:v>
      </x:c>
      <x:c r="C615" s="32" t="n">
        <x:f>'净值底稿'!O577</x:f>
        <x:v>1.22514028364957</x:v>
      </x:c>
      <x:c r="D615" s="32" t="n">
        <x:f>'净值底稿'!P577</x:f>
        <x:v>1.5398</x:v>
      </x:c>
      <x:c r="E615" s="32" t="n">
        <x:f>'净值底稿'!Q577</x:f>
        <x:v>1.4247</x:v>
      </x:c>
      <x:c r="F615" s="33">
        <x:f t="shared" si="338"/>
        <x:v>4.9029796817916527E-3</x:v>
      </x:c>
      <x:c r="G615" s="33">
        <x:f t="shared" si="339"/>
        <x:v>6.9140394712690068E-3</x:v>
      </x:c>
      <x:c r="H615" s="33">
        <x:f t="shared" si="340"/>
        <x:v>3.2482297148073158E-4</x:v>
      </x:c>
      <x:c r="I615" s="33">
        <x:f t="shared" si="341"/>
        <x:v>2.8083971073522562E-4</x:v>
      </x:c>
      <x:c r="J615" s="34">
        <x:f t="shared" si="342"/>
        <x:v>0.12684700450992439</x:v>
      </x:c>
      <x:c r="K615" s="34">
        <x:f t="shared" si="343"/>
        <x:v>0.1273255809077396</x:v>
      </x:c>
      <x:c r="L615" s="34">
        <x:f t="shared" si="344"/>
        <x:v>0.84923311671727597</x:v>
      </x:c>
      <x:c r="M615" s="34">
        <x:f t="shared" si="345"/>
        <x:v>5.8707777087302855E-2</x:v>
      </x:c>
      <x:c r="N615" s="34">
        <x:f t="shared" si="316"/>
        <x:v>1.1621134792222427</x:v>
      </x:c>
      <x:c r="O615" s="35">
        <x:f t="shared" si="317"/>
        <x:v>0.21871580526522399</x:v>
      </x:c>
      <x:c r="P615" s="26" t="b">
        <x:f t="shared" si="318"/>
        <x:v>0</x:v>
      </x:c>
      <x:c r="Q615" s="26" t="b">
        <x:f t="shared" si="319"/>
        <x:v>0</x:v>
      </x:c>
      <x:c r="R615" s="26" t="b">
        <x:f t="shared" si="320"/>
        <x:v>0</x:v>
      </x:c>
      <x:c r="S615" s="26" t="b">
        <x:f t="shared" si="346"/>
        <x:v>0</x:v>
      </x:c>
      <x:c r="T615" s="26" t="str">
        <x:f t="shared" si="347"/>
        <x:v>不调</x:v>
      </x:c>
      <x:c r="U615" s="34">
        <x:f t="shared" si="321"/>
        <x:v>0.12684700450992439</x:v>
      </x:c>
      <x:c r="V615" s="34">
        <x:f t="shared" si="322"/>
        <x:v>0.1273255809077396</x:v>
      </x:c>
      <x:c r="W615" s="34">
        <x:f t="shared" si="323"/>
        <x:v>0.84923311671727597</x:v>
      </x:c>
      <x:c r="X615" s="34">
        <x:f t="shared" si="324"/>
        <x:v>5.8707777087302855E-2</x:v>
      </x:c>
      <x:c r="Y615" s="34">
        <x:f t="shared" si="348"/>
        <x:v>0.99998626710299976</x:v>
      </x:c>
      <x:c r="Z615" s="34">
        <x:f t="shared" si="325"/>
        <x:v>0.12684526253307668</x:v>
      </x:c>
      <x:c r="AA615" s="34">
        <x:f t="shared" si="326"/>
        <x:v>0.1273238323586515</x:v>
      </x:c>
      <x:c r="AB615" s="34">
        <x:f t="shared" si="327"/>
        <x:v>0.84922145428635487</x:v>
      </x:c>
      <x:c r="AC615" s="34">
        <x:f t="shared" si="328"/>
        <x:v>5.8706970859447004E-2</x:v>
      </x:c>
      <x:c r="AD615" s="34">
        <x:f t="shared" si="329"/>
        <x:v>1.1620975200375301</x:v>
      </x:c>
      <x:c r="AE615" s="34">
        <x:f t="shared" si="349"/>
        <x:v>1.1904360359613961</x:v>
      </x:c>
      <x:c r="AF615" s="33">
        <x:f t="shared" si="330"/>
        <x:v>-2.3805156319028797E-2</x:v>
      </x:c>
      <x:c r="AG615" s="33">
        <x:f t="shared" si="350"/>
        <x:v>1.5249718321830308E-3</x:v>
      </x:c>
      <x:c r="AH615" s="30">
        <x:f t="shared" si="351"/>
        <x:v>44677</x:v>
      </x:c>
      <x:c r="AI615" s="36">
        <x:f t="shared" si="331"/>
        <x:v>2022</x:v>
      </x:c>
      <x:c r="AJ615" s="36">
        <x:f t="shared" si="332"/>
        <x:v>5</x:v>
      </x:c>
      <x:c r="AK615" s="26">
        <x:f t="shared" si="333"/>
        <x:v>0</x:v>
      </x:c>
      <x:c r="AL615" s="34">
        <x:f t="shared" si="352"/>
        <x:v>1.1494642424452881</x:v>
      </x:c>
      <x:c r="AM615" s="35" t="str">
        <x:f t="shared" si="334"/>
      </x:c>
      <x:c r="AN615" s="34">
        <x:f t="shared" si="353"/>
        <x:v>1.1891432977618004</x:v>
      </x:c>
      <x:c r="AO615" s="35">
        <x:f t="shared" si="335"/>
        <x:v>-2.2743918058635737E-2</x:v>
      </x:c>
      <x:c r="AP615" s="31">
        <x:f t="shared" si="336"/>
        <x:v>1</x:v>
      </x:c>
      <x:c r="AQ615" s="26" t="b">
        <x:f t="shared" si="337"/>
        <x:v>1</x:v>
      </x:c>
    </x:row>
    <x:row r="616">
      <x:c r="A616" s="30" t="n">
        <x:f>'净值底稿'!A578</x:f>
        <x:v>44701</x:v>
      </x:c>
      <x:c r="B616" s="32" t="n">
        <x:f>'净值底稿'!F578</x:f>
        <x:v>1.5809432888993173</x:v>
      </x:c>
      <x:c r="C616" s="32" t="n">
        <x:f>'净值底稿'!O578</x:f>
        <x:v>1.2419025987318237</x:v>
      </x:c>
      <x:c r="D616" s="32" t="n">
        <x:f>'净值底稿'!P578</x:f>
        <x:v>1.5397</x:v>
      </x:c>
      <x:c r="E616" s="32" t="n">
        <x:f>'净值底稿'!Q578</x:f>
        <x:v>1.4311</x:v>
      </x:c>
      <x:c r="F616" s="33">
        <x:f t="shared" si="338"/>
        <x:v>3.5978937304834702E-3</x:v>
      </x:c>
      <x:c r="G616" s="33">
        <x:f t="shared" si="339"/>
        <x:v>1.3681955695979964E-2</x:v>
      </x:c>
      <x:c r="H616" s="33">
        <x:f t="shared" si="340"/>
        <x:v>-6.4943499155756257E-5</x:v>
      </x:c>
      <x:c r="I616" s="33">
        <x:f t="shared" si="341"/>
        <x:v>4.4921737909735526E-3</x:v>
      </x:c>
      <x:c r="J616" s="34">
        <x:f t="shared" si="342"/>
        <x:v>0.12730163830788596</x:v>
      </x:c>
      <x:c r="K616" s="34">
        <x:f t="shared" si="343"/>
        <x:v>0.12906587139202494</x:v>
      </x:c>
      <x:c r="L616" s="34">
        <x:f t="shared" si="344"/>
        <x:v>0.84916630287355532</x:v>
      </x:c>
      <x:c r="M616" s="34">
        <x:f t="shared" si="345"/>
        <x:v>5.8970692775289262E-2</x:v>
      </x:c>
      <x:c r="N616" s="34">
        <x:f t="shared" si="316"/>
        <x:v>1.1645045053487555</x:v>
      </x:c>
      <x:c r="O616" s="35">
        <x:f t="shared" si="317"/>
        <x:v>0.22015158251631825</x:v>
      </x:c>
      <x:c r="P616" s="26" t="b">
        <x:f t="shared" si="318"/>
        <x:v>0</x:v>
      </x:c>
      <x:c r="Q616" s="26" t="b">
        <x:f t="shared" si="319"/>
        <x:v>0</x:v>
      </x:c>
      <x:c r="R616" s="26" t="b">
        <x:f t="shared" si="320"/>
        <x:v>0</x:v>
      </x:c>
      <x:c r="S616" s="26" t="b">
        <x:f t="shared" si="346"/>
        <x:v>0</x:v>
      </x:c>
      <x:c r="T616" s="26" t="str">
        <x:f t="shared" si="347"/>
        <x:v>不调</x:v>
      </x:c>
      <x:c r="U616" s="34">
        <x:f t="shared" si="321"/>
        <x:v>0.12730163830788596</x:v>
      </x:c>
      <x:c r="V616" s="34">
        <x:f t="shared" si="322"/>
        <x:v>0.12906587139202494</x:v>
      </x:c>
      <x:c r="W616" s="34">
        <x:f t="shared" si="323"/>
        <x:v>0.84916630287355532</x:v>
      </x:c>
      <x:c r="X616" s="34">
        <x:f t="shared" si="324"/>
        <x:v>5.8970692775289262E-2</x:v>
      </x:c>
      <x:c r="Y616" s="34">
        <x:f t="shared" si="348"/>
        <x:v>0.99998626710299976</x:v>
      </x:c>
      <x:c r="Z616" s="34">
        <x:f t="shared" si="325"/>
        <x:v>0.12729989008759912</x:v>
      </x:c>
      <x:c r="AA616" s="34">
        <x:f t="shared" si="326"/>
        <x:v>0.12906409894370688</x:v>
      </x:c>
      <x:c r="AB616" s="34">
        <x:f t="shared" si="327"/>
        <x:v>0.84915464136018193</x:v>
      </x:c>
      <x:c r="AC616" s="34">
        <x:f t="shared" si="328"/>
        <x:v>5.8969882936839343E-2</x:v>
      </x:c>
      <x:c r="AD616" s="34">
        <x:f t="shared" si="329"/>
        <x:v>1.1644885133283271</x:v>
      </x:c>
      <x:c r="AE616" s="34">
        <x:f t="shared" si="349"/>
        <x:v>1.1904360359613961</x:v>
      </x:c>
      <x:c r="AF616" s="33">
        <x:f t="shared" si="330"/>
        <x:v>-2.1796654208400046E-2</x:v>
      </x:c>
      <x:c r="AG616" s="33">
        <x:f t="shared" si="350"/>
        <x:v>2.0574807617865787E-3</x:v>
      </x:c>
      <x:c r="AH616" s="30">
        <x:f t="shared" si="351"/>
        <x:v>44677</x:v>
      </x:c>
      <x:c r="AI616" s="36">
        <x:f t="shared" si="331"/>
        <x:v>2022</x:v>
      </x:c>
      <x:c r="AJ616" s="36">
        <x:f t="shared" si="332"/>
        <x:v>5</x:v>
      </x:c>
      <x:c r="AK616" s="26">
        <x:f t="shared" si="333"/>
        <x:v>0</x:v>
      </x:c>
      <x:c r="AL616" s="34">
        <x:f t="shared" si="352"/>
        <x:v>1.1494642424452881</x:v>
      </x:c>
      <x:c r="AM616" s="35" t="str">
        <x:f t="shared" si="334"/>
      </x:c>
      <x:c r="AN616" s="34">
        <x:f t="shared" si="353"/>
        <x:v>1.1891432977618004</x:v>
      </x:c>
      <x:c r="AO616" s="35">
        <x:f t="shared" si="335"/>
        <x:v>-2.0733232470702578E-2</x:v>
      </x:c>
      <x:c r="AP616" s="31">
        <x:f t="shared" si="336"/>
        <x:v>1</x:v>
      </x:c>
      <x:c r="AQ616" s="26" t="b">
        <x:f t="shared" si="337"/>
        <x:v>1</x:v>
      </x:c>
    </x:row>
    <x:row r="617">
      <x:c r="A617" s="30" t="n">
        <x:f>'净值底稿'!A579</x:f>
        <x:v>44704</x:v>
      </x:c>
      <x:c r="B617" s="32" t="n">
        <x:f>'净值底稿'!F579</x:f>
        <x:v>1.59848166417536</x:v>
      </x:c>
      <x:c r="C617" s="32" t="n">
        <x:f>'净值底稿'!O579</x:f>
        <x:v>1.251977776839155</x:v>
      </x:c>
      <x:c r="D617" s="32" t="n">
        <x:f>'净值底稿'!P579</x:f>
        <x:v>1.541</x:v>
      </x:c>
      <x:c r="E617" s="32" t="n">
        <x:f>'净值底稿'!Q579</x:f>
        <x:v>1.4365</x:v>
      </x:c>
      <x:c r="F617" s="33">
        <x:f t="shared" si="338"/>
        <x:v>1.1093614425760512E-2</x:v>
      </x:c>
      <x:c r="G617" s="33">
        <x:f t="shared" si="339"/>
        <x:v>8.1126958890491707E-3</x:v>
      </x:c>
      <x:c r="H617" s="33">
        <x:f t="shared" si="340"/>
        <x:v>8.44320322140657E-4</x:v>
      </x:c>
      <x:c r="I617" s="33">
        <x:f t="shared" si="341"/>
        <x:v>3.7733212214381417E-3</x:v>
      </x:c>
      <x:c r="J617" s="34">
        <x:f t="shared" si="342"/>
        <x:v>0.12871210598467264</x:v>
      </x:c>
      <x:c r="K617" s="34">
        <x:f t="shared" si="343"/>
        <x:v>0.13011115672863133</x:v>
      </x:c>
      <x:c r="L617" s="34">
        <x:f t="shared" si="344"/>
        <x:v>0.84987159988052241</x:v>
      </x:c>
      <x:c r="M617" s="34">
        <x:f t="shared" si="345"/>
        <x:v>5.9192395247550642E-2</x:v>
      </x:c>
      <x:c r="N617" s="34">
        <x:f t="shared" si="316"/>
        <x:v>1.167887257841377</x:v>
      </x:c>
      <x:c r="O617" s="35">
        <x:f t="shared" si="317"/>
        <x:v>0.22161665090146696</x:v>
      </x:c>
      <x:c r="P617" s="26" t="b">
        <x:f t="shared" si="318"/>
        <x:v>0</x:v>
      </x:c>
      <x:c r="Q617" s="26" t="b">
        <x:f t="shared" si="319"/>
        <x:v>0</x:v>
      </x:c>
      <x:c r="R617" s="26" t="b">
        <x:f t="shared" si="320"/>
        <x:v>0</x:v>
      </x:c>
      <x:c r="S617" s="26" t="b">
        <x:f t="shared" si="346"/>
        <x:v>0</x:v>
      </x:c>
      <x:c r="T617" s="26" t="str">
        <x:f t="shared" si="347"/>
        <x:v>不调</x:v>
      </x:c>
      <x:c r="U617" s="34">
        <x:f t="shared" si="321"/>
        <x:v>0.12871210598467264</x:v>
      </x:c>
      <x:c r="V617" s="34">
        <x:f t="shared" si="322"/>
        <x:v>0.13011115672863133</x:v>
      </x:c>
      <x:c r="W617" s="34">
        <x:f t="shared" si="323"/>
        <x:v>0.84987159988052241</x:v>
      </x:c>
      <x:c r="X617" s="34">
        <x:f t="shared" si="324"/>
        <x:v>5.9192395247550642E-2</x:v>
      </x:c>
      <x:c r="Y617" s="34">
        <x:f t="shared" si="348"/>
        <x:v>0.99995880187477393</x:v>
      </x:c>
      <x:c r="Z617" s="34">
        <x:f t="shared" si="325"/>
        <x:v>0.12870680328721218</x:v>
      </x:c>
      <x:c r="AA617" s="34">
        <x:f t="shared" si="326"/>
        <x:v>0.13010579639290312</x:v>
      </x:c>
      <x:c r="AB617" s="34">
        <x:f t="shared" si="327"/>
        <x:v>0.84983658676392448</x:v>
      </x:c>
      <x:c r="AC617" s="34">
        <x:f t="shared" si="328"/>
        <x:v>5.9189956631838798E-2</x:v>
      </x:c>
      <x:c r="AD617" s="34">
        <x:f t="shared" si="329"/>
        <x:v>1.1678391430758785</x:v>
      </x:c>
      <x:c r="AE617" s="34">
        <x:f t="shared" si="349"/>
        <x:v>1.1904360359613961</x:v>
      </x:c>
      <x:c r="AF617" s="33">
        <x:f t="shared" si="330"/>
        <x:v>-1.8982030283776097E-2</x:v>
      </x:c>
      <x:c r="AG617" s="33">
        <x:f t="shared" si="350"/>
        <x:v>2.8773403165434086E-3</x:v>
      </x:c>
      <x:c r="AH617" s="30">
        <x:f t="shared" si="351"/>
        <x:v>44677</x:v>
      </x:c>
      <x:c r="AI617" s="36">
        <x:f t="shared" si="331"/>
        <x:v>2022</x:v>
      </x:c>
      <x:c r="AJ617" s="36">
        <x:f t="shared" si="332"/>
        <x:v>5</x:v>
      </x:c>
      <x:c r="AK617" s="26">
        <x:f t="shared" si="333"/>
        <x:v>0</x:v>
      </x:c>
      <x:c r="AL617" s="34">
        <x:f t="shared" si="352"/>
        <x:v>1.1494642424452881</x:v>
      </x:c>
      <x:c r="AM617" s="35" t="str">
        <x:f t="shared" si="334"/>
      </x:c>
      <x:c r="AN617" s="34">
        <x:f t="shared" si="353"/>
        <x:v>1.1891432977618004</x:v>
      </x:c>
      <x:c r="AO617" s="35">
        <x:f t="shared" si="335"/>
        <x:v>-1.7915548719839247E-2</x:v>
      </x:c>
      <x:c r="AP617" s="31">
        <x:f t="shared" si="336"/>
        <x:v>1</x:v>
      </x:c>
      <x:c r="AQ617" s="26" t="b">
        <x:f t="shared" si="337"/>
        <x:v>1</x:v>
      </x:c>
    </x:row>
    <x:row r="618">
      <x:c r="A618" s="30" t="n">
        <x:f>'净值底稿'!A580</x:f>
        <x:v>44705</x:v>
      </x:c>
      <x:c r="B618" s="32" t="n">
        <x:f>'净值底稿'!F580</x:f>
        <x:v>1.55011212346616</x:v>
      </x:c>
      <x:c r="C618" s="32" t="n">
        <x:f>'净值底稿'!O580</x:f>
        <x:v>1.207227115621296</x:v>
      </x:c>
      <x:c r="D618" s="32" t="n">
        <x:f>'净值底稿'!P580</x:f>
        <x:v>1.5415</x:v>
      </x:c>
      <x:c r="E618" s="32" t="n">
        <x:f>'净值底稿'!Q580</x:f>
        <x:v>1.4401</x:v>
      </x:c>
      <x:c r="F618" s="33">
        <x:f t="shared" si="338"/>
        <x:v>-3.0259678164124337E-2</x:v>
      </x:c>
      <x:c r="G618" s="33">
        <x:f t="shared" si="339"/>
        <x:v>-3.5743974091009934E-2</x:v>
      </x:c>
      <x:c r="H618" s="33">
        <x:f t="shared" si="340"/>
        <x:v>3.2446463335511488E-4</x:v>
      </x:c>
      <x:c r="I618" s="33">
        <x:f t="shared" si="341"/>
        <x:v>2.506091193873905E-3</x:v>
      </x:c>
      <x:c r="J618" s="34">
        <x:f t="shared" si="342"/>
        <x:v>0.12481217684220788</x:v>
      </x:c>
      <x:c r="K618" s="34">
        <x:f t="shared" si="343"/>
        <x:v>0.12545529817754497</x:v>
      </x:c>
      <x:c r="L618" s="34">
        <x:f t="shared" si="344"/>
        <x:v>0.8501123286804606</x:v>
      </x:c>
      <x:c r="M618" s="34">
        <x:f t="shared" si="345"/>
        <x:v>5.9338292060919631E-2</x:v>
      </x:c>
      <x:c r="N618" s="34" t="n">
        <x:f t="shared" ref="N618:N681" si="354">SUM(J618:M618)</x:f>
        <x:v>1.159718095761133</x:v>
      </x:c>
      <x:c r="O618" s="35" t="n">
        <x:f t="shared" ref="O618:O681" si="355">IFERROR((J618+K618)/N618,0)</x:f>
        <x:v>0.215800267267107</x:v>
      </x:c>
      <x:c r="P618" s="26" t="b">
        <x:f t="shared" ref="P618:P681" si="356">AND(MONTH(A618)=12,OR(A619="",YEAR(A618)&lt;&gt;YEAR(A619)))</x:f>
        <x:v>0</x:v>
      </x:c>
      <x:c r="Q618" s="26" t="b">
        <x:f t="shared" ref="Q618:Q681" si="357">AND(MOD(MONTH(A618),3)=0,OR(A619="",MONTH(A618)&lt;&gt;MONTH(A619)))</x:f>
        <x:v>0</x:v>
      </x:c>
      <x:c r="R618" s="26" t="b">
        <x:f t="shared" ref="R618:R681" si="358">OR(O618&gt;$E$7,O618&lt;$E$6)</x:f>
        <x:v>0</x:v>
      </x:c>
      <x:c r="S618" s="26" t="b">
        <x:f t="shared" si="346"/>
        <x:v>0</x:v>
      </x:c>
      <x:c r="T618" s="26" t="str">
        <x:f t="shared" si="347"/>
        <x:v>不调</x:v>
      </x:c>
      <x:c r="U618" s="34" t="n">
        <x:f t="shared" ref="U618:U681" si="359">IF(OR(T618="年末+季度",T618="季度+动态"),N618*$E$5/2,IF(T618="季度",(J618+K618)/2,IF(T618="动态",N618*$E$5*IF(J618+K618=0,0.5,J618/(J618+K618)),J618)))</x:f>
        <x:v>0.12481217684220788</x:v>
      </x:c>
      <x:c r="V618" s="34" t="n">
        <x:f t="shared" ref="V618:V681" si="360">IF(OR(T618="年末+季度",T618="季度+动态"),N618*$E$5/2,IF(T618="季度",(J618+K618)/2,IF(T618="动态",N618*$E$5*IF(J618+K618=0,0.5,K618/(J618+K618)),K618)))</x:f>
        <x:v>0.12545529817754497</x:v>
      </x:c>
      <x:c r="W618" s="34" t="n">
        <x:f t="shared" ref="W618:W681" si="361">IF(OR(T618="年末+季度",T618="季度+动态",T618="动态"),N618*(1-$E$5)*IF(L618+M618=0,$B$7/($B$7+$B$8),L618/(L618+M618)),L618)</x:f>
        <x:v>0.8501123286804606</x:v>
      </x:c>
      <x:c r="X618" s="34" t="n">
        <x:f t="shared" ref="X618:X681" si="362">IF(OR(T618="年末+季度",T618="季度+动态",T618="动态"),N618*(1-$E$5)*IF(L618+M618=0,$B$8/($B$7+$B$8),M618/(L618+M618)),M618)</x:f>
        <x:v>0.05933829206091963</x:v>
      </x:c>
      <x:c r="Y618" s="34">
        <x:f t="shared" si="348"/>
        <x:v>0.99998626710299976</x:v>
      </x:c>
      <x:c r="Z618" s="34" t="n">
        <x:f t="shared" ref="Z618:Z681" si="363">U618*Y618</x:f>
        <x:v>0.12481046280943893</x:v>
      </x:c>
      <x:c r="AA618" s="34" t="n">
        <x:f t="shared" ref="AA618:AA681" si="364">V618*Y618</x:f>
        <x:v>0.12545357531285697</x:v>
      </x:c>
      <x:c r="AB618" s="34" t="n">
        <x:f t="shared" ref="AB618:AB681" si="365">W618*Y618</x:f>
        <x:v>0.8501006541754123</x:v>
      </x:c>
      <x:c r="AC618" s="34" t="n">
        <x:f t="shared" ref="AC618:AC681" si="366">X618*Y618</x:f>
        <x:v>0.05933747717426659</x:v>
      </x:c>
      <x:c r="AD618" s="34" t="n">
        <x:f t="shared" ref="AD618:AD681" si="367">SUM(Z618:AC618)</x:f>
        <x:v>1.1597021694719747</x:v>
      </x:c>
      <x:c r="AE618" s="34">
        <x:f t="shared" si="349"/>
        <x:v>1.1904360359613961</x:v>
      </x:c>
      <x:c r="AF618" s="33" t="n">
        <x:f t="shared" ref="AF618:AF681" si="368">AD618/AE618-1</x:f>
        <x:v>-0.02581731866391357</x:v>
      </x:c>
      <x:c r="AG618" s="33">
        <x:f t="shared" si="350"/>
        <x:v>-6.9675465599419173E-3</x:v>
      </x:c>
      <x:c r="AH618" s="30">
        <x:f t="shared" si="351"/>
        <x:v>44677</x:v>
      </x:c>
      <x:c r="AI618" s="36" t="n">
        <x:f t="shared" ref="AI618:AI681" si="369">YEAR(A618)</x:f>
        <x:v>2022</x:v>
      </x:c>
      <x:c r="AJ618" s="36" t="n">
        <x:f t="shared" ref="AJ618:AJ681" si="370">MONTH(A618)</x:f>
        <x:v>5</x:v>
      </x:c>
      <x:c r="AK618" s="26" t="n">
        <x:f t="shared" ref="AK618:AK681" si="371">IF(MONTH(A618)&lt;&gt;MONTH(A619),1,0)</x:f>
        <x:v>0</x:v>
      </x:c>
      <x:c r="AL618" s="34">
        <x:f t="shared" si="352"/>
        <x:v>1.1494642424452881</x:v>
      </x:c>
      <x:c r="AM618" s="35" t="str">
        <x:f t="shared" ref="AM618:AM681" si="372">IF(AK618,AD618/AL618-1,"")</x:f>
      </x:c>
      <x:c r="AN618" s="34">
        <x:f t="shared" si="353"/>
        <x:v>1.1891432977618004</x:v>
      </x:c>
      <x:c r="AO618" s="35" t="n">
        <x:f t="shared" ref="AO618:AO681" si="373">AD618/AN618-1</x:f>
        <x:v>-0.02475826785992874</x:v>
      </x:c>
      <x:c r="AP618" s="31" t="n">
        <x:f t="shared" ref="AP618:AP681" si="374">IFERROR(SUM(Z618:AC618)/AD618,0)</x:f>
        <x:v>1</x:v>
      </x:c>
      <x:c r="AQ618" s="26" t="b">
        <x:f t="shared" ref="AQ618:AQ681" si="375">AND(B618&gt;0,C618&gt;0,D618&gt;0,E618&gt;0)</x:f>
        <x:v>1</x:v>
      </x:c>
    </x:row>
    <x:row r="619">
      <x:c r="A619" s="30" t="n">
        <x:f>'净值底稿'!A581</x:f>
        <x:v>44706</x:v>
      </x:c>
      <x:c r="B619" s="32" t="n">
        <x:f>'净值底稿'!F581</x:f>
        <x:v>1.566593052746885</x:v>
      </x:c>
      <x:c r="C619" s="32" t="n">
        <x:f>'净值底稿'!O581</x:f>
        <x:v>1.2250993625191926</x:v>
      </x:c>
      <x:c r="D619" s="32" t="n">
        <x:f>'净值底稿'!P581</x:f>
        <x:v>1.5418</x:v>
      </x:c>
      <x:c r="E619" s="32" t="n">
        <x:f>'净值底稿'!Q581</x:f>
        <x:v>1.4406</x:v>
      </x:c>
      <x:c r="F619" s="33" t="n">
        <x:f t="shared" ref="F619:F682" si="376">IFERROR(B619/B618-1,0)</x:f>
        <x:v>0.010632088499425763</x:v>
      </x:c>
      <x:c r="G619" s="33" t="n">
        <x:f t="shared" ref="G619:G682" si="377">IFERROR(C619/C618-1,0)</x:f>
        <x:v>0.014804378286929598</x:v>
      </x:c>
      <x:c r="H619" s="33" t="n">
        <x:f t="shared" ref="H619:H682" si="378">IFERROR(D619/D618-1,0)</x:f>
        <x:v>0.00019461563412259686</x:v>
      </x:c>
      <x:c r="I619" s="33" t="n">
        <x:f t="shared" ref="I619:I682" si="379">IFERROR(E619/E618-1,0)</x:f>
        <x:v>0.0003471981112423972</x:v>
      </x:c>
      <x:c r="J619" s="34" t="n">
        <x:f t="shared" ref="J619:J682" si="380">Z618*(1+F619)</x:f>
        <x:v>0.12613745869568319</x:v>
      </x:c>
      <x:c r="K619" s="34" t="n">
        <x:f t="shared" ref="K619:K682" si="381">AA618*(1+G619)</x:f>
        <x:v>0.12731083749923633</x:v>
      </x:c>
      <x:c r="L619" s="34" t="n">
        <x:f t="shared" ref="L619:L682" si="382">AB618*(1+H619)</x:f>
        <x:v>0.8502660970532926</x:v>
      </x:c>
      <x:c r="M619" s="34" t="n">
        <x:f t="shared" ref="M619:M682" si="383">AC618*(1+I619)</x:f>
        <x:v>0.05935807903426738</x:v>
      </x:c>
      <x:c r="N619" s="34">
        <x:f t="shared" si="354"/>
        <x:v>1.1630724722824795</x:v>
      </x:c>
      <x:c r="O619" s="35">
        <x:f t="shared" si="355"/>
        <x:v>0.21791272877221327</x:v>
      </x:c>
      <x:c r="P619" s="26" t="b">
        <x:f t="shared" si="356"/>
        <x:v>0</x:v>
      </x:c>
      <x:c r="Q619" s="26" t="b">
        <x:f t="shared" si="357"/>
        <x:v>0</x:v>
      </x:c>
      <x:c r="R619" s="26" t="b">
        <x:f t="shared" si="358"/>
        <x:v>0</x:v>
      </x:c>
      <x:c r="S619" s="26" t="b">
        <x:f t="shared" ref="S619:S682" si="384">AND(OR(P619,Q619,R619),A619-AH618&gt;$E$8)</x:f>
        <x:v>0</x:v>
      </x:c>
      <x:c r="T619" s="26" t="str">
        <x:f t="shared" ref="T619:T682" si="385">IF(NOT(OR(P619,Q619,R619)),"不调",IF(NOT(S619),"间隔规则跳过",IF(P619,"年末+季度",IF(AND(Q619,R619),"季度+动态",IF(Q619,"季度","动态")))))</x:f>
        <x:v>不调</x:v>
      </x:c>
      <x:c r="U619" s="34">
        <x:f t="shared" si="359"/>
        <x:v>0.12613745869568319</x:v>
      </x:c>
      <x:c r="V619" s="34">
        <x:f t="shared" si="360"/>
        <x:v>0.12731083749923633</x:v>
      </x:c>
      <x:c r="W619" s="34">
        <x:f t="shared" si="361"/>
        <x:v>0.85026609705329259</x:v>
      </x:c>
      <x:c r="X619" s="34">
        <x:f t="shared" si="362"/>
        <x:v>5.9358079034267382E-2</x:v>
      </x:c>
      <x:c r="Y619" s="34" t="n">
        <x:f t="shared" ref="Y619:Y682" si="386">POWER(1-$H$5,(A619-A618)/$H$8)</x:f>
        <x:v>0.9999862671029998</x:v>
      </x:c>
      <x:c r="Z619" s="34">
        <x:f t="shared" si="363"/>
        <x:v>0.12613572646295504</x:v>
      </x:c>
      <x:c r="AA619" s="34">
        <x:f t="shared" si="364"/>
        <x:v>0.12730908915261793</x:v>
      </x:c>
      <x:c r="AB619" s="34">
        <x:f t="shared" si="365"/>
        <x:v>0.85025442043655897</x:v>
      </x:c>
      <x:c r="AC619" s="34">
        <x:f t="shared" si="366"/>
        <x:v>5.9357263875881874E-2</x:v>
      </x:c>
      <x:c r="AD619" s="34">
        <x:f t="shared" si="367"/>
        <x:v>1.1630564999280137</x:v>
      </x:c>
      <x:c r="AE619" s="34" t="n">
        <x:f t="shared" ref="AE619:AE682" si="387">MAX(AE618,AD619)</x:f>
        <x:v>1.1904360359613961</x:v>
      </x:c>
      <x:c r="AF619" s="33">
        <x:f t="shared" si="368"/>
        <x:v>-2.2999586039304187E-2</x:v>
      </x:c>
      <x:c r="AG619" s="33" t="n">
        <x:f t="shared" ref="AG619:AG682" si="388">AD619/AD618-1</x:f>
        <x:v>0.0028924068130065095</x:v>
      </x:c>
      <x:c r="AH619" s="30" t="n">
        <x:f t="shared" ref="AH619:AH682" si="389">IF(OR(T619="年末+季度",T619="季度+动态",T619="季度",T619="动态"),A619,AH618)</x:f>
        <x:v>44677</x:v>
      </x:c>
      <x:c r="AI619" s="36">
        <x:f t="shared" si="369"/>
        <x:v>2022</x:v>
      </x:c>
      <x:c r="AJ619" s="36">
        <x:f t="shared" si="370"/>
        <x:v>5</x:v>
      </x:c>
      <x:c r="AK619" s="26">
        <x:f t="shared" si="371"/>
        <x:v>0</x:v>
      </x:c>
      <x:c r="AL619" s="34" t="n">
        <x:f t="shared" ref="AL619:AL682" si="390">IF(AK618,AD618,AL618)</x:f>
        <x:v>1.149464242445288</x:v>
      </x:c>
      <x:c r="AM619" s="35" t="str">
        <x:f t="shared" si="372"/>
      </x:c>
      <x:c r="AN619" s="34" t="n">
        <x:f t="shared" ref="AN619:AN682" si="391">IF(AI619&lt;&gt;AI618,AD619,MAX(AN618,AD619))</x:f>
        <x:v>1.1891432977618004</x:v>
      </x:c>
      <x:c r="AO619" s="35">
        <x:f t="shared" si="373"/>
        <x:v>-2.1937472029558647E-2</x:v>
      </x:c>
      <x:c r="AP619" s="31">
        <x:f t="shared" si="374"/>
        <x:v>1</x:v>
      </x:c>
      <x:c r="AQ619" s="26" t="b">
        <x:f t="shared" si="375"/>
        <x:v>1</x:v>
      </x:c>
    </x:row>
    <x:row r="620">
      <x:c r="A620" s="30" t="n">
        <x:f>'净值底稿'!A582</x:f>
        <x:v>44707</x:v>
      </x:c>
      <x:c r="B620" s="32" t="n">
        <x:f>'净值底稿'!F582</x:f>
        <x:v>1.5745659034847002</x:v>
      </x:c>
      <x:c r="C620" s="32" t="n">
        <x:f>'净值底稿'!O582</x:f>
        <x:v>1.2317350217123113</x:v>
      </x:c>
      <x:c r="D620" s="32" t="n">
        <x:f>'净值底稿'!P582</x:f>
        <x:v>1.5438</x:v>
      </x:c>
      <x:c r="E620" s="32" t="n">
        <x:f>'净值底稿'!Q582</x:f>
        <x:v>1.4457</x:v>
      </x:c>
      <x:c r="F620" s="33">
        <x:f t="shared" si="376"/>
        <x:v>5.0892927961319057E-3</x:v>
      </x:c>
      <x:c r="G620" s="33">
        <x:f t="shared" si="377"/>
        <x:v>5.4164253089428183E-3</x:v>
      </x:c>
      <x:c r="H620" s="33">
        <x:f t="shared" si="378"/>
        <x:v>1.2971851083150021E-3</x:v>
      </x:c>
      <x:c r="I620" s="33">
        <x:f t="shared" si="379"/>
        <x:v>3.5401915868387146E-3</x:v>
      </x:c>
      <x:c r="J620" s="34">
        <x:f t="shared" si="380"/>
        <x:v>0.12677766810697783</x:v>
      </x:c>
      <x:c r="K620" s="34">
        <x:f t="shared" si="381"/>
        <x:v>0.12799864932516264</x:v>
      </x:c>
      <x:c r="L620" s="34">
        <x:f t="shared" si="382"/>
        <x:v>0.85135735780902833</x:v>
      </x:c>
      <x:c r="M620" s="34">
        <x:f t="shared" si="383"/>
        <x:v>5.9567399962073039E-2</x:v>
      </x:c>
      <x:c r="N620" s="34">
        <x:f t="shared" si="354"/>
        <x:v>1.1657010752032417</x:v>
      </x:c>
      <x:c r="O620" s="35">
        <x:f t="shared" si="355"/>
        <x:v>0.21856059229225624</x:v>
      </x:c>
      <x:c r="P620" s="26" t="b">
        <x:f t="shared" si="356"/>
        <x:v>0</x:v>
      </x:c>
      <x:c r="Q620" s="26" t="b">
        <x:f t="shared" si="357"/>
        <x:v>0</x:v>
      </x:c>
      <x:c r="R620" s="26" t="b">
        <x:f t="shared" si="358"/>
        <x:v>0</x:v>
      </x:c>
      <x:c r="S620" s="26" t="b">
        <x:f t="shared" si="384"/>
        <x:v>0</x:v>
      </x:c>
      <x:c r="T620" s="26" t="str">
        <x:f t="shared" si="385"/>
        <x:v>不调</x:v>
      </x:c>
      <x:c r="U620" s="34">
        <x:f t="shared" si="359"/>
        <x:v>0.12677766810697783</x:v>
      </x:c>
      <x:c r="V620" s="34">
        <x:f t="shared" si="360"/>
        <x:v>0.12799864932516264</x:v>
      </x:c>
      <x:c r="W620" s="34">
        <x:f t="shared" si="361"/>
        <x:v>0.85135735780902833</x:v>
      </x:c>
      <x:c r="X620" s="34">
        <x:f t="shared" si="362"/>
        <x:v>5.9567399962073039E-2</x:v>
      </x:c>
      <x:c r="Y620" s="34">
        <x:f t="shared" si="386"/>
        <x:v>0.99998626710299976</x:v>
      </x:c>
      <x:c r="Z620" s="34">
        <x:f t="shared" si="363"/>
        <x:v>0.12677592708231977</x:v>
      </x:c>
      <x:c r="AA620" s="34">
        <x:f t="shared" si="364"/>
        <x:v>0.12799689153289528</x:v>
      </x:c>
      <x:c r="AB620" s="34">
        <x:f t="shared" si="365"/>
        <x:v>0.85134566620612318</x:v>
      </x:c>
      <x:c r="AC620" s="34">
        <x:f t="shared" si="366"/>
        <x:v>5.9566581929104787E-2</x:v>
      </x:c>
      <x:c r="AD620" s="34">
        <x:f t="shared" si="367"/>
        <x:v>1.1656850667504428</x:v>
      </x:c>
      <x:c r="AE620" s="34">
        <x:f t="shared" si="387"/>
        <x:v>1.1904360359613961</x:v>
      </x:c>
      <x:c r="AF620" s="33">
        <x:f t="shared" si="368"/>
        <x:v>-2.0791515430700569E-2</x:v>
      </x:c>
      <x:c r="AG620" s="33">
        <x:f t="shared" si="388"/>
        <x:v>2.2600508424068799E-3</x:v>
      </x:c>
      <x:c r="AH620" s="30">
        <x:f t="shared" si="389"/>
        <x:v>44677</x:v>
      </x:c>
      <x:c r="AI620" s="36">
        <x:f t="shared" si="369"/>
        <x:v>2022</x:v>
      </x:c>
      <x:c r="AJ620" s="36">
        <x:f t="shared" si="370"/>
        <x:v>5</x:v>
      </x:c>
      <x:c r="AK620" s="26">
        <x:f t="shared" si="371"/>
        <x:v>0</x:v>
      </x:c>
      <x:c r="AL620" s="34">
        <x:f t="shared" si="390"/>
        <x:v>1.1494642424452881</x:v>
      </x:c>
      <x:c r="AM620" s="35" t="str">
        <x:f t="shared" si="372"/>
      </x:c>
      <x:c r="AN620" s="34">
        <x:f t="shared" si="391"/>
        <x:v>1.1891432977618004</x:v>
      </x:c>
      <x:c r="AO620" s="35">
        <x:f t="shared" si="373"/>
        <x:v>-1.9727000989292476E-2</x:v>
      </x:c>
      <x:c r="AP620" s="31">
        <x:f t="shared" si="374"/>
        <x:v>1</x:v>
      </x:c>
      <x:c r="AQ620" s="26" t="b">
        <x:f t="shared" si="375"/>
        <x:v>1</x:v>
      </x:c>
    </x:row>
    <x:row r="621">
      <x:c r="A621" s="30" t="n">
        <x:f>'净值底稿'!A583</x:f>
        <x:v>44708</x:v>
      </x:c>
      <x:c r="B621" s="32" t="n">
        <x:f>'净值底稿'!F583</x:f>
        <x:v>1.5693770388306474</x:v>
      </x:c>
      <x:c r="C621" s="32" t="n">
        <x:f>'净值底稿'!O583</x:f>
        <x:v>1.2306659767338137</x:v>
      </x:c>
      <x:c r="D621" s="32" t="n">
        <x:f>'净值底稿'!P583</x:f>
        <x:v>1.5442</x:v>
      </x:c>
      <x:c r="E621" s="32" t="n">
        <x:f>'净值底稿'!Q583</x:f>
        <x:v>1.4516</x:v>
      </x:c>
      <x:c r="F621" s="33">
        <x:f t="shared" si="376"/>
        <x:v>-3.2954255154192813E-3</x:v>
      </x:c>
      <x:c r="G621" s="33">
        <x:f t="shared" si="377"/>
        <x:v>-8.6791798532404041E-4</x:v>
      </x:c>
      <x:c r="H621" s="33">
        <x:f t="shared" si="378"/>
        <x:v>2.5910091980829719E-4</x:v>
      </x:c>
      <x:c r="I621" s="33">
        <x:f t="shared" si="379"/>
        <x:v>4.0810679947429485E-3</x:v>
      </x:c>
      <x:c r="J621" s="34">
        <x:f t="shared" si="380"/>
        <x:v>0.12635814645747176</x:v>
      </x:c>
      <x:c r="K621" s="34">
        <x:f t="shared" si="381"/>
        <x:v>0.12788580072866831</x:v>
      </x:c>
      <x:c r="L621" s="34">
        <x:f t="shared" si="382"/>
        <x:v>0.85156625065131197</x:v>
      </x:c>
      <x:c r="M621" s="34">
        <x:f t="shared" si="383"/>
        <x:v>5.9809677200171892E-2</x:v>
      </x:c>
      <x:c r="N621" s="34">
        <x:f t="shared" si="354"/>
        <x:v>1.1656198750376241</x:v>
      </x:c>
      <x:c r="O621" s="35">
        <x:f t="shared" si="355"/>
        <x:v>0.21811909064945684</x:v>
      </x:c>
      <x:c r="P621" s="26" t="b">
        <x:f t="shared" si="356"/>
        <x:v>0</x:v>
      </x:c>
      <x:c r="Q621" s="26" t="b">
        <x:f t="shared" si="357"/>
        <x:v>0</x:v>
      </x:c>
      <x:c r="R621" s="26" t="b">
        <x:f t="shared" si="358"/>
        <x:v>0</x:v>
      </x:c>
      <x:c r="S621" s="26" t="b">
        <x:f t="shared" si="384"/>
        <x:v>0</x:v>
      </x:c>
      <x:c r="T621" s="26" t="str">
        <x:f t="shared" si="385"/>
        <x:v>不调</x:v>
      </x:c>
      <x:c r="U621" s="34">
        <x:f t="shared" si="359"/>
        <x:v>0.12635814645747176</x:v>
      </x:c>
      <x:c r="V621" s="34">
        <x:f t="shared" si="360"/>
        <x:v>0.12788580072866831</x:v>
      </x:c>
      <x:c r="W621" s="34">
        <x:f t="shared" si="361"/>
        <x:v>0.85156625065131197</x:v>
      </x:c>
      <x:c r="X621" s="34">
        <x:f t="shared" si="362"/>
        <x:v>5.9809677200171892E-2</x:v>
      </x:c>
      <x:c r="Y621" s="34">
        <x:f t="shared" si="386"/>
        <x:v>0.99998626710299976</x:v>
      </x:c>
      <x:c r="Z621" s="34">
        <x:f t="shared" si="363"/>
        <x:v>0.12635641119406132</x:v>
      </x:c>
      <x:c r="AA621" s="34">
        <x:f t="shared" si="364"/>
        <x:v>0.1278840444861391</x:v>
      </x:c>
      <x:c r="AB621" s="34">
        <x:f t="shared" si="365"/>
        <x:v>0.85155455617970288</x:v>
      </x:c>
      <x:c r="AC621" s="34">
        <x:f t="shared" si="366"/>
        <x:v>5.9808855840035285E-2</x:v>
      </x:c>
      <x:c r="AD621" s="34">
        <x:f t="shared" si="367"/>
        <x:v>1.1656038676999387</x:v>
      </x:c>
      <x:c r="AE621" s="34">
        <x:f t="shared" si="387"/>
        <x:v>1.1904360359613961</x:v>
      </x:c>
      <x:c r="AF621" s="33">
        <x:f t="shared" si="368"/>
        <x:v>-2.085972493381627E-2</x:v>
      </x:c>
      <x:c r="AG621" s="33">
        <x:f t="shared" si="388"/>
        <x:v>-6.965779421919116E-5</x:v>
      </x:c>
      <x:c r="AH621" s="30">
        <x:f t="shared" si="389"/>
        <x:v>44677</x:v>
      </x:c>
      <x:c r="AI621" s="36">
        <x:f t="shared" si="369"/>
        <x:v>2022</x:v>
      </x:c>
      <x:c r="AJ621" s="36">
        <x:f t="shared" si="370"/>
        <x:v>5</x:v>
      </x:c>
      <x:c r="AK621" s="26">
        <x:f t="shared" si="371"/>
        <x:v>0</x:v>
      </x:c>
      <x:c r="AL621" s="34">
        <x:f t="shared" si="390"/>
        <x:v>1.1494642424452881</x:v>
      </x:c>
      <x:c r="AM621" s="35" t="str">
        <x:f t="shared" si="372"/>
      </x:c>
      <x:c r="AN621" s="34">
        <x:f t="shared" si="391"/>
        <x:v>1.1891432977618004</x:v>
      </x:c>
      <x:c r="AO621" s="35">
        <x:f t="shared" si="373"/>
        <x:v>-1.9795284644136157E-2</x:v>
      </x:c>
      <x:c r="AP621" s="31">
        <x:f t="shared" si="374"/>
        <x:v>1</x:v>
      </x:c>
      <x:c r="AQ621" s="26" t="b">
        <x:f t="shared" si="375"/>
        <x:v>1</x:v>
      </x:c>
    </x:row>
    <x:row r="622">
      <x:c r="A622" s="30" t="n">
        <x:f>'净值底稿'!A584</x:f>
        <x:v>44711</x:v>
      </x:c>
      <x:c r="B622" s="32" t="n">
        <x:f>'净值底稿'!F584</x:f>
        <x:v>1.5937430608679626</x:v>
      </x:c>
      <x:c r="C622" s="32" t="n">
        <x:f>'净值底稿'!O584</x:f>
        <x:v>1.2412922569975062</x:v>
      </x:c>
      <x:c r="D622" s="32" t="n">
        <x:f>'净值底稿'!P584</x:f>
        <x:v>1.5433</x:v>
      </x:c>
      <x:c r="E622" s="32" t="n">
        <x:f>'净值底稿'!Q584</x:f>
        <x:v>1.4395</x:v>
      </x:c>
      <x:c r="F622" s="33">
        <x:f t="shared" si="376"/>
        <x:v>1.5525919797750198E-2</x:v>
      </x:c>
      <x:c r="G622" s="33">
        <x:f t="shared" si="377"/>
        <x:v>8.6345771026308249E-3</x:v>
      </x:c>
      <x:c r="H622" s="33">
        <x:f t="shared" si="378"/>
        <x:v>-5.8282605880077831E-4</x:v>
      </x:c>
      <x:c r="I622" s="33">
        <x:f t="shared" si="379"/>
        <x:v>-8.3356296500413096E-3</x:v>
      </x:c>
      <x:c r="J622" s="34">
        <x:f t="shared" si="380"/>
        <x:v>0.12831821070019186</x:v>
      </x:c>
      <x:c r="K622" s="34">
        <x:f t="shared" si="381"/>
        <x:v>0.12898826912845093</x:v>
      </x:c>
      <x:c r="L622" s="34">
        <x:f t="shared" si="382"/>
        <x:v>0.85105824799387086</x:v>
      </x:c>
      <x:c r="M622" s="34">
        <x:f t="shared" si="383"/>
        <x:v>5.9310311367960042E-2</x:v>
      </x:c>
      <x:c r="N622" s="34">
        <x:f t="shared" si="354"/>
        <x:v>1.1676750391904738</x:v>
      </x:c>
      <x:c r="O622" s="35">
        <x:f t="shared" si="355"/>
        <x:v>0.22035795164982575</x:v>
      </x:c>
      <x:c r="P622" s="26" t="b">
        <x:f t="shared" si="356"/>
        <x:v>0</x:v>
      </x:c>
      <x:c r="Q622" s="26" t="b">
        <x:f t="shared" si="357"/>
        <x:v>0</x:v>
      </x:c>
      <x:c r="R622" s="26" t="b">
        <x:f t="shared" si="358"/>
        <x:v>0</x:v>
      </x:c>
      <x:c r="S622" s="26" t="b">
        <x:f t="shared" si="384"/>
        <x:v>0</x:v>
      </x:c>
      <x:c r="T622" s="26" t="str">
        <x:f t="shared" si="385"/>
        <x:v>不调</x:v>
      </x:c>
      <x:c r="U622" s="34">
        <x:f t="shared" si="359"/>
        <x:v>0.12831821070019186</x:v>
      </x:c>
      <x:c r="V622" s="34">
        <x:f t="shared" si="360"/>
        <x:v>0.12898826912845093</x:v>
      </x:c>
      <x:c r="W622" s="34">
        <x:f t="shared" si="361"/>
        <x:v>0.85105824799387086</x:v>
      </x:c>
      <x:c r="X622" s="34">
        <x:f t="shared" si="362"/>
        <x:v>5.9310311367960042E-2</x:v>
      </x:c>
      <x:c r="Y622" s="34">
        <x:f t="shared" si="386"/>
        <x:v>0.99995880187477393</x:v>
      </x:c>
      <x:c r="Z622" s="34">
        <x:f t="shared" si="363"/>
        <x:v>0.12831292423047866</x:v>
      </x:c>
      <x:c r="AA622" s="34">
        <x:f t="shared" si="364"/>
        <x:v>0.12898295505358667</x:v>
      </x:c>
      <x:c r="AB622" s="34">
        <x:f t="shared" si="365"/>
        <x:v>0.85102318598959537</x:v>
      </x:c>
      <x:c r="AC622" s="34">
        <x:f t="shared" si="366"/>
        <x:v>5.9307867894325107E-2</x:v>
      </x:c>
      <x:c r="AD622" s="34">
        <x:f t="shared" si="367"/>
        <x:v>1.1676269331679858</x:v>
      </x:c>
      <x:c r="AE622" s="34">
        <x:f t="shared" si="387"/>
        <x:v>1.1904360359613961</x:v>
      </x:c>
      <x:c r="AF622" s="33">
        <x:f t="shared" si="368"/>
        <x:v>-1.9160292619157526E-2</x:v>
      </x:c>
      <x:c r="AG622" s="33">
        <x:f t="shared" si="388"/>
        <x:v>1.7356372298584777E-3</x:v>
      </x:c>
      <x:c r="AH622" s="30">
        <x:f t="shared" si="389"/>
        <x:v>44677</x:v>
      </x:c>
      <x:c r="AI622" s="36">
        <x:f t="shared" si="369"/>
        <x:v>2022</x:v>
      </x:c>
      <x:c r="AJ622" s="36">
        <x:f t="shared" si="370"/>
        <x:v>5</x:v>
      </x:c>
      <x:c r="AK622" s="26">
        <x:f t="shared" si="371"/>
        <x:v>0</x:v>
      </x:c>
      <x:c r="AL622" s="34">
        <x:f t="shared" si="390"/>
        <x:v>1.1494642424452881</x:v>
      </x:c>
      <x:c r="AM622" s="35" t="str">
        <x:f t="shared" si="372"/>
      </x:c>
      <x:c r="AN622" s="34">
        <x:f t="shared" si="391"/>
        <x:v>1.1891432977618004</x:v>
      </x:c>
      <x:c r="AO622" s="35">
        <x:f t="shared" si="373"/>
        <x:v>-1.8094004847281742E-2</x:v>
      </x:c>
      <x:c r="AP622" s="31">
        <x:f t="shared" si="374"/>
        <x:v>1</x:v>
      </x:c>
      <x:c r="AQ622" s="26" t="b">
        <x:f t="shared" si="375"/>
        <x:v>1</x:v>
      </x:c>
    </x:row>
    <x:row r="623">
      <x:c r="A623" s="30" t="n">
        <x:f>'净值底稿'!A585</x:f>
        <x:v>44712</x:v>
      </x:c>
      <x:c r="B623" s="32" t="n">
        <x:f>'净值底稿'!F585</x:f>
        <x:v>1.6139332065628325</x:v>
      </x:c>
      <x:c r="C623" s="32" t="n">
        <x:f>'净值底稿'!O585</x:f>
        <x:v>1.2557589523250399</x:v>
      </x:c>
      <x:c r="D623" s="32" t="n">
        <x:f>'净值底稿'!P585</x:f>
        <x:v>1.5419</x:v>
      </x:c>
      <x:c r="E623" s="32" t="n">
        <x:f>'净值底稿'!Q585</x:f>
        <x:v>1.4367</x:v>
      </x:c>
      <x:c r="F623" s="33">
        <x:f t="shared" si="376"/>
        <x:v>1.2668381868200296E-2</x:v>
      </x:c>
      <x:c r="G623" s="33">
        <x:f t="shared" si="377"/>
        <x:v>1.1654544081767026E-2</x:v>
      </x:c>
      <x:c r="H623" s="33">
        <x:f t="shared" si="378"/>
        <x:v>-9.0714702261374125E-4</x:v>
      </x:c>
      <x:c r="I623" s="33">
        <x:f t="shared" si="379"/>
        <x:v>-1.9451198332753883E-3</x:v>
      </x:c>
      <x:c r="J623" s="34">
        <x:f t="shared" si="380"/>
        <x:v>0.1299384413532558</x:v>
      </x:c>
      <x:c r="K623" s="34">
        <x:f t="shared" si="381"/>
        <x:v>0.13048619258905528</x:v>
      </x:c>
      <x:c r="L623" s="34">
        <x:f t="shared" si="382"/>
        <x:v>0.8502511828402497</x:v>
      </x:c>
      <x:c r="M623" s="34">
        <x:f t="shared" si="383"/>
        <x:v>5.9192506984214577E-2</x:v>
      </x:c>
      <x:c r="N623" s="34">
        <x:f t="shared" si="354"/>
        <x:v>1.1698683237667753</x:v>
      </x:c>
      <x:c r="O623" s="35">
        <x:f t="shared" si="355"/>
        <x:v>0.2226102106122409</x:v>
      </x:c>
      <x:c r="P623" s="26" t="b">
        <x:f t="shared" si="356"/>
        <x:v>0</x:v>
      </x:c>
      <x:c r="Q623" s="26" t="b">
        <x:f t="shared" si="357"/>
        <x:v>0</x:v>
      </x:c>
      <x:c r="R623" s="26" t="b">
        <x:f t="shared" si="358"/>
        <x:v>0</x:v>
      </x:c>
      <x:c r="S623" s="26" t="b">
        <x:f t="shared" si="384"/>
        <x:v>0</x:v>
      </x:c>
      <x:c r="T623" s="26" t="str">
        <x:f t="shared" si="385"/>
        <x:v>不调</x:v>
      </x:c>
      <x:c r="U623" s="34">
        <x:f t="shared" si="359"/>
        <x:v>0.1299384413532558</x:v>
      </x:c>
      <x:c r="V623" s="34">
        <x:f t="shared" si="360"/>
        <x:v>0.13048619258905528</x:v>
      </x:c>
      <x:c r="W623" s="34">
        <x:f t="shared" si="361"/>
        <x:v>0.8502511828402497</x:v>
      </x:c>
      <x:c r="X623" s="34">
        <x:f t="shared" si="362"/>
        <x:v>5.9192506984214577E-2</x:v>
      </x:c>
      <x:c r="Y623" s="34">
        <x:f t="shared" si="386"/>
        <x:v>0.99998626710299976</x:v>
      </x:c>
      <x:c r="Z623" s="34">
        <x:f t="shared" si="363"/>
        <x:v>0.12993665692202433</x:v>
      </x:c>
      <x:c r="AA623" s="34">
        <x:f t="shared" si="364"/>
        <x:v>0.13048440063561251</x:v>
      </x:c>
      <x:c r="AB623" s="34">
        <x:f t="shared" si="365"/>
        <x:v>0.85023950642833146</x:v>
      </x:c>
      <x:c r="AC623" s="34">
        <x:f t="shared" si="366"/>
        <x:v>5.9191694099612974E-2</x:v>
      </x:c>
      <x:c r="AD623" s="34">
        <x:f t="shared" si="367"/>
        <x:v>1.1698522580855812</x:v>
      </x:c>
      <x:c r="AE623" s="34">
        <x:f t="shared" si="387"/>
        <x:v>1.1904360359613961</x:v>
      </x:c>
      <x:c r="AF623" s="33">
        <x:f t="shared" si="368"/>
        <x:v>-1.7290956636062726E-2</x:v>
      </x:c>
      <x:c r="AG623" s="33">
        <x:f t="shared" si="388"/>
        <x:v>1.905852678096176E-3</x:v>
      </x:c>
      <x:c r="AH623" s="30">
        <x:f t="shared" si="389"/>
        <x:v>44677</x:v>
      </x:c>
      <x:c r="AI623" s="36">
        <x:f t="shared" si="369"/>
        <x:v>2022</x:v>
      </x:c>
      <x:c r="AJ623" s="36">
        <x:f t="shared" si="370"/>
        <x:v>5</x:v>
      </x:c>
      <x:c r="AK623" s="26">
        <x:f t="shared" si="371"/>
        <x:v>1</x:v>
      </x:c>
      <x:c r="AL623" s="34">
        <x:f t="shared" si="390"/>
        <x:v>1.1494642424452881</x:v>
      </x:c>
      <x:c r="AM623" s="35">
        <x:f t="shared" si="372"/>
        <x:v>1.7736972484608149E-2</x:v>
      </x:c>
      <x:c r="AN623" s="34">
        <x:f t="shared" si="391"/>
        <x:v>1.1891432977618004</x:v>
      </x:c>
      <x:c r="AO623" s="35">
        <x:f t="shared" si="373"/>
        <x:v>-1.6222636676781255E-2</x:v>
      </x:c>
      <x:c r="AP623" s="31">
        <x:f t="shared" si="374"/>
        <x:v>1</x:v>
      </x:c>
      <x:c r="AQ623" s="26" t="b">
        <x:f t="shared" si="375"/>
        <x:v>1</x:v>
      </x:c>
    </x:row>
    <x:row r="624">
      <x:c r="A624" s="30" t="n">
        <x:f>'净值底稿'!A586</x:f>
        <x:v>44713</x:v>
      </x:c>
      <x:c r="B624" s="32" t="n">
        <x:f>'净值底稿'!F586</x:f>
        <x:v>1.607659589169335</x:v>
      </x:c>
      <x:c r="C624" s="32" t="n">
        <x:f>'净值底稿'!O586</x:f>
        <x:v>1.2589298674323013</x:v>
      </x:c>
      <x:c r="D624" s="32" t="n">
        <x:f>'净值底稿'!P586</x:f>
        <x:v>1.5414</x:v>
      </x:c>
      <x:c r="E624" s="32" t="n">
        <x:f>'净值底稿'!Q586</x:f>
        <x:v>1.4272</x:v>
      </x:c>
      <x:c r="F624" s="33">
        <x:f t="shared" si="376"/>
        <x:v>-3.8871604896575374E-3</x:v>
      </x:c>
      <x:c r="G624" s="33">
        <x:f t="shared" si="377"/>
        <x:v>2.5250985480855803E-3</x:v>
      </x:c>
      <x:c r="H624" s="33">
        <x:f t="shared" si="378"/>
        <x:v>-3.2427524482780967E-4</x:v>
      </x:c>
      <x:c r="I624" s="33">
        <x:f t="shared" si="379"/>
        <x:v>-6.6123755829331499E-3</x:v>
      </x:c>
      <x:c r="J624" s="34">
        <x:f t="shared" si="380"/>
        <x:v>0.12943157228307886</x:v>
      </x:c>
      <x:c r="K624" s="34">
        <x:f t="shared" si="381"/>
        <x:v>0.1308138866062053</x:v>
      </x:c>
      <x:c r="L624" s="34">
        <x:f t="shared" si="382"/>
        <x:v>0.84996379480422213</x:v>
      </x:c>
      <x:c r="M624" s="34">
        <x:f t="shared" si="383"/>
        <x:v>5.8800296386836245E-2</x:v>
      </x:c>
      <x:c r="N624" s="34">
        <x:f t="shared" si="354"/>
        <x:v>1.1690095500803426</x:v>
      </x:c>
      <x:c r="O624" s="35">
        <x:f t="shared" si="355"/>
        <x:v>0.22262047292205464</x:v>
      </x:c>
      <x:c r="P624" s="26" t="b">
        <x:f t="shared" si="356"/>
        <x:v>0</x:v>
      </x:c>
      <x:c r="Q624" s="26" t="b">
        <x:f t="shared" si="357"/>
        <x:v>0</x:v>
      </x:c>
      <x:c r="R624" s="26" t="b">
        <x:f t="shared" si="358"/>
        <x:v>0</x:v>
      </x:c>
      <x:c r="S624" s="26" t="b">
        <x:f t="shared" si="384"/>
        <x:v>0</x:v>
      </x:c>
      <x:c r="T624" s="26" t="str">
        <x:f t="shared" si="385"/>
        <x:v>不调</x:v>
      </x:c>
      <x:c r="U624" s="34">
        <x:f t="shared" si="359"/>
        <x:v>0.12943157228307886</x:v>
      </x:c>
      <x:c r="V624" s="34">
        <x:f t="shared" si="360"/>
        <x:v>0.1308138866062053</x:v>
      </x:c>
      <x:c r="W624" s="34">
        <x:f t="shared" si="361"/>
        <x:v>0.84996379480422213</x:v>
      </x:c>
      <x:c r="X624" s="34">
        <x:f t="shared" si="362"/>
        <x:v>5.8800296386836245E-2</x:v>
      </x:c>
      <x:c r="Y624" s="34">
        <x:f t="shared" si="386"/>
        <x:v>0.99998626710299976</x:v>
      </x:c>
      <x:c r="Z624" s="34">
        <x:f t="shared" si="363"/>
        <x:v>0.12942979481262812</x:v>
      </x:c>
      <x:c r="AA624" s="34">
        <x:f t="shared" si="364"/>
        <x:v>0.13081209015257433</x:v>
      </x:c>
      <x:c r="AB624" s="34">
        <x:f t="shared" si="365"/>
        <x:v>0.8499521223389741</x:v>
      </x:c>
      <x:c r="AC624" s="34">
        <x:f t="shared" si="366"/>
        <x:v>5.8799488888422381E-2</x:v>
      </x:c>
      <x:c r="AD624" s="34">
        <x:f t="shared" si="367"/>
        <x:v>1.168993496192599</x:v>
      </x:c>
      <x:c r="AE624" s="34">
        <x:f t="shared" si="387"/>
        <x:v>1.1904360359613961</x:v>
      </x:c>
      <x:c r="AF624" s="33">
        <x:f t="shared" si="368"/>
        <x:v>-1.8012340958311279E-2</x:v>
      </x:c>
      <x:c r="AG624" s="33">
        <x:f t="shared" si="388"/>
        <x:v>-7.3407721962059913E-4</x:v>
      </x:c>
      <x:c r="AH624" s="30">
        <x:f t="shared" si="389"/>
        <x:v>44677</x:v>
      </x:c>
      <x:c r="AI624" s="36">
        <x:f t="shared" si="369"/>
        <x:v>2022</x:v>
      </x:c>
      <x:c r="AJ624" s="36">
        <x:f t="shared" si="370"/>
        <x:v>6</x:v>
      </x:c>
      <x:c r="AK624" s="26">
        <x:f t="shared" si="371"/>
        <x:v>0</x:v>
      </x:c>
      <x:c r="AL624" s="34">
        <x:f t="shared" si="390"/>
        <x:v>1.1698522580855812</x:v>
      </x:c>
      <x:c r="AM624" s="35" t="str">
        <x:f t="shared" si="372"/>
      </x:c>
      <x:c r="AN624" s="34">
        <x:f t="shared" si="391"/>
        <x:v>1.1891432977618004</x:v>
      </x:c>
      <x:c r="AO624" s="35">
        <x:f t="shared" si="373"/>
        <x:v>-1.6944805228375159E-2</x:v>
      </x:c>
      <x:c r="AP624" s="31">
        <x:f t="shared" si="374"/>
        <x:v>1</x:v>
      </x:c>
      <x:c r="AQ624" s="26" t="b">
        <x:f t="shared" si="375"/>
        <x:v>1</x:v>
      </x:c>
    </x:row>
    <x:row r="625">
      <x:c r="A625" s="30" t="n">
        <x:f>'净值底稿'!A587</x:f>
        <x:v>44714</x:v>
      </x:c>
      <x:c r="B625" s="32" t="n">
        <x:f>'净值底稿'!F587</x:f>
        <x:v>1.627099895314795</x:v>
      </x:c>
      <x:c r="C625" s="32" t="n">
        <x:f>'净值底稿'!O587</x:f>
        <x:v>1.267359485767845</x:v>
      </x:c>
      <x:c r="D625" s="32" t="n">
        <x:f>'净值底稿'!P587</x:f>
        <x:v>1.5406</x:v>
      </x:c>
      <x:c r="E625" s="32" t="n">
        <x:f>'净值底稿'!Q587</x:f>
        <x:v>1.436</x:v>
      </x:c>
      <x:c r="F625" s="33">
        <x:f t="shared" si="376"/>
        <x:v>1.2092302547397349E-2</x:v>
      </x:c>
      <x:c r="G625" s="33">
        <x:f t="shared" si="377"/>
        <x:v>6.6958601536213358E-3</x:v>
      </x:c>
      <x:c r="H625" s="33">
        <x:f t="shared" si="378"/>
        <x:v>-5.190086933957172E-4</x:v>
      </x:c>
      <x:c r="I625" s="33">
        <x:f t="shared" si="379"/>
        <x:v>6.1659192825112008E-3</x:v>
      </x:c>
      <x:c r="J625" s="34">
        <x:f t="shared" si="380"/>
        <x:v>0.13099489905014997</x:v>
      </x:c>
      <x:c r="K625" s="34">
        <x:f t="shared" si="381"/>
        <x:v>0.13168798961463887</x:v>
      </x:c>
      <x:c r="L625" s="34">
        <x:f t="shared" si="382"/>
        <x:v>0.84951098979851003</x:v>
      </x:c>
      <x:c r="M625" s="34">
        <x:f t="shared" si="383"/>
        <x:v>5.9162041790761309E-2</x:v>
      </x:c>
      <x:c r="N625" s="34">
        <x:f t="shared" si="354"/>
        <x:v>1.1713559202540602</x:v>
      </x:c>
      <x:c r="O625" s="35">
        <x:f t="shared" si="355"/>
        <x:v>0.22425539848538475</x:v>
      </x:c>
      <x:c r="P625" s="26" t="b">
        <x:f t="shared" si="356"/>
        <x:v>0</x:v>
      </x:c>
      <x:c r="Q625" s="26" t="b">
        <x:f t="shared" si="357"/>
        <x:v>0</x:v>
      </x:c>
      <x:c r="R625" s="26" t="b">
        <x:f t="shared" si="358"/>
        <x:v>0</x:v>
      </x:c>
      <x:c r="S625" s="26" t="b">
        <x:f t="shared" si="384"/>
        <x:v>0</x:v>
      </x:c>
      <x:c r="T625" s="26" t="str">
        <x:f t="shared" si="385"/>
        <x:v>不调</x:v>
      </x:c>
      <x:c r="U625" s="34">
        <x:f t="shared" si="359"/>
        <x:v>0.13099489905014997</x:v>
      </x:c>
      <x:c r="V625" s="34">
        <x:f t="shared" si="360"/>
        <x:v>0.13168798961463887</x:v>
      </x:c>
      <x:c r="W625" s="34">
        <x:f t="shared" si="361"/>
        <x:v>0.84951098979851003</x:v>
      </x:c>
      <x:c r="X625" s="34">
        <x:f t="shared" si="362"/>
        <x:v>5.9162041790761309E-2</x:v>
      </x:c>
      <x:c r="Y625" s="34">
        <x:f t="shared" si="386"/>
        <x:v>0.99998626710299976</x:v>
      </x:c>
      <x:c r="Z625" s="34">
        <x:f t="shared" si="363"/>
        <x:v>0.13099310011069376</x:v>
      </x:c>
      <x:c r="AA625" s="34">
        <x:f t="shared" si="364"/>
        <x:v>0.13168618115704134</x:v>
      </x:c>
      <x:c r="AB625" s="34">
        <x:f t="shared" si="365"/>
        <x:v>0.84949932355158653</x:v>
      </x:c>
      <x:c r="AC625" s="34">
        <x:f t="shared" si="366"/>
        <x:v>5.9161229324535075E-2</x:v>
      </x:c>
      <x:c r="AD625" s="34">
        <x:f t="shared" si="367"/>
        <x:v>1.1713398341438568</x:v>
      </x:c>
      <x:c r="AE625" s="34">
        <x:f t="shared" si="387"/>
        <x:v>1.1904360359613961</x:v>
      </x:c>
      <x:c r="AF625" s="33">
        <x:f t="shared" si="368"/>
        <x:v>-1.6041350598159032E-2</x:v>
      </x:c>
      <x:c r="AG625" s="33">
        <x:f t="shared" si="388"/>
        <x:v>2.0071437171376161E-3</x:v>
      </x:c>
      <x:c r="AH625" s="30">
        <x:f t="shared" si="389"/>
        <x:v>44677</x:v>
      </x:c>
      <x:c r="AI625" s="36">
        <x:f t="shared" si="369"/>
        <x:v>2022</x:v>
      </x:c>
      <x:c r="AJ625" s="36">
        <x:f t="shared" si="370"/>
        <x:v>6</x:v>
      </x:c>
      <x:c r="AK625" s="26">
        <x:f t="shared" si="371"/>
        <x:v>0</x:v>
      </x:c>
      <x:c r="AL625" s="34">
        <x:f t="shared" si="390"/>
        <x:v>1.1698522580855812</x:v>
      </x:c>
      <x:c r="AM625" s="35" t="str">
        <x:f t="shared" si="372"/>
      </x:c>
      <x:c r="AN625" s="34">
        <x:f t="shared" si="391"/>
        <x:v>1.1891432977618004</x:v>
      </x:c>
      <x:c r="AO625" s="35">
        <x:f t="shared" si="373"/>
        <x:v>-1.49716721705897E-2</x:v>
      </x:c>
      <x:c r="AP625" s="31">
        <x:f t="shared" si="374"/>
        <x:v>1</x:v>
      </x:c>
      <x:c r="AQ625" s="26" t="b">
        <x:f t="shared" si="375"/>
        <x:v>1</x:v>
      </x:c>
    </x:row>
    <x:row r="626">
      <x:c r="A626" s="30" t="n">
        <x:f>'净值底稿'!A588</x:f>
        <x:v>44718</x:v>
      </x:c>
      <x:c r="B626" s="32" t="n">
        <x:f>'净值底稿'!F588</x:f>
        <x:v>1.6696999031202675</x:v>
      </x:c>
      <x:c r="C626" s="32" t="n">
        <x:f>'净值底稿'!O588</x:f>
        <x:v>1.2942925977060789</x:v>
      </x:c>
      <x:c r="D626" s="32" t="n">
        <x:f>'净值底稿'!P588</x:f>
        <x:v>1.5393</x:v>
      </x:c>
      <x:c r="E626" s="32" t="n">
        <x:f>'净值底稿'!Q588</x:f>
        <x:v>1.4319</x:v>
      </x:c>
      <x:c r="F626" s="33">
        <x:f t="shared" si="376"/>
        <x:v>2.6181556478577894E-2</x:v>
      </x:c>
      <x:c r="G626" s="33">
        <x:f t="shared" si="377"/>
        <x:v>2.1251359413557491E-2</x:v>
      </x:c>
      <x:c r="H626" s="33">
        <x:f t="shared" si="378"/>
        <x:v>-8.438270803583503E-4</x:v>
      </x:c>
      <x:c r="I626" s="33">
        <x:f t="shared" si="379"/>
        <x:v>-2.8551532033426197E-3</x:v>
      </x:c>
      <x:c r="J626" s="34">
        <x:f t="shared" si="380"/>
        <x:v>0.1344227033595459</x:v>
      </x:c>
      <x:c r="K626" s="34">
        <x:f t="shared" si="381"/>
        <x:v>0.13448469152260847</x:v>
      </x:c>
      <x:c r="L626" s="34">
        <x:f t="shared" si="382"/>
        <x:v>0.84878249301762765</x:v>
      </x:c>
      <x:c r="M626" s="34">
        <x:f t="shared" si="383"/>
        <x:v>5.899231495111544E-2</x:v>
      </x:c>
      <x:c r="N626" s="34">
        <x:f t="shared" si="354"/>
        <x:v>1.1766822028508974</x:v>
      </x:c>
      <x:c r="O626" s="35">
        <x:f t="shared" si="355"/>
        <x:v>0.22853017937267878</x:v>
      </x:c>
      <x:c r="P626" s="26" t="b">
        <x:f t="shared" si="356"/>
        <x:v>0</x:v>
      </x:c>
      <x:c r="Q626" s="26" t="b">
        <x:f t="shared" si="357"/>
        <x:v>0</x:v>
      </x:c>
      <x:c r="R626" s="26" t="b">
        <x:f t="shared" si="358"/>
        <x:v>0</x:v>
      </x:c>
      <x:c r="S626" s="26" t="b">
        <x:f t="shared" si="384"/>
        <x:v>0</x:v>
      </x:c>
      <x:c r="T626" s="26" t="str">
        <x:f t="shared" si="385"/>
        <x:v>不调</x:v>
      </x:c>
      <x:c r="U626" s="34">
        <x:f t="shared" si="359"/>
        <x:v>0.1344227033595459</x:v>
      </x:c>
      <x:c r="V626" s="34">
        <x:f t="shared" si="360"/>
        <x:v>0.13448469152260847</x:v>
      </x:c>
      <x:c r="W626" s="34">
        <x:f t="shared" si="361"/>
        <x:v>0.84878249301762765</x:v>
      </x:c>
      <x:c r="X626" s="34">
        <x:f t="shared" si="362"/>
        <x:v>5.899231495111544E-2</x:v>
      </x:c>
      <x:c r="Y626" s="34">
        <x:f t="shared" si="386"/>
        <x:v>0.99994506954354323</x:v>
      </x:c>
      <x:c r="Z626" s="34">
        <x:f t="shared" si="363"/>
        <x:v>0.13441531945909221</x:v>
      </x:c>
      <x:c r="AA626" s="34">
        <x:f t="shared" si="364"/>
        <x:v>0.13447730421711668</x:v>
      </x:c>
      <x:c r="AB626" s="34">
        <x:f t="shared" si="365"/>
        <x:v>0.84873586900785369</x:v>
      </x:c>
      <x:c r="AC626" s="34">
        <x:f t="shared" si="366"/>
        <x:v>5.8989074476327737E-2</x:v>
      </x:c>
      <x:c r="AD626" s="34">
        <x:f t="shared" si="367"/>
        <x:v>1.1766175671603905</x:v>
      </x:c>
      <x:c r="AE626" s="34">
        <x:f t="shared" si="387"/>
        <x:v>1.1904360359613961</x:v>
      </x:c>
      <x:c r="AF626" s="33">
        <x:f t="shared" si="368"/>
        <x:v>-1.1607905325081935E-2</x:v>
      </x:c>
      <x:c r="AG626" s="33">
        <x:f t="shared" si="388"/>
        <x:v>4.5057231579519463E-3</x:v>
      </x:c>
      <x:c r="AH626" s="30">
        <x:f t="shared" si="389"/>
        <x:v>44677</x:v>
      </x:c>
      <x:c r="AI626" s="36">
        <x:f t="shared" si="369"/>
        <x:v>2022</x:v>
      </x:c>
      <x:c r="AJ626" s="36">
        <x:f t="shared" si="370"/>
        <x:v>6</x:v>
      </x:c>
      <x:c r="AK626" s="26">
        <x:f t="shared" si="371"/>
        <x:v>0</x:v>
      </x:c>
      <x:c r="AL626" s="34">
        <x:f t="shared" si="390"/>
        <x:v>1.1698522580855812</x:v>
      </x:c>
      <x:c r="AM626" s="35" t="str">
        <x:f t="shared" si="372"/>
      </x:c>
      <x:c r="AN626" s="34">
        <x:f t="shared" si="391"/>
        <x:v>1.1891432977618004</x:v>
      </x:c>
      <x:c r="AO626" s="35">
        <x:f t="shared" si="373"/>
        <x:v>-1.0533407222649949E-2</x:v>
      </x:c>
      <x:c r="AP626" s="31">
        <x:f t="shared" si="374"/>
        <x:v>1</x:v>
      </x:c>
      <x:c r="AQ626" s="26" t="b">
        <x:f t="shared" si="375"/>
        <x:v>1</x:v>
      </x:c>
    </x:row>
    <x:row r="627">
      <x:c r="A627" s="30" t="n">
        <x:f>'净值底稿'!A589</x:f>
        <x:v>44719</x:v>
      </x:c>
      <x:c r="B627" s="32" t="n">
        <x:f>'净值底稿'!F589</x:f>
        <x:v>1.663325794046995</x:v>
      </x:c>
      <x:c r="C627" s="32" t="n">
        <x:f>'净值底稿'!O589</x:f>
        <x:v>1.2957329447888064</x:v>
      </x:c>
      <x:c r="D627" s="32" t="n">
        <x:f>'净值底稿'!P589</x:f>
        <x:v>1.5391</x:v>
      </x:c>
      <x:c r="E627" s="32" t="n">
        <x:f>'净值底稿'!Q589</x:f>
        <x:v>1.4292</x:v>
      </x:c>
      <x:c r="F627" s="33">
        <x:f t="shared" si="376"/>
        <x:v>-3.8175177835015894E-3</x:v>
      </x:c>
      <x:c r="G627" s="33">
        <x:f t="shared" si="377"/>
        <x:v>1.1128450284583202E-3</x:v>
      </x:c>
      <x:c r="H627" s="33">
        <x:f t="shared" si="378"/>
        <x:v>-1.2992918859222602E-4</x:v>
      </x:c>
      <x:c r="I627" s="33">
        <x:f t="shared" si="379"/>
        <x:v>-1.8856065367692798E-3</x:v>
      </x:c>
      <x:c r="J627" s="34">
        <x:f t="shared" si="380"/>
        <x:v>0.13390218658668207</x:v>
      </x:c>
      <x:c r="K627" s="34">
        <x:f t="shared" si="381"/>
        <x:v>0.13462695661655516</x:v>
      </x:c>
      <x:c r="L627" s="34">
        <x:f t="shared" si="382"/>
        <x:v>0.84862559344506439</x:v>
      </x:c>
      <x:c r="M627" s="34">
        <x:f t="shared" si="383"/>
        <x:v>5.8877844291897206E-2</x:v>
      </x:c>
      <x:c r="N627" s="34">
        <x:f t="shared" si="354"/>
        <x:v>1.1760325809401988</x:v>
      </x:c>
      <x:c r="O627" s="35">
        <x:f t="shared" si="355"/>
        <x:v>0.22833478217802192</x:v>
      </x:c>
      <x:c r="P627" s="26" t="b">
        <x:f t="shared" si="356"/>
        <x:v>0</x:v>
      </x:c>
      <x:c r="Q627" s="26" t="b">
        <x:f t="shared" si="357"/>
        <x:v>0</x:v>
      </x:c>
      <x:c r="R627" s="26" t="b">
        <x:f t="shared" si="358"/>
        <x:v>0</x:v>
      </x:c>
      <x:c r="S627" s="26" t="b">
        <x:f t="shared" si="384"/>
        <x:v>0</x:v>
      </x:c>
      <x:c r="T627" s="26" t="str">
        <x:f t="shared" si="385"/>
        <x:v>不调</x:v>
      </x:c>
      <x:c r="U627" s="34">
        <x:f t="shared" si="359"/>
        <x:v>0.13390218658668207</x:v>
      </x:c>
      <x:c r="V627" s="34">
        <x:f t="shared" si="360"/>
        <x:v>0.13462695661655516</x:v>
      </x:c>
      <x:c r="W627" s="34">
        <x:f t="shared" si="361"/>
        <x:v>0.84862559344506439</x:v>
      </x:c>
      <x:c r="X627" s="34">
        <x:f t="shared" si="362"/>
        <x:v>5.8877844291897206E-2</x:v>
      </x:c>
      <x:c r="Y627" s="34">
        <x:f t="shared" si="386"/>
        <x:v>0.99998626710299976</x:v>
      </x:c>
      <x:c r="Z627" s="34">
        <x:f t="shared" si="363"/>
        <x:v>0.13390034772174556</x:v>
      </x:c>
      <x:c r="AA627" s="34">
        <x:f t="shared" si="364"/>
        <x:v>0.13462510779842649</x:v>
      </x:c>
      <x:c r="AB627" s="34">
        <x:f t="shared" si="365"/>
        <x:v>0.84861393935719787</x:v>
      </x:c>
      <x:c r="AC627" s="34">
        <x:f t="shared" si="366"/>
        <x:v>5.8877035728525949E-2</x:v>
      </x:c>
      <x:c r="AD627" s="34">
        <x:f t="shared" si="367"/>
        <x:v>1.1760164306058958</x:v>
      </x:c>
      <x:c r="AE627" s="34">
        <x:f t="shared" si="387"/>
        <x:v>1.1904360359613961</x:v>
      </x:c>
      <x:c r="AF627" s="33">
        <x:f t="shared" si="368"/>
        <x:v>-1.2112877063449323E-2</x:v>
      </x:c>
      <x:c r="AG627" s="33">
        <x:f t="shared" si="388"/>
        <x:v>-5.1090224323735445E-4</x:v>
      </x:c>
      <x:c r="AH627" s="30">
        <x:f t="shared" si="389"/>
        <x:v>44677</x:v>
      </x:c>
      <x:c r="AI627" s="36">
        <x:f t="shared" si="369"/>
        <x:v>2022</x:v>
      </x:c>
      <x:c r="AJ627" s="36">
        <x:f t="shared" si="370"/>
        <x:v>6</x:v>
      </x:c>
      <x:c r="AK627" s="26">
        <x:f t="shared" si="371"/>
        <x:v>0</x:v>
      </x:c>
      <x:c r="AL627" s="34">
        <x:f t="shared" si="390"/>
        <x:v>1.1698522580855812</x:v>
      </x:c>
      <x:c r="AM627" s="35" t="str">
        <x:f t="shared" si="372"/>
      </x:c>
      <x:c r="AN627" s="34">
        <x:f t="shared" si="391"/>
        <x:v>1.1891432977618004</x:v>
      </x:c>
      <x:c r="AO627" s="35">
        <x:f t="shared" si="373"/>
        <x:v>-1.1038927924508335E-2</x:v>
      </x:c>
      <x:c r="AP627" s="31">
        <x:f t="shared" si="374"/>
        <x:v>1</x:v>
      </x:c>
      <x:c r="AQ627" s="26" t="b">
        <x:f t="shared" si="375"/>
        <x:v>1</x:v>
      </x:c>
    </x:row>
    <x:row r="628">
      <x:c r="A628" s="30" t="n">
        <x:f>'净值底稿'!A590</x:f>
        <x:v>44720</x:v>
      </x:c>
      <x:c r="B628" s="32" t="n">
        <x:f>'净值底稿'!F590</x:f>
        <x:v>1.6721024248858525</x:v>
      </x:c>
      <x:c r="C628" s="32" t="n">
        <x:f>'净值底稿'!O590</x:f>
        <x:v>1.3018803291713361</x:v>
      </x:c>
      <x:c r="D628" s="32" t="n">
        <x:f>'净值底稿'!P590</x:f>
        <x:v>1.5391</x:v>
      </x:c>
      <x:c r="E628" s="32" t="n">
        <x:f>'净值底稿'!Q590</x:f>
        <x:v>1.4319</x:v>
      </x:c>
      <x:c r="F628" s="33">
        <x:f t="shared" si="376"/>
        <x:v>5.2765554831584183E-3</x:v>
      </x:c>
      <x:c r="G628" s="33">
        <x:f t="shared" si="377"/>
        <x:v>4.744329768918254E-3</x:v>
      </x:c>
      <x:c r="H628" s="33">
        <x:f t="shared" si="378"/>
        <x:v>0</x:v>
      </x:c>
      <x:c r="I628" s="33">
        <x:f t="shared" si="379"/>
        <x:v>1.8891687657429657E-3</x:v>
      </x:c>
      <x:c r="J628" s="34">
        <x:f t="shared" si="380"/>
        <x:v>0.13460688033571355</x:v>
      </x:c>
      <x:c r="K628" s="34">
        <x:f t="shared" si="381"/>
        <x:v>0.13526381370499838</x:v>
      </x:c>
      <x:c r="L628" s="34">
        <x:f t="shared" si="382"/>
        <x:v>0.84861393935719787</x:v>
      </x:c>
      <x:c r="M628" s="34">
        <x:f t="shared" si="383"/>
        <x:v>5.8988264385443814E-2</x:v>
      </x:c>
      <x:c r="N628" s="34">
        <x:f t="shared" si="354"/>
        <x:v>1.1774728977833535</x:v>
      </x:c>
      <x:c r="O628" s="35">
        <x:f t="shared" si="355"/>
        <x:v>0.22919482439787434</x:v>
      </x:c>
      <x:c r="P628" s="26" t="b">
        <x:f t="shared" si="356"/>
        <x:v>0</x:v>
      </x:c>
      <x:c r="Q628" s="26" t="b">
        <x:f t="shared" si="357"/>
        <x:v>0</x:v>
      </x:c>
      <x:c r="R628" s="26" t="b">
        <x:f t="shared" si="358"/>
        <x:v>0</x:v>
      </x:c>
      <x:c r="S628" s="26" t="b">
        <x:f t="shared" si="384"/>
        <x:v>0</x:v>
      </x:c>
      <x:c r="T628" s="26" t="str">
        <x:f t="shared" si="385"/>
        <x:v>不调</x:v>
      </x:c>
      <x:c r="U628" s="34">
        <x:f t="shared" si="359"/>
        <x:v>0.13460688033571355</x:v>
      </x:c>
      <x:c r="V628" s="34">
        <x:f t="shared" si="360"/>
        <x:v>0.13526381370499838</x:v>
      </x:c>
      <x:c r="W628" s="34">
        <x:f t="shared" si="361"/>
        <x:v>0.84861393935719787</x:v>
      </x:c>
      <x:c r="X628" s="34">
        <x:f t="shared" si="362"/>
        <x:v>5.8988264385443814E-2</x:v>
      </x:c>
      <x:c r="Y628" s="34">
        <x:f t="shared" si="386"/>
        <x:v>0.99998626710299976</x:v>
      </x:c>
      <x:c r="Z628" s="34">
        <x:f t="shared" si="363"/>
        <x:v>0.13460503179329039</x:v>
      </x:c>
      <x:c r="AA628" s="34">
        <x:f t="shared" si="364"/>
        <x:v>0.13526195614097691</x:v>
      </x:c>
      <x:c r="AB628" s="34">
        <x:f t="shared" si="365"/>
        <x:v>0.84860228542937566</x:v>
      </x:c>
      <x:c r="AC628" s="34">
        <x:f t="shared" si="366"/>
        <x:v>5.8987454305684785E-2</x:v>
      </x:c>
      <x:c r="AD628" s="34">
        <x:f t="shared" si="367"/>
        <x:v>1.1774567276693277</x:v>
      </x:c>
      <x:c r="AE628" s="34">
        <x:f t="shared" si="387"/>
        <x:v>1.1904360359613961</x:v>
      </x:c>
      <x:c r="AF628" s="33">
        <x:f t="shared" si="368"/>
        <x:v>-1.0902986720816354E-2</x:v>
      </x:c>
      <x:c r="AG628" s="33">
        <x:f t="shared" si="388"/>
        <x:v>1.2247252895012384E-3</x:v>
      </x:c>
      <x:c r="AH628" s="30">
        <x:f t="shared" si="389"/>
        <x:v>44677</x:v>
      </x:c>
      <x:c r="AI628" s="36">
        <x:f t="shared" si="369"/>
        <x:v>2022</x:v>
      </x:c>
      <x:c r="AJ628" s="36">
        <x:f t="shared" si="370"/>
        <x:v>6</x:v>
      </x:c>
      <x:c r="AK628" s="26">
        <x:f t="shared" si="371"/>
        <x:v>0</x:v>
      </x:c>
      <x:c r="AL628" s="34">
        <x:f t="shared" si="390"/>
        <x:v>1.1698522580855812</x:v>
      </x:c>
      <x:c r="AM628" s="35" t="str">
        <x:f t="shared" si="372"/>
      </x:c>
      <x:c r="AN628" s="34">
        <x:f t="shared" si="391"/>
        <x:v>1.1891432977618004</x:v>
      </x:c>
      <x:c r="AO628" s="35">
        <x:f t="shared" si="373"/>
        <x:v>-9.827722289205254E-3</x:v>
      </x:c>
      <x:c r="AP628" s="31">
        <x:f t="shared" si="374"/>
        <x:v>1</x:v>
      </x:c>
      <x:c r="AQ628" s="26" t="b">
        <x:f t="shared" si="375"/>
        <x:v>1</x:v>
      </x:c>
    </x:row>
    <x:row r="629">
      <x:c r="A629" s="30" t="n">
        <x:f>'净值底稿'!A591</x:f>
        <x:v>44721</x:v>
      </x:c>
      <x:c r="B629" s="32" t="n">
        <x:f>'净值底稿'!F591</x:f>
        <x:v>1.6516650989357151</x:v>
      </x:c>
      <x:c r="C629" s="32" t="n">
        <x:f>'净值底稿'!O591</x:f>
        <x:v>1.2843282067628174</x:v>
      </x:c>
      <x:c r="D629" s="32" t="n">
        <x:f>'净值底稿'!P591</x:f>
        <x:v>1.5398</x:v>
      </x:c>
      <x:c r="E629" s="32" t="n">
        <x:f>'净值底稿'!Q591</x:f>
        <x:v>1.4366</x:v>
      </x:c>
      <x:c r="F629" s="33">
        <x:f t="shared" si="376"/>
        <x:v>-1.2222532331733538E-2</x:v>
      </x:c>
      <x:c r="G629" s="33">
        <x:f t="shared" si="377"/>
        <x:v>-1.3482131971139677E-2</x:v>
      </x:c>
      <x:c r="H629" s="33">
        <x:f t="shared" si="378"/>
        <x:v>4.5481125333002304E-4</x:v>
      </x:c>
      <x:c r="I629" s="33">
        <x:f t="shared" si="379"/>
        <x:v>3.2823521195615157E-3</x:v>
      </x:c>
      <x:c r="J629" s="34">
        <x:f t="shared" si="380"/>
        <x:v>0.13295981744018287</x:v>
      </x:c>
      <x:c r="K629" s="34">
        <x:f t="shared" si="381"/>
        <x:v>0.13343833659760976</x:v>
      </x:c>
      <x:c r="L629" s="34">
        <x:f t="shared" si="382"/>
        <x:v>0.84898823929839051</x:v>
      </x:c>
      <x:c r="M629" s="34">
        <x:f t="shared" si="383"/>
        <x:v>5.9181071901352585E-2</x:v>
      </x:c>
      <x:c r="N629" s="34">
        <x:f t="shared" si="354"/>
        <x:v>1.1745674652375357</x:v>
      </x:c>
      <x:c r="O629" s="35">
        <x:f t="shared" si="355"/>
        <x:v>0.22680532359536987</x:v>
      </x:c>
      <x:c r="P629" s="26" t="b">
        <x:f t="shared" si="356"/>
        <x:v>0</x:v>
      </x:c>
      <x:c r="Q629" s="26" t="b">
        <x:f t="shared" si="357"/>
        <x:v>0</x:v>
      </x:c>
      <x:c r="R629" s="26" t="b">
        <x:f t="shared" si="358"/>
        <x:v>0</x:v>
      </x:c>
      <x:c r="S629" s="26" t="b">
        <x:f t="shared" si="384"/>
        <x:v>0</x:v>
      </x:c>
      <x:c r="T629" s="26" t="str">
        <x:f t="shared" si="385"/>
        <x:v>不调</x:v>
      </x:c>
      <x:c r="U629" s="34">
        <x:f t="shared" si="359"/>
        <x:v>0.13295981744018287</x:v>
      </x:c>
      <x:c r="V629" s="34">
        <x:f t="shared" si="360"/>
        <x:v>0.13343833659760976</x:v>
      </x:c>
      <x:c r="W629" s="34">
        <x:f t="shared" si="361"/>
        <x:v>0.84898823929839051</x:v>
      </x:c>
      <x:c r="X629" s="34">
        <x:f t="shared" si="362"/>
        <x:v>5.9181071901352585E-2</x:v>
      </x:c>
      <x:c r="Y629" s="34">
        <x:f t="shared" si="386"/>
        <x:v>0.99998626710299976</x:v>
      </x:c>
      <x:c r="Z629" s="34">
        <x:f t="shared" si="363"/>
        <x:v>0.13295799151670479</x:v>
      </x:c>
      <x:c r="AA629" s="34">
        <x:f t="shared" si="364"/>
        <x:v>0.13343650410267738</x:v>
      </x:c>
      <x:c r="AB629" s="34">
        <x:f t="shared" si="365"/>
        <x:v>0.84897658023034583</x:v>
      </x:c>
      <x:c r="AC629" s="34">
        <x:f t="shared" si="366"/>
        <x:v>5.9180259173787803E-2</x:v>
      </x:c>
      <x:c r="AD629" s="34">
        <x:f t="shared" si="367"/>
        <x:v>1.1745513350235157</x:v>
      </x:c>
      <x:c r="AE629" s="34">
        <x:f t="shared" si="387"/>
        <x:v>1.1904360359613961</x:v>
      </x:c>
      <x:c r="AF629" s="33">
        <x:f t="shared" si="368"/>
        <x:v>-1.3343598864639539E-2</x:v>
      </x:c>
      <x:c r="AG629" s="33">
        <x:f t="shared" si="388"/>
        <x:v>-2.4675154318095638E-3</x:v>
      </x:c>
      <x:c r="AH629" s="30">
        <x:f t="shared" si="389"/>
        <x:v>44677</x:v>
      </x:c>
      <x:c r="AI629" s="36">
        <x:f t="shared" si="369"/>
        <x:v>2022</x:v>
      </x:c>
      <x:c r="AJ629" s="36">
        <x:f t="shared" si="370"/>
        <x:v>6</x:v>
      </x:c>
      <x:c r="AK629" s="26">
        <x:f t="shared" si="371"/>
        <x:v>0</x:v>
      </x:c>
      <x:c r="AL629" s="34">
        <x:f t="shared" si="390"/>
        <x:v>1.1698522580855812</x:v>
      </x:c>
      <x:c r="AM629" s="35" t="str">
        <x:f t="shared" si="372"/>
      </x:c>
      <x:c r="AN629" s="34">
        <x:f t="shared" si="391"/>
        <x:v>1.1891432977618004</x:v>
      </x:c>
      <x:c r="AO629" s="35">
        <x:f t="shared" si="373"/>
        <x:v>-1.2270987664606658E-2</x:v>
      </x:c>
      <x:c r="AP629" s="31">
        <x:f t="shared" si="374"/>
        <x:v>1</x:v>
      </x:c>
      <x:c r="AQ629" s="26" t="b">
        <x:f t="shared" si="375"/>
        <x:v>1</x:v>
      </x:c>
    </x:row>
    <x:row r="630">
      <x:c r="A630" s="30" t="n">
        <x:f>'净值底稿'!A592</x:f>
        <x:v>44722</x:v>
      </x:c>
      <x:c r="B630" s="32" t="n">
        <x:f>'净值底稿'!F592</x:f>
        <x:v>1.6783069792891425</x:v>
      </x:c>
      <x:c r="C630" s="32" t="n">
        <x:f>'净值底稿'!O592</x:f>
        <x:v>1.30939075400574</x:v>
      </x:c>
      <x:c r="D630" s="32" t="n">
        <x:f>'净值底稿'!P592</x:f>
        <x:v>1.5402</x:v>
      </x:c>
      <x:c r="E630" s="32" t="n">
        <x:f>'净值底稿'!Q592</x:f>
        <x:v>1.4325</x:v>
      </x:c>
      <x:c r="F630" s="33">
        <x:f t="shared" si="376"/>
        <x:v>1.6130316230932529E-2</x:v>
      </x:c>
      <x:c r="G630" s="33">
        <x:f t="shared" si="377"/>
        <x:v>1.9514129730198171E-2</x:v>
      </x:c>
      <x:c r="H630" s="33">
        <x:f t="shared" si="378"/>
        <x:v>2.5977399662280298E-4</x:v>
      </x:c>
      <x:c r="I630" s="33">
        <x:f t="shared" si="379"/>
        <x:v>-2.8539607406375955E-3</x:v>
      </x:c>
      <x:c r="J630" s="34">
        <x:f t="shared" si="380"/>
        <x:v>0.13510264596529889</x:v>
      </x:c>
      <x:c r="K630" s="34">
        <x:f t="shared" si="381"/>
        <x:v>0.13604040135448114</x:v>
      </x:c>
      <x:c r="L630" s="34">
        <x:f t="shared" si="382"/>
        <x:v>0.8491971222696314</x:v>
      </x:c>
      <x:c r="M630" s="34">
        <x:f t="shared" si="383"/>
        <x:v>5.9011361037485055E-2</x:v>
      </x:c>
      <x:c r="N630" s="34">
        <x:f t="shared" si="354"/>
        <x:v>1.1793515306268967</x:v>
      </x:c>
      <x:c r="O630" s="35">
        <x:f t="shared" si="355"/>
        <x:v>0.22990858982957446</x:v>
      </x:c>
      <x:c r="P630" s="26" t="b">
        <x:f t="shared" si="356"/>
        <x:v>0</x:v>
      </x:c>
      <x:c r="Q630" s="26" t="b">
        <x:f t="shared" si="357"/>
        <x:v>0</x:v>
      </x:c>
      <x:c r="R630" s="26" t="b">
        <x:f t="shared" si="358"/>
        <x:v>0</x:v>
      </x:c>
      <x:c r="S630" s="26" t="b">
        <x:f t="shared" si="384"/>
        <x:v>0</x:v>
      </x:c>
      <x:c r="T630" s="26" t="str">
        <x:f t="shared" si="385"/>
        <x:v>不调</x:v>
      </x:c>
      <x:c r="U630" s="34">
        <x:f t="shared" si="359"/>
        <x:v>0.13510264596529889</x:v>
      </x:c>
      <x:c r="V630" s="34">
        <x:f t="shared" si="360"/>
        <x:v>0.13604040135448114</x:v>
      </x:c>
      <x:c r="W630" s="34">
        <x:f t="shared" si="361"/>
        <x:v>0.8491971222696314</x:v>
      </x:c>
      <x:c r="X630" s="34">
        <x:f t="shared" si="362"/>
        <x:v>5.9011361037485055E-2</x:v>
      </x:c>
      <x:c r="Y630" s="34">
        <x:f t="shared" si="386"/>
        <x:v>0.99998626710299976</x:v>
      </x:c>
      <x:c r="Z630" s="34">
        <x:f t="shared" si="363"/>
        <x:v>0.13510079061457739</x:v>
      </x:c>
      <x:c r="AA630" s="34">
        <x:f t="shared" si="364"/>
        <x:v>0.13603853312566147</x:v>
      </x:c>
      <x:c r="AB630" s="34">
        <x:f t="shared" si="365"/>
        <x:v>0.84918546033301834</x:v>
      </x:c>
      <x:c r="AC630" s="34">
        <x:f t="shared" si="366"/>
        <x:v>5.9010550640542087E-2</x:v>
      </x:c>
      <x:c r="AD630" s="34">
        <x:f t="shared" si="367"/>
        <x:v>1.1793353347137991</x:v>
      </x:c>
      <x:c r="AE630" s="34">
        <x:f t="shared" si="387"/>
        <x:v>1.1904360359613961</x:v>
      </x:c>
      <x:c r="AF630" s="33">
        <x:f t="shared" si="368"/>
        <x:v>-9.3249035750434528E-3</x:v>
      </x:c>
      <x:c r="AG630" s="33">
        <x:f t="shared" si="388"/>
        <x:v>4.0730443596896926E-3</x:v>
      </x:c>
      <x:c r="AH630" s="30">
        <x:f t="shared" si="389"/>
        <x:v>44677</x:v>
      </x:c>
      <x:c r="AI630" s="36">
        <x:f t="shared" si="369"/>
        <x:v>2022</x:v>
      </x:c>
      <x:c r="AJ630" s="36">
        <x:f t="shared" si="370"/>
        <x:v>6</x:v>
      </x:c>
      <x:c r="AK630" s="26">
        <x:f t="shared" si="371"/>
        <x:v>0</x:v>
      </x:c>
      <x:c r="AL630" s="34">
        <x:f t="shared" si="390"/>
        <x:v>1.1698522580855812</x:v>
      </x:c>
      <x:c r="AM630" s="35" t="str">
        <x:f t="shared" si="372"/>
      </x:c>
      <x:c r="AN630" s="34">
        <x:f t="shared" si="391"/>
        <x:v>1.1891432977618004</x:v>
      </x:c>
      <x:c r="AO630" s="35">
        <x:f t="shared" si="373"/>
        <x:v>-8.2479235820120955E-3</x:v>
      </x:c>
      <x:c r="AP630" s="31">
        <x:f t="shared" si="374"/>
        <x:v>1</x:v>
      </x:c>
      <x:c r="AQ630" s="26" t="b">
        <x:f t="shared" si="375"/>
        <x:v>1</x:v>
      </x:c>
    </x:row>
    <x:row r="631">
      <x:c r="A631" s="30" t="n">
        <x:f>'净值底稿'!A593</x:f>
        <x:v>44725</x:v>
      </x:c>
      <x:c r="B631" s="32" t="n">
        <x:f>'净值底稿'!F593</x:f>
        <x:v>1.6948415343375052</x:v>
      </x:c>
      <x:c r="C631" s="32" t="n">
        <x:f>'净值底稿'!O593</x:f>
        <x:v>1.3110236081129387</x:v>
      </x:c>
      <x:c r="D631" s="32" t="n">
        <x:f>'净值底稿'!P593</x:f>
        <x:v>1.5403</x:v>
      </x:c>
      <x:c r="E631" s="32" t="n">
        <x:f>'净值底稿'!Q593</x:f>
        <x:v>1.4529</x:v>
      </x:c>
      <x:c r="F631" s="33">
        <x:f t="shared" si="376"/>
        <x:v>9.8519253345212832E-3</x:v>
      </x:c>
      <x:c r="G631" s="33">
        <x:f t="shared" si="377"/>
        <x:v>1.2470334788936555E-3</x:v>
      </x:c>
      <x:c r="H631" s="33">
        <x:f t="shared" si="378"/>
        <x:v>6.4926632904915849E-5</x:v>
      </x:c>
      <x:c r="I631" s="33">
        <x:f t="shared" si="379"/>
        <x:v>1.4240837696334996E-2</x:v>
      </x:c>
      <x:c r="J631" s="34">
        <x:f t="shared" si="380"/>
        <x:v>0.13643179351634699</x:v>
      </x:c>
      <x:c r="K631" s="34">
        <x:f t="shared" si="381"/>
        <x:v>0.13620817773088875</x:v>
      </x:c>
      <x:c r="L631" s="34">
        <x:f t="shared" si="382"/>
        <x:v>0.84924059508566963</x:v>
      </x:c>
      <x:c r="M631" s="34">
        <x:f t="shared" si="383"/>
        <x:v>5.9850910314585407E-2</x:v>
      </x:c>
      <x:c r="N631" s="34">
        <x:f t="shared" si="354"/>
        <x:v>1.1817314766474909</x:v>
      </x:c>
      <x:c r="O631" s="35">
        <x:f t="shared" si="355"/>
        <x:v>0.23071228670382951</x:v>
      </x:c>
      <x:c r="P631" s="26" t="b">
        <x:f t="shared" si="356"/>
        <x:v>0</x:v>
      </x:c>
      <x:c r="Q631" s="26" t="b">
        <x:f t="shared" si="357"/>
        <x:v>0</x:v>
      </x:c>
      <x:c r="R631" s="26" t="b">
        <x:f t="shared" si="358"/>
        <x:v>0</x:v>
      </x:c>
      <x:c r="S631" s="26" t="b">
        <x:f t="shared" si="384"/>
        <x:v>0</x:v>
      </x:c>
      <x:c r="T631" s="26" t="str">
        <x:f t="shared" si="385"/>
        <x:v>不调</x:v>
      </x:c>
      <x:c r="U631" s="34">
        <x:f t="shared" si="359"/>
        <x:v>0.13643179351634699</x:v>
      </x:c>
      <x:c r="V631" s="34">
        <x:f t="shared" si="360"/>
        <x:v>0.13620817773088875</x:v>
      </x:c>
      <x:c r="W631" s="34">
        <x:f t="shared" si="361"/>
        <x:v>0.84924059508566963</x:v>
      </x:c>
      <x:c r="X631" s="34">
        <x:f t="shared" si="362"/>
        <x:v>5.9850910314585407E-2</x:v>
      </x:c>
      <x:c r="Y631" s="34">
        <x:f t="shared" si="386"/>
        <x:v>0.99995880187477393</x:v>
      </x:c>
      <x:c r="Z631" s="34">
        <x:f t="shared" si="363"/>
        <x:v>0.13642617278223287</x:v>
      </x:c>
      <x:c r="AA631" s="34">
        <x:f t="shared" si="364"/>
        <x:v>0.13620256620932578</x:v>
      </x:c>
      <x:c r="AB631" s="34">
        <x:f t="shared" si="365"/>
        <x:v>0.84920560796528621</x:v>
      </x:c>
      <x:c r="AC631" s="34">
        <x:f t="shared" si="366"/>
        <x:v>5.9848444569287375E-2</x:v>
      </x:c>
      <x:c r="AD631" s="34">
        <x:f t="shared" si="367"/>
        <x:v>1.1816827915261321</x:v>
      </x:c>
      <x:c r="AE631" s="34">
        <x:f t="shared" si="387"/>
        <x:v>1.1904360359613961</x:v>
      </x:c>
      <x:c r="AF631" s="33">
        <x:f t="shared" si="368"/>
        <x:v>-7.3529733398862707E-3</x:v>
      </x:c>
      <x:c r="AG631" s="33">
        <x:f t="shared" si="388"/>
        <x:v>1.9904913752988307E-3</x:v>
      </x:c>
      <x:c r="AH631" s="30">
        <x:f t="shared" si="389"/>
        <x:v>44677</x:v>
      </x:c>
      <x:c r="AI631" s="36">
        <x:f t="shared" si="369"/>
        <x:v>2022</x:v>
      </x:c>
      <x:c r="AJ631" s="36">
        <x:f t="shared" si="370"/>
        <x:v>6</x:v>
      </x:c>
      <x:c r="AK631" s="26">
        <x:f t="shared" si="371"/>
        <x:v>0</x:v>
      </x:c>
      <x:c r="AL631" s="34">
        <x:f t="shared" si="390"/>
        <x:v>1.1698522580855812</x:v>
      </x:c>
      <x:c r="AM631" s="35" t="str">
        <x:f t="shared" si="372"/>
      </x:c>
      <x:c r="AN631" s="34">
        <x:f t="shared" si="391"/>
        <x:v>1.1891432977618004</x:v>
      </x:c>
      <x:c r="AO631" s="35">
        <x:f t="shared" si="373"/>
        <x:v>-6.2738496274674649E-3</x:v>
      </x:c>
      <x:c r="AP631" s="31">
        <x:f t="shared" si="374"/>
        <x:v>1</x:v>
      </x:c>
      <x:c r="AQ631" s="26" t="b">
        <x:f t="shared" si="375"/>
        <x:v>1</x:v>
      </x:c>
    </x:row>
    <x:row r="632">
      <x:c r="A632" s="30" t="n">
        <x:f>'净值底稿'!A594</x:f>
        <x:v>44726</x:v>
      </x:c>
      <x:c r="B632" s="32" t="n">
        <x:f>'净值底稿'!F594</x:f>
        <x:v>1.6988723402632975</x:v>
      </x:c>
      <x:c r="C632" s="32" t="n">
        <x:f>'净值底稿'!O594</x:f>
        <x:v>1.3163063980731913</x:v>
      </x:c>
      <x:c r="D632" s="32" t="n">
        <x:f>'净值底稿'!P594</x:f>
        <x:v>1.5401</x:v>
      </x:c>
      <x:c r="E632" s="32" t="n">
        <x:f>'净值底稿'!Q594</x:f>
        <x:v>1.4291</x:v>
      </x:c>
      <x:c r="F632" s="33">
        <x:f t="shared" si="376"/>
        <x:v>2.3782789388435699E-3</x:v>
      </x:c>
      <x:c r="G632" s="33">
        <x:f t="shared" si="377"/>
        <x:v>4.0295155080056766E-3</x:v>
      </x:c>
      <x:c r="H632" s="33">
        <x:f t="shared" si="378"/>
        <x:v>-1.2984483542166636E-4</x:v>
      </x:c>
      <x:c r="I632" s="33">
        <x:f t="shared" si="379"/>
        <x:v>-1.6381031041365568E-2</x:v>
      </x:c>
      <x:c r="J632" s="34">
        <x:f t="shared" si="380"/>
        <x:v>0.13675063227566789</x:v>
      </x:c>
      <x:c r="K632" s="34">
        <x:f t="shared" si="381"/>
        <x:v>0.13675139656209642</x:v>
      </x:c>
      <x:c r="L632" s="34">
        <x:f t="shared" si="382"/>
        <x:v>0.84909534300288081</x:v>
      </x:c>
      <x:c r="M632" s="34">
        <x:f t="shared" si="383"/>
        <x:v>5.8868065341020431E-2</x:v>
      </x:c>
      <x:c r="N632" s="34">
        <x:f t="shared" si="354"/>
        <x:v>1.1814654371816657</x:v>
      </x:c>
      <x:c r="O632" s="35">
        <x:f t="shared" si="355"/>
        <x:v>0.23149388905543566</x:v>
      </x:c>
      <x:c r="P632" s="26" t="b">
        <x:f t="shared" si="356"/>
        <x:v>0</x:v>
      </x:c>
      <x:c r="Q632" s="26" t="b">
        <x:f t="shared" si="357"/>
        <x:v>0</x:v>
      </x:c>
      <x:c r="R632" s="26" t="b">
        <x:f t="shared" si="358"/>
        <x:v>0</x:v>
      </x:c>
      <x:c r="S632" s="26" t="b">
        <x:f t="shared" si="384"/>
        <x:v>0</x:v>
      </x:c>
      <x:c r="T632" s="26" t="str">
        <x:f t="shared" si="385"/>
        <x:v>不调</x:v>
      </x:c>
      <x:c r="U632" s="34">
        <x:f t="shared" si="359"/>
        <x:v>0.13675063227566789</x:v>
      </x:c>
      <x:c r="V632" s="34">
        <x:f t="shared" si="360"/>
        <x:v>0.13675139656209642</x:v>
      </x:c>
      <x:c r="W632" s="34">
        <x:f t="shared" si="361"/>
        <x:v>0.84909534300288081</x:v>
      </x:c>
      <x:c r="X632" s="34">
        <x:f t="shared" si="362"/>
        <x:v>5.8868065341020431E-2</x:v>
      </x:c>
      <x:c r="Y632" s="34">
        <x:f t="shared" si="386"/>
        <x:v>0.99998626710299976</x:v>
      </x:c>
      <x:c r="Z632" s="34">
        <x:f t="shared" si="363"/>
        <x:v>0.13674875429332012</x:v>
      </x:c>
      <x:c r="AA632" s="34">
        <x:f t="shared" si="364"/>
        <x:v>0.1367495185692528</x:v>
      </x:c>
      <x:c r="AB632" s="34">
        <x:f t="shared" si="365"/>
        <x:v>0.84908368246399202</x:v>
      </x:c>
      <x:c r="AC632" s="34">
        <x:f t="shared" si="366"/>
        <x:v>5.88672569119425E-2</x:v>
      </x:c>
      <x:c r="AD632" s="34">
        <x:f t="shared" si="367"/>
        <x:v>1.1814492122385074</x:v>
      </x:c>
      <x:c r="AE632" s="34">
        <x:f t="shared" si="387"/>
        <x:v>1.1904360359613961</x:v>
      </x:c>
      <x:c r="AF632" s="33">
        <x:f t="shared" si="368"/>
        <x:v>-7.549186559722143E-3</x:v>
      </x:c>
      <x:c r="AG632" s="33">
        <x:f t="shared" si="388"/>
        <x:v>-1.9766665749865187E-4</x:v>
      </x:c>
      <x:c r="AH632" s="30">
        <x:f t="shared" si="389"/>
        <x:v>44677</x:v>
      </x:c>
      <x:c r="AI632" s="36">
        <x:f t="shared" si="369"/>
        <x:v>2022</x:v>
      </x:c>
      <x:c r="AJ632" s="36">
        <x:f t="shared" si="370"/>
        <x:v>6</x:v>
      </x:c>
      <x:c r="AK632" s="26">
        <x:f t="shared" si="371"/>
        <x:v>0</x:v>
      </x:c>
      <x:c r="AL632" s="34">
        <x:f t="shared" si="390"/>
        <x:v>1.1698522580855812</x:v>
      </x:c>
      <x:c r="AM632" s="35" t="str">
        <x:f t="shared" si="372"/>
      </x:c>
      <x:c r="AN632" s="34">
        <x:f t="shared" si="391"/>
        <x:v>1.1891432977618004</x:v>
      </x:c>
      <x:c r="AO632" s="35">
        <x:f t="shared" si="373"/>
        <x:v>-6.4702761540805787E-3</x:v>
      </x:c>
      <x:c r="AP632" s="31">
        <x:f t="shared" si="374"/>
        <x:v>1</x:v>
      </x:c>
      <x:c r="AQ632" s="26" t="b">
        <x:f t="shared" si="375"/>
        <x:v>1</x:v>
      </x:c>
    </x:row>
    <x:row r="633">
      <x:c r="A633" s="30" t="n">
        <x:f>'净值底稿'!A595</x:f>
        <x:v>44727</x:v>
      </x:c>
      <x:c r="B633" s="32" t="n">
        <x:f>'净值底稿'!F595</x:f>
        <x:v>1.688777091262385</x:v>
      </x:c>
      <x:c r="C633" s="32" t="n">
        <x:f>'净值底稿'!O595</x:f>
        <x:v>1.313830003082105</x:v>
      </x:c>
      <x:c r="D633" s="32" t="n">
        <x:f>'净值底稿'!P595</x:f>
        <x:v>1.5399</x:v>
      </x:c>
      <x:c r="E633" s="32" t="n">
        <x:f>'净值底稿'!Q595</x:f>
        <x:v>1.4214</x:v>
      </x:c>
      <x:c r="F633" s="33">
        <x:f t="shared" si="376"/>
        <x:v>-5.9423234822623128E-3</x:v>
      </x:c>
      <x:c r="G633" s="33">
        <x:f t="shared" si="377"/>
        <x:v>-1.8813210926507118E-3</x:v>
      </x:c>
      <x:c r="H633" s="33">
        <x:f t="shared" si="378"/>
        <x:v>-1.2986169729234387E-4</x:v>
      </x:c>
      <x:c r="I633" s="33">
        <x:f t="shared" si="379"/>
        <x:v>-5.3880064376181647E-3</x:v>
      </x:c>
      <x:c r="J633" s="34">
        <x:f t="shared" si="380"/>
        <x:v>0.13593614895951281</x:v>
      </x:c>
      <x:c r="K633" s="34">
        <x:f t="shared" si="381"/>
        <x:v>0.13649224881555863</x:v>
      </x:c>
      <x:c r="L633" s="34">
        <x:f t="shared" si="382"/>
        <x:v>0.848973419015844</x:v>
      </x:c>
      <x:c r="M633" s="34">
        <x:f t="shared" si="383"/>
        <x:v>5.8550079752736031E-2</x:v>
      </x:c>
      <x:c r="N633" s="34">
        <x:f t="shared" si="354"/>
        <x:v>1.1799518965436515</x:v>
      </x:c>
      <x:c r="O633" s="35">
        <x:f t="shared" si="355"/>
        <x:v>0.23088093554752223</x:v>
      </x:c>
      <x:c r="P633" s="26" t="b">
        <x:f t="shared" si="356"/>
        <x:v>0</x:v>
      </x:c>
      <x:c r="Q633" s="26" t="b">
        <x:f t="shared" si="357"/>
        <x:v>0</x:v>
      </x:c>
      <x:c r="R633" s="26" t="b">
        <x:f t="shared" si="358"/>
        <x:v>0</x:v>
      </x:c>
      <x:c r="S633" s="26" t="b">
        <x:f t="shared" si="384"/>
        <x:v>0</x:v>
      </x:c>
      <x:c r="T633" s="26" t="str">
        <x:f t="shared" si="385"/>
        <x:v>不调</x:v>
      </x:c>
      <x:c r="U633" s="34">
        <x:f t="shared" si="359"/>
        <x:v>0.13593614895951281</x:v>
      </x:c>
      <x:c r="V633" s="34">
        <x:f t="shared" si="360"/>
        <x:v>0.13649224881555863</x:v>
      </x:c>
      <x:c r="W633" s="34">
        <x:f t="shared" si="361"/>
        <x:v>0.848973419015844</x:v>
      </x:c>
      <x:c r="X633" s="34">
        <x:f t="shared" si="362"/>
        <x:v>5.8550079752736031E-2</x:v>
      </x:c>
      <x:c r="Y633" s="34">
        <x:f t="shared" si="386"/>
        <x:v>0.99998626710299976</x:v>
      </x:c>
      <x:c r="Z633" s="34">
        <x:f t="shared" si="363"/>
        <x:v>0.13593428216238054</x:v>
      </x:c>
      <x:c r="AA633" s="34">
        <x:f t="shared" si="364"/>
        <x:v>0.13649037438156431</x:v>
      </x:c>
      <x:c r="AB633" s="34">
        <x:f t="shared" si="365"/>
        <x:v>0.84896176015132474</x:v>
      </x:c>
      <x:c r="AC633" s="34">
        <x:f t="shared" si="366"/>
        <x:v>5.854927569052143E-2</x:v>
      </x:c>
      <x:c r="AD633" s="34">
        <x:f t="shared" si="367"/>
        <x:v>1.1799356923857911</x:v>
      </x:c>
      <x:c r="AE633" s="34">
        <x:f t="shared" si="387"/>
        <x:v>1.1904360359613961</x:v>
      </x:c>
      <x:c r="AF633" s="33">
        <x:f t="shared" si="368"/>
        <x:v>-8.8205861200471025E-3</x:v>
      </x:c>
      <x:c r="AG633" s="33">
        <x:f t="shared" si="388"/>
        <x:v>-1.2810706012902351E-3</x:v>
      </x:c>
      <x:c r="AH633" s="30">
        <x:f t="shared" si="389"/>
        <x:v>44677</x:v>
      </x:c>
      <x:c r="AI633" s="36">
        <x:f t="shared" si="369"/>
        <x:v>2022</x:v>
      </x:c>
      <x:c r="AJ633" s="36">
        <x:f t="shared" si="370"/>
        <x:v>6</x:v>
      </x:c>
      <x:c r="AK633" s="26">
        <x:f t="shared" si="371"/>
        <x:v>0</x:v>
      </x:c>
      <x:c r="AL633" s="34">
        <x:f t="shared" si="390"/>
        <x:v>1.1698522580855812</x:v>
      </x:c>
      <x:c r="AM633" s="35" t="str">
        <x:f t="shared" si="372"/>
      </x:c>
      <x:c r="AN633" s="34">
        <x:f t="shared" si="391"/>
        <x:v>1.1891432977618004</x:v>
      </x:c>
      <x:c r="AO633" s="35">
        <x:f t="shared" si="373"/>
        <x:v>-7.7430578748076684E-3</x:v>
      </x:c>
      <x:c r="AP633" s="31">
        <x:f t="shared" si="374"/>
        <x:v>1</x:v>
      </x:c>
      <x:c r="AQ633" s="26" t="b">
        <x:f t="shared" si="375"/>
        <x:v>1</x:v>
      </x:c>
    </x:row>
    <x:row r="634">
      <x:c r="A634" s="30" t="n">
        <x:f>'净值底稿'!A596</x:f>
        <x:v>44728</x:v>
      </x:c>
      <x:c r="B634" s="32" t="n">
        <x:f>'净值底稿'!F596</x:f>
        <x:v>1.7122541166528475</x:v>
      </x:c>
      <x:c r="C634" s="32" t="n">
        <x:f>'净值底稿'!O596</x:f>
        <x:v>1.31519259763585</x:v>
      </x:c>
      <x:c r="D634" s="32" t="n">
        <x:f>'净值底稿'!P596</x:f>
        <x:v>1.5406</x:v>
      </x:c>
      <x:c r="E634" s="32" t="n">
        <x:f>'净值底稿'!Q596</x:f>
        <x:v>1.4244</x:v>
      </x:c>
      <x:c r="F634" s="33">
        <x:f t="shared" si="376"/>
        <x:v>1.3901790539397441E-2</x:v>
      </x:c>
      <x:c r="G634" s="33">
        <x:f t="shared" si="377"/>
        <x:v>1.0371163320586074E-3</x:v>
      </x:c>
      <x:c r="H634" s="33">
        <x:f t="shared" si="378"/>
        <x:v>4.5457497240075639E-4</x:v>
      </x:c>
      <x:c r="I634" s="33">
        <x:f t="shared" si="379"/>
        <x:v>2.1105951878430673E-3</x:v>
      </x:c>
      <x:c r="J634" s="34">
        <x:f t="shared" si="380"/>
        <x:v>0.13782401208012532</x:v>
      </x:c>
      <x:c r="K634" s="34">
        <x:f t="shared" si="381"/>
        <x:v>0.13663193077800423</x:v>
      </x:c>
      <x:c r="L634" s="34">
        <x:f t="shared" si="382"/>
        <x:v>0.84934767692001478</x:v>
      </x:c>
      <x:c r="M634" s="34">
        <x:f t="shared" si="383"/>
        <x:v>5.867284951004554E-2</x:v>
      </x:c>
      <x:c r="N634" s="34">
        <x:f t="shared" si="354"/>
        <x:v>1.1824764692881899</x:v>
      </x:c>
      <x:c r="O634" s="35">
        <x:f t="shared" si="355"/>
        <x:v>0.23210266756795811</x:v>
      </x:c>
      <x:c r="P634" s="26" t="b">
        <x:f t="shared" si="356"/>
        <x:v>0</x:v>
      </x:c>
      <x:c r="Q634" s="26" t="b">
        <x:f t="shared" si="357"/>
        <x:v>0</x:v>
      </x:c>
      <x:c r="R634" s="26" t="b">
        <x:f t="shared" si="358"/>
        <x:v>0</x:v>
      </x:c>
      <x:c r="S634" s="26" t="b">
        <x:f t="shared" si="384"/>
        <x:v>0</x:v>
      </x:c>
      <x:c r="T634" s="26" t="str">
        <x:f t="shared" si="385"/>
        <x:v>不调</x:v>
      </x:c>
      <x:c r="U634" s="34">
        <x:f t="shared" si="359"/>
        <x:v>0.13782401208012532</x:v>
      </x:c>
      <x:c r="V634" s="34">
        <x:f t="shared" si="360"/>
        <x:v>0.13663193077800423</x:v>
      </x:c>
      <x:c r="W634" s="34">
        <x:f t="shared" si="361"/>
        <x:v>0.84934767692001478</x:v>
      </x:c>
      <x:c r="X634" s="34">
        <x:f t="shared" si="362"/>
        <x:v>5.867284951004554E-2</x:v>
      </x:c>
      <x:c r="Y634" s="34">
        <x:f t="shared" si="386"/>
        <x:v>0.99998626710299976</x:v>
      </x:c>
      <x:c r="Z634" s="34">
        <x:f t="shared" si="363"/>
        <x:v>0.13782211935716326</x:v>
      </x:c>
      <x:c r="AA634" s="34">
        <x:f t="shared" si="364"/>
        <x:v>0.13663005442577192</x:v>
      </x:c>
      <x:c r="AB634" s="34">
        <x:f t="shared" si="365"/>
        <x:v>0.84933601291585026</x:v>
      </x:c>
      <x:c r="AC634" s="34">
        <x:f t="shared" si="366"/>
        <x:v>5.867204376184651E-2</x:v>
      </x:c>
      <x:c r="AD634" s="34">
        <x:f t="shared" si="367"/>
        <x:v>1.182460230460632</x:v>
      </x:c>
      <x:c r="AE634" s="34">
        <x:f t="shared" si="387"/>
        <x:v>1.1904360359613961</x:v>
      </x:c>
      <x:c r="AF634" s="33">
        <x:f t="shared" si="368"/>
        <x:v>-6.6999026069660683E-3</x:v>
      </x:c>
      <x:c r="AG634" s="33">
        <x:f t="shared" si="388"/>
        <x:v>2.1395556479322231E-3</x:v>
      </x:c>
      <x:c r="AH634" s="30">
        <x:f t="shared" si="389"/>
        <x:v>44677</x:v>
      </x:c>
      <x:c r="AI634" s="36">
        <x:f t="shared" si="369"/>
        <x:v>2022</x:v>
      </x:c>
      <x:c r="AJ634" s="36">
        <x:f t="shared" si="370"/>
        <x:v>6</x:v>
      </x:c>
      <x:c r="AK634" s="26">
        <x:f t="shared" si="371"/>
        <x:v>0</x:v>
      </x:c>
      <x:c r="AL634" s="34">
        <x:f t="shared" si="390"/>
        <x:v>1.1698522580855812</x:v>
      </x:c>
      <x:c r="AM634" s="35" t="str">
        <x:f t="shared" si="372"/>
      </x:c>
      <x:c r="AN634" s="34">
        <x:f t="shared" si="391"/>
        <x:v>1.1891432977618004</x:v>
      </x:c>
      <x:c r="AO634" s="35">
        <x:f t="shared" si="373"/>
        <x:v>-5.6200689300837103E-3</x:v>
      </x:c>
      <x:c r="AP634" s="31">
        <x:f t="shared" si="374"/>
        <x:v>1</x:v>
      </x:c>
      <x:c r="AQ634" s="26" t="b">
        <x:f t="shared" si="375"/>
        <x:v>1</x:v>
      </x:c>
    </x:row>
    <x:row r="635">
      <x:c r="A635" s="30" t="n">
        <x:f>'净值底稿'!A597</x:f>
        <x:v>44729</x:v>
      </x:c>
      <x:c r="B635" s="32" t="n">
        <x:f>'净值底稿'!F597</x:f>
        <x:v>1.7333031706359452</x:v>
      </x:c>
      <x:c r="C635" s="32" t="n">
        <x:f>'净值底稿'!O597</x:f>
        <x:v>1.3287081311245261</x:v>
      </x:c>
      <x:c r="D635" s="32" t="n">
        <x:f>'净值底稿'!P597</x:f>
        <x:v>1.541</x:v>
      </x:c>
      <x:c r="E635" s="32" t="n">
        <x:f>'净值底稿'!Q597</x:f>
        <x:v>1.4345</x:v>
      </x:c>
      <x:c r="F635" s="33">
        <x:f t="shared" si="376"/>
        <x:v>1.2293183458215173E-2</x:v>
      </x:c>
      <x:c r="G635" s="33">
        <x:f t="shared" si="377"/>
        <x:v>1.0276467121979938E-2</x:v>
      </x:c>
      <x:c r="H635" s="33">
        <x:f t="shared" si="378"/>
        <x:v>2.5963910164872317E-4</x:v>
      </x:c>
      <x:c r="I635" s="33">
        <x:f t="shared" si="379"/>
        <x:v>7.0907048581858589E-3</x:v>
      </x:c>
      <x:c r="J635" s="34">
        <x:f t="shared" si="380"/>
        <x:v>0.13951639195502091</x:v>
      </x:c>
      <x:c r="K635" s="34">
        <x:f t="shared" si="381"/>
        <x:v>0.1380341286879527</x:v>
      </x:c>
      <x:c r="L635" s="34">
        <x:f t="shared" si="382"/>
        <x:v>0.84955653375524165</x:v>
      </x:c>
      <x:c r="M635" s="34">
        <x:f t="shared" si="383"/>
        <x:v>5.9088069907588331E-2</x:v>
      </x:c>
      <x:c r="N635" s="34">
        <x:f t="shared" si="354"/>
        <x:v>1.1861951243058038</x:v>
      </x:c>
      <x:c r="O635" s="35">
        <x:f t="shared" si="355"/>
        <x:v>0.23398386568601376</x:v>
      </x:c>
      <x:c r="P635" s="26" t="b">
        <x:f t="shared" si="356"/>
        <x:v>0</x:v>
      </x:c>
      <x:c r="Q635" s="26" t="b">
        <x:f t="shared" si="357"/>
        <x:v>0</x:v>
      </x:c>
      <x:c r="R635" s="26" t="b">
        <x:f t="shared" si="358"/>
        <x:v>0</x:v>
      </x:c>
      <x:c r="S635" s="26" t="b">
        <x:f t="shared" si="384"/>
        <x:v>0</x:v>
      </x:c>
      <x:c r="T635" s="26" t="str">
        <x:f t="shared" si="385"/>
        <x:v>不调</x:v>
      </x:c>
      <x:c r="U635" s="34">
        <x:f t="shared" si="359"/>
        <x:v>0.13951639195502091</x:v>
      </x:c>
      <x:c r="V635" s="34">
        <x:f t="shared" si="360"/>
        <x:v>0.1380341286879527</x:v>
      </x:c>
      <x:c r="W635" s="34">
        <x:f t="shared" si="361"/>
        <x:v>0.84955653375524165</x:v>
      </x:c>
      <x:c r="X635" s="34">
        <x:f t="shared" si="362"/>
        <x:v>5.9088069907588331E-2</x:v>
      </x:c>
      <x:c r="Y635" s="34">
        <x:f t="shared" si="386"/>
        <x:v>0.99998626710299976</x:v>
      </x:c>
      <x:c r="Z635" s="34">
        <x:f t="shared" si="363"/>
        <x:v>0.13951447599078035</x:v>
      </x:c>
      <x:c r="AA635" s="34">
        <x:f t="shared" si="364"/>
        <x:v>0.1380322330794809</x:v>
      </x:c>
      <x:c r="AB635" s="34">
        <x:f t="shared" si="365"/>
        <x:v>0.84954486688286768</x:v>
      </x:c>
      <x:c r="AC635" s="34">
        <x:f t="shared" si="366"/>
        <x:v>5.908725845721035E-2</x:v>
      </x:c>
      <x:c r="AD635" s="34">
        <x:f t="shared" si="367"/>
        <x:v>1.1861788344103392</x:v>
      </x:c>
      <x:c r="AE635" s="34">
        <x:f t="shared" si="387"/>
        <x:v>1.1904360359613961</x:v>
      </x:c>
      <x:c r="AF635" s="33">
        <x:f t="shared" si="368"/>
        <x:v>-3.5761699263571201E-3</x:v>
      </x:c>
      <x:c r="AG635" s="33">
        <x:f t="shared" si="388"/>
        <x:v>3.1448025514215772E-3</x:v>
      </x:c>
      <x:c r="AH635" s="30">
        <x:f t="shared" si="389"/>
        <x:v>44677</x:v>
      </x:c>
      <x:c r="AI635" s="36">
        <x:f t="shared" si="369"/>
        <x:v>2022</x:v>
      </x:c>
      <x:c r="AJ635" s="36">
        <x:f t="shared" si="370"/>
        <x:v>6</x:v>
      </x:c>
      <x:c r="AK635" s="26">
        <x:f t="shared" si="371"/>
        <x:v>0</x:v>
      </x:c>
      <x:c r="AL635" s="34">
        <x:f t="shared" si="390"/>
        <x:v>1.1698522580855812</x:v>
      </x:c>
      <x:c r="AM635" s="35" t="str">
        <x:f t="shared" si="372"/>
      </x:c>
      <x:c r="AN635" s="34">
        <x:f t="shared" si="391"/>
        <x:v>1.1891432977618004</x:v>
      </x:c>
      <x:c r="AO635" s="35">
        <x:f t="shared" si="373"/>
        <x:v>-2.4929403857725241E-3</x:v>
      </x:c>
      <x:c r="AP635" s="31">
        <x:f t="shared" si="374"/>
        <x:v>1</x:v>
      </x:c>
      <x:c r="AQ635" s="26" t="b">
        <x:f t="shared" si="375"/>
        <x:v>1</x:v>
      </x:c>
    </x:row>
    <x:row r="636">
      <x:c r="A636" s="30" t="n">
        <x:f>'净值底稿'!A598</x:f>
        <x:v>44732</x:v>
      </x:c>
      <x:c r="B636" s="32" t="n">
        <x:f>'净值底稿'!F598</x:f>
        <x:v>1.75818510744609</x:v>
      </x:c>
      <x:c r="C636" s="32" t="n">
        <x:f>'净值底稿'!O598</x:f>
        <x:v>1.3375997432463613</x:v>
      </x:c>
      <x:c r="D636" s="32" t="n">
        <x:f>'净值底稿'!P598</x:f>
        <x:v>1.5409</x:v>
      </x:c>
      <x:c r="E636" s="32" t="n">
        <x:f>'净值底稿'!Q598</x:f>
        <x:v>1.4298</x:v>
      </x:c>
      <x:c r="F636" s="33">
        <x:f t="shared" si="376"/>
        <x:v>1.4355213347365892E-2</x:v>
      </x:c>
      <x:c r="G636" s="33">
        <x:f t="shared" si="377"/>
        <x:v>6.6919227131618797E-3</x:v>
      </x:c>
      <x:c r="H636" s="33">
        <x:f t="shared" si="378"/>
        <x:v>-6.4892926671000772E-5</x:v>
      </x:c>
      <x:c r="I636" s="33">
        <x:f t="shared" si="379"/>
        <x:v>-3.2764029278494755E-3</x:v>
      </x:c>
      <x:c r="J636" s="34">
        <x:f t="shared" si="380"/>
        <x:v>0.14151723605867395</x:v>
      </x:c>
      <x:c r="K636" s="34">
        <x:f t="shared" si="381"/>
        <x:v>0.13895593411517393</x:v>
      </x:c>
      <x:c r="L636" s="34">
        <x:f t="shared" si="382"/>
        <x:v>0.84948973743011735</x:v>
      </x:c>
      <x:c r="M636" s="34">
        <x:f t="shared" si="383"/>
        <x:v>5.8893664790602547E-2</x:v>
      </x:c>
      <x:c r="N636" s="34">
        <x:f t="shared" si="354"/>
        <x:v>1.1888565723945679</x:v>
      </x:c>
      <x:c r="O636" s="35">
        <x:f t="shared" si="355"/>
        <x:v>0.23591842505351607</x:v>
      </x:c>
      <x:c r="P636" s="26" t="b">
        <x:f t="shared" si="356"/>
        <x:v>0</x:v>
      </x:c>
      <x:c r="Q636" s="26" t="b">
        <x:f t="shared" si="357"/>
        <x:v>0</x:v>
      </x:c>
      <x:c r="R636" s="26" t="b">
        <x:f t="shared" si="358"/>
        <x:v>0</x:v>
      </x:c>
      <x:c r="S636" s="26" t="b">
        <x:f t="shared" si="384"/>
        <x:v>0</x:v>
      </x:c>
      <x:c r="T636" s="26" t="str">
        <x:f t="shared" si="385"/>
        <x:v>不调</x:v>
      </x:c>
      <x:c r="U636" s="34">
        <x:f t="shared" si="359"/>
        <x:v>0.14151723605867395</x:v>
      </x:c>
      <x:c r="V636" s="34">
        <x:f t="shared" si="360"/>
        <x:v>0.13895593411517393</x:v>
      </x:c>
      <x:c r="W636" s="34">
        <x:f t="shared" si="361"/>
        <x:v>0.84948973743011735</x:v>
      </x:c>
      <x:c r="X636" s="34">
        <x:f t="shared" si="362"/>
        <x:v>5.8893664790602547E-2</x:v>
      </x:c>
      <x:c r="Y636" s="34">
        <x:f t="shared" si="386"/>
        <x:v>0.99995880187477393</x:v>
      </x:c>
      <x:c r="Z636" s="34">
        <x:f t="shared" si="363"/>
        <x:v>0.14151140581386115</x:v>
      </x:c>
      <x:c r="AA636" s="34">
        <x:f t="shared" si="364"/>
        <x:v>0.13895020939119934</x:v>
      </x:c>
      <x:c r="AB636" s="34">
        <x:f t="shared" si="365"/>
        <x:v>0.84945474004553645</x:v>
      </x:c>
      <x:c r="AC636" s="34">
        <x:f t="shared" si="366"/>
        <x:v>5.8891238482025481E-2</x:v>
      </x:c>
      <x:c r="AD636" s="34">
        <x:f t="shared" si="367"/>
        <x:v>1.1888075937326226</x:v>
      </x:c>
      <x:c r="AE636" s="34">
        <x:f t="shared" si="387"/>
        <x:v>1.1904360359613961</x:v>
      </x:c>
      <x:c r="AF636" s="33">
        <x:f t="shared" si="368"/>
        <x:v>-1.3679376124214881E-3</x:v>
      </x:c>
      <x:c r="AG636" s="33">
        <x:f t="shared" si="388"/>
        <x:v>2.2161576703483288E-3</x:v>
      </x:c>
      <x:c r="AH636" s="30">
        <x:f t="shared" si="389"/>
        <x:v>44677</x:v>
      </x:c>
      <x:c r="AI636" s="36">
        <x:f t="shared" si="369"/>
        <x:v>2022</x:v>
      </x:c>
      <x:c r="AJ636" s="36">
        <x:f t="shared" si="370"/>
        <x:v>6</x:v>
      </x:c>
      <x:c r="AK636" s="26">
        <x:f t="shared" si="371"/>
        <x:v>0</x:v>
      </x:c>
      <x:c r="AL636" s="34">
        <x:f t="shared" si="390"/>
        <x:v>1.1698522580855812</x:v>
      </x:c>
      <x:c r="AM636" s="35" t="str">
        <x:f t="shared" si="372"/>
      </x:c>
      <x:c r="AN636" s="34">
        <x:f t="shared" si="391"/>
        <x:v>1.1891432977618004</x:v>
      </x:c>
      <x:c r="AO636" s="35">
        <x:f t="shared" si="373"/>
        <x:v>-2.8230746438184795E-4</x:v>
      </x:c>
      <x:c r="AP636" s="31">
        <x:f t="shared" si="374"/>
        <x:v>1</x:v>
      </x:c>
      <x:c r="AQ636" s="26" t="b">
        <x:f t="shared" si="375"/>
        <x:v>1</x:v>
      </x:c>
    </x:row>
    <x:row r="637">
      <x:c r="A637" s="30" t="n">
        <x:f>'净值底稿'!A599</x:f>
        <x:v>44733</x:v>
      </x:c>
      <x:c r="B637" s="32" t="n">
        <x:f>'净值底稿'!F599</x:f>
        <x:v>1.73428896221166</x:v>
      </x:c>
      <x:c r="C637" s="32" t="n">
        <x:f>'净值底稿'!O599</x:f>
        <x:v>1.3278531579315276</x:v>
      </x:c>
      <x:c r="D637" s="32" t="n">
        <x:f>'净值底稿'!P599</x:f>
        <x:v>1.541</x:v>
      </x:c>
      <x:c r="E637" s="32" t="n">
        <x:f>'净值底稿'!Q599</x:f>
        <x:v>1.4255</x:v>
      </x:c>
      <x:c r="F637" s="33">
        <x:f t="shared" si="376"/>
        <x:v>-1.3591370517943457E-2</x:v>
      </x:c>
      <x:c r="G637" s="33">
        <x:f t="shared" si="377"/>
        <x:v>-7.286623195051356E-3</x:v>
      </x:c>
      <x:c r="H637" s="33">
        <x:f t="shared" si="378"/>
        <x:v>6.4897138036146274E-5</x:v>
      </x:c>
      <x:c r="I637" s="33">
        <x:f t="shared" si="379"/>
        <x:v>-3.0074136242831395E-3</x:v>
      </x:c>
      <x:c r="J637" s="34">
        <x:f t="shared" si="380"/>
        <x:v>0.13958807186492991</x:v>
      </x:c>
      <x:c r="K637" s="34">
        <x:f t="shared" si="381"/>
        <x:v>0.13793773157249217</x:v>
      </x:c>
      <x:c r="L637" s="34">
        <x:f t="shared" si="382"/>
        <x:v>0.84950986722705668</x:v>
      </x:c>
      <x:c r="M637" s="34">
        <x:f t="shared" si="383"/>
        <x:v>5.8714128169063733E-2</x:v>
      </x:c>
      <x:c r="N637" s="34">
        <x:f t="shared" si="354"/>
        <x:v>1.1857497988335426</x:v>
      </x:c>
      <x:c r="O637" s="35">
        <x:f t="shared" si="355"/>
        <x:v>0.23405089649640459</x:v>
      </x:c>
      <x:c r="P637" s="26" t="b">
        <x:f t="shared" si="356"/>
        <x:v>0</x:v>
      </x:c>
      <x:c r="Q637" s="26" t="b">
        <x:f t="shared" si="357"/>
        <x:v>0</x:v>
      </x:c>
      <x:c r="R637" s="26" t="b">
        <x:f t="shared" si="358"/>
        <x:v>0</x:v>
      </x:c>
      <x:c r="S637" s="26" t="b">
        <x:f t="shared" si="384"/>
        <x:v>0</x:v>
      </x:c>
      <x:c r="T637" s="26" t="str">
        <x:f t="shared" si="385"/>
        <x:v>不调</x:v>
      </x:c>
      <x:c r="U637" s="34">
        <x:f t="shared" si="359"/>
        <x:v>0.13958807186492991</x:v>
      </x:c>
      <x:c r="V637" s="34">
        <x:f t="shared" si="360"/>
        <x:v>0.13793773157249217</x:v>
      </x:c>
      <x:c r="W637" s="34">
        <x:f t="shared" si="361"/>
        <x:v>0.84950986722705668</x:v>
      </x:c>
      <x:c r="X637" s="34">
        <x:f t="shared" si="362"/>
        <x:v>5.8714128169063733E-2</x:v>
      </x:c>
      <x:c r="Y637" s="34">
        <x:f t="shared" si="386"/>
        <x:v>0.99998626710299976</x:v>
      </x:c>
      <x:c r="Z637" s="34">
        <x:f t="shared" si="363"/>
        <x:v>0.13958615491631654</x:v>
      </x:c>
      <x:c r="AA637" s="34">
        <x:f t="shared" si="364"/>
        <x:v>0.13793583728783204</x:v>
      </x:c>
      <x:c r="AB637" s="34">
        <x:f t="shared" si="365"/>
        <x:v>0.8494982009955494</x:v>
      </x:c>
      <x:c r="AC637" s="34">
        <x:f t="shared" si="366"/>
        <x:v>5.8713321853989128E-2</x:v>
      </x:c>
      <x:c r="AD637" s="34">
        <x:f t="shared" si="367"/>
        <x:v>1.185733515053687</x:v>
      </x:c>
      <x:c r="AE637" s="34">
        <x:f t="shared" si="387"/>
        <x:v>1.1904360359613961</x:v>
      </x:c>
      <x:c r="AF637" s="33">
        <x:f t="shared" si="368"/>
        <x:v>-3.9502508036153294E-3</x:v>
      </x:c>
      <x:c r="AG637" s="33">
        <x:f t="shared" si="388"/>
        <x:v>-2.5858504733163867E-3</x:v>
      </x:c>
      <x:c r="AH637" s="30">
        <x:f t="shared" si="389"/>
        <x:v>44677</x:v>
      </x:c>
      <x:c r="AI637" s="36">
        <x:f t="shared" si="369"/>
        <x:v>2022</x:v>
      </x:c>
      <x:c r="AJ637" s="36">
        <x:f t="shared" si="370"/>
        <x:v>6</x:v>
      </x:c>
      <x:c r="AK637" s="26">
        <x:f t="shared" si="371"/>
        <x:v>0</x:v>
      </x:c>
      <x:c r="AL637" s="34">
        <x:f t="shared" si="390"/>
        <x:v>1.1698522580855812</x:v>
      </x:c>
      <x:c r="AM637" s="35" t="str">
        <x:f t="shared" si="372"/>
      </x:c>
      <x:c r="AN637" s="34">
        <x:f t="shared" si="391"/>
        <x:v>1.1891432977618004</x:v>
      </x:c>
      <x:c r="AO637" s="35">
        <x:f t="shared" si="373"/>
        <x:v>-2.8674279328078089E-3</x:v>
      </x:c>
      <x:c r="AP637" s="31">
        <x:f t="shared" si="374"/>
        <x:v>1</x:v>
      </x:c>
      <x:c r="AQ637" s="26" t="b">
        <x:f t="shared" si="375"/>
        <x:v>1</x:v>
      </x:c>
    </x:row>
    <x:row r="638">
      <x:c r="A638" s="30" t="n">
        <x:f>'净值底稿'!A600</x:f>
        <x:v>44734</x:v>
      </x:c>
      <x:c r="B638" s="32" t="n">
        <x:f>'净值底稿'!F600</x:f>
        <x:v>1.7321691479776726</x:v>
      </x:c>
      <x:c r="C638" s="32" t="n">
        <x:f>'净值底稿'!O600</x:f>
        <x:v>1.3136715964262713</x:v>
      </x:c>
      <x:c r="D638" s="32" t="n">
        <x:f>'净值底稿'!P600</x:f>
        <x:v>1.5414</x:v>
      </x:c>
      <x:c r="E638" s="32" t="n">
        <x:f>'净值底稿'!Q600</x:f>
        <x:v>1.4268</x:v>
      </x:c>
      <x:c r="F638" s="33">
        <x:f t="shared" si="376"/>
        <x:v>-1.2222958688983265E-3</x:v>
      </x:c>
      <x:c r="G638" s="33">
        <x:f t="shared" si="377"/>
        <x:v>-1.0680067611804067E-2</x:v>
      </x:c>
      <x:c r="H638" s="33">
        <x:f t="shared" si="378"/>
        <x:v>2.5957170668400309E-4</x:v>
      </x:c>
      <x:c r="I638" s="33">
        <x:f t="shared" si="379"/>
        <x:v>9.1196071553856228E-4</x:v>
      </x:c>
      <x:c r="J638" s="34">
        <x:f t="shared" si="380"/>
        <x:v>0.13941553933580692</x:v>
      </x:c>
      <x:c r="K638" s="34">
        <x:f t="shared" si="381"/>
        <x:v>0.1364626732195072</x:v>
      </x:c>
      <x:c r="L638" s="34">
        <x:f t="shared" si="382"/>
        <x:v>0.84971870669340677</x:v>
      </x:c>
      <x:c r="M638" s="34">
        <x:f t="shared" si="383"/>
        <x:v>5.8766866096998736E-2</x:v>
      </x:c>
      <x:c r="N638" s="34">
        <x:f t="shared" si="354"/>
        <x:v>1.1843637853457196</x:v>
      </x:c>
      <x:c r="O638" s="35">
        <x:f t="shared" si="355"/>
        <x:v>0.23293367795333622</x:v>
      </x:c>
      <x:c r="P638" s="26" t="b">
        <x:f t="shared" si="356"/>
        <x:v>0</x:v>
      </x:c>
      <x:c r="Q638" s="26" t="b">
        <x:f t="shared" si="357"/>
        <x:v>0</x:v>
      </x:c>
      <x:c r="R638" s="26" t="b">
        <x:f t="shared" si="358"/>
        <x:v>0</x:v>
      </x:c>
      <x:c r="S638" s="26" t="b">
        <x:f t="shared" si="384"/>
        <x:v>0</x:v>
      </x:c>
      <x:c r="T638" s="26" t="str">
        <x:f t="shared" si="385"/>
        <x:v>不调</x:v>
      </x:c>
      <x:c r="U638" s="34">
        <x:f t="shared" si="359"/>
        <x:v>0.13941553933580692</x:v>
      </x:c>
      <x:c r="V638" s="34">
        <x:f t="shared" si="360"/>
        <x:v>0.1364626732195072</x:v>
      </x:c>
      <x:c r="W638" s="34">
        <x:f t="shared" si="361"/>
        <x:v>0.84971870669340677</x:v>
      </x:c>
      <x:c r="X638" s="34">
        <x:f t="shared" si="362"/>
        <x:v>5.8766866096998736E-2</x:v>
      </x:c>
      <x:c r="Y638" s="34">
        <x:f t="shared" si="386"/>
        <x:v>0.99998626710299976</x:v>
      </x:c>
      <x:c r="Z638" s="34">
        <x:f t="shared" si="363"/>
        <x:v>0.13941362475656499</x:v>
      </x:c>
      <x:c r="AA638" s="34">
        <x:f t="shared" si="364"/>
        <x:v>0.13646079919167151</x:v>
      </x:c>
      <x:c r="AB638" s="34">
        <x:f t="shared" si="365"/>
        <x:v>0.84970703759392852</x:v>
      </x:c>
      <x:c r="AC638" s="34">
        <x:f t="shared" si="366"/>
        <x:v>5.87660590576796E-2</x:v>
      </x:c>
      <x:c r="AD638" s="34">
        <x:f t="shared" si="367"/>
        <x:v>1.1843475205998444</x:v>
      </x:c>
      <x:c r="AE638" s="34">
        <x:f t="shared" si="387"/>
        <x:v>1.1904360359613961</x:v>
      </x:c>
      <x:c r="AF638" s="33">
        <x:f t="shared" si="368"/>
        <x:v>-5.1145254155841036E-3</x:v>
      </x:c>
      <x:c r="AG638" s="33">
        <x:f t="shared" si="388"/>
        <x:v>-1.1688920286442306E-3</x:v>
      </x:c>
      <x:c r="AH638" s="30">
        <x:f t="shared" si="389"/>
        <x:v>44677</x:v>
      </x:c>
      <x:c r="AI638" s="36">
        <x:f t="shared" si="369"/>
        <x:v>2022</x:v>
      </x:c>
      <x:c r="AJ638" s="36">
        <x:f t="shared" si="370"/>
        <x:v>6</x:v>
      </x:c>
      <x:c r="AK638" s="26">
        <x:f t="shared" si="371"/>
        <x:v>0</x:v>
      </x:c>
      <x:c r="AL638" s="34">
        <x:f t="shared" si="390"/>
        <x:v>1.1698522580855812</x:v>
      </x:c>
      <x:c r="AM638" s="35" t="str">
        <x:f t="shared" si="372"/>
      </x:c>
      <x:c r="AN638" s="34">
        <x:f t="shared" si="391"/>
        <x:v>1.1891432977618004</x:v>
      </x:c>
      <x:c r="AO638" s="35">
        <x:f t="shared" si="373"/>
        <x:v>-4.0329682477987516E-3</x:v>
      </x:c>
      <x:c r="AP638" s="31">
        <x:f t="shared" si="374"/>
        <x:v>1</x:v>
      </x:c>
      <x:c r="AQ638" s="26" t="b">
        <x:f t="shared" si="375"/>
        <x:v>1</x:v>
      </x:c>
    </x:row>
    <x:row r="639">
      <x:c r="A639" s="30" t="n">
        <x:f>'净值底稿'!A601</x:f>
        <x:v>44735</x:v>
      </x:c>
      <x:c r="B639" s="32" t="n">
        <x:f>'净值底稿'!F601</x:f>
        <x:v>1.775594812268725</x:v>
      </x:c>
      <x:c r="C639" s="32" t="n">
        <x:f>'净值底稿'!O601</x:f>
        <x:v>1.3385220740834676</x:v>
      </x:c>
      <x:c r="D639" s="32" t="n">
        <x:f>'净值底稿'!P601</x:f>
        <x:v>1.5419</x:v>
      </x:c>
      <x:c r="E639" s="32" t="n">
        <x:f>'净值底稿'!Q601</x:f>
        <x:v>1.4277</x:v>
      </x:c>
      <x:c r="F639" s="33">
        <x:f t="shared" si="376"/>
        <x:v>2.5070106081586996E-2</x:v>
      </x:c>
      <x:c r="G639" s="33">
        <x:f t="shared" si="377"/>
        <x:v>1.8916811267595257E-2</x:v>
      </x:c>
      <x:c r="H639" s="33">
        <x:f t="shared" si="378"/>
        <x:v>3.2438043337212896E-4</x:v>
      </x:c>
      <x:c r="I639" s="33">
        <x:f t="shared" si="379"/>
        <x:v>6.3078216989054248E-4</x:v>
      </x:c>
      <x:c r="J639" s="34">
        <x:f t="shared" si="380"/>
        <x:v>0.14290873911843063</x:v>
      </x:c>
      <x:c r="K639" s="34">
        <x:f t="shared" si="381"/>
        <x:v>0.13904220237540557</x:v>
      </x:c>
      <x:c r="L639" s="34">
        <x:f t="shared" si="382"/>
        <x:v>0.84998266593102256</x:v>
      </x:c>
      <x:c r="M639" s="34">
        <x:f t="shared" si="383"/>
        <x:v>5.880312763992792E-2</x:v>
      </x:c>
      <x:c r="N639" s="34">
        <x:f t="shared" si="354"/>
        <x:v>1.1907367350647866</x:v>
      </x:c>
      <x:c r="O639" s="35">
        <x:f t="shared" si="355"/>
        <x:v>0.23678696826170864</x:v>
      </x:c>
      <x:c r="P639" s="26" t="b">
        <x:f t="shared" si="356"/>
        <x:v>0</x:v>
      </x:c>
      <x:c r="Q639" s="26" t="b">
        <x:f t="shared" si="357"/>
        <x:v>0</x:v>
      </x:c>
      <x:c r="R639" s="26" t="b">
        <x:f t="shared" si="358"/>
        <x:v>0</x:v>
      </x:c>
      <x:c r="S639" s="26" t="b">
        <x:f t="shared" si="384"/>
        <x:v>0</x:v>
      </x:c>
      <x:c r="T639" s="26" t="str">
        <x:f t="shared" si="385"/>
        <x:v>不调</x:v>
      </x:c>
      <x:c r="U639" s="34">
        <x:f t="shared" si="359"/>
        <x:v>0.14290873911843063</x:v>
      </x:c>
      <x:c r="V639" s="34">
        <x:f t="shared" si="360"/>
        <x:v>0.13904220237540557</x:v>
      </x:c>
      <x:c r="W639" s="34">
        <x:f t="shared" si="361"/>
        <x:v>0.84998266593102256</x:v>
      </x:c>
      <x:c r="X639" s="34">
        <x:f t="shared" si="362"/>
        <x:v>5.880312763992792E-2</x:v>
      </x:c>
      <x:c r="Y639" s="34">
        <x:f t="shared" si="386"/>
        <x:v>0.99998626710299976</x:v>
      </x:c>
      <x:c r="Z639" s="34">
        <x:f t="shared" si="363"/>
        <x:v>0.14290677656743589</x:v>
      </x:c>
      <x:c r="AA639" s="34">
        <x:f t="shared" si="364"/>
        <x:v>0.13904029292316167</x:v>
      </x:c>
      <x:c r="AB639" s="34">
        <x:f t="shared" si="365"/>
        <x:v>0.8499709932066194</x:v>
      </x:c>
      <x:c r="AC639" s="34">
        <x:f t="shared" si="366"/>
        <x:v>5.8802320102632748E-2</x:v>
      </x:c>
      <x:c r="AD639" s="34">
        <x:f t="shared" si="367"/>
        <x:v>1.1907203827998496</x:v>
      </x:c>
      <x:c r="AE639" s="34">
        <x:f t="shared" si="387"/>
        <x:v>1.1907203827998496</x:v>
      </x:c>
      <x:c r="AF639" s="33">
        <x:f t="shared" si="368"/>
        <x:v>0</x:v>
      </x:c>
      <x:c r="AG639" s="33">
        <x:f t="shared" si="388"/>
        <x:v>5.3809055949873841E-3</x:v>
      </x:c>
      <x:c r="AH639" s="30">
        <x:f t="shared" si="389"/>
        <x:v>44677</x:v>
      </x:c>
      <x:c r="AI639" s="36">
        <x:f t="shared" si="369"/>
        <x:v>2022</x:v>
      </x:c>
      <x:c r="AJ639" s="36">
        <x:f t="shared" si="370"/>
        <x:v>6</x:v>
      </x:c>
      <x:c r="AK639" s="26">
        <x:f t="shared" si="371"/>
        <x:v>0</x:v>
      </x:c>
      <x:c r="AL639" s="34">
        <x:f t="shared" si="390"/>
        <x:v>1.1698522580855812</x:v>
      </x:c>
      <x:c r="AM639" s="35" t="str">
        <x:f t="shared" si="372"/>
      </x:c>
      <x:c r="AN639" s="34">
        <x:f t="shared" si="391"/>
        <x:v>1.1907203827998496</x:v>
      </x:c>
      <x:c r="AO639" s="35">
        <x:f t="shared" si="373"/>
        <x:v>0</x:v>
      </x:c>
      <x:c r="AP639" s="31">
        <x:f t="shared" si="374"/>
        <x:v>1</x:v>
      </x:c>
      <x:c r="AQ639" s="26" t="b">
        <x:f t="shared" si="375"/>
        <x:v>1</x:v>
      </x:c>
    </x:row>
    <x:row r="640">
      <x:c r="A640" s="30" t="n">
        <x:f>'净值底稿'!A602</x:f>
        <x:v>44736</x:v>
      </x:c>
      <x:c r="B640" s="32" t="n">
        <x:f>'净值底稿'!F602</x:f>
        <x:v>1.7927425938197825</x:v>
      </x:c>
      <x:c r="C640" s="32" t="n">
        <x:f>'净值底稿'!O602</x:f>
        <x:v>1.352624104612799</x:v>
      </x:c>
      <x:c r="D640" s="32" t="n">
        <x:f>'净值底稿'!P602</x:f>
        <x:v>1.5417</x:v>
      </x:c>
      <x:c r="E640" s="32" t="n">
        <x:f>'净值底稿'!Q602</x:f>
        <x:v>1.4196</x:v>
      </x:c>
      <x:c r="F640" s="33">
        <x:f t="shared" si="376"/>
        <x:v>9.6574857239795087E-3</x:v>
      </x:c>
      <x:c r="G640" s="33">
        <x:f t="shared" si="377"/>
        <x:v>1.0535523322607432E-2</x:v>
      </x:c>
      <x:c r="H640" s="33">
        <x:f t="shared" si="378"/>
        <x:v>-1.2971009793105726E-4</x:v>
      </x:c>
      <x:c r="I640" s="33">
        <x:f t="shared" si="379"/>
        <x:v>-5.673460811094766E-3</x:v>
      </x:c>
      <x:c r="J640" s="34">
        <x:f t="shared" si="380"/>
        <x:v>0.14428689672199582</x:v>
      </x:c>
      <x:c r="K640" s="34">
        <x:f t="shared" si="381"/>
        <x:v>0.14050515517203579</x:v>
      </x:c>
      <x:c r="L640" s="34">
        <x:f t="shared" si="382"/>
        <x:v>0.84986074338585205</x:v>
      </x:c>
      <x:c r="M640" s="34">
        <x:f t="shared" si="383"/>
        <x:v>5.8468707443929013E-2</x:v>
      </x:c>
      <x:c r="N640" s="34">
        <x:f t="shared" si="354"/>
        <x:v>1.1931215027238127</x:v>
      </x:c>
      <x:c r="O640" s="35">
        <x:f t="shared" si="355"/>
        <x:v>0.23869492859182517</x:v>
      </x:c>
      <x:c r="P640" s="26" t="b">
        <x:f t="shared" si="356"/>
        <x:v>0</x:v>
      </x:c>
      <x:c r="Q640" s="26" t="b">
        <x:f t="shared" si="357"/>
        <x:v>0</x:v>
      </x:c>
      <x:c r="R640" s="26" t="b">
        <x:f t="shared" si="358"/>
        <x:v>0</x:v>
      </x:c>
      <x:c r="S640" s="26" t="b">
        <x:f t="shared" si="384"/>
        <x:v>0</x:v>
      </x:c>
      <x:c r="T640" s="26" t="str">
        <x:f t="shared" si="385"/>
        <x:v>不调</x:v>
      </x:c>
      <x:c r="U640" s="34">
        <x:f t="shared" si="359"/>
        <x:v>0.14428689672199582</x:v>
      </x:c>
      <x:c r="V640" s="34">
        <x:f t="shared" si="360"/>
        <x:v>0.14050515517203579</x:v>
      </x:c>
      <x:c r="W640" s="34">
        <x:f t="shared" si="361"/>
        <x:v>0.84986074338585205</x:v>
      </x:c>
      <x:c r="X640" s="34">
        <x:f t="shared" si="362"/>
        <x:v>5.8468707443929013E-2</x:v>
      </x:c>
      <x:c r="Y640" s="34">
        <x:f t="shared" si="386"/>
        <x:v>0.99998626710299976</x:v>
      </x:c>
      <x:c r="Z640" s="34">
        <x:f t="shared" si="363"/>
        <x:v>0.14428491524490467</x:v>
      </x:c>
      <x:c r="AA640" s="34">
        <x:f t="shared" si="364"/>
        <x:v>0.1405032256292118</x:v>
      </x:c>
      <x:c r="AB640" s="34">
        <x:f t="shared" si="365"/>
        <x:v>0.84984907233579854</x:v>
      </x:c>
      <x:c r="AC640" s="34">
        <x:f t="shared" si="366"/>
        <x:v>5.8467904499191946E-2</x:v>
      </x:c>
      <x:c r="AD640" s="34">
        <x:f t="shared" si="367"/>
        <x:v>1.193105117709107</x:v>
      </x:c>
      <x:c r="AE640" s="34">
        <x:f t="shared" si="387"/>
        <x:v>1.193105117709107</x:v>
      </x:c>
      <x:c r="AF640" s="33">
        <x:f t="shared" si="368"/>
        <x:v>0</x:v>
      </x:c>
      <x:c r="AG640" s="33">
        <x:f t="shared" si="388"/>
        <x:v>2.0027665132009709E-3</x:v>
      </x:c>
      <x:c r="AH640" s="30">
        <x:f t="shared" si="389"/>
        <x:v>44677</x:v>
      </x:c>
      <x:c r="AI640" s="36">
        <x:f t="shared" si="369"/>
        <x:v>2022</x:v>
      </x:c>
      <x:c r="AJ640" s="36">
        <x:f t="shared" si="370"/>
        <x:v>6</x:v>
      </x:c>
      <x:c r="AK640" s="26">
        <x:f t="shared" si="371"/>
        <x:v>0</x:v>
      </x:c>
      <x:c r="AL640" s="34">
        <x:f t="shared" si="390"/>
        <x:v>1.1698522580855812</x:v>
      </x:c>
      <x:c r="AM640" s="35" t="str">
        <x:f t="shared" si="372"/>
      </x:c>
      <x:c r="AN640" s="34">
        <x:f t="shared" si="391"/>
        <x:v>1.193105117709107</x:v>
      </x:c>
      <x:c r="AO640" s="35">
        <x:f t="shared" si="373"/>
        <x:v>0</x:v>
      </x:c>
      <x:c r="AP640" s="31">
        <x:f t="shared" si="374"/>
        <x:v>1</x:v>
      </x:c>
      <x:c r="AQ640" s="26" t="b">
        <x:f t="shared" si="375"/>
        <x:v>1</x:v>
      </x:c>
    </x:row>
    <x:row r="641">
      <x:c r="A641" s="30" t="n">
        <x:f>'净值底稿'!A603</x:f>
        <x:v>44739</x:v>
      </x:c>
      <x:c r="B641" s="32" t="n">
        <x:f>'净值底稿'!F603</x:f>
        <x:v>1.8117018620584924</x:v>
      </x:c>
      <x:c r="C641" s="32" t="n">
        <x:f>'净值底稿'!O603</x:f>
        <x:v>1.3672494240329287</x:v>
      </x:c>
      <x:c r="D641" s="32" t="n">
        <x:f>'净值底稿'!P603</x:f>
        <x:v>1.5403</x:v>
      </x:c>
      <x:c r="E641" s="32" t="n">
        <x:f>'净值底稿'!Q603</x:f>
        <x:v>1.427</x:v>
      </x:c>
      <x:c r="F641" s="33">
        <x:f t="shared" si="376"/>
        <x:v>1.0575566344030118E-2</x:v>
      </x:c>
      <x:c r="G641" s="33">
        <x:f t="shared" si="377"/>
        <x:v>1.0812552704223988E-2</x:v>
      </x:c>
      <x:c r="H641" s="33">
        <x:f t="shared" si="378"/>
        <x:v>-9.0808847376278035E-4</x:v>
      </x:c>
      <x:c r="I641" s="33">
        <x:f t="shared" si="379"/>
        <x:v>5.2127359819666985E-3</x:v>
      </x:c>
      <x:c r="J641" s="34">
        <x:f t="shared" si="380"/>
        <x:v>0.14581080993851991</x:v>
      </x:c>
      <x:c r="K641" s="34">
        <x:f t="shared" si="381"/>
        <x:v>0.14202242416144112</x:v>
      </x:c>
      <x:c r="L641" s="34">
        <x:f t="shared" si="382"/>
        <x:v>0.8490773341887724</x:v>
      </x:c>
      <x:c r="M641" s="34">
        <x:f t="shared" si="383"/>
        <x:v>5.8772682248765078E-2</x:v>
      </x:c>
      <x:c r="N641" s="34">
        <x:f t="shared" si="354"/>
        <x:v>1.1956832505374986</x:v>
      </x:c>
      <x:c r="O641" s="35">
        <x:f t="shared" si="355"/>
        <x:v>0.24072699351652757</x:v>
      </x:c>
      <x:c r="P641" s="26" t="b">
        <x:f t="shared" si="356"/>
        <x:v>0</x:v>
      </x:c>
      <x:c r="Q641" s="26" t="b">
        <x:f t="shared" si="357"/>
        <x:v>0</x:v>
      </x:c>
      <x:c r="R641" s="26" t="b">
        <x:f t="shared" si="358"/>
        <x:v>0</x:v>
      </x:c>
      <x:c r="S641" s="26" t="b">
        <x:f t="shared" si="384"/>
        <x:v>0</x:v>
      </x:c>
      <x:c r="T641" s="26" t="str">
        <x:f t="shared" si="385"/>
        <x:v>不调</x:v>
      </x:c>
      <x:c r="U641" s="34">
        <x:f t="shared" si="359"/>
        <x:v>0.14581080993851991</x:v>
      </x:c>
      <x:c r="V641" s="34">
        <x:f t="shared" si="360"/>
        <x:v>0.14202242416144112</x:v>
      </x:c>
      <x:c r="W641" s="34">
        <x:f t="shared" si="361"/>
        <x:v>0.8490773341887724</x:v>
      </x:c>
      <x:c r="X641" s="34">
        <x:f t="shared" si="362"/>
        <x:v>5.8772682248765078E-2</x:v>
      </x:c>
      <x:c r="Y641" s="34">
        <x:f t="shared" si="386"/>
        <x:v>0.99995880187477393</x:v>
      </x:c>
      <x:c r="Z641" s="34">
        <x:f t="shared" si="363"/>
        <x:v>0.14580480280651276</x:v>
      </x:c>
      <x:c r="AA641" s="34">
        <x:f t="shared" si="364"/>
        <x:v>0.14201657310382559</x:v>
      </x:c>
      <x:c r="AB641" s="34">
        <x:f t="shared" si="365"/>
        <x:v>0.84904235379443183</x:v>
      </x:c>
      <x:c r="AC641" s="34">
        <x:f t="shared" si="366"/>
        <x:v>5.8770260924441924E-2</x:v>
      </x:c>
      <x:c r="AD641" s="34">
        <x:f t="shared" si="367"/>
        <x:v>1.1956339906292119</x:v>
      </x:c>
      <x:c r="AE641" s="34">
        <x:f t="shared" si="387"/>
        <x:v>1.1956339906292119</x:v>
      </x:c>
      <x:c r="AF641" s="33">
        <x:f t="shared" si="368"/>
        <x:v>0</x:v>
      </x:c>
      <x:c r="AG641" s="33">
        <x:f t="shared" si="388"/>
        <x:v>2.1195726030918127E-3</x:v>
      </x:c>
      <x:c r="AH641" s="30">
        <x:f t="shared" si="389"/>
        <x:v>44677</x:v>
      </x:c>
      <x:c r="AI641" s="36">
        <x:f t="shared" si="369"/>
        <x:v>2022</x:v>
      </x:c>
      <x:c r="AJ641" s="36">
        <x:f t="shared" si="370"/>
        <x:v>6</x:v>
      </x:c>
      <x:c r="AK641" s="26">
        <x:f t="shared" si="371"/>
        <x:v>0</x:v>
      </x:c>
      <x:c r="AL641" s="34">
        <x:f t="shared" si="390"/>
        <x:v>1.1698522580855812</x:v>
      </x:c>
      <x:c r="AM641" s="35" t="str">
        <x:f t="shared" si="372"/>
      </x:c>
      <x:c r="AN641" s="34">
        <x:f t="shared" si="391"/>
        <x:v>1.1956339906292119</x:v>
      </x:c>
      <x:c r="AO641" s="35">
        <x:f t="shared" si="373"/>
        <x:v>0</x:v>
      </x:c>
      <x:c r="AP641" s="31">
        <x:f t="shared" si="374"/>
        <x:v>1</x:v>
      </x:c>
      <x:c r="AQ641" s="26" t="b">
        <x:f t="shared" si="375"/>
        <x:v>1</x:v>
      </x:c>
    </x:row>
    <x:row r="642">
      <x:c r="A642" s="30" t="n">
        <x:f>'净值底稿'!A604</x:f>
        <x:v>44740</x:v>
      </x:c>
      <x:c r="B642" s="32" t="n">
        <x:f>'净值底稿'!F604</x:f>
        <x:v>1.8304886248271726</x:v>
      </x:c>
      <x:c r="C642" s="32" t="n">
        <x:f>'净值底稿'!O604</x:f>
        <x:v>1.38571039922006</x:v>
      </x:c>
      <x:c r="D642" s="32" t="n">
        <x:f>'净值底稿'!P604</x:f>
        <x:v>1.5397</x:v>
      </x:c>
      <x:c r="E642" s="32" t="n">
        <x:f>'净值底稿'!Q604</x:f>
        <x:v>1.4193</x:v>
      </x:c>
      <x:c r="F642" s="33">
        <x:f t="shared" si="376"/>
        <x:v>1.0369676800648708E-2</x:v>
      </x:c>
      <x:c r="G642" s="33">
        <x:f t="shared" si="377"/>
        <x:v>1.3502273149750055E-2</x:v>
      </x:c>
      <x:c r="H642" s="33">
        <x:f t="shared" si="378"/>
        <x:v>-3.8953450626499908E-4</x:v>
      </x:c>
      <x:c r="I642" s="33">
        <x:f t="shared" si="379"/>
        <x:v>-5.3959355290820188E-3</x:v>
      </x:c>
      <x:c r="J642" s="34">
        <x:f t="shared" si="380"/>
        <x:v>0.14731675148759862</x:v>
      </x:c>
      <x:c r="K642" s="34">
        <x:f t="shared" si="381"/>
        <x:v>0.14393411966566488</x:v>
      </x:c>
      <x:c r="L642" s="34">
        <x:f t="shared" si="382"/>
        <x:v>0.84871162250034848</x:v>
      </x:c>
      <x:c r="M642" s="34">
        <x:f t="shared" si="383"/>
        <x:v>5.8453140385466305E-2</x:v>
      </x:c>
      <x:c r="N642" s="34">
        <x:f t="shared" si="354"/>
        <x:v>1.1984156340390781</x:v>
      </x:c>
      <x:c r="O642" s="35">
        <x:f t="shared" si="355"/>
        <x:v>0.24302993292205863</x:v>
      </x:c>
      <x:c r="P642" s="26" t="b">
        <x:f t="shared" si="356"/>
        <x:v>0</x:v>
      </x:c>
      <x:c r="Q642" s="26" t="b">
        <x:f t="shared" si="357"/>
        <x:v>0</x:v>
      </x:c>
      <x:c r="R642" s="26" t="b">
        <x:f t="shared" si="358"/>
        <x:v>0</x:v>
      </x:c>
      <x:c r="S642" s="26" t="b">
        <x:f t="shared" si="384"/>
        <x:v>0</x:v>
      </x:c>
      <x:c r="T642" s="26" t="str">
        <x:f t="shared" si="385"/>
        <x:v>不调</x:v>
      </x:c>
      <x:c r="U642" s="34">
        <x:f t="shared" si="359"/>
        <x:v>0.14731675148759862</x:v>
      </x:c>
      <x:c r="V642" s="34">
        <x:f t="shared" si="360"/>
        <x:v>0.14393411966566488</x:v>
      </x:c>
      <x:c r="W642" s="34">
        <x:f t="shared" si="361"/>
        <x:v>0.84871162250034848</x:v>
      </x:c>
      <x:c r="X642" s="34">
        <x:f t="shared" si="362"/>
        <x:v>5.8453140385466305E-2</x:v>
      </x:c>
      <x:c r="Y642" s="34">
        <x:f t="shared" si="386"/>
        <x:v>0.99998626710299976</x:v>
      </x:c>
      <x:c r="Z642" s="34">
        <x:f t="shared" si="363"/>
        <x:v>0.14731472840182402</x:v>
      </x:c>
      <x:c r="AA642" s="34">
        <x:f t="shared" si="364"/>
        <x:v>0.14393214303322469</x:v>
      </x:c>
      <x:c r="AB642" s="34">
        <x:f t="shared" si="365"/>
        <x:v>0.84869996723105379</x:v>
      </x:c>
      <x:c r="AC642" s="34">
        <x:f t="shared" si="366"/>
        <x:v>5.845233765451005E-2</x:v>
      </x:c>
      <x:c r="AD642" s="34">
        <x:f t="shared" si="367"/>
        <x:v>1.1983991763206125</x:v>
      </x:c>
      <x:c r="AE642" s="34">
        <x:f t="shared" si="387"/>
        <x:v>1.1983991763206125</x:v>
      </x:c>
      <x:c r="AF642" s="33">
        <x:f t="shared" si="368"/>
        <x:v>0</x:v>
      </x:c>
      <x:c r="AG642" s="33">
        <x:f t="shared" si="388"/>
        <x:v>2.3127359317924867E-3</x:v>
      </x:c>
      <x:c r="AH642" s="30">
        <x:f t="shared" si="389"/>
        <x:v>44677</x:v>
      </x:c>
      <x:c r="AI642" s="36">
        <x:f t="shared" si="369"/>
        <x:v>2022</x:v>
      </x:c>
      <x:c r="AJ642" s="36">
        <x:f t="shared" si="370"/>
        <x:v>6</x:v>
      </x:c>
      <x:c r="AK642" s="26">
        <x:f t="shared" si="371"/>
        <x:v>0</x:v>
      </x:c>
      <x:c r="AL642" s="34">
        <x:f t="shared" si="390"/>
        <x:v>1.1698522580855812</x:v>
      </x:c>
      <x:c r="AM642" s="35" t="str">
        <x:f t="shared" si="372"/>
      </x:c>
      <x:c r="AN642" s="34">
        <x:f t="shared" si="391"/>
        <x:v>1.1983991763206125</x:v>
      </x:c>
      <x:c r="AO642" s="35">
        <x:f t="shared" si="373"/>
        <x:v>0</x:v>
      </x:c>
      <x:c r="AP642" s="31">
        <x:f t="shared" si="374"/>
        <x:v>1</x:v>
      </x:c>
      <x:c r="AQ642" s="26" t="b">
        <x:f t="shared" si="375"/>
        <x:v>1</x:v>
      </x:c>
    </x:row>
    <x:row r="643">
      <x:c r="A643" s="30" t="n">
        <x:f>'净值底稿'!A605</x:f>
        <x:v>44741</x:v>
      </x:c>
      <x:c r="B643" s="32" t="n">
        <x:f>'净值底稿'!F605</x:f>
        <x:v>1.77504429959803</x:v>
      </x:c>
      <x:c r="C643" s="32" t="n">
        <x:f>'净值底稿'!O605</x:f>
        <x:v>1.3552287043680176</x:v>
      </x:c>
      <x:c r="D643" s="32" t="n">
        <x:f>'净值底稿'!P605</x:f>
        <x:v>1.54</x:v>
      </x:c>
      <x:c r="E643" s="32" t="n">
        <x:f>'净值底稿'!Q605</x:f>
        <x:v>1.4152</x:v>
      </x:c>
      <x:c r="F643" s="33">
        <x:f t="shared" si="376"/>
        <x:v>-3.0289357976413189E-2</x:v>
      </x:c>
      <x:c r="G643" s="33">
        <x:f t="shared" si="377"/>
        <x:v>-2.1997161072904392E-2</x:v>
      </x:c>
      <x:c r="H643" s="33">
        <x:f t="shared" si="378"/>
        <x:v>1.9484315126327978E-4</x:v>
      </x:c>
      <x:c r="I643" s="33">
        <x:f t="shared" si="379"/>
        <x:v>-2.8887479743535671E-3</x:v>
      </x:c>
      <x:c r="J643" s="34">
        <x:f t="shared" si="380"/>
        <x:v>0.14285265985806309</x:v>
      </x:c>
      <x:c r="K643" s="34">
        <x:f t="shared" si="381"/>
        <x:v>0.14076604449935454</x:v>
      </x:c>
      <x:c r="L643" s="34">
        <x:f t="shared" si="382"/>
        <x:v>0.84886533060714608</x:v>
      </x:c>
      <x:c r="M643" s="34">
        <x:f t="shared" si="383"/>
        <x:v>5.8283483582514353E-2</x:v>
      </x:c>
      <x:c r="N643" s="34">
        <x:f t="shared" si="354"/>
        <x:v>1.1907675185470781</x:v>
      </x:c>
      <x:c r="O643" s="35">
        <x:f t="shared" si="355"/>
        <x:v>0.23818142495478603</x:v>
      </x:c>
      <x:c r="P643" s="26" t="b">
        <x:f t="shared" si="356"/>
        <x:v>0</x:v>
      </x:c>
      <x:c r="Q643" s="26" t="b">
        <x:f t="shared" si="357"/>
        <x:v>0</x:v>
      </x:c>
      <x:c r="R643" s="26" t="b">
        <x:f t="shared" si="358"/>
        <x:v>0</x:v>
      </x:c>
      <x:c r="S643" s="26" t="b">
        <x:f t="shared" si="384"/>
        <x:v>0</x:v>
      </x:c>
      <x:c r="T643" s="26" t="str">
        <x:f t="shared" si="385"/>
        <x:v>不调</x:v>
      </x:c>
      <x:c r="U643" s="34">
        <x:f t="shared" si="359"/>
        <x:v>0.14285265985806309</x:v>
      </x:c>
      <x:c r="V643" s="34">
        <x:f t="shared" si="360"/>
        <x:v>0.14076604449935454</x:v>
      </x:c>
      <x:c r="W643" s="34">
        <x:f t="shared" si="361"/>
        <x:v>0.84886533060714608</x:v>
      </x:c>
      <x:c r="X643" s="34">
        <x:f t="shared" si="362"/>
        <x:v>5.8283483582514353E-2</x:v>
      </x:c>
      <x:c r="Y643" s="34">
        <x:f t="shared" si="386"/>
        <x:v>0.99998626710299976</x:v>
      </x:c>
      <x:c r="Z643" s="34">
        <x:f t="shared" si="363"/>
        <x:v>0.14285069807719905</x:v>
      </x:c>
      <x:c r="AA643" s="34">
        <x:f t="shared" si="364"/>
        <x:v>0.14076411137376429</x:v>
      </x:c>
      <x:c r="AB643" s="34">
        <x:f t="shared" si="365"/>
        <x:v>0.84885367322699379</x:v>
      </x:c>
      <x:c r="AC643" s="34">
        <x:f t="shared" si="366"/>
        <x:v>5.8282683181437499E-2</x:v>
      </x:c>
      <x:c r="AD643" s="34">
        <x:f t="shared" si="367"/>
        <x:v>1.1907511658593948</x:v>
      </x:c>
      <x:c r="AE643" s="34">
        <x:f t="shared" si="387"/>
        <x:v>1.1983991763206125</x:v>
      </x:c>
      <x:c r="AF643" s="33">
        <x:f t="shared" si="368"/>
        <x:v>-6.381855572280215E-3</x:v>
      </x:c>
      <x:c r="AG643" s="33">
        <x:f t="shared" si="388"/>
        <x:v>-6.381855572280215E-3</x:v>
      </x:c>
      <x:c r="AH643" s="30">
        <x:f t="shared" si="389"/>
        <x:v>44677</x:v>
      </x:c>
      <x:c r="AI643" s="36">
        <x:f t="shared" si="369"/>
        <x:v>2022</x:v>
      </x:c>
      <x:c r="AJ643" s="36">
        <x:f t="shared" si="370"/>
        <x:v>6</x:v>
      </x:c>
      <x:c r="AK643" s="26">
        <x:f t="shared" si="371"/>
        <x:v>0</x:v>
      </x:c>
      <x:c r="AL643" s="34">
        <x:f t="shared" si="390"/>
        <x:v>1.1698522580855812</x:v>
      </x:c>
      <x:c r="AM643" s="35" t="str">
        <x:f t="shared" si="372"/>
      </x:c>
      <x:c r="AN643" s="34">
        <x:f t="shared" si="391"/>
        <x:v>1.1983991763206125</x:v>
      </x:c>
      <x:c r="AO643" s="35">
        <x:f t="shared" si="373"/>
        <x:v>-6.381855572280215E-3</x:v>
      </x:c>
      <x:c r="AP643" s="31">
        <x:f t="shared" si="374"/>
        <x:v>1</x:v>
      </x:c>
      <x:c r="AQ643" s="26" t="b">
        <x:f t="shared" si="375"/>
        <x:v>1</x:v>
      </x:c>
    </x:row>
    <x:row r="644">
      <x:c r="A644" s="30" t="n">
        <x:f>'净值底稿'!A606</x:f>
        <x:v>44742</x:v>
      </x:c>
      <x:c r="B644" s="32" t="n">
        <x:f>'净值底稿'!F606</x:f>
        <x:v>1.80908645626712</x:v>
      </x:c>
      <x:c r="C644" s="32" t="n">
        <x:f>'净值底稿'!O606</x:f>
        <x:v>1.3718145793031589</x:v>
      </x:c>
      <x:c r="D644" s="32" t="n">
        <x:f>'净值底稿'!P606</x:f>
        <x:v>1.541</x:v>
      </x:c>
      <x:c r="E644" s="32" t="n">
        <x:f>'净值底稿'!Q606</x:f>
        <x:v>1.4118</x:v>
      </x:c>
      <x:c r="F644" s="33">
        <x:f t="shared" si="376"/>
        <x:v>1.9178201173232212E-2</x:v>
      </x:c>
      <x:c r="G644" s="33">
        <x:f t="shared" si="377"/>
        <x:v>1.2238432437037039E-2</x:v>
      </x:c>
      <x:c r="H644" s="33">
        <x:f t="shared" si="378"/>
        <x:v>6.493506493505663E-4</x:v>
      </x:c>
      <x:c r="I644" s="33">
        <x:f t="shared" si="379"/>
        <x:v>-2.4024872809497166E-3</x:v>
      </x:c>
      <x:c r="J644" s="34">
        <x:f t="shared" si="380"/>
        <x:v>0.14559031750266024</x:v>
      </x:c>
      <x:c r="K644" s="34">
        <x:f t="shared" si="381"/>
        <x:v>0.14248684344037166</x:v>
      </x:c>
      <x:c r="L644" s="34">
        <x:f t="shared" si="382"/>
        <x:v>0.84940487691090738</x:v>
      </x:c>
      <x:c r="M644" s="34">
        <x:f t="shared" si="383"/>
        <x:v>5.8142659776394476E-2</x:v>
      </x:c>
      <x:c r="N644" s="34">
        <x:f t="shared" si="354"/>
        <x:v>1.195624697630334</x:v>
      </x:c>
      <x:c r="O644" s="35">
        <x:f t="shared" si="355"/>
        <x:v>0.2409427987845901</x:v>
      </x:c>
      <x:c r="P644" s="26" t="b">
        <x:f t="shared" si="356"/>
        <x:v>0</x:v>
      </x:c>
      <x:c r="Q644" s="26" t="b">
        <x:f t="shared" si="357"/>
        <x:v>1</x:v>
      </x:c>
      <x:c r="R644" s="26" t="b">
        <x:f t="shared" si="358"/>
        <x:v>0</x:v>
      </x:c>
      <x:c r="S644" s="26" t="b">
        <x:f t="shared" si="384"/>
        <x:v>1</x:v>
      </x:c>
      <x:c r="T644" s="26" t="str">
        <x:f t="shared" si="385"/>
        <x:v>季度</x:v>
      </x:c>
      <x:c r="U644" s="34">
        <x:f t="shared" si="359"/>
        <x:v>0.14403858047151596</x:v>
      </x:c>
      <x:c r="V644" s="34">
        <x:f t="shared" si="360"/>
        <x:v>0.14403858047151596</x:v>
      </x:c>
      <x:c r="W644" s="34">
        <x:f t="shared" si="361"/>
        <x:v>0.84940487691090738</x:v>
      </x:c>
      <x:c r="X644" s="34">
        <x:f t="shared" si="362"/>
        <x:v>5.8142659776394476E-2</x:v>
      </x:c>
      <x:c r="Y644" s="34">
        <x:f t="shared" si="386"/>
        <x:v>0.99998626710299976</x:v>
      </x:c>
      <x:c r="Z644" s="34">
        <x:f t="shared" si="363"/>
        <x:v>0.14403660240452629</x:v>
      </x:c>
      <x:c r="AA644" s="34">
        <x:f t="shared" si="364"/>
        <x:v>0.14403660240452629</x:v>
      </x:c>
      <x:c r="AB644" s="34">
        <x:f t="shared" si="365"/>
        <x:v>0.84939321212122121</x:v>
      </x:c>
      <x:c r="AC644" s="34">
        <x:f t="shared" si="366"/>
        <x:v>5.8141861309236445E-2</x:v>
      </x:c>
      <x:c r="AD644" s="34">
        <x:f t="shared" si="367"/>
        <x:v>1.1956082782395101</x:v>
      </x:c>
      <x:c r="AE644" s="34">
        <x:f t="shared" si="387"/>
        <x:v>1.1983991763206125</x:v>
      </x:c>
      <x:c r="AF644" s="33">
        <x:f t="shared" si="368"/>
        <x:v>-2.3288551396298818E-3</x:v>
      </x:c>
      <x:c r="AG644" s="33">
        <x:f t="shared" si="388"/>
        <x:v>4.0790322271990753E-3</x:v>
      </x:c>
      <x:c r="AH644" s="30">
        <x:f t="shared" si="389"/>
        <x:v>44742</x:v>
      </x:c>
      <x:c r="AI644" s="36">
        <x:f t="shared" si="369"/>
        <x:v>2022</x:v>
      </x:c>
      <x:c r="AJ644" s="36">
        <x:f t="shared" si="370"/>
        <x:v>6</x:v>
      </x:c>
      <x:c r="AK644" s="26">
        <x:f t="shared" si="371"/>
        <x:v>1</x:v>
      </x:c>
      <x:c r="AL644" s="34">
        <x:f t="shared" si="390"/>
        <x:v>1.1698522580855812</x:v>
      </x:c>
      <x:c r="AM644" s="35">
        <x:f t="shared" si="372"/>
        <x:v>2.2016472572423451E-2</x:v>
      </x:c>
      <x:c r="AN644" s="34">
        <x:f t="shared" si="391"/>
        <x:v>1.1983991763206125</x:v>
      </x:c>
      <x:c r="AO644" s="35">
        <x:f t="shared" si="373"/>
        <x:v>-2.3288551396298818E-3</x:v>
      </x:c>
      <x:c r="AP644" s="31">
        <x:f t="shared" si="374"/>
        <x:v>1</x:v>
      </x:c>
      <x:c r="AQ644" s="26" t="b">
        <x:f t="shared" si="375"/>
        <x:v>1</x:v>
      </x:c>
    </x:row>
    <x:row r="645">
      <x:c r="A645" s="30" t="n">
        <x:f>'净值底稿'!A607</x:f>
        <x:v>44743</x:v>
      </x:c>
      <x:c r="B645" s="32" t="n">
        <x:f>'净值底稿'!F607</x:f>
        <x:v>1.8139361605422049</x:v>
      </x:c>
      <x:c r="C645" s="32" t="n">
        <x:f>'净值底稿'!O607</x:f>
        <x:v>1.3731361031834024</x:v>
      </x:c>
      <x:c r="D645" s="32" t="n">
        <x:f>'净值底稿'!P607</x:f>
        <x:v>1.5414</x:v>
      </x:c>
      <x:c r="E645" s="32" t="n">
        <x:f>'净值底稿'!Q607</x:f>
        <x:v>1.4003</x:v>
      </x:c>
      <x:c r="F645" s="33">
        <x:f t="shared" si="376"/>
        <x:v>2.6807476548642573E-3</x:v>
      </x:c>
      <x:c r="G645" s="33">
        <x:f t="shared" si="377"/>
        <x:v>9.6334001707054639E-4</x:v>
      </x:c>
      <x:c r="H645" s="33">
        <x:f t="shared" si="378"/>
        <x:v>2.5957170668400309E-4</x:v>
      </x:c>
      <x:c r="I645" s="33">
        <x:f t="shared" si="379"/>
        <x:v>-8.1456296925909166E-3</x:v>
      </x:c>
      <x:c r="J645" s="34">
        <x:f t="shared" si="380"/>
        <x:v>0.14442272818863683</x:v>
      </x:c>
      <x:c r="K645" s="34">
        <x:f t="shared" si="381"/>
        <x:v>0.14417535862754544</x:v>
      </x:c>
      <x:c r="L645" s="34">
        <x:f t="shared" si="382"/>
        <x:v>0.84961369056693736</x:v>
      </x:c>
      <x:c r="M645" s="34">
        <x:f t="shared" si="383"/>
        <x:v>5.7668259237373426E-2</x:v>
      </x:c>
      <x:c r="N645" s="34">
        <x:f t="shared" si="354"/>
        <x:v>1.1958800366204931</x:v>
      </x:c>
      <x:c r="O645" s="35">
        <x:f t="shared" si="355"/>
        <x:v>0.24132695419161637</x:v>
      </x:c>
      <x:c r="P645" s="26" t="b">
        <x:f t="shared" si="356"/>
        <x:v>0</x:v>
      </x:c>
      <x:c r="Q645" s="26" t="b">
        <x:f t="shared" si="357"/>
        <x:v>0</x:v>
      </x:c>
      <x:c r="R645" s="26" t="b">
        <x:f t="shared" si="358"/>
        <x:v>0</x:v>
      </x:c>
      <x:c r="S645" s="26" t="b">
        <x:f t="shared" si="384"/>
        <x:v>0</x:v>
      </x:c>
      <x:c r="T645" s="26" t="str">
        <x:f t="shared" si="385"/>
        <x:v>不调</x:v>
      </x:c>
      <x:c r="U645" s="34">
        <x:f t="shared" si="359"/>
        <x:v>0.14442272818863683</x:v>
      </x:c>
      <x:c r="V645" s="34">
        <x:f t="shared" si="360"/>
        <x:v>0.14417535862754544</x:v>
      </x:c>
      <x:c r="W645" s="34">
        <x:f t="shared" si="361"/>
        <x:v>0.84961369056693736</x:v>
      </x:c>
      <x:c r="X645" s="34">
        <x:f t="shared" si="362"/>
        <x:v>5.7668259237373426E-2</x:v>
      </x:c>
      <x:c r="Y645" s="34">
        <x:f t="shared" si="386"/>
        <x:v>0.99998626710299976</x:v>
      </x:c>
      <x:c r="Z645" s="34">
        <x:f t="shared" si="363"/>
        <x:v>0.14442074484618611</x:v>
      </x:c>
      <x:c r="AA645" s="34">
        <x:f t="shared" si="364"/>
        <x:v>0.14417337868219543</x:v>
      </x:c>
      <x:c r="AB645" s="34">
        <x:f t="shared" si="365"/>
        <x:v>0.84960202290963482</x:v>
      </x:c>
      <x:c r="AC645" s="34">
        <x:f t="shared" si="366"/>
        <x:v>5.7667467285109138E-2</x:v>
      </x:c>
      <x:c r="AD645" s="34">
        <x:f t="shared" si="367"/>
        <x:v>1.1958636137231256</x:v>
      </x:c>
      <x:c r="AE645" s="34">
        <x:f t="shared" si="387"/>
        <x:v>1.1983991763206125</x:v>
      </x:c>
      <x:c r="AF645" s="33">
        <x:f t="shared" si="368"/>
        <x:v>-2.1157913386354865E-3</x:v>
      </x:c>
      <x:c r="AG645" s="33">
        <x:f t="shared" si="388"/>
        <x:v>2.1356115398551978E-4</x:v>
      </x:c>
      <x:c r="AH645" s="30">
        <x:f t="shared" si="389"/>
        <x:v>44742</x:v>
      </x:c>
      <x:c r="AI645" s="36">
        <x:f t="shared" si="369"/>
        <x:v>2022</x:v>
      </x:c>
      <x:c r="AJ645" s="36">
        <x:f t="shared" si="370"/>
        <x:v>7</x:v>
      </x:c>
      <x:c r="AK645" s="26">
        <x:f t="shared" si="371"/>
        <x:v>0</x:v>
      </x:c>
      <x:c r="AL645" s="34">
        <x:f t="shared" si="390"/>
        <x:v>1.1956082782395101</x:v>
      </x:c>
      <x:c r="AM645" s="35" t="str">
        <x:f t="shared" si="372"/>
      </x:c>
      <x:c r="AN645" s="34">
        <x:f t="shared" si="391"/>
        <x:v>1.1983991763206125</x:v>
      </x:c>
      <x:c r="AO645" s="35">
        <x:f t="shared" si="373"/>
        <x:v>-2.1157913386354865E-3</x:v>
      </x:c>
      <x:c r="AP645" s="31">
        <x:f t="shared" si="374"/>
        <x:v>1</x:v>
      </x:c>
      <x:c r="AQ645" s="26" t="b">
        <x:f t="shared" si="375"/>
        <x:v>1</x:v>
      </x:c>
    </x:row>
    <x:row r="646">
      <x:c r="A646" s="30" t="n">
        <x:f>'净值底稿'!A608</x:f>
        <x:v>44746</x:v>
      </x:c>
      <x:c r="B646" s="32" t="n">
        <x:f>'净值底稿'!F608</x:f>
        <x:v>1.84813395382282</x:v>
      </x:c>
      <x:c r="C646" s="32" t="n">
        <x:f>'净值底稿'!O608</x:f>
        <x:v>1.3890289304883714</x:v>
      </x:c>
      <x:c r="D646" s="32" t="n">
        <x:f>'净值底稿'!P608</x:f>
        <x:v>1.5406</x:v>
      </x:c>
      <x:c r="E646" s="32" t="n">
        <x:f>'净值底稿'!Q608</x:f>
        <x:v>1.4071</x:v>
      </x:c>
      <x:c r="F646" s="33">
        <x:f t="shared" si="376"/>
        <x:v>1.8852809720929287E-2</x:v>
      </x:c>
      <x:c r="G646" s="33">
        <x:f t="shared" si="377"/>
        <x:v>1.1574109273016608E-2</x:v>
      </x:c>
      <x:c r="H646" s="33">
        <x:f t="shared" si="378"/>
        <x:v>-5.190086933957172E-4</x:v>
      </x:c>
      <x:c r="I646" s="33">
        <x:f t="shared" si="379"/>
        <x:v>4.8561022638005102E-3</x:v>
      </x:c>
      <x:c r="J646" s="34">
        <x:f t="shared" si="380"/>
        <x:v>0.14714348166852614</x:v>
      </x:c>
      <x:c r="K646" s="34">
        <x:f t="shared" si="381"/>
        <x:v>0.14584205712132317</x:v>
      </x:c>
      <x:c r="L646" s="34">
        <x:f t="shared" si="382"/>
        <x:v>0.84916107207381819</x:v>
      </x:c>
      <x:c r="M646" s="34">
        <x:f t="shared" si="383"/>
        <x:v>5.7947506403539996E-2</x:v>
      </x:c>
      <x:c r="N646" s="34">
        <x:f t="shared" si="354"/>
        <x:v>1.2000941172672075</x:v>
      </x:c>
      <x:c r="O646" s="35">
        <x:f t="shared" si="355"/>
        <x:v>0.24413546785565529</x:v>
      </x:c>
      <x:c r="P646" s="26" t="b">
        <x:f t="shared" si="356"/>
        <x:v>0</x:v>
      </x:c>
      <x:c r="Q646" s="26" t="b">
        <x:f t="shared" si="357"/>
        <x:v>0</x:v>
      </x:c>
      <x:c r="R646" s="26" t="b">
        <x:f t="shared" si="358"/>
        <x:v>0</x:v>
      </x:c>
      <x:c r="S646" s="26" t="b">
        <x:f t="shared" si="384"/>
        <x:v>0</x:v>
      </x:c>
      <x:c r="T646" s="26" t="str">
        <x:f t="shared" si="385"/>
        <x:v>不调</x:v>
      </x:c>
      <x:c r="U646" s="34">
        <x:f t="shared" si="359"/>
        <x:v>0.14714348166852614</x:v>
      </x:c>
      <x:c r="V646" s="34">
        <x:f t="shared" si="360"/>
        <x:v>0.14584205712132317</x:v>
      </x:c>
      <x:c r="W646" s="34">
        <x:f t="shared" si="361"/>
        <x:v>0.84916107207381819</x:v>
      </x:c>
      <x:c r="X646" s="34">
        <x:f t="shared" si="362"/>
        <x:v>5.7947506403539996E-2</x:v>
      </x:c>
      <x:c r="Y646" s="34">
        <x:f t="shared" si="386"/>
        <x:v>0.99995880187477393</x:v>
      </x:c>
      <x:c r="Z646" s="34">
        <x:f t="shared" si="363"/>
        <x:v>0.14713741963294216</x:v>
      </x:c>
      <x:c r="AA646" s="34">
        <x:f t="shared" si="364"/>
        <x:v>0.14583604870199066</x:v>
      </x:c>
      <x:c r="AB646" s="34">
        <x:f t="shared" si="365"/>
        <x:v>0.84912608822963376</x:v>
      </x:c>
      <x:c r="AC646" s="34">
        <x:f t="shared" si="366"/>
        <x:v>5.7945119074914647E-2</x:v>
      </x:c>
      <x:c r="AD646" s="34">
        <x:f t="shared" si="367"/>
        <x:v>1.2000446756394814</x:v>
      </x:c>
      <x:c r="AE646" s="34">
        <x:f t="shared" si="387"/>
        <x:v>1.2000446756394814</x:v>
      </x:c>
      <x:c r="AF646" s="33">
        <x:f t="shared" si="368"/>
        <x:v>0</x:v>
      </x:c>
      <x:c r="AG646" s="33">
        <x:f t="shared" si="388"/>
        <x:v>3.4962698658744795E-3</x:v>
      </x:c>
      <x:c r="AH646" s="30">
        <x:f t="shared" si="389"/>
        <x:v>44742</x:v>
      </x:c>
      <x:c r="AI646" s="36">
        <x:f t="shared" si="369"/>
        <x:v>2022</x:v>
      </x:c>
      <x:c r="AJ646" s="36">
        <x:f t="shared" si="370"/>
        <x:v>7</x:v>
      </x:c>
      <x:c r="AK646" s="26">
        <x:f t="shared" si="371"/>
        <x:v>0</x:v>
      </x:c>
      <x:c r="AL646" s="34">
        <x:f t="shared" si="390"/>
        <x:v>1.1956082782395101</x:v>
      </x:c>
      <x:c r="AM646" s="35" t="str">
        <x:f t="shared" si="372"/>
      </x:c>
      <x:c r="AN646" s="34">
        <x:f t="shared" si="391"/>
        <x:v>1.2000446756394814</x:v>
      </x:c>
      <x:c r="AO646" s="35">
        <x:f t="shared" si="373"/>
        <x:v>0</x:v>
      </x:c>
      <x:c r="AP646" s="31">
        <x:f t="shared" si="374"/>
        <x:v>1</x:v>
      </x:c>
      <x:c r="AQ646" s="26" t="b">
        <x:f t="shared" si="375"/>
        <x:v>1</x:v>
      </x:c>
    </x:row>
    <x:row r="647">
      <x:c r="A647" s="30" t="n">
        <x:f>'净值底稿'!A609</x:f>
        <x:v>44747</x:v>
      </x:c>
      <x:c r="B647" s="32" t="n">
        <x:f>'净值底稿'!F609</x:f>
        <x:v>1.8429719490446825</x:v>
      </x:c>
      <x:c r="C647" s="32" t="n">
        <x:f>'净值底稿'!O609</x:f>
        <x:v>1.3850518727913737</x:v>
      </x:c>
      <x:c r="D647" s="32" t="n">
        <x:f>'净值底稿'!P609</x:f>
        <x:v>1.5404</x:v>
      </x:c>
      <x:c r="E647" s="32" t="n">
        <x:f>'净值底稿'!Q609</x:f>
        <x:v>1.4054</x:v>
      </x:c>
      <x:c r="F647" s="33">
        <x:f t="shared" si="376"/>
        <x:v>-2.793090169389556E-3</x:v>
      </x:c>
      <x:c r="G647" s="33">
        <x:f t="shared" si="377"/>
        <x:v>-2.8631928462421463E-3</x:v>
      </x:c>
      <x:c r="H647" s="33">
        <x:f t="shared" si="378"/>
        <x:v>-1.2981955082436158E-4</x:v>
      </x:c>
      <x:c r="I647" s="33">
        <x:f t="shared" si="379"/>
        <x:v>-1.2081586241206033E-3</x:v>
      </x:c>
      <x:c r="J647" s="34">
        <x:f t="shared" si="380"/>
        <x:v>0.14672645155261604</x:v>
      </x:c>
      <x:c r="K647" s="34">
        <x:f t="shared" si="381"/>
        <x:v>0.1454184919706229</x:v>
      </x:c>
      <x:c r="L647" s="34">
        <x:f t="shared" si="382"/>
        <x:v>0.84901585506226651</x:v>
      </x:c>
      <x:c r="M647" s="34">
        <x:f t="shared" si="383"/>
        <x:v>5.7875112179578594E-2</x:v>
      </x:c>
      <x:c r="N647" s="34">
        <x:f t="shared" si="354"/>
        <x:v>1.1990359107650841</x:v>
      </x:c>
      <x:c r="O647" s="35">
        <x:f t="shared" si="355"/>
        <x:v>0.24364986978315462</x:v>
      </x:c>
      <x:c r="P647" s="26" t="b">
        <x:f t="shared" si="356"/>
        <x:v>0</x:v>
      </x:c>
      <x:c r="Q647" s="26" t="b">
        <x:f t="shared" si="357"/>
        <x:v>0</x:v>
      </x:c>
      <x:c r="R647" s="26" t="b">
        <x:f t="shared" si="358"/>
        <x:v>0</x:v>
      </x:c>
      <x:c r="S647" s="26" t="b">
        <x:f t="shared" si="384"/>
        <x:v>0</x:v>
      </x:c>
      <x:c r="T647" s="26" t="str">
        <x:f t="shared" si="385"/>
        <x:v>不调</x:v>
      </x:c>
      <x:c r="U647" s="34">
        <x:f t="shared" si="359"/>
        <x:v>0.14672645155261604</x:v>
      </x:c>
      <x:c r="V647" s="34">
        <x:f t="shared" si="360"/>
        <x:v>0.1454184919706229</x:v>
      </x:c>
      <x:c r="W647" s="34">
        <x:f t="shared" si="361"/>
        <x:v>0.84901585506226651</x:v>
      </x:c>
      <x:c r="X647" s="34">
        <x:f t="shared" si="362"/>
        <x:v>5.7875112179578594E-2</x:v>
      </x:c>
      <x:c r="Y647" s="34">
        <x:f t="shared" si="386"/>
        <x:v>0.99998626710299976</x:v>
      </x:c>
      <x:c r="Z647" s="34">
        <x:f t="shared" si="363"/>
        <x:v>0.14672443657336967</x:v>
      </x:c>
      <x:c r="AA647" s="34">
        <x:f t="shared" si="364"/>
        <x:v>0.14541649495345074</x:v>
      </x:c>
      <x:c r="AB647" s="34">
        <x:f t="shared" si="365"/>
        <x:v>0.84900419561497742</x:v>
      </x:c>
      <x:c r="AC647" s="34">
        <x:f t="shared" si="366"/>
        <x:v>5.7874317386624158E-2</x:v>
      </x:c>
      <x:c r="AD647" s="34">
        <x:f t="shared" si="367"/>
        <x:v>1.1990194445284219</x:v>
      </x:c>
      <x:c r="AE647" s="34">
        <x:f t="shared" si="387"/>
        <x:v>1.2000446756394814</x:v>
      </x:c>
      <x:c r="AF647" s="33">
        <x:f t="shared" si="368"/>
        <x:v>-8.5432745286184719E-4</x:v>
      </x:c>
      <x:c r="AG647" s="33">
        <x:f t="shared" si="388"/>
        <x:v>-8.5432745286184719E-4</x:v>
      </x:c>
      <x:c r="AH647" s="30">
        <x:f t="shared" si="389"/>
        <x:v>44742</x:v>
      </x:c>
      <x:c r="AI647" s="36">
        <x:f t="shared" si="369"/>
        <x:v>2022</x:v>
      </x:c>
      <x:c r="AJ647" s="36">
        <x:f t="shared" si="370"/>
        <x:v>7</x:v>
      </x:c>
      <x:c r="AK647" s="26">
        <x:f t="shared" si="371"/>
        <x:v>0</x:v>
      </x:c>
      <x:c r="AL647" s="34">
        <x:f t="shared" si="390"/>
        <x:v>1.1956082782395101</x:v>
      </x:c>
      <x:c r="AM647" s="35" t="str">
        <x:f t="shared" si="372"/>
      </x:c>
      <x:c r="AN647" s="34">
        <x:f t="shared" si="391"/>
        <x:v>1.2000446756394814</x:v>
      </x:c>
      <x:c r="AO647" s="35">
        <x:f t="shared" si="373"/>
        <x:v>-8.5432745286184719E-4</x:v>
      </x:c>
      <x:c r="AP647" s="31">
        <x:f t="shared" si="374"/>
        <x:v>1</x:v>
      </x:c>
      <x:c r="AQ647" s="26" t="b">
        <x:f t="shared" si="375"/>
        <x:v>1</x:v>
      </x:c>
    </x:row>
    <x:row r="648">
      <x:c r="A648" s="30" t="n">
        <x:f>'净值底稿'!A610</x:f>
        <x:v>44748</x:v>
      </x:c>
      <x:c r="B648" s="32" t="n">
        <x:f>'净值底稿'!F610</x:f>
        <x:v>1.8359457079829227</x:v>
      </x:c>
      <x:c r="C648" s="32" t="n">
        <x:f>'净值底稿'!O610</x:f>
        <x:v>1.3682694680761114</x:v>
      </x:c>
      <x:c r="D648" s="32" t="n">
        <x:f>'净值底稿'!P610</x:f>
        <x:v>1.5409</x:v>
      </x:c>
      <x:c r="E648" s="32" t="n">
        <x:f>'净值底稿'!Q610</x:f>
        <x:v>1.3793</x:v>
      </x:c>
      <x:c r="F648" s="33">
        <x:f t="shared" si="376"/>
        <x:v>-3.8124514404042076E-3</x:v>
      </x:c>
      <x:c r="G648" s="33">
        <x:f t="shared" si="377"/>
        <x:v>-1.211680590809916E-2</x:v>
      </x:c>
      <x:c r="H648" s="33">
        <x:f t="shared" si="378"/>
        <x:v>3.2459101532067436E-4</x:v>
      </x:c>
      <x:c r="I648" s="33">
        <x:f t="shared" si="379"/>
        <x:v>-1.8571225273943393E-2</x:v>
      </x:c>
      <x:c r="J648" s="34">
        <x:f t="shared" si="380"/>
        <x:v>0.14616505678381303</x:v>
      </x:c>
      <x:c r="K648" s="34">
        <x:f t="shared" si="381"/>
        <x:v>0.14365451150826369</x:v>
      </x:c>
      <x:c r="L648" s="34">
        <x:f t="shared" si="382"/>
        <x:v>0.84927977474884364</x:v>
      </x:c>
      <x:c r="M648" s="34">
        <x:f t="shared" si="383"/>
        <x:v>5.6799520400861461E-2</x:v>
      </x:c>
      <x:c r="N648" s="34">
        <x:f t="shared" si="354"/>
        <x:v>1.195898863441782</x:v>
      </x:c>
      <x:c r="O648" s="35">
        <x:f t="shared" si="355"/>
        <x:v>0.24234454697781016</x:v>
      </x:c>
      <x:c r="P648" s="26" t="b">
        <x:f t="shared" si="356"/>
        <x:v>0</x:v>
      </x:c>
      <x:c r="Q648" s="26" t="b">
        <x:f t="shared" si="357"/>
        <x:v>0</x:v>
      </x:c>
      <x:c r="R648" s="26" t="b">
        <x:f t="shared" si="358"/>
        <x:v>0</x:v>
      </x:c>
      <x:c r="S648" s="26" t="b">
        <x:f t="shared" si="384"/>
        <x:v>0</x:v>
      </x:c>
      <x:c r="T648" s="26" t="str">
        <x:f t="shared" si="385"/>
        <x:v>不调</x:v>
      </x:c>
      <x:c r="U648" s="34">
        <x:f t="shared" si="359"/>
        <x:v>0.14616505678381303</x:v>
      </x:c>
      <x:c r="V648" s="34">
        <x:f t="shared" si="360"/>
        <x:v>0.14365451150826369</x:v>
      </x:c>
      <x:c r="W648" s="34">
        <x:f t="shared" si="361"/>
        <x:v>0.84927977474884364</x:v>
      </x:c>
      <x:c r="X648" s="34">
        <x:f t="shared" si="362"/>
        <x:v>5.6799520400861461E-2</x:v>
      </x:c>
      <x:c r="Y648" s="34">
        <x:f t="shared" si="386"/>
        <x:v>0.99998626710299976</x:v>
      </x:c>
      <x:c r="Z648" s="34">
        <x:f t="shared" si="363"/>
        <x:v>0.14616304951414319</x:v>
      </x:c>
      <x:c r="AA648" s="34">
        <x:f t="shared" si="364"/>
        <x:v>0.14365253871565353</x:v>
      </x:c>
      <x:c r="AB648" s="34">
        <x:f t="shared" si="365"/>
        <x:v>0.84926811167717264</x:v>
      </x:c>
      <x:c r="AC648" s="34">
        <x:f t="shared" si="366"/>
        <x:v>5.6798740378898135E-2</x:v>
      </x:c>
      <x:c r="AD648" s="34">
        <x:f t="shared" si="367"/>
        <x:v>1.1958824402858674</x:v>
      </x:c>
      <x:c r="AE648" s="34">
        <x:f t="shared" si="387"/>
        <x:v>1.2000446756394814</x:v>
      </x:c>
      <x:c r="AF648" s="33">
        <x:f t="shared" si="368"/>
        <x:v>-3.4684003338425473E-3</x:v>
      </x:c>
      <x:c r="AG648" s="33">
        <x:f t="shared" si="388"/>
        <x:v>-2.6163080647856329E-3</x:v>
      </x:c>
      <x:c r="AH648" s="30">
        <x:f t="shared" si="389"/>
        <x:v>44742</x:v>
      </x:c>
      <x:c r="AI648" s="36">
        <x:f t="shared" si="369"/>
        <x:v>2022</x:v>
      </x:c>
      <x:c r="AJ648" s="36">
        <x:f t="shared" si="370"/>
        <x:v>7</x:v>
      </x:c>
      <x:c r="AK648" s="26">
        <x:f t="shared" si="371"/>
        <x:v>0</x:v>
      </x:c>
      <x:c r="AL648" s="34">
        <x:f t="shared" si="390"/>
        <x:v>1.1956082782395101</x:v>
      </x:c>
      <x:c r="AM648" s="35" t="str">
        <x:f t="shared" si="372"/>
      </x:c>
      <x:c r="AN648" s="34">
        <x:f t="shared" si="391"/>
        <x:v>1.2000446756394814</x:v>
      </x:c>
      <x:c r="AO648" s="35">
        <x:f t="shared" si="373"/>
        <x:v>-3.4684003338425473E-3</x:v>
      </x:c>
      <x:c r="AP648" s="31">
        <x:f t="shared" si="374"/>
        <x:v>1</x:v>
      </x:c>
      <x:c r="AQ648" s="26" t="b">
        <x:f t="shared" si="375"/>
        <x:v>1</x:v>
      </x:c>
    </x:row>
    <x:row r="649">
      <x:c r="A649" s="30" t="n">
        <x:f>'净值底稿'!A611</x:f>
        <x:v>44749</x:v>
      </x:c>
      <x:c r="B649" s="32" t="n">
        <x:f>'净值底稿'!F611</x:f>
        <x:v>1.8785758247775326</x:v>
      </x:c>
      <x:c r="C649" s="32" t="n">
        <x:f>'净值底稿'!O611</x:f>
        <x:v>1.3788585351929663</x:v>
      </x:c>
      <x:c r="D649" s="32" t="n">
        <x:f>'净值底稿'!P611</x:f>
        <x:v>1.5413</x:v>
      </x:c>
      <x:c r="E649" s="32" t="n">
        <x:f>'净值底稿'!Q611</x:f>
        <x:v>1.3603</x:v>
      </x:c>
      <x:c r="F649" s="33">
        <x:f t="shared" si="376"/>
        <x:v>2.3219704487583037E-2</x:v>
      </x:c>
      <x:c r="G649" s="33">
        <x:f t="shared" si="377"/>
        <x:v>7.7390217087456303E-3</x:v>
      </x:c>
      <x:c r="H649" s="33">
        <x:f t="shared" si="378"/>
        <x:v>2.5958855214480714E-4</x:v>
      </x:c>
      <x:c r="I649" s="33">
        <x:f t="shared" si="379"/>
        <x:v>-1.3775103313274806E-2</x:v>
      </x:c>
      <x:c r="J649" s="34">
        <x:f t="shared" si="380"/>
        <x:v>0.14955691233086557</x:v>
      </x:c>
      <x:c r="K649" s="34">
        <x:f t="shared" si="381"/>
        <x:v>0.1447642688312904</x:v>
      </x:c>
      <x:c r="L649" s="34">
        <x:f t="shared" si="382"/>
        <x:v>0.84948857195666572</x:v>
      </x:c>
      <x:c r="M649" s="34">
        <x:f t="shared" si="383"/>
        <x:v>5.6016331862114938E-2</x:v>
      </x:c>
      <x:c r="N649" s="34">
        <x:f t="shared" si="354"/>
        <x:v>1.1998260849809366</x:v>
      </x:c>
      <x:c r="O649" s="35">
        <x:f t="shared" si="355"/>
        <x:v>0.24530320256108812</x:v>
      </x:c>
      <x:c r="P649" s="26" t="b">
        <x:f t="shared" si="356"/>
        <x:v>0</x:v>
      </x:c>
      <x:c r="Q649" s="26" t="b">
        <x:f t="shared" si="357"/>
        <x:v>0</x:v>
      </x:c>
      <x:c r="R649" s="26" t="b">
        <x:f t="shared" si="358"/>
        <x:v>0</x:v>
      </x:c>
      <x:c r="S649" s="26" t="b">
        <x:f t="shared" si="384"/>
        <x:v>0</x:v>
      </x:c>
      <x:c r="T649" s="26" t="str">
        <x:f t="shared" si="385"/>
        <x:v>不调</x:v>
      </x:c>
      <x:c r="U649" s="34">
        <x:f t="shared" si="359"/>
        <x:v>0.14955691233086557</x:v>
      </x:c>
      <x:c r="V649" s="34">
        <x:f t="shared" si="360"/>
        <x:v>0.1447642688312904</x:v>
      </x:c>
      <x:c r="W649" s="34">
        <x:f t="shared" si="361"/>
        <x:v>0.84948857195666572</x:v>
      </x:c>
      <x:c r="X649" s="34">
        <x:f t="shared" si="362"/>
        <x:v>5.6016331862114938E-2</x:v>
      </x:c>
      <x:c r="Y649" s="34">
        <x:f t="shared" si="386"/>
        <x:v>0.99998626710299976</x:v>
      </x:c>
      <x:c r="Z649" s="34">
        <x:f t="shared" si="363"/>
        <x:v>0.14955485848119285</x:v>
      </x:c>
      <x:c r="AA649" s="34">
        <x:f t="shared" si="364"/>
        <x:v>0.14476228079849723</x:v>
      </x:c>
      <x:c r="AB649" s="34">
        <x:f t="shared" si="365"/>
        <x:v>0.84947690601760417</x:v>
      </x:c>
      <x:c r="AC649" s="34">
        <x:f t="shared" si="366"/>
        <x:v>5.6015562595599144E-2</x:v>
      </x:c>
      <x:c r="AD649" s="34">
        <x:f t="shared" si="367"/>
        <x:v>1.1998096078928933</x:v>
      </x:c>
      <x:c r="AE649" s="34">
        <x:f t="shared" si="387"/>
        <x:v>1.2000446756394814</x:v>
      </x:c>
      <x:c r="AF649" s="33">
        <x:f t="shared" si="368"/>
        <x:v>-1.9588249617696896E-4</x:v>
      </x:c>
      <x:c r="AG649" s="33">
        <x:f t="shared" si="388"/>
        <x:v>3.2839077443824749E-3</x:v>
      </x:c>
      <x:c r="AH649" s="30">
        <x:f t="shared" si="389"/>
        <x:v>44742</x:v>
      </x:c>
      <x:c r="AI649" s="36">
        <x:f t="shared" si="369"/>
        <x:v>2022</x:v>
      </x:c>
      <x:c r="AJ649" s="36">
        <x:f t="shared" si="370"/>
        <x:v>7</x:v>
      </x:c>
      <x:c r="AK649" s="26">
        <x:f t="shared" si="371"/>
        <x:v>0</x:v>
      </x:c>
      <x:c r="AL649" s="34">
        <x:f t="shared" si="390"/>
        <x:v>1.1956082782395101</x:v>
      </x:c>
      <x:c r="AM649" s="35" t="str">
        <x:f t="shared" si="372"/>
      </x:c>
      <x:c r="AN649" s="34">
        <x:f t="shared" si="391"/>
        <x:v>1.2000446756394814</x:v>
      </x:c>
      <x:c r="AO649" s="35">
        <x:f t="shared" si="373"/>
        <x:v>-1.9588249617696896E-4</x:v>
      </x:c>
      <x:c r="AP649" s="31">
        <x:f t="shared" si="374"/>
        <x:v>1</x:v>
      </x:c>
      <x:c r="AQ649" s="26" t="b">
        <x:f t="shared" si="375"/>
        <x:v>1</x:v>
      </x:c>
    </x:row>
    <x:row r="650">
      <x:c r="A650" s="30" t="n">
        <x:f>'净值底稿'!A612</x:f>
        <x:v>44750</x:v>
      </x:c>
      <x:c r="B650" s="32" t="n">
        <x:f>'净值底稿'!F612</x:f>
        <x:v>1.8677662473842176</x:v>
      </x:c>
      <x:c r="C650" s="32" t="n">
        <x:f>'净值底稿'!O612</x:f>
        <x:v>1.37292935983898</x:v>
      </x:c>
      <x:c r="D650" s="32" t="n">
        <x:f>'净值底稿'!P612</x:f>
        <x:v>1.5416</x:v>
      </x:c>
      <x:c r="E650" s="32" t="n">
        <x:f>'净值底稿'!Q612</x:f>
        <x:v>1.3563</x:v>
      </x:c>
      <x:c r="F650" s="33">
        <x:f t="shared" si="376"/>
        <x:v>-5.7541341960978265E-3</x:v>
      </x:c>
      <x:c r="G650" s="33">
        <x:f t="shared" si="377"/>
        <x:v>-4.3000606680485554E-3</x:v>
      </x:c>
      <x:c r="H650" s="33">
        <x:f t="shared" si="378"/>
        <x:v>1.9464088756260267E-4</x:v>
      </x:c>
      <x:c r="I650" s="33">
        <x:f t="shared" si="379"/>
        <x:v>-2.940527824744521E-3</x:v>
      </x:c>
      <x:c r="J650" s="34">
        <x:f t="shared" si="380"/>
        <x:v>0.14869429975581364</x:v>
      </x:c>
      <x:c r="K650" s="34">
        <x:f t="shared" si="381"/>
        <x:v>0.14413979420861861</x:v>
      </x:c>
      <x:c r="L650" s="34">
        <x:f t="shared" si="382"/>
        <x:v>0.84964224895655538</x:v>
      </x:c>
      <x:c r="M650" s="34">
        <x:f t="shared" si="383"/>
        <x:v>5.5850847275168064E-2</x:v>
      </x:c>
      <x:c r="N650" s="34">
        <x:f t="shared" si="354"/>
        <x:v>1.1983271901961556</x:v>
      </x:c>
      <x:c r="O650" s="35">
        <x:f t="shared" si="355"/>
        <x:v>0.2443690641088582</x:v>
      </x:c>
      <x:c r="P650" s="26" t="b">
        <x:f t="shared" si="356"/>
        <x:v>0</x:v>
      </x:c>
      <x:c r="Q650" s="26" t="b">
        <x:f t="shared" si="357"/>
        <x:v>0</x:v>
      </x:c>
      <x:c r="R650" s="26" t="b">
        <x:f t="shared" si="358"/>
        <x:v>0</x:v>
      </x:c>
      <x:c r="S650" s="26" t="b">
        <x:f t="shared" si="384"/>
        <x:v>0</x:v>
      </x:c>
      <x:c r="T650" s="26" t="str">
        <x:f t="shared" si="385"/>
        <x:v>不调</x:v>
      </x:c>
      <x:c r="U650" s="34">
        <x:f t="shared" si="359"/>
        <x:v>0.14869429975581364</x:v>
      </x:c>
      <x:c r="V650" s="34">
        <x:f t="shared" si="360"/>
        <x:v>0.14413979420861861</x:v>
      </x:c>
      <x:c r="W650" s="34">
        <x:f t="shared" si="361"/>
        <x:v>0.84964224895655538</x:v>
      </x:c>
      <x:c r="X650" s="34">
        <x:f t="shared" si="362"/>
        <x:v>5.5850847275168064E-2</x:v>
      </x:c>
      <x:c r="Y650" s="34">
        <x:f t="shared" si="386"/>
        <x:v>0.99998626710299976</x:v>
      </x:c>
      <x:c r="Z650" s="34">
        <x:f t="shared" si="363"/>
        <x:v>0.14869225775231057</x:v>
      </x:c>
      <x:c r="AA650" s="34">
        <x:f t="shared" si="364"/>
        <x:v>0.14413781475167112</x:v>
      </x:c>
      <x:c r="AB650" s="34">
        <x:f t="shared" si="365"/>
        <x:v>0.84963058090706345</x:v>
      </x:c>
      <x:c r="AC650" s="34">
        <x:f t="shared" si="366"/>
        <x:v>5.5850080281235059E-2</x:v>
      </x:c>
      <x:c r="AD650" s="34">
        <x:f t="shared" si="367"/>
        <x:v>1.19831073369228</x:v>
      </x:c>
      <x:c r="AE650" s="34">
        <x:f t="shared" si="387"/>
        <x:v>1.2000446756394814</x:v>
      </x:c>
      <x:c r="AF650" s="33">
        <x:f t="shared" si="368"/>
        <x:v>-1.4448978295557025E-3</x:v>
      </x:c>
      <x:c r="AG650" s="33">
        <x:f t="shared" si="388"/>
        <x:v>-1.2492600415540123E-3</x:v>
      </x:c>
      <x:c r="AH650" s="30">
        <x:f t="shared" si="389"/>
        <x:v>44742</x:v>
      </x:c>
      <x:c r="AI650" s="36">
        <x:f t="shared" si="369"/>
        <x:v>2022</x:v>
      </x:c>
      <x:c r="AJ650" s="36">
        <x:f t="shared" si="370"/>
        <x:v>7</x:v>
      </x:c>
      <x:c r="AK650" s="26">
        <x:f t="shared" si="371"/>
        <x:v>0</x:v>
      </x:c>
      <x:c r="AL650" s="34">
        <x:f t="shared" si="390"/>
        <x:v>1.1956082782395101</x:v>
      </x:c>
      <x:c r="AM650" s="35" t="str">
        <x:f t="shared" si="372"/>
      </x:c>
      <x:c r="AN650" s="34">
        <x:f t="shared" si="391"/>
        <x:v>1.2000446756394814</x:v>
      </x:c>
      <x:c r="AO650" s="35">
        <x:f t="shared" si="373"/>
        <x:v>-1.4448978295557025E-3</x:v>
      </x:c>
      <x:c r="AP650" s="31">
        <x:f t="shared" si="374"/>
        <x:v>1</x:v>
      </x:c>
      <x:c r="AQ650" s="26" t="b">
        <x:f t="shared" si="375"/>
        <x:v>1</x:v>
      </x:c>
    </x:row>
    <x:row r="651">
      <x:c r="A651" s="30" t="n">
        <x:f>'净值底稿'!A613</x:f>
        <x:v>44753</x:v>
      </x:c>
      <x:c r="B651" s="32" t="n">
        <x:f>'净值底稿'!F613</x:f>
        <x:v>1.8558094777312126</x:v>
      </x:c>
      <x:c r="C651" s="32" t="n">
        <x:f>'净值底稿'!O613</x:f>
        <x:v>1.353538366105105</x:v>
      </x:c>
      <x:c r="D651" s="32" t="n">
        <x:f>'净值底稿'!P613</x:f>
        <x:v>1.5428</x:v>
      </x:c>
      <x:c r="E651" s="32" t="n">
        <x:f>'净值底稿'!Q613</x:f>
        <x:v>1.3573</x:v>
      </x:c>
      <x:c r="F651" s="33">
        <x:f t="shared" si="376"/>
        <x:v>-6.4016413562191232E-3</x:v>
      </x:c>
      <x:c r="G651" s="33">
        <x:f t="shared" si="377"/>
        <x:v>-1.4123810227315126E-2</x:v>
      </x:c>
      <x:c r="H651" s="33">
        <x:f t="shared" si="378"/>
        <x:v>7.7841203943940229E-4</x:v>
      </x:c>
      <x:c r="I651" s="33">
        <x:f t="shared" si="379"/>
        <x:v>7.3730000737293189E-4</x:v>
      </x:c>
      <x:c r="J651" s="34">
        <x:f t="shared" si="380"/>
        <x:v>0.1477403832457338</x:v>
      </x:c>
      <x:c r="K651" s="34">
        <x:f t="shared" si="381"/>
        <x:v>0.1421020396095386</x:v>
      </x:c>
      <x:c r="L651" s="34">
        <x:f t="shared" si="382"/>
        <x:v>0.85029194358031746</x:v>
      </x:c>
      <x:c r="M651" s="34">
        <x:f t="shared" si="383"/>
        <x:v>5.5891258545838193E-2</x:v>
      </x:c>
      <x:c r="N651" s="34">
        <x:f t="shared" si="354"/>
        <x:v>1.1960256249814281</x:v>
      </x:c>
      <x:c r="O651" s="35">
        <x:f t="shared" si="355"/>
        <x:v>0.24233797069337296</x:v>
      </x:c>
      <x:c r="P651" s="26" t="b">
        <x:f t="shared" si="356"/>
        <x:v>0</x:v>
      </x:c>
      <x:c r="Q651" s="26" t="b">
        <x:f t="shared" si="357"/>
        <x:v>0</x:v>
      </x:c>
      <x:c r="R651" s="26" t="b">
        <x:f t="shared" si="358"/>
        <x:v>0</x:v>
      </x:c>
      <x:c r="S651" s="26" t="b">
        <x:f t="shared" si="384"/>
        <x:v>0</x:v>
      </x:c>
      <x:c r="T651" s="26" t="str">
        <x:f t="shared" si="385"/>
        <x:v>不调</x:v>
      </x:c>
      <x:c r="U651" s="34">
        <x:f t="shared" si="359"/>
        <x:v>0.1477403832457338</x:v>
      </x:c>
      <x:c r="V651" s="34">
        <x:f t="shared" si="360"/>
        <x:v>0.1421020396095386</x:v>
      </x:c>
      <x:c r="W651" s="34">
        <x:f t="shared" si="361"/>
        <x:v>0.85029194358031746</x:v>
      </x:c>
      <x:c r="X651" s="34">
        <x:f t="shared" si="362"/>
        <x:v>5.5891258545838193E-2</x:v>
      </x:c>
      <x:c r="Y651" s="34">
        <x:f t="shared" si="386"/>
        <x:v>0.99995880187477393</x:v>
      </x:c>
      <x:c r="Z651" s="34">
        <x:f t="shared" si="363"/>
        <x:v>0.1477342966189239</x:v>
      </x:c>
      <x:c r="AA651" s="34">
        <x:f t="shared" si="364"/>
        <x:v>0.14209618527191589</x:v>
      </x:c>
      <x:c r="AB651" s="34">
        <x:f t="shared" si="365"/>
        <x:v>0.8502569131463471</x:v>
      </x:c>
      <x:c r="AC651" s="34">
        <x:f t="shared" si="366"/>
        <x:v>5.5888955930769577E-2</x:v>
      </x:c>
      <x:c r="AD651" s="34">
        <x:f t="shared" si="367"/>
        <x:v>1.1959763509679564</x:v>
      </x:c>
      <x:c r="AE651" s="34">
        <x:f t="shared" si="387"/>
        <x:v>1.2000446756394814</x:v>
      </x:c>
      <x:c r="AF651" s="33">
        <x:f t="shared" si="368"/>
        <x:v>-3.3901443455486291E-3</x:v>
      </x:c>
      <x:c r="AG651" s="33">
        <x:f t="shared" si="388"/>
        <x:v>-1.9480612654872997E-3</x:v>
      </x:c>
      <x:c r="AH651" s="30">
        <x:f t="shared" si="389"/>
        <x:v>44742</x:v>
      </x:c>
      <x:c r="AI651" s="36">
        <x:f t="shared" si="369"/>
        <x:v>2022</x:v>
      </x:c>
      <x:c r="AJ651" s="36">
        <x:f t="shared" si="370"/>
        <x:v>7</x:v>
      </x:c>
      <x:c r="AK651" s="26">
        <x:f t="shared" si="371"/>
        <x:v>0</x:v>
      </x:c>
      <x:c r="AL651" s="34">
        <x:f t="shared" si="390"/>
        <x:v>1.1956082782395101</x:v>
      </x:c>
      <x:c r="AM651" s="35" t="str">
        <x:f t="shared" si="372"/>
      </x:c>
      <x:c r="AN651" s="34">
        <x:f t="shared" si="391"/>
        <x:v>1.2000446756394814</x:v>
      </x:c>
      <x:c r="AO651" s="35">
        <x:f t="shared" si="373"/>
        <x:v>-3.3901443455486291E-3</x:v>
      </x:c>
      <x:c r="AP651" s="31">
        <x:f t="shared" si="374"/>
        <x:v>1</x:v>
      </x:c>
      <x:c r="AQ651" s="26" t="b">
        <x:f t="shared" si="375"/>
        <x:v>1</x:v>
      </x:c>
    </x:row>
    <x:row r="652">
      <x:c r="A652" s="30" t="n">
        <x:f>'净值底稿'!A614</x:f>
        <x:v>44754</x:v>
      </x:c>
      <x:c r="B652" s="32" t="n">
        <x:f>'净值底稿'!F614</x:f>
        <x:v>1.812447416241205</x:v>
      </x:c>
      <x:c r="C652" s="32" t="n">
        <x:f>'净值底稿'!O614</x:f>
        <x:v>1.3346235280823338</x:v>
      </x:c>
      <x:c r="D652" s="32" t="n">
        <x:f>'净值底稿'!P614</x:f>
        <x:v>1.544</x:v>
      </x:c>
      <x:c r="E652" s="32" t="n">
        <x:f>'净值底稿'!Q614</x:f>
        <x:v>1.3597</x:v>
      </x:c>
      <x:c r="F652" s="33">
        <x:f t="shared" si="376"/>
        <x:v>-2.3365578207424131E-2</x:v>
      </x:c>
      <x:c r="G652" s="33">
        <x:f t="shared" si="377"/>
        <x:v>-1.3974364152824048E-2</x:v>
      </x:c>
      <x:c r="H652" s="33">
        <x:f t="shared" si="378"/>
        <x:v>7.7780658542914161E-4</x:v>
      </x:c>
      <x:c r="I652" s="33">
        <x:f t="shared" si="379"/>
        <x:v>1.7682163117953564E-3</x:v>
      </x:c>
      <x:c r="J652" s="34">
        <x:f t="shared" si="380"/>
        <x:v>0.14428239935735565</x:v>
      </x:c>
      <x:c r="K652" s="34">
        <x:f t="shared" si="381"/>
        <x:v>0.14011048143419899</x:v>
      </x:c>
      <x:c r="L652" s="34">
        <x:f t="shared" si="382"/>
        <x:v>0.85091824857269893</x:v>
      </x:c>
      <x:c r="M652" s="34">
        <x:f t="shared" si="383"/>
        <x:v>5.5987779694295574E-2</x:v>
      </x:c>
      <x:c r="N652" s="34">
        <x:f t="shared" si="354"/>
        <x:v>1.1912989090585493</x:v>
      </x:c>
      <x:c r="O652" s="35">
        <x:f t="shared" si="355"/>
        <x:v>0.23872504090203736</x:v>
      </x:c>
      <x:c r="P652" s="26" t="b">
        <x:f t="shared" si="356"/>
        <x:v>0</x:v>
      </x:c>
      <x:c r="Q652" s="26" t="b">
        <x:f t="shared" si="357"/>
        <x:v>0</x:v>
      </x:c>
      <x:c r="R652" s="26" t="b">
        <x:f t="shared" si="358"/>
        <x:v>0</x:v>
      </x:c>
      <x:c r="S652" s="26" t="b">
        <x:f t="shared" si="384"/>
        <x:v>0</x:v>
      </x:c>
      <x:c r="T652" s="26" t="str">
        <x:f t="shared" si="385"/>
        <x:v>不调</x:v>
      </x:c>
      <x:c r="U652" s="34">
        <x:f t="shared" si="359"/>
        <x:v>0.14428239935735565</x:v>
      </x:c>
      <x:c r="V652" s="34">
        <x:f t="shared" si="360"/>
        <x:v>0.14011048143419899</x:v>
      </x:c>
      <x:c r="W652" s="34">
        <x:f t="shared" si="361"/>
        <x:v>0.85091824857269893</x:v>
      </x:c>
      <x:c r="X652" s="34">
        <x:f t="shared" si="362"/>
        <x:v>5.5987779694295574E-2</x:v>
      </x:c>
      <x:c r="Y652" s="34">
        <x:f t="shared" si="386"/>
        <x:v>0.99998626710299976</x:v>
      </x:c>
      <x:c r="Z652" s="34">
        <x:f t="shared" si="363"/>
        <x:v>0.14428041794202634</x:v>
      </x:c>
      <x:c r="AA652" s="34">
        <x:f t="shared" si="364"/>
        <x:v>0.1401085573113888</x:v>
      </x:c>
      <x:c r="AB652" s="34">
        <x:f t="shared" si="365"/>
        <x:v>0.85090656300003564</x:v>
      </x:c>
      <x:c r="AC652" s="34">
        <x:f t="shared" si="366"/>
        <x:v>5.5987010819883762E-2</x:v>
      </x:c>
      <x:c r="AD652" s="34">
        <x:f t="shared" si="367"/>
        <x:v>1.1912825490733345</x:v>
      </x:c>
      <x:c r="AE652" s="34">
        <x:f t="shared" si="387"/>
        <x:v>1.2000446756394814</x:v>
      </x:c>
      <x:c r="AF652" s="33">
        <x:f t="shared" si="368"/>
        <x:v>-7.3015003057929073E-3</x:v>
      </x:c>
      <x:c r="AG652" s="33">
        <x:f t="shared" si="388"/>
        <x:v>-3.924661127975515E-3</x:v>
      </x:c>
      <x:c r="AH652" s="30">
        <x:f t="shared" si="389"/>
        <x:v>44742</x:v>
      </x:c>
      <x:c r="AI652" s="36">
        <x:f t="shared" si="369"/>
        <x:v>2022</x:v>
      </x:c>
      <x:c r="AJ652" s="36">
        <x:f t="shared" si="370"/>
        <x:v>7</x:v>
      </x:c>
      <x:c r="AK652" s="26">
        <x:f t="shared" si="371"/>
        <x:v>0</x:v>
      </x:c>
      <x:c r="AL652" s="34">
        <x:f t="shared" si="390"/>
        <x:v>1.1956082782395101</x:v>
      </x:c>
      <x:c r="AM652" s="35" t="str">
        <x:f t="shared" si="372"/>
      </x:c>
      <x:c r="AN652" s="34">
        <x:f t="shared" si="391"/>
        <x:v>1.2000446756394814</x:v>
      </x:c>
      <x:c r="AO652" s="35">
        <x:f t="shared" si="373"/>
        <x:v>-7.3015003057929073E-3</x:v>
      </x:c>
      <x:c r="AP652" s="31">
        <x:f t="shared" si="374"/>
        <x:v>1</x:v>
      </x:c>
      <x:c r="AQ652" s="26" t="b">
        <x:f t="shared" si="375"/>
        <x:v>1</x:v>
      </x:c>
    </x:row>
    <x:row r="653">
      <x:c r="A653" s="30" t="n">
        <x:f>'净值底稿'!A615</x:f>
        <x:v>44755</x:v>
      </x:c>
      <x:c r="B653" s="32" t="n">
        <x:f>'净值底稿'!F615</x:f>
        <x:v>1.8235090749080225</x:v>
      </x:c>
      <x:c r="C653" s="32" t="n">
        <x:f>'净值底稿'!O615</x:f>
        <x:v>1.3438841765570237</x:v>
      </x:c>
      <x:c r="D653" s="32" t="n">
        <x:f>'净值底稿'!P615</x:f>
        <x:v>1.5448</x:v>
      </x:c>
      <x:c r="E653" s="32" t="n">
        <x:f>'净值底稿'!Q615</x:f>
        <x:v>1.351</x:v>
      </x:c>
      <x:c r="F653" s="33">
        <x:f t="shared" si="376"/>
        <x:v>6.1031611552946341E-3</x:v>
      </x:c>
      <x:c r="G653" s="33">
        <x:f t="shared" si="377"/>
        <x:v>6.9387720805402786E-3</x:v>
      </x:c>
      <x:c r="H653" s="33">
        <x:f t="shared" si="378"/>
        <x:v>5.1813471502581976E-4</x:v>
      </x:c>
      <x:c r="I653" s="33">
        <x:f t="shared" si="379"/>
        <x:v>-6.3984702507905444E-3</x:v>
      </x:c>
      <x:c r="J653" s="34">
        <x:f t="shared" si="380"/>
        <x:v>0.14516098458427978</x:v>
      </x:c>
      <x:c r="K653" s="34">
        <x:f t="shared" si="381"/>
        <x:v>0.14108073865710585</x:v>
      </x:c>
      <x:c r="L653" s="34">
        <x:f t="shared" si="382"/>
        <x:v>0.85134744722956923</x:v>
      </x:c>
      <x:c r="M653" s="34">
        <x:f t="shared" si="383"/>
        <x:v>5.562877959672205E-2</x:v>
      </x:c>
      <x:c r="N653" s="34">
        <x:f t="shared" si="354"/>
        <x:v>1.1932179500676769</x:v>
      </x:c>
      <x:c r="O653" s="35">
        <x:f t="shared" si="355"/>
        <x:v>0.23989056083605731</x:v>
      </x:c>
      <x:c r="P653" s="26" t="b">
        <x:f t="shared" si="356"/>
        <x:v>0</x:v>
      </x:c>
      <x:c r="Q653" s="26" t="b">
        <x:f t="shared" si="357"/>
        <x:v>0</x:v>
      </x:c>
      <x:c r="R653" s="26" t="b">
        <x:f t="shared" si="358"/>
        <x:v>0</x:v>
      </x:c>
      <x:c r="S653" s="26" t="b">
        <x:f t="shared" si="384"/>
        <x:v>0</x:v>
      </x:c>
      <x:c r="T653" s="26" t="str">
        <x:f t="shared" si="385"/>
        <x:v>不调</x:v>
      </x:c>
      <x:c r="U653" s="34">
        <x:f t="shared" si="359"/>
        <x:v>0.14516098458427978</x:v>
      </x:c>
      <x:c r="V653" s="34">
        <x:f t="shared" si="360"/>
        <x:v>0.14108073865710585</x:v>
      </x:c>
      <x:c r="W653" s="34">
        <x:f t="shared" si="361"/>
        <x:v>0.85134744722956923</x:v>
      </x:c>
      <x:c r="X653" s="34">
        <x:f t="shared" si="362"/>
        <x:v>5.562877959672205E-2</x:v>
      </x:c>
      <x:c r="Y653" s="34">
        <x:f t="shared" si="386"/>
        <x:v>0.99998626710299976</x:v>
      </x:c>
      <x:c r="Z653" s="34">
        <x:f t="shared" si="363"/>
        <x:v>0.14515899110343003</x:v>
      </x:c>
      <x:c r="AA653" s="34">
        <x:f t="shared" si="364"/>
        <x:v>0.14107880120985317</x:v>
      </x:c>
      <x:c r="AB653" s="34">
        <x:f t="shared" si="365"/>
        <x:v>0.85133575576276499</x:v>
      </x:c>
      <x:c r="AC653" s="34">
        <x:f t="shared" si="366"/>
        <x:v>5.5628015652421599E-2</x:v>
      </x:c>
      <x:c r="AD653" s="34">
        <x:f t="shared" si="367"/>
        <x:v>1.1932015637284699</x:v>
      </x:c>
      <x:c r="AE653" s="34">
        <x:f t="shared" si="387"/>
        <x:v>1.2000446756394814</x:v>
      </x:c>
      <x:c r="AF653" s="33">
        <x:f t="shared" si="368"/>
        <x:v>-5.7023809612462006E-3</x:v>
      </x:c>
      <x:c r="AG653" s="33">
        <x:f t="shared" si="388"/>
        <x:v>1.6108811940778178E-3</x:v>
      </x:c>
      <x:c r="AH653" s="30">
        <x:f t="shared" si="389"/>
        <x:v>44742</x:v>
      </x:c>
      <x:c r="AI653" s="36">
        <x:f t="shared" si="369"/>
        <x:v>2022</x:v>
      </x:c>
      <x:c r="AJ653" s="36">
        <x:f t="shared" si="370"/>
        <x:v>7</x:v>
      </x:c>
      <x:c r="AK653" s="26">
        <x:f t="shared" si="371"/>
        <x:v>0</x:v>
      </x:c>
      <x:c r="AL653" s="34">
        <x:f t="shared" si="390"/>
        <x:v>1.1956082782395101</x:v>
      </x:c>
      <x:c r="AM653" s="35" t="str">
        <x:f t="shared" si="372"/>
      </x:c>
      <x:c r="AN653" s="34">
        <x:f t="shared" si="391"/>
        <x:v>1.2000446756394814</x:v>
      </x:c>
      <x:c r="AO653" s="35">
        <x:f t="shared" si="373"/>
        <x:v>-5.7023809612462006E-3</x:v>
      </x:c>
      <x:c r="AP653" s="31">
        <x:f t="shared" si="374"/>
        <x:v>1</x:v>
      </x:c>
      <x:c r="AQ653" s="26" t="b">
        <x:f t="shared" si="375"/>
        <x:v>1</x:v>
      </x:c>
    </x:row>
    <x:row r="654">
      <x:c r="A654" s="30" t="n">
        <x:f>'净值底稿'!A616</x:f>
        <x:v>44756</x:v>
      </x:c>
      <x:c r="B654" s="32" t="n">
        <x:f>'净值底稿'!F616</x:f>
        <x:v>1.8492604402042325</x:v>
      </x:c>
      <x:c r="C654" s="32" t="n">
        <x:f>'净值底稿'!O616</x:f>
        <x:v>1.3516922267836748</x:v>
      </x:c>
      <x:c r="D654" s="32" t="n">
        <x:f>'净值底稿'!P616</x:f>
        <x:v>1.5459</x:v>
      </x:c>
      <x:c r="E654" s="32" t="n">
        <x:f>'净值底稿'!Q616</x:f>
        <x:v>1.3497</x:v>
      </x:c>
      <x:c r="F654" s="33">
        <x:f t="shared" si="376"/>
        <x:v>1.412187394653297E-2</x:v>
      </x:c>
      <x:c r="G654" s="33">
        <x:f t="shared" si="377"/>
        <x:v>5.8100618809688864E-3</x:v>
      </x:c>
      <x:c r="H654" s="33">
        <x:f t="shared" si="378"/>
        <x:v>7.1206628689801654E-4</x:v>
      </x:c>
      <x:c r="I654" s="33">
        <x:f t="shared" si="379"/>
        <x:v>-9.622501850481413E-4</x:v>
      </x:c>
      <x:c r="J654" s="34">
        <x:f t="shared" si="380"/>
        <x:v>0.14720890807799858</x:v>
      </x:c>
      <x:c r="K654" s="34">
        <x:f t="shared" si="381"/>
        <x:v>0.14189847777497533</x:v>
      </x:c>
      <x:c r="L654" s="34">
        <x:f t="shared" si="382"/>
        <x:v>0.85194196325327454</x:v>
      </x:c>
      <x:c r="M654" s="34">
        <x:f t="shared" si="383"/>
        <x:v>5.5574487584066197E-2</x:v>
      </x:c>
      <x:c r="N654" s="34">
        <x:f t="shared" si="354"/>
        <x:v>1.1966238366903148</x:v>
      </x:c>
      <x:c r="O654" s="35">
        <x:f t="shared" si="355"/>
        <x:v>0.24160256296799362</x:v>
      </x:c>
      <x:c r="P654" s="26" t="b">
        <x:f t="shared" si="356"/>
        <x:v>0</x:v>
      </x:c>
      <x:c r="Q654" s="26" t="b">
        <x:f t="shared" si="357"/>
        <x:v>0</x:v>
      </x:c>
      <x:c r="R654" s="26" t="b">
        <x:f t="shared" si="358"/>
        <x:v>0</x:v>
      </x:c>
      <x:c r="S654" s="26" t="b">
        <x:f t="shared" si="384"/>
        <x:v>0</x:v>
      </x:c>
      <x:c r="T654" s="26" t="str">
        <x:f t="shared" si="385"/>
        <x:v>不调</x:v>
      </x:c>
      <x:c r="U654" s="34">
        <x:f t="shared" si="359"/>
        <x:v>0.14720890807799858</x:v>
      </x:c>
      <x:c r="V654" s="34">
        <x:f t="shared" si="360"/>
        <x:v>0.14189847777497533</x:v>
      </x:c>
      <x:c r="W654" s="34">
        <x:f t="shared" si="361"/>
        <x:v>0.85194196325327454</x:v>
      </x:c>
      <x:c r="X654" s="34">
        <x:f t="shared" si="362"/>
        <x:v>5.5574487584066197E-2</x:v>
      </x:c>
      <x:c r="Y654" s="34">
        <x:f t="shared" si="386"/>
        <x:v>0.99998626710299976</x:v>
      </x:c>
      <x:c r="Z654" s="34">
        <x:f t="shared" si="363"/>
        <x:v>0.14720688647322644</x:v>
      </x:c>
      <x:c r="AA654" s="34">
        <x:f t="shared" si="364"/>
        <x:v>0.14189652909779554</x:v>
      </x:c>
      <x:c r="AB654" s="34">
        <x:f t="shared" si="365"/>
        <x:v>0.85193026362204305</x:v>
      </x:c>
      <x:c r="AC654" s="34">
        <x:f t="shared" si="366"/>
        <x:v>5.5573724385352366E-2</x:v>
      </x:c>
      <x:c r="AD654" s="34">
        <x:f t="shared" si="367"/>
        <x:v>1.1966074035784175</x:v>
      </x:c>
      <x:c r="AE654" s="34">
        <x:f t="shared" si="387"/>
        <x:v>1.2000446756394814</x:v>
      </x:c>
      <x:c r="AF654" s="33">
        <x:f t="shared" si="368"/>
        <x:v>-2.8642867476847966E-3</x:v>
      </x:c>
      <x:c r="AG654" s="33">
        <x:f t="shared" si="388"/>
        <x:v>2.8543709239747805E-3</x:v>
      </x:c>
      <x:c r="AH654" s="30">
        <x:f t="shared" si="389"/>
        <x:v>44742</x:v>
      </x:c>
      <x:c r="AI654" s="36">
        <x:f t="shared" si="369"/>
        <x:v>2022</x:v>
      </x:c>
      <x:c r="AJ654" s="36">
        <x:f t="shared" si="370"/>
        <x:v>7</x:v>
      </x:c>
      <x:c r="AK654" s="26">
        <x:f t="shared" si="371"/>
        <x:v>0</x:v>
      </x:c>
      <x:c r="AL654" s="34">
        <x:f t="shared" si="390"/>
        <x:v>1.1956082782395101</x:v>
      </x:c>
      <x:c r="AM654" s="35" t="str">
        <x:f t="shared" si="372"/>
      </x:c>
      <x:c r="AN654" s="34">
        <x:f t="shared" si="391"/>
        <x:v>1.2000446756394814</x:v>
      </x:c>
      <x:c r="AO654" s="35">
        <x:f t="shared" si="373"/>
        <x:v>-2.8642867476847966E-3</x:v>
      </x:c>
      <x:c r="AP654" s="31">
        <x:f t="shared" si="374"/>
        <x:v>1</x:v>
      </x:c>
      <x:c r="AQ654" s="26" t="b">
        <x:f t="shared" si="375"/>
        <x:v>1</x:v>
      </x:c>
    </x:row>
    <x:row r="655">
      <x:c r="A655" s="30" t="n">
        <x:f>'净值底稿'!A617</x:f>
        <x:v>44757</x:v>
      </x:c>
      <x:c r="B655" s="32" t="n">
        <x:f>'净值底稿'!F617</x:f>
        <x:v>1.8528564692411524</x:v>
      </x:c>
      <x:c r="C655" s="32" t="n">
        <x:f>'净值底稿'!O617</x:f>
        <x:v>1.3335225057905675</x:v>
      </x:c>
      <x:c r="D655" s="32" t="n">
        <x:f>'净值底稿'!P617</x:f>
        <x:v>1.5465</x:v>
      </x:c>
      <x:c r="E655" s="32" t="n">
        <x:f>'净值底稿'!Q617</x:f>
        <x:v>1.341</x:v>
      </x:c>
      <x:c r="F655" s="33">
        <x:f t="shared" si="376"/>
        <x:v>1.944576847446422E-3</x:v>
      </x:c>
      <x:c r="G655" s="33">
        <x:f t="shared" si="377"/>
        <x:v>-1.3442202768556122E-2</x:v>
      </x:c>
      <x:c r="H655" s="33">
        <x:f t="shared" si="378"/>
        <x:v>3.881234232485653E-4</x:v>
      </x:c>
      <x:c r="I655" s="33">
        <x:f t="shared" si="379"/>
        <x:v>-6.4458768615247575E-3</x:v>
      </x:c>
      <x:c r="J655" s="34">
        <x:f t="shared" si="380"/>
        <x:v>0.14749314157644694</x:v>
      </x:c>
      <x:c r="K655" s="34">
        <x:f t="shared" si="381"/>
        <x:v>0.13998912718150866</x:v>
      </x:c>
      <x:c r="L655" s="34">
        <x:f t="shared" si="382"/>
        <x:v>0.85226091771232904</x:v>
      </x:c>
      <x:c r="M655" s="34">
        <x:f t="shared" si="383"/>
        <x:v>5.5215503001228072E-2</x:v>
      </x:c>
      <x:c r="N655" s="34">
        <x:f t="shared" si="354"/>
        <x:v>1.1949586894715127</x:v>
      </x:c>
      <x:c r="O655" s="35">
        <x:f t="shared" si="355"/>
        <x:v>0.2405792528987748</x:v>
      </x:c>
      <x:c r="P655" s="26" t="b">
        <x:f t="shared" si="356"/>
        <x:v>0</x:v>
      </x:c>
      <x:c r="Q655" s="26" t="b">
        <x:f t="shared" si="357"/>
        <x:v>0</x:v>
      </x:c>
      <x:c r="R655" s="26" t="b">
        <x:f t="shared" si="358"/>
        <x:v>0</x:v>
      </x:c>
      <x:c r="S655" s="26" t="b">
        <x:f t="shared" si="384"/>
        <x:v>0</x:v>
      </x:c>
      <x:c r="T655" s="26" t="str">
        <x:f t="shared" si="385"/>
        <x:v>不调</x:v>
      </x:c>
      <x:c r="U655" s="34">
        <x:f t="shared" si="359"/>
        <x:v>0.14749314157644694</x:v>
      </x:c>
      <x:c r="V655" s="34">
        <x:f t="shared" si="360"/>
        <x:v>0.13998912718150866</x:v>
      </x:c>
      <x:c r="W655" s="34">
        <x:f t="shared" si="361"/>
        <x:v>0.85226091771232904</x:v>
      </x:c>
      <x:c r="X655" s="34">
        <x:f t="shared" si="362"/>
        <x:v>5.5215503001228072E-2</x:v>
      </x:c>
      <x:c r="Y655" s="34">
        <x:f t="shared" si="386"/>
        <x:v>0.99998626710299976</x:v>
      </x:c>
      <x:c r="Z655" s="34">
        <x:f t="shared" si="363"/>
        <x:v>0.14749111606832543</x:v>
      </x:c>
      <x:c r="AA655" s="34">
        <x:f t="shared" si="364"/>
        <x:v>0.13998720472524392</x:v>
      </x:c>
      <x:c r="AB655" s="34">
        <x:f t="shared" si="365"/>
        <x:v>0.85224921370092876</x:v>
      </x:c>
      <x:c r="AC655" s="34">
        <x:f t="shared" si="366"/>
        <x:v>5.5214744732412543E-2</x:v>
      </x:c>
      <x:c r="AD655" s="34">
        <x:f t="shared" si="367"/>
        <x:v>1.1949422792269107</x:v>
      </x:c>
      <x:c r="AE655" s="34">
        <x:f t="shared" si="387"/>
        <x:v>1.2000446756394814</x:v>
      </x:c>
      <x:c r="AF655" s="33">
        <x:f t="shared" si="368"/>
        <x:v>-4.2518387157975956E-3</x:v>
      </x:c>
      <x:c r="AG655" s="33">
        <x:f t="shared" si="388"/>
        <x:v>-1.3915377311951582E-3</x:v>
      </x:c>
      <x:c r="AH655" s="30">
        <x:f t="shared" si="389"/>
        <x:v>44742</x:v>
      </x:c>
      <x:c r="AI655" s="36">
        <x:f t="shared" si="369"/>
        <x:v>2022</x:v>
      </x:c>
      <x:c r="AJ655" s="36">
        <x:f t="shared" si="370"/>
        <x:v>7</x:v>
      </x:c>
      <x:c r="AK655" s="26">
        <x:f t="shared" si="371"/>
        <x:v>0</x:v>
      </x:c>
      <x:c r="AL655" s="34">
        <x:f t="shared" si="390"/>
        <x:v>1.1956082782395101</x:v>
      </x:c>
      <x:c r="AM655" s="35" t="str">
        <x:f t="shared" si="372"/>
      </x:c>
      <x:c r="AN655" s="34">
        <x:f t="shared" si="391"/>
        <x:v>1.2000446756394814</x:v>
      </x:c>
      <x:c r="AO655" s="35">
        <x:f t="shared" si="373"/>
        <x:v>-4.2518387157975956E-3</x:v>
      </x:c>
      <x:c r="AP655" s="31">
        <x:f t="shared" si="374"/>
        <x:v>1</x:v>
      </x:c>
      <x:c r="AQ655" s="26" t="b">
        <x:f t="shared" si="375"/>
        <x:v>1</x:v>
      </x:c>
    </x:row>
    <x:row r="656">
      <x:c r="A656" s="30" t="n">
        <x:f>'净值底稿'!A618</x:f>
        <x:v>44760</x:v>
      </x:c>
      <x:c r="B656" s="32" t="n">
        <x:f>'净值底稿'!F618</x:f>
        <x:v>1.864103149937095</x:v>
      </x:c>
      <x:c r="C656" s="32" t="n">
        <x:f>'净值底稿'!O618</x:f>
        <x:v>1.3546971953645102</x:v>
      </x:c>
      <x:c r="D656" s="32" t="n">
        <x:f>'净值底稿'!P618</x:f>
        <x:v>1.5474</x:v>
      </x:c>
      <x:c r="E656" s="32" t="n">
        <x:f>'净值底稿'!Q618</x:f>
        <x:v>1.3481</x:v>
      </x:c>
      <x:c r="F656" s="33">
        <x:f t="shared" si="376"/>
        <x:v>6.0699146872120746E-3</x:v>
      </x:c>
      <x:c r="G656" s="33">
        <x:f t="shared" si="377"/>
        <x:v>1.5878764311809901E-2</x:v>
      </x:c>
      <x:c r="H656" s="33">
        <x:f t="shared" si="378"/>
        <x:v>5.8195926285176114E-4</x:v>
      </x:c>
      <x:c r="I656" s="33">
        <x:f t="shared" si="379"/>
        <x:v>5.2945563012678498E-3</x:v>
      </x:c>
      <x:c r="J656" s="34">
        <x:f t="shared" si="380"/>
        <x:v>0.14838637455998185</x:v>
      </x:c>
      <x:c r="K656" s="34">
        <x:f t="shared" si="381"/>
        <x:v>0.14221002855574516</x:v>
      </x:c>
      <x:c r="L656" s="34">
        <x:f t="shared" si="382"/>
        <x:v>0.85274518802510013</x:v>
      </x:c>
      <x:c r="M656" s="34">
        <x:f t="shared" si="383"/>
        <x:v>5.5507082307058433E-2</x:v>
      </x:c>
      <x:c r="N656" s="34">
        <x:f t="shared" si="354"/>
        <x:v>1.1988486734478856</x:v>
      </x:c>
      <x:c r="O656" s="35">
        <x:f t="shared" si="355"/>
        <x:v>0.24239623361301516</x:v>
      </x:c>
      <x:c r="P656" s="26" t="b">
        <x:f t="shared" si="356"/>
        <x:v>0</x:v>
      </x:c>
      <x:c r="Q656" s="26" t="b">
        <x:f t="shared" si="357"/>
        <x:v>0</x:v>
      </x:c>
      <x:c r="R656" s="26" t="b">
        <x:f t="shared" si="358"/>
        <x:v>0</x:v>
      </x:c>
      <x:c r="S656" s="26" t="b">
        <x:f t="shared" si="384"/>
        <x:v>0</x:v>
      </x:c>
      <x:c r="T656" s="26" t="str">
        <x:f t="shared" si="385"/>
        <x:v>不调</x:v>
      </x:c>
      <x:c r="U656" s="34">
        <x:f t="shared" si="359"/>
        <x:v>0.14838637455998185</x:v>
      </x:c>
      <x:c r="V656" s="34">
        <x:f t="shared" si="360"/>
        <x:v>0.14221002855574516</x:v>
      </x:c>
      <x:c r="W656" s="34">
        <x:f t="shared" si="361"/>
        <x:v>0.85274518802510013</x:v>
      </x:c>
      <x:c r="X656" s="34">
        <x:f t="shared" si="362"/>
        <x:v>5.5507082307058433E-2</x:v>
      </x:c>
      <x:c r="Y656" s="34">
        <x:f t="shared" si="386"/>
        <x:v>0.99995880187477393</x:v>
      </x:c>
      <x:c r="Z656" s="34">
        <x:f t="shared" si="363"/>
        <x:v>0.14838026131954088</x:v>
      </x:c>
      <x:c r="AA656" s="34">
        <x:f t="shared" si="364"/>
        <x:v>0.14220416976918032</x:v>
      </x:c>
      <x:c r="AB656" s="34">
        <x:f t="shared" si="365"/>
        <x:v>0.85271005652205789</x:v>
      </x:c>
      <x:c r="AC656" s="34">
        <x:f t="shared" si="366"/>
        <x:v>5.5504795519330616E-2</x:v>
      </x:c>
      <x:c r="AD656" s="34">
        <x:f t="shared" si="367"/>
        <x:v>1.1987992831301097</x:v>
      </x:c>
      <x:c r="AE656" s="34">
        <x:f t="shared" si="387"/>
        <x:v>1.2000446756394814</x:v>
      </x:c>
      <x:c r="AF656" s="33">
        <x:f t="shared" si="368"/>
        <x:v>-1.0377884545906824E-3</x:v>
      </x:c>
      <x:c r="AG656" s="33">
        <x:f t="shared" si="388"/>
        <x:v>3.2277742366721984E-3</x:v>
      </x:c>
      <x:c r="AH656" s="30">
        <x:f t="shared" si="389"/>
        <x:v>44742</x:v>
      </x:c>
      <x:c r="AI656" s="36">
        <x:f t="shared" si="369"/>
        <x:v>2022</x:v>
      </x:c>
      <x:c r="AJ656" s="36">
        <x:f t="shared" si="370"/>
        <x:v>7</x:v>
      </x:c>
      <x:c r="AK656" s="26">
        <x:f t="shared" si="371"/>
        <x:v>0</x:v>
      </x:c>
      <x:c r="AL656" s="34">
        <x:f t="shared" si="390"/>
        <x:v>1.1956082782395101</x:v>
      </x:c>
      <x:c r="AM656" s="35" t="str">
        <x:f t="shared" si="372"/>
      </x:c>
      <x:c r="AN656" s="34">
        <x:f t="shared" si="391"/>
        <x:v>1.2000446756394814</x:v>
      </x:c>
      <x:c r="AO656" s="35">
        <x:f t="shared" si="373"/>
        <x:v>-1.0377884545906824E-3</x:v>
      </x:c>
      <x:c r="AP656" s="31">
        <x:f t="shared" si="374"/>
        <x:v>1</x:v>
      </x:c>
      <x:c r="AQ656" s="26" t="b">
        <x:f t="shared" si="375"/>
        <x:v>1</x:v>
      </x:c>
    </x:row>
    <x:row r="657">
      <x:c r="A657" s="30" t="n">
        <x:f>'净值底稿'!A619</x:f>
        <x:v>44761</x:v>
      </x:c>
      <x:c r="B657" s="32" t="n">
        <x:f>'净值底稿'!F619</x:f>
        <x:v>1.8591885026585402</x:v>
      </x:c>
      <x:c r="C657" s="32" t="n">
        <x:f>'净值底稿'!O619</x:f>
        <x:v>1.3625591971441937</x:v>
      </x:c>
      <x:c r="D657" s="32" t="n">
        <x:f>'净值底稿'!P619</x:f>
        <x:v>1.5479</x:v>
      </x:c>
      <x:c r="E657" s="32" t="n">
        <x:f>'净值底稿'!Q619</x:f>
        <x:v>1.3427</x:v>
      </x:c>
      <x:c r="F657" s="33">
        <x:f t="shared" si="376"/>
        <x:v>-2.6364674501626606E-3</x:v>
      </x:c>
      <x:c r="G657" s="33">
        <x:f t="shared" si="377"/>
        <x:v>5.8035122583746102E-3</x:v>
      </x:c>
      <x:c r="H657" s="33">
        <x:f t="shared" si="378"/>
        <x:v>3.2312265736078594E-4</x:v>
      </x:c>
      <x:c r="I657" s="33">
        <x:f t="shared" si="379"/>
        <x:v>-4.005637563978981E-3</x:v>
      </x:c>
      <x:c r="J657" s="34">
        <x:f t="shared" si="380"/>
        <x:v>0.14798906159032529</x:v>
      </x:c>
      <x:c r="K657" s="34">
        <x:f t="shared" si="381"/>
        <x:v>0.14302945341162773</x:v>
      </x:c>
      <x:c r="L657" s="34">
        <x:f t="shared" si="382"/>
        <x:v>0.85298558646147959</x:v>
      </x:c>
      <x:c r="M657" s="34">
        <x:f t="shared" si="383"/>
        <x:v>5.5282463425417414E-2</x:v>
      </x:c>
      <x:c r="N657" s="34">
        <x:f t="shared" si="354"/>
        <x:v>1.19928656488885</x:v>
      </x:c>
      <x:c r="O657" s="35">
        <x:f t="shared" si="355"/>
        <x:v>0.24265969745848412</x:v>
      </x:c>
      <x:c r="P657" s="26" t="b">
        <x:f t="shared" si="356"/>
        <x:v>0</x:v>
      </x:c>
      <x:c r="Q657" s="26" t="b">
        <x:f t="shared" si="357"/>
        <x:v>0</x:v>
      </x:c>
      <x:c r="R657" s="26" t="b">
        <x:f t="shared" si="358"/>
        <x:v>0</x:v>
      </x:c>
      <x:c r="S657" s="26" t="b">
        <x:f t="shared" si="384"/>
        <x:v>0</x:v>
      </x:c>
      <x:c r="T657" s="26" t="str">
        <x:f t="shared" si="385"/>
        <x:v>不调</x:v>
      </x:c>
      <x:c r="U657" s="34">
        <x:f t="shared" si="359"/>
        <x:v>0.14798906159032529</x:v>
      </x:c>
      <x:c r="V657" s="34">
        <x:f t="shared" si="360"/>
        <x:v>0.14302945341162773</x:v>
      </x:c>
      <x:c r="W657" s="34">
        <x:f t="shared" si="361"/>
        <x:v>0.85298558646147959</x:v>
      </x:c>
      <x:c r="X657" s="34">
        <x:f t="shared" si="362"/>
        <x:v>5.5282463425417414E-2</x:v>
      </x:c>
      <x:c r="Y657" s="34">
        <x:f t="shared" si="386"/>
        <x:v>0.99998626710299976</x:v>
      </x:c>
      <x:c r="Z657" s="34">
        <x:f t="shared" si="363"/>
        <x:v>0.14798702927178531</x:v>
      </x:c>
      <x:c r="AA657" s="34">
        <x:f t="shared" si="364"/>
        <x:v>0.14302748920287603</x:v>
      </x:c>
      <x:c r="AB657" s="34">
        <x:f t="shared" si="365"/>
        <x:v>0.85297387249827805</x:v>
      </x:c>
      <x:c r="AC657" s="34">
        <x:f t="shared" si="366"/>
        <x:v>5.528170423704127E-2</x:v>
      </x:c>
      <x:c r="AD657" s="34">
        <x:f t="shared" si="367"/>
        <x:v>1.1992700952099806</x:v>
      </x:c>
      <x:c r="AE657" s="34">
        <x:f t="shared" si="387"/>
        <x:v>1.2000446756394814</x:v>
      </x:c>
      <x:c r="AF657" s="33">
        <x:f t="shared" si="368"/>
        <x:v>-6.4545966098139562E-4</x:v>
      </x:c>
      <x:c r="AG657" s="33">
        <x:f t="shared" si="388"/>
        <x:v>3.9273637088066415E-4</x:v>
      </x:c>
      <x:c r="AH657" s="30">
        <x:f t="shared" si="389"/>
        <x:v>44742</x:v>
      </x:c>
      <x:c r="AI657" s="36">
        <x:f t="shared" si="369"/>
        <x:v>2022</x:v>
      </x:c>
      <x:c r="AJ657" s="36">
        <x:f t="shared" si="370"/>
        <x:v>7</x:v>
      </x:c>
      <x:c r="AK657" s="26">
        <x:f t="shared" si="371"/>
        <x:v>0</x:v>
      </x:c>
      <x:c r="AL657" s="34">
        <x:f t="shared" si="390"/>
        <x:v>1.1956082782395101</x:v>
      </x:c>
      <x:c r="AM657" s="35" t="str">
        <x:f t="shared" si="372"/>
      </x:c>
      <x:c r="AN657" s="34">
        <x:f t="shared" si="391"/>
        <x:v>1.2000446756394814</x:v>
      </x:c>
      <x:c r="AO657" s="35">
        <x:f t="shared" si="373"/>
        <x:v>-6.4545966098139562E-4</x:v>
      </x:c>
      <x:c r="AP657" s="31">
        <x:f t="shared" si="374"/>
        <x:v>1</x:v>
      </x:c>
      <x:c r="AQ657" s="26" t="b">
        <x:f t="shared" si="375"/>
        <x:v>1</x:v>
      </x:c>
    </x:row>
    <x:row r="658">
      <x:c r="A658" s="30" t="n">
        <x:f>'净值底稿'!A620</x:f>
        <x:v>44762</x:v>
      </x:c>
      <x:c r="B658" s="32" t="n">
        <x:f>'净值底稿'!F620</x:f>
        <x:v>1.861968184206235</x:v>
      </x:c>
      <x:c r="C658" s="32" t="n">
        <x:f>'净值底稿'!O620</x:f>
        <x:v>1.3752056020882875</x:v>
      </x:c>
      <x:c r="D658" s="32" t="n">
        <x:f>'净值底稿'!P620</x:f>
        <x:v>1.5489</x:v>
      </x:c>
      <x:c r="E658" s="32" t="n">
        <x:f>'净值底稿'!Q620</x:f>
        <x:v>1.3427</x:v>
      </x:c>
      <x:c r="F658" s="33">
        <x:f t="shared" si="376"/>
        <x:v>1.495104742590625E-3</x:v>
      </x:c>
      <x:c r="G658" s="33">
        <x:f t="shared" si="377"/>
        <x:v>9.2813618451217383E-3</x:v>
      </x:c>
      <x:c r="H658" s="33">
        <x:f t="shared" si="378"/>
        <x:v>6.4603656566952772E-4</x:v>
      </x:c>
      <x:c r="I658" s="33">
        <x:f t="shared" si="379"/>
        <x:v>0</x:v>
      </x:c>
      <x:c r="J658" s="34">
        <x:f t="shared" si="380"/>
        <x:v>0.14820828538109146</x:v>
      </x:c>
      <x:c r="K658" s="34">
        <x:f t="shared" si="381"/>
        <x:v>0.14435497908396716</x:v>
      </x:c>
      <x:c r="L658" s="34">
        <x:f t="shared" si="382"/>
        <x:v>0.85352492480947273</x:v>
      </x:c>
      <x:c r="M658" s="34">
        <x:f t="shared" si="383"/>
        <x:v>5.528170423704127E-2</x:v>
      </x:c>
      <x:c r="N658" s="34">
        <x:f t="shared" si="354"/>
        <x:v>1.2013698935115726</x:v>
      </x:c>
      <x:c r="O658" s="35">
        <x:f t="shared" si="355"/>
        <x:v>0.24352471794503183</x:v>
      </x:c>
      <x:c r="P658" s="26" t="b">
        <x:f t="shared" si="356"/>
        <x:v>0</x:v>
      </x:c>
      <x:c r="Q658" s="26" t="b">
        <x:f t="shared" si="357"/>
        <x:v>0</x:v>
      </x:c>
      <x:c r="R658" s="26" t="b">
        <x:f t="shared" si="358"/>
        <x:v>0</x:v>
      </x:c>
      <x:c r="S658" s="26" t="b">
        <x:f t="shared" si="384"/>
        <x:v>0</x:v>
      </x:c>
      <x:c r="T658" s="26" t="str">
        <x:f t="shared" si="385"/>
        <x:v>不调</x:v>
      </x:c>
      <x:c r="U658" s="34">
        <x:f t="shared" si="359"/>
        <x:v>0.14820828538109146</x:v>
      </x:c>
      <x:c r="V658" s="34">
        <x:f t="shared" si="360"/>
        <x:v>0.14435497908396716</x:v>
      </x:c>
      <x:c r="W658" s="34">
        <x:f t="shared" si="361"/>
        <x:v>0.85352492480947273</x:v>
      </x:c>
      <x:c r="X658" s="34">
        <x:f t="shared" si="362"/>
        <x:v>5.528170423704127E-2</x:v>
      </x:c>
      <x:c r="Y658" s="34">
        <x:f t="shared" si="386"/>
        <x:v>0.99998626710299976</x:v>
      </x:c>
      <x:c r="Z658" s="34">
        <x:f t="shared" si="363"/>
        <x:v>0.14820625005197374</x:v>
      </x:c>
      <x:c r="AA658" s="34">
        <x:f t="shared" si="364"/>
        <x:v>0.14435299667190793</x:v>
      </x:c>
      <x:c r="AB658" s="34">
        <x:f t="shared" si="365"/>
        <x:v>0.85351320343959314</x:v>
      </x:c>
      <x:c r="AC658" s="34">
        <x:f t="shared" si="366"/>
        <x:v>5.5280945059090987E-2</x:v>
      </x:c>
      <x:c r="AD658" s="34">
        <x:f t="shared" si="367"/>
        <x:v>1.2013533952225657</x:v>
      </x:c>
      <x:c r="AE658" s="34">
        <x:f t="shared" si="387"/>
        <x:v>1.2013533952225657</x:v>
      </x:c>
      <x:c r="AF658" s="33">
        <x:f t="shared" si="368"/>
        <x:v>0</x:v>
      </x:c>
      <x:c r="AG658" s="33">
        <x:f t="shared" si="388"/>
        <x:v>1.7371399661394449E-3</x:v>
      </x:c>
      <x:c r="AH658" s="30">
        <x:f t="shared" si="389"/>
        <x:v>44742</x:v>
      </x:c>
      <x:c r="AI658" s="36">
        <x:f t="shared" si="369"/>
        <x:v>2022</x:v>
      </x:c>
      <x:c r="AJ658" s="36">
        <x:f t="shared" si="370"/>
        <x:v>7</x:v>
      </x:c>
      <x:c r="AK658" s="26">
        <x:f t="shared" si="371"/>
        <x:v>0</x:v>
      </x:c>
      <x:c r="AL658" s="34">
        <x:f t="shared" si="390"/>
        <x:v>1.1956082782395101</x:v>
      </x:c>
      <x:c r="AM658" s="35" t="str">
        <x:f t="shared" si="372"/>
      </x:c>
      <x:c r="AN658" s="34">
        <x:f t="shared" si="391"/>
        <x:v>1.2013533952225657</x:v>
      </x:c>
      <x:c r="AO658" s="35">
        <x:f t="shared" si="373"/>
        <x:v>0</x:v>
      </x:c>
      <x:c r="AP658" s="31">
        <x:f t="shared" si="374"/>
        <x:v>1</x:v>
      </x:c>
      <x:c r="AQ658" s="26" t="b">
        <x:f t="shared" si="375"/>
        <x:v>1</x:v>
      </x:c>
    </x:row>
    <x:row r="659">
      <x:c r="A659" s="30" t="n">
        <x:f>'净值底稿'!A621</x:f>
        <x:v>44763</x:v>
      </x:c>
      <x:c r="B659" s="32" t="n">
        <x:f>'净值底稿'!F621</x:f>
        <x:v>1.8471884017381477</x:v>
      </x:c>
      <x:c r="C659" s="32" t="n">
        <x:f>'净值底稿'!O621</x:f>
        <x:v>1.3645690847952638</x:v>
      </x:c>
      <x:c r="D659" s="32" t="n">
        <x:f>'净值底稿'!P621</x:f>
        <x:v>1.5501</x:v>
      </x:c>
      <x:c r="E659" s="32" t="n">
        <x:f>'净值底稿'!Q621</x:f>
        <x:v>1.3328</x:v>
      </x:c>
      <x:c r="F659" s="33">
        <x:f t="shared" si="376"/>
        <x:v>-7.9377202002987035E-3</x:v>
      </x:c>
      <x:c r="G659" s="33">
        <x:f t="shared" si="377"/>
        <x:v>-7.7344924110778202E-3</x:v>
      </x:c>
      <x:c r="H659" s="33">
        <x:f t="shared" si="378"/>
        <x:v>7.7474336625993345E-4</x:v>
      </x:c>
      <x:c r="I659" s="33">
        <x:f t="shared" si="379"/>
        <x:v>-7.3732032471884867E-3</x:v>
      </x:c>
      <x:c r="J659" s="34">
        <x:f t="shared" si="380"/>
        <x:v>0.14702983030712566</x:v>
      </x:c>
      <x:c r="K659" s="34">
        <x:f t="shared" si="381"/>
        <x:v>0.14323649951463271</x:v>
      </x:c>
      <x:c r="L659" s="34">
        <x:f t="shared" si="382"/>
        <x:v>0.85417445713197326</x:v>
      </x:c>
      <x:c r="M659" s="34">
        <x:f t="shared" si="383"/>
        <x:v>5.4873347415473651E-2</x:v>
      </x:c>
      <x:c r="N659" s="34">
        <x:f t="shared" si="354"/>
        <x:v>1.1993141343692053</x:v>
      </x:c>
      <x:c r="O659" s="35">
        <x:f t="shared" si="355"/>
        <x:v>0.24202693981792159</x:v>
      </x:c>
      <x:c r="P659" s="26" t="b">
        <x:f t="shared" si="356"/>
        <x:v>0</x:v>
      </x:c>
      <x:c r="Q659" s="26" t="b">
        <x:f t="shared" si="357"/>
        <x:v>0</x:v>
      </x:c>
      <x:c r="R659" s="26" t="b">
        <x:f t="shared" si="358"/>
        <x:v>0</x:v>
      </x:c>
      <x:c r="S659" s="26" t="b">
        <x:f t="shared" si="384"/>
        <x:v>0</x:v>
      </x:c>
      <x:c r="T659" s="26" t="str">
        <x:f t="shared" si="385"/>
        <x:v>不调</x:v>
      </x:c>
      <x:c r="U659" s="34">
        <x:f t="shared" si="359"/>
        <x:v>0.14702983030712566</x:v>
      </x:c>
      <x:c r="V659" s="34">
        <x:f t="shared" si="360"/>
        <x:v>0.14323649951463271</x:v>
      </x:c>
      <x:c r="W659" s="34">
        <x:f t="shared" si="361"/>
        <x:v>0.85417445713197326</x:v>
      </x:c>
      <x:c r="X659" s="34">
        <x:f t="shared" si="362"/>
        <x:v>5.4873347415473651E-2</x:v>
      </x:c>
      <x:c r="Y659" s="34">
        <x:f t="shared" si="386"/>
        <x:v>0.99998626710299976</x:v>
      </x:c>
      <x:c r="Z659" s="34">
        <x:f t="shared" si="363"/>
        <x:v>0.14702781116161009</x:v>
      </x:c>
      <x:c r="AA659" s="34">
        <x:f t="shared" si="364"/>
        <x:v>0.1432345324625382</x:v>
      </x:c>
      <x:c r="AB659" s="34">
        <x:f t="shared" si="365"/>
        <x:v>0.85416272684213324</x:v>
      </x:c>
      <x:c r="AC659" s="34">
        <x:f t="shared" si="366"/>
        <x:v>5.4872593845445537E-2</x:v>
      </x:c>
      <x:c r="AD659" s="34">
        <x:f t="shared" si="367"/>
        <x:v>1.199297664311727</x:v>
      </x:c>
      <x:c r="AE659" s="34">
        <x:f t="shared" si="387"/>
        <x:v>1.2013533952225657</x:v>
      </x:c>
      <x:c r="AF659" s="33">
        <x:f t="shared" si="368"/>
        <x:v>-1.7111791742659976E-3</x:v>
      </x:c>
      <x:c r="AG659" s="33">
        <x:f t="shared" si="388"/>
        <x:v>-1.7111791742659976E-3</x:v>
      </x:c>
      <x:c r="AH659" s="30">
        <x:f t="shared" si="389"/>
        <x:v>44742</x:v>
      </x:c>
      <x:c r="AI659" s="36">
        <x:f t="shared" si="369"/>
        <x:v>2022</x:v>
      </x:c>
      <x:c r="AJ659" s="36">
        <x:f t="shared" si="370"/>
        <x:v>7</x:v>
      </x:c>
      <x:c r="AK659" s="26">
        <x:f t="shared" si="371"/>
        <x:v>0</x:v>
      </x:c>
      <x:c r="AL659" s="34">
        <x:f t="shared" si="390"/>
        <x:v>1.1956082782395101</x:v>
      </x:c>
      <x:c r="AM659" s="35" t="str">
        <x:f t="shared" si="372"/>
      </x:c>
      <x:c r="AN659" s="34">
        <x:f t="shared" si="391"/>
        <x:v>1.2013533952225657</x:v>
      </x:c>
      <x:c r="AO659" s="35">
        <x:f t="shared" si="373"/>
        <x:v>-1.7111791742659976E-3</x:v>
      </x:c>
      <x:c r="AP659" s="31">
        <x:f t="shared" si="374"/>
        <x:v>1</x:v>
      </x:c>
      <x:c r="AQ659" s="26" t="b">
        <x:f t="shared" si="375"/>
        <x:v>1</x:v>
      </x:c>
    </x:row>
    <x:row r="660">
      <x:c r="A660" s="30" t="n">
        <x:f>'净值底稿'!A622</x:f>
        <x:v>44764</x:v>
      </x:c>
      <x:c r="B660" s="32" t="n">
        <x:f>'净值底稿'!F622</x:f>
        <x:v>1.836912736432575</x:v>
      </x:c>
      <x:c r="C660" s="32" t="n">
        <x:f>'净值底稿'!O622</x:f>
        <x:v>1.359070184738415</x:v>
      </x:c>
      <x:c r="D660" s="32" t="n">
        <x:f>'净值底稿'!P622</x:f>
        <x:v>1.5498</x:v>
      </x:c>
      <x:c r="E660" s="32" t="n">
        <x:f>'净值底稿'!Q622</x:f>
        <x:v>1.3536</x:v>
      </x:c>
      <x:c r="F660" s="33">
        <x:f t="shared" si="376"/>
        <x:v>-5.5628680300848776E-3</x:v>
      </x:c>
      <x:c r="G660" s="33">
        <x:f t="shared" si="377"/>
        <x:v>-4.0297703634945004E-3</x:v>
      </x:c>
      <x:c r="H660" s="33">
        <x:f t="shared" si="378"/>
        <x:v>-1.9353590090964712E-4</x:v>
      </x:c>
      <x:c r="I660" s="33">
        <x:f t="shared" si="379"/>
        <x:v>1.5606242496998712E-2</x:v>
      </x:c>
      <x:c r="J660" s="34">
        <x:f t="shared" si="380"/>
        <x:v>0.14620991485136581</x:v>
      </x:c>
      <x:c r="K660" s="34">
        <x:f t="shared" si="381"/>
        <x:v>0.14265733018859167</x:v>
      </x:c>
      <x:c r="L660" s="34">
        <x:f t="shared" si="382"/>
        <x:v>0.85399741568927046</x:v>
      </x:c>
      <x:c r="M660" s="34">
        <x:f t="shared" si="383"/>
        <x:v>5.572894885143688E-2</x:v>
      </x:c>
      <x:c r="N660" s="34">
        <x:f t="shared" si="354"/>
        <x:v>1.1985936095806649</x:v>
      </x:c>
      <x:c r="O660" s="35">
        <x:f t="shared" si="355"/>
        <x:v>0.24100516032370589</x:v>
      </x:c>
      <x:c r="P660" s="26" t="b">
        <x:f t="shared" si="356"/>
        <x:v>0</x:v>
      </x:c>
      <x:c r="Q660" s="26" t="b">
        <x:f t="shared" si="357"/>
        <x:v>0</x:v>
      </x:c>
      <x:c r="R660" s="26" t="b">
        <x:f t="shared" si="358"/>
        <x:v>0</x:v>
      </x:c>
      <x:c r="S660" s="26" t="b">
        <x:f t="shared" si="384"/>
        <x:v>0</x:v>
      </x:c>
      <x:c r="T660" s="26" t="str">
        <x:f t="shared" si="385"/>
        <x:v>不调</x:v>
      </x:c>
      <x:c r="U660" s="34">
        <x:f t="shared" si="359"/>
        <x:v>0.14620991485136581</x:v>
      </x:c>
      <x:c r="V660" s="34">
        <x:f t="shared" si="360"/>
        <x:v>0.14265733018859167</x:v>
      </x:c>
      <x:c r="W660" s="34">
        <x:f t="shared" si="361"/>
        <x:v>0.85399741568927046</x:v>
      </x:c>
      <x:c r="X660" s="34">
        <x:f t="shared" si="362"/>
        <x:v>5.572894885143688E-2</x:v>
      </x:c>
      <x:c r="Y660" s="34">
        <x:f t="shared" si="386"/>
        <x:v>0.99998626710299976</x:v>
      </x:c>
      <x:c r="Z660" s="34">
        <x:f t="shared" si="363"/>
        <x:v>0.14620790696566474</x:v>
      </x:c>
      <x:c r="AA660" s="34">
        <x:f t="shared" si="364"/>
        <x:v>0.14265537109016985</x:v>
      </x:c>
      <x:c r="AB660" s="34">
        <x:f t="shared" si="365"/>
        <x:v>0.85398568783072237</x:v>
      </x:c>
      <x:c r="AC660" s="34">
        <x:f t="shared" si="366"/>
        <x:v>5.5728183531522368E-2</x:v>
      </x:c>
      <x:c r="AD660" s="34">
        <x:f t="shared" si="367"/>
        <x:v>1.1985771494180792</x:v>
      </x:c>
      <x:c r="AE660" s="34">
        <x:f t="shared" si="387"/>
        <x:v>1.2013533952225657</x:v>
      </x:c>
      <x:c r="AF660" s="33">
        <x:f t="shared" si="368"/>
        <x:v>-2.3109318336526075E-3</x:v>
      </x:c>
      <x:c r="AG660" s="33">
        <x:f t="shared" si="388"/>
        <x:v>-6.0078070281344154E-4</x:v>
      </x:c>
      <x:c r="AH660" s="30">
        <x:f t="shared" si="389"/>
        <x:v>44742</x:v>
      </x:c>
      <x:c r="AI660" s="36">
        <x:f t="shared" si="369"/>
        <x:v>2022</x:v>
      </x:c>
      <x:c r="AJ660" s="36">
        <x:f t="shared" si="370"/>
        <x:v>7</x:v>
      </x:c>
      <x:c r="AK660" s="26">
        <x:f t="shared" si="371"/>
        <x:v>0</x:v>
      </x:c>
      <x:c r="AL660" s="34">
        <x:f t="shared" si="390"/>
        <x:v>1.1956082782395101</x:v>
      </x:c>
      <x:c r="AM660" s="35" t="str">
        <x:f t="shared" si="372"/>
      </x:c>
      <x:c r="AN660" s="34">
        <x:f t="shared" si="391"/>
        <x:v>1.2013533952225657</x:v>
      </x:c>
      <x:c r="AO660" s="35">
        <x:f t="shared" si="373"/>
        <x:v>-2.3109318336526075E-3</x:v>
      </x:c>
      <x:c r="AP660" s="31">
        <x:f t="shared" si="374"/>
        <x:v>1</x:v>
      </x:c>
      <x:c r="AQ660" s="26" t="b">
        <x:f t="shared" si="375"/>
        <x:v>1</x:v>
      </x:c>
    </x:row>
    <x:row r="661">
      <x:c r="A661" s="30" t="n">
        <x:f>'净值底稿'!A623</x:f>
        <x:v>44767</x:v>
      </x:c>
      <x:c r="B661" s="32" t="n">
        <x:f>'净值底稿'!F623</x:f>
        <x:v>1.8023005520749176</x:v>
      </x:c>
      <x:c r="C661" s="32" t="n">
        <x:f>'净值底稿'!O623</x:f>
        <x:v>1.3464625428822563</x:v>
      </x:c>
      <x:c r="D661" s="32" t="n">
        <x:f>'净值底稿'!P623</x:f>
        <x:v>1.5507</x:v>
      </x:c>
      <x:c r="E661" s="32" t="n">
        <x:f>'净值底稿'!Q623</x:f>
        <x:v>1.3589</x:v>
      </x:c>
      <x:c r="F661" s="33">
        <x:f t="shared" si="376"/>
        <x:v>-1.8842584991204836E-2</x:v>
      </x:c>
      <x:c r="G661" s="33">
        <x:f t="shared" si="377"/>
        <x:v>-9.2766672374505754E-3</x:v>
      </x:c>
      <x:c r="H661" s="33">
        <x:f t="shared" si="378"/>
        <x:v>5.8072009291509907E-4</x:v>
      </x:c>
      <x:c r="I661" s="33">
        <x:f t="shared" si="379"/>
        <x:v>3.9154846335698323E-3</x:v>
      </x:c>
      <x:c r="J661" s="34">
        <x:f t="shared" si="380"/>
        <x:v>0.14345297205227803</x:v>
      </x:c>
      <x:c r="K661" s="34">
        <x:f t="shared" si="381"/>
        <x:v>0.14133200468293131</x:v>
      </x:c>
      <x:c r="L661" s="34">
        <x:f t="shared" si="382"/>
        <x:v>0.85448161447870763</x:v>
      </x:c>
      <x:c r="M661" s="34">
        <x:f t="shared" si="383"/>
        <x:v>5.5946386377796802E-2</x:v>
      </x:c>
      <x:c r="N661" s="34">
        <x:f t="shared" si="354"/>
        <x:v>1.1952129775917137</x:v>
      </x:c>
      <x:c r="O661" s="35">
        <x:f t="shared" si="355"/>
        <x:v>0.23827132241237445</x:v>
      </x:c>
      <x:c r="P661" s="26" t="b">
        <x:f t="shared" si="356"/>
        <x:v>0</x:v>
      </x:c>
      <x:c r="Q661" s="26" t="b">
        <x:f t="shared" si="357"/>
        <x:v>0</x:v>
      </x:c>
      <x:c r="R661" s="26" t="b">
        <x:f t="shared" si="358"/>
        <x:v>0</x:v>
      </x:c>
      <x:c r="S661" s="26" t="b">
        <x:f t="shared" si="384"/>
        <x:v>0</x:v>
      </x:c>
      <x:c r="T661" s="26" t="str">
        <x:f t="shared" si="385"/>
        <x:v>不调</x:v>
      </x:c>
      <x:c r="U661" s="34">
        <x:f t="shared" si="359"/>
        <x:v>0.14345297205227803</x:v>
      </x:c>
      <x:c r="V661" s="34">
        <x:f t="shared" si="360"/>
        <x:v>0.14133200468293131</x:v>
      </x:c>
      <x:c r="W661" s="34">
        <x:f t="shared" si="361"/>
        <x:v>0.85448161447870763</x:v>
      </x:c>
      <x:c r="X661" s="34">
        <x:f t="shared" si="362"/>
        <x:v>5.5946386377796802E-2</x:v>
      </x:c>
      <x:c r="Y661" s="34">
        <x:f t="shared" si="386"/>
        <x:v>0.99995880187477393</x:v>
      </x:c>
      <x:c r="Z661" s="34">
        <x:f t="shared" si="363"/>
        <x:v>0.14344706205877136</x:v>
      </x:c>
      <x:c r="AA661" s="34">
        <x:f t="shared" si="364"/>
        <x:v>0.14132618206930392</x:v>
      </x:c>
      <x:c r="AB661" s="34">
        <x:f t="shared" si="365"/>
        <x:v>0.85444641143815092</x:v>
      </x:c>
      <x:c r="AC661" s="34">
        <x:f t="shared" si="366"/>
        <x:v>5.5944081491564865E-2</x:v>
      </x:c>
      <x:c r="AD661" s="34">
        <x:f t="shared" si="367"/>
        <x:v>1.195163737057791</x:v>
      </x:c>
      <x:c r="AE661" s="34">
        <x:f t="shared" si="387"/>
        <x:v>1.2013533952225657</x:v>
      </x:c>
      <x:c r="AF661" s="33">
        <x:f t="shared" si="368"/>
        <x:v>-5.1522376258219538E-3</x:v>
      </x:c>
      <x:c r="AG661" s="33">
        <x:f t="shared" si="388"/>
        <x:v>-2.8478870650466837E-3</x:v>
      </x:c>
      <x:c r="AH661" s="30">
        <x:f t="shared" si="389"/>
        <x:v>44742</x:v>
      </x:c>
      <x:c r="AI661" s="36">
        <x:f t="shared" si="369"/>
        <x:v>2022</x:v>
      </x:c>
      <x:c r="AJ661" s="36">
        <x:f t="shared" si="370"/>
        <x:v>7</x:v>
      </x:c>
      <x:c r="AK661" s="26">
        <x:f t="shared" si="371"/>
        <x:v>0</x:v>
      </x:c>
      <x:c r="AL661" s="34">
        <x:f t="shared" si="390"/>
        <x:v>1.1956082782395101</x:v>
      </x:c>
      <x:c r="AM661" s="35" t="str">
        <x:f t="shared" si="372"/>
      </x:c>
      <x:c r="AN661" s="34">
        <x:f t="shared" si="391"/>
        <x:v>1.2013533952225657</x:v>
      </x:c>
      <x:c r="AO661" s="35">
        <x:f t="shared" si="373"/>
        <x:v>-5.1522376258219538E-3</x:v>
      </x:c>
      <x:c r="AP661" s="31">
        <x:f t="shared" si="374"/>
        <x:v>1</x:v>
      </x:c>
      <x:c r="AQ661" s="26" t="b">
        <x:f t="shared" si="375"/>
        <x:v>1</x:v>
      </x:c>
    </x:row>
    <x:row r="662">
      <x:c r="A662" s="30" t="n">
        <x:f>'净值底稿'!A624</x:f>
        <x:v>44768</x:v>
      </x:c>
      <x:c r="B662" s="32" t="n">
        <x:f>'净值底稿'!F624</x:f>
        <x:v>1.8289443859064525</x:v>
      </x:c>
      <x:c r="C662" s="32" t="n">
        <x:f>'净值底稿'!O624</x:f>
        <x:v>1.3626917261523426</x:v>
      </x:c>
      <x:c r="D662" s="32" t="n">
        <x:f>'净值底稿'!P624</x:f>
        <x:v>1.5516</x:v>
      </x:c>
      <x:c r="E662" s="32" t="n">
        <x:f>'净值底稿'!Q624</x:f>
        <x:v>1.3591</x:v>
      </x:c>
      <x:c r="F662" s="33">
        <x:f t="shared" si="376"/>
        <x:v>1.4783235682229057E-2</x:v>
      </x:c>
      <x:c r="G662" s="33">
        <x:f t="shared" si="377"/>
        <x:v>1.2053200704228884E-2</x:v>
      </x:c>
      <x:c r="H662" s="33">
        <x:f t="shared" si="378"/>
        <x:v>5.8038305281504776E-4</x:v>
      </x:c>
      <x:c r="I662" s="33">
        <x:f t="shared" si="379"/>
        <x:v>1.4717786444906622E-4</x:v>
      </x:c>
      <x:c r="J662" s="34">
        <x:f t="shared" si="380"/>
        <x:v>0.14556767378510951</x:v>
      </x:c>
      <x:c r="K662" s="34">
        <x:f t="shared" si="381"/>
        <x:v>0.14302961490654764</x:v>
      </x:c>
      <x:c r="L662" s="34">
        <x:f t="shared" si="382"/>
        <x:v>0.85494231765488826</x:v>
      </x:c>
      <x:c r="M662" s="34">
        <x:f t="shared" si="383"/>
        <x:v>5.5952315222007359E-2</x:v>
      </x:c>
      <x:c r="N662" s="34">
        <x:f t="shared" si="354"/>
        <x:v>1.1994919215685529</x:v>
      </x:c>
      <x:c r="O662" s="35">
        <x:f t="shared" si="355"/>
        <x:v>0.24059961013681852</x:v>
      </x:c>
      <x:c r="P662" s="26" t="b">
        <x:f t="shared" si="356"/>
        <x:v>0</x:v>
      </x:c>
      <x:c r="Q662" s="26" t="b">
        <x:f t="shared" si="357"/>
        <x:v>0</x:v>
      </x:c>
      <x:c r="R662" s="26" t="b">
        <x:f t="shared" si="358"/>
        <x:v>0</x:v>
      </x:c>
      <x:c r="S662" s="26" t="b">
        <x:f t="shared" si="384"/>
        <x:v>0</x:v>
      </x:c>
      <x:c r="T662" s="26" t="str">
        <x:f t="shared" si="385"/>
        <x:v>不调</x:v>
      </x:c>
      <x:c r="U662" s="34">
        <x:f t="shared" si="359"/>
        <x:v>0.14556767378510951</x:v>
      </x:c>
      <x:c r="V662" s="34">
        <x:f t="shared" si="360"/>
        <x:v>0.14302961490654764</x:v>
      </x:c>
      <x:c r="W662" s="34">
        <x:f t="shared" si="361"/>
        <x:v>0.85494231765488826</x:v>
      </x:c>
      <x:c r="X662" s="34">
        <x:f t="shared" si="362"/>
        <x:v>5.5952315222007359E-2</x:v>
      </x:c>
      <x:c r="Y662" s="34">
        <x:f t="shared" si="386"/>
        <x:v>0.99998626710299976</x:v>
      </x:c>
      <x:c r="Z662" s="34">
        <x:f t="shared" si="363"/>
        <x:v>0.14556567471923887</x:v>
      </x:c>
      <x:c r="AA662" s="34">
        <x:f t="shared" si="364"/>
        <x:v>0.14302765069557816</x:v>
      </x:c>
      <x:c r="AB662" s="34">
        <x:f t="shared" si="365"/>
        <x:v>0.85493057682009876</x:v>
      </x:c>
      <x:c r="AC662" s="34">
        <x:f t="shared" si="366"/>
        <x:v>5.5951546834625492E-2</x:v>
      </x:c>
      <x:c r="AD662" s="34">
        <x:f t="shared" si="367"/>
        <x:v>1.1994754490695412</x:v>
      </x:c>
      <x:c r="AE662" s="34">
        <x:f t="shared" si="387"/>
        <x:v>1.2013533952225657</x:v>
      </x:c>
      <x:c r="AF662" s="33">
        <x:f t="shared" si="368"/>
        <x:v>-1.5631921135716986E-3</x:v>
      </x:c>
      <x:c r="AG662" s="33">
        <x:f t="shared" si="388"/>
        <x:v>3.6076328941878621E-3</x:v>
      </x:c>
      <x:c r="AH662" s="30">
        <x:f t="shared" si="389"/>
        <x:v>44742</x:v>
      </x:c>
      <x:c r="AI662" s="36">
        <x:f t="shared" si="369"/>
        <x:v>2022</x:v>
      </x:c>
      <x:c r="AJ662" s="36">
        <x:f t="shared" si="370"/>
        <x:v>7</x:v>
      </x:c>
      <x:c r="AK662" s="26">
        <x:f t="shared" si="371"/>
        <x:v>0</x:v>
      </x:c>
      <x:c r="AL662" s="34">
        <x:f t="shared" si="390"/>
        <x:v>1.1956082782395101</x:v>
      </x:c>
      <x:c r="AM662" s="35" t="str">
        <x:f t="shared" si="372"/>
      </x:c>
      <x:c r="AN662" s="34">
        <x:f t="shared" si="391"/>
        <x:v>1.2013533952225657</x:v>
      </x:c>
      <x:c r="AO662" s="35">
        <x:f t="shared" si="373"/>
        <x:v>-1.5631921135716986E-3</x:v>
      </x:c>
      <x:c r="AP662" s="31">
        <x:f t="shared" si="374"/>
        <x:v>1</x:v>
      </x:c>
      <x:c r="AQ662" s="26" t="b">
        <x:f t="shared" si="375"/>
        <x:v>1</x:v>
      </x:c>
    </x:row>
    <x:row r="663">
      <x:c r="A663" s="30" t="n">
        <x:f>'净值底稿'!A625</x:f>
        <x:v>44769</x:v>
      </x:c>
      <x:c r="B663" s="32" t="n">
        <x:f>'净值底稿'!F625</x:f>
        <x:v>1.84236458018327</x:v>
      </x:c>
      <x:c r="C663" s="32" t="n">
        <x:f>'净值底稿'!O625</x:f>
        <x:v>1.3693444667424912</x:v>
      </x:c>
      <x:c r="D663" s="32" t="n">
        <x:f>'净值底稿'!P625</x:f>
        <x:v>1.5519</x:v>
      </x:c>
      <x:c r="E663" s="32" t="n">
        <x:f>'净值底稿'!Q625</x:f>
        <x:v>1.3553</x:v>
      </x:c>
      <x:c r="F663" s="33">
        <x:f t="shared" si="376"/>
        <x:v>7.3376721458735528E-3</x:v>
      </x:c>
      <x:c r="G663" s="33">
        <x:f t="shared" si="377"/>
        <x:v>4.8820584013766766E-3</x:v>
      </x:c>
      <x:c r="H663" s="33">
        <x:f t="shared" si="378"/>
        <x:v>1.9334880123733633E-4</x:v>
      </x:c>
      <x:c r="I663" s="33">
        <x:f t="shared" si="379"/>
        <x:v>-2.7959679199470733E-3</x:v>
      </x:c>
      <x:c r="J663" s="34">
        <x:f t="shared" si="380"/>
        <x:v>0.14663378791602152</x:v>
      </x:c>
      <x:c r="K663" s="34">
        <x:f t="shared" si="381"/>
        <x:v>0.14372592003928567</x:v>
      </x:c>
      <x:c r="L663" s="34">
        <x:f t="shared" si="382"/>
        <x:v>0.85509587662226805</x:v>
      </x:c>
      <x:c r="M663" s="34">
        <x:f t="shared" si="383"/>
        <x:v>5.579510810460446E-2</x:v>
      </x:c>
      <x:c r="N663" s="34">
        <x:f t="shared" si="354"/>
        <x:v>1.2012506926821798</x:v>
      </x:c>
      <x:c r="O663" s="35">
        <x:f t="shared" si="355"/>
        <x:v>0.24171449783474044</x:v>
      </x:c>
      <x:c r="P663" s="26" t="b">
        <x:f t="shared" si="356"/>
        <x:v>0</x:v>
      </x:c>
      <x:c r="Q663" s="26" t="b">
        <x:f t="shared" si="357"/>
        <x:v>0</x:v>
      </x:c>
      <x:c r="R663" s="26" t="b">
        <x:f t="shared" si="358"/>
        <x:v>0</x:v>
      </x:c>
      <x:c r="S663" s="26" t="b">
        <x:f t="shared" si="384"/>
        <x:v>0</x:v>
      </x:c>
      <x:c r="T663" s="26" t="str">
        <x:f t="shared" si="385"/>
        <x:v>不调</x:v>
      </x:c>
      <x:c r="U663" s="34">
        <x:f t="shared" si="359"/>
        <x:v>0.14663378791602152</x:v>
      </x:c>
      <x:c r="V663" s="34">
        <x:f t="shared" si="360"/>
        <x:v>0.14372592003928567</x:v>
      </x:c>
      <x:c r="W663" s="34">
        <x:f t="shared" si="361"/>
        <x:v>0.85509587662226805</x:v>
      </x:c>
      <x:c r="X663" s="34">
        <x:f t="shared" si="362"/>
        <x:v>5.579510810460446E-2</x:v>
      </x:c>
      <x:c r="Y663" s="34">
        <x:f t="shared" si="386"/>
        <x:v>0.99998626710299976</x:v>
      </x:c>
      <x:c r="Z663" s="34">
        <x:f t="shared" si="363"/>
        <x:v>0.14663177420931531</x:v>
      </x:c>
      <x:c r="AA663" s="34">
        <x:f t="shared" si="364"/>
        <x:v>0.1437239462660295</x:v>
      </x:c>
      <x:c r="AB663" s="34">
        <x:f t="shared" si="365"/>
        <x:v>0.85508413367866909</x:v>
      </x:c>
      <x:c r="AC663" s="34">
        <x:f t="shared" si="366"/>
        <x:v>5.5794341876131741E-2</x:v>
      </x:c>
      <x:c r="AD663" s="34">
        <x:f t="shared" si="367"/>
        <x:v>1.2012341960301456</x:v>
      </x:c>
      <x:c r="AE663" s="34">
        <x:f t="shared" si="387"/>
        <x:v>1.2013533952225657</x:v>
      </x:c>
      <x:c r="AF663" s="33">
        <x:f t="shared" si="368"/>
        <x:v>-9.9220756268780796E-5</x:v>
      </x:c>
      <x:c r="AG663" s="33">
        <x:f t="shared" si="388"/>
        <x:v>1.4662634086997084E-3</x:v>
      </x:c>
      <x:c r="AH663" s="30">
        <x:f t="shared" si="389"/>
        <x:v>44742</x:v>
      </x:c>
      <x:c r="AI663" s="36">
        <x:f t="shared" si="369"/>
        <x:v>2022</x:v>
      </x:c>
      <x:c r="AJ663" s="36">
        <x:f t="shared" si="370"/>
        <x:v>7</x:v>
      </x:c>
      <x:c r="AK663" s="26">
        <x:f t="shared" si="371"/>
        <x:v>0</x:v>
      </x:c>
      <x:c r="AL663" s="34">
        <x:f t="shared" si="390"/>
        <x:v>1.1956082782395101</x:v>
      </x:c>
      <x:c r="AM663" s="35" t="str">
        <x:f t="shared" si="372"/>
      </x:c>
      <x:c r="AN663" s="34">
        <x:f t="shared" si="391"/>
        <x:v>1.2013533952225657</x:v>
      </x:c>
      <x:c r="AO663" s="35">
        <x:f t="shared" si="373"/>
        <x:v>-9.9220756268780796E-5</x:v>
      </x:c>
      <x:c r="AP663" s="31">
        <x:f t="shared" si="374"/>
        <x:v>1</x:v>
      </x:c>
      <x:c r="AQ663" s="26" t="b">
        <x:f t="shared" si="375"/>
        <x:v>1</x:v>
      </x:c>
    </x:row>
    <x:row r="664">
      <x:c r="A664" s="30" t="n">
        <x:f>'净值底稿'!A626</x:f>
        <x:v>44770</x:v>
      </x:c>
      <x:c r="B664" s="32" t="n">
        <x:f>'净值底稿'!F626</x:f>
        <x:v>1.84560835382906</x:v>
      </x:c>
      <x:c r="C664" s="32" t="n">
        <x:f>'净值底稿'!O626</x:f>
        <x:v>1.374839366572881</x:v>
      </x:c>
      <x:c r="D664" s="32" t="n">
        <x:f>'净值底稿'!P626</x:f>
        <x:v>1.5515</x:v>
      </x:c>
      <x:c r="E664" s="32" t="n">
        <x:f>'净值底稿'!Q626</x:f>
        <x:v>1.3672</x:v>
      </x:c>
      <x:c r="F664" s="33">
        <x:f t="shared" si="376"/>
        <x:v>1.7606578419280261E-3</x:v>
      </x:c>
      <x:c r="G664" s="33">
        <x:f t="shared" si="377"/>
        <x:v>4.0127958770386218E-3</x:v>
      </x:c>
      <x:c r="H664" s="33">
        <x:f t="shared" si="378"/>
        <x:v>-2.5774856627358567E-4</x:v>
      </x:c>
      <x:c r="I664" s="33">
        <x:f t="shared" si="379"/>
        <x:v>8.7803438353131202E-3</x:v>
      </x:c>
      <x:c r="J664" s="34">
        <x:f t="shared" si="380"/>
        <x:v>0.14688994259245275</x:v>
      </x:c>
      <x:c r="K664" s="34">
        <x:f t="shared" si="381"/>
        <x:v>0.14430068112503755</x:v>
      </x:c>
      <x:c r="L664" s="34">
        <x:f t="shared" si="382"/>
        <x:v>0.85486373696917017</x:v>
      </x:c>
      <x:c r="M664" s="34">
        <x:f t="shared" si="383"/>
        <x:v>5.6284235381869184E-2</x:v>
      </x:c>
      <x:c r="N664" s="34">
        <x:f t="shared" si="354"/>
        <x:v>1.2023385960685296</x:v>
      </x:c>
      <x:c r="O664" s="35">
        <x:f t="shared" si="355"/>
        <x:v>0.24218687204223568</x:v>
      </x:c>
      <x:c r="P664" s="26" t="b">
        <x:f t="shared" si="356"/>
        <x:v>0</x:v>
      </x:c>
      <x:c r="Q664" s="26" t="b">
        <x:f t="shared" si="357"/>
        <x:v>0</x:v>
      </x:c>
      <x:c r="R664" s="26" t="b">
        <x:f t="shared" si="358"/>
        <x:v>0</x:v>
      </x:c>
      <x:c r="S664" s="26" t="b">
        <x:f t="shared" si="384"/>
        <x:v>0</x:v>
      </x:c>
      <x:c r="T664" s="26" t="str">
        <x:f t="shared" si="385"/>
        <x:v>不调</x:v>
      </x:c>
      <x:c r="U664" s="34">
        <x:f t="shared" si="359"/>
        <x:v>0.14688994259245275</x:v>
      </x:c>
      <x:c r="V664" s="34">
        <x:f t="shared" si="360"/>
        <x:v>0.14430068112503755</x:v>
      </x:c>
      <x:c r="W664" s="34">
        <x:f t="shared" si="361"/>
        <x:v>0.85486373696917017</x:v>
      </x:c>
      <x:c r="X664" s="34">
        <x:f t="shared" si="362"/>
        <x:v>5.6284235381869184E-2</x:v>
      </x:c>
      <x:c r="Y664" s="34">
        <x:f t="shared" si="386"/>
        <x:v>0.99998626710299976</x:v>
      </x:c>
      <x:c r="Z664" s="34">
        <x:f t="shared" si="363"/>
        <x:v>0.14688792536800074</x:v>
      </x:c>
      <x:c r="AA664" s="34">
        <x:f t="shared" si="364"/>
        <x:v>0.1442986994586466</x:v>
      </x:c>
      <x:c r="AB664" s="34">
        <x:f t="shared" si="365"/>
        <x:v>0.85485199721352112</x:v>
      </x:c>
      <x:c r="AC664" s="34">
        <x:f t="shared" si="366"/>
        <x:v>5.628346243626195E-2</x:v>
      </x:c>
      <x:c r="AD664" s="34">
        <x:f t="shared" si="367"/>
        <x:v>1.2023220844764306</x:v>
      </x:c>
      <x:c r="AE664" s="34">
        <x:f t="shared" si="387"/>
        <x:v>1.2023220844764306</x:v>
      </x:c>
      <x:c r="AF664" s="33">
        <x:f t="shared" si="368"/>
        <x:v>0</x:v>
      </x:c>
      <x:c r="AG664" s="33">
        <x:f t="shared" si="388"/>
        <x:v>9.0564225517408836E-4</x:v>
      </x:c>
      <x:c r="AH664" s="30">
        <x:f t="shared" si="389"/>
        <x:v>44742</x:v>
      </x:c>
      <x:c r="AI664" s="36">
        <x:f t="shared" si="369"/>
        <x:v>2022</x:v>
      </x:c>
      <x:c r="AJ664" s="36">
        <x:f t="shared" si="370"/>
        <x:v>7</x:v>
      </x:c>
      <x:c r="AK664" s="26">
        <x:f t="shared" si="371"/>
        <x:v>0</x:v>
      </x:c>
      <x:c r="AL664" s="34">
        <x:f t="shared" si="390"/>
        <x:v>1.1956082782395101</x:v>
      </x:c>
      <x:c r="AM664" s="35" t="str">
        <x:f t="shared" si="372"/>
      </x:c>
      <x:c r="AN664" s="34">
        <x:f t="shared" si="391"/>
        <x:v>1.2023220844764306</x:v>
      </x:c>
      <x:c r="AO664" s="35">
        <x:f t="shared" si="373"/>
        <x:v>0</x:v>
      </x:c>
      <x:c r="AP664" s="31">
        <x:f t="shared" si="374"/>
        <x:v>1</x:v>
      </x:c>
      <x:c r="AQ664" s="26" t="b">
        <x:f t="shared" si="375"/>
        <x:v>1</x:v>
      </x:c>
    </x:row>
    <x:row r="665">
      <x:c r="A665" s="30" t="n">
        <x:f>'净值底稿'!A627</x:f>
        <x:v>44771</x:v>
      </x:c>
      <x:c r="B665" s="32" t="n">
        <x:f>'净值底稿'!F627</x:f>
        <x:v>1.8501318053128402</x:v>
      </x:c>
      <x:c r="C665" s="32" t="n">
        <x:f>'净值底稿'!O627</x:f>
        <x:v>1.36496577800881</x:v>
      </x:c>
      <x:c r="D665" s="32" t="n">
        <x:f>'净值底稿'!P627</x:f>
        <x:v>1.5532</x:v>
      </x:c>
      <x:c r="E665" s="32" t="n">
        <x:f>'净值底稿'!Q627</x:f>
        <x:v>1.3832</x:v>
      </x:c>
      <x:c r="F665" s="33">
        <x:f t="shared" si="376"/>
        <x:v>2.4509270747476997E-3</x:v>
      </x:c>
      <x:c r="G665" s="33">
        <x:f t="shared" si="377"/>
        <x:v>-7.1816306720132728E-3</x:v>
      </x:c>
      <x:c r="H665" s="33">
        <x:f t="shared" si="378"/>
        <x:v>1.0957138253302467E-3</x:v>
      </x:c>
      <x:c r="I665" s="33">
        <x:f t="shared" si="379"/>
        <x:v>1.1702750146284302E-2</x:v>
      </x:c>
      <x:c r="J665" s="34">
        <x:f t="shared" si="380"/>
        <x:v>0.1472479369612387</x:v>
      </x:c>
      <x:c r="K665" s="34">
        <x:f t="shared" si="381"/>
        <x:v>0.14326239949268274</x:v>
      </x:c>
      <x:c r="L665" s="34">
        <x:f t="shared" si="382"/>
        <x:v>0.85578867036547912</x:v>
      </x:c>
      <x:c r="M665" s="34">
        <x:f t="shared" si="383"/>
        <x:v>5.6942133734521304E-2</x:v>
      </x:c>
      <x:c r="N665" s="34">
        <x:f t="shared" si="354"/>
        <x:v>1.2032411405539218</x:v>
      </x:c>
      <x:c r="O665" s="35">
        <x:f t="shared" si="355"/>
        <x:v>0.24143983002458064</x:v>
      </x:c>
      <x:c r="P665" s="26" t="b">
        <x:f t="shared" si="356"/>
        <x:v>0</x:v>
      </x:c>
      <x:c r="Q665" s="26" t="b">
        <x:f t="shared" si="357"/>
        <x:v>0</x:v>
      </x:c>
      <x:c r="R665" s="26" t="b">
        <x:f t="shared" si="358"/>
        <x:v>0</x:v>
      </x:c>
      <x:c r="S665" s="26" t="b">
        <x:f t="shared" si="384"/>
        <x:v>0</x:v>
      </x:c>
      <x:c r="T665" s="26" t="str">
        <x:f t="shared" si="385"/>
        <x:v>不调</x:v>
      </x:c>
      <x:c r="U665" s="34">
        <x:f t="shared" si="359"/>
        <x:v>0.1472479369612387</x:v>
      </x:c>
      <x:c r="V665" s="34">
        <x:f t="shared" si="360"/>
        <x:v>0.14326239949268274</x:v>
      </x:c>
      <x:c r="W665" s="34">
        <x:f t="shared" si="361"/>
        <x:v>0.85578867036547912</x:v>
      </x:c>
      <x:c r="X665" s="34">
        <x:f t="shared" si="362"/>
        <x:v>5.6942133734521304E-2</x:v>
      </x:c>
      <x:c r="Y665" s="34">
        <x:f t="shared" si="386"/>
        <x:v>0.99998626710299976</x:v>
      </x:c>
      <x:c r="Z665" s="34">
        <x:f t="shared" si="363"/>
        <x:v>0.14724591482048691</x:v>
      </x:c>
      <x:c r="AA665" s="34">
        <x:f t="shared" si="364"/>
        <x:v>0.14326043208490649</x:v>
      </x:c>
      <x:c r="AB665" s="34">
        <x:f t="shared" si="365"/>
        <x:v>0.85577691790781507</x:v>
      </x:c>
      <x:c r="AC665" s="34">
        <x:f t="shared" si="366"/>
        <x:v>5.6941351754063757E-2</x:v>
      </x:c>
      <x:c r="AD665" s="34">
        <x:f t="shared" si="367"/>
        <x:v>1.2032246165672722</x:v>
      </x:c>
      <x:c r="AE665" s="34">
        <x:f t="shared" si="387"/>
        <x:v>1.2032246165672722</x:v>
      </x:c>
      <x:c r="AF665" s="33">
        <x:f t="shared" si="368"/>
        <x:v>0</x:v>
      </x:c>
      <x:c r="AG665" s="33">
        <x:f t="shared" si="388"/>
        <x:v>7.5065750059355452E-4</x:v>
      </x:c>
      <x:c r="AH665" s="30">
        <x:f t="shared" si="389"/>
        <x:v>44742</x:v>
      </x:c>
      <x:c r="AI665" s="36">
        <x:f t="shared" si="369"/>
        <x:v>2022</x:v>
      </x:c>
      <x:c r="AJ665" s="36">
        <x:f t="shared" si="370"/>
        <x:v>7</x:v>
      </x:c>
      <x:c r="AK665" s="26">
        <x:f t="shared" si="371"/>
        <x:v>1</x:v>
      </x:c>
      <x:c r="AL665" s="34">
        <x:f t="shared" si="390"/>
        <x:v>1.1956082782395101</x:v>
      </x:c>
      <x:c r="AM665" s="35">
        <x:f t="shared" si="372"/>
        <x:v>6.3702622893986316E-3</x:v>
      </x:c>
      <x:c r="AN665" s="34">
        <x:f t="shared" si="391"/>
        <x:v>1.2032246165672722</x:v>
      </x:c>
      <x:c r="AO665" s="35">
        <x:f t="shared" si="373"/>
        <x:v>0</x:v>
      </x:c>
      <x:c r="AP665" s="31">
        <x:f t="shared" si="374"/>
        <x:v>1</x:v>
      </x:c>
      <x:c r="AQ665" s="26" t="b">
        <x:f t="shared" si="375"/>
        <x:v>1</x:v>
      </x:c>
    </x:row>
    <x:row r="666">
      <x:c r="A666" s="30" t="n">
        <x:f>'净值底稿'!A628</x:f>
        <x:v>44774</x:v>
      </x:c>
      <x:c r="B666" s="32" t="n">
        <x:f>'净值底稿'!F628</x:f>
        <x:v>1.8709622696990076</x:v>
      </x:c>
      <x:c r="C666" s="32" t="n">
        <x:f>'净值底稿'!O628</x:f>
        <x:v>1.3756853035677075</x:v>
      </x:c>
      <x:c r="D666" s="32" t="n">
        <x:f>'净值底稿'!P628</x:f>
        <x:v>1.5552</x:v>
      </x:c>
      <x:c r="E666" s="32" t="n">
        <x:f>'净值底稿'!Q628</x:f>
        <x:v>1.3875</x:v>
      </x:c>
      <x:c r="F666" s="33">
        <x:f t="shared" si="376"/>
        <x:v>1.1258908325531447E-2</x:v>
      </x:c>
      <x:c r="G666" s="33">
        <x:f t="shared" si="377"/>
        <x:v>7.8533291688345219E-3</x:v>
      </x:c>
      <x:c r="H666" s="33">
        <x:f t="shared" si="378"/>
        <x:v>1.2876641771826236E-3</x:v>
      </x:c>
      <x:c r="I666" s="33">
        <x:f t="shared" si="379"/>
        <x:v>3.1087333718913257E-3</x:v>
      </x:c>
      <x:c r="J666" s="34">
        <x:f t="shared" si="380"/>
        <x:v>0.14890374307675977</x:v>
      </x:c>
      <x:c r="K666" s="34">
        <x:f t="shared" si="381"/>
        <x:v>0.14438550341493872</x:v>
      </x:c>
      <x:c r="L666" s="34">
        <x:f t="shared" si="382"/>
        <x:v>0.85687887118866468</x:v>
      </x:c>
      <x:c r="M666" s="34">
        <x:f t="shared" si="383"/>
        <x:v>5.7118367234502219E-2</x:v>
      </x:c>
      <x:c r="N666" s="34">
        <x:f t="shared" si="354"/>
        <x:v>1.2072864849148652</x:v>
      </x:c>
      <x:c r="O666" s="35">
        <x:f t="shared" si="355"/>
        <x:v>0.24293260146317344</x:v>
      </x:c>
      <x:c r="P666" s="26" t="b">
        <x:f t="shared" si="356"/>
        <x:v>0</x:v>
      </x:c>
      <x:c r="Q666" s="26" t="b">
        <x:f t="shared" si="357"/>
        <x:v>0</x:v>
      </x:c>
      <x:c r="R666" s="26" t="b">
        <x:f t="shared" si="358"/>
        <x:v>0</x:v>
      </x:c>
      <x:c r="S666" s="26" t="b">
        <x:f t="shared" si="384"/>
        <x:v>0</x:v>
      </x:c>
      <x:c r="T666" s="26" t="str">
        <x:f t="shared" si="385"/>
        <x:v>不调</x:v>
      </x:c>
      <x:c r="U666" s="34">
        <x:f t="shared" si="359"/>
        <x:v>0.14890374307675977</x:v>
      </x:c>
      <x:c r="V666" s="34">
        <x:f t="shared" si="360"/>
        <x:v>0.14438550341493872</x:v>
      </x:c>
      <x:c r="W666" s="34">
        <x:f t="shared" si="361"/>
        <x:v>0.85687887118866468</x:v>
      </x:c>
      <x:c r="X666" s="34">
        <x:f t="shared" si="362"/>
        <x:v>5.7118367234502219E-2</x:v>
      </x:c>
      <x:c r="Y666" s="34">
        <x:f t="shared" si="386"/>
        <x:v>0.99995880187477393</x:v>
      </x:c>
      <x:c r="Z666" s="34">
        <x:f t="shared" si="363"/>
        <x:v>0.14889760852170586</x:v>
      </x:c>
      <x:c r="AA666" s="34">
        <x:f t="shared" si="364"/>
        <x:v>0.14437955500288821</x:v>
      </x:c>
      <x:c r="AB666" s="34">
        <x:f t="shared" si="365"/>
        <x:v>0.85684356938562589</x:v>
      </x:c>
      <x:c r="AC666" s="34">
        <x:f t="shared" si="366"/>
        <x:v>5.7116014064856183E-2</x:v>
      </x:c>
      <x:c r="AD666" s="34">
        <x:f t="shared" si="367"/>
        <x:v>1.207236746975076</x:v>
      </x:c>
      <x:c r="AE666" s="34">
        <x:f t="shared" si="387"/>
        <x:v>1.207236746975076</x:v>
      </x:c>
      <x:c r="AF666" s="33">
        <x:f t="shared" si="368"/>
        <x:v>0</x:v>
      </x:c>
      <x:c r="AG666" s="33">
        <x:f t="shared" si="388"/>
        <x:v>3.3344816525198162E-3</x:v>
      </x:c>
      <x:c r="AH666" s="30">
        <x:f t="shared" si="389"/>
        <x:v>44742</x:v>
      </x:c>
      <x:c r="AI666" s="36">
        <x:f t="shared" si="369"/>
        <x:v>2022</x:v>
      </x:c>
      <x:c r="AJ666" s="36">
        <x:f t="shared" si="370"/>
        <x:v>8</x:v>
      </x:c>
      <x:c r="AK666" s="26">
        <x:f t="shared" si="371"/>
        <x:v>0</x:v>
      </x:c>
      <x:c r="AL666" s="34">
        <x:f t="shared" si="390"/>
        <x:v>1.2032246165672722</x:v>
      </x:c>
      <x:c r="AM666" s="35" t="str">
        <x:f t="shared" si="372"/>
      </x:c>
      <x:c r="AN666" s="34">
        <x:f t="shared" si="391"/>
        <x:v>1.207236746975076</x:v>
      </x:c>
      <x:c r="AO666" s="35">
        <x:f t="shared" si="373"/>
        <x:v>0</x:v>
      </x:c>
      <x:c r="AP666" s="31">
        <x:f t="shared" si="374"/>
        <x:v>1</x:v>
      </x:c>
      <x:c r="AQ666" s="26" t="b">
        <x:f t="shared" si="375"/>
        <x:v>1</x:v>
      </x:c>
    </x:row>
    <x:row r="667">
      <x:c r="A667" s="30" t="n">
        <x:f>'净值底稿'!A629</x:f>
        <x:v>44775</x:v>
      </x:c>
      <x:c r="B667" s="32" t="n">
        <x:f>'净值底稿'!F629</x:f>
        <x:v>1.8522309491320625</x:v>
      </x:c>
      <x:c r="C667" s="32" t="n">
        <x:f>'净值底稿'!O629</x:f>
        <x:v>1.3340422933599951</x:v>
      </x:c>
      <x:c r="D667" s="32" t="n">
        <x:f>'净值底稿'!P629</x:f>
        <x:v>1.5558</x:v>
      </x:c>
      <x:c r="E667" s="32" t="n">
        <x:f>'净值底稿'!Q629</x:f>
        <x:v>1.3951</x:v>
      </x:c>
      <x:c r="F667" s="33">
        <x:f t="shared" si="376"/>
        <x:v>-1.0011597171309283E-2</x:v>
      </x:c>
      <x:c r="G667" s="33">
        <x:f t="shared" si="377"/>
        <x:v>-3.0270738590951862E-2</x:v>
      </x:c>
      <x:c r="H667" s="33">
        <x:f t="shared" si="378"/>
        <x:v>3.8580246913588745E-4</x:v>
      </x:c>
      <x:c r="I667" s="33">
        <x:f t="shared" si="379"/>
        <x:v>5.4774774774775103E-3</x:v>
      </x:c>
      <x:c r="J667" s="34">
        <x:f t="shared" si="380"/>
        <x:v>0.14740690564541523</x:v>
      </x:c>
      <x:c r="K667" s="34">
        <x:f t="shared" si="381"/>
        <x:v>0.14000907923551784</x:v>
      </x:c>
      <x:c r="L667" s="34">
        <x:f t="shared" si="382"/>
        <x:v>0.85717414175035811</x:v>
      </x:c>
      <x:c r="M667" s="34">
        <x:f t="shared" si="383"/>
        <x:v>5.742886574549972E-2</x:v>
      </x:c>
      <x:c r="N667" s="34">
        <x:f t="shared" si="354"/>
        <x:v>1.202018992376791</x:v>
      </x:c>
      <x:c r="O667" s="35">
        <x:f t="shared" si="355"/>
        <x:v>0.23911101796537854</x:v>
      </x:c>
      <x:c r="P667" s="26" t="b">
        <x:f t="shared" si="356"/>
        <x:v>0</x:v>
      </x:c>
      <x:c r="Q667" s="26" t="b">
        <x:f t="shared" si="357"/>
        <x:v>0</x:v>
      </x:c>
      <x:c r="R667" s="26" t="b">
        <x:f t="shared" si="358"/>
        <x:v>0</x:v>
      </x:c>
      <x:c r="S667" s="26" t="b">
        <x:f t="shared" si="384"/>
        <x:v>0</x:v>
      </x:c>
      <x:c r="T667" s="26" t="str">
        <x:f t="shared" si="385"/>
        <x:v>不调</x:v>
      </x:c>
      <x:c r="U667" s="34">
        <x:f t="shared" si="359"/>
        <x:v>0.14740690564541523</x:v>
      </x:c>
      <x:c r="V667" s="34">
        <x:f t="shared" si="360"/>
        <x:v>0.14000907923551784</x:v>
      </x:c>
      <x:c r="W667" s="34">
        <x:f t="shared" si="361"/>
        <x:v>0.85717414175035811</x:v>
      </x:c>
      <x:c r="X667" s="34">
        <x:f t="shared" si="362"/>
        <x:v>5.742886574549972E-2</x:v>
      </x:c>
      <x:c r="Y667" s="34">
        <x:f t="shared" si="386"/>
        <x:v>0.99998626710299976</x:v>
      </x:c>
      <x:c r="Z667" s="34">
        <x:f t="shared" si="363"/>
        <x:v>0.14740488132156288</x:v>
      </x:c>
      <x:c r="AA667" s="34">
        <x:f t="shared" si="364"/>
        <x:v>0.14000715650525358</x:v>
      </x:c>
      <x:c r="AB667" s="34">
        <x:f t="shared" si="365"/>
        <x:v>0.85716237026615816</x:v>
      </x:c>
      <x:c r="AC667" s="34">
        <x:f t="shared" si="366"/>
        <x:v>5.7428077080801596E-2</x:v>
      </x:c>
      <x:c r="AD667" s="34">
        <x:f t="shared" si="367"/>
        <x:v>1.2020024851737761</x:v>
      </x:c>
      <x:c r="AE667" s="34">
        <x:f t="shared" si="387"/>
        <x:v>1.207236746975076</x:v>
      </x:c>
      <x:c r="AF667" s="33">
        <x:f t="shared" si="368"/>
        <x:v>-4.3357376375555701E-3</x:v>
      </x:c>
      <x:c r="AG667" s="33">
        <x:f t="shared" si="388"/>
        <x:v>-4.3357376375555701E-3</x:v>
      </x:c>
      <x:c r="AH667" s="30">
        <x:f t="shared" si="389"/>
        <x:v>44742</x:v>
      </x:c>
      <x:c r="AI667" s="36">
        <x:f t="shared" si="369"/>
        <x:v>2022</x:v>
      </x:c>
      <x:c r="AJ667" s="36">
        <x:f t="shared" si="370"/>
        <x:v>8</x:v>
      </x:c>
      <x:c r="AK667" s="26">
        <x:f t="shared" si="371"/>
        <x:v>0</x:v>
      </x:c>
      <x:c r="AL667" s="34">
        <x:f t="shared" si="390"/>
        <x:v>1.2032246165672722</x:v>
      </x:c>
      <x:c r="AM667" s="35" t="str">
        <x:f t="shared" si="372"/>
      </x:c>
      <x:c r="AN667" s="34">
        <x:f t="shared" si="391"/>
        <x:v>1.207236746975076</x:v>
      </x:c>
      <x:c r="AO667" s="35">
        <x:f t="shared" si="373"/>
        <x:v>-4.3357376375555701E-3</x:v>
      </x:c>
      <x:c r="AP667" s="31">
        <x:f t="shared" si="374"/>
        <x:v>1</x:v>
      </x:c>
      <x:c r="AQ667" s="26" t="b">
        <x:f t="shared" si="375"/>
        <x:v>1</x:v>
      </x:c>
    </x:row>
    <x:row r="668">
      <x:c r="A668" s="30" t="n">
        <x:f>'净值底稿'!A630</x:f>
        <x:v>44776</x:v>
      </x:c>
      <x:c r="B668" s="32" t="n">
        <x:f>'净值底稿'!F630</x:f>
        <x:v>1.8220470461190126</x:v>
      </x:c>
      <x:c r="C668" s="32" t="n">
        <x:f>'净值底稿'!O630</x:f>
        <x:v>1.32366020147206</x:v>
      </x:c>
      <x:c r="D668" s="32" t="n">
        <x:f>'净值底稿'!P630</x:f>
        <x:v>1.557</x:v>
      </x:c>
      <x:c r="E668" s="32" t="n">
        <x:f>'净值底稿'!Q630</x:f>
        <x:v>1.3895</x:v>
      </x:c>
      <x:c r="F668" s="33">
        <x:f t="shared" si="376"/>
        <x:v>-1.6295971637442896E-2</x:v>
      </x:c>
      <x:c r="G668" s="33">
        <x:f t="shared" si="377"/>
        <x:v>-7.7824308416686305E-3</x:v>
      </x:c>
      <x:c r="H668" s="33">
        <x:f t="shared" si="378"/>
        <x:v>7.7130736598518546E-4</x:v>
      </x:c>
      <x:c r="I668" s="33">
        <x:f t="shared" si="379"/>
        <x:v>-4.0140491721023519E-3</x:v>
      </x:c>
      <x:c r="J668" s="34">
        <x:f t="shared" si="380"/>
        <x:v>0.14500277555632604</x:v>
      </x:c>
      <x:c r="K668" s="34">
        <x:f t="shared" si="381"/>
        <x:v>0.13891756049241277</x:v>
      </x:c>
      <x:c r="L668" s="34">
        <x:f t="shared" si="382"/>
        <x:v>0.85782350591618972</x:v>
      </x:c>
      <x:c r="M668" s="34">
        <x:f t="shared" si="383"/>
        <x:v>5.7197557955539977E-2</x:v>
      </x:c>
      <x:c r="N668" s="34">
        <x:f t="shared" si="354"/>
        <x:v>1.1989413999204683</x:v>
      </x:c>
      <x:c r="O668" s="35">
        <x:f t="shared" si="355"/>
        <x:v>0.23680918522587727</x:v>
      </x:c>
      <x:c r="P668" s="26" t="b">
        <x:f t="shared" si="356"/>
        <x:v>0</x:v>
      </x:c>
      <x:c r="Q668" s="26" t="b">
        <x:f t="shared" si="357"/>
        <x:v>0</x:v>
      </x:c>
      <x:c r="R668" s="26" t="b">
        <x:f t="shared" si="358"/>
        <x:v>0</x:v>
      </x:c>
      <x:c r="S668" s="26" t="b">
        <x:f t="shared" si="384"/>
        <x:v>0</x:v>
      </x:c>
      <x:c r="T668" s="26" t="str">
        <x:f t="shared" si="385"/>
        <x:v>不调</x:v>
      </x:c>
      <x:c r="U668" s="34">
        <x:f t="shared" si="359"/>
        <x:v>0.14500277555632604</x:v>
      </x:c>
      <x:c r="V668" s="34">
        <x:f t="shared" si="360"/>
        <x:v>0.13891756049241277</x:v>
      </x:c>
      <x:c r="W668" s="34">
        <x:f t="shared" si="361"/>
        <x:v>0.85782350591618972</x:v>
      </x:c>
      <x:c r="X668" s="34">
        <x:f t="shared" si="362"/>
        <x:v>5.7197557955539977E-2</x:v>
      </x:c>
      <x:c r="Y668" s="34">
        <x:f t="shared" si="386"/>
        <x:v>0.99998626710299976</x:v>
      </x:c>
      <x:c r="Z668" s="34">
        <x:f t="shared" si="363"/>
        <x:v>0.14500078424814458</x:v>
      </x:c>
      <x:c r="AA668" s="34">
        <x:f t="shared" si="364"/>
        <x:v>0.13891565275186302</x:v>
      </x:c>
      <x:c r="AB668" s="34">
        <x:f t="shared" si="365"/>
        <x:v>0.8578117255143386</x:v>
      </x:c>
      <x:c r="AC668" s="34">
        <x:f t="shared" si="366"/>
        <x:v>5.7196772467367908E-2</x:v>
      </x:c>
      <x:c r="AD668" s="34">
        <x:f t="shared" si="367"/>
        <x:v>1.1989249349817139</x:v>
      </x:c>
      <x:c r="AE668" s="34">
        <x:f t="shared" si="387"/>
        <x:v>1.207236746975076</x:v>
      </x:c>
      <x:c r="AF668" s="33">
        <x:f t="shared" si="368"/>
        <x:v>-6.8849892236867438E-3</x:v>
      </x:c>
      <x:c r="AG668" s="33">
        <x:f t="shared" si="388"/>
        <x:v>-2.5603526032786927E-3</x:v>
      </x:c>
      <x:c r="AH668" s="30">
        <x:f t="shared" si="389"/>
        <x:v>44742</x:v>
      </x:c>
      <x:c r="AI668" s="36">
        <x:f t="shared" si="369"/>
        <x:v>2022</x:v>
      </x:c>
      <x:c r="AJ668" s="36">
        <x:f t="shared" si="370"/>
        <x:v>8</x:v>
      </x:c>
      <x:c r="AK668" s="26">
        <x:f t="shared" si="371"/>
        <x:v>0</x:v>
      </x:c>
      <x:c r="AL668" s="34">
        <x:f t="shared" si="390"/>
        <x:v>1.2032246165672722</x:v>
      </x:c>
      <x:c r="AM668" s="35" t="str">
        <x:f t="shared" si="372"/>
      </x:c>
      <x:c r="AN668" s="34">
        <x:f t="shared" si="391"/>
        <x:v>1.207236746975076</x:v>
      </x:c>
      <x:c r="AO668" s="35">
        <x:f t="shared" si="373"/>
        <x:v>-6.8849892236867438E-3</x:v>
      </x:c>
      <x:c r="AP668" s="31">
        <x:f t="shared" si="374"/>
        <x:v>1</x:v>
      </x:c>
      <x:c r="AQ668" s="26" t="b">
        <x:f t="shared" si="375"/>
        <x:v>1</x:v>
      </x:c>
    </x:row>
    <x:row r="669">
      <x:c r="A669" s="30" t="n">
        <x:f>'净值底稿'!A631</x:f>
        <x:v>44777</x:v>
      </x:c>
      <x:c r="B669" s="32" t="n">
        <x:f>'净值底稿'!F631</x:f>
        <x:v>1.8365417364105374</x:v>
      </x:c>
      <x:c r="C669" s="32" t="n">
        <x:f>'净值底稿'!O631</x:f>
        <x:v>1.3349414084566038</x:v>
      </x:c>
      <x:c r="D669" s="32" t="n">
        <x:f>'净值底稿'!P631</x:f>
        <x:v>1.5579</x:v>
      </x:c>
      <x:c r="E669" s="32" t="n">
        <x:f>'净值底稿'!Q631</x:f>
        <x:v>1.3941</x:v>
      </x:c>
      <x:c r="F669" s="33">
        <x:f t="shared" si="376"/>
        <x:v>7.9551679647342777E-3</x:v>
      </x:c>
      <x:c r="G669" s="33">
        <x:f t="shared" si="377"/>
        <x:v>8.5227364031930097E-3</x:v>
      </x:c>
      <x:c r="H669" s="33">
        <x:f t="shared" si="378"/>
        <x:v>5.7803468208095232E-4</x:v>
      </x:c>
      <x:c r="I669" s="33">
        <x:f t="shared" si="379"/>
        <x:v>3.3105433609210699E-3</x:v>
      </x:c>
      <x:c r="J669" s="34">
        <x:f t="shared" si="380"/>
        <x:v>0.14615428984185677</x:v>
      </x:c>
      <x:c r="K669" s="34">
        <x:f t="shared" si="381"/>
        <x:v>0.14009959424254464</x:v>
      </x:c>
      <x:c r="L669" s="34">
        <x:f t="shared" si="382"/>
        <x:v>0.8583075704423816</x:v>
      </x:c>
      <x:c r="M669" s="34">
        <x:f t="shared" si="383"/>
        <x:v>5.7386124862725867E-2</x:v>
      </x:c>
      <x:c r="N669" s="34">
        <x:f t="shared" si="354"/>
        <x:v>1.2019475793895089</x:v>
      </x:c>
      <x:c r="O669" s="35">
        <x:f t="shared" si="355"/>
        <x:v>0.23815837644915847</x:v>
      </x:c>
      <x:c r="P669" s="26" t="b">
        <x:f t="shared" si="356"/>
        <x:v>0</x:v>
      </x:c>
      <x:c r="Q669" s="26" t="b">
        <x:f t="shared" si="357"/>
        <x:v>0</x:v>
      </x:c>
      <x:c r="R669" s="26" t="b">
        <x:f t="shared" si="358"/>
        <x:v>0</x:v>
      </x:c>
      <x:c r="S669" s="26" t="b">
        <x:f t="shared" si="384"/>
        <x:v>0</x:v>
      </x:c>
      <x:c r="T669" s="26" t="str">
        <x:f t="shared" si="385"/>
        <x:v>不调</x:v>
      </x:c>
      <x:c r="U669" s="34">
        <x:f t="shared" si="359"/>
        <x:v>0.14615428984185677</x:v>
      </x:c>
      <x:c r="V669" s="34">
        <x:f t="shared" si="360"/>
        <x:v>0.14009959424254464</x:v>
      </x:c>
      <x:c r="W669" s="34">
        <x:f t="shared" si="361"/>
        <x:v>0.8583075704423816</x:v>
      </x:c>
      <x:c r="X669" s="34">
        <x:f t="shared" si="362"/>
        <x:v>5.7386124862725867E-2</x:v>
      </x:c>
      <x:c r="Y669" s="34">
        <x:f t="shared" si="386"/>
        <x:v>0.99998626710299976</x:v>
      </x:c>
      <x:c r="Z669" s="34">
        <x:f t="shared" si="363"/>
        <x:v>0.14615228272004824</x:v>
      </x:c>
      <x:c r="AA669" s="34">
        <x:f t="shared" si="364"/>
        <x:v>0.14009767026924713</x:v>
      </x:c>
      <x:c r="AB669" s="34">
        <x:f t="shared" si="365"/>
        <x:v>0.85829578339292223</x:v>
      </x:c>
      <x:c r="AC669" s="34">
        <x:f t="shared" si="366"/>
        <x:v>5.7385336784983886E-2</x:v>
      </x:c>
      <x:c r="AD669" s="34">
        <x:f t="shared" si="367"/>
        <x:v>1.2019310731672015</x:v>
      </x:c>
      <x:c r="AE669" s="34">
        <x:f t="shared" si="387"/>
        <x:v>1.207236746975076</x:v>
      </x:c>
      <x:c r="AF669" s="33">
        <x:f t="shared" si="368"/>
        <x:v>-4.3948909119679858E-3</x:v>
      </x:c>
      <x:c r="AG669" s="33">
        <x:f t="shared" si="388"/>
        <x:v>2.5073614684087975E-3</x:v>
      </x:c>
      <x:c r="AH669" s="30">
        <x:f t="shared" si="389"/>
        <x:v>44742</x:v>
      </x:c>
      <x:c r="AI669" s="36">
        <x:f t="shared" si="369"/>
        <x:v>2022</x:v>
      </x:c>
      <x:c r="AJ669" s="36">
        <x:f t="shared" si="370"/>
        <x:v>8</x:v>
      </x:c>
      <x:c r="AK669" s="26">
        <x:f t="shared" si="371"/>
        <x:v>0</x:v>
      </x:c>
      <x:c r="AL669" s="34">
        <x:f t="shared" si="390"/>
        <x:v>1.2032246165672722</x:v>
      </x:c>
      <x:c r="AM669" s="35" t="str">
        <x:f t="shared" si="372"/>
      </x:c>
      <x:c r="AN669" s="34">
        <x:f t="shared" si="391"/>
        <x:v>1.207236746975076</x:v>
      </x:c>
      <x:c r="AO669" s="35">
        <x:f t="shared" si="373"/>
        <x:v>-4.3948909119679858E-3</x:v>
      </x:c>
      <x:c r="AP669" s="31">
        <x:f t="shared" si="374"/>
        <x:v>1</x:v>
      </x:c>
      <x:c r="AQ669" s="26" t="b">
        <x:f t="shared" si="375"/>
        <x:v>1</x:v>
      </x:c>
    </x:row>
    <x:row r="670">
      <x:c r="A670" s="30" t="n">
        <x:f>'净值底稿'!A632</x:f>
        <x:v>44778</x:v>
      </x:c>
      <x:c r="B670" s="32" t="n">
        <x:f>'净值底稿'!F632</x:f>
        <x:v>1.8649543788507075</x:v>
      </x:c>
      <x:c r="C670" s="32" t="n">
        <x:f>'净值底稿'!O632</x:f>
        <x:v>1.3536652398639686</x:v>
      </x:c>
      <x:c r="D670" s="32" t="n">
        <x:f>'净值底稿'!P632</x:f>
        <x:v>1.5574</x:v>
      </x:c>
      <x:c r="E670" s="32" t="n">
        <x:f>'净值底稿'!Q632</x:f>
        <x:v>1.4055</x:v>
      </x:c>
      <x:c r="F670" s="33">
        <x:f t="shared" si="376"/>
        <x:v>1.5470730600275706E-2</x:v>
      </x:c>
      <x:c r="G670" s="33">
        <x:f t="shared" si="377"/>
        <x:v>1.4025957460569227E-2</x:v>
      </x:c>
      <x:c r="H670" s="33">
        <x:f t="shared" si="378"/>
        <x:v>-3.2094486167288938E-4</x:v>
      </x:c>
      <x:c r="I670" s="33">
        <x:f t="shared" si="379"/>
        <x:v>8.1773187002367465E-3</x:v>
      </x:c>
      <x:c r="J670" s="34">
        <x:f t="shared" si="380"/>
        <x:v>0.14841336531262544</x:v>
      </x:c>
      <x:c r="K670" s="34">
        <x:f t="shared" si="381"/>
        <x:v>0.14206267423276844</x:v>
      </x:c>
      <x:c r="L670" s="34">
        <x:f t="shared" si="382"/>
        <x:v>0.85802031777144672</x:v>
      </x:c>
      <x:c r="M670" s="34">
        <x:f t="shared" si="383"/>
        <x:v>5.7854594972595118E-2</x:v>
      </x:c>
      <x:c r="N670" s="34">
        <x:f t="shared" si="354"/>
        <x:v>1.2063509522894358</x:v>
      </x:c>
      <x:c r="O670" s="35">
        <x:f t="shared" si="355"/>
        <x:v>0.2407890000783959</x:v>
      </x:c>
      <x:c r="P670" s="26" t="b">
        <x:f t="shared" si="356"/>
        <x:v>0</x:v>
      </x:c>
      <x:c r="Q670" s="26" t="b">
        <x:f t="shared" si="357"/>
        <x:v>0</x:v>
      </x:c>
      <x:c r="R670" s="26" t="b">
        <x:f t="shared" si="358"/>
        <x:v>0</x:v>
      </x:c>
      <x:c r="S670" s="26" t="b">
        <x:f t="shared" si="384"/>
        <x:v>0</x:v>
      </x:c>
      <x:c r="T670" s="26" t="str">
        <x:f t="shared" si="385"/>
        <x:v>不调</x:v>
      </x:c>
      <x:c r="U670" s="34">
        <x:f t="shared" si="359"/>
        <x:v>0.14841336531262544</x:v>
      </x:c>
      <x:c r="V670" s="34">
        <x:f t="shared" si="360"/>
        <x:v>0.14206267423276844</x:v>
      </x:c>
      <x:c r="W670" s="34">
        <x:f t="shared" si="361"/>
        <x:v>0.85802031777144672</x:v>
      </x:c>
      <x:c r="X670" s="34">
        <x:f t="shared" si="362"/>
        <x:v>5.7854594972595118E-2</x:v>
      </x:c>
      <x:c r="Y670" s="34">
        <x:f t="shared" si="386"/>
        <x:v>0.99998626710299976</x:v>
      </x:c>
      <x:c r="Z670" s="34">
        <x:f t="shared" si="363"/>
        <x:v>0.14841132716716615</x:v>
      </x:c>
      <x:c r="AA670" s="34">
        <x:f t="shared" si="364"/>
        <x:v>0.14206072330069563</x:v>
      </x:c>
      <x:c r="AB670" s="34">
        <x:f t="shared" si="365"/>
        <x:v>0.85800853466679861</x:v>
      </x:c>
      <x:c r="AC670" s="34">
        <x:f t="shared" si="366"/>
        <x:v>5.7853800461401365E-2</x:v>
      </x:c>
      <x:c r="AD670" s="34">
        <x:f t="shared" si="367"/>
        <x:v>1.2063343855960618</x:v>
      </x:c>
      <x:c r="AE670" s="34">
        <x:f t="shared" si="387"/>
        <x:v>1.207236746975076</x:v>
      </x:c>
      <x:c r="AF670" s="33">
        <x:f t="shared" si="368"/>
        <x:v>-7.4746016576721086E-4</x:v>
      </x:c>
      <x:c r="AG670" s="33">
        <x:f t="shared" si="388"/>
        <x:v>3.6635315677937541E-3</x:v>
      </x:c>
      <x:c r="AH670" s="30">
        <x:f t="shared" si="389"/>
        <x:v>44742</x:v>
      </x:c>
      <x:c r="AI670" s="36">
        <x:f t="shared" si="369"/>
        <x:v>2022</x:v>
      </x:c>
      <x:c r="AJ670" s="36">
        <x:f t="shared" si="370"/>
        <x:v>8</x:v>
      </x:c>
      <x:c r="AK670" s="26">
        <x:f t="shared" si="371"/>
        <x:v>0</x:v>
      </x:c>
      <x:c r="AL670" s="34">
        <x:f t="shared" si="390"/>
        <x:v>1.2032246165672722</x:v>
      </x:c>
      <x:c r="AM670" s="35" t="str">
        <x:f t="shared" si="372"/>
      </x:c>
      <x:c r="AN670" s="34">
        <x:f t="shared" si="391"/>
        <x:v>1.207236746975076</x:v>
      </x:c>
      <x:c r="AO670" s="35">
        <x:f t="shared" si="373"/>
        <x:v>-7.4746016576721086E-4</x:v>
      </x:c>
      <x:c r="AP670" s="31">
        <x:f t="shared" si="374"/>
        <x:v>1</x:v>
      </x:c>
      <x:c r="AQ670" s="26" t="b">
        <x:f t="shared" si="375"/>
        <x:v>1</x:v>
      </x:c>
    </x:row>
    <x:row r="671">
      <x:c r="A671" s="30" t="n">
        <x:f>'净值底稿'!A633</x:f>
        <x:v>44781</x:v>
      </x:c>
      <x:c r="B671" s="32" t="n">
        <x:f>'净值底稿'!F633</x:f>
        <x:v>1.8802260610368924</x:v>
      </x:c>
      <x:c r="C671" s="32" t="n">
        <x:f>'净值底稿'!O633</x:f>
        <x:v>1.3686200902225025</x:v>
      </x:c>
      <x:c r="D671" s="32" t="n">
        <x:f>'净值底稿'!P633</x:f>
        <x:v>1.5571</x:v>
      </x:c>
      <x:c r="E671" s="32" t="n">
        <x:f>'净值底稿'!Q633</x:f>
        <x:v>1.3977</x:v>
      </x:c>
      <x:c r="F671" s="33">
        <x:f t="shared" si="376"/>
        <x:v>8.1887698484057747E-3</x:v>
      </x:c>
      <x:c r="G671" s="33">
        <x:f t="shared" si="377"/>
        <x:v>1.1047672584129309E-2</x:v>
      </x:c>
      <x:c r="H671" s="33">
        <x:f t="shared" si="378"/>
        <x:v>-1.9262874020797849E-4</x:v>
      </x:c>
      <x:c r="I671" s="33">
        <x:f t="shared" si="379"/>
        <x:v>-5.5496264674492757E-3</x:v>
      </x:c>
      <x:c r="J671" s="34">
        <x:f t="shared" si="380"/>
        <x:v>0.14962663336823454</x:v>
      </x:c>
      <x:c r="K671" s="34">
        <x:f t="shared" si="381"/>
        <x:v>0.14363016365878631</x:v>
      </x:c>
      <x:c r="L671" s="34">
        <x:f t="shared" si="382"/>
        <x:v>0.85784325756367807</x:v>
      </x:c>
      <x:c r="M671" s="34">
        <x:f t="shared" si="383"/>
        <x:v>5.7532733479118241E-2</x:v>
      </x:c>
      <x:c r="N671" s="34">
        <x:f t="shared" si="354"/>
        <x:v>1.2086327880698171</x:v>
      </x:c>
      <x:c r="O671" s="35">
        <x:f t="shared" si="355"/>
        <x:v>0.2426351493370878</x:v>
      </x:c>
      <x:c r="P671" s="26" t="b">
        <x:f t="shared" si="356"/>
        <x:v>0</x:v>
      </x:c>
      <x:c r="Q671" s="26" t="b">
        <x:f t="shared" si="357"/>
        <x:v>0</x:v>
      </x:c>
      <x:c r="R671" s="26" t="b">
        <x:f t="shared" si="358"/>
        <x:v>0</x:v>
      </x:c>
      <x:c r="S671" s="26" t="b">
        <x:f t="shared" si="384"/>
        <x:v>0</x:v>
      </x:c>
      <x:c r="T671" s="26" t="str">
        <x:f t="shared" si="385"/>
        <x:v>不调</x:v>
      </x:c>
      <x:c r="U671" s="34">
        <x:f t="shared" si="359"/>
        <x:v>0.14962663336823454</x:v>
      </x:c>
      <x:c r="V671" s="34">
        <x:f t="shared" si="360"/>
        <x:v>0.14363016365878631</x:v>
      </x:c>
      <x:c r="W671" s="34">
        <x:f t="shared" si="361"/>
        <x:v>0.85784325756367807</x:v>
      </x:c>
      <x:c r="X671" s="34">
        <x:f t="shared" si="362"/>
        <x:v>5.7532733479118241E-2</x:v>
      </x:c>
      <x:c r="Y671" s="34">
        <x:f t="shared" si="386"/>
        <x:v>0.99995880187477393</x:v>
      </x:c>
      <x:c r="Z671" s="34">
        <x:f t="shared" si="363"/>
        <x:v>0.14962046903145587</x:v>
      </x:c>
      <x:c r="AA671" s="34">
        <x:f t="shared" si="364"/>
        <x:v>0.14362424636531765</x:v>
      </x:c>
      <x:c r="AB671" s="34">
        <x:f t="shared" si="365"/>
        <x:v>0.85780791602972861</x:v>
      </x:c>
      <x:c r="AC671" s="34">
        <x:f t="shared" si="366"/>
        <x:v>5.753036323835977E-2</x:v>
      </x:c>
      <x:c r="AD671" s="34">
        <x:f t="shared" si="367"/>
        <x:v>1.2085829946648619</x:v>
      </x:c>
      <x:c r="AE671" s="34">
        <x:f t="shared" si="387"/>
        <x:v>1.2085829946648619</x:v>
      </x:c>
      <x:c r="AF671" s="33">
        <x:f t="shared" si="368"/>
        <x:v>0</x:v>
      </x:c>
      <x:c r="AG671" s="33">
        <x:f t="shared" si="388"/>
        <x:v>1.8640014706112762E-3</x:v>
      </x:c>
      <x:c r="AH671" s="30">
        <x:f t="shared" si="389"/>
        <x:v>44742</x:v>
      </x:c>
      <x:c r="AI671" s="36">
        <x:f t="shared" si="369"/>
        <x:v>2022</x:v>
      </x:c>
      <x:c r="AJ671" s="36">
        <x:f t="shared" si="370"/>
        <x:v>8</x:v>
      </x:c>
      <x:c r="AK671" s="26">
        <x:f t="shared" si="371"/>
        <x:v>0</x:v>
      </x:c>
      <x:c r="AL671" s="34">
        <x:f t="shared" si="390"/>
        <x:v>1.2032246165672722</x:v>
      </x:c>
      <x:c r="AM671" s="35" t="str">
        <x:f t="shared" si="372"/>
      </x:c>
      <x:c r="AN671" s="34">
        <x:f t="shared" si="391"/>
        <x:v>1.2085829946648619</x:v>
      </x:c>
      <x:c r="AO671" s="35">
        <x:f t="shared" si="373"/>
        <x:v>0</x:v>
      </x:c>
      <x:c r="AP671" s="31">
        <x:f t="shared" si="374"/>
        <x:v>1</x:v>
      </x:c>
      <x:c r="AQ671" s="26" t="b">
        <x:f t="shared" si="375"/>
        <x:v>1</x:v>
      </x:c>
    </x:row>
    <x:row r="672">
      <x:c r="A672" s="30" t="n">
        <x:f>'净值底稿'!A634</x:f>
        <x:v>44782</x:v>
      </x:c>
      <x:c r="B672" s="32" t="n">
        <x:f>'净值底稿'!F634</x:f>
        <x:v>1.881394702866325</x:v>
      </x:c>
      <x:c r="C672" s="32" t="n">
        <x:f>'净值底稿'!O634</x:f>
        <x:v>1.3757659863984575</x:v>
      </x:c>
      <x:c r="D672" s="32" t="n">
        <x:f>'净值底稿'!P634</x:f>
        <x:v>1.5565</x:v>
      </x:c>
      <x:c r="E672" s="32" t="n">
        <x:f>'净值底稿'!Q634</x:f>
        <x:v>1.4025</x:v>
      </x:c>
      <x:c r="F672" s="33">
        <x:f t="shared" si="376"/>
        <x:v>6.2154325676555544E-4</x:v>
      </x:c>
      <x:c r="G672" s="33">
        <x:f t="shared" si="377"/>
        <x:v>5.2212416192087829E-3</x:v>
      </x:c>
      <x:c r="H672" s="33">
        <x:f t="shared" si="378"/>
        <x:v>-3.8533170637722325E-4</x:v>
      </x:c>
      <x:c r="I672" s="33">
        <x:f t="shared" si="379"/>
        <x:v>3.4342133505045336E-3</x:v>
      </x:c>
      <x:c r="J672" s="34">
        <x:f t="shared" si="380"/>
        <x:v>0.14971346462505647</x:v>
      </x:c>
      <x:c r="K672" s="34">
        <x:f t="shared" si="381"/>
        <x:v>0.14437414325796774</x:v>
      </x:c>
      <x:c r="L672" s="34">
        <x:f t="shared" si="382"/>
        <x:v>0.857477375441701</x:v>
      </x:c>
      <x:c r="M672" s="34">
        <x:f t="shared" si="383"/>
        <x:v>5.7727934779852323E-2</x:v>
      </x:c>
      <x:c r="N672" s="34">
        <x:f t="shared" si="354"/>
        <x:v>1.2092929181045775</x:v>
      </x:c>
      <x:c r="O672" s="35">
        <x:f t="shared" si="355"/>
        <x:v>0.24318972143157136</x:v>
      </x:c>
      <x:c r="P672" s="26" t="b">
        <x:f t="shared" si="356"/>
        <x:v>0</x:v>
      </x:c>
      <x:c r="Q672" s="26" t="b">
        <x:f t="shared" si="357"/>
        <x:v>0</x:v>
      </x:c>
      <x:c r="R672" s="26" t="b">
        <x:f t="shared" si="358"/>
        <x:v>0</x:v>
      </x:c>
      <x:c r="S672" s="26" t="b">
        <x:f t="shared" si="384"/>
        <x:v>0</x:v>
      </x:c>
      <x:c r="T672" s="26" t="str">
        <x:f t="shared" si="385"/>
        <x:v>不调</x:v>
      </x:c>
      <x:c r="U672" s="34">
        <x:f t="shared" si="359"/>
        <x:v>0.14971346462505647</x:v>
      </x:c>
      <x:c r="V672" s="34">
        <x:f t="shared" si="360"/>
        <x:v>0.14437414325796774</x:v>
      </x:c>
      <x:c r="W672" s="34">
        <x:f t="shared" si="361"/>
        <x:v>0.857477375441701</x:v>
      </x:c>
      <x:c r="X672" s="34">
        <x:f t="shared" si="362"/>
        <x:v>5.7727934779852323E-2</x:v>
      </x:c>
      <x:c r="Y672" s="34">
        <x:f t="shared" si="386"/>
        <x:v>0.99998626710299976</x:v>
      </x:c>
      <x:c r="Z672" s="34">
        <x:f t="shared" si="363"/>
        <x:v>0.14971140862546722</x:v>
      </x:c>
      <x:c r="AA672" s="34">
        <x:f t="shared" si="364"/>
        <x:v>0.14437216058272889</x:v>
      </x:c>
      <x:c r="AB672" s="34">
        <x:f t="shared" si="365"/>
        <x:v>0.85746559979322401</x:v>
      </x:c>
      <x:c r="AC672" s="34">
        <x:f t="shared" si="366"/>
        <x:v>5.7727142008069957E-2</x:v>
      </x:c>
      <x:c r="AD672" s="34">
        <x:f t="shared" si="367"/>
        <x:v>1.2092763110094902</x:v>
      </x:c>
      <x:c r="AE672" s="34">
        <x:f t="shared" si="387"/>
        <x:v>1.2092763110094902</x:v>
      </x:c>
      <x:c r="AF672" s="33">
        <x:f t="shared" si="368"/>
        <x:v>0</x:v>
      </x:c>
      <x:c r="AG672" s="33">
        <x:f t="shared" si="388"/>
        <x:v>5.7366051623164438E-4</x:v>
      </x:c>
      <x:c r="AH672" s="30">
        <x:f t="shared" si="389"/>
        <x:v>44742</x:v>
      </x:c>
      <x:c r="AI672" s="36">
        <x:f t="shared" si="369"/>
        <x:v>2022</x:v>
      </x:c>
      <x:c r="AJ672" s="36">
        <x:f t="shared" si="370"/>
        <x:v>8</x:v>
      </x:c>
      <x:c r="AK672" s="26">
        <x:f t="shared" si="371"/>
        <x:v>0</x:v>
      </x:c>
      <x:c r="AL672" s="34">
        <x:f t="shared" si="390"/>
        <x:v>1.2032246165672722</x:v>
      </x:c>
      <x:c r="AM672" s="35" t="str">
        <x:f t="shared" si="372"/>
      </x:c>
      <x:c r="AN672" s="34">
        <x:f t="shared" si="391"/>
        <x:v>1.2092763110094902</x:v>
      </x:c>
      <x:c r="AO672" s="35">
        <x:f t="shared" si="373"/>
        <x:v>0</x:v>
      </x:c>
      <x:c r="AP672" s="31">
        <x:f t="shared" si="374"/>
        <x:v>1</x:v>
      </x:c>
      <x:c r="AQ672" s="26" t="b">
        <x:f t="shared" si="375"/>
        <x:v>1</x:v>
      </x:c>
    </x:row>
    <x:row r="673">
      <x:c r="A673" s="30" t="n">
        <x:f>'净值底稿'!A635</x:f>
        <x:v>44783</x:v>
      </x:c>
      <x:c r="B673" s="32" t="n">
        <x:f>'净值底稿'!F635</x:f>
        <x:v>1.866759702505255</x:v>
      </x:c>
      <x:c r="C673" s="32" t="n">
        <x:f>'净值底稿'!O635</x:f>
        <x:v>1.3739079369432037</x:v>
      </x:c>
      <x:c r="D673" s="32" t="n">
        <x:f>'净值底稿'!P635</x:f>
        <x:v>1.5563</x:v>
      </x:c>
      <x:c r="E673" s="32" t="n">
        <x:f>'净值底稿'!Q635</x:f>
        <x:v>1.4059</x:v>
      </x:c>
      <x:c r="F673" s="33">
        <x:f t="shared" si="376"/>
        <x:v>-7.7788038516178881E-3</x:v>
      </x:c>
      <x:c r="G673" s="33">
        <x:f t="shared" si="377"/>
        <x:v>-1.3505563254386788E-3</x:v>
      </x:c>
      <x:c r="H673" s="33">
        <x:f t="shared" si="378"/>
        <x:v>-1.2849341471243836E-4</x:v>
      </x:c>
      <x:c r="I673" s="33">
        <x:f t="shared" si="379"/>
        <x:v>2.4242424242422178E-3</x:v>
      </x:c>
      <x:c r="J673" s="34">
        <x:f t="shared" si="380"/>
        <x:v>0.1485468329434203</x:v>
      </x:c>
      <x:c r="K673" s="34">
        <x:f t="shared" si="381"/>
        <x:v>0.14417717784803663</x:v>
      </x:c>
      <x:c r="L673" s="34">
        <x:f t="shared" si="382"/>
        <x:v>0.85735542111030816</x:v>
      </x:c>
      <x:c r="M673" s="34">
        <x:f t="shared" si="383"/>
        <x:v>5.7867086594756173E-2</x:v>
      </x:c>
      <x:c r="N673" s="34">
        <x:f t="shared" si="354"/>
        <x:v>1.2079465184965212</x:v>
      </x:c>
      <x:c r="O673" s="35">
        <x:f t="shared" si="355"/>
        <x:v>0.24233192969155443</x:v>
      </x:c>
      <x:c r="P673" s="26" t="b">
        <x:f t="shared" si="356"/>
        <x:v>0</x:v>
      </x:c>
      <x:c r="Q673" s="26" t="b">
        <x:f t="shared" si="357"/>
        <x:v>0</x:v>
      </x:c>
      <x:c r="R673" s="26" t="b">
        <x:f t="shared" si="358"/>
        <x:v>0</x:v>
      </x:c>
      <x:c r="S673" s="26" t="b">
        <x:f t="shared" si="384"/>
        <x:v>0</x:v>
      </x:c>
      <x:c r="T673" s="26" t="str">
        <x:f t="shared" si="385"/>
        <x:v>不调</x:v>
      </x:c>
      <x:c r="U673" s="34">
        <x:f t="shared" si="359"/>
        <x:v>0.1485468329434203</x:v>
      </x:c>
      <x:c r="V673" s="34">
        <x:f t="shared" si="360"/>
        <x:v>0.14417717784803663</x:v>
      </x:c>
      <x:c r="W673" s="34">
        <x:f t="shared" si="361"/>
        <x:v>0.85735542111030816</x:v>
      </x:c>
      <x:c r="X673" s="34">
        <x:f t="shared" si="362"/>
        <x:v>5.7867086594756173E-2</x:v>
      </x:c>
      <x:c r="Y673" s="34">
        <x:f t="shared" si="386"/>
        <x:v>0.99998626710299976</x:v>
      </x:c>
      <x:c r="Z673" s="34">
        <x:f t="shared" si="363"/>
        <x:v>0.14854479296506379</x:v>
      </x:c>
      <x:c r="AA673" s="34">
        <x:f t="shared" si="364"/>
        <x:v>0.14417519787770347</x:v>
      </x:c>
      <x:c r="AB673" s="34">
        <x:f t="shared" si="365"/>
        <x:v>0.85734364713661748</x:v>
      </x:c>
      <x:c r="AC673" s="34">
        <x:f t="shared" si="366"/>
        <x:v>5.7866291912016261E-2</x:v>
      </x:c>
      <x:c r="AD673" s="34">
        <x:f t="shared" si="367"/>
        <x:v>1.207929929891401</x:v>
      </x:c>
      <x:c r="AE673" s="34">
        <x:f t="shared" si="387"/>
        <x:v>1.2092763110094902</x:v>
      </x:c>
      <x:c r="AF673" s="33">
        <x:f t="shared" si="368"/>
        <x:v>-1.1133775679151858E-3</x:v>
      </x:c>
      <x:c r="AG673" s="33">
        <x:f t="shared" si="388"/>
        <x:v>-1.1133775679151858E-3</x:v>
      </x:c>
      <x:c r="AH673" s="30">
        <x:f t="shared" si="389"/>
        <x:v>44742</x:v>
      </x:c>
      <x:c r="AI673" s="36">
        <x:f t="shared" si="369"/>
        <x:v>2022</x:v>
      </x:c>
      <x:c r="AJ673" s="36">
        <x:f t="shared" si="370"/>
        <x:v>8</x:v>
      </x:c>
      <x:c r="AK673" s="26">
        <x:f t="shared" si="371"/>
        <x:v>0</x:v>
      </x:c>
      <x:c r="AL673" s="34">
        <x:f t="shared" si="390"/>
        <x:v>1.2032246165672722</x:v>
      </x:c>
      <x:c r="AM673" s="35" t="str">
        <x:f t="shared" si="372"/>
      </x:c>
      <x:c r="AN673" s="34">
        <x:f t="shared" si="391"/>
        <x:v>1.2092763110094902</x:v>
      </x:c>
      <x:c r="AO673" s="35">
        <x:f t="shared" si="373"/>
        <x:v>-1.1133775679151858E-3</x:v>
      </x:c>
      <x:c r="AP673" s="31">
        <x:f t="shared" si="374"/>
        <x:v>1</x:v>
      </x:c>
      <x:c r="AQ673" s="26" t="b">
        <x:f t="shared" si="375"/>
        <x:v>1</x:v>
      </x:c>
    </x:row>
    <x:row r="674">
      <x:c r="A674" s="30" t="n">
        <x:f>'净值底稿'!A636</x:f>
        <x:v>44784</x:v>
      </x:c>
      <x:c r="B674" s="32" t="n">
        <x:f>'净值底稿'!F636</x:f>
        <x:v>1.8803620754004027</x:v>
      </x:c>
      <x:c r="C674" s="32" t="n">
        <x:f>'净值底稿'!O636</x:f>
        <x:v>1.3919202074313</x:v>
      </x:c>
      <x:c r="D674" s="32" t="n">
        <x:f>'净值底稿'!P636</x:f>
        <x:v>1.5563</x:v>
      </x:c>
      <x:c r="E674" s="32" t="n">
        <x:f>'净值底稿'!Q636</x:f>
        <x:v>1.4004</x:v>
      </x:c>
      <x:c r="F674" s="33">
        <x:f t="shared" si="376"/>
        <x:v>7.2866223097127758E-3</x:v>
      </x:c>
      <x:c r="G674" s="33">
        <x:f t="shared" si="377"/>
        <x:v>1.3110245602170112E-2</x:v>
      </x:c>
      <x:c r="H674" s="33">
        <x:f t="shared" si="378"/>
        <x:v>0</x:v>
      </x:c>
      <x:c r="I674" s="33">
        <x:f t="shared" si="379"/>
        <x:v>-3.9120847855464991E-3</x:v>
      </x:c>
      <x:c r="J674" s="34">
        <x:f t="shared" si="380"/>
        <x:v>0.14962718276747469</x:v>
      </x:c>
      <x:c r="K674" s="34">
        <x:f t="shared" si="381"/>
        <x:v>0.14606537013162163</x:v>
      </x:c>
      <x:c r="L674" s="34">
        <x:f t="shared" si="382"/>
        <x:v>0.85734364713661748</x:v>
      </x:c>
      <x:c r="M674" s="34">
        <x:f t="shared" si="383"/>
        <x:v>5.7639914071831271E-2</x:v>
      </x:c>
      <x:c r="N674" s="34">
        <x:f t="shared" si="354"/>
        <x:v>1.2106761141075453</x:v>
      </x:c>
      <x:c r="O674" s="35">
        <x:f t="shared" si="355"/>
        <x:v>0.24423753756558358</x:v>
      </x:c>
      <x:c r="P674" s="26" t="b">
        <x:f t="shared" si="356"/>
        <x:v>0</x:v>
      </x:c>
      <x:c r="Q674" s="26" t="b">
        <x:f t="shared" si="357"/>
        <x:v>0</x:v>
      </x:c>
      <x:c r="R674" s="26" t="b">
        <x:f t="shared" si="358"/>
        <x:v>0</x:v>
      </x:c>
      <x:c r="S674" s="26" t="b">
        <x:f t="shared" si="384"/>
        <x:v>0</x:v>
      </x:c>
      <x:c r="T674" s="26" t="str">
        <x:f t="shared" si="385"/>
        <x:v>不调</x:v>
      </x:c>
      <x:c r="U674" s="34">
        <x:f t="shared" si="359"/>
        <x:v>0.14962718276747469</x:v>
      </x:c>
      <x:c r="V674" s="34">
        <x:f t="shared" si="360"/>
        <x:v>0.14606537013162163</x:v>
      </x:c>
      <x:c r="W674" s="34">
        <x:f t="shared" si="361"/>
        <x:v>0.85734364713661748</x:v>
      </x:c>
      <x:c r="X674" s="34">
        <x:f t="shared" si="362"/>
        <x:v>5.7639914071831271E-2</x:v>
      </x:c>
      <x:c r="Y674" s="34">
        <x:f t="shared" si="386"/>
        <x:v>0.99998626710299976</x:v>
      </x:c>
      <x:c r="Z674" s="34">
        <x:f t="shared" si="363"/>
        <x:v>0.14962512795278532</x:v>
      </x:c>
      <x:c r="AA674" s="34">
        <x:f t="shared" si="364"/>
        <x:v>0.1460633642309383</x:v>
      </x:c>
      <x:c r="AB674" s="34">
        <x:f t="shared" si="365"/>
        <x:v>0.85733187332461758</x:v>
      </x:c>
      <x:c r="AC674" s="34">
        <x:f t="shared" si="366"/>
        <x:v>5.7639122508828217E-2</x:v>
      </x:c>
      <x:c r="AD674" s="34">
        <x:f t="shared" si="367"/>
        <x:v>1.2106594880171693</x:v>
      </x:c>
      <x:c r="AE674" s="34">
        <x:f t="shared" si="387"/>
        <x:v>1.2106594880171693</x:v>
      </x:c>
      <x:c r="AF674" s="33">
        <x:f t="shared" si="368"/>
        <x:v>0</x:v>
      </x:c>
      <x:c r="AG674" s="33">
        <x:f t="shared" si="388"/>
        <x:v>2.2596990588796828E-3</x:v>
      </x:c>
      <x:c r="AH674" s="30">
        <x:f t="shared" si="389"/>
        <x:v>44742</x:v>
      </x:c>
      <x:c r="AI674" s="36">
        <x:f t="shared" si="369"/>
        <x:v>2022</x:v>
      </x:c>
      <x:c r="AJ674" s="36">
        <x:f t="shared" si="370"/>
        <x:v>8</x:v>
      </x:c>
      <x:c r="AK674" s="26">
        <x:f t="shared" si="371"/>
        <x:v>0</x:v>
      </x:c>
      <x:c r="AL674" s="34">
        <x:f t="shared" si="390"/>
        <x:v>1.2032246165672722</x:v>
      </x:c>
      <x:c r="AM674" s="35" t="str">
        <x:f t="shared" si="372"/>
      </x:c>
      <x:c r="AN674" s="34">
        <x:f t="shared" si="391"/>
        <x:v>1.2106594880171693</x:v>
      </x:c>
      <x:c r="AO674" s="35">
        <x:f t="shared" si="373"/>
        <x:v>0</x:v>
      </x:c>
      <x:c r="AP674" s="31">
        <x:f t="shared" si="374"/>
        <x:v>1</x:v>
      </x:c>
      <x:c r="AQ674" s="26" t="b">
        <x:f t="shared" si="375"/>
        <x:v>1</x:v>
      </x:c>
    </x:row>
    <x:row r="675">
      <x:c r="A675" s="30" t="n">
        <x:f>'净值底稿'!A637</x:f>
        <x:v>44785</x:v>
      </x:c>
      <x:c r="B675" s="32" t="n">
        <x:f>'净值底稿'!F637</x:f>
        <x:v>1.8406485701834001</x:v>
      </x:c>
      <x:c r="C675" s="32" t="n">
        <x:f>'净值底稿'!O637</x:f>
        <x:v>1.3851172742735338</x:v>
      </x:c>
      <x:c r="D675" s="32" t="n">
        <x:f>'净值底稿'!P637</x:f>
        <x:v>1.5565</x:v>
      </x:c>
      <x:c r="E675" s="32" t="n">
        <x:f>'净值底稿'!Q637</x:f>
        <x:v>1.4052</x:v>
      </x:c>
      <x:c r="F675" s="33">
        <x:f t="shared" si="376"/>
        <x:v>-2.1120137305761233E-2</x:v>
      </x:c>
      <x:c r="G675" s="33">
        <x:f t="shared" si="377"/>
        <x:v>-4.8874447841521507E-3</x:v>
      </x:c>
      <x:c r="H675" s="33">
        <x:f t="shared" si="378"/>
        <x:v>1.2850992739177336E-4</x:v>
      </x:c>
      <x:c r="I675" s="33">
        <x:f t="shared" si="379"/>
        <x:v>3.4275921165380918E-3</x:v>
      </x:c>
      <x:c r="J675" s="34">
        <x:f t="shared" si="380"/>
        <x:v>0.1464650247060304</x:v>
      </x:c>
      <x:c r="K675" s="34">
        <x:f t="shared" si="381"/>
        <x:v>0.14534948760327207</x:v>
      </x:c>
      <x:c r="L675" s="34">
        <x:f t="shared" si="382"/>
        <x:v>0.85744204898140919</x:v>
      </x:c>
      <x:c r="M675" s="34">
        <x:f t="shared" si="383"/>
        <x:v>5.7836685910743653E-2</x:v>
      </x:c>
      <x:c r="N675" s="34">
        <x:f t="shared" si="354"/>
        <x:v>1.2070932472014553</x:v>
      </x:c>
      <x:c r="O675" s="35">
        <x:f t="shared" si="355"/>
        <x:v>0.24174976787075064</x:v>
      </x:c>
      <x:c r="P675" s="26" t="b">
        <x:f t="shared" si="356"/>
        <x:v>0</x:v>
      </x:c>
      <x:c r="Q675" s="26" t="b">
        <x:f t="shared" si="357"/>
        <x:v>0</x:v>
      </x:c>
      <x:c r="R675" s="26" t="b">
        <x:f t="shared" si="358"/>
        <x:v>0</x:v>
      </x:c>
      <x:c r="S675" s="26" t="b">
        <x:f t="shared" si="384"/>
        <x:v>0</x:v>
      </x:c>
      <x:c r="T675" s="26" t="str">
        <x:f t="shared" si="385"/>
        <x:v>不调</x:v>
      </x:c>
      <x:c r="U675" s="34">
        <x:f t="shared" si="359"/>
        <x:v>0.1464650247060304</x:v>
      </x:c>
      <x:c r="V675" s="34">
        <x:f t="shared" si="360"/>
        <x:v>0.14534948760327207</x:v>
      </x:c>
      <x:c r="W675" s="34">
        <x:f t="shared" si="361"/>
        <x:v>0.85744204898140919</x:v>
      </x:c>
      <x:c r="X675" s="34">
        <x:f t="shared" si="362"/>
        <x:v>5.7836685910743653E-2</x:v>
      </x:c>
      <x:c r="Y675" s="34">
        <x:f t="shared" si="386"/>
        <x:v>0.99998626710299976</x:v>
      </x:c>
      <x:c r="Z675" s="34">
        <x:f t="shared" si="363"/>
        <x:v>0.14646301331693198</x:v>
      </x:c>
      <x:c r="AA675" s="34">
        <x:f t="shared" si="364"/>
        <x:v>0.14534749153372978</x:v>
      </x:c>
      <x:c r="AB675" s="34">
        <x:f t="shared" si="365"/>
        <x:v>0.8574302738180668</x:v>
      </x:c>
      <x:c r="AC675" s="34">
        <x:f t="shared" si="366"/>
        <x:v>5.7835891645493208E-2</x:v>
      </x:c>
      <x:c r="AD675" s="34">
        <x:f t="shared" si="367"/>
        <x:v>1.2070766703142217</x:v>
      </x:c>
      <x:c r="AE675" s="34">
        <x:f t="shared" si="387"/>
        <x:v>1.2106594880171693</x:v>
      </x:c>
      <x:c r="AF675" s="33">
        <x:f t="shared" si="368"/>
        <x:v>-2.9593934036856728E-3</x:v>
      </x:c>
      <x:c r="AG675" s="33">
        <x:f t="shared" si="388"/>
        <x:v>-2.9593934036856728E-3</x:v>
      </x:c>
      <x:c r="AH675" s="30">
        <x:f t="shared" si="389"/>
        <x:v>44742</x:v>
      </x:c>
      <x:c r="AI675" s="36">
        <x:f t="shared" si="369"/>
        <x:v>2022</x:v>
      </x:c>
      <x:c r="AJ675" s="36">
        <x:f t="shared" si="370"/>
        <x:v>8</x:v>
      </x:c>
      <x:c r="AK675" s="26">
        <x:f t="shared" si="371"/>
        <x:v>0</x:v>
      </x:c>
      <x:c r="AL675" s="34">
        <x:f t="shared" si="390"/>
        <x:v>1.2032246165672722</x:v>
      </x:c>
      <x:c r="AM675" s="35" t="str">
        <x:f t="shared" si="372"/>
      </x:c>
      <x:c r="AN675" s="34">
        <x:f t="shared" si="391"/>
        <x:v>1.2106594880171693</x:v>
      </x:c>
      <x:c r="AO675" s="35">
        <x:f t="shared" si="373"/>
        <x:v>-2.9593934036856728E-3</x:v>
      </x:c>
      <x:c r="AP675" s="31">
        <x:f t="shared" si="374"/>
        <x:v>1</x:v>
      </x:c>
      <x:c r="AQ675" s="26" t="b">
        <x:f t="shared" si="375"/>
        <x:v>1</x:v>
      </x:c>
    </x:row>
    <x:row r="676">
      <x:c r="A676" s="30" t="n">
        <x:f>'净值底稿'!A638</x:f>
        <x:v>44788</x:v>
      </x:c>
      <x:c r="B676" s="32" t="n">
        <x:f>'净值底稿'!F638</x:f>
        <x:v>1.8633561448870575</x:v>
      </x:c>
      <x:c r="C676" s="32" t="n">
        <x:f>'净值底稿'!O638</x:f>
        <x:v>1.3931960050965737</x:v>
      </x:c>
      <x:c r="D676" s="32" t="n">
        <x:f>'净值底稿'!P638</x:f>
        <x:v>1.5609</x:v>
      </x:c>
      <x:c r="E676" s="32" t="n">
        <x:f>'净值底稿'!Q638</x:f>
        <x:v>1.407</x:v>
      </x:c>
      <x:c r="F676" s="33">
        <x:f t="shared" si="376"/>
        <x:v>1.2336724712960656E-2</x:v>
      </x:c>
      <x:c r="G676" s="33">
        <x:f t="shared" si="377"/>
        <x:v>5.8325247782915479E-3</x:v>
      </x:c>
      <x:c r="H676" s="33">
        <x:f t="shared" si="378"/>
        <x:v>2.8268551236749762E-3</x:v>
      </x:c>
      <x:c r="I676" s="33">
        <x:f t="shared" si="379"/>
        <x:v>1.2809564474807189E-3</x:v>
      </x:c>
      <x:c r="J676" s="34">
        <x:f t="shared" si="380"/>
        <x:v>0.14826988719285367</x:v>
      </x:c>
      <x:c r="K676" s="34">
        <x:f t="shared" si="381"/>
        <x:v>0.14619523437956278</x:v>
      </x:c>
      <x:c r="L676" s="34">
        <x:f t="shared" si="382"/>
        <x:v>0.85985410498080339</x:v>
      </x:c>
      <x:c r="M676" s="34">
        <x:f t="shared" si="383"/>
        <x:v>5.79099769037923E-2</x:v>
      </x:c>
      <x:c r="N676" s="34">
        <x:f t="shared" si="354"/>
        <x:v>1.2122292034570121</x:v>
      </x:c>
      <x:c r="O676" s="35">
        <x:f t="shared" si="355"/>
        <x:v>0.24291208356692481</x:v>
      </x:c>
      <x:c r="P676" s="26" t="b">
        <x:f t="shared" si="356"/>
        <x:v>0</x:v>
      </x:c>
      <x:c r="Q676" s="26" t="b">
        <x:f t="shared" si="357"/>
        <x:v>0</x:v>
      </x:c>
      <x:c r="R676" s="26" t="b">
        <x:f t="shared" si="358"/>
        <x:v>0</x:v>
      </x:c>
      <x:c r="S676" s="26" t="b">
        <x:f t="shared" si="384"/>
        <x:v>0</x:v>
      </x:c>
      <x:c r="T676" s="26" t="str">
        <x:f t="shared" si="385"/>
        <x:v>不调</x:v>
      </x:c>
      <x:c r="U676" s="34">
        <x:f t="shared" si="359"/>
        <x:v>0.14826988719285367</x:v>
      </x:c>
      <x:c r="V676" s="34">
        <x:f t="shared" si="360"/>
        <x:v>0.14619523437956278</x:v>
      </x:c>
      <x:c r="W676" s="34">
        <x:f t="shared" si="361"/>
        <x:v>0.85985410498080339</x:v>
      </x:c>
      <x:c r="X676" s="34">
        <x:f t="shared" si="362"/>
        <x:v>5.79099769037923E-2</x:v>
      </x:c>
      <x:c r="Y676" s="34">
        <x:f t="shared" si="386"/>
        <x:v>0.99995880187477393</x:v>
      </x:c>
      <x:c r="Z676" s="34">
        <x:f t="shared" si="363"/>
        <x:v>0.14826377875147384</x:v>
      </x:c>
      <x:c r="AA676" s="34">
        <x:f t="shared" si="364"/>
        <x:v>0.14618921140998936</x:v>
      </x:c>
      <x:c r="AB676" s="34">
        <x:f t="shared" si="365"/>
        <x:v>0.85981868060371025</x:v>
      </x:c>
      <x:c r="AC676" s="34">
        <x:f t="shared" si="366"/>
        <x:v>5.7907591121311976E-2</x:v>
      </x:c>
      <x:c r="AD676" s="34">
        <x:f t="shared" si="367"/>
        <x:v>1.2121792618864855</x:v>
      </x:c>
      <x:c r="AE676" s="34">
        <x:f t="shared" si="387"/>
        <x:v>1.2121792618864855</x:v>
      </x:c>
      <x:c r="AF676" s="33">
        <x:f t="shared" si="368"/>
        <x:v>0</x:v>
      </x:c>
      <x:c r="AG676" s="33">
        <x:f t="shared" si="388"/>
        <x:v>4.2272307118118579E-3</x:v>
      </x:c>
      <x:c r="AH676" s="30">
        <x:f t="shared" si="389"/>
        <x:v>44742</x:v>
      </x:c>
      <x:c r="AI676" s="36">
        <x:f t="shared" si="369"/>
        <x:v>2022</x:v>
      </x:c>
      <x:c r="AJ676" s="36">
        <x:f t="shared" si="370"/>
        <x:v>8</x:v>
      </x:c>
      <x:c r="AK676" s="26">
        <x:f t="shared" si="371"/>
        <x:v>0</x:v>
      </x:c>
      <x:c r="AL676" s="34">
        <x:f t="shared" si="390"/>
        <x:v>1.2032246165672722</x:v>
      </x:c>
      <x:c r="AM676" s="35" t="str">
        <x:f t="shared" si="372"/>
      </x:c>
      <x:c r="AN676" s="34">
        <x:f t="shared" si="391"/>
        <x:v>1.2121792618864855</x:v>
      </x:c>
      <x:c r="AO676" s="35">
        <x:f t="shared" si="373"/>
        <x:v>0</x:v>
      </x:c>
      <x:c r="AP676" s="31">
        <x:f t="shared" si="374"/>
        <x:v>1</x:v>
      </x:c>
      <x:c r="AQ676" s="26" t="b">
        <x:f t="shared" si="375"/>
        <x:v>1</x:v>
      </x:c>
    </x:row>
    <x:row r="677">
      <x:c r="A677" s="30" t="n">
        <x:f>'净值底稿'!A639</x:f>
        <x:v>44789</x:v>
      </x:c>
      <x:c r="B677" s="32" t="n">
        <x:f>'净值底稿'!F639</x:f>
        <x:v>1.8793126011362449</x:v>
      </x:c>
      <x:c r="C677" s="32" t="n">
        <x:f>'净值底稿'!O639</x:f>
        <x:v>1.4006004904484837</x:v>
      </x:c>
      <x:c r="D677" s="32" t="n">
        <x:f>'净值底稿'!P639</x:f>
        <x:v>1.5625</x:v>
      </x:c>
      <x:c r="E677" s="32" t="n">
        <x:f>'净值底稿'!Q639</x:f>
        <x:v>1.4054</x:v>
      </x:c>
      <x:c r="F677" s="33">
        <x:f t="shared" si="376"/>
        <x:v>8.563288501219235E-3</x:v>
      </x:c>
      <x:c r="G677" s="33">
        <x:f t="shared" si="377"/>
        <x:v>5.3147477632888851E-3</x:v>
      </x:c>
      <x:c r="H677" s="33">
        <x:f t="shared" si="378"/>
        <x:v>1.0250496508426021E-3</x:v>
      </x:c>
      <x:c r="I677" s="33">
        <x:f t="shared" si="379"/>
        <x:v>-1.1371712864250982E-3</x:v>
      </x:c>
      <x:c r="J677" s="34">
        <x:f t="shared" si="380"/>
        <x:v>0.14953340426320366</x:v>
      </x:c>
      <x:c r="K677" s="34">
        <x:f t="shared" si="381"/>
        <x:v>0.14696617019434757</x:v>
      </x:c>
      <x:c r="L677" s="34">
        <x:f t="shared" si="382"/>
        <x:v>0.86070003744205104</x:v>
      </x:c>
      <x:c r="M677" s="34">
        <x:f t="shared" si="383"/>
        <x:v>5.7841740271422776E-2</x:v>
      </x:c>
      <x:c r="N677" s="34">
        <x:f t="shared" si="354"/>
        <x:v>1.2150413521710253</x:v>
      </x:c>
      <x:c r="O677" s="35">
        <x:f t="shared" si="355"/>
        <x:v>0.24402426627519172</x:v>
      </x:c>
      <x:c r="P677" s="26" t="b">
        <x:f t="shared" si="356"/>
        <x:v>0</x:v>
      </x:c>
      <x:c r="Q677" s="26" t="b">
        <x:f t="shared" si="357"/>
        <x:v>0</x:v>
      </x:c>
      <x:c r="R677" s="26" t="b">
        <x:f t="shared" si="358"/>
        <x:v>0</x:v>
      </x:c>
      <x:c r="S677" s="26" t="b">
        <x:f t="shared" si="384"/>
        <x:v>0</x:v>
      </x:c>
      <x:c r="T677" s="26" t="str">
        <x:f t="shared" si="385"/>
        <x:v>不调</x:v>
      </x:c>
      <x:c r="U677" s="34">
        <x:f t="shared" si="359"/>
        <x:v>0.14953340426320366</x:v>
      </x:c>
      <x:c r="V677" s="34">
        <x:f t="shared" si="360"/>
        <x:v>0.14696617019434757</x:v>
      </x:c>
      <x:c r="W677" s="34">
        <x:f t="shared" si="361"/>
        <x:v>0.86070003744205104</x:v>
      </x:c>
      <x:c r="X677" s="34">
        <x:f t="shared" si="362"/>
        <x:v>5.7841740271422776E-2</x:v>
      </x:c>
      <x:c r="Y677" s="34">
        <x:f t="shared" si="386"/>
        <x:v>0.99998626710299976</x:v>
      </x:c>
      <x:c r="Z677" s="34">
        <x:f t="shared" si="363"/>
        <x:v>0.14953135073636481</x:v>
      </x:c>
      <x:c r="AA677" s="34">
        <x:f t="shared" si="364"/>
        <x:v>0.14696415192306977</x:v>
      </x:c>
      <x:c r="AB677" s="34">
        <x:f t="shared" si="365"/>
        <x:v>0.8606882175370888</x:v>
      </x:c>
      <x:c r="AC677" s="34">
        <x:f t="shared" si="366"/>
        <x:v>5.7840945936761312E-2</x:v>
      </x:c>
      <x:c r="AD677" s="34">
        <x:f t="shared" si="367"/>
        <x:v>1.2150246661332846</x:v>
      </x:c>
      <x:c r="AE677" s="34">
        <x:f t="shared" si="387"/>
        <x:v>1.2150246661332846</x:v>
      </x:c>
      <x:c r="AF677" s="33">
        <x:f t="shared" si="368"/>
        <x:v>0</x:v>
      </x:c>
      <x:c r="AG677" s="33">
        <x:f t="shared" si="388"/>
        <x:v>2.3473460867255991E-3</x:v>
      </x:c>
      <x:c r="AH677" s="30">
        <x:f t="shared" si="389"/>
        <x:v>44742</x:v>
      </x:c>
      <x:c r="AI677" s="36">
        <x:f t="shared" si="369"/>
        <x:v>2022</x:v>
      </x:c>
      <x:c r="AJ677" s="36">
        <x:f t="shared" si="370"/>
        <x:v>8</x:v>
      </x:c>
      <x:c r="AK677" s="26">
        <x:f t="shared" si="371"/>
        <x:v>0</x:v>
      </x:c>
      <x:c r="AL677" s="34">
        <x:f t="shared" si="390"/>
        <x:v>1.2032246165672722</x:v>
      </x:c>
      <x:c r="AM677" s="35" t="str">
        <x:f t="shared" si="372"/>
      </x:c>
      <x:c r="AN677" s="34">
        <x:f t="shared" si="391"/>
        <x:v>1.2150246661332846</x:v>
      </x:c>
      <x:c r="AO677" s="35">
        <x:f t="shared" si="373"/>
        <x:v>0</x:v>
      </x:c>
      <x:c r="AP677" s="31">
        <x:f t="shared" si="374"/>
        <x:v>1</x:v>
      </x:c>
      <x:c r="AQ677" s="26" t="b">
        <x:f t="shared" si="375"/>
        <x:v>1</x:v>
      </x:c>
    </x:row>
    <x:row r="678">
      <x:c r="A678" s="30" t="n">
        <x:f>'净值底稿'!A640</x:f>
        <x:v>44790</x:v>
      </x:c>
      <x:c r="B678" s="32" t="n">
        <x:f>'净值底稿'!F640</x:f>
        <x:v>1.8865690207586225</x:v>
      </x:c>
      <x:c r="C678" s="32" t="n">
        <x:f>'净值底稿'!O640</x:f>
        <x:v>1.4029762728278752</x:v>
      </x:c>
      <x:c r="D678" s="32" t="n">
        <x:f>'净值底稿'!P640</x:f>
        <x:v>1.5628</x:v>
      </x:c>
      <x:c r="E678" s="32" t="n">
        <x:f>'净值底稿'!Q640</x:f>
        <x:v>1.4</x:v>
      </x:c>
      <x:c r="F678" s="33">
        <x:f t="shared" si="376"/>
        <x:v>3.8612094752039638E-3</x:v>
      </x:c>
      <x:c r="G678" s="33">
        <x:f t="shared" si="377"/>
        <x:v>1.6962598511092164E-3</x:v>
      </x:c>
      <x:c r="H678" s="33">
        <x:f t="shared" si="378"/>
        <x:v>1.9199999999996997E-4</x:v>
      </x:c>
      <x:c r="I678" s="33">
        <x:f t="shared" si="379"/>
        <x:v>-3.8423224704711156E-3</x:v>
      </x:c>
      <x:c r="J678" s="34">
        <x:f t="shared" si="380"/>
        <x:v>0.15010872260466812</x:v>
      </x:c>
      <x:c r="K678" s="34">
        <x:f t="shared" si="381"/>
        <x:v>0.1472134413135292</x:v>
      </x:c>
      <x:c r="L678" s="34">
        <x:f t="shared" si="382"/>
        <x:v>0.86085346967485588</x:v>
      </x:c>
      <x:c r="M678" s="34">
        <x:f t="shared" si="383"/>
        <x:v>5.7618702370475186E-2</x:v>
      </x:c>
      <x:c r="N678" s="34">
        <x:f t="shared" si="354"/>
        <x:v>1.2157943359635284</x:v>
      </x:c>
      <x:c r="O678" s="35">
        <x:f t="shared" si="355"/>
        <x:v>0.24454971957289695</x:v>
      </x:c>
      <x:c r="P678" s="26" t="b">
        <x:f t="shared" si="356"/>
        <x:v>0</x:v>
      </x:c>
      <x:c r="Q678" s="26" t="b">
        <x:f t="shared" si="357"/>
        <x:v>0</x:v>
      </x:c>
      <x:c r="R678" s="26" t="b">
        <x:f t="shared" si="358"/>
        <x:v>0</x:v>
      </x:c>
      <x:c r="S678" s="26" t="b">
        <x:f t="shared" si="384"/>
        <x:v>0</x:v>
      </x:c>
      <x:c r="T678" s="26" t="str">
        <x:f t="shared" si="385"/>
        <x:v>不调</x:v>
      </x:c>
      <x:c r="U678" s="34">
        <x:f t="shared" si="359"/>
        <x:v>0.15010872260466812</x:v>
      </x:c>
      <x:c r="V678" s="34">
        <x:f t="shared" si="360"/>
        <x:v>0.1472134413135292</x:v>
      </x:c>
      <x:c r="W678" s="34">
        <x:f t="shared" si="361"/>
        <x:v>0.86085346967485588</x:v>
      </x:c>
      <x:c r="X678" s="34">
        <x:f t="shared" si="362"/>
        <x:v>5.7618702370475186E-2</x:v>
      </x:c>
      <x:c r="Y678" s="34">
        <x:f t="shared" si="386"/>
        <x:v>0.99998626710299976</x:v>
      </x:c>
      <x:c r="Z678" s="34">
        <x:f t="shared" si="363"/>
        <x:v>0.15010666117704174</x:v>
      </x:c>
      <x:c r="AA678" s="34">
        <x:f t="shared" si="364"/>
        <x:v>0.14721141964650258</x:v>
      </x:c>
      <x:c r="AB678" s="34">
        <x:f t="shared" si="365"/>
        <x:v>0.86084164766282456</x:v>
      </x:c>
      <x:c r="AC678" s="34">
        <x:f t="shared" si="366"/>
        <x:v>5.7617911098770243E-2</x:v>
      </x:c>
      <x:c r="AD678" s="34">
        <x:f t="shared" si="367"/>
        <x:v>1.2157776395851392</x:v>
      </x:c>
      <x:c r="AE678" s="34">
        <x:f t="shared" si="387"/>
        <x:v>1.2157776395851392</x:v>
      </x:c>
      <x:c r="AF678" s="33">
        <x:f t="shared" si="368"/>
        <x:v>0</x:v>
      </x:c>
      <x:c r="AG678" s="33">
        <x:f t="shared" si="388"/>
        <x:v>6.1971865497256751E-4</x:v>
      </x:c>
      <x:c r="AH678" s="30">
        <x:f t="shared" si="389"/>
        <x:v>44742</x:v>
      </x:c>
      <x:c r="AI678" s="36">
        <x:f t="shared" si="369"/>
        <x:v>2022</x:v>
      </x:c>
      <x:c r="AJ678" s="36">
        <x:f t="shared" si="370"/>
        <x:v>8</x:v>
      </x:c>
      <x:c r="AK678" s="26">
        <x:f t="shared" si="371"/>
        <x:v>0</x:v>
      </x:c>
      <x:c r="AL678" s="34">
        <x:f t="shared" si="390"/>
        <x:v>1.2032246165672722</x:v>
      </x:c>
      <x:c r="AM678" s="35" t="str">
        <x:f t="shared" si="372"/>
      </x:c>
      <x:c r="AN678" s="34">
        <x:f t="shared" si="391"/>
        <x:v>1.2157776395851392</x:v>
      </x:c>
      <x:c r="AO678" s="35">
        <x:f t="shared" si="373"/>
        <x:v>0</x:v>
      </x:c>
      <x:c r="AP678" s="31">
        <x:f t="shared" si="374"/>
        <x:v>1</x:v>
      </x:c>
      <x:c r="AQ678" s="26" t="b">
        <x:f t="shared" si="375"/>
        <x:v>1</x:v>
      </x:c>
    </x:row>
    <x:row r="679">
      <x:c r="A679" s="30" t="n">
        <x:f>'净值底稿'!A641</x:f>
        <x:v>44791</x:v>
      </x:c>
      <x:c r="B679" s="32" t="n">
        <x:f>'净值底稿'!F641</x:f>
        <x:v>1.89823040656186</x:v>
      </x:c>
      <x:c r="C679" s="32" t="n">
        <x:f>'净值底稿'!O641</x:f>
        <x:v>1.4022584175987576</x:v>
      </x:c>
      <x:c r="D679" s="32" t="n">
        <x:f>'净值底稿'!P641</x:f>
        <x:v>1.564</x:v>
      </x:c>
      <x:c r="E679" s="32" t="n">
        <x:f>'净值底稿'!Q641</x:f>
        <x:v>1.3944</x:v>
      </x:c>
      <x:c r="F679" s="33">
        <x:f t="shared" si="376"/>
        <x:v>6.1812664550955354E-3</x:v>
      </x:c>
      <x:c r="G679" s="33">
        <x:f t="shared" si="377"/>
        <x:v>-5.1166597968954619E-4</x:v>
      </x:c>
      <x:c r="H679" s="33">
        <x:f t="shared" si="378"/>
        <x:v>7.6785257230627124E-4</x:v>
      </x:c>
      <x:c r="I679" s="33">
        <x:f t="shared" si="379"/>
        <x:v>-3.9999999999998925E-3</x:v>
      </x:c>
      <x:c r="J679" s="34">
        <x:f t="shared" si="380"/>
        <x:v>0.15103451044646179</x:v>
      </x:c>
      <x:c r="K679" s="34">
        <x:f t="shared" si="381"/>
        <x:v>0.14713609657124765</x:v>
      </x:c>
      <x:c r="L679" s="34">
        <x:f t="shared" si="382"/>
        <x:v>0.86150264713633085</x:v>
      </x:c>
      <x:c r="M679" s="34">
        <x:f t="shared" si="383"/>
        <x:v>5.7387439454375168E-2</x:v>
      </x:c>
      <x:c r="N679" s="34">
        <x:f t="shared" si="354"/>
        <x:v>1.2170606936084154</x:v>
      </x:c>
      <x:c r="O679" s="35">
        <x:f t="shared" si="355"/>
        <x:v>0.24499238910894014</x:v>
      </x:c>
      <x:c r="P679" s="26" t="b">
        <x:f t="shared" si="356"/>
        <x:v>0</x:v>
      </x:c>
      <x:c r="Q679" s="26" t="b">
        <x:f t="shared" si="357"/>
        <x:v>0</x:v>
      </x:c>
      <x:c r="R679" s="26" t="b">
        <x:f t="shared" si="358"/>
        <x:v>0</x:v>
      </x:c>
      <x:c r="S679" s="26" t="b">
        <x:f t="shared" si="384"/>
        <x:v>0</x:v>
      </x:c>
      <x:c r="T679" s="26" t="str">
        <x:f t="shared" si="385"/>
        <x:v>不调</x:v>
      </x:c>
      <x:c r="U679" s="34">
        <x:f t="shared" si="359"/>
        <x:v>0.15103451044646179</x:v>
      </x:c>
      <x:c r="V679" s="34">
        <x:f t="shared" si="360"/>
        <x:v>0.14713609657124765</x:v>
      </x:c>
      <x:c r="W679" s="34">
        <x:f t="shared" si="361"/>
        <x:v>0.86150264713633085</x:v>
      </x:c>
      <x:c r="X679" s="34">
        <x:f t="shared" si="362"/>
        <x:v>5.7387439454375168E-2</x:v>
      </x:c>
      <x:c r="Y679" s="34">
        <x:f t="shared" si="386"/>
        <x:v>0.99998626710299976</x:v>
      </x:c>
      <x:c r="Z679" s="34">
        <x:f t="shared" si="363"/>
        <x:v>0.15103243630508636</x:v>
      </x:c>
      <x:c r="AA679" s="34">
        <x:f t="shared" si="364"/>
        <x:v>0.14713407596638842</x:v>
      </x:c>
      <x:c r="AB679" s="34">
        <x:f t="shared" si="365"/>
        <x:v>0.86149081620921231</x:v>
      </x:c>
      <x:c r="AC679" s="34">
        <x:f t="shared" si="366"/>
        <x:v>5.7386651358580031E-2</x:v>
      </x:c>
      <x:c r="AD679" s="34">
        <x:f t="shared" si="367"/>
        <x:v>1.2170439798392672</x:v>
      </x:c>
      <x:c r="AE679" s="34">
        <x:f t="shared" si="387"/>
        <x:v>1.2170439798392672</x:v>
      </x:c>
      <x:c r="AF679" s="33">
        <x:f t="shared" si="368"/>
        <x:v>0</x:v>
      </x:c>
      <x:c r="AG679" s="33">
        <x:f t="shared" si="388"/>
        <x:v>1.0415887024868287E-3</x:v>
      </x:c>
      <x:c r="AH679" s="30">
        <x:f t="shared" si="389"/>
        <x:v>44742</x:v>
      </x:c>
      <x:c r="AI679" s="36">
        <x:f t="shared" si="369"/>
        <x:v>2022</x:v>
      </x:c>
      <x:c r="AJ679" s="36">
        <x:f t="shared" si="370"/>
        <x:v>8</x:v>
      </x:c>
      <x:c r="AK679" s="26">
        <x:f t="shared" si="371"/>
        <x:v>0</x:v>
      </x:c>
      <x:c r="AL679" s="34">
        <x:f t="shared" si="390"/>
        <x:v>1.2032246165672722</x:v>
      </x:c>
      <x:c r="AM679" s="35" t="str">
        <x:f t="shared" si="372"/>
      </x:c>
      <x:c r="AN679" s="34">
        <x:f t="shared" si="391"/>
        <x:v>1.2170439798392672</x:v>
      </x:c>
      <x:c r="AO679" s="35">
        <x:f t="shared" si="373"/>
        <x:v>0</x:v>
      </x:c>
      <x:c r="AP679" s="31">
        <x:f t="shared" si="374"/>
        <x:v>1</x:v>
      </x:c>
      <x:c r="AQ679" s="26" t="b">
        <x:f t="shared" si="375"/>
        <x:v>1</x:v>
      </x:c>
    </x:row>
    <x:row r="680">
      <x:c r="A680" s="30" t="n">
        <x:f>'净值底稿'!A642</x:f>
        <x:v>44792</x:v>
      </x:c>
      <x:c r="B680" s="32" t="n">
        <x:f>'净值底稿'!F642</x:f>
        <x:v>1.8435109702685075</x:v>
      </x:c>
      <x:c r="C680" s="32" t="n">
        <x:f>'净值底稿'!O642</x:f>
        <x:v>1.3847464298311887</x:v>
      </x:c>
      <x:c r="D680" s="32" t="n">
        <x:f>'净值底稿'!P642</x:f>
        <x:v>1.5646</x:v>
      </x:c>
      <x:c r="E680" s="32" t="n">
        <x:f>'净值底稿'!Q642</x:f>
        <x:v>1.3908</x:v>
      </x:c>
      <x:c r="F680" s="33">
        <x:f t="shared" si="376"/>
        <x:v>-2.882655135235257E-2</x:v>
      </x:c>
      <x:c r="G680" s="33">
        <x:f t="shared" si="377"/>
        <x:v>-1.2488416933561064E-2</x:v>
      </x:c>
      <x:c r="H680" s="33">
        <x:f t="shared" si="378"/>
        <x:v>3.8363171355504377E-4</x:v>
      </x:c>
      <x:c r="I680" s="33">
        <x:f t="shared" si="379"/>
        <x:v>-2.5817555938038028E-3</x:v>
      </x:c>
      <x:c r="J680" s="34">
        <x:f t="shared" si="380"/>
        <x:v>0.14667869202406689</x:v>
      </x:c>
      <x:c r="K680" s="34">
        <x:f t="shared" si="381"/>
        <x:v>0.14529660428058591</x:v>
      </x:c>
      <x:c r="L680" s="34">
        <x:f t="shared" si="382"/>
        <x:v>0.8618213114072466</x:v>
      </x:c>
      <x:c r="M680" s="34">
        <x:f t="shared" si="383"/>
        <x:v>5.7238493050425346E-2</x:v>
      </x:c>
      <x:c r="N680" s="34">
        <x:f t="shared" si="354"/>
        <x:v>1.2110351007623246</x:v>
      </x:c>
      <x:c r="O680" s="35">
        <x:f t="shared" si="355"/>
        <x:v>0.24109565124979421</x:v>
      </x:c>
      <x:c r="P680" s="26" t="b">
        <x:f t="shared" si="356"/>
        <x:v>0</x:v>
      </x:c>
      <x:c r="Q680" s="26" t="b">
        <x:f t="shared" si="357"/>
        <x:v>0</x:v>
      </x:c>
      <x:c r="R680" s="26" t="b">
        <x:f t="shared" si="358"/>
        <x:v>0</x:v>
      </x:c>
      <x:c r="S680" s="26" t="b">
        <x:f t="shared" si="384"/>
        <x:v>0</x:v>
      </x:c>
      <x:c r="T680" s="26" t="str">
        <x:f t="shared" si="385"/>
        <x:v>不调</x:v>
      </x:c>
      <x:c r="U680" s="34">
        <x:f t="shared" si="359"/>
        <x:v>0.14667869202406689</x:v>
      </x:c>
      <x:c r="V680" s="34">
        <x:f t="shared" si="360"/>
        <x:v>0.14529660428058591</x:v>
      </x:c>
      <x:c r="W680" s="34">
        <x:f t="shared" si="361"/>
        <x:v>0.8618213114072466</x:v>
      </x:c>
      <x:c r="X680" s="34">
        <x:f t="shared" si="362"/>
        <x:v>5.7238493050425346E-2</x:v>
      </x:c>
      <x:c r="Y680" s="34">
        <x:f t="shared" si="386"/>
        <x:v>0.99998626710299976</x:v>
      </x:c>
      <x:c r="Z680" s="34">
        <x:f t="shared" si="363"/>
        <x:v>0.1466766777006972</x:v>
      </x:c>
      <x:c r="AA680" s="34">
        <x:f t="shared" si="364"/>
        <x:v>0.14529460893728485</x:v>
      </x:c>
      <x:c r="AB680" s="34">
        <x:f t="shared" si="365"/>
        <x:v>0.86180947610394443</x:v>
      </x:c>
      <x:c r="AC680" s="34">
        <x:f t="shared" si="366"/>
        <x:v>5.7237707000095839E-2</x:v>
      </x:c>
      <x:c r="AD680" s="34">
        <x:f t="shared" si="367"/>
        <x:v>1.2110184697420223</x:v>
      </x:c>
      <x:c r="AE680" s="34">
        <x:f t="shared" si="387"/>
        <x:v>1.2170439798392672</x:v>
      </x:c>
      <x:c r="AF680" s="33">
        <x:f t="shared" si="368"/>
        <x:v>-4.9509386653723286E-3</x:v>
      </x:c>
      <x:c r="AG680" s="33">
        <x:f t="shared" si="388"/>
        <x:v>-4.9509386653723286E-3</x:v>
      </x:c>
      <x:c r="AH680" s="30">
        <x:f t="shared" si="389"/>
        <x:v>44742</x:v>
      </x:c>
      <x:c r="AI680" s="36">
        <x:f t="shared" si="369"/>
        <x:v>2022</x:v>
      </x:c>
      <x:c r="AJ680" s="36">
        <x:f t="shared" si="370"/>
        <x:v>8</x:v>
      </x:c>
      <x:c r="AK680" s="26">
        <x:f t="shared" si="371"/>
        <x:v>0</x:v>
      </x:c>
      <x:c r="AL680" s="34">
        <x:f t="shared" si="390"/>
        <x:v>1.2032246165672722</x:v>
      </x:c>
      <x:c r="AM680" s="35" t="str">
        <x:f t="shared" si="372"/>
      </x:c>
      <x:c r="AN680" s="34">
        <x:f t="shared" si="391"/>
        <x:v>1.2170439798392672</x:v>
      </x:c>
      <x:c r="AO680" s="35">
        <x:f t="shared" si="373"/>
        <x:v>-4.9509386653723286E-3</x:v>
      </x:c>
      <x:c r="AP680" s="31">
        <x:f t="shared" si="374"/>
        <x:v>1</x:v>
      </x:c>
      <x:c r="AQ680" s="26" t="b">
        <x:f t="shared" si="375"/>
        <x:v>1</x:v>
      </x:c>
    </x:row>
    <x:row r="681">
      <x:c r="A681" s="30" t="n">
        <x:f>'净值底稿'!A643</x:f>
        <x:v>44795</x:v>
      </x:c>
      <x:c r="B681" s="32" t="n">
        <x:f>'净值底稿'!F643</x:f>
        <x:v>1.870481970181885</x:v>
      </x:c>
      <x:c r="C681" s="32" t="n">
        <x:f>'净值底稿'!O643</x:f>
        <x:v>1.3980655382242837</x:v>
      </x:c>
      <x:c r="D681" s="32" t="n">
        <x:f>'净值底稿'!P643</x:f>
        <x:v>1.5647</x:v>
      </x:c>
      <x:c r="E681" s="32" t="n">
        <x:f>'净值底稿'!Q643</x:f>
        <x:v>1.3871</x:v>
      </x:c>
      <x:c r="F681" s="33">
        <x:f t="shared" si="376"/>
        <x:v>1.4630235647281831E-2</x:v>
      </x:c>
      <x:c r="G681" s="33">
        <x:f t="shared" si="377"/>
        <x:v>9.6184457357428865E-3</x:v>
      </x:c>
      <x:c r="H681" s="33">
        <x:f t="shared" si="378"/>
        <x:v>6.3914099450279593E-5</x:v>
      </x:c>
      <x:c r="I681" s="33">
        <x:f t="shared" si="379"/>
        <x:v>-2.6603393730227909E-3</x:v>
      </x:c>
      <x:c r="J681" s="34">
        <x:f t="shared" si="380"/>
        <x:v>0.14882259205941881</x:v>
      </x:c>
      <x:c r="K681" s="34">
        <x:f t="shared" si="381"/>
        <x:v>0.1466921172490441</x:v>
      </x:c>
      <x:c r="L681" s="34">
        <x:f t="shared" si="382"/>
        <x:v>0.86186455788050731</x:v>
      </x:c>
      <x:c r="M681" s="34">
        <x:f t="shared" si="383"/>
        <x:v>5.7085435274541942E-2</x:v>
      </x:c>
      <x:c r="N681" s="34">
        <x:f t="shared" si="354"/>
        <x:v>1.2144647024635122</x:v>
      </x:c>
      <x:c r="O681" s="35">
        <x:f t="shared" si="355"/>
        <x:v>0.2433291875087176</x:v>
      </x:c>
      <x:c r="P681" s="26" t="b">
        <x:f t="shared" si="356"/>
        <x:v>0</x:v>
      </x:c>
      <x:c r="Q681" s="26" t="b">
        <x:f t="shared" si="357"/>
        <x:v>0</x:v>
      </x:c>
      <x:c r="R681" s="26" t="b">
        <x:f t="shared" si="358"/>
        <x:v>0</x:v>
      </x:c>
      <x:c r="S681" s="26" t="b">
        <x:f t="shared" si="384"/>
        <x:v>0</x:v>
      </x:c>
      <x:c r="T681" s="26" t="str">
        <x:f t="shared" si="385"/>
        <x:v>不调</x:v>
      </x:c>
      <x:c r="U681" s="34">
        <x:f t="shared" si="359"/>
        <x:v>0.14882259205941881</x:v>
      </x:c>
      <x:c r="V681" s="34">
        <x:f t="shared" si="360"/>
        <x:v>0.1466921172490441</x:v>
      </x:c>
      <x:c r="W681" s="34">
        <x:f t="shared" si="361"/>
        <x:v>0.86186455788050731</x:v>
      </x:c>
      <x:c r="X681" s="34">
        <x:f t="shared" si="362"/>
        <x:v>5.7085435274541942E-2</x:v>
      </x:c>
      <x:c r="Y681" s="34">
        <x:f t="shared" si="386"/>
        <x:v>0.99995880187477393</x:v>
      </x:c>
      <x:c r="Z681" s="34">
        <x:f t="shared" si="363"/>
        <x:v>0.14881646084763467</x:v>
      </x:c>
      <x:c r="AA681" s="34">
        <x:f t="shared" si="364"/>
        <x:v>0.146686073808828</x:v>
      </x:c>
      <x:c r="AB681" s="34">
        <x:f t="shared" si="365"/>
        <x:v>0.86182905067652382</x:v>
      </x:c>
      <x:c r="AC681" s="34">
        <x:f t="shared" si="366"/>
        <x:v>5.7083083461630914E-2</x:v>
      </x:c>
      <x:c r="AD681" s="34">
        <x:f t="shared" si="367"/>
        <x:v>1.2144146687946176</x:v>
      </x:c>
      <x:c r="AE681" s="34">
        <x:f t="shared" si="387"/>
        <x:v>1.2170439798392672</x:v>
      </x:c>
      <x:c r="AF681" s="33">
        <x:f t="shared" si="368"/>
        <x:v>-2.1604075844463555E-3</x:v>
      </x:c>
      <x:c r="AG681" s="33">
        <x:f t="shared" si="388"/>
        <x:v>2.804415570407226E-3</x:v>
      </x:c>
      <x:c r="AH681" s="30">
        <x:f t="shared" si="389"/>
        <x:v>44742</x:v>
      </x:c>
      <x:c r="AI681" s="36">
        <x:f t="shared" si="369"/>
        <x:v>2022</x:v>
      </x:c>
      <x:c r="AJ681" s="36">
        <x:f t="shared" si="370"/>
        <x:v>8</x:v>
      </x:c>
      <x:c r="AK681" s="26">
        <x:f t="shared" si="371"/>
        <x:v>0</x:v>
      </x:c>
      <x:c r="AL681" s="34">
        <x:f t="shared" si="390"/>
        <x:v>1.2032246165672722</x:v>
      </x:c>
      <x:c r="AM681" s="35" t="str">
        <x:f t="shared" si="372"/>
      </x:c>
      <x:c r="AN681" s="34">
        <x:f t="shared" si="391"/>
        <x:v>1.2170439798392672</x:v>
      </x:c>
      <x:c r="AO681" s="35">
        <x:f t="shared" si="373"/>
        <x:v>-2.1604075844463555E-3</x:v>
      </x:c>
      <x:c r="AP681" s="31">
        <x:f t="shared" si="374"/>
        <x:v>1</x:v>
      </x:c>
      <x:c r="AQ681" s="26" t="b">
        <x:f t="shared" si="375"/>
        <x:v>1</x:v>
      </x:c>
    </x:row>
    <x:row r="682">
      <x:c r="A682" s="30" t="n">
        <x:f>'净值底稿'!A644</x:f>
        <x:v>44796</x:v>
      </x:c>
      <x:c r="B682" s="32" t="n">
        <x:f>'净值底稿'!F644</x:f>
        <x:v>1.8850649304568274</x:v>
      </x:c>
      <x:c r="C682" s="32" t="n">
        <x:f>'净值底稿'!O644</x:f>
        <x:v>1.4009981777476574</x:v>
      </x:c>
      <x:c r="D682" s="32" t="n">
        <x:f>'净值底稿'!P644</x:f>
        <x:v>1.5643</x:v>
      </x:c>
      <x:c r="E682" s="32" t="n">
        <x:f>'净值底稿'!Q644</x:f>
        <x:v>1.3945</x:v>
      </x:c>
      <x:c r="F682" s="33">
        <x:f t="shared" si="376"/>
        <x:v>7.7963650585333166E-3</x:v>
      </x:c>
      <x:c r="G682" s="33">
        <x:f t="shared" si="377"/>
        <x:v>2.0976409497215354E-3</x:v>
      </x:c>
      <x:c r="H682" s="33">
        <x:f t="shared" si="378"/>
        <x:v>-2.5564005879719076E-4</x:v>
      </x:c>
      <x:c r="I682" s="33">
        <x:f t="shared" si="379"/>
        <x:v>5.3348713142529203E-3</x:v>
      </x:c>
      <x:c r="J682" s="34">
        <x:f t="shared" si="380"/>
        <x:v>0.14997668830312175</x:v>
      </x:c>
      <x:c r="K682" s="34">
        <x:f t="shared" si="381"/>
        <x:v>0.14699376852400328</x:v>
      </x:c>
      <x:c r="L682" s="34">
        <x:f t="shared" si="382"/>
        <x:v>0.86160873264733573</x:v>
      </x:c>
      <x:c r="M682" s="34">
        <x:f t="shared" si="383"/>
        <x:v>5.7387614366119472E-2</x:v>
      </x:c>
      <x:c r="N682" s="34" t="n">
        <x:f t="shared" ref="N682:N745" si="392">SUM(J682:M682)</x:f>
        <x:v>1.2159668038405802</x:v>
      </x:c>
      <x:c r="O682" s="35" t="n">
        <x:f t="shared" ref="O682:O745" si="393">IFERROR((J682+K682)/N682,0)</x:f>
        <x:v>0.2442257929156917</x:v>
      </x:c>
      <x:c r="P682" s="26" t="b">
        <x:f t="shared" ref="P682:P745" si="394">AND(MONTH(A682)=12,OR(A683="",YEAR(A682)&lt;&gt;YEAR(A683)))</x:f>
        <x:v>0</x:v>
      </x:c>
      <x:c r="Q682" s="26" t="b">
        <x:f t="shared" ref="Q682:Q745" si="395">AND(MOD(MONTH(A682),3)=0,OR(A683="",MONTH(A682)&lt;&gt;MONTH(A683)))</x:f>
        <x:v>0</x:v>
      </x:c>
      <x:c r="R682" s="26" t="b">
        <x:f t="shared" ref="R682:R745" si="396">OR(O682&gt;$E$7,O682&lt;$E$6)</x:f>
        <x:v>0</x:v>
      </x:c>
      <x:c r="S682" s="26" t="b">
        <x:f t="shared" si="384"/>
        <x:v>0</x:v>
      </x:c>
      <x:c r="T682" s="26" t="str">
        <x:f t="shared" si="385"/>
        <x:v>不调</x:v>
      </x:c>
      <x:c r="U682" s="34" t="n">
        <x:f t="shared" ref="U682:U745" si="397">IF(OR(T682="年末+季度",T682="季度+动态"),N682*$E$5/2,IF(T682="季度",(J682+K682)/2,IF(T682="动态",N682*$E$5*IF(J682+K682=0,0.5,J682/(J682+K682)),J682)))</x:f>
        <x:v>0.14997668830312175</x:v>
      </x:c>
      <x:c r="V682" s="34" t="n">
        <x:f t="shared" ref="V682:V745" si="398">IF(OR(T682="年末+季度",T682="季度+动态"),N682*$E$5/2,IF(T682="季度",(J682+K682)/2,IF(T682="动态",N682*$E$5*IF(J682+K682=0,0.5,K682/(J682+K682)),K682)))</x:f>
        <x:v>0.14699376852400328</x:v>
      </x:c>
      <x:c r="W682" s="34" t="n">
        <x:f t="shared" ref="W682:W745" si="399">IF(OR(T682="年末+季度",T682="季度+动态",T682="动态"),N682*(1-$E$5)*IF(L682+M682=0,$B$7/($B$7+$B$8),L682/(L682+M682)),L682)</x:f>
        <x:v>0.8616087326473357</x:v>
      </x:c>
      <x:c r="X682" s="34" t="n">
        <x:f t="shared" ref="X682:X745" si="400">IF(OR(T682="年末+季度",T682="季度+动态",T682="动态"),N682*(1-$E$5)*IF(L682+M682=0,$B$8/($B$7+$B$8),M682/(L682+M682)),M682)</x:f>
        <x:v>0.05738761436611947</x:v>
      </x:c>
      <x:c r="Y682" s="34">
        <x:f t="shared" si="386"/>
        <x:v>0.99998626710299976</x:v>
      </x:c>
      <x:c r="Z682" s="34" t="n">
        <x:f t="shared" ref="Z682:Z745" si="401">U682*Y682</x:f>
        <x:v>0.14997462868870884</x:v>
      </x:c>
      <x:c r="AA682" s="34" t="n">
        <x:f t="shared" ref="AA682:AA745" si="402">V682*Y682</x:f>
        <x:v>0.14699174987372046</x:v>
      </x:c>
      <x:c r="AB682" s="34" t="n">
        <x:f t="shared" ref="AB682:AB745" si="403">W682*Y682</x:f>
        <x:v>0.8615969002633558</x:v>
      </x:c>
      <x:c r="AC682" s="34" t="n">
        <x:f t="shared" ref="AC682:AC745" si="404">X682*Y682</x:f>
        <x:v>0.05738682626792229</x:v>
      </x:c>
      <x:c r="AD682" s="34" t="n">
        <x:f t="shared" ref="AD682:AD745" si="405">SUM(Z682:AC682)</x:f>
        <x:v>1.2159501050937074</x:v>
      </x:c>
      <x:c r="AE682" s="34">
        <x:f t="shared" si="387"/>
        <x:v>1.2170439798392672</x:v>
      </x:c>
      <x:c r="AF682" s="33" t="n">
        <x:f t="shared" ref="AF682:AF745" si="406">AD682/AE682-1</x:f>
        <x:v>-0.0008987963982239888</x:v>
      </x:c>
      <x:c r="AG682" s="33">
        <x:f t="shared" si="388"/>
        <x:v>1.2643426817413594E-3</x:v>
      </x:c>
      <x:c r="AH682" s="30">
        <x:f t="shared" si="389"/>
        <x:v>44742</x:v>
      </x:c>
      <x:c r="AI682" s="36" t="n">
        <x:f t="shared" ref="AI682:AI745" si="407">YEAR(A682)</x:f>
        <x:v>2022</x:v>
      </x:c>
      <x:c r="AJ682" s="36" t="n">
        <x:f t="shared" ref="AJ682:AJ745" si="408">MONTH(A682)</x:f>
        <x:v>8</x:v>
      </x:c>
      <x:c r="AK682" s="26" t="n">
        <x:f t="shared" ref="AK682:AK745" si="409">IF(MONTH(A682)&lt;&gt;MONTH(A683),1,0)</x:f>
        <x:v>0</x:v>
      </x:c>
      <x:c r="AL682" s="34">
        <x:f t="shared" si="390"/>
        <x:v>1.2032246165672722</x:v>
      </x:c>
      <x:c r="AM682" s="35" t="str">
        <x:f t="shared" ref="AM682:AM745" si="410">IF(AK682,AD682/AL682-1,"")</x:f>
      </x:c>
      <x:c r="AN682" s="34">
        <x:f t="shared" si="391"/>
        <x:v>1.2170439798392672</x:v>
      </x:c>
      <x:c r="AO682" s="35" t="n">
        <x:f t="shared" ref="AO682:AO745" si="411">AD682/AN682-1</x:f>
        <x:v>-0.0008987963982239888</x:v>
      </x:c>
      <x:c r="AP682" s="31" t="n">
        <x:f t="shared" ref="AP682:AP745" si="412">IFERROR(SUM(Z682:AC682)/AD682,0)</x:f>
        <x:v>1</x:v>
      </x:c>
      <x:c r="AQ682" s="26" t="b">
        <x:f t="shared" ref="AQ682:AQ745" si="413">AND(B682&gt;0,C682&gt;0,D682&gt;0,E682&gt;0)</x:f>
        <x:v>1</x:v>
      </x:c>
    </x:row>
    <x:row r="683">
      <x:c r="A683" s="30" t="n">
        <x:f>'净值底稿'!A645</x:f>
        <x:v>44797</x:v>
      </x:c>
      <x:c r="B683" s="32" t="n">
        <x:f>'净值底稿'!F645</x:f>
        <x:v>1.8218886139728725</x:v>
      </x:c>
      <x:c r="C683" s="32" t="n">
        <x:f>'净值底稿'!O645</x:f>
        <x:v>1.3599508411528076</x:v>
      </x:c>
      <x:c r="D683" s="32" t="n">
        <x:f>'净值底稿'!P645</x:f>
        <x:v>1.5642</x:v>
      </x:c>
      <x:c r="E683" s="32" t="n">
        <x:f>'净值底稿'!Q645</x:f>
        <x:v>1.4001</x:v>
      </x:c>
      <x:c r="F683" s="33" t="n">
        <x:f t="shared" ref="F683:F746" si="414">IFERROR(B683/B682-1,0)</x:f>
        <x:v>-0.03351413283607407</x:v>
      </x:c>
      <x:c r="G683" s="33" t="n">
        <x:f t="shared" ref="G683:G746" si="415">IFERROR(C683/C682-1,0)</x:f>
        <x:v>-0.0292986366769159</x:v>
      </x:c>
      <x:c r="H683" s="33" t="n">
        <x:f t="shared" ref="H683:H746" si="416">IFERROR(D683/D682-1,0)</x:f>
        <x:v>-0.00006392635683694081</x:v>
      </x:c>
      <x:c r="I683" s="33" t="n">
        <x:f t="shared" ref="I683:I746" si="417">IFERROR(E683/E682-1,0)</x:f>
        <x:v>0.004015776263893711</x:v>
      </x:c>
      <x:c r="J683" s="34" t="n">
        <x:f t="shared" ref="J683:J746" si="418">Z682*(1+F683)</x:f>
        <x:v>0.14494835906079456</x:v>
      </x:c>
      <x:c r="K683" s="34" t="n">
        <x:f t="shared" ref="K683:K746" si="419">AA682*(1+G683)</x:f>
        <x:v>0.14268509199966622</x:v>
      </x:c>
      <x:c r="L683" s="34" t="n">
        <x:f t="shared" ref="L683:L746" si="420">AB682*(1+H683)</x:f>
        <x:v>0.86154182151246</x:v>
      </x:c>
      <x:c r="M683" s="34" t="n">
        <x:f t="shared" ref="M683:M746" si="421">AC682*(1+I683)</x:f>
        <x:v>0.0576172789227092</x:v>
      </x:c>
      <x:c r="N683" s="34">
        <x:f t="shared" si="392"/>
        <x:v>1.2067925514956299</x:v>
      </x:c>
      <x:c r="O683" s="35">
        <x:f t="shared" si="393"/>
        <x:v>0.23834539805866739</x:v>
      </x:c>
      <x:c r="P683" s="26" t="b">
        <x:f t="shared" si="394"/>
        <x:v>0</x:v>
      </x:c>
      <x:c r="Q683" s="26" t="b">
        <x:f t="shared" si="395"/>
        <x:v>0</x:v>
      </x:c>
      <x:c r="R683" s="26" t="b">
        <x:f t="shared" si="396"/>
        <x:v>0</x:v>
      </x:c>
      <x:c r="S683" s="26" t="b">
        <x:f t="shared" ref="S683:S746" si="422">AND(OR(P683,Q683,R683),A683-AH682&gt;$E$8)</x:f>
        <x:v>0</x:v>
      </x:c>
      <x:c r="T683" s="26" t="str">
        <x:f t="shared" ref="T683:T746" si="423">IF(NOT(OR(P683,Q683,R683)),"不调",IF(NOT(S683),"间隔规则跳过",IF(P683,"年末+季度",IF(AND(Q683,R683),"季度+动态",IF(Q683,"季度","动态")))))</x:f>
        <x:v>不调</x:v>
      </x:c>
      <x:c r="U683" s="34">
        <x:f t="shared" si="397"/>
        <x:v>0.14494835906079456</x:v>
      </x:c>
      <x:c r="V683" s="34">
        <x:f t="shared" si="398"/>
        <x:v>0.14268509199966622</x:v>
      </x:c>
      <x:c r="W683" s="34">
        <x:f t="shared" si="399"/>
        <x:v>0.86154182151245995</x:v>
      </x:c>
      <x:c r="X683" s="34">
        <x:f t="shared" si="400"/>
        <x:v>5.7617278922709202E-2</x:v>
      </x:c>
      <x:c r="Y683" s="34" t="n">
        <x:f t="shared" ref="Y683:Y746" si="424">POWER(1-$H$5,(A683-A682)/$H$8)</x:f>
        <x:v>0.9999862671029998</x:v>
      </x:c>
      <x:c r="Z683" s="34">
        <x:f t="shared" si="401"/>
        <x:v>0.14494636849990922</x:v>
      </x:c>
      <x:c r="AA683" s="34">
        <x:f t="shared" si="402"/>
        <x:v>0.14268313251999432</x:v>
      </x:c>
      <x:c r="AB683" s="34">
        <x:f t="shared" si="403"/>
        <x:v>0.86152999004736375</x:v>
      </x:c>
      <x:c r="AC683" s="34">
        <x:f t="shared" si="404"/>
        <x:v>5.7616487670552323E-2</x:v>
      </x:c>
      <x:c r="AD683" s="34">
        <x:f t="shared" si="405"/>
        <x:v>1.2067759787378196</x:v>
      </x:c>
      <x:c r="AE683" s="34" t="n">
        <x:f t="shared" ref="AE683:AE746" si="425">MAX(AE682,AD683)</x:f>
        <x:v>1.2170439798392672</x:v>
      </x:c>
      <x:c r="AF683" s="33">
        <x:f t="shared" si="406"/>
        <x:v>-8.4368365248423949E-3</x:v>
      </x:c>
      <x:c r="AG683" s="33" t="n">
        <x:f t="shared" ref="AG683:AG746" si="426">AD683/AD682-1</x:f>
        <x:v>-0.007544821384904421</x:v>
      </x:c>
      <x:c r="AH683" s="30" t="n">
        <x:f t="shared" ref="AH683:AH746" si="427">IF(OR(T683="年末+季度",T683="季度+动态",T683="季度",T683="动态"),A683,AH682)</x:f>
        <x:v>44742</x:v>
      </x:c>
      <x:c r="AI683" s="36">
        <x:f t="shared" si="407"/>
        <x:v>2022</x:v>
      </x:c>
      <x:c r="AJ683" s="36">
        <x:f t="shared" si="408"/>
        <x:v>8</x:v>
      </x:c>
      <x:c r="AK683" s="26">
        <x:f t="shared" si="409"/>
        <x:v>0</x:v>
      </x:c>
      <x:c r="AL683" s="34" t="n">
        <x:f t="shared" ref="AL683:AL746" si="428">IF(AK682,AD682,AL682)</x:f>
        <x:v>1.2032246165672722</x:v>
      </x:c>
      <x:c r="AM683" s="35" t="str">
        <x:f t="shared" si="410"/>
      </x:c>
      <x:c r="AN683" s="34" t="n">
        <x:f t="shared" ref="AN683:AN746" si="429">IF(AI683&lt;&gt;AI682,AD683,MAX(AN682,AD683))</x:f>
        <x:v>1.2170439798392672</x:v>
      </x:c>
      <x:c r="AO683" s="35">
        <x:f t="shared" si="411"/>
        <x:v>-8.4368365248423949E-3</x:v>
      </x:c>
      <x:c r="AP683" s="31">
        <x:f t="shared" si="412"/>
        <x:v>1</x:v>
      </x:c>
      <x:c r="AQ683" s="26" t="b">
        <x:f t="shared" si="413"/>
        <x:v>1</x:v>
      </x:c>
    </x:row>
    <x:row r="684">
      <x:c r="A684" s="30" t="n">
        <x:f>'净值底稿'!A646</x:f>
        <x:v>44798</x:v>
      </x:c>
      <x:c r="B684" s="32" t="n">
        <x:f>'净值底稿'!F646</x:f>
        <x:v>1.7947678950527675</x:v>
      </x:c>
      <x:c r="C684" s="32" t="n">
        <x:f>'净值底稿'!O646</x:f>
        <x:v>1.3604204643148123</x:v>
      </x:c>
      <x:c r="D684" s="32" t="n">
        <x:f>'净值底稿'!P646</x:f>
        <x:v>1.5627</x:v>
      </x:c>
      <x:c r="E684" s="32" t="n">
        <x:f>'净值底稿'!Q646</x:f>
        <x:v>1.4042</x:v>
      </x:c>
      <x:c r="F684" s="33">
        <x:f t="shared" si="414"/>
        <x:v>-1.4886046661746644E-2</x:v>
      </x:c>
      <x:c r="G684" s="33">
        <x:f t="shared" si="415"/>
        <x:v>3.4532363067385496E-4</x:v>
      </x:c>
      <x:c r="H684" s="33">
        <x:f t="shared" si="416"/>
        <x:v>-9.5895665515921547E-4</x:v>
      </x:c>
      <x:c r="I684" s="33">
        <x:f t="shared" si="417"/>
        <x:v>2.9283622598386128E-3</x:v>
      </x:c>
      <x:c r="J684" s="34">
        <x:f t="shared" si="418"/>
        <x:v>0.14278869009496883</x:v>
      </x:c>
      <x:c r="K684" s="34">
        <x:f t="shared" si="419"/>
        <x:v>0.14273240437735205</x:v>
      </x:c>
      <x:c r="L684" s="34">
        <x:f t="shared" si="420"/>
        <x:v>0.86070382012978852</x:v>
      </x:c>
      <x:c r="M684" s="34">
        <x:f t="shared" si="421"/>
        <x:v>5.7785209618591224E-2</x:v>
      </x:c>
      <x:c r="N684" s="34">
        <x:f t="shared" si="392"/>
        <x:v>1.2040101242207004</x:v>
      </x:c>
      <x:c r="O684" s="35">
        <x:f t="shared" si="393"/>
        <x:v>0.23714177209026824</x:v>
      </x:c>
      <x:c r="P684" s="26" t="b">
        <x:f t="shared" si="394"/>
        <x:v>0</x:v>
      </x:c>
      <x:c r="Q684" s="26" t="b">
        <x:f t="shared" si="395"/>
        <x:v>0</x:v>
      </x:c>
      <x:c r="R684" s="26" t="b">
        <x:f t="shared" si="396"/>
        <x:v>0</x:v>
      </x:c>
      <x:c r="S684" s="26" t="b">
        <x:f t="shared" si="422"/>
        <x:v>0</x:v>
      </x:c>
      <x:c r="T684" s="26" t="str">
        <x:f t="shared" si="423"/>
        <x:v>不调</x:v>
      </x:c>
      <x:c r="U684" s="34">
        <x:f t="shared" si="397"/>
        <x:v>0.14278869009496883</x:v>
      </x:c>
      <x:c r="V684" s="34">
        <x:f t="shared" si="398"/>
        <x:v>0.14273240437735205</x:v>
      </x:c>
      <x:c r="W684" s="34">
        <x:f t="shared" si="399"/>
        <x:v>0.86070382012978852</x:v>
      </x:c>
      <x:c r="X684" s="34">
        <x:f t="shared" si="400"/>
        <x:v>5.7785209618591224E-2</x:v>
      </x:c>
      <x:c r="Y684" s="34">
        <x:f t="shared" si="424"/>
        <x:v>0.99998626710299976</x:v>
      </x:c>
      <x:c r="Z684" s="34">
        <x:f t="shared" si="401"/>
        <x:v>0.14278672919259497</x:v>
      </x:c>
      <x:c r="AA684" s="34">
        <x:f t="shared" si="402"/>
        <x:v>0.14273044424794412</x:v>
      </x:c>
      <x:c r="AB684" s="34">
        <x:f t="shared" si="403"/>
        <x:v>0.86069200017287895</x:v>
      </x:c>
      <x:c r="AC684" s="34">
        <x:f t="shared" si="404"/>
        <x:v>5.7784416060259393E-2</x:v>
      </x:c>
      <x:c r="AD684" s="34">
        <x:f t="shared" si="405"/>
        <x:v>1.2039935896736775</x:v>
      </x:c>
      <x:c r="AE684" s="34">
        <x:f t="shared" si="425"/>
        <x:v>1.2170439798392672</x:v>
      </x:c>
      <x:c r="AF684" s="33">
        <x:f t="shared" si="406"/>
        <x:v>-1.0723022653062353E-2</x:v>
      </x:c>
      <x:c r="AG684" s="33">
        <x:f t="shared" si="426"/>
        <x:v>-2.3056384226773918E-3</x:v>
      </x:c>
      <x:c r="AH684" s="30">
        <x:f t="shared" si="427"/>
        <x:v>44742</x:v>
      </x:c>
      <x:c r="AI684" s="36">
        <x:f t="shared" si="407"/>
        <x:v>2022</x:v>
      </x:c>
      <x:c r="AJ684" s="36">
        <x:f t="shared" si="408"/>
        <x:v>8</x:v>
      </x:c>
      <x:c r="AK684" s="26">
        <x:f t="shared" si="409"/>
        <x:v>0</x:v>
      </x:c>
      <x:c r="AL684" s="34">
        <x:f t="shared" si="428"/>
        <x:v>1.2032246165672722</x:v>
      </x:c>
      <x:c r="AM684" s="35" t="str">
        <x:f t="shared" si="410"/>
      </x:c>
      <x:c r="AN684" s="34">
        <x:f t="shared" si="429"/>
        <x:v>1.2170439798392672</x:v>
      </x:c>
      <x:c r="AO684" s="35">
        <x:f t="shared" si="411"/>
        <x:v>-1.0723022653062353E-2</x:v>
      </x:c>
      <x:c r="AP684" s="31">
        <x:f t="shared" si="412"/>
        <x:v>1</x:v>
      </x:c>
      <x:c r="AQ684" s="26" t="b">
        <x:f t="shared" si="413"/>
        <x:v>1</x:v>
      </x:c>
    </x:row>
    <x:row r="685">
      <x:c r="A685" s="30" t="n">
        <x:f>'净值底稿'!A647</x:f>
        <x:v>44799</x:v>
      </x:c>
      <x:c r="B685" s="32" t="n">
        <x:f>'净值底稿'!F647</x:f>
        <x:v>1.793651086637845</x:v>
      </x:c>
      <x:c r="C685" s="32" t="n">
        <x:f>'净值底稿'!O647</x:f>
        <x:v>1.3543074807831412</x:v>
      </x:c>
      <x:c r="D685" s="32" t="n">
        <x:f>'净值底稿'!P647</x:f>
        <x:v>1.5623</x:v>
      </x:c>
      <x:c r="E685" s="32" t="n">
        <x:f>'净值底稿'!Q647</x:f>
        <x:v>1.4058</x:v>
      </x:c>
      <x:c r="F685" s="33">
        <x:f t="shared" si="414"/>
        <x:v>-6.2225785183744886E-4</x:v>
      </x:c>
      <x:c r="G685" s="33">
        <x:f t="shared" si="415"/>
        <x:v>-4.4934516144241599E-3</x:v>
      </x:c>
      <x:c r="H685" s="33">
        <x:f t="shared" si="416"/>
        <x:v>-2.5596723619369932E-4</x:v>
      </x:c>
      <x:c r="I685" s="33">
        <x:f t="shared" si="417"/>
        <x:v>1.1394388263781252E-3</x:v>
      </x:c>
      <x:c r="J685" s="34">
        <x:f t="shared" si="418"/>
        <x:v>0.14269787902921668</x:v>
      </x:c>
      <x:c r="K685" s="34">
        <x:f t="shared" si="419"/>
        <x:v>0.14208909190281072</x:v>
      </x:c>
      <x:c r="L685" s="34">
        <x:f t="shared" si="420"/>
        <x:v>0.8604716912203807</x:v>
      </x:c>
      <x:c r="M685" s="34">
        <x:f t="shared" si="421"/>
        <x:v>5.7850257867478043E-2</x:v>
      </x:c>
      <x:c r="N685" s="34">
        <x:f t="shared" si="392"/>
        <x:v>1.2031089200198861</x:v>
      </x:c>
      <x:c r="O685" s="35">
        <x:f t="shared" si="393"/>
        <x:v>0.23670921742257567</x:v>
      </x:c>
      <x:c r="P685" s="26" t="b">
        <x:f t="shared" si="394"/>
        <x:v>0</x:v>
      </x:c>
      <x:c r="Q685" s="26" t="b">
        <x:f t="shared" si="395"/>
        <x:v>0</x:v>
      </x:c>
      <x:c r="R685" s="26" t="b">
        <x:f t="shared" si="396"/>
        <x:v>0</x:v>
      </x:c>
      <x:c r="S685" s="26" t="b">
        <x:f t="shared" si="422"/>
        <x:v>0</x:v>
      </x:c>
      <x:c r="T685" s="26" t="str">
        <x:f t="shared" si="423"/>
        <x:v>不调</x:v>
      </x:c>
      <x:c r="U685" s="34">
        <x:f t="shared" si="397"/>
        <x:v>0.14269787902921668</x:v>
      </x:c>
      <x:c r="V685" s="34">
        <x:f t="shared" si="398"/>
        <x:v>0.14208909190281072</x:v>
      </x:c>
      <x:c r="W685" s="34">
        <x:f t="shared" si="399"/>
        <x:v>0.8604716912203807</x:v>
      </x:c>
      <x:c r="X685" s="34">
        <x:f t="shared" si="400"/>
        <x:v>5.7850257867478043E-2</x:v>
      </x:c>
      <x:c r="Y685" s="34">
        <x:f t="shared" si="424"/>
        <x:v>0.99998626710299976</x:v>
      </x:c>
      <x:c r="Z685" s="34">
        <x:f t="shared" si="401"/>
        <x:v>0.14269591937394183</x:v>
      </x:c>
      <x:c r="AA685" s="34">
        <x:f t="shared" si="402"/>
        <x:v>0.14208714060794675</x:v>
      </x:c>
      <x:c r="AB685" s="34">
        <x:f t="shared" si="403"/>
        <x:v>0.86045987445127359</x:v>
      </x:c>
      <x:c r="AC685" s="34">
        <x:f t="shared" si="404"/>
        <x:v>5.7849463415845313E-2</x:v>
      </x:c>
      <x:c r="AD685" s="34">
        <x:f t="shared" si="405"/>
        <x:v>1.2030923978490073</x:v>
      </x:c>
      <x:c r="AE685" s="34">
        <x:f t="shared" si="425"/>
        <x:v>1.2170439798392672</x:v>
      </x:c>
      <x:c r="AF685" s="33">
        <x:f t="shared" si="406"/>
        <x:v>-1.1463498625663759E-2</x:v>
      </x:c>
      <x:c r="AG685" s="33">
        <x:f t="shared" si="426"/>
        <x:v>-7.4850217841648803E-4</x:v>
      </x:c>
      <x:c r="AH685" s="30">
        <x:f t="shared" si="427"/>
        <x:v>44742</x:v>
      </x:c>
      <x:c r="AI685" s="36">
        <x:f t="shared" si="407"/>
        <x:v>2022</x:v>
      </x:c>
      <x:c r="AJ685" s="36">
        <x:f t="shared" si="408"/>
        <x:v>8</x:v>
      </x:c>
      <x:c r="AK685" s="26">
        <x:f t="shared" si="409"/>
        <x:v>0</x:v>
      </x:c>
      <x:c r="AL685" s="34">
        <x:f t="shared" si="428"/>
        <x:v>1.2032246165672722</x:v>
      </x:c>
      <x:c r="AM685" s="35" t="str">
        <x:f t="shared" si="410"/>
      </x:c>
      <x:c r="AN685" s="34">
        <x:f t="shared" si="429"/>
        <x:v>1.2170439798392672</x:v>
      </x:c>
      <x:c r="AO685" s="35">
        <x:f t="shared" si="411"/>
        <x:v>-1.1463498625663759E-2</x:v>
      </x:c>
      <x:c r="AP685" s="31">
        <x:f t="shared" si="412"/>
        <x:v>1</x:v>
      </x:c>
      <x:c r="AQ685" s="26" t="b">
        <x:f t="shared" si="413"/>
        <x:v>1</x:v>
      </x:c>
    </x:row>
    <x:row r="686">
      <x:c r="A686" s="30" t="n">
        <x:f>'净值底稿'!A648</x:f>
        <x:v>44802</x:v>
      </x:c>
      <x:c r="B686" s="32" t="n">
        <x:f>'净值底稿'!F648</x:f>
        <x:v>1.811095621734885</x:v>
      </x:c>
      <x:c r="C686" s="32" t="n">
        <x:f>'净值底稿'!O648</x:f>
        <x:v>1.3596173963217688</x:v>
      </x:c>
      <x:c r="D686" s="32" t="n">
        <x:f>'净值底稿'!P648</x:f>
        <x:v>1.5636</x:v>
      </x:c>
      <x:c r="E686" s="32" t="n">
        <x:f>'净值底稿'!Q648</x:f>
        <x:v>1.3953</x:v>
      </x:c>
      <x:c r="F686" s="33">
        <x:f t="shared" si="414"/>
        <x:v>9.7257126689780371E-3</x:v>
      </x:c>
      <x:c r="G686" s="33">
        <x:f t="shared" si="415"/>
        <x:v>3.920760694282821E-3</x:v>
      </x:c>
      <x:c r="H686" s="33">
        <x:f t="shared" si="416"/>
        <x:v>8.3210650963327915E-4</x:v>
      </x:c>
      <x:c r="I686" s="33">
        <x:f t="shared" si="417"/>
        <x:v>-7.4690567648313388E-3</x:v>
      </x:c>
      <x:c r="J686" s="34">
        <x:f t="shared" si="418"/>
        <x:v>0.14408373888480844</x:v>
      </x:c>
      <x:c r="K686" s="34">
        <x:f t="shared" si="419"/>
        <x:v>0.14264423028400541</x:v>
      </x:c>
      <x:c r="L686" s="34">
        <x:f t="shared" si="420"/>
        <x:v>0.86117586871408269</x:v>
      </x:c>
      <x:c r="M686" s="34">
        <x:f t="shared" si="421"/>
        <x:v>5.7417382489777333E-2</x:v>
      </x:c>
      <x:c r="N686" s="34">
        <x:f t="shared" si="392"/>
        <x:v>1.2053212203726738</x:v>
      </x:c>
      <x:c r="O686" s="35">
        <x:f t="shared" si="393"/>
        <x:v>0.23788510840301996</x:v>
      </x:c>
      <x:c r="P686" s="26" t="b">
        <x:f t="shared" si="394"/>
        <x:v>0</x:v>
      </x:c>
      <x:c r="Q686" s="26" t="b">
        <x:f t="shared" si="395"/>
        <x:v>0</x:v>
      </x:c>
      <x:c r="R686" s="26" t="b">
        <x:f t="shared" si="396"/>
        <x:v>0</x:v>
      </x:c>
      <x:c r="S686" s="26" t="b">
        <x:f t="shared" si="422"/>
        <x:v>0</x:v>
      </x:c>
      <x:c r="T686" s="26" t="str">
        <x:f t="shared" si="423"/>
        <x:v>不调</x:v>
      </x:c>
      <x:c r="U686" s="34">
        <x:f t="shared" si="397"/>
        <x:v>0.14408373888480844</x:v>
      </x:c>
      <x:c r="V686" s="34">
        <x:f t="shared" si="398"/>
        <x:v>0.14264423028400541</x:v>
      </x:c>
      <x:c r="W686" s="34">
        <x:f t="shared" si="399"/>
        <x:v>0.86117586871408269</x:v>
      </x:c>
      <x:c r="X686" s="34">
        <x:f t="shared" si="400"/>
        <x:v>5.7417382489777333E-2</x:v>
      </x:c>
      <x:c r="Y686" s="34">
        <x:f t="shared" si="424"/>
        <x:v>0.99995880187477393</x:v>
      </x:c>
      <x:c r="Z686" s="34">
        <x:f t="shared" si="401"/>
        <x:v>0.14407780290489083</x:v>
      </x:c>
      <x:c r="AA686" s="34">
        <x:f t="shared" si="402"/>
        <x:v>0.1426383536091434</x:v>
      </x:c>
      <x:c r="AB686" s="34">
        <x:f t="shared" si="403"/>
        <x:v>0.86114038988280173</x:v>
      </x:c>
      <x:c r="AC686" s="34">
        <x:f t="shared" si="404"/>
        <x:v>5.7415017001263363E-2</x:v>
      </x:c>
      <x:c r="AD686" s="34">
        <x:f t="shared" si="405"/>
        <x:v>1.2052715633980993</x:v>
      </x:c>
      <x:c r="AE686" s="34">
        <x:f t="shared" si="425"/>
        <x:v>1.2170439798392672</x:v>
      </x:c>
      <x:c r="AF686" s="33">
        <x:f t="shared" si="406"/>
        <x:v>-9.6729589367202662E-3</x:v>
      </x:c>
      <x:c r="AG686" s="33">
        <x:f t="shared" si="426"/>
        <x:v>1.811303564869915E-3</x:v>
      </x:c>
      <x:c r="AH686" s="30">
        <x:f t="shared" si="427"/>
        <x:v>44742</x:v>
      </x:c>
      <x:c r="AI686" s="36">
        <x:f t="shared" si="407"/>
        <x:v>2022</x:v>
      </x:c>
      <x:c r="AJ686" s="36">
        <x:f t="shared" si="408"/>
        <x:v>8</x:v>
      </x:c>
      <x:c r="AK686" s="26">
        <x:f t="shared" si="409"/>
        <x:v>0</x:v>
      </x:c>
      <x:c r="AL686" s="34">
        <x:f t="shared" si="428"/>
        <x:v>1.2032246165672722</x:v>
      </x:c>
      <x:c r="AM686" s="35" t="str">
        <x:f t="shared" si="410"/>
      </x:c>
      <x:c r="AN686" s="34">
        <x:f t="shared" si="429"/>
        <x:v>1.2170439798392672</x:v>
      </x:c>
      <x:c r="AO686" s="35">
        <x:f t="shared" si="411"/>
        <x:v>-9.6729589367202662E-3</x:v>
      </x:c>
      <x:c r="AP686" s="31">
        <x:f t="shared" si="412"/>
        <x:v>1</x:v>
      </x:c>
      <x:c r="AQ686" s="26" t="b">
        <x:f t="shared" si="413"/>
        <x:v>1</x:v>
      </x:c>
    </x:row>
    <x:row r="687">
      <x:c r="A687" s="30" t="n">
        <x:f>'净值底稿'!A649</x:f>
        <x:v>44803</x:v>
      </x:c>
      <x:c r="B687" s="32" t="n">
        <x:f>'净值底稿'!F649</x:f>
        <x:v>1.8090865208729374</x:v>
      </x:c>
      <x:c r="C687" s="32" t="n">
        <x:f>'净值底稿'!O649</x:f>
        <x:v>1.35073415034646</x:v>
      </x:c>
      <x:c r="D687" s="32" t="n">
        <x:f>'净值底稿'!P649</x:f>
        <x:v>1.5643</x:v>
      </x:c>
      <x:c r="E687" s="32" t="n">
        <x:f>'净值底稿'!Q649</x:f>
        <x:v>1.4003</x:v>
      </x:c>
      <x:c r="F687" s="33">
        <x:f t="shared" si="414"/>
        <x:v>-1.1093289817701857E-3</x:v>
      </x:c>
      <x:c r="G687" s="33">
        <x:f t="shared" si="415"/>
        <x:v>-6.533636594633907E-3</x:v>
      </x:c>
      <x:c r="H687" s="33">
        <x:f t="shared" si="416"/>
        <x:v>4.4768482987977976E-4</x:v>
      </x:c>
      <x:c r="I687" s="33">
        <x:f t="shared" si="417"/>
        <x:v>3.5834587543899232E-3</x:v>
      </x:c>
      <x:c r="J687" s="34">
        <x:f t="shared" si="418"/>
        <x:v>0.14391797322249866</x:v>
      </x:c>
      <x:c r="K687" s="34">
        <x:f t="shared" si="419"/>
        <x:v>0.14170640644220436</x:v>
      </x:c>
      <x:c r="L687" s="34">
        <x:f t="shared" si="420"/>
        <x:v>0.861525909371749</x:v>
      </x:c>
      <x:c r="M687" s="34">
        <x:f t="shared" si="421"/>
        <x:v>5.7620761346569987E-2</x:v>
      </x:c>
      <x:c r="N687" s="34">
        <x:f t="shared" si="392"/>
        <x:v>1.204771050383022</x:v>
      </x:c>
      <x:c r="O687" s="35">
        <x:f t="shared" si="393"/>
        <x:v>0.23707772491204615</x:v>
      </x:c>
      <x:c r="P687" s="26" t="b">
        <x:f t="shared" si="394"/>
        <x:v>0</x:v>
      </x:c>
      <x:c r="Q687" s="26" t="b">
        <x:f t="shared" si="395"/>
        <x:v>0</x:v>
      </x:c>
      <x:c r="R687" s="26" t="b">
        <x:f t="shared" si="396"/>
        <x:v>0</x:v>
      </x:c>
      <x:c r="S687" s="26" t="b">
        <x:f t="shared" si="422"/>
        <x:v>0</x:v>
      </x:c>
      <x:c r="T687" s="26" t="str">
        <x:f t="shared" si="423"/>
        <x:v>不调</x:v>
      </x:c>
      <x:c r="U687" s="34">
        <x:f t="shared" si="397"/>
        <x:v>0.14391797322249866</x:v>
      </x:c>
      <x:c r="V687" s="34">
        <x:f t="shared" si="398"/>
        <x:v>0.14170640644220436</x:v>
      </x:c>
      <x:c r="W687" s="34">
        <x:f t="shared" si="399"/>
        <x:v>0.861525909371749</x:v>
      </x:c>
      <x:c r="X687" s="34">
        <x:f t="shared" si="400"/>
        <x:v>5.7620761346569987E-2</x:v>
      </x:c>
      <x:c r="Y687" s="34">
        <x:f t="shared" si="424"/>
        <x:v>0.99998626710299976</x:v>
      </x:c>
      <x:c r="Z687" s="34">
        <x:f t="shared" si="401"/>
        <x:v>0.14391599681179593</x:v>
      </x:c>
      <x:c r="AA687" s="34">
        <x:f t="shared" si="402"/>
        <x:v>0.14170446040272042</x:v>
      </x:c>
      <x:c r="AB687" s="34">
        <x:f t="shared" si="403"/>
        <x:v>0.86151407812517256</x:v>
      </x:c>
      <x:c r="AC687" s="34">
        <x:f t="shared" si="404"/>
        <x:v>5.7619970046589343E-2</x:v>
      </x:c>
      <x:c r="AD687" s="34">
        <x:f t="shared" si="405"/>
        <x:v>1.2047545053862783</x:v>
      </x:c>
      <x:c r="AE687" s="34">
        <x:f t="shared" si="425"/>
        <x:v>1.2170439798392672</x:v>
      </x:c>
      <x:c r="AF687" s="33">
        <x:f t="shared" si="406"/>
        <x:v>-1.0097806370655493E-2</x:v>
      </x:c>
      <x:c r="AG687" s="33">
        <x:f t="shared" si="426"/>
        <x:v>-4.2899710531896229E-4</x:v>
      </x:c>
      <x:c r="AH687" s="30">
        <x:f t="shared" si="427"/>
        <x:v>44742</x:v>
      </x:c>
      <x:c r="AI687" s="36">
        <x:f t="shared" si="407"/>
        <x:v>2022</x:v>
      </x:c>
      <x:c r="AJ687" s="36">
        <x:f t="shared" si="408"/>
        <x:v>8</x:v>
      </x:c>
      <x:c r="AK687" s="26">
        <x:f t="shared" si="409"/>
        <x:v>0</x:v>
      </x:c>
      <x:c r="AL687" s="34">
        <x:f t="shared" si="428"/>
        <x:v>1.2032246165672722</x:v>
      </x:c>
      <x:c r="AM687" s="35" t="str">
        <x:f t="shared" si="410"/>
      </x:c>
      <x:c r="AN687" s="34">
        <x:f t="shared" si="429"/>
        <x:v>1.2170439798392672</x:v>
      </x:c>
      <x:c r="AO687" s="35">
        <x:f t="shared" si="411"/>
        <x:v>-1.0097806370655493E-2</x:v>
      </x:c>
      <x:c r="AP687" s="31">
        <x:f t="shared" si="412"/>
        <x:v>1</x:v>
      </x:c>
      <x:c r="AQ687" s="26" t="b">
        <x:f t="shared" si="413"/>
        <x:v>1</x:v>
      </x:c>
    </x:row>
    <x:row r="688">
      <x:c r="A688" s="30" t="n">
        <x:f>'净值底稿'!A650</x:f>
        <x:v>44804</x:v>
      </x:c>
      <x:c r="B688" s="32" t="n">
        <x:f>'净值底稿'!F650</x:f>
        <x:v>1.744821708194155</x:v>
      </x:c>
      <x:c r="C688" s="32" t="n">
        <x:f>'净值底稿'!O650</x:f>
        <x:v>1.3181852625065538</x:v>
      </x:c>
      <x:c r="D688" s="32" t="n">
        <x:f>'净值底稿'!P650</x:f>
        <x:v>1.5645</x:v>
      </x:c>
      <x:c r="E688" s="32" t="n">
        <x:f>'净值底稿'!Q650</x:f>
        <x:v>1.3929</x:v>
      </x:c>
      <x:c r="F688" s="33">
        <x:f t="shared" si="414"/>
        <x:v>-3.5523349456925257E-2</x:v>
      </x:c>
      <x:c r="G688" s="33">
        <x:f t="shared" si="415"/>
        <x:v>-2.4097182877591106E-2</x:v>
      </x:c>
      <x:c r="H688" s="33">
        <x:f t="shared" si="416"/>
        <x:v>1.2785271367388162E-4</x:v>
      </x:c>
      <x:c r="I688" s="33">
        <x:f t="shared" si="417"/>
        <x:v>-5.2845818753124441E-3</x:v>
      </x:c>
      <x:c r="J688" s="34">
        <x:f t="shared" si="418"/>
        <x:v>0.13880361856460877</x:v>
      </x:c>
      <x:c r="K688" s="34">
        <x:f t="shared" si="419"/>
        <x:v>0.13828978210582571</x:v>
      </x:c>
      <x:c r="L688" s="34">
        <x:f t="shared" si="420"/>
        <x:v>0.86162422503792913</x:v>
      </x:c>
      <x:c r="M688" s="34">
        <x:f t="shared" si="421"/>
        <x:v>5.7315472597225088E-2</x:v>
      </x:c>
      <x:c r="N688" s="34">
        <x:f t="shared" si="392"/>
        <x:v>1.1960330983055887</x:v>
      </x:c>
      <x:c r="O688" s="35">
        <x:f t="shared" si="393"/>
        <x:v>0.23167703390733138</x:v>
      </x:c>
      <x:c r="P688" s="26" t="b">
        <x:f t="shared" si="394"/>
        <x:v>0</x:v>
      </x:c>
      <x:c r="Q688" s="26" t="b">
        <x:f t="shared" si="395"/>
        <x:v>0</x:v>
      </x:c>
      <x:c r="R688" s="26" t="b">
        <x:f t="shared" si="396"/>
        <x:v>0</x:v>
      </x:c>
      <x:c r="S688" s="26" t="b">
        <x:f t="shared" si="422"/>
        <x:v>0</x:v>
      </x:c>
      <x:c r="T688" s="26" t="str">
        <x:f t="shared" si="423"/>
        <x:v>不调</x:v>
      </x:c>
      <x:c r="U688" s="34">
        <x:f t="shared" si="397"/>
        <x:v>0.13880361856460877</x:v>
      </x:c>
      <x:c r="V688" s="34">
        <x:f t="shared" si="398"/>
        <x:v>0.13828978210582571</x:v>
      </x:c>
      <x:c r="W688" s="34">
        <x:f t="shared" si="399"/>
        <x:v>0.86162422503792913</x:v>
      </x:c>
      <x:c r="X688" s="34">
        <x:f t="shared" si="400"/>
        <x:v>5.7315472597225088E-2</x:v>
      </x:c>
      <x:c r="Y688" s="34">
        <x:f t="shared" si="424"/>
        <x:v>0.99998626710299976</x:v>
      </x:c>
      <x:c r="Z688" s="34">
        <x:f t="shared" si="401"/>
        <x:v>0.13880171238881175</x:v>
      </x:c>
      <x:c r="AA688" s="34">
        <x:f t="shared" si="402"/>
        <x:v>0.13828788298649186</x:v>
      </x:c>
      <x:c r="AB688" s="34">
        <x:f t="shared" si="403"/>
        <x:v>0.86161239244119381</x:v>
      </x:c>
      <x:c r="AC688" s="34">
        <x:f t="shared" si="404"/>
        <x:v>5.7314685489743389E-2</x:v>
      </x:c>
      <x:c r="AD688" s="34">
        <x:f t="shared" si="405"/>
        <x:v>1.1960166733062407</x:v>
      </x:c>
      <x:c r="AE688" s="34">
        <x:f t="shared" si="425"/>
        <x:v>1.2170439798392672</x:v>
      </x:c>
      <x:c r="AF688" s="33">
        <x:f t="shared" si="406"/>
        <x:v>-1.7277359636422851E-2</x:v>
      </x:c>
      <x:c r="AG688" s="33">
        <x:f t="shared" si="426"/>
        <x:v>-7.2527905402901549E-3</x:v>
      </x:c>
      <x:c r="AH688" s="30">
        <x:f t="shared" si="427"/>
        <x:v>44742</x:v>
      </x:c>
      <x:c r="AI688" s="36">
        <x:f t="shared" si="407"/>
        <x:v>2022</x:v>
      </x:c>
      <x:c r="AJ688" s="36">
        <x:f t="shared" si="408"/>
        <x:v>8</x:v>
      </x:c>
      <x:c r="AK688" s="26">
        <x:f t="shared" si="409"/>
        <x:v>1</x:v>
      </x:c>
      <x:c r="AL688" s="34">
        <x:f t="shared" si="428"/>
        <x:v>1.2032246165672722</x:v>
      </x:c>
      <x:c r="AM688" s="35">
        <x:f t="shared" si="410"/>
        <x:v>-5.9905217710681802E-3</x:v>
      </x:c>
      <x:c r="AN688" s="34">
        <x:f t="shared" si="429"/>
        <x:v>1.2170439798392672</x:v>
      </x:c>
      <x:c r="AO688" s="35">
        <x:f t="shared" si="411"/>
        <x:v>-1.7277359636422851E-2</x:v>
      </x:c>
      <x:c r="AP688" s="31">
        <x:f t="shared" si="412"/>
        <x:v>1</x:v>
      </x:c>
      <x:c r="AQ688" s="26" t="b">
        <x:f t="shared" si="413"/>
        <x:v>1</x:v>
      </x:c>
    </x:row>
    <x:row r="689">
      <x:c r="A689" s="30" t="n">
        <x:f>'净值底稿'!A651</x:f>
        <x:v>44805</x:v>
      </x:c>
      <x:c r="B689" s="32" t="n">
        <x:f>'净值底稿'!F651</x:f>
        <x:v>1.7287272327924224</x:v>
      </x:c>
      <x:c r="C689" s="32" t="n">
        <x:f>'净值底稿'!O651</x:f>
        <x:v>1.3119933663621013</x:v>
      </x:c>
      <x:c r="D689" s="32" t="n">
        <x:f>'净值底稿'!P651</x:f>
        <x:v>1.5654</x:v>
      </x:c>
      <x:c r="E689" s="32" t="n">
        <x:f>'净值底稿'!Q651</x:f>
        <x:v>1.3837</x:v>
      </x:c>
      <x:c r="F689" s="33">
        <x:f t="shared" si="414"/>
        <x:v>-9.2241375300116113E-3</x:v>
      </x:c>
      <x:c r="G689" s="33">
        <x:f t="shared" si="415"/>
        <x:v>-4.6972882496640889E-3</x:v>
      </x:c>
      <x:c r="H689" s="33">
        <x:f t="shared" si="416"/>
        <x:v>5.7526366251181571E-4</x:v>
      </x:c>
      <x:c r="I689" s="33">
        <x:f t="shared" si="417"/>
        <x:v>-6.6049249766674256E-3</x:v>
      </x:c>
      <x:c r="J689" s="34">
        <x:f t="shared" si="418"/>
        <x:v>0.13752138630433625</x:v>
      </x:c>
      <x:c r="K689" s="34">
        <x:f t="shared" si="419"/>
        <x:v>0.13763830493866849</x:v>
      </x:c>
      <x:c r="L689" s="34">
        <x:f t="shared" si="420"/>
        <x:v>0.86210804674173513</x:v>
      </x:c>
      <x:c r="M689" s="34">
        <x:f t="shared" si="421"/>
        <x:v>5.6936126292022347E-2</x:v>
      </x:c>
      <x:c r="N689" s="34">
        <x:f t="shared" si="392"/>
        <x:v>1.1942038642767623</x:v>
      </x:c>
      <x:c r="O689" s="35">
        <x:f t="shared" si="393"/>
        <x:v>0.2304126619198707</x:v>
      </x:c>
      <x:c r="P689" s="26" t="b">
        <x:f t="shared" si="394"/>
        <x:v>0</x:v>
      </x:c>
      <x:c r="Q689" s="26" t="b">
        <x:f t="shared" si="395"/>
        <x:v>0</x:v>
      </x:c>
      <x:c r="R689" s="26" t="b">
        <x:f t="shared" si="396"/>
        <x:v>0</x:v>
      </x:c>
      <x:c r="S689" s="26" t="b">
        <x:f t="shared" si="422"/>
        <x:v>0</x:v>
      </x:c>
      <x:c r="T689" s="26" t="str">
        <x:f t="shared" si="423"/>
        <x:v>不调</x:v>
      </x:c>
      <x:c r="U689" s="34">
        <x:f t="shared" si="397"/>
        <x:v>0.13752138630433625</x:v>
      </x:c>
      <x:c r="V689" s="34">
        <x:f t="shared" si="398"/>
        <x:v>0.13763830493866849</x:v>
      </x:c>
      <x:c r="W689" s="34">
        <x:f t="shared" si="399"/>
        <x:v>0.86210804674173513</x:v>
      </x:c>
      <x:c r="X689" s="34">
        <x:f t="shared" si="400"/>
        <x:v>5.6936126292022347E-2</x:v>
      </x:c>
      <x:c r="Y689" s="34">
        <x:f t="shared" si="424"/>
        <x:v>0.99998626710299976</x:v>
      </x:c>
      <x:c r="Z689" s="34">
        <x:f t="shared" si="401"/>
        <x:v>0.13751949773730279</x:v>
      </x:c>
      <x:c r="AA689" s="34">
        <x:f t="shared" si="402"/>
        <x:v>0.1376364147660035</x:v>
      </x:c>
      <x:c r="AB689" s="34">
        <x:f t="shared" si="403"/>
        <x:v>0.86209620750072613</x:v>
      </x:c>
      <x:c r="AC689" s="34">
        <x:f t="shared" si="404"/>
        <x:v>5.6935344394064384E-2</x:v>
      </x:c>
      <x:c r="AD689" s="34">
        <x:f t="shared" si="405"/>
        <x:v>1.1941874643980968</x:v>
      </x:c>
      <x:c r="AE689" s="34">
        <x:f t="shared" si="425"/>
        <x:v>1.2170439798392672</x:v>
      </x:c>
      <x:c r="AF689" s="33">
        <x:f t="shared" si="406"/>
        <x:v>-1.878035290408242E-2</x:v>
      </x:c>
      <x:c r="AG689" s="33">
        <x:f t="shared" si="426"/>
        <x:v>-1.5294175649637198E-3</x:v>
      </x:c>
      <x:c r="AH689" s="30">
        <x:f t="shared" si="427"/>
        <x:v>44742</x:v>
      </x:c>
      <x:c r="AI689" s="36">
        <x:f t="shared" si="407"/>
        <x:v>2022</x:v>
      </x:c>
      <x:c r="AJ689" s="36">
        <x:f t="shared" si="408"/>
        <x:v>9</x:v>
      </x:c>
      <x:c r="AK689" s="26">
        <x:f t="shared" si="409"/>
        <x:v>0</x:v>
      </x:c>
      <x:c r="AL689" s="34">
        <x:f t="shared" si="428"/>
        <x:v>1.1960166733062407</x:v>
      </x:c>
      <x:c r="AM689" s="35" t="str">
        <x:f t="shared" si="410"/>
      </x:c>
      <x:c r="AN689" s="34">
        <x:f t="shared" si="429"/>
        <x:v>1.2170439798392672</x:v>
      </x:c>
      <x:c r="AO689" s="35">
        <x:f t="shared" si="411"/>
        <x:v>-1.878035290408242E-2</x:v>
      </x:c>
      <x:c r="AP689" s="31">
        <x:f t="shared" si="412"/>
        <x:v>1</x:v>
      </x:c>
      <x:c r="AQ689" s="26" t="b">
        <x:f t="shared" si="413"/>
        <x:v>1</x:v>
      </x:c>
    </x:row>
    <x:row r="690">
      <x:c r="A690" s="30" t="n">
        <x:f>'净值底稿'!A652</x:f>
        <x:v>44806</x:v>
      </x:c>
      <x:c r="B690" s="32" t="n">
        <x:f>'净值底稿'!F652</x:f>
        <x:v>1.7425656647673575</x:v>
      </x:c>
      <x:c r="C690" s="32" t="n">
        <x:f>'净值底稿'!O652</x:f>
        <x:v>1.320356475351945</x:v>
      </x:c>
      <x:c r="D690" s="32" t="n">
        <x:f>'净值底稿'!P652</x:f>
        <x:v>1.5654</x:v>
      </x:c>
      <x:c r="E690" s="32" t="n">
        <x:f>'净值底稿'!Q652</x:f>
        <x:v>1.3835</x:v>
      </x:c>
      <x:c r="F690" s="33">
        <x:f t="shared" si="414"/>
        <x:v>8.0049829217891944E-3</x:v>
      </x:c>
      <x:c r="G690" s="33">
        <x:f t="shared" si="415"/>
        <x:v>6.3743531059405889E-3</x:v>
      </x:c>
      <x:c r="H690" s="33">
        <x:f t="shared" si="416"/>
        <x:v>0</x:v>
      </x:c>
      <x:c r="I690" s="33">
        <x:f t="shared" si="417"/>
        <x:v>-1.4454000144537016E-4</x:v>
      </x:c>
      <x:c r="J690" s="34">
        <x:f t="shared" si="418"/>
        <x:v>0.13862033896810294</x:v>
      </x:c>
      <x:c r="K690" s="34">
        <x:f t="shared" si="419"/>
        <x:v>0.1385137578739577</x:v>
      </x:c>
      <x:c r="L690" s="34">
        <x:f t="shared" si="420"/>
        <x:v>0.86209620750072613</x:v>
      </x:c>
      <x:c r="M690" s="34">
        <x:f t="shared" si="421"/>
        <x:v>5.6927114959303374E-2</x:v>
      </x:c>
      <x:c r="N690" s="34">
        <x:f t="shared" si="392"/>
        <x:v>1.1961574193020901</x:v>
      </x:c>
      <x:c r="O690" s="35">
        <x:f t="shared" si="393"/>
        <x:v>0.23168697729079613</x:v>
      </x:c>
      <x:c r="P690" s="26" t="b">
        <x:f t="shared" si="394"/>
        <x:v>0</x:v>
      </x:c>
      <x:c r="Q690" s="26" t="b">
        <x:f t="shared" si="395"/>
        <x:v>0</x:v>
      </x:c>
      <x:c r="R690" s="26" t="b">
        <x:f t="shared" si="396"/>
        <x:v>0</x:v>
      </x:c>
      <x:c r="S690" s="26" t="b">
        <x:f t="shared" si="422"/>
        <x:v>0</x:v>
      </x:c>
      <x:c r="T690" s="26" t="str">
        <x:f t="shared" si="423"/>
        <x:v>不调</x:v>
      </x:c>
      <x:c r="U690" s="34">
        <x:f t="shared" si="397"/>
        <x:v>0.13862033896810294</x:v>
      </x:c>
      <x:c r="V690" s="34">
        <x:f t="shared" si="398"/>
        <x:v>0.1385137578739577</x:v>
      </x:c>
      <x:c r="W690" s="34">
        <x:f t="shared" si="399"/>
        <x:v>0.86209620750072613</x:v>
      </x:c>
      <x:c r="X690" s="34">
        <x:f t="shared" si="400"/>
        <x:v>5.6927114959303374E-2</x:v>
      </x:c>
      <x:c r="Y690" s="34">
        <x:f t="shared" si="424"/>
        <x:v>0.99998626710299976</x:v>
      </x:c>
      <x:c r="Z690" s="34">
        <x:f t="shared" si="401"/>
        <x:v>0.13861843530926576</x:v>
      </x:c>
      <x:c r="AA690" s="34">
        <x:f t="shared" si="402"/>
        <x:v>0.13851185567878771</x:v>
      </x:c>
      <x:c r="AB690" s="34">
        <x:f t="shared" si="403"/>
        <x:v>0.86208436842230418</x:v>
      </x:c>
      <x:c r="AC690" s="34">
        <x:f t="shared" si="404"/>
        <x:v>5.6926333185097114E-2</x:v>
      </x:c>
      <x:c r="AD690" s="34">
        <x:f t="shared" si="405"/>
        <x:v>1.1961409925954547</x:v>
      </x:c>
      <x:c r="AE690" s="34">
        <x:f t="shared" si="425"/>
        <x:v>1.2170439798392672</x:v>
      </x:c>
      <x:c r="AF690" s="33">
        <x:f t="shared" si="406"/>
        <x:v>-1.7175211077066432E-2</x:v>
      </x:c>
      <x:c r="AG690" s="33">
        <x:f t="shared" si="426"/>
        <x:v>1.6358639289038024E-3</x:v>
      </x:c>
      <x:c r="AH690" s="30">
        <x:f t="shared" si="427"/>
        <x:v>44742</x:v>
      </x:c>
      <x:c r="AI690" s="36">
        <x:f t="shared" si="407"/>
        <x:v>2022</x:v>
      </x:c>
      <x:c r="AJ690" s="36">
        <x:f t="shared" si="408"/>
        <x:v>9</x:v>
      </x:c>
      <x:c r="AK690" s="26">
        <x:f t="shared" si="409"/>
        <x:v>0</x:v>
      </x:c>
      <x:c r="AL690" s="34">
        <x:f t="shared" si="428"/>
        <x:v>1.1960166733062407</x:v>
      </x:c>
      <x:c r="AM690" s="35" t="str">
        <x:f t="shared" si="410"/>
      </x:c>
      <x:c r="AN690" s="34">
        <x:f t="shared" si="429"/>
        <x:v>1.2170439798392672</x:v>
      </x:c>
      <x:c r="AO690" s="35">
        <x:f t="shared" si="411"/>
        <x:v>-1.7175211077066432E-2</x:v>
      </x:c>
      <x:c r="AP690" s="31">
        <x:f t="shared" si="412"/>
        <x:v>1</x:v>
      </x:c>
      <x:c r="AQ690" s="26" t="b">
        <x:f t="shared" si="413"/>
        <x:v>1</x:v>
      </x:c>
    </x:row>
    <x:row r="691">
      <x:c r="A691" s="30" t="n">
        <x:f>'净值底稿'!A653</x:f>
        <x:v>44809</x:v>
      </x:c>
      <x:c r="B691" s="32" t="n">
        <x:f>'净值底稿'!F653</x:f>
        <x:v>1.7457578375036875</x:v>
      </x:c>
      <x:c r="C691" s="32" t="n">
        <x:f>'净值底稿'!O653</x:f>
        <x:v>1.324676764702</x:v>
      </x:c>
      <x:c r="D691" s="32" t="n">
        <x:f>'净值底稿'!P653</x:f>
        <x:v>1.5666</x:v>
      </x:c>
      <x:c r="E691" s="32" t="n">
        <x:f>'净值底稿'!Q653</x:f>
        <x:v>1.3935</x:v>
      </x:c>
      <x:c r="F691" s="33">
        <x:f t="shared" si="414"/>
        <x:v>1.8318808874018266E-3</x:v>
      </x:c>
      <x:c r="G691" s="33">
        <x:f t="shared" si="415"/>
        <x:v>3.2720628335642932E-3</x:v>
      </x:c>
      <x:c r="H691" s="33">
        <x:f t="shared" si="416"/>
        <x:v>7.6657723265616262E-4</x:v>
      </x:c>
      <x:c r="I691" s="33">
        <x:f t="shared" si="417"/>
        <x:v>7.2280448138779541E-3</x:v>
      </x:c>
      <x:c r="J691" s="34">
        <x:f t="shared" si="418"/>
        <x:v>0.13887236777155035</x:v>
      </x:c>
      <x:c r="K691" s="34">
        <x:f t="shared" si="419"/>
        <x:v>0.1389650751737623</x:v>
      </x:c>
      <x:c r="L691" s="34">
        <x:f t="shared" si="420"/>
        <x:v>0.86274522267176545</x:v>
      </x:c>
      <x:c r="M691" s="34">
        <x:f t="shared" si="421"/>
        <x:v>5.7337799272448746E-2</x:v>
      </x:c>
      <x:c r="N691" s="34">
        <x:f t="shared" si="392"/>
        <x:v>1.1979204648895267</x:v>
      </x:c>
      <x:c r="O691" s="35">
        <x:f t="shared" si="393"/>
        <x:v>0.23193313002707158</x:v>
      </x:c>
      <x:c r="P691" s="26" t="b">
        <x:f t="shared" si="394"/>
        <x:v>0</x:v>
      </x:c>
      <x:c r="Q691" s="26" t="b">
        <x:f t="shared" si="395"/>
        <x:v>0</x:v>
      </x:c>
      <x:c r="R691" s="26" t="b">
        <x:f t="shared" si="396"/>
        <x:v>0</x:v>
      </x:c>
      <x:c r="S691" s="26" t="b">
        <x:f t="shared" si="422"/>
        <x:v>0</x:v>
      </x:c>
      <x:c r="T691" s="26" t="str">
        <x:f t="shared" si="423"/>
        <x:v>不调</x:v>
      </x:c>
      <x:c r="U691" s="34">
        <x:f t="shared" si="397"/>
        <x:v>0.13887236777155035</x:v>
      </x:c>
      <x:c r="V691" s="34">
        <x:f t="shared" si="398"/>
        <x:v>0.1389650751737623</x:v>
      </x:c>
      <x:c r="W691" s="34">
        <x:f t="shared" si="399"/>
        <x:v>0.86274522267176545</x:v>
      </x:c>
      <x:c r="X691" s="34">
        <x:f t="shared" si="400"/>
        <x:v>5.7337799272448746E-2</x:v>
      </x:c>
      <x:c r="Y691" s="34">
        <x:f t="shared" si="424"/>
        <x:v>0.99995880187477393</x:v>
      </x:c>
      <x:c r="Z691" s="34">
        <x:f t="shared" si="401"/>
        <x:v>0.13886664649035246</x:v>
      </x:c>
      <x:c r="AA691" s="34">
        <x:f t="shared" si="402"/>
        <x:v>0.13895935007319324</x:v>
      </x:c>
      <x:c r="AB691" s="34">
        <x:f t="shared" si="403"/>
        <x:v>0.86270967918604358</x:v>
      </x:c>
      <x:c r="AC691" s="34">
        <x:f t="shared" si="404"/>
        <x:v>5.7335437062614132E-2</x:v>
      </x:c>
      <x:c r="AD691" s="34">
        <x:f t="shared" si="405"/>
        <x:v>1.1978711128122035</x:v>
      </x:c>
      <x:c r="AE691" s="34">
        <x:f t="shared" si="425"/>
        <x:v>1.2170439798392672</x:v>
      </x:c>
      <x:c r="AF691" s="33">
        <x:f t="shared" si="406"/>
        <x:v>-1.5753635320225445E-2</x:v>
      </x:c>
      <x:c r="AG691" s="33">
        <x:f t="shared" si="426"/>
        <x:v>1.4464182963871419E-3</x:v>
      </x:c>
      <x:c r="AH691" s="30">
        <x:f t="shared" si="427"/>
        <x:v>44742</x:v>
      </x:c>
      <x:c r="AI691" s="36">
        <x:f t="shared" si="407"/>
        <x:v>2022</x:v>
      </x:c>
      <x:c r="AJ691" s="36">
        <x:f t="shared" si="408"/>
        <x:v>9</x:v>
      </x:c>
      <x:c r="AK691" s="26">
        <x:f t="shared" si="409"/>
        <x:v>0</x:v>
      </x:c>
      <x:c r="AL691" s="34">
        <x:f t="shared" si="428"/>
        <x:v>1.1960166733062407</x:v>
      </x:c>
      <x:c r="AM691" s="35" t="str">
        <x:f t="shared" si="410"/>
      </x:c>
      <x:c r="AN691" s="34">
        <x:f t="shared" si="429"/>
        <x:v>1.2170439798392672</x:v>
      </x:c>
      <x:c r="AO691" s="35">
        <x:f t="shared" si="411"/>
        <x:v>-1.5753635320225445E-2</x:v>
      </x:c>
      <x:c r="AP691" s="31">
        <x:f t="shared" si="412"/>
        <x:v>1</x:v>
      </x:c>
      <x:c r="AQ691" s="26" t="b">
        <x:f t="shared" si="413"/>
        <x:v>1</x:v>
      </x:c>
    </x:row>
    <x:row r="692">
      <x:c r="A692" s="30" t="n">
        <x:f>'净值底稿'!A654</x:f>
        <x:v>44810</x:v>
      </x:c>
      <x:c r="B692" s="32" t="n">
        <x:f>'净值底稿'!F654</x:f>
        <x:v>1.7812016998423674</x:v>
      </x:c>
      <x:c r="C692" s="32" t="n">
        <x:f>'净值底稿'!O654</x:f>
        <x:v>1.3468593620275489</x:v>
      </x:c>
      <x:c r="D692" s="32" t="n">
        <x:f>'净值底稿'!P654</x:f>
        <x:v>1.5672</x:v>
      </x:c>
      <x:c r="E692" s="32" t="n">
        <x:f>'净值底稿'!Q654</x:f>
        <x:v>1.3994</x:v>
      </x:c>
      <x:c r="F692" s="33">
        <x:f t="shared" si="414"/>
        <x:v>2.0302851619650841E-2</x:v>
      </x:c>
      <x:c r="G692" s="33">
        <x:f t="shared" si="415"/>
        <x:v>1.6745668012482451E-2</x:v>
      </x:c>
      <x:c r="H692" s="33">
        <x:f t="shared" si="416"/>
        <x:v>3.8299502106475813E-4</x:v>
      </x:c>
      <x:c r="I692" s="33">
        <x:f t="shared" si="417"/>
        <x:v>4.2339433082168032E-3</x:v>
      </x:c>
      <x:c r="J692" s="34">
        <x:f t="shared" si="418"/>
        <x:v>0.1416860354089646</x:v>
      </x:c>
      <x:c r="K692" s="34">
        <x:f t="shared" si="419"/>
        <x:v>0.14128631721674925</x:v>
      </x:c>
      <x:c r="L692" s="34">
        <x:f t="shared" si="420"/>
        <x:v>0.86304009269779625</x:v>
      </x:c>
      <x:c r="M692" s="34">
        <x:f t="shared" si="421"/>
        <x:v>5.7578192052689076E-2</x:v>
      </x:c>
      <x:c r="N692" s="34">
        <x:f t="shared" si="392"/>
        <x:v>1.2035906373761991</x:v>
      </x:c>
      <x:c r="O692" s="35">
        <x:f t="shared" si="393"/>
        <x:v>0.23510680777858767</x:v>
      </x:c>
      <x:c r="P692" s="26" t="b">
        <x:f t="shared" si="394"/>
        <x:v>0</x:v>
      </x:c>
      <x:c r="Q692" s="26" t="b">
        <x:f t="shared" si="395"/>
        <x:v>0</x:v>
      </x:c>
      <x:c r="R692" s="26" t="b">
        <x:f t="shared" si="396"/>
        <x:v>0</x:v>
      </x:c>
      <x:c r="S692" s="26" t="b">
        <x:f t="shared" si="422"/>
        <x:v>0</x:v>
      </x:c>
      <x:c r="T692" s="26" t="str">
        <x:f t="shared" si="423"/>
        <x:v>不调</x:v>
      </x:c>
      <x:c r="U692" s="34">
        <x:f t="shared" si="397"/>
        <x:v>0.1416860354089646</x:v>
      </x:c>
      <x:c r="V692" s="34">
        <x:f t="shared" si="398"/>
        <x:v>0.14128631721674925</x:v>
      </x:c>
      <x:c r="W692" s="34">
        <x:f t="shared" si="399"/>
        <x:v>0.86304009269779625</x:v>
      </x:c>
      <x:c r="X692" s="34">
        <x:f t="shared" si="400"/>
        <x:v>5.7578192052689076E-2</x:v>
      </x:c>
      <x:c r="Y692" s="34">
        <x:f t="shared" si="424"/>
        <x:v>0.99998626710299976</x:v>
      </x:c>
      <x:c r="Z692" s="34">
        <x:f t="shared" si="401"/>
        <x:v>0.14168408964923396</x:v>
      </x:c>
      <x:c r="AA692" s="34">
        <x:f t="shared" si="402"/>
        <x:v>0.14128437694630738</x:v>
      </x:c>
      <x:c r="AB692" s="34">
        <x:f t="shared" si="403"/>
        <x:v>0.86302824065709616</x:v>
      </x:c>
      <x:c r="AC692" s="34">
        <x:f t="shared" si="404"/>
        <x:v>5.7577401337308154E-2</x:v>
      </x:c>
      <x:c r="AD692" s="34">
        <x:f t="shared" si="405"/>
        <x:v>1.2035741085899456</x:v>
      </x:c>
      <x:c r="AE692" s="34">
        <x:f t="shared" si="425"/>
        <x:v>1.2170439798392672</x:v>
      </x:c>
      <x:c r="AF692" s="33">
        <x:f t="shared" si="406"/>
        <x:v>-1.1067694736142997E-2</x:v>
      </x:c>
      <x:c r="AG692" s="33">
        <x:f t="shared" si="426"/>
        <x:v>4.7609427397856674E-3</x:v>
      </x:c>
      <x:c r="AH692" s="30">
        <x:f t="shared" si="427"/>
        <x:v>44742</x:v>
      </x:c>
      <x:c r="AI692" s="36">
        <x:f t="shared" si="407"/>
        <x:v>2022</x:v>
      </x:c>
      <x:c r="AJ692" s="36">
        <x:f t="shared" si="408"/>
        <x:v>9</x:v>
      </x:c>
      <x:c r="AK692" s="26">
        <x:f t="shared" si="409"/>
        <x:v>0</x:v>
      </x:c>
      <x:c r="AL692" s="34">
        <x:f t="shared" si="428"/>
        <x:v>1.1960166733062407</x:v>
      </x:c>
      <x:c r="AM692" s="35" t="str">
        <x:f t="shared" si="410"/>
      </x:c>
      <x:c r="AN692" s="34">
        <x:f t="shared" si="429"/>
        <x:v>1.2170439798392672</x:v>
      </x:c>
      <x:c r="AO692" s="35">
        <x:f t="shared" si="411"/>
        <x:v>-1.1067694736142997E-2</x:v>
      </x:c>
      <x:c r="AP692" s="31">
        <x:f t="shared" si="412"/>
        <x:v>1</x:v>
      </x:c>
      <x:c r="AQ692" s="26" t="b">
        <x:f t="shared" si="413"/>
        <x:v>1</x:v>
      </x:c>
    </x:row>
    <x:row r="693">
      <x:c r="A693" s="30" t="n">
        <x:f>'净值底稿'!A655</x:f>
        <x:v>44811</x:v>
      </x:c>
      <x:c r="B693" s="32" t="n">
        <x:f>'净值底稿'!F655</x:f>
        <x:v>1.808373270203095</x:v>
      </x:c>
      <x:c r="C693" s="32" t="n">
        <x:f>'净值底稿'!O655</x:f>
        <x:v>1.352497840391531</x:v>
      </x:c>
      <x:c r="D693" s="32" t="n">
        <x:f>'净值底稿'!P655</x:f>
        <x:v>1.5673</x:v>
      </x:c>
      <x:c r="E693" s="32" t="n">
        <x:f>'净值底稿'!Q655</x:f>
        <x:v>1.3944</x:v>
      </x:c>
      <x:c r="F693" s="33">
        <x:f t="shared" si="414"/>
        <x:v>1.5254628582002994E-2</x:v>
      </x:c>
      <x:c r="G693" s="33">
        <x:f t="shared" si="415"/>
        <x:v>4.1863898510487996E-3</x:v>
      </x:c>
      <x:c r="H693" s="33">
        <x:f t="shared" si="416"/>
        <x:v>6.38080653394546E-5</x:v>
      </x:c>
      <x:c r="I693" s="33">
        <x:f t="shared" si="417"/>
        <x:v>-3.5729598399313334E-3</x:v>
      </x:c>
      <x:c r="J693" s="34">
        <x:f t="shared" si="418"/>
        <x:v>0.14384542781281223</x:v>
      </x:c>
      <x:c r="K693" s="34">
        <x:f t="shared" si="419"/>
        <x:v>0.14187584842806716</x:v>
      </x:c>
      <x:c r="L693" s="34">
        <x:f t="shared" si="420"/>
        <x:v>0.86308330881946582</x:v>
      </x:c>
      <x:c r="M693" s="34">
        <x:f t="shared" si="421"/>
        <x:v>5.7371679594642344E-2</x:v>
      </x:c>
      <x:c r="N693" s="34">
        <x:f t="shared" si="392"/>
        <x:v>1.2061762646549876</x:v>
      </x:c>
      <x:c r="O693" s="35">
        <x:f t="shared" si="393"/>
        <x:v>0.23688185932145378</x:v>
      </x:c>
      <x:c r="P693" s="26" t="b">
        <x:f t="shared" si="394"/>
        <x:v>0</x:v>
      </x:c>
      <x:c r="Q693" s="26" t="b">
        <x:f t="shared" si="395"/>
        <x:v>0</x:v>
      </x:c>
      <x:c r="R693" s="26" t="b">
        <x:f t="shared" si="396"/>
        <x:v>0</x:v>
      </x:c>
      <x:c r="S693" s="26" t="b">
        <x:f t="shared" si="422"/>
        <x:v>0</x:v>
      </x:c>
      <x:c r="T693" s="26" t="str">
        <x:f t="shared" si="423"/>
        <x:v>不调</x:v>
      </x:c>
      <x:c r="U693" s="34">
        <x:f t="shared" si="397"/>
        <x:v>0.14384542781281223</x:v>
      </x:c>
      <x:c r="V693" s="34">
        <x:f t="shared" si="398"/>
        <x:v>0.14187584842806716</x:v>
      </x:c>
      <x:c r="W693" s="34">
        <x:f t="shared" si="399"/>
        <x:v>0.86308330881946582</x:v>
      </x:c>
      <x:c r="X693" s="34">
        <x:f t="shared" si="400"/>
        <x:v>5.7371679594642344E-2</x:v>
      </x:c>
      <x:c r="Y693" s="34">
        <x:f t="shared" si="424"/>
        <x:v>0.99998626710299976</x:v>
      </x:c>
      <x:c r="Z693" s="34">
        <x:f t="shared" si="401"/>
        <x:v>0.14384345239836813</x:v>
      </x:c>
      <x:c r="AA693" s="34">
        <x:f t="shared" si="402"/>
        <x:v>0.14187390006165387</x:v>
      </x:c>
      <x:c r="AB693" s="34">
        <x:f t="shared" si="403"/>
        <x:v>0.86307145618528314</x:v>
      </x:c>
      <x:c r="AC693" s="34">
        <x:f t="shared" si="404"/>
        <x:v>5.7370891715275742E-2</x:v>
      </x:c>
      <x:c r="AD693" s="34">
        <x:f t="shared" si="405"/>
        <x:v>1.2061597003605808</x:v>
      </x:c>
      <x:c r="AE693" s="34">
        <x:f t="shared" si="425"/>
        <x:v>1.2170439798392672</x:v>
      </x:c>
      <x:c r="AF693" s="33">
        <x:f t="shared" si="406"/>
        <x:v>-8.9432096612677148E-3</x:v>
      </x:c>
      <x:c r="AG693" s="33">
        <x:f t="shared" si="426"/>
        <x:v>2.1482613759982172E-3</x:v>
      </x:c>
      <x:c r="AH693" s="30">
        <x:f t="shared" si="427"/>
        <x:v>44742</x:v>
      </x:c>
      <x:c r="AI693" s="36">
        <x:f t="shared" si="407"/>
        <x:v>2022</x:v>
      </x:c>
      <x:c r="AJ693" s="36">
        <x:f t="shared" si="408"/>
        <x:v>9</x:v>
      </x:c>
      <x:c r="AK693" s="26">
        <x:f t="shared" si="409"/>
        <x:v>0</x:v>
      </x:c>
      <x:c r="AL693" s="34">
        <x:f t="shared" si="428"/>
        <x:v>1.1960166733062407</x:v>
      </x:c>
      <x:c r="AM693" s="35" t="str">
        <x:f t="shared" si="410"/>
      </x:c>
      <x:c r="AN693" s="34">
        <x:f t="shared" si="429"/>
        <x:v>1.2170439798392672</x:v>
      </x:c>
      <x:c r="AO693" s="35">
        <x:f t="shared" si="411"/>
        <x:v>-8.9432096612677148E-3</x:v>
      </x:c>
      <x:c r="AP693" s="31">
        <x:f t="shared" si="412"/>
        <x:v>1</x:v>
      </x:c>
      <x:c r="AQ693" s="26" t="b">
        <x:f t="shared" si="413"/>
        <x:v>1</x:v>
      </x:c>
    </x:row>
    <x:row r="694">
      <x:c r="A694" s="30" t="n">
        <x:f>'净值底稿'!A656</x:f>
        <x:v>44812</x:v>
      </x:c>
      <x:c r="B694" s="32" t="n">
        <x:f>'净值底稿'!F656</x:f>
        <x:v>1.7867642539946327</x:v>
      </x:c>
      <x:c r="C694" s="32" t="n">
        <x:f>'净值底稿'!O656</x:f>
        <x:v>1.3419302645001876</x:v>
      </x:c>
      <x:c r="D694" s="32" t="n">
        <x:f>'净值底稿'!P656</x:f>
        <x:v>1.5673</x:v>
      </x:c>
      <x:c r="E694" s="32" t="n">
        <x:f>'净值底稿'!Q656</x:f>
        <x:v>1.4028</x:v>
      </x:c>
      <x:c r="F694" s="33">
        <x:f t="shared" si="414"/>
        <x:v>-1.19494224807003E-2</x:v>
      </x:c>
      <x:c r="G694" s="33">
        <x:f t="shared" si="415"/>
        <x:v>-7.8133772755484276E-3</x:v>
      </x:c>
      <x:c r="H694" s="33">
        <x:f t="shared" si="416"/>
        <x:v>0</x:v>
      </x:c>
      <x:c r="I694" s="33">
        <x:f t="shared" si="417"/>
        <x:v>6.0240963855422436E-3</x:v>
      </x:c>
      <x:c r="J694" s="34">
        <x:f t="shared" si="418"/>
        <x:v>0.14212460621457754</x:v>
      </x:c>
      <x:c r="K694" s="34">
        <x:f t="shared" si="419"/>
        <x:v>0.14076538575491873</x:v>
      </x:c>
      <x:c r="L694" s="34">
        <x:f t="shared" si="420"/>
        <x:v>0.86307145618528314</x:v>
      </x:c>
      <x:c r="M694" s="34">
        <x:f t="shared" si="421"/>
        <x:v>5.7716499496693073E-2</x:v>
      </x:c>
      <x:c r="N694" s="34">
        <x:f t="shared" si="392"/>
        <x:v>1.2036779476514723</x:v>
      </x:c>
      <x:c r="O694" s="35">
        <x:f t="shared" si="393"/>
        <x:v>0.23502132985110374</x:v>
      </x:c>
      <x:c r="P694" s="26" t="b">
        <x:f t="shared" si="394"/>
        <x:v>0</x:v>
      </x:c>
      <x:c r="Q694" s="26" t="b">
        <x:f t="shared" si="395"/>
        <x:v>0</x:v>
      </x:c>
      <x:c r="R694" s="26" t="b">
        <x:f t="shared" si="396"/>
        <x:v>0</x:v>
      </x:c>
      <x:c r="S694" s="26" t="b">
        <x:f t="shared" si="422"/>
        <x:v>0</x:v>
      </x:c>
      <x:c r="T694" s="26" t="str">
        <x:f t="shared" si="423"/>
        <x:v>不调</x:v>
      </x:c>
      <x:c r="U694" s="34">
        <x:f t="shared" si="397"/>
        <x:v>0.14212460621457754</x:v>
      </x:c>
      <x:c r="V694" s="34">
        <x:f t="shared" si="398"/>
        <x:v>0.14076538575491873</x:v>
      </x:c>
      <x:c r="W694" s="34">
        <x:f t="shared" si="399"/>
        <x:v>0.86307145618528314</x:v>
      </x:c>
      <x:c r="X694" s="34">
        <x:f t="shared" si="400"/>
        <x:v>5.7716499496693073E-2</x:v>
      </x:c>
      <x:c r="Y694" s="34">
        <x:f t="shared" si="424"/>
        <x:v>0.99998626710299976</x:v>
      </x:c>
      <x:c r="Z694" s="34">
        <x:f t="shared" si="401"/>
        <x:v>0.1421226544319992</x:v>
      </x:c>
      <x:c r="AA694" s="34">
        <x:f t="shared" si="402"/>
        <x:v>0.14076345263837495</x:v>
      </x:c>
      <x:c r="AB694" s="34">
        <x:f t="shared" si="403"/>
        <x:v>0.86305960371387147</x:v>
      </x:c>
      <x:c r="AC694" s="34">
        <x:f t="shared" si="404"/>
        <x:v>5.7715706881950268E-2</x:v>
      </x:c>
      <x:c r="AD694" s="34">
        <x:f t="shared" si="405"/>
        <x:v>1.2036614176661959</x:v>
      </x:c>
      <x:c r="AE694" s="34">
        <x:f t="shared" si="425"/>
        <x:v>1.2170439798392672</x:v>
      </x:c>
      <x:c r="AF694" s="33">
        <x:f t="shared" si="406"/>
        <x:v>-1.099595609916959E-2</x:v>
      </x:c>
      <x:c r="AG694" s="33">
        <x:f t="shared" si="426"/>
        <x:v>-2.0712702419406481E-3</x:v>
      </x:c>
      <x:c r="AH694" s="30">
        <x:f t="shared" si="427"/>
        <x:v>44742</x:v>
      </x:c>
      <x:c r="AI694" s="36">
        <x:f t="shared" si="407"/>
        <x:v>2022</x:v>
      </x:c>
      <x:c r="AJ694" s="36">
        <x:f t="shared" si="408"/>
        <x:v>9</x:v>
      </x:c>
      <x:c r="AK694" s="26">
        <x:f t="shared" si="409"/>
        <x:v>0</x:v>
      </x:c>
      <x:c r="AL694" s="34">
        <x:f t="shared" si="428"/>
        <x:v>1.1960166733062407</x:v>
      </x:c>
      <x:c r="AM694" s="35" t="str">
        <x:f t="shared" si="410"/>
      </x:c>
      <x:c r="AN694" s="34">
        <x:f t="shared" si="429"/>
        <x:v>1.2170439798392672</x:v>
      </x:c>
      <x:c r="AO694" s="35">
        <x:f t="shared" si="411"/>
        <x:v>-1.099595609916959E-2</x:v>
      </x:c>
      <x:c r="AP694" s="31">
        <x:f t="shared" si="412"/>
        <x:v>1</x:v>
      </x:c>
      <x:c r="AQ694" s="26" t="b">
        <x:f t="shared" si="413"/>
        <x:v>1</x:v>
      </x:c>
    </x:row>
    <x:row r="695">
      <x:c r="A695" s="30" t="n">
        <x:f>'净值底稿'!A657</x:f>
        <x:v>44813</x:v>
      </x:c>
      <x:c r="B695" s="32" t="n">
        <x:f>'净值底稿'!F657</x:f>
        <x:v>1.7745874720358799</x:v>
      </x:c>
      <x:c r="C695" s="32" t="n">
        <x:f>'净值底稿'!O657</x:f>
        <x:v>1.3461385197791174</x:v>
      </x:c>
      <x:c r="D695" s="32" t="n">
        <x:f>'净值底稿'!P657</x:f>
        <x:v>1.5669</x:v>
      </x:c>
      <x:c r="E695" s="32" t="n">
        <x:f>'净值底稿'!Q657</x:f>
        <x:v>1.4041</x:v>
      </x:c>
      <x:c r="F695" s="33">
        <x:f t="shared" si="414"/>
        <x:v>-6.8149908033638962E-3</x:v>
      </x:c>
      <x:c r="G695" s="33">
        <x:f t="shared" si="415"/>
        <x:v>3.1359716598218235E-3</x:v>
      </x:c>
      <x:c r="H695" s="33">
        <x:f t="shared" si="416"/>
        <x:v>-2.5521597652011785E-4</x:v>
      </x:c>
      <x:c r="I695" s="33">
        <x:f t="shared" si="417"/>
        <x:v>9.2671799258625676E-4</x:v>
      </x:c>
      <x:c r="J695" s="34">
        <x:f t="shared" si="418"/>
        <x:v>0.14115408984909547</x:v>
      </x:c>
      <x:c r="K695" s="34">
        <x:f t="shared" si="419"/>
        <x:v>0.14120488283658755</x:v>
      </x:c>
      <x:c r="L695" s="34">
        <x:f t="shared" si="420"/>
        <x:v>0.8628393371143146</x:v>
      </x:c>
      <x:c r="M695" s="34">
        <x:f t="shared" si="421"/>
        <x:v>5.7769193065972606E-2</x:v>
      </x:c>
      <x:c r="N695" s="34">
        <x:f t="shared" si="392"/>
        <x:v>1.2029675028659701</x:v>
      </x:c>
      <x:c r="O695" s="35">
        <x:f t="shared" si="393"/>
        <x:v>0.23471870355016758</x:v>
      </x:c>
      <x:c r="P695" s="26" t="b">
        <x:f t="shared" si="394"/>
        <x:v>0</x:v>
      </x:c>
      <x:c r="Q695" s="26" t="b">
        <x:f t="shared" si="395"/>
        <x:v>0</x:v>
      </x:c>
      <x:c r="R695" s="26" t="b">
        <x:f t="shared" si="396"/>
        <x:v>0</x:v>
      </x:c>
      <x:c r="S695" s="26" t="b">
        <x:f t="shared" si="422"/>
        <x:v>0</x:v>
      </x:c>
      <x:c r="T695" s="26" t="str">
        <x:f t="shared" si="423"/>
        <x:v>不调</x:v>
      </x:c>
      <x:c r="U695" s="34">
        <x:f t="shared" si="397"/>
        <x:v>0.14115408984909547</x:v>
      </x:c>
      <x:c r="V695" s="34">
        <x:f t="shared" si="398"/>
        <x:v>0.14120488283658755</x:v>
      </x:c>
      <x:c r="W695" s="34">
        <x:f t="shared" si="399"/>
        <x:v>0.8628393371143146</x:v>
      </x:c>
      <x:c r="X695" s="34">
        <x:f t="shared" si="400"/>
        <x:v>5.7769193065972606E-2</x:v>
      </x:c>
      <x:c r="Y695" s="34">
        <x:f t="shared" si="424"/>
        <x:v>0.99998626710299976</x:v>
      </x:c>
      <x:c r="Z695" s="34">
        <x:f t="shared" si="401"/>
        <x:v>0.14115215139451842</x:v>
      </x:c>
      <x:c r="AA695" s="34">
        <x:f t="shared" si="402"/>
        <x:v>0.14120294368447564</x:v>
      </x:c>
      <x:c r="AB695" s="34">
        <x:f t="shared" si="403"/>
        <x:v>0.86282748783057028</x:v>
      </x:c>
      <x:c r="AC695" s="34">
        <x:f t="shared" si="404"/>
        <x:v>5.7768399727594441E-2</x:v>
      </x:c>
      <x:c r="AD695" s="34">
        <x:f t="shared" si="405"/>
        <x:v>1.2029509826371587</x:v>
      </x:c>
      <x:c r="AE695" s="34">
        <x:f t="shared" si="425"/>
        <x:v>1.2170439798392672</x:v>
      </x:c>
      <x:c r="AF695" s="33">
        <x:f t="shared" si="406"/>
        <x:v>-1.1579694271993124E-2</x:v>
      </x:c>
      <x:c r="AG695" s="33">
        <x:f t="shared" si="426"/>
        <x:v>-5.902282972687356E-4</x:v>
      </x:c>
      <x:c r="AH695" s="30">
        <x:f t="shared" si="427"/>
        <x:v>44742</x:v>
      </x:c>
      <x:c r="AI695" s="36">
        <x:f t="shared" si="407"/>
        <x:v>2022</x:v>
      </x:c>
      <x:c r="AJ695" s="36">
        <x:f t="shared" si="408"/>
        <x:v>9</x:v>
      </x:c>
      <x:c r="AK695" s="26">
        <x:f t="shared" si="409"/>
        <x:v>0</x:v>
      </x:c>
      <x:c r="AL695" s="34">
        <x:f t="shared" si="428"/>
        <x:v>1.1960166733062407</x:v>
      </x:c>
      <x:c r="AM695" s="35" t="str">
        <x:f t="shared" si="410"/>
      </x:c>
      <x:c r="AN695" s="34">
        <x:f t="shared" si="429"/>
        <x:v>1.2170439798392672</x:v>
      </x:c>
      <x:c r="AO695" s="35">
        <x:f t="shared" si="411"/>
        <x:v>-1.1579694271993124E-2</x:v>
      </x:c>
      <x:c r="AP695" s="31">
        <x:f t="shared" si="412"/>
        <x:v>1</x:v>
      </x:c>
      <x:c r="AQ695" s="26" t="b">
        <x:f t="shared" si="413"/>
        <x:v>1</x:v>
      </x:c>
    </x:row>
    <x:row r="696">
      <x:c r="A696" s="30" t="n">
        <x:f>'净值底稿'!A658</x:f>
        <x:v>44817</x:v>
      </x:c>
      <x:c r="B696" s="32" t="n">
        <x:f>'净值底稿'!F658</x:f>
        <x:v>1.7828525155647774</x:v>
      </x:c>
      <x:c r="C696" s="32" t="n">
        <x:f>'净值底稿'!O658</x:f>
        <x:v>1.3467631342224688</x:v>
      </x:c>
      <x:c r="D696" s="32" t="n">
        <x:f>'净值底稿'!P658</x:f>
        <x:v>1.5671</x:v>
      </x:c>
      <x:c r="E696" s="32" t="n">
        <x:f>'净值底稿'!Q658</x:f>
        <x:v>1.4016</x:v>
      </x:c>
      <x:c r="F696" s="33">
        <x:f t="shared" si="414"/>
        <x:v>4.6574449888432401E-3</x:v>
      </x:c>
      <x:c r="G696" s="33">
        <x:f t="shared" si="415"/>
        <x:v>4.64004583609956E-4</x:v>
      </x:c>
      <x:c r="H696" s="33">
        <x:f t="shared" si="416"/>
        <x:v>1.2764056417124969E-4</x:v>
      </x:c>
      <x:c r="I696" s="33">
        <x:f t="shared" si="417"/>
        <x:v>-1.7804999643900032E-3</x:v>
      </x:c>
      <x:c r="J696" s="34">
        <x:f t="shared" si="418"/>
        <x:v>0.14180955977469525</x:v>
      </x:c>
      <x:c r="K696" s="34">
        <x:f t="shared" si="419"/>
        <x:v>0.14126846249756445</x:v>
      </x:c>
      <x:c r="L696" s="34">
        <x:f t="shared" si="420"/>
        <x:v>0.86293761961789939</x:v>
      </x:c>
      <x:c r="M696" s="34">
        <x:f t="shared" si="421"/>
        <x:v>5.7665543093936594E-2</x:v>
      </x:c>
      <x:c r="N696" s="34">
        <x:f t="shared" si="392"/>
        <x:v>1.2036811849840956</x:v>
      </x:c>
      <x:c r="O696" s="35">
        <x:f t="shared" si="393"/>
        <x:v>0.23517691046736769</x:v>
      </x:c>
      <x:c r="P696" s="26" t="b">
        <x:f t="shared" si="394"/>
        <x:v>0</x:v>
      </x:c>
      <x:c r="Q696" s="26" t="b">
        <x:f t="shared" si="395"/>
        <x:v>0</x:v>
      </x:c>
      <x:c r="R696" s="26" t="b">
        <x:f t="shared" si="396"/>
        <x:v>0</x:v>
      </x:c>
      <x:c r="S696" s="26" t="b">
        <x:f t="shared" si="422"/>
        <x:v>0</x:v>
      </x:c>
      <x:c r="T696" s="26" t="str">
        <x:f t="shared" si="423"/>
        <x:v>不调</x:v>
      </x:c>
      <x:c r="U696" s="34">
        <x:f t="shared" si="397"/>
        <x:v>0.14180955977469525</x:v>
      </x:c>
      <x:c r="V696" s="34">
        <x:f t="shared" si="398"/>
        <x:v>0.14126846249756445</x:v>
      </x:c>
      <x:c r="W696" s="34">
        <x:f t="shared" si="399"/>
        <x:v>0.86293761961789939</x:v>
      </x:c>
      <x:c r="X696" s="34">
        <x:f t="shared" si="400"/>
        <x:v>5.7665543093936594E-2</x:v>
      </x:c>
      <x:c r="Y696" s="34">
        <x:f t="shared" si="424"/>
        <x:v>0.99994506954354323</x:v>
      </x:c>
      <x:c r="Z696" s="34">
        <x:f t="shared" si="401"/>
        <x:v>0.14180177011084691</x:v>
      </x:c>
      <x:c r="AA696" s="34">
        <x:f t="shared" si="402"/>
        <x:v>0.1412607025564365</x:v>
      </x:c>
      <x:c r="AB696" s="34">
        <x:f t="shared" si="403"/>
        <x:v>0.8628902180605601</x:v>
      </x:c>
      <x:c r="AC696" s="34">
        <x:f t="shared" si="404"/>
        <x:v>5.7662375499332619E-2</x:v>
      </x:c>
      <x:c r="AD696" s="34">
        <x:f t="shared" si="405"/>
        <x:v>1.2036150662271761</x:v>
      </x:c>
      <x:c r="AE696" s="34">
        <x:f t="shared" si="425"/>
        <x:v>1.2170439798392672</x:v>
      </x:c>
      <x:c r="AF696" s="33">
        <x:f t="shared" si="406"/>
        <x:v>-1.1034041361319247E-2</x:v>
      </x:c>
      <x:c r="AG696" s="33">
        <x:f t="shared" si="426"/>
        <x:v>5.5204542795372902E-4</x:v>
      </x:c>
      <x:c r="AH696" s="30">
        <x:f t="shared" si="427"/>
        <x:v>44742</x:v>
      </x:c>
      <x:c r="AI696" s="36">
        <x:f t="shared" si="407"/>
        <x:v>2022</x:v>
      </x:c>
      <x:c r="AJ696" s="36">
        <x:f t="shared" si="408"/>
        <x:v>9</x:v>
      </x:c>
      <x:c r="AK696" s="26">
        <x:f t="shared" si="409"/>
        <x:v>0</x:v>
      </x:c>
      <x:c r="AL696" s="34">
        <x:f t="shared" si="428"/>
        <x:v>1.1960166733062407</x:v>
      </x:c>
      <x:c r="AM696" s="35" t="str">
        <x:f t="shared" si="410"/>
      </x:c>
      <x:c r="AN696" s="34">
        <x:f t="shared" si="429"/>
        <x:v>1.2170439798392672</x:v>
      </x:c>
      <x:c r="AO696" s="35">
        <x:f t="shared" si="411"/>
        <x:v>-1.1034041361319247E-2</x:v>
      </x:c>
      <x:c r="AP696" s="31">
        <x:f t="shared" si="412"/>
        <x:v>1</x:v>
      </x:c>
      <x:c r="AQ696" s="26" t="b">
        <x:f t="shared" si="413"/>
        <x:v>1</x:v>
      </x:c>
    </x:row>
    <x:row r="697">
      <x:c r="A697" s="30" t="n">
        <x:f>'净值底稿'!A659</x:f>
        <x:v>44818</x:v>
      </x:c>
      <x:c r="B697" s="32" t="n">
        <x:f>'净值底稿'!F659</x:f>
        <x:v>1.7691210764490224</x:v>
      </x:c>
      <x:c r="C697" s="32" t="n">
        <x:f>'净值底稿'!O659</x:f>
        <x:v>1.3340372310898776</x:v>
      </x:c>
      <x:c r="D697" s="32" t="n">
        <x:f>'净值底稿'!P659</x:f>
        <x:v>1.5666</x:v>
      </x:c>
      <x:c r="E697" s="32" t="n">
        <x:f>'净值底稿'!Q659</x:f>
        <x:v>1.392</x:v>
      </x:c>
      <x:c r="F697" s="33">
        <x:f t="shared" si="414"/>
        <x:v>-7.7019489811276376E-3</x:v>
      </x:c>
      <x:c r="G697" s="33">
        <x:f t="shared" si="415"/>
        <x:v>-9.4492511780390753E-3</x:v>
      </x:c>
      <x:c r="H697" s="33">
        <x:f t="shared" si="416"/>
        <x:v>-3.1906068534226506E-4</x:v>
      </x:c>
      <x:c r="I697" s="33">
        <x:f t="shared" si="417"/>
        <x:v>-6.8493150684931781E-3</x:v>
      </x:c>
      <x:c r="J697" s="34">
        <x:f t="shared" si="418"/>
        <x:v>0.14070962011201957</x:v>
      </x:c>
      <x:c r="K697" s="34">
        <x:f t="shared" si="419"/>
        <x:v>0.13992589469639446</x:v>
      </x:c>
      <x:c r="L697" s="34">
        <x:f t="shared" si="420"/>
        <x:v>0.86261490371621052</x:v>
      </x:c>
      <x:c r="M697" s="34">
        <x:f t="shared" si="421"/>
        <x:v>5.7267427721939927E-2</x:v>
      </x:c>
      <x:c r="N697" s="34">
        <x:f t="shared" si="392"/>
        <x:v>1.2005178462465644</x:v>
      </x:c>
      <x:c r="O697" s="35">
        <x:f t="shared" si="393"/>
        <x:v>0.23376205167280506</x:v>
      </x:c>
      <x:c r="P697" s="26" t="b">
        <x:f t="shared" si="394"/>
        <x:v>0</x:v>
      </x:c>
      <x:c r="Q697" s="26" t="b">
        <x:f t="shared" si="395"/>
        <x:v>0</x:v>
      </x:c>
      <x:c r="R697" s="26" t="b">
        <x:f t="shared" si="396"/>
        <x:v>0</x:v>
      </x:c>
      <x:c r="S697" s="26" t="b">
        <x:f t="shared" si="422"/>
        <x:v>0</x:v>
      </x:c>
      <x:c r="T697" s="26" t="str">
        <x:f t="shared" si="423"/>
        <x:v>不调</x:v>
      </x:c>
      <x:c r="U697" s="34">
        <x:f t="shared" si="397"/>
        <x:v>0.14070962011201957</x:v>
      </x:c>
      <x:c r="V697" s="34">
        <x:f t="shared" si="398"/>
        <x:v>0.13992589469639446</x:v>
      </x:c>
      <x:c r="W697" s="34">
        <x:f t="shared" si="399"/>
        <x:v>0.86261490371621052</x:v>
      </x:c>
      <x:c r="X697" s="34">
        <x:f t="shared" si="400"/>
        <x:v>5.7267427721939927E-2</x:v>
      </x:c>
      <x:c r="Y697" s="34">
        <x:f t="shared" si="424"/>
        <x:v>0.99998626710299976</x:v>
      </x:c>
      <x:c r="Z697" s="34">
        <x:f t="shared" si="401"/>
        <x:v>0.14070768776129963</x:v>
      </x:c>
      <x:c r="AA697" s="34">
        <x:f t="shared" si="402"/>
        <x:v>0.13992397310849494</x:v>
      </x:c>
      <x:c r="AB697" s="34">
        <x:f t="shared" si="403"/>
        <x:v>0.86260305751458688</x:v>
      </x:c>
      <x:c r="AC697" s="34">
        <x:f t="shared" si="404"/>
        <x:v>5.726664127425355E-2</x:v>
      </x:c>
      <x:c r="AD697" s="34">
        <x:f t="shared" si="405"/>
        <x:v>1.2005013596586349</x:v>
      </x:c>
      <x:c r="AE697" s="34">
        <x:f t="shared" si="425"/>
        <x:v>1.2170439798392672</x:v>
      </x:c>
      <x:c r="AF697" s="33">
        <x:f t="shared" si="406"/>
        <x:v>-1.3592458822085485E-2</x:v>
      </x:c>
      <x:c r="AG697" s="33">
        <x:f t="shared" si="426"/>
        <x:v>-2.586962107662294E-3</x:v>
      </x:c>
      <x:c r="AH697" s="30">
        <x:f t="shared" si="427"/>
        <x:v>44742</x:v>
      </x:c>
      <x:c r="AI697" s="36">
        <x:f t="shared" si="407"/>
        <x:v>2022</x:v>
      </x:c>
      <x:c r="AJ697" s="36">
        <x:f t="shared" si="408"/>
        <x:v>9</x:v>
      </x:c>
      <x:c r="AK697" s="26">
        <x:f t="shared" si="409"/>
        <x:v>0</x:v>
      </x:c>
      <x:c r="AL697" s="34">
        <x:f t="shared" si="428"/>
        <x:v>1.1960166733062407</x:v>
      </x:c>
      <x:c r="AM697" s="35" t="str">
        <x:f t="shared" si="410"/>
      </x:c>
      <x:c r="AN697" s="34">
        <x:f t="shared" si="429"/>
        <x:v>1.2170439798392672</x:v>
      </x:c>
      <x:c r="AO697" s="35">
        <x:f t="shared" si="411"/>
        <x:v>-1.3592458822085485E-2</x:v>
      </x:c>
      <x:c r="AP697" s="31">
        <x:f t="shared" si="412"/>
        <x:v>1</x:v>
      </x:c>
      <x:c r="AQ697" s="26" t="b">
        <x:f t="shared" si="413"/>
        <x:v>1</x:v>
      </x:c>
    </x:row>
    <x:row r="698">
      <x:c r="A698" s="30" t="n">
        <x:f>'净值底稿'!A660</x:f>
        <x:v>44819</x:v>
      </x:c>
      <x:c r="B698" s="32" t="n">
        <x:f>'净值底稿'!F660</x:f>
        <x:v>1.7058746737574602</x:v>
      </x:c>
      <x:c r="C698" s="32" t="n">
        <x:f>'净值底稿'!O660</x:f>
        <x:v>1.3014490824021037</x:v>
      </x:c>
      <x:c r="D698" s="32" t="n">
        <x:f>'净值底稿'!P660</x:f>
        <x:v>1.5667</x:v>
      </x:c>
      <x:c r="E698" s="32" t="n">
        <x:f>'净值底稿'!Q660</x:f>
        <x:v>1.3874</x:v>
      </x:c>
      <x:c r="F698" s="33">
        <x:f t="shared" si="414"/>
        <x:v>-3.5750183259650181E-2</x:v>
      </x:c>
      <x:c r="G698" s="33">
        <x:f t="shared" si="415"/>
        <x:v>-2.442821529137551E-2</x:v>
      </x:c>
      <x:c r="H698" s="33">
        <x:f t="shared" si="416"/>
        <x:v>6.3832503510719008E-5</x:v>
      </x:c>
      <x:c r="I698" s="33">
        <x:f t="shared" si="417"/>
        <x:v>-3.3045977011493255E-3</x:v>
      </x:c>
      <x:c r="J698" s="34">
        <x:f t="shared" si="418"/>
        <x:v>0.13567736213779152</x:v>
      </x:c>
      <x:c r="K698" s="34">
        <x:f t="shared" si="419"/>
        <x:v>0.136505880168976</x:v>
      </x:c>
      <x:c r="L698" s="34">
        <x:f t="shared" si="420"/>
        <x:v>0.862658119627284</x:v>
      </x:c>
      <x:c r="M698" s="34">
        <x:f t="shared" si="421"/>
        <x:v>5.7077398063146108E-2</x:v>
      </x:c>
      <x:c r="N698" s="34">
        <x:f t="shared" si="392"/>
        <x:v>1.1919187599971974</x:v>
      </x:c>
      <x:c r="O698" s="35">
        <x:f t="shared" si="393"/>
        <x:v>0.22835720977108162</x:v>
      </x:c>
      <x:c r="P698" s="26" t="b">
        <x:f t="shared" si="394"/>
        <x:v>0</x:v>
      </x:c>
      <x:c r="Q698" s="26" t="b">
        <x:f t="shared" si="395"/>
        <x:v>0</x:v>
      </x:c>
      <x:c r="R698" s="26" t="b">
        <x:f t="shared" si="396"/>
        <x:v>0</x:v>
      </x:c>
      <x:c r="S698" s="26" t="b">
        <x:f t="shared" si="422"/>
        <x:v>0</x:v>
      </x:c>
      <x:c r="T698" s="26" t="str">
        <x:f t="shared" si="423"/>
        <x:v>不调</x:v>
      </x:c>
      <x:c r="U698" s="34">
        <x:f t="shared" si="397"/>
        <x:v>0.13567736213779152</x:v>
      </x:c>
      <x:c r="V698" s="34">
        <x:f t="shared" si="398"/>
        <x:v>0.136505880168976</x:v>
      </x:c>
      <x:c r="W698" s="34">
        <x:f t="shared" si="399"/>
        <x:v>0.862658119627284</x:v>
      </x:c>
      <x:c r="X698" s="34">
        <x:f t="shared" si="400"/>
        <x:v>5.7077398063146108E-2</x:v>
      </x:c>
      <x:c r="Y698" s="34">
        <x:f t="shared" si="424"/>
        <x:v>0.99998626710299976</x:v>
      </x:c>
      <x:c r="Z698" s="34">
        <x:f t="shared" si="401"/>
        <x:v>0.13567549889455202</x:v>
      </x:c>
      <x:c r="AA698" s="34">
        <x:f t="shared" si="402"/>
        <x:v>0.13650400554778372</x:v>
      </x:c>
      <x:c r="AB698" s="34">
        <x:f t="shared" si="403"/>
        <x:v>0.86264627283218076</x:v>
      </x:c>
      <x:c r="AC698" s="34">
        <x:f t="shared" si="404"/>
        <x:v>5.7076614225117464E-2</x:v>
      </x:c>
      <x:c r="AD698" s="34">
        <x:f t="shared" si="405"/>
        <x:v>1.1919023914996341</x:v>
      </x:c>
      <x:c r="AE698" s="34">
        <x:f t="shared" si="425"/>
        <x:v>1.2170439798392672</x:v>
      </x:c>
      <x:c r="AF698" s="33">
        <x:f t="shared" si="406"/>
        <x:v>-2.0657912742769957E-2</x:v>
      </x:c>
      <x:c r="AG698" s="33">
        <x:f t="shared" si="426"/>
        <x:v>-7.1628141774416898E-3</x:v>
      </x:c>
      <x:c r="AH698" s="30">
        <x:f t="shared" si="427"/>
        <x:v>44742</x:v>
      </x:c>
      <x:c r="AI698" s="36">
        <x:f t="shared" si="407"/>
        <x:v>2022</x:v>
      </x:c>
      <x:c r="AJ698" s="36">
        <x:f t="shared" si="408"/>
        <x:v>9</x:v>
      </x:c>
      <x:c r="AK698" s="26">
        <x:f t="shared" si="409"/>
        <x:v>0</x:v>
      </x:c>
      <x:c r="AL698" s="34">
        <x:f t="shared" si="428"/>
        <x:v>1.1960166733062407</x:v>
      </x:c>
      <x:c r="AM698" s="35" t="str">
        <x:f t="shared" si="410"/>
      </x:c>
      <x:c r="AN698" s="34">
        <x:f t="shared" si="429"/>
        <x:v>1.2170439798392672</x:v>
      </x:c>
      <x:c r="AO698" s="35">
        <x:f t="shared" si="411"/>
        <x:v>-2.0657912742769957E-2</x:v>
      </x:c>
      <x:c r="AP698" s="31">
        <x:f t="shared" si="412"/>
        <x:v>1</x:v>
      </x:c>
      <x:c r="AQ698" s="26" t="b">
        <x:f t="shared" si="413"/>
        <x:v>1</x:v>
      </x:c>
    </x:row>
    <x:row r="699">
      <x:c r="A699" s="30" t="n">
        <x:f>'净值底稿'!A661</x:f>
        <x:v>44820</x:v>
      </x:c>
      <x:c r="B699" s="32" t="n">
        <x:f>'净值底稿'!F661</x:f>
        <x:v>1.6891961980378476</x:v>
      </x:c>
      <x:c r="C699" s="32" t="n">
        <x:f>'净值底稿'!O661</x:f>
        <x:v>1.2730082679062475</x:v>
      </x:c>
      <x:c r="D699" s="32" t="n">
        <x:f>'净值底稿'!P661</x:f>
        <x:v>1.5664</x:v>
      </x:c>
      <x:c r="E699" s="32" t="n">
        <x:f>'净值底稿'!Q661</x:f>
        <x:v>1.3845</x:v>
      </x:c>
      <x:c r="F699" s="33">
        <x:f t="shared" si="414"/>
        <x:v>-9.7770815032240943E-3</x:v>
      </x:c>
      <x:c r="G699" s="33">
        <x:f t="shared" si="415"/>
        <x:v>-2.1853190324866545E-2</x:v>
      </x:c>
      <x:c r="H699" s="33">
        <x:f t="shared" si="416"/>
        <x:v>-1.9148528754708849E-4</x:v>
      </x:c>
      <x:c r="I699" s="33">
        <x:f t="shared" si="417"/>
        <x:v>-2.0902407380711807E-3</x:v>
      </x:c>
      <x:c r="J699" s="34">
        <x:f t="shared" si="418"/>
        <x:v>0.13434898848386939</x:v>
      </x:c>
      <x:c r="K699" s="34">
        <x:f t="shared" si="419"/>
        <x:v>0.13352095753444138</x:v>
      </x:c>
      <x:c r="L699" s="34">
        <x:f t="shared" si="420"/>
        <x:v>0.86248108876257612</x:v>
      </x:c>
      <x:c r="M699" s="34">
        <x:f t="shared" si="421"/>
        <x:v>5.6957310360872954E-2</x:v>
      </x:c>
      <x:c r="N699" s="34">
        <x:f t="shared" si="392"/>
        <x:v>1.1873083451417599</x:v>
      </x:c>
      <x:c r="O699" s="35">
        <x:f t="shared" si="393"/>
        <x:v>0.22561110356411093</x:v>
      </x:c>
      <x:c r="P699" s="26" t="b">
        <x:f t="shared" si="394"/>
        <x:v>0</x:v>
      </x:c>
      <x:c r="Q699" s="26" t="b">
        <x:f t="shared" si="395"/>
        <x:v>0</x:v>
      </x:c>
      <x:c r="R699" s="26" t="b">
        <x:f t="shared" si="396"/>
        <x:v>0</x:v>
      </x:c>
      <x:c r="S699" s="26" t="b">
        <x:f t="shared" si="422"/>
        <x:v>0</x:v>
      </x:c>
      <x:c r="T699" s="26" t="str">
        <x:f t="shared" si="423"/>
        <x:v>不调</x:v>
      </x:c>
      <x:c r="U699" s="34">
        <x:f t="shared" si="397"/>
        <x:v>0.13434898848386939</x:v>
      </x:c>
      <x:c r="V699" s="34">
        <x:f t="shared" si="398"/>
        <x:v>0.13352095753444138</x:v>
      </x:c>
      <x:c r="W699" s="34">
        <x:f t="shared" si="399"/>
        <x:v>0.86248108876257612</x:v>
      </x:c>
      <x:c r="X699" s="34">
        <x:f t="shared" si="400"/>
        <x:v>5.6957310360872954E-2</x:v>
      </x:c>
      <x:c r="Y699" s="34">
        <x:f t="shared" si="424"/>
        <x:v>0.99998626710299976</x:v>
      </x:c>
      <x:c r="Z699" s="34">
        <x:f t="shared" si="401"/>
        <x:v>0.13434714348304846</x:v>
      </x:c>
      <x:c r="AA699" s="34">
        <x:f t="shared" si="402"/>
        <x:v>0.13351912390488418</x:v>
      </x:c>
      <x:c r="AB699" s="34">
        <x:f t="shared" si="403"/>
        <x:v>0.86246924439861949</x:v>
      </x:c>
      <x:c r="AC699" s="34">
        <x:f t="shared" si="404"/>
        <x:v>5.6956528171996354E-2</x:v>
      </x:c>
      <x:c r="AD699" s="34">
        <x:f t="shared" si="405"/>
        <x:v>1.1872920399585485</x:v>
      </x:c>
      <x:c r="AE699" s="34">
        <x:f t="shared" si="425"/>
        <x:v>1.2170439798392672</x:v>
      </x:c>
      <x:c r="AF699" s="33">
        <x:f t="shared" si="406"/>
        <x:v>-2.4446067992257681E-2</x:v>
      </x:c>
      <x:c r="AG699" s="33">
        <x:f t="shared" si="426"/>
        <x:v>-3.8680613227773941E-3</x:v>
      </x:c>
      <x:c r="AH699" s="30">
        <x:f t="shared" si="427"/>
        <x:v>44742</x:v>
      </x:c>
      <x:c r="AI699" s="36">
        <x:f t="shared" si="407"/>
        <x:v>2022</x:v>
      </x:c>
      <x:c r="AJ699" s="36">
        <x:f t="shared" si="408"/>
        <x:v>9</x:v>
      </x:c>
      <x:c r="AK699" s="26">
        <x:f t="shared" si="409"/>
        <x:v>0</x:v>
      </x:c>
      <x:c r="AL699" s="34">
        <x:f t="shared" si="428"/>
        <x:v>1.1960166733062407</x:v>
      </x:c>
      <x:c r="AM699" s="35" t="str">
        <x:f t="shared" si="410"/>
      </x:c>
      <x:c r="AN699" s="34">
        <x:f t="shared" si="429"/>
        <x:v>1.2170439798392672</x:v>
      </x:c>
      <x:c r="AO699" s="35">
        <x:f t="shared" si="411"/>
        <x:v>-2.4446067992257681E-2</x:v>
      </x:c>
      <x:c r="AP699" s="31">
        <x:f t="shared" si="412"/>
        <x:v>1</x:v>
      </x:c>
      <x:c r="AQ699" s="26" t="b">
        <x:f t="shared" si="413"/>
        <x:v>1</x:v>
      </x:c>
    </x:row>
    <x:row r="700">
      <x:c r="A700" s="30" t="n">
        <x:f>'净值底稿'!A662</x:f>
        <x:v>44823</x:v>
      </x:c>
      <x:c r="B700" s="32" t="n">
        <x:f>'净值底稿'!F662</x:f>
        <x:v>1.685638844870725</x:v>
      </x:c>
      <x:c r="C700" s="32" t="n">
        <x:f>'净值底稿'!O662</x:f>
        <x:v>1.264472593765415</x:v>
      </x:c>
      <x:c r="D700" s="32" t="n">
        <x:f>'净值底稿'!P662</x:f>
        <x:v>1.5666</x:v>
      </x:c>
      <x:c r="E700" s="32" t="n">
        <x:f>'净值底稿'!Q662</x:f>
        <x:v>1.3834</x:v>
      </x:c>
      <x:c r="F700" s="33">
        <x:f t="shared" si="414"/>
        <x:v>-2.1059443368715014E-3</x:v>
      </x:c>
      <x:c r="G700" s="33">
        <x:f t="shared" si="415"/>
        <x:v>-6.7051207411804592E-3</x:v>
      </x:c>
      <x:c r="H700" s="33">
        <x:f t="shared" si="416"/>
        <x:v>1.2768130745666184E-4</x:v>
      </x:c>
      <x:c r="I700" s="33">
        <x:f t="shared" si="417"/>
        <x:v>-7.9451065366564766E-4</x:v>
      </x:c>
      <x:c r="J700" s="34">
        <x:f t="shared" si="418"/>
        <x:v>0.13406421587705547</x:v>
      </x:c>
      <x:c r="K700" s="34">
        <x:f t="shared" si="419"/>
        <x:v>0.13262386205784529</x:v>
      </x:c>
      <x:c r="L700" s="34">
        <x:f t="shared" si="420"/>
        <x:v>0.86257936559938542</x:v>
      </x:c>
      <x:c r="M700" s="34">
        <x:f t="shared" si="421"/>
        <x:v>5.6911275603567894E-2</x:v>
      </x:c>
      <x:c r="N700" s="34">
        <x:f t="shared" si="392"/>
        <x:v>1.1861787191378541</x:v>
      </x:c>
      <x:c r="O700" s="35">
        <x:f t="shared" si="393"/>
        <x:v>0.22482959239796235</x:v>
      </x:c>
      <x:c r="P700" s="26" t="b">
        <x:f t="shared" si="394"/>
        <x:v>0</x:v>
      </x:c>
      <x:c r="Q700" s="26" t="b">
        <x:f t="shared" si="395"/>
        <x:v>0</x:v>
      </x:c>
      <x:c r="R700" s="26" t="b">
        <x:f t="shared" si="396"/>
        <x:v>0</x:v>
      </x:c>
      <x:c r="S700" s="26" t="b">
        <x:f t="shared" si="422"/>
        <x:v>0</x:v>
      </x:c>
      <x:c r="T700" s="26" t="str">
        <x:f t="shared" si="423"/>
        <x:v>不调</x:v>
      </x:c>
      <x:c r="U700" s="34">
        <x:f t="shared" si="397"/>
        <x:v>0.13406421587705547</x:v>
      </x:c>
      <x:c r="V700" s="34">
        <x:f t="shared" si="398"/>
        <x:v>0.13262386205784529</x:v>
      </x:c>
      <x:c r="W700" s="34">
        <x:f t="shared" si="399"/>
        <x:v>0.86257936559938542</x:v>
      </x:c>
      <x:c r="X700" s="34">
        <x:f t="shared" si="400"/>
        <x:v>5.6911275603567894E-2</x:v>
      </x:c>
      <x:c r="Y700" s="34">
        <x:f t="shared" si="424"/>
        <x:v>0.99995880187477393</x:v>
      </x:c>
      <x:c r="Z700" s="34">
        <x:f t="shared" si="401"/>
        <x:v>0.13405869268270143</x:v>
      </x:c>
      <x:c r="AA700" s="34">
        <x:f t="shared" si="402"/>
        <x:v>0.13261839820336827</x:v>
      </x:c>
      <x:c r="AB700" s="34">
        <x:f t="shared" si="403"/>
        <x:v>0.86254382894666404</x:v>
      </x:c>
      <x:c r="AC700" s="34">
        <x:f t="shared" si="404"/>
        <x:v>5.6908930965708801E-2</x:v>
      </x:c>
      <x:c r="AD700" s="34">
        <x:f t="shared" si="405"/>
        <x:v>1.1861298507984424</x:v>
      </x:c>
      <x:c r="AE700" s="34">
        <x:f t="shared" si="425"/>
        <x:v>1.2170439798392672</x:v>
      </x:c>
      <x:c r="AF700" s="33">
        <x:f t="shared" si="406"/>
        <x:v>-2.5400995816854177E-2</x:v>
      </x:c>
      <x:c r="AG700" s="33">
        <x:f t="shared" si="426"/>
        <x:v>-9.7885703010924807E-4</x:v>
      </x:c>
      <x:c r="AH700" s="30">
        <x:f t="shared" si="427"/>
        <x:v>44742</x:v>
      </x:c>
      <x:c r="AI700" s="36">
        <x:f t="shared" si="407"/>
        <x:v>2022</x:v>
      </x:c>
      <x:c r="AJ700" s="36">
        <x:f t="shared" si="408"/>
        <x:v>9</x:v>
      </x:c>
      <x:c r="AK700" s="26">
        <x:f t="shared" si="409"/>
        <x:v>0</x:v>
      </x:c>
      <x:c r="AL700" s="34">
        <x:f t="shared" si="428"/>
        <x:v>1.1960166733062407</x:v>
      </x:c>
      <x:c r="AM700" s="35" t="str">
        <x:f t="shared" si="410"/>
      </x:c>
      <x:c r="AN700" s="34">
        <x:f t="shared" si="429"/>
        <x:v>1.2170439798392672</x:v>
      </x:c>
      <x:c r="AO700" s="35">
        <x:f t="shared" si="411"/>
        <x:v>-2.5400995816854177E-2</x:v>
      </x:c>
      <x:c r="AP700" s="31">
        <x:f t="shared" si="412"/>
        <x:v>1</x:v>
      </x:c>
      <x:c r="AQ700" s="26" t="b">
        <x:f t="shared" si="413"/>
        <x:v>1</x:v>
      </x:c>
    </x:row>
    <x:row r="701">
      <x:c r="A701" s="30" t="n">
        <x:f>'净值底稿'!A663</x:f>
        <x:v>44824</x:v>
      </x:c>
      <x:c r="B701" s="32" t="n">
        <x:f>'净值底稿'!F663</x:f>
        <x:v>1.7002255621984776</x:v>
      </x:c>
      <x:c r="C701" s="32" t="n">
        <x:f>'净值底稿'!O663</x:f>
        <x:v>1.2790289716175025</x:v>
      </x:c>
      <x:c r="D701" s="32" t="n">
        <x:f>'净值底稿'!P663</x:f>
        <x:v>1.5672</x:v>
      </x:c>
      <x:c r="E701" s="32" t="n">
        <x:f>'净值底稿'!Q663</x:f>
        <x:v>1.3879</x:v>
      </x:c>
      <x:c r="F701" s="33">
        <x:f t="shared" si="414"/>
        <x:v>8.6535246693792978E-3</x:v>
      </x:c>
      <x:c r="G701" s="33">
        <x:f t="shared" si="415"/>
        <x:v>1.1511817594037854E-2</x:v>
      </x:c>
      <x:c r="H701" s="33">
        <x:f t="shared" si="416"/>
        <x:v>3.8299502106475813E-4</x:v>
      </x:c>
      <x:c r="I701" s="33">
        <x:f t="shared" si="417"/>
        <x:v>3.2528552840827007E-3</x:v>
      </x:c>
      <x:c r="J701" s="34">
        <x:f t="shared" si="418"/>
        <x:v>0.13521877288697592</x:v>
      </x:c>
      <x:c r="K701" s="34">
        <x:f t="shared" si="419"/>
        <x:v>0.13414507701309891</x:v>
      </x:c>
      <x:c r="L701" s="34">
        <x:f t="shared" si="420"/>
        <x:v>0.86287417893860074</x:v>
      </x:c>
      <x:c r="M701" s="34">
        <x:f t="shared" si="421"/>
        <x:v>5.7094047482512102E-2</x:v>
      </x:c>
      <x:c r="N701" s="34">
        <x:f t="shared" si="392"/>
        <x:v>1.1893320763211876</x:v>
      </x:c>
      <x:c r="O701" s="35">
        <x:f t="shared" si="393"/>
        <x:v>0.22648329702269898</x:v>
      </x:c>
      <x:c r="P701" s="26" t="b">
        <x:f t="shared" si="394"/>
        <x:v>0</x:v>
      </x:c>
      <x:c r="Q701" s="26" t="b">
        <x:f t="shared" si="395"/>
        <x:v>0</x:v>
      </x:c>
      <x:c r="R701" s="26" t="b">
        <x:f t="shared" si="396"/>
        <x:v>0</x:v>
      </x:c>
      <x:c r="S701" s="26" t="b">
        <x:f t="shared" si="422"/>
        <x:v>0</x:v>
      </x:c>
      <x:c r="T701" s="26" t="str">
        <x:f t="shared" si="423"/>
        <x:v>不调</x:v>
      </x:c>
      <x:c r="U701" s="34">
        <x:f t="shared" si="397"/>
        <x:v>0.13521877288697592</x:v>
      </x:c>
      <x:c r="V701" s="34">
        <x:f t="shared" si="398"/>
        <x:v>0.13414507701309891</x:v>
      </x:c>
      <x:c r="W701" s="34">
        <x:f t="shared" si="399"/>
        <x:v>0.86287417893860074</x:v>
      </x:c>
      <x:c r="X701" s="34">
        <x:f t="shared" si="400"/>
        <x:v>5.7094047482512102E-2</x:v>
      </x:c>
      <x:c r="Y701" s="34">
        <x:f t="shared" si="424"/>
        <x:v>0.99998626710299976</x:v>
      </x:c>
      <x:c r="Z701" s="34">
        <x:f t="shared" si="401"/>
        <x:v>0.13521691594149537</x:v>
      </x:c>
      <x:c r="AA701" s="34">
        <x:f t="shared" si="402"/>
        <x:v>0.1341432348125732</x:v>
      </x:c>
      <x:c r="AB701" s="34">
        <x:f t="shared" si="403"/>
        <x:v>0.86286232917637717</x:v>
      </x:c>
      <x:c r="AC701" s="34">
        <x:f t="shared" si="404"/>
        <x:v>5.7093263415838695E-2</x:v>
      </x:c>
      <x:c r="AD701" s="34">
        <x:f t="shared" si="405"/>
        <x:v>1.1893157433462844</x:v>
      </x:c>
      <x:c r="AE701" s="34">
        <x:f t="shared" si="425"/>
        <x:v>1.2170439798392672</x:v>
      </x:c>
      <x:c r="AF701" s="33">
        <x:f t="shared" si="406"/>
        <x:v>-2.278326580822887E-2</x:v>
      </x:c>
      <x:c r="AG701" s="33">
        <x:f t="shared" si="426"/>
        <x:v>2.6859559648528819E-3</x:v>
      </x:c>
      <x:c r="AH701" s="30">
        <x:f t="shared" si="427"/>
        <x:v>44742</x:v>
      </x:c>
      <x:c r="AI701" s="36">
        <x:f t="shared" si="407"/>
        <x:v>2022</x:v>
      </x:c>
      <x:c r="AJ701" s="36">
        <x:f t="shared" si="408"/>
        <x:v>9</x:v>
      </x:c>
      <x:c r="AK701" s="26">
        <x:f t="shared" si="409"/>
        <x:v>0</x:v>
      </x:c>
      <x:c r="AL701" s="34">
        <x:f t="shared" si="428"/>
        <x:v>1.1960166733062407</x:v>
      </x:c>
      <x:c r="AM701" s="35" t="str">
        <x:f t="shared" si="410"/>
      </x:c>
      <x:c r="AN701" s="34">
        <x:f t="shared" si="429"/>
        <x:v>1.2170439798392672</x:v>
      </x:c>
      <x:c r="AO701" s="35">
        <x:f t="shared" si="411"/>
        <x:v>-2.278326580822887E-2</x:v>
      </x:c>
      <x:c r="AP701" s="31">
        <x:f t="shared" si="412"/>
        <x:v>1</x:v>
      </x:c>
      <x:c r="AQ701" s="26" t="b">
        <x:f t="shared" si="413"/>
        <x:v>1</x:v>
      </x:c>
    </x:row>
    <x:row r="702">
      <x:c r="A702" s="30" t="n">
        <x:f>'净值底稿'!A664</x:f>
        <x:v>44825</x:v>
      </x:c>
      <x:c r="B702" s="32" t="n">
        <x:f>'净值底稿'!F664</x:f>
        <x:v>1.6847580812307323</x:v>
      </x:c>
      <x:c r="C702" s="32" t="n">
        <x:f>'净值底稿'!O664</x:f>
        <x:v>1.2796631458620913</x:v>
      </x:c>
      <x:c r="D702" s="32" t="n">
        <x:f>'净值底稿'!P664</x:f>
        <x:v>1.5677</x:v>
      </x:c>
      <x:c r="E702" s="32" t="n">
        <x:f>'净值底稿'!Q664</x:f>
        <x:v>1.3917</x:v>
      </x:c>
      <x:c r="F702" s="33">
        <x:f t="shared" si="414"/>
        <x:v>-9.0973111519068173E-3</x:v>
      </x:c>
      <x:c r="G702" s="33">
        <x:f t="shared" si="415"/>
        <x:v>4.9582476915022156E-4</x:v>
      </x:c>
      <x:c r="H702" s="33">
        <x:f t="shared" si="416"/>
        <x:v>3.1904032669749505E-4</x:v>
      </x:c>
      <x:c r="I702" s="33">
        <x:f t="shared" si="417"/>
        <x:v>2.7379494199870624E-3</x:v>
      </x:c>
      <x:c r="J702" s="34">
        <x:f t="shared" si="418"/>
        <x:v>0.13398680558417436</x:v>
      </x:c>
      <x:c r="K702" s="34">
        <x:f t="shared" si="419"/>
        <x:v>0.13420974635100721</x:v>
      </x:c>
      <x:c r="L702" s="34">
        <x:f t="shared" si="420"/>
        <x:v>0.86313761705577252</x:v>
      </x:c>
      <x:c r="M702" s="34">
        <x:f t="shared" si="421"/>
        <x:v>5.7249581883293259E-2</x:v>
      </x:c>
      <x:c r="N702" s="34">
        <x:f t="shared" si="392"/>
        <x:v>1.1885837508742472</x:v>
      </x:c>
      <x:c r="O702" s="35">
        <x:f t="shared" si="393"/>
        <x:v>0.22564379812353408</x:v>
      </x:c>
      <x:c r="P702" s="26" t="b">
        <x:f t="shared" si="394"/>
        <x:v>0</x:v>
      </x:c>
      <x:c r="Q702" s="26" t="b">
        <x:f t="shared" si="395"/>
        <x:v>0</x:v>
      </x:c>
      <x:c r="R702" s="26" t="b">
        <x:f t="shared" si="396"/>
        <x:v>0</x:v>
      </x:c>
      <x:c r="S702" s="26" t="b">
        <x:f t="shared" si="422"/>
        <x:v>0</x:v>
      </x:c>
      <x:c r="T702" s="26" t="str">
        <x:f t="shared" si="423"/>
        <x:v>不调</x:v>
      </x:c>
      <x:c r="U702" s="34">
        <x:f t="shared" si="397"/>
        <x:v>0.13398680558417436</x:v>
      </x:c>
      <x:c r="V702" s="34">
        <x:f t="shared" si="398"/>
        <x:v>0.13420974635100721</x:v>
      </x:c>
      <x:c r="W702" s="34">
        <x:f t="shared" si="399"/>
        <x:v>0.86313761705577252</x:v>
      </x:c>
      <x:c r="X702" s="34">
        <x:f t="shared" si="400"/>
        <x:v>5.7249581883293259E-2</x:v>
      </x:c>
      <x:c r="Y702" s="34">
        <x:f t="shared" si="424"/>
        <x:v>0.99998626710299976</x:v>
      </x:c>
      <x:c r="Z702" s="34">
        <x:f t="shared" si="401"/>
        <x:v>0.13398496555717387</x:v>
      </x:c>
      <x:c r="AA702" s="34">
        <x:f t="shared" si="402"/>
        <x:v>0.13420790326238416</x:v>
      </x:c>
      <x:c r="AB702" s="34">
        <x:f t="shared" si="403"/>
        <x:v>0.86312576367578042</x:v>
      </x:c>
      <x:c r="AC702" s="34">
        <x:f t="shared" si="404"/>
        <x:v>5.7248795680681946E-2</x:v>
      </x:c>
      <x:c r="AD702" s="34">
        <x:f t="shared" si="405"/>
        <x:v>1.1885674281760206</x:v>
      </x:c>
      <x:c r="AE702" s="34">
        <x:f t="shared" si="425"/>
        <x:v>1.2170439798392672</x:v>
      </x:c>
      <x:c r="AF702" s="33">
        <x:f t="shared" si="406"/>
        <x:v>-2.3398128691296316E-2</x:v>
      </x:c>
      <x:c r="AG702" s="33">
        <x:f t="shared" si="426"/>
        <x:v>-6.2919806994099492E-4</x:v>
      </x:c>
      <x:c r="AH702" s="30">
        <x:f t="shared" si="427"/>
        <x:v>44742</x:v>
      </x:c>
      <x:c r="AI702" s="36">
        <x:f t="shared" si="407"/>
        <x:v>2022</x:v>
      </x:c>
      <x:c r="AJ702" s="36">
        <x:f t="shared" si="408"/>
        <x:v>9</x:v>
      </x:c>
      <x:c r="AK702" s="26">
        <x:f t="shared" si="409"/>
        <x:v>0</x:v>
      </x:c>
      <x:c r="AL702" s="34">
        <x:f t="shared" si="428"/>
        <x:v>1.1960166733062407</x:v>
      </x:c>
      <x:c r="AM702" s="35" t="str">
        <x:f t="shared" si="410"/>
      </x:c>
      <x:c r="AN702" s="34">
        <x:f t="shared" si="429"/>
        <x:v>1.2170439798392672</x:v>
      </x:c>
      <x:c r="AO702" s="35">
        <x:f t="shared" si="411"/>
        <x:v>-2.3398128691296316E-2</x:v>
      </x:c>
      <x:c r="AP702" s="31">
        <x:f t="shared" si="412"/>
        <x:v>1</x:v>
      </x:c>
      <x:c r="AQ702" s="26" t="b">
        <x:f t="shared" si="413"/>
        <x:v>1</x:v>
      </x:c>
    </x:row>
    <x:row r="703">
      <x:c r="A703" s="30" t="n">
        <x:f>'净值底稿'!A665</x:f>
        <x:v>44826</x:v>
      </x:c>
      <x:c r="B703" s="32" t="n">
        <x:f>'净值底稿'!F665</x:f>
        <x:v>1.6834101588248125</x:v>
      </x:c>
      <x:c r="C703" s="32" t="n">
        <x:f>'净值底稿'!O665</x:f>
        <x:v>1.2766707201931224</x:v>
      </x:c>
      <x:c r="D703" s="32" t="n">
        <x:f>'净值底稿'!P665</x:f>
        <x:v>1.5678</x:v>
      </x:c>
      <x:c r="E703" s="32" t="n">
        <x:f>'净值底稿'!Q665</x:f>
        <x:v>1.3883</x:v>
      </x:c>
      <x:c r="F703" s="33">
        <x:f t="shared" si="414"/>
        <x:v>-8.000688175570092E-4</x:v>
      </x:c>
      <x:c r="G703" s="33">
        <x:f t="shared" si="415"/>
        <x:v>-2.3384479569057426E-3</x:v>
      </x:c>
      <x:c r="H703" s="33">
        <x:f t="shared" si="416"/>
        <x:v>6.3787714486229774E-5</x:v>
      </x:c>
      <x:c r="I703" s="33">
        <x:f t="shared" si="417"/>
        <x:v>-2.4430552561613972E-3</x:v>
      </x:c>
      <x:c r="J703" s="34">
        <x:f t="shared" si="418"/>
        <x:v>0.13387776836421014</x:v>
      </x:c>
      <x:c r="K703" s="34">
        <x:f t="shared" si="419"/>
        <x:v>0.13389406506519963</x:v>
      </x:c>
      <x:c r="L703" s="34">
        <x:f t="shared" si="420"/>
        <x:v>0.86318082049555944</x:v>
      </x:c>
      <x:c r="M703" s="34">
        <x:f t="shared" si="421"/>
        <x:v>5.7108933709485346E-2</x:v>
      </x:c>
      <x:c r="N703" s="34">
        <x:f t="shared" si="392"/>
        <x:v>1.1880615876344547</x:v>
      </x:c>
      <x:c r="O703" s="35">
        <x:f t="shared" si="393"/>
        <x:v>0.22538548187772772</x:v>
      </x:c>
      <x:c r="P703" s="26" t="b">
        <x:f t="shared" si="394"/>
        <x:v>0</x:v>
      </x:c>
      <x:c r="Q703" s="26" t="b">
        <x:f t="shared" si="395"/>
        <x:v>0</x:v>
      </x:c>
      <x:c r="R703" s="26" t="b">
        <x:f t="shared" si="396"/>
        <x:v>0</x:v>
      </x:c>
      <x:c r="S703" s="26" t="b">
        <x:f t="shared" si="422"/>
        <x:v>0</x:v>
      </x:c>
      <x:c r="T703" s="26" t="str">
        <x:f t="shared" si="423"/>
        <x:v>不调</x:v>
      </x:c>
      <x:c r="U703" s="34">
        <x:f t="shared" si="397"/>
        <x:v>0.13387776836421014</x:v>
      </x:c>
      <x:c r="V703" s="34">
        <x:f t="shared" si="398"/>
        <x:v>0.13389406506519963</x:v>
      </x:c>
      <x:c r="W703" s="34">
        <x:f t="shared" si="399"/>
        <x:v>0.86318082049555944</x:v>
      </x:c>
      <x:c r="X703" s="34">
        <x:f t="shared" si="400"/>
        <x:v>5.7108933709485346E-2</x:v>
      </x:c>
      <x:c r="Y703" s="34">
        <x:f t="shared" si="424"/>
        <x:v>0.99998626710299976</x:v>
      </x:c>
      <x:c r="Z703" s="34">
        <x:f t="shared" si="401"/>
        <x:v>0.13387592983460658</x:v>
      </x:c>
      <x:c r="AA703" s="34">
        <x:f t="shared" si="402"/>
        <x:v>0.13389222631179515</x:v>
      </x:c>
      <x:c r="AB703" s="34">
        <x:f t="shared" si="403"/>
        <x:v>0.86316896652225894</x:v>
      </x:c>
      <x:c r="AC703" s="34">
        <x:f t="shared" si="404"/>
        <x:v>5.7108149438380919E-2</x:v>
      </x:c>
      <x:c r="AD703" s="34">
        <x:f t="shared" si="405"/>
        <x:v>1.1880452721070416</x:v>
      </x:c>
      <x:c r="AE703" s="34">
        <x:f t="shared" si="425"/>
        <x:v>1.2170439798392672</x:v>
      </x:c>
      <x:c r="AF703" s="33">
        <x:f t="shared" si="406"/>
        <x:v>-2.3827165010138263E-2</x:v>
      </x:c>
      <x:c r="AG703" s="33">
        <x:f t="shared" si="426"/>
        <x:v>-4.3931547895459389E-4</x:v>
      </x:c>
      <x:c r="AH703" s="30">
        <x:f t="shared" si="427"/>
        <x:v>44742</x:v>
      </x:c>
      <x:c r="AI703" s="36">
        <x:f t="shared" si="407"/>
        <x:v>2022</x:v>
      </x:c>
      <x:c r="AJ703" s="36">
        <x:f t="shared" si="408"/>
        <x:v>9</x:v>
      </x:c>
      <x:c r="AK703" s="26">
        <x:f t="shared" si="409"/>
        <x:v>0</x:v>
      </x:c>
      <x:c r="AL703" s="34">
        <x:f t="shared" si="428"/>
        <x:v>1.1960166733062407</x:v>
      </x:c>
      <x:c r="AM703" s="35" t="str">
        <x:f t="shared" si="410"/>
      </x:c>
      <x:c r="AN703" s="34">
        <x:f t="shared" si="429"/>
        <x:v>1.2170439798392672</x:v>
      </x:c>
      <x:c r="AO703" s="35">
        <x:f t="shared" si="411"/>
        <x:v>-2.3827165010138263E-2</x:v>
      </x:c>
      <x:c r="AP703" s="31">
        <x:f t="shared" si="412"/>
        <x:v>1</x:v>
      </x:c>
      <x:c r="AQ703" s="26" t="b">
        <x:f t="shared" si="413"/>
        <x:v>1</x:v>
      </x:c>
    </x:row>
    <x:row r="704">
      <x:c r="A704" s="30" t="n">
        <x:f>'净值底稿'!A666</x:f>
        <x:v>44827</x:v>
      </x:c>
      <x:c r="B704" s="32" t="n">
        <x:f>'净值底稿'!F666</x:f>
        <x:v>1.6462083594981975</x:v>
      </x:c>
      <x:c r="C704" s="32" t="n">
        <x:f>'净值底稿'!O666</x:f>
        <x:v>1.2568759904236675</x:v>
      </x:c>
      <x:c r="D704" s="32" t="n">
        <x:f>'净值底稿'!P666</x:f>
        <x:v>1.5674</x:v>
      </x:c>
      <x:c r="E704" s="32" t="n">
        <x:f>'净值底稿'!Q666</x:f>
        <x:v>1.3961</x:v>
      </x:c>
      <x:c r="F704" s="33">
        <x:f t="shared" si="414"/>
        <x:v>-2.2099070230504947E-2</x:v>
      </x:c>
      <x:c r="G704" s="33">
        <x:f t="shared" si="415"/>
        <x:v>-1.550496103369603E-2</x:v>
      </x:c>
      <x:c r="H704" s="33">
        <x:f t="shared" si="416"/>
        <x:v>-2.5513458349291085E-4</x:v>
      </x:c>
      <x:c r="I704" s="33">
        <x:f t="shared" si="417"/>
        <x:v>5.6183821940500867E-3</x:v>
      </x:c>
      <x:c r="J704" s="34">
        <x:f t="shared" si="418"/>
        <x:v>0.13091739625901747</x:v>
      </x:c>
      <x:c r="K704" s="34">
        <x:f t="shared" si="419"/>
        <x:v>0.13181623256011596</x:v>
      </x:c>
      <x:c r="L704" s="34">
        <x:f t="shared" si="420"/>
        <x:v>0.86294874226750129</x:v>
      </x:c>
      <x:c r="M704" s="34">
        <x:f t="shared" si="421"/>
        <x:v>5.7429004848320669E-2</x:v>
      </x:c>
      <x:c r="N704" s="34">
        <x:f t="shared" si="392"/>
        <x:v>1.1831113759349552</x:v>
      </x:c>
      <x:c r="O704" s="35">
        <x:f t="shared" si="393"/>
        <x:v>0.22207007232223414</x:v>
      </x:c>
      <x:c r="P704" s="26" t="b">
        <x:f t="shared" si="394"/>
        <x:v>0</x:v>
      </x:c>
      <x:c r="Q704" s="26" t="b">
        <x:f t="shared" si="395"/>
        <x:v>0</x:v>
      </x:c>
      <x:c r="R704" s="26" t="b">
        <x:f t="shared" si="396"/>
        <x:v>0</x:v>
      </x:c>
      <x:c r="S704" s="26" t="b">
        <x:f t="shared" si="422"/>
        <x:v>0</x:v>
      </x:c>
      <x:c r="T704" s="26" t="str">
        <x:f t="shared" si="423"/>
        <x:v>不调</x:v>
      </x:c>
      <x:c r="U704" s="34">
        <x:f t="shared" si="397"/>
        <x:v>0.13091739625901747</x:v>
      </x:c>
      <x:c r="V704" s="34">
        <x:f t="shared" si="398"/>
        <x:v>0.13181623256011596</x:v>
      </x:c>
      <x:c r="W704" s="34">
        <x:f t="shared" si="399"/>
        <x:v>0.86294874226750129</x:v>
      </x:c>
      <x:c r="X704" s="34">
        <x:f t="shared" si="400"/>
        <x:v>5.7429004848320669E-2</x:v>
      </x:c>
      <x:c r="Y704" s="34">
        <x:f t="shared" si="424"/>
        <x:v>0.99998626710299976</x:v>
      </x:c>
      <x:c r="Z704" s="34">
        <x:f t="shared" si="401"/>
        <x:v>0.1309155983838991</x:v>
      </x:c>
      <x:c r="AA704" s="34">
        <x:f t="shared" si="402"/>
        <x:v>0.13181442234137125</x:v>
      </x:c>
      <x:c r="AB704" s="34">
        <x:f t="shared" si="403"/>
        <x:v>0.86293689148130726</x:v>
      </x:c>
      <x:c r="AC704" s="34">
        <x:f t="shared" si="404"/>
        <x:v>5.7428216181712261E-2</x:v>
      </x:c>
      <x:c r="AD704" s="34">
        <x:f t="shared" si="405"/>
        <x:v>1.18309512838829</x:v>
      </x:c>
      <x:c r="AE704" s="34">
        <x:f t="shared" si="425"/>
        <x:v>1.2170439798392672</x:v>
      </x:c>
      <x:c r="AF704" s="33">
        <x:f t="shared" si="406"/>
        <x:v>-2.7894514917579771E-2</x:v>
      </x:c>
      <x:c r="AG704" s="33">
        <x:f t="shared" si="426"/>
        <x:v>-4.1666288608449564E-3</x:v>
      </x:c>
      <x:c r="AH704" s="30">
        <x:f t="shared" si="427"/>
        <x:v>44742</x:v>
      </x:c>
      <x:c r="AI704" s="36">
        <x:f t="shared" si="407"/>
        <x:v>2022</x:v>
      </x:c>
      <x:c r="AJ704" s="36">
        <x:f t="shared" si="408"/>
        <x:v>9</x:v>
      </x:c>
      <x:c r="AK704" s="26">
        <x:f t="shared" si="409"/>
        <x:v>0</x:v>
      </x:c>
      <x:c r="AL704" s="34">
        <x:f t="shared" si="428"/>
        <x:v>1.1960166733062407</x:v>
      </x:c>
      <x:c r="AM704" s="35" t="str">
        <x:f t="shared" si="410"/>
      </x:c>
      <x:c r="AN704" s="34">
        <x:f t="shared" si="429"/>
        <x:v>1.2170439798392672</x:v>
      </x:c>
      <x:c r="AO704" s="35">
        <x:f t="shared" si="411"/>
        <x:v>-2.7894514917579771E-2</x:v>
      </x:c>
      <x:c r="AP704" s="31">
        <x:f t="shared" si="412"/>
        <x:v>1</x:v>
      </x:c>
      <x:c r="AQ704" s="26" t="b">
        <x:f t="shared" si="413"/>
        <x:v>1</x:v>
      </x:c>
    </x:row>
    <x:row r="705">
      <x:c r="A705" s="30" t="n">
        <x:f>'净值底稿'!A667</x:f>
        <x:v>44830</x:v>
      </x:c>
      <x:c r="B705" s="32" t="n">
        <x:f>'净值底稿'!F667</x:f>
        <x:v>1.6494189162434825</x:v>
      </x:c>
      <x:c r="C705" s="32" t="n">
        <x:f>'净值底稿'!O667</x:f>
        <x:v>1.2423637968488712</x:v>
      </x:c>
      <x:c r="D705" s="32" t="n">
        <x:f>'净值底稿'!P667</x:f>
        <x:v>1.5663</x:v>
      </x:c>
      <x:c r="E705" s="32" t="n">
        <x:f>'净值底稿'!Q667</x:f>
        <x:v>1.3883</x:v>
      </x:c>
      <x:c r="F705" s="33">
        <x:f t="shared" si="414"/>
        <x:v>1.9502736253043107E-3</x:v>
      </x:c>
      <x:c r="G705" s="33">
        <x:f t="shared" si="415"/>
        <x:v>-1.1546241383690092E-2</x:v>
      </x:c>
      <x:c r="H705" s="33">
        <x:f t="shared" si="416"/>
        <x:v>-7.0179915784096547E-4</x:v>
      </x:c>
      <x:c r="I705" s="33">
        <x:f t="shared" si="417"/>
        <x:v>-5.5869923357924067E-3</x:v>
      </x:c>
      <x:c r="J705" s="34">
        <x:f t="shared" si="418"/>
        <x:v>0.13117091962256816</x:v>
      </x:c>
      <x:c r="K705" s="34">
        <x:f t="shared" si="419"/>
        <x:v>0.13029246120316609</x:v>
      </x:c>
      <x:c r="L705" s="34">
        <x:f t="shared" si="420"/>
        <x:v>0.86233128309759577</x:v>
      </x:c>
      <x:c r="M705" s="34">
        <x:f t="shared" si="421"/>
        <x:v>5.7107365178046807E-2</x:v>
      </x:c>
      <x:c r="N705" s="34">
        <x:f t="shared" si="392"/>
        <x:v>1.1809020291013768</x:v>
      </x:c>
      <x:c r="O705" s="35">
        <x:f t="shared" si="393"/>
        <x:v>0.22140988361642358</x:v>
      </x:c>
      <x:c r="P705" s="26" t="b">
        <x:f t="shared" si="394"/>
        <x:v>0</x:v>
      </x:c>
      <x:c r="Q705" s="26" t="b">
        <x:f t="shared" si="395"/>
        <x:v>0</x:v>
      </x:c>
      <x:c r="R705" s="26" t="b">
        <x:f t="shared" si="396"/>
        <x:v>0</x:v>
      </x:c>
      <x:c r="S705" s="26" t="b">
        <x:f t="shared" si="422"/>
        <x:v>0</x:v>
      </x:c>
      <x:c r="T705" s="26" t="str">
        <x:f t="shared" si="423"/>
        <x:v>不调</x:v>
      </x:c>
      <x:c r="U705" s="34">
        <x:f t="shared" si="397"/>
        <x:v>0.13117091962256816</x:v>
      </x:c>
      <x:c r="V705" s="34">
        <x:f t="shared" si="398"/>
        <x:v>0.13029246120316609</x:v>
      </x:c>
      <x:c r="W705" s="34">
        <x:f t="shared" si="399"/>
        <x:v>0.86233128309759577</x:v>
      </x:c>
      <x:c r="X705" s="34">
        <x:f t="shared" si="400"/>
        <x:v>5.7107365178046807E-2</x:v>
      </x:c>
      <x:c r="Y705" s="34">
        <x:f t="shared" si="424"/>
        <x:v>0.99995880187477393</x:v>
      </x:c>
      <x:c r="Z705" s="34">
        <x:f t="shared" si="401"/>
        <x:v>0.13116551562659554</x:v>
      </x:c>
      <x:c r="AA705" s="34">
        <x:f t="shared" si="402"/>
        <x:v>0.13028709339803343</x:v>
      </x:c>
      <x:c r="AB705" s="34">
        <x:f t="shared" si="403"/>
        <x:v>0.86229575666540836</x:v>
      </x:c>
      <x:c r="AC705" s="34">
        <x:f t="shared" si="404"/>
        <x:v>5.710501246166487E-2</x:v>
      </x:c>
      <x:c r="AD705" s="34">
        <x:f t="shared" si="405"/>
        <x:v>1.1808533781517021</x:v>
      </x:c>
      <x:c r="AE705" s="34">
        <x:f t="shared" si="425"/>
        <x:v>1.2170439798392672</x:v>
      </x:c>
      <x:c r="AF705" s="33">
        <x:f t="shared" si="406"/>
        <x:v>-2.9736478128214117E-2</x:v>
      </x:c>
      <x:c r="AG705" s="33">
        <x:f t="shared" si="426"/>
        <x:v>-1.8948182464767482E-3</x:v>
      </x:c>
      <x:c r="AH705" s="30">
        <x:f t="shared" si="427"/>
        <x:v>44742</x:v>
      </x:c>
      <x:c r="AI705" s="36">
        <x:f t="shared" si="407"/>
        <x:v>2022</x:v>
      </x:c>
      <x:c r="AJ705" s="36">
        <x:f t="shared" si="408"/>
        <x:v>9</x:v>
      </x:c>
      <x:c r="AK705" s="26">
        <x:f t="shared" si="409"/>
        <x:v>0</x:v>
      </x:c>
      <x:c r="AL705" s="34">
        <x:f t="shared" si="428"/>
        <x:v>1.1960166733062407</x:v>
      </x:c>
      <x:c r="AM705" s="35" t="str">
        <x:f t="shared" si="410"/>
      </x:c>
      <x:c r="AN705" s="34">
        <x:f t="shared" si="429"/>
        <x:v>1.2170439798392672</x:v>
      </x:c>
      <x:c r="AO705" s="35">
        <x:f t="shared" si="411"/>
        <x:v>-2.9736478128214117E-2</x:v>
      </x:c>
      <x:c r="AP705" s="31">
        <x:f t="shared" si="412"/>
        <x:v>1</x:v>
      </x:c>
      <x:c r="AQ705" s="26" t="b">
        <x:f t="shared" si="413"/>
        <x:v>1</x:v>
      </x:c>
    </x:row>
    <x:row r="706">
      <x:c r="A706" s="30" t="n">
        <x:f>'净值底稿'!A668</x:f>
        <x:v>44831</x:v>
      </x:c>
      <x:c r="B706" s="32" t="n">
        <x:f>'净值底稿'!F668</x:f>
        <x:v>1.6700256755385023</x:v>
      </x:c>
      <x:c r="C706" s="32" t="n">
        <x:f>'净值底稿'!O668</x:f>
        <x:v>1.2648879833075837</x:v>
      </x:c>
      <x:c r="D706" s="32" t="n">
        <x:f>'净值底稿'!P668</x:f>
        <x:v>1.5662</x:v>
      </x:c>
      <x:c r="E706" s="32" t="n">
        <x:f>'净值底稿'!Q668</x:f>
        <x:v>1.3888</x:v>
      </x:c>
      <x:c r="F706" s="33">
        <x:f t="shared" si="414"/>
        <x:v>1.2493344833192088E-2</x:v>
      </x:c>
      <x:c r="G706" s="33">
        <x:f t="shared" si="415"/>
        <x:v>1.8130105300752319E-2</x:v>
      </x:c>
      <x:c r="H706" s="33">
        <x:f t="shared" si="416"/>
        <x:v>-6.3844729617512641E-5</x:v>
      </x:c>
      <x:c r="I706" s="33">
        <x:f t="shared" si="417"/>
        <x:v>3.6015270474676342E-4</x:v>
      </x:c>
      <x:c r="J706" s="34">
        <x:f t="shared" si="418"/>
        <x:v>0.13280421164354203</x:v>
      </x:c>
      <x:c r="K706" s="34">
        <x:f t="shared" si="419"/>
        <x:v>0.13264921212066874</x:v>
      </x:c>
      <x:c r="L706" s="34">
        <x:f t="shared" si="420"/>
        <x:v>0.86224070362597371</x:v>
      </x:c>
      <x:c r="M706" s="34">
        <x:f t="shared" si="421"/>
        <x:v>5.7125578986357534E-2</x:v>
      </x:c>
      <x:c r="N706" s="34">
        <x:f t="shared" si="392"/>
        <x:v>1.1848197063765422</x:v>
      </x:c>
      <x:c r="O706" s="35">
        <x:f t="shared" si="393"/>
        <x:v>0.22404541580088153</x:v>
      </x:c>
      <x:c r="P706" s="26" t="b">
        <x:f t="shared" si="394"/>
        <x:v>0</x:v>
      </x:c>
      <x:c r="Q706" s="26" t="b">
        <x:f t="shared" si="395"/>
        <x:v>0</x:v>
      </x:c>
      <x:c r="R706" s="26" t="b">
        <x:f t="shared" si="396"/>
        <x:v>0</x:v>
      </x:c>
      <x:c r="S706" s="26" t="b">
        <x:f t="shared" si="422"/>
        <x:v>0</x:v>
      </x:c>
      <x:c r="T706" s="26" t="str">
        <x:f t="shared" si="423"/>
        <x:v>不调</x:v>
      </x:c>
      <x:c r="U706" s="34">
        <x:f t="shared" si="397"/>
        <x:v>0.13280421164354203</x:v>
      </x:c>
      <x:c r="V706" s="34">
        <x:f t="shared" si="398"/>
        <x:v>0.13264921212066874</x:v>
      </x:c>
      <x:c r="W706" s="34">
        <x:f t="shared" si="399"/>
        <x:v>0.86224070362597371</x:v>
      </x:c>
      <x:c r="X706" s="34">
        <x:f t="shared" si="400"/>
        <x:v>5.7125578986357534E-2</x:v>
      </x:c>
      <x:c r="Y706" s="34">
        <x:f t="shared" si="424"/>
        <x:v>0.99998626710299976</x:v>
      </x:c>
      <x:c r="Z706" s="34">
        <x:f t="shared" si="401"/>
        <x:v>0.13280238785698234</x:v>
      </x:c>
      <x:c r="AA706" s="34">
        <x:f t="shared" si="402"/>
        <x:v>0.13264739046270152</x:v>
      </x:c>
      <x:c r="AB706" s="34">
        <x:f t="shared" si="403"/>
        <x:v>0.86222886256320141</x:v>
      </x:c>
      <x:c r="AC706" s="34">
        <x:f t="shared" si="404"/>
        <x:v>5.7124794486665235E-2</x:v>
      </x:c>
      <x:c r="AD706" s="34">
        <x:f t="shared" si="405"/>
        <x:v>1.1848034353695507</x:v>
      </x:c>
      <x:c r="AE706" s="34">
        <x:f t="shared" si="425"/>
        <x:v>1.2170439798392672</x:v>
      </x:c>
      <x:c r="AF706" s="33">
        <x:f t="shared" si="406"/>
        <x:v>-2.6490862289113348E-2</x:v>
      </x:c>
      <x:c r="AG706" s="33">
        <x:f t="shared" si="426"/>
        <x:v>3.3450869438433894E-3</x:v>
      </x:c>
      <x:c r="AH706" s="30">
        <x:f t="shared" si="427"/>
        <x:v>44742</x:v>
      </x:c>
      <x:c r="AI706" s="36">
        <x:f t="shared" si="407"/>
        <x:v>2022</x:v>
      </x:c>
      <x:c r="AJ706" s="36">
        <x:f t="shared" si="408"/>
        <x:v>9</x:v>
      </x:c>
      <x:c r="AK706" s="26">
        <x:f t="shared" si="409"/>
        <x:v>0</x:v>
      </x:c>
      <x:c r="AL706" s="34">
        <x:f t="shared" si="428"/>
        <x:v>1.1960166733062407</x:v>
      </x:c>
      <x:c r="AM706" s="35" t="str">
        <x:f t="shared" si="410"/>
      </x:c>
      <x:c r="AN706" s="34">
        <x:f t="shared" si="429"/>
        <x:v>1.2170439798392672</x:v>
      </x:c>
      <x:c r="AO706" s="35">
        <x:f t="shared" si="411"/>
        <x:v>-2.6490862289113348E-2</x:v>
      </x:c>
      <x:c r="AP706" s="31">
        <x:f t="shared" si="412"/>
        <x:v>1</x:v>
      </x:c>
      <x:c r="AQ706" s="26" t="b">
        <x:f t="shared" si="413"/>
        <x:v>1</x:v>
      </x:c>
    </x:row>
    <x:row r="707">
      <x:c r="A707" s="30" t="n">
        <x:f>'净值底稿'!A669</x:f>
        <x:v>44832</x:v>
      </x:c>
      <x:c r="B707" s="32" t="n">
        <x:f>'净值底稿'!F669</x:f>
        <x:v>1.623070209338075</x:v>
      </x:c>
      <x:c r="C707" s="32" t="n">
        <x:f>'净值底稿'!O669</x:f>
        <x:v>1.2317971477674412</x:v>
      </x:c>
      <x:c r="D707" s="32" t="n">
        <x:f>'净值底稿'!P669</x:f>
        <x:v>1.5652</x:v>
      </x:c>
      <x:c r="E707" s="32" t="n">
        <x:f>'净值底稿'!Q669</x:f>
        <x:v>1.3885</x:v>
      </x:c>
      <x:c r="F707" s="33">
        <x:f t="shared" si="414"/>
        <x:v>-2.8116613348047048E-2</x:v>
      </x:c>
      <x:c r="G707" s="33">
        <x:f t="shared" si="415"/>
        <x:v>-2.6161079855950953E-2</x:v>
      </x:c>
      <x:c r="H707" s="33">
        <x:f t="shared" si="416"/>
        <x:v>-6.3848806027333449E-4</x:v>
      </x:c>
      <x:c r="I707" s="33">
        <x:f t="shared" si="417"/>
        <x:v>-2.1601382488478649E-4</x:v>
      </x:c>
      <x:c r="J707" s="34">
        <x:f t="shared" si="418"/>
        <x:v>0.12906843446591018</x:v>
      </x:c>
      <x:c r="K707" s="34">
        <x:f t="shared" si="419"/>
        <x:v>0.12917719148812329</x:v>
      </x:c>
      <x:c r="L707" s="34">
        <x:f t="shared" si="420"/>
        <x:v>0.8616783397292318</x:v>
      </x:c>
      <x:c r="M707" s="34">
        <x:f t="shared" si="421"/>
        <x:v>5.7112454741312414E-2</x:v>
      </x:c>
      <x:c r="N707" s="34">
        <x:f t="shared" si="392"/>
        <x:v>1.1770364204245778</x:v>
      </x:c>
      <x:c r="O707" s="35">
        <x:f t="shared" si="393"/>
        <x:v>0.21940325844877398</x:v>
      </x:c>
      <x:c r="P707" s="26" t="b">
        <x:f t="shared" si="394"/>
        <x:v>0</x:v>
      </x:c>
      <x:c r="Q707" s="26" t="b">
        <x:f t="shared" si="395"/>
        <x:v>0</x:v>
      </x:c>
      <x:c r="R707" s="26" t="b">
        <x:f t="shared" si="396"/>
        <x:v>0</x:v>
      </x:c>
      <x:c r="S707" s="26" t="b">
        <x:f t="shared" si="422"/>
        <x:v>0</x:v>
      </x:c>
      <x:c r="T707" s="26" t="str">
        <x:f t="shared" si="423"/>
        <x:v>不调</x:v>
      </x:c>
      <x:c r="U707" s="34">
        <x:f t="shared" si="397"/>
        <x:v>0.12906843446591018</x:v>
      </x:c>
      <x:c r="V707" s="34">
        <x:f t="shared" si="398"/>
        <x:v>0.12917719148812329</x:v>
      </x:c>
      <x:c r="W707" s="34">
        <x:f t="shared" si="399"/>
        <x:v>0.8616783397292318</x:v>
      </x:c>
      <x:c r="X707" s="34">
        <x:f t="shared" si="400"/>
        <x:v>5.7112454741312414E-2</x:v>
      </x:c>
      <x:c r="Y707" s="34">
        <x:f t="shared" si="424"/>
        <x:v>0.99998626710299976</x:v>
      </x:c>
      <x:c r="Z707" s="34">
        <x:f t="shared" si="401"/>
        <x:v>0.12906666198239367</x:v>
      </x:c>
      <x:c r="AA707" s="34">
        <x:f t="shared" si="402"/>
        <x:v>0.12917541751105779</x:v>
      </x:c>
      <x:c r="AB707" s="34">
        <x:f t="shared" si="403"/>
        <x:v>0.86166650638934494</x:v>
      </x:c>
      <x:c r="AC707" s="34">
        <x:f t="shared" si="404"/>
        <x:v>5.711167042185402E-2</x:v>
      </x:c>
      <x:c r="AD707" s="34">
        <x:f t="shared" si="405"/>
        <x:v>1.1770202563046503</x:v>
      </x:c>
      <x:c r="AE707" s="34">
        <x:f t="shared" si="425"/>
        <x:v>1.2170439798392672</x:v>
      </x:c>
      <x:c r="AF707" s="33">
        <x:f t="shared" si="406"/>
        <x:v>-3.288601250047074E-2</x:v>
      </x:c>
      <x:c r="AG707" s="33">
        <x:f t="shared" si="426"/>
        <x:v>-6.5691732759642907E-3</x:v>
      </x:c>
      <x:c r="AH707" s="30">
        <x:f t="shared" si="427"/>
        <x:v>44742</x:v>
      </x:c>
      <x:c r="AI707" s="36">
        <x:f t="shared" si="407"/>
        <x:v>2022</x:v>
      </x:c>
      <x:c r="AJ707" s="36">
        <x:f t="shared" si="408"/>
        <x:v>9</x:v>
      </x:c>
      <x:c r="AK707" s="26">
        <x:f t="shared" si="409"/>
        <x:v>0</x:v>
      </x:c>
      <x:c r="AL707" s="34">
        <x:f t="shared" si="428"/>
        <x:v>1.1960166733062407</x:v>
      </x:c>
      <x:c r="AM707" s="35" t="str">
        <x:f t="shared" si="410"/>
      </x:c>
      <x:c r="AN707" s="34">
        <x:f t="shared" si="429"/>
        <x:v>1.2170439798392672</x:v>
      </x:c>
      <x:c r="AO707" s="35">
        <x:f t="shared" si="411"/>
        <x:v>-3.288601250047074E-2</x:v>
      </x:c>
      <x:c r="AP707" s="31">
        <x:f t="shared" si="412"/>
        <x:v>1</x:v>
      </x:c>
      <x:c r="AQ707" s="26" t="b">
        <x:f t="shared" si="413"/>
        <x:v>1</x:v>
      </x:c>
    </x:row>
    <x:row r="708">
      <x:c r="A708" s="30" t="n">
        <x:f>'净值底稿'!A670</x:f>
        <x:v>44833</x:v>
      </x:c>
      <x:c r="B708" s="32" t="n">
        <x:f>'净值底稿'!F670</x:f>
        <x:v>1.633642381684895</x:v>
      </x:c>
      <x:c r="C708" s="32" t="n">
        <x:f>'净值底稿'!O670</x:f>
        <x:v>1.2333630370358901</x:v>
      </x:c>
      <x:c r="D708" s="32" t="n">
        <x:f>'净值底稿'!P670</x:f>
        <x:v>1.5645</x:v>
      </x:c>
      <x:c r="E708" s="32" t="n">
        <x:f>'净值底稿'!Q670</x:f>
        <x:v>1.3997</x:v>
      </x:c>
      <x:c r="F708" s="33">
        <x:f t="shared" si="414"/>
        <x:v>6.5136876310061265E-3</x:v>
      </x:c>
      <x:c r="G708" s="33">
        <x:f t="shared" si="415"/>
        <x:v>1.2712233270608664E-3</x:v>
      </x:c>
      <x:c r="H708" s="33">
        <x:f t="shared" si="416"/>
        <x:v>-4.472271914132131E-4</x:v>
      </x:c>
      <x:c r="I708" s="33">
        <x:f t="shared" si="417"/>
        <x:v>8.0662585523945118E-3</x:v>
      </x:c>
      <x:c r="J708" s="34">
        <x:f t="shared" si="418"/>
        <x:v>0.12990736190212362</x:v>
      </x:c>
      <x:c r="K708" s="34">
        <x:f t="shared" si="419"/>
        <x:v>0.12933962831508067</x:v>
      </x:c>
      <x:c r="L708" s="34">
        <x:f t="shared" si="420"/>
        <x:v>0.8612811456977576</x:v>
      </x:c>
      <x:c r="M708" s="34">
        <x:f t="shared" si="421"/>
        <x:v>5.757234792183584E-2</x:v>
      </x:c>
      <x:c r="N708" s="34">
        <x:f t="shared" si="392"/>
        <x:v>1.1781004838367977</x:v>
      </x:c>
      <x:c r="O708" s="35">
        <x:f t="shared" si="393"/>
        <x:v>0.22005507490574788</x:v>
      </x:c>
      <x:c r="P708" s="26" t="b">
        <x:f t="shared" si="394"/>
        <x:v>0</x:v>
      </x:c>
      <x:c r="Q708" s="26" t="b">
        <x:f t="shared" si="395"/>
        <x:v>0</x:v>
      </x:c>
      <x:c r="R708" s="26" t="b">
        <x:f t="shared" si="396"/>
        <x:v>0</x:v>
      </x:c>
      <x:c r="S708" s="26" t="b">
        <x:f t="shared" si="422"/>
        <x:v>0</x:v>
      </x:c>
      <x:c r="T708" s="26" t="str">
        <x:f t="shared" si="423"/>
        <x:v>不调</x:v>
      </x:c>
      <x:c r="U708" s="34">
        <x:f t="shared" si="397"/>
        <x:v>0.12990736190212362</x:v>
      </x:c>
      <x:c r="V708" s="34">
        <x:f t="shared" si="398"/>
        <x:v>0.12933962831508067</x:v>
      </x:c>
      <x:c r="W708" s="34">
        <x:f t="shared" si="399"/>
        <x:v>0.8612811456977576</x:v>
      </x:c>
      <x:c r="X708" s="34">
        <x:f t="shared" si="400"/>
        <x:v>5.757234792183584E-2</x:v>
      </x:c>
      <x:c r="Y708" s="34">
        <x:f t="shared" si="424"/>
        <x:v>0.99998626710299976</x:v>
      </x:c>
      <x:c r="Z708" s="34">
        <x:f t="shared" si="401"/>
        <x:v>0.12990557789770305</x:v>
      </x:c>
      <x:c r="AA708" s="34">
        <x:f t="shared" si="402"/>
        <x:v>0.12933785210728696</x:v>
      </x:c>
      <x:c r="AB708" s="34">
        <x:f t="shared" si="403"/>
        <x:v>0.86126931781249549</x:v>
      </x:c>
      <x:c r="AC708" s="34">
        <x:f t="shared" si="404"/>
        <x:v>5.7571557286711768E-2</x:v>
      </x:c>
      <x:c r="AD708" s="34">
        <x:f t="shared" si="405"/>
        <x:v>1.1780843051041971</x:v>
      </x:c>
      <x:c r="AE708" s="34">
        <x:f t="shared" si="425"/>
        <x:v>1.2170439798392672</x:v>
      </x:c>
      <x:c r="AF708" s="33">
        <x:f t="shared" si="406"/>
        <x:v>-3.2011722978339208E-2</x:v>
      </x:c>
      <x:c r="AG708" s="33">
        <x:f t="shared" si="426"/>
        <x:v>9.0401910574366973E-4</x:v>
      </x:c>
      <x:c r="AH708" s="30">
        <x:f t="shared" si="427"/>
        <x:v>44742</x:v>
      </x:c>
      <x:c r="AI708" s="36">
        <x:f t="shared" si="407"/>
        <x:v>2022</x:v>
      </x:c>
      <x:c r="AJ708" s="36">
        <x:f t="shared" si="408"/>
        <x:v>9</x:v>
      </x:c>
      <x:c r="AK708" s="26">
        <x:f t="shared" si="409"/>
        <x:v>0</x:v>
      </x:c>
      <x:c r="AL708" s="34">
        <x:f t="shared" si="428"/>
        <x:v>1.1960166733062407</x:v>
      </x:c>
      <x:c r="AM708" s="35" t="str">
        <x:f t="shared" si="410"/>
      </x:c>
      <x:c r="AN708" s="34">
        <x:f t="shared" si="429"/>
        <x:v>1.2170439798392672</x:v>
      </x:c>
      <x:c r="AO708" s="35">
        <x:f t="shared" si="411"/>
        <x:v>-3.2011722978339208E-2</x:v>
      </x:c>
      <x:c r="AP708" s="31">
        <x:f t="shared" si="412"/>
        <x:v>1</x:v>
      </x:c>
      <x:c r="AQ708" s="26" t="b">
        <x:f t="shared" si="413"/>
        <x:v>1</x:v>
      </x:c>
    </x:row>
    <x:row r="709">
      <x:c r="A709" s="30" t="n">
        <x:f>'净值底稿'!A671</x:f>
        <x:v>44834</x:v>
      </x:c>
      <x:c r="B709" s="32" t="n">
        <x:f>'净值底稿'!F671</x:f>
        <x:v>1.593407632111425</x:v>
      </x:c>
      <x:c r="C709" s="32" t="n">
        <x:f>'净值底稿'!O671</x:f>
        <x:v>1.2186544191816764</x:v>
      </x:c>
      <x:c r="D709" s="32" t="n">
        <x:f>'净值底稿'!P671</x:f>
        <x:v>1.5635</x:v>
      </x:c>
      <x:c r="E709" s="32" t="n">
        <x:f>'净值底稿'!Q671</x:f>
        <x:v>1.4032</x:v>
      </x:c>
      <x:c r="F709" s="33">
        <x:f t="shared" si="414"/>
        <x:v>-2.4628860039718758E-2</x:v>
      </x:c>
      <x:c r="G709" s="33">
        <x:f t="shared" si="415"/>
        <x:v>-1.1925619150678135E-2</x:v>
      </x:c>
      <x:c r="H709" s="33">
        <x:f t="shared" si="416"/>
        <x:v>-6.3918184723565918E-4</x:v>
      </x:c>
      <x:c r="I709" s="33">
        <x:f t="shared" si="417"/>
        <x:v>2.5005358291063651E-3</x:v>
      </x:c>
      <x:c r="J709" s="34">
        <x:f t="shared" si="418"/>
        <x:v>0.12670615160128174</x:v>
      </x:c>
      <x:c r="K709" s="34">
        <x:f t="shared" si="419"/>
        <x:v>0.12779541814128872</x:v>
      </x:c>
      <x:c r="L709" s="34">
        <x:f t="shared" si="420"/>
        <x:v>0.86071881009896867</x:v>
      </x:c>
      <x:c r="M709" s="34">
        <x:f t="shared" si="421"/>
        <x:v>5.7715517028444643E-2</x:v>
      </x:c>
      <x:c r="N709" s="34">
        <x:f t="shared" si="392"/>
        <x:v>1.1729358968699837</x:v>
      </x:c>
      <x:c r="O709" s="35">
        <x:f t="shared" si="393"/>
        <x:v>0.2169782427340794</x:v>
      </x:c>
      <x:c r="P709" s="26" t="b">
        <x:f t="shared" si="394"/>
        <x:v>0</x:v>
      </x:c>
      <x:c r="Q709" s="26" t="b">
        <x:f t="shared" si="395"/>
        <x:v>1</x:v>
      </x:c>
      <x:c r="R709" s="26" t="b">
        <x:f t="shared" si="396"/>
        <x:v>0</x:v>
      </x:c>
      <x:c r="S709" s="26" t="b">
        <x:f t="shared" si="422"/>
        <x:v>1</x:v>
      </x:c>
      <x:c r="T709" s="26" t="str">
        <x:f t="shared" si="423"/>
        <x:v>季度</x:v>
      </x:c>
      <x:c r="U709" s="34">
        <x:f t="shared" si="397"/>
        <x:v>0.12725078487128522</x:v>
      </x:c>
      <x:c r="V709" s="34">
        <x:f t="shared" si="398"/>
        <x:v>0.12725078487128522</x:v>
      </x:c>
      <x:c r="W709" s="34">
        <x:f t="shared" si="399"/>
        <x:v>0.86071881009896867</x:v>
      </x:c>
      <x:c r="X709" s="34">
        <x:f t="shared" si="400"/>
        <x:v>5.7715517028444643E-2</x:v>
      </x:c>
      <x:c r="Y709" s="34">
        <x:f t="shared" si="424"/>
        <x:v>0.99998626710299976</x:v>
      </x:c>
      <x:c r="Z709" s="34">
        <x:f t="shared" si="401"/>
        <x:v>0.12724903734936338</x:v>
      </x:c>
      <x:c r="AA709" s="34">
        <x:f t="shared" si="402"/>
        <x:v>0.12724903734936338</x:v>
      </x:c>
      <x:c r="AB709" s="34">
        <x:f t="shared" si="403"/>
        <x:v>0.86070698993620343</x:v>
      </x:c>
      <x:c r="AC709" s="34">
        <x:f t="shared" si="404"/>
        <x:v>5.7714724427193977E-2</x:v>
      </x:c>
      <x:c r="AD709" s="34">
        <x:f t="shared" si="405"/>
        <x:v>1.1729197890621244</x:v>
      </x:c>
      <x:c r="AE709" s="34">
        <x:f t="shared" si="425"/>
        <x:v>1.2170439798392672</x:v>
      </x:c>
      <x:c r="AF709" s="33">
        <x:f t="shared" si="406"/>
        <x:v>-3.6255214690738002E-2</x:v>
      </x:c>
      <x:c r="AG709" s="33">
        <x:f t="shared" si="426"/>
        <x:v>-4.3838255205479459E-3</x:v>
      </x:c>
      <x:c r="AH709" s="30">
        <x:f t="shared" si="427"/>
        <x:v>44834</x:v>
      </x:c>
      <x:c r="AI709" s="36">
        <x:f t="shared" si="407"/>
        <x:v>2022</x:v>
      </x:c>
      <x:c r="AJ709" s="36">
        <x:f t="shared" si="408"/>
        <x:v>9</x:v>
      </x:c>
      <x:c r="AK709" s="26">
        <x:f t="shared" si="409"/>
        <x:v>1</x:v>
      </x:c>
      <x:c r="AL709" s="34">
        <x:f t="shared" si="428"/>
        <x:v>1.1960166733062407</x:v>
      </x:c>
      <x:c r="AM709" s="35">
        <x:f t="shared" si="410"/>
        <x:v>-1.9311506904220566E-2</x:v>
      </x:c>
      <x:c r="AN709" s="34">
        <x:f t="shared" si="429"/>
        <x:v>1.2170439798392672</x:v>
      </x:c>
      <x:c r="AO709" s="35">
        <x:f t="shared" si="411"/>
        <x:v>-3.6255214690738002E-2</x:v>
      </x:c>
      <x:c r="AP709" s="31">
        <x:f t="shared" si="412"/>
        <x:v>1</x:v>
      </x:c>
      <x:c r="AQ709" s="26" t="b">
        <x:f t="shared" si="413"/>
        <x:v>1</x:v>
      </x:c>
    </x:row>
    <x:row r="710">
      <x:c r="A710" s="30" t="n">
        <x:f>'净值底稿'!A672</x:f>
        <x:v>44844</x:v>
      </x:c>
      <x:c r="B710" s="32" t="n">
        <x:f>'净值底稿'!F672</x:f>
        <x:v>1.55394106974873</x:v>
      </x:c>
      <x:c r="C710" s="32" t="n">
        <x:f>'净值底稿'!O672</x:f>
        <x:v>1.1974634072759733</x:v>
      </x:c>
      <x:c r="D710" s="32" t="n">
        <x:f>'净值底稿'!P672</x:f>
        <x:v>1.5659</x:v>
      </x:c>
      <x:c r="E710" s="32" t="n">
        <x:f>'净值底稿'!Q672</x:f>
        <x:v>1.4127</x:v>
      </x:c>
      <x:c r="F710" s="33">
        <x:f t="shared" si="414"/>
        <x:v>-2.4768654026338432E-2</x:v>
      </x:c>
      <x:c r="G710" s="33">
        <x:f t="shared" si="415"/>
        <x:v>-1.7388860674655171E-2</x:v>
      </x:c>
      <x:c r="H710" s="33">
        <x:f t="shared" si="416"/>
        <x:v>1.5350175887434148E-3</x:v>
      </x:c>
      <x:c r="I710" s="33">
        <x:f t="shared" si="417"/>
        <x:v>6.7702394526796272E-3</x:v>
      </x:c>
      <x:c r="J710" s="34">
        <x:f t="shared" si="418"/>
        <x:v>0.12409724996807238</x:v>
      </x:c>
      <x:c r="K710" s="34">
        <x:f t="shared" si="419"/>
        <x:v>0.12503632156791131</x:v>
      </x:c>
      <x:c r="L710" s="34">
        <x:f t="shared" si="420"/>
        <x:v>0.86202819030450994</x:v>
      </x:c>
      <x:c r="M710" s="34">
        <x:f t="shared" si="421"/>
        <x:v>5.8105466931511501E-2</x:v>
      </x:c>
      <x:c r="N710" s="34">
        <x:f t="shared" si="392"/>
        <x:v>1.1692672287720052</x:v>
      </x:c>
      <x:c r="O710" s="35">
        <x:f t="shared" si="393"/>
        <x:v>0.21306812113226695</x:v>
      </x:c>
      <x:c r="P710" s="26" t="b">
        <x:f t="shared" si="394"/>
        <x:v>0</x:v>
      </x:c>
      <x:c r="Q710" s="26" t="b">
        <x:f t="shared" si="395"/>
        <x:v>0</x:v>
      </x:c>
      <x:c r="R710" s="26" t="b">
        <x:f t="shared" si="396"/>
        <x:v>0</x:v>
      </x:c>
      <x:c r="S710" s="26" t="b">
        <x:f t="shared" si="422"/>
        <x:v>0</x:v>
      </x:c>
      <x:c r="T710" s="26" t="str">
        <x:f t="shared" si="423"/>
        <x:v>不调</x:v>
      </x:c>
      <x:c r="U710" s="34">
        <x:f t="shared" si="397"/>
        <x:v>0.12409724996807238</x:v>
      </x:c>
      <x:c r="V710" s="34">
        <x:f t="shared" si="398"/>
        <x:v>0.12503632156791131</x:v>
      </x:c>
      <x:c r="W710" s="34">
        <x:f t="shared" si="399"/>
        <x:v>0.86202819030450994</x:v>
      </x:c>
      <x:c r="X710" s="34">
        <x:f t="shared" si="400"/>
        <x:v>5.8105466931511501E-2</x:v>
      </x:c>
      <x:c r="Y710" s="34">
        <x:f t="shared" si="424"/>
        <x:v>0.999862679516347</x:v>
      </x:c>
      <x:c r="Z710" s="34">
        <x:f t="shared" si="401"/>
        <x:v>0.12408020887368676</x:v>
      </x:c>
      <x:c r="AA710" s="34">
        <x:f t="shared" si="402"/>
        <x:v>0.1250191515197594</x:v>
      </x:c>
      <x:c r="AB710" s="34">
        <x:f t="shared" si="403"/>
        <x:v>0.86190981617649476</x:v>
      </x:c>
      <x:c r="AC710" s="34">
        <x:f t="shared" si="404"/>
        <x:v>5.8097487860689585E-2</x:v>
      </x:c>
      <x:c r="AD710" s="34">
        <x:f t="shared" si="405"/>
        <x:v>1.1691066644306307</x:v>
      </x:c>
      <x:c r="AE710" s="34">
        <x:f t="shared" si="425"/>
        <x:v>1.2170439798392672</x:v>
      </x:c>
      <x:c r="AF710" s="33">
        <x:f t="shared" si="406"/>
        <x:v>-3.9388318090992414E-2</x:v>
      </x:c>
      <x:c r="AG710" s="33">
        <x:f t="shared" si="426"/>
        <x:v>-3.2509679409046255E-3</x:v>
      </x:c>
      <x:c r="AH710" s="30">
        <x:f t="shared" si="427"/>
        <x:v>44834</x:v>
      </x:c>
      <x:c r="AI710" s="36">
        <x:f t="shared" si="407"/>
        <x:v>2022</x:v>
      </x:c>
      <x:c r="AJ710" s="36">
        <x:f t="shared" si="408"/>
        <x:v>10</x:v>
      </x:c>
      <x:c r="AK710" s="26">
        <x:f t="shared" si="409"/>
        <x:v>0</x:v>
      </x:c>
      <x:c r="AL710" s="34">
        <x:f t="shared" si="428"/>
        <x:v>1.1729197890621244</x:v>
      </x:c>
      <x:c r="AM710" s="35" t="str">
        <x:f t="shared" si="410"/>
      </x:c>
      <x:c r="AN710" s="34">
        <x:f t="shared" si="429"/>
        <x:v>1.2170439798392672</x:v>
      </x:c>
      <x:c r="AO710" s="35">
        <x:f t="shared" si="411"/>
        <x:v>-3.9388318090992414E-2</x:v>
      </x:c>
      <x:c r="AP710" s="31">
        <x:f t="shared" si="412"/>
        <x:v>1</x:v>
      </x:c>
      <x:c r="AQ710" s="26" t="b">
        <x:f t="shared" si="413"/>
        <x:v>1</x:v>
      </x:c>
    </x:row>
    <x:row r="711">
      <x:c r="A711" s="30" t="n">
        <x:f>'净值底稿'!A673</x:f>
        <x:v>44845</x:v>
      </x:c>
      <x:c r="B711" s="32" t="n">
        <x:f>'净值底稿'!F673</x:f>
        <x:v>1.5657026960872975</x:v>
      </x:c>
      <x:c r="C711" s="32" t="n">
        <x:f>'净值底稿'!O673</x:f>
        <x:v>1.2051086291290698</x:v>
      </x:c>
      <x:c r="D711" s="32" t="n">
        <x:f>'净值底稿'!P673</x:f>
        <x:v>1.5661</x:v>
      </x:c>
      <x:c r="E711" s="32" t="n">
        <x:f>'净值底稿'!Q673</x:f>
        <x:v>1.4105</x:v>
      </x:c>
      <x:c r="F711" s="33">
        <x:f t="shared" si="414"/>
        <x:v>7.5689011427373387E-3</x:v>
      </x:c>
      <x:c r="G711" s="33">
        <x:f t="shared" si="415"/>
        <x:v>6.3845139706506515E-3</x:v>
      </x:c>
      <x:c r="H711" s="33">
        <x:f t="shared" si="416"/>
        <x:v>1.2772207676103875E-4</x:v>
      </x:c>
      <x:c r="I711" s="33">
        <x:f t="shared" si="417"/>
        <x:v>-1.5573016210094215E-3</x:v>
      </x:c>
      <x:c r="J711" s="34">
        <x:f t="shared" si="418"/>
        <x:v>0.1250193597084219</x:v>
      </x:c>
      <x:c r="K711" s="34">
        <x:f t="shared" si="419"/>
        <x:v>0.1258173380392362</x:v>
      </x:c>
      <x:c r="L711" s="34">
        <x:f t="shared" si="420"/>
        <x:v>0.86201990108819759</x:v>
      </x:c>
      <x:c r="M711" s="34">
        <x:f t="shared" si="421"/>
        <x:v>5.8007012548667559E-2</x:v>
      </x:c>
      <x:c r="N711" s="34">
        <x:f t="shared" si="392"/>
        <x:v>1.1708636113845232</x:v>
      </x:c>
      <x:c r="O711" s="35">
        <x:f t="shared" si="393"/>
        <x:v>0.2142322088659401</x:v>
      </x:c>
      <x:c r="P711" s="26" t="b">
        <x:f t="shared" si="394"/>
        <x:v>0</x:v>
      </x:c>
      <x:c r="Q711" s="26" t="b">
        <x:f t="shared" si="395"/>
        <x:v>0</x:v>
      </x:c>
      <x:c r="R711" s="26" t="b">
        <x:f t="shared" si="396"/>
        <x:v>0</x:v>
      </x:c>
      <x:c r="S711" s="26" t="b">
        <x:f t="shared" si="422"/>
        <x:v>0</x:v>
      </x:c>
      <x:c r="T711" s="26" t="str">
        <x:f t="shared" si="423"/>
        <x:v>不调</x:v>
      </x:c>
      <x:c r="U711" s="34">
        <x:f t="shared" si="397"/>
        <x:v>0.1250193597084219</x:v>
      </x:c>
      <x:c r="V711" s="34">
        <x:f t="shared" si="398"/>
        <x:v>0.1258173380392362</x:v>
      </x:c>
      <x:c r="W711" s="34">
        <x:f t="shared" si="399"/>
        <x:v>0.86201990108819759</x:v>
      </x:c>
      <x:c r="X711" s="34">
        <x:f t="shared" si="400"/>
        <x:v>5.8007012548667559E-2</x:v>
      </x:c>
      <x:c r="Y711" s="34">
        <x:f t="shared" si="424"/>
        <x:v>0.99998626710299976</x:v>
      </x:c>
      <x:c r="Z711" s="34">
        <x:f t="shared" si="401"/>
        <x:v>0.12501764283043199</x:v>
      </x:c>
      <x:c r="AA711" s="34">
        <x:f t="shared" si="402"/>
        <x:v>0.12581561020269205</x:v>
      </x:c>
      <x:c r="AB711" s="34">
        <x:f t="shared" si="403"/>
        <x:v>0.86200806305768374</x:v>
      </x:c>
      <x:c r="AC711" s="34">
        <x:f t="shared" si="404"/>
        <x:v>5.800621594433894E-2</x:v>
      </x:c>
      <x:c r="AD711" s="34">
        <x:f t="shared" si="405"/>
        <x:v>1.1708475320351466</x:v>
      </x:c>
      <x:c r="AE711" s="34">
        <x:f t="shared" si="425"/>
        <x:v>1.2170439798392672</x:v>
      </x:c>
      <x:c r="AF711" s="33">
        <x:f t="shared" si="406"/>
        <x:v>-3.7957911603343719E-2</x:v>
      </x:c>
      <x:c r="AG711" s="33">
        <x:f t="shared" si="426"/>
        <x:v>1.4890579768986889E-3</x:v>
      </x:c>
      <x:c r="AH711" s="30">
        <x:f t="shared" si="427"/>
        <x:v>44834</x:v>
      </x:c>
      <x:c r="AI711" s="36">
        <x:f t="shared" si="407"/>
        <x:v>2022</x:v>
      </x:c>
      <x:c r="AJ711" s="36">
        <x:f t="shared" si="408"/>
        <x:v>10</x:v>
      </x:c>
      <x:c r="AK711" s="26">
        <x:f t="shared" si="409"/>
        <x:v>0</x:v>
      </x:c>
      <x:c r="AL711" s="34">
        <x:f t="shared" si="428"/>
        <x:v>1.1729197890621244</x:v>
      </x:c>
      <x:c r="AM711" s="35" t="str">
        <x:f t="shared" si="410"/>
      </x:c>
      <x:c r="AN711" s="34">
        <x:f t="shared" si="429"/>
        <x:v>1.2170439798392672</x:v>
      </x:c>
      <x:c r="AO711" s="35">
        <x:f t="shared" si="411"/>
        <x:v>-3.7957911603343719E-2</x:v>
      </x:c>
      <x:c r="AP711" s="31">
        <x:f t="shared" si="412"/>
        <x:v>1</x:v>
      </x:c>
      <x:c r="AQ711" s="26" t="b">
        <x:f t="shared" si="413"/>
        <x:v>1</x:v>
      </x:c>
    </x:row>
    <x:row r="712">
      <x:c r="A712" s="30" t="n">
        <x:f>'净值底稿'!A674</x:f>
        <x:v>44846</x:v>
      </x:c>
      <x:c r="B712" s="32" t="n">
        <x:f>'净值底稿'!F674</x:f>
        <x:v>1.6073077014646</x:v>
      </x:c>
      <x:c r="C712" s="32" t="n">
        <x:f>'净值底稿'!O674</x:f>
        <x:v>1.23438418000216</x:v>
      </x:c>
      <x:c r="D712" s="32" t="n">
        <x:f>'净值底稿'!P674</x:f>
        <x:v>1.5665</x:v>
      </x:c>
      <x:c r="E712" s="32" t="n">
        <x:f>'净值底稿'!Q674</x:f>
        <x:v>1.4123</x:v>
      </x:c>
      <x:c r="F712" s="33">
        <x:f t="shared" si="414"/>
        <x:v>2.6572736625716908E-2</x:v>
      </x:c>
      <x:c r="G712" s="33">
        <x:f t="shared" si="415"/>
        <x:v>2.4292872995397508E-2</x:v>
      </x:c>
      <x:c r="H712" s="33">
        <x:f t="shared" si="416"/>
        <x:v>2.5541153183072929E-4</x:v>
      </x:c>
      <x:c r="I712" s="33">
        <x:f t="shared" si="417"/>
        <x:v>1.2761432116270566E-3</x:v>
      </x:c>
      <x:c r="J712" s="34">
        <x:f t="shared" si="418"/>
        <x:v>0.12833970372693301</x:v>
      </x:c>
      <x:c r="K712" s="34">
        <x:f t="shared" si="419"/>
        <x:v>0.12887203284218449</x:v>
      </x:c>
      <x:c r="L712" s="34">
        <x:f t="shared" si="420"/>
        <x:v>0.86222822985751979</x:v>
      </x:c>
      <x:c r="M712" s="34">
        <x:f t="shared" si="421"/>
        <x:v>5.8080240183048484E-2</x:v>
      </x:c>
      <x:c r="N712" s="34">
        <x:f t="shared" si="392"/>
        <x:v>1.1775202066096857</x:v>
      </x:c>
      <x:c r="O712" s="35">
        <x:f t="shared" si="393"/>
        <x:v>0.21843509361905655</x:v>
      </x:c>
      <x:c r="P712" s="26" t="b">
        <x:f t="shared" si="394"/>
        <x:v>0</x:v>
      </x:c>
      <x:c r="Q712" s="26" t="b">
        <x:f t="shared" si="395"/>
        <x:v>0</x:v>
      </x:c>
      <x:c r="R712" s="26" t="b">
        <x:f t="shared" si="396"/>
        <x:v>0</x:v>
      </x:c>
      <x:c r="S712" s="26" t="b">
        <x:f t="shared" si="422"/>
        <x:v>0</x:v>
      </x:c>
      <x:c r="T712" s="26" t="str">
        <x:f t="shared" si="423"/>
        <x:v>不调</x:v>
      </x:c>
      <x:c r="U712" s="34">
        <x:f t="shared" si="397"/>
        <x:v>0.12833970372693301</x:v>
      </x:c>
      <x:c r="V712" s="34">
        <x:f t="shared" si="398"/>
        <x:v>0.12887203284218449</x:v>
      </x:c>
      <x:c r="W712" s="34">
        <x:f t="shared" si="399"/>
        <x:v>0.86222822985751979</x:v>
      </x:c>
      <x:c r="X712" s="34">
        <x:f t="shared" si="400"/>
        <x:v>5.8080240183048484E-2</x:v>
      </x:c>
      <x:c r="Y712" s="34">
        <x:f t="shared" si="424"/>
        <x:v>0.99998626710299976</x:v>
      </x:c>
      <x:c r="Z712" s="34">
        <x:f t="shared" si="401"/>
        <x:v>0.1283379412510007</x:v>
      </x:c>
      <x:c r="AA712" s="34">
        <x:f t="shared" si="402"/>
        <x:v>0.12887026305583124</x:v>
      </x:c>
      <x:c r="AB712" s="34">
        <x:f t="shared" si="403"/>
        <x:v>0.86221638896604846</x:v>
      </x:c>
      <x:c r="AC712" s="34">
        <x:f t="shared" si="404"/>
        <x:v>5.8079442573092305E-2</x:v>
      </x:c>
      <x:c r="AD712" s="34">
        <x:f t="shared" si="405"/>
        <x:v>1.1775040358459727</x:v>
      </x:c>
      <x:c r="AE712" s="34">
        <x:f t="shared" si="425"/>
        <x:v>1.2170439798392672</x:v>
      </x:c>
      <x:c r="AF712" s="33">
        <x:f t="shared" si="406"/>
        <x:v>-3.2488508754232814E-2</x:v>
      </x:c>
      <x:c r="AG712" s="33">
        <x:f t="shared" si="426"/>
        <x:v>5.6852012142485364E-3</x:v>
      </x:c>
      <x:c r="AH712" s="30">
        <x:f t="shared" si="427"/>
        <x:v>44834</x:v>
      </x:c>
      <x:c r="AI712" s="36">
        <x:f t="shared" si="407"/>
        <x:v>2022</x:v>
      </x:c>
      <x:c r="AJ712" s="36">
        <x:f t="shared" si="408"/>
        <x:v>10</x:v>
      </x:c>
      <x:c r="AK712" s="26">
        <x:f t="shared" si="409"/>
        <x:v>0</x:v>
      </x:c>
      <x:c r="AL712" s="34">
        <x:f t="shared" si="428"/>
        <x:v>1.1729197890621244</x:v>
      </x:c>
      <x:c r="AM712" s="35" t="str">
        <x:f t="shared" si="410"/>
      </x:c>
      <x:c r="AN712" s="34">
        <x:f t="shared" si="429"/>
        <x:v>1.2170439798392672</x:v>
      </x:c>
      <x:c r="AO712" s="35">
        <x:f t="shared" si="411"/>
        <x:v>-3.2488508754232814E-2</x:v>
      </x:c>
      <x:c r="AP712" s="31">
        <x:f t="shared" si="412"/>
        <x:v>1</x:v>
      </x:c>
      <x:c r="AQ712" s="26" t="b">
        <x:f t="shared" si="413"/>
        <x:v>1</x:v>
      </x:c>
    </x:row>
    <x:row r="713">
      <x:c r="A713" s="30" t="n">
        <x:f>'净值底稿'!A675</x:f>
        <x:v>44847</x:v>
      </x:c>
      <x:c r="B713" s="32" t="n">
        <x:f>'净值底稿'!F675</x:f>
        <x:v>1.626753176150105</x:v>
      </x:c>
      <x:c r="C713" s="32" t="n">
        <x:f>'净值底稿'!O675</x:f>
        <x:v>1.2382014334586575</x:v>
      </x:c>
      <x:c r="D713" s="32" t="n">
        <x:f>'净值底稿'!P675</x:f>
        <x:v>1.5673</x:v>
      </x:c>
      <x:c r="E713" s="32" t="n">
        <x:f>'净值底稿'!Q675</x:f>
        <x:v>1.4133</x:v>
      </x:c>
      <x:c r="F713" s="33">
        <x:f t="shared" si="414"/>
        <x:v>1.2098165564556229E-2</x:v>
      </x:c>
      <x:c r="G713" s="33">
        <x:f t="shared" si="415"/>
        <x:v>3.0924354980723656E-3</x:v>
      </x:c>
      <x:c r="H713" s="33">
        <x:f t="shared" si="416"/>
        <x:v>5.1069262687519767E-4</x:v>
      </x:c>
      <x:c r="I713" s="33">
        <x:f t="shared" si="417"/>
        <x:v>7.0806485874097547E-4</x:v>
      </x:c>
      <x:c r="J713" s="34">
        <x:f t="shared" si="418"/>
        <x:v>0.1298905949124696</x:v>
      </x:c>
      <x:c r="K713" s="34">
        <x:f t="shared" si="419"/>
        <x:v>0.12926878603195102</x:v>
      </x:c>
      <x:c r="L713" s="34">
        <x:f t="shared" si="420"/>
        <x:v>0.86265671651866438</x:v>
      </x:c>
      <x:c r="M713" s="34">
        <x:f t="shared" si="421"/>
        <x:v>5.8120566585393579E-2</x:v>
      </x:c>
      <x:c r="N713" s="34">
        <x:f t="shared" si="392"/>
        <x:v>1.1799366640484787</x:v>
      </x:c>
      <x:c r="O713" s="35">
        <x:f t="shared" si="393"/>
        <x:v>0.21963838300881275</x:v>
      </x:c>
      <x:c r="P713" s="26" t="b">
        <x:f t="shared" si="394"/>
        <x:v>0</x:v>
      </x:c>
      <x:c r="Q713" s="26" t="b">
        <x:f t="shared" si="395"/>
        <x:v>0</x:v>
      </x:c>
      <x:c r="R713" s="26" t="b">
        <x:f t="shared" si="396"/>
        <x:v>0</x:v>
      </x:c>
      <x:c r="S713" s="26" t="b">
        <x:f t="shared" si="422"/>
        <x:v>0</x:v>
      </x:c>
      <x:c r="T713" s="26" t="str">
        <x:f t="shared" si="423"/>
        <x:v>不调</x:v>
      </x:c>
      <x:c r="U713" s="34">
        <x:f t="shared" si="397"/>
        <x:v>0.1298905949124696</x:v>
      </x:c>
      <x:c r="V713" s="34">
        <x:f t="shared" si="398"/>
        <x:v>0.12926878603195102</x:v>
      </x:c>
      <x:c r="W713" s="34">
        <x:f t="shared" si="399"/>
        <x:v>0.86265671651866438</x:v>
      </x:c>
      <x:c r="X713" s="34">
        <x:f t="shared" si="400"/>
        <x:v>5.8120566585393579E-2</x:v>
      </x:c>
      <x:c r="Y713" s="34">
        <x:f t="shared" si="424"/>
        <x:v>0.99998626710299976</x:v>
      </x:c>
      <x:c r="Z713" s="34">
        <x:f t="shared" si="401"/>
        <x:v>0.12988881113830836</x:v>
      </x:c>
      <x:c r="AA713" s="34">
        <x:f t="shared" si="402"/>
        <x:v>0.1292670107970271</x:v>
      </x:c>
      <x:c r="AB713" s="34">
        <x:f t="shared" si="403"/>
        <x:v>0.86264486974282983</x:v>
      </x:c>
      <x:c r="AC713" s="34">
        <x:f t="shared" si="404"/>
        <x:v>5.8119768421639066E-2</x:v>
      </x:c>
      <x:c r="AD713" s="34">
        <x:f t="shared" si="405"/>
        <x:v>1.1799204600998043</x:v>
      </x:c>
      <x:c r="AE713" s="34">
        <x:f t="shared" si="425"/>
        <x:v>1.2170439798392672</x:v>
      </x:c>
      <x:c r="AF713" s="33">
        <x:f t="shared" si="406"/>
        <x:v>-3.0503022367659782E-2</x:v>
      </x:c>
      <x:c r="AG713" s="33">
        <x:f t="shared" si="426"/>
        <x:v>2.0521579376970855E-3</x:v>
      </x:c>
      <x:c r="AH713" s="30">
        <x:f t="shared" si="427"/>
        <x:v>44834</x:v>
      </x:c>
      <x:c r="AI713" s="36">
        <x:f t="shared" si="407"/>
        <x:v>2022</x:v>
      </x:c>
      <x:c r="AJ713" s="36">
        <x:f t="shared" si="408"/>
        <x:v>10</x:v>
      </x:c>
      <x:c r="AK713" s="26">
        <x:f t="shared" si="409"/>
        <x:v>0</x:v>
      </x:c>
      <x:c r="AL713" s="34">
        <x:f t="shared" si="428"/>
        <x:v>1.1729197890621244</x:v>
      </x:c>
      <x:c r="AM713" s="35" t="str">
        <x:f t="shared" si="410"/>
      </x:c>
      <x:c r="AN713" s="34">
        <x:f t="shared" si="429"/>
        <x:v>1.2170439798392672</x:v>
      </x:c>
      <x:c r="AO713" s="35">
        <x:f t="shared" si="411"/>
        <x:v>-3.0503022367659782E-2</x:v>
      </x:c>
      <x:c r="AP713" s="31">
        <x:f t="shared" si="412"/>
        <x:v>1</x:v>
      </x:c>
      <x:c r="AQ713" s="26" t="b">
        <x:f t="shared" si="413"/>
        <x:v>1</x:v>
      </x:c>
    </x:row>
    <x:row r="714">
      <x:c r="A714" s="30" t="n">
        <x:f>'净值底稿'!A676</x:f>
        <x:v>44848</x:v>
      </x:c>
      <x:c r="B714" s="32" t="n">
        <x:f>'净值底稿'!F676</x:f>
        <x:v>1.641989620993535</x:v>
      </x:c>
      <x:c r="C714" s="32" t="n">
        <x:f>'净值底稿'!O676</x:f>
        <x:v>1.2665558239278374</x:v>
      </x:c>
      <x:c r="D714" s="32" t="n">
        <x:f>'净值底稿'!P676</x:f>
        <x:v>1.5688</x:v>
      </x:c>
      <x:c r="E714" s="32" t="n">
        <x:f>'净值底稿'!Q676</x:f>
        <x:v>1.4117</x:v>
      </x:c>
      <x:c r="F714" s="33">
        <x:f t="shared" si="414"/>
        <x:v>9.3661687997983467E-3</x:v>
      </x:c>
      <x:c r="G714" s="33">
        <x:f t="shared" si="415"/>
        <x:v>2.2899658894738772E-2</x:v>
      </x:c>
      <x:c r="H714" s="33">
        <x:f t="shared" si="416"/>
        <x:v>9.5705991195060847E-4</x:v>
      </x:c>
      <x:c r="I714" s="33">
        <x:f t="shared" si="417"/>
        <x:v>-1.1321021722210389E-3</x:v>
      </x:c>
      <x:c r="J714" s="34">
        <x:f t="shared" si="418"/>
        <x:v>0.13110537166863487</x:v>
      </x:c>
      <x:c r="K714" s="34">
        <x:f t="shared" si="419"/>
        <x:v>0.13222718125062152</x:v>
      </x:c>
      <x:c r="L714" s="34">
        <x:f t="shared" si="420"/>
        <x:v>0.86347047256591059</x:v>
      </x:c>
      <x:c r="M714" s="34">
        <x:f t="shared" si="421"/>
        <x:v>5.8053970905559943E-2</x:v>
      </x:c>
      <x:c r="N714" s="34">
        <x:f t="shared" si="392"/>
        <x:v>1.1848569963907269</x:v>
      </x:c>
      <x:c r="O714" s="35">
        <x:f t="shared" si="393"/>
        <x:v>0.22224838416906975</x:v>
      </x:c>
      <x:c r="P714" s="26" t="b">
        <x:f t="shared" si="394"/>
        <x:v>0</x:v>
      </x:c>
      <x:c r="Q714" s="26" t="b">
        <x:f t="shared" si="395"/>
        <x:v>0</x:v>
      </x:c>
      <x:c r="R714" s="26" t="b">
        <x:f t="shared" si="396"/>
        <x:v>0</x:v>
      </x:c>
      <x:c r="S714" s="26" t="b">
        <x:f t="shared" si="422"/>
        <x:v>0</x:v>
      </x:c>
      <x:c r="T714" s="26" t="str">
        <x:f t="shared" si="423"/>
        <x:v>不调</x:v>
      </x:c>
      <x:c r="U714" s="34">
        <x:f t="shared" si="397"/>
        <x:v>0.13110537166863487</x:v>
      </x:c>
      <x:c r="V714" s="34">
        <x:f t="shared" si="398"/>
        <x:v>0.13222718125062152</x:v>
      </x:c>
      <x:c r="W714" s="34">
        <x:f t="shared" si="399"/>
        <x:v>0.86347047256591059</x:v>
      </x:c>
      <x:c r="X714" s="34">
        <x:f t="shared" si="400"/>
        <x:v>5.8053970905559943E-2</x:v>
      </x:c>
      <x:c r="Y714" s="34">
        <x:f t="shared" si="424"/>
        <x:v>0.99998626710299976</x:v>
      </x:c>
      <x:c r="Z714" s="34">
        <x:f t="shared" si="401"/>
        <x:v>0.13110357121206956</x:v>
      </x:c>
      <x:c r="AA714" s="34">
        <x:f t="shared" si="402"/>
        <x:v>0.13222536538836077</x:v>
      </x:c>
      <x:c r="AB714" s="34">
        <x:f t="shared" si="403"/>
        <x:v>0.86345861461484807</x:v>
      </x:c>
      <x:c r="AC714" s="34">
        <x:f t="shared" si="404"/>
        <x:v>5.8053173656357045E-2</x:v>
      </x:c>
      <x:c r="AD714" s="34">
        <x:f t="shared" si="405"/>
        <x:v>1.1848407248716355</x:v>
      </x:c>
      <x:c r="AE714" s="34">
        <x:f t="shared" si="425"/>
        <x:v>1.2170439798392672</x:v>
      </x:c>
      <x:c r="AF714" s="33">
        <x:f t="shared" si="406"/>
        <x:v>-2.6460222885194895E-2</x:v>
      </x:c>
      <x:c r="AG714" s="33">
        <x:f t="shared" si="426"/>
        <x:v>4.1699969940474091E-3</x:v>
      </x:c>
      <x:c r="AH714" s="30">
        <x:f t="shared" si="427"/>
        <x:v>44834</x:v>
      </x:c>
      <x:c r="AI714" s="36">
        <x:f t="shared" si="407"/>
        <x:v>2022</x:v>
      </x:c>
      <x:c r="AJ714" s="36">
        <x:f t="shared" si="408"/>
        <x:v>10</x:v>
      </x:c>
      <x:c r="AK714" s="26">
        <x:f t="shared" si="409"/>
        <x:v>0</x:v>
      </x:c>
      <x:c r="AL714" s="34">
        <x:f t="shared" si="428"/>
        <x:v>1.1729197890621244</x:v>
      </x:c>
      <x:c r="AM714" s="35" t="str">
        <x:f t="shared" si="410"/>
      </x:c>
      <x:c r="AN714" s="34">
        <x:f t="shared" si="429"/>
        <x:v>1.2170439798392672</x:v>
      </x:c>
      <x:c r="AO714" s="35">
        <x:f t="shared" si="411"/>
        <x:v>-2.6460222885194895E-2</x:v>
      </x:c>
      <x:c r="AP714" s="31">
        <x:f t="shared" si="412"/>
        <x:v>1</x:v>
      </x:c>
      <x:c r="AQ714" s="26" t="b">
        <x:f t="shared" si="413"/>
        <x:v>1</x:v>
      </x:c>
    </x:row>
    <x:row r="715">
      <x:c r="A715" s="30" t="n">
        <x:f>'净值底稿'!A677</x:f>
        <x:v>44851</x:v>
      </x:c>
      <x:c r="B715" s="32" t="n">
        <x:f>'净值底稿'!F677</x:f>
        <x:v>1.6469353816783001</x:v>
      </x:c>
      <x:c r="C715" s="32" t="n">
        <x:f>'净值底稿'!O677</x:f>
        <x:v>1.275050965328925</x:v>
      </x:c>
      <x:c r="D715" s="32" t="n">
        <x:f>'净值底稿'!P677</x:f>
        <x:v>1.5693</x:v>
      </x:c>
      <x:c r="E715" s="32" t="n">
        <x:f>'净值底稿'!Q677</x:f>
        <x:v>1.4064</x:v>
      </x:c>
      <x:c r="F715" s="33">
        <x:f t="shared" si="414"/>
        <x:v>3.0120535608335608E-3</x:v>
      </x:c>
      <x:c r="G715" s="33">
        <x:f t="shared" si="415"/>
        <x:v>6.7072775163927734E-3</x:v>
      </x:c>
      <x:c r="H715" s="33">
        <x:f t="shared" si="416"/>
        <x:v>3.1871494135637946E-4</x:v>
      </x:c>
      <x:c r="I715" s="33">
        <x:f t="shared" si="417"/>
        <x:v>-3.7543387405255535E-3</x:v>
      </x:c>
      <x:c r="J715" s="34">
        <x:f t="shared" si="418"/>
        <x:v>0.13149846219057687</x:v>
      </x:c>
      <x:c r="K715" s="34">
        <x:f t="shared" si="419"/>
        <x:v>0.13311223760872695</x:v>
      </x:c>
      <x:c r="L715" s="34">
        <x:f t="shared" si="420"/>
        <x:v>0.86373381177656872</x:v>
      </x:c>
      <x:c r="M715" s="34">
        <x:f t="shared" si="421"/>
        <x:v>5.7835222377488525E-2</x:v>
      </x:c>
      <x:c r="N715" s="34">
        <x:f t="shared" si="392"/>
        <x:v>1.1861797339533611</x:v>
      </x:c>
      <x:c r="O715" s="35">
        <x:f t="shared" si="393"/>
        <x:v>0.22307808186656136</x:v>
      </x:c>
      <x:c r="P715" s="26" t="b">
        <x:f t="shared" si="394"/>
        <x:v>0</x:v>
      </x:c>
      <x:c r="Q715" s="26" t="b">
        <x:f t="shared" si="395"/>
        <x:v>0</x:v>
      </x:c>
      <x:c r="R715" s="26" t="b">
        <x:f t="shared" si="396"/>
        <x:v>0</x:v>
      </x:c>
      <x:c r="S715" s="26" t="b">
        <x:f t="shared" si="422"/>
        <x:v>0</x:v>
      </x:c>
      <x:c r="T715" s="26" t="str">
        <x:f t="shared" si="423"/>
        <x:v>不调</x:v>
      </x:c>
      <x:c r="U715" s="34">
        <x:f t="shared" si="397"/>
        <x:v>0.13149846219057687</x:v>
      </x:c>
      <x:c r="V715" s="34">
        <x:f t="shared" si="398"/>
        <x:v>0.13311223760872695</x:v>
      </x:c>
      <x:c r="W715" s="34">
        <x:f t="shared" si="399"/>
        <x:v>0.86373381177656872</x:v>
      </x:c>
      <x:c r="X715" s="34">
        <x:f t="shared" si="400"/>
        <x:v>5.7835222377488525E-2</x:v>
      </x:c>
      <x:c r="Y715" s="34">
        <x:f t="shared" si="424"/>
        <x:v>0.99995880187477393</x:v>
      </x:c>
      <x:c r="Z715" s="34">
        <x:f t="shared" si="401"/>
        <x:v>0.1314930447004645</x:v>
      </x:c>
      <x:c r="AA715" s="34">
        <x:f t="shared" si="402"/>
        <x:v>0.13310675363409283</x:v>
      </x:c>
      <x:c r="AB715" s="34">
        <x:f t="shared" si="403"/>
        <x:v>0.8636982275628291</x:v>
      </x:c>
      <x:c r="AC715" s="34">
        <x:f t="shared" si="404"/>
        <x:v>5.7832839674754541E-2</x:v>
      </x:c>
      <x:c r="AD715" s="34">
        <x:f t="shared" si="405"/>
        <x:v>1.186130865572141</x:v>
      </x:c>
      <x:c r="AE715" s="34">
        <x:f t="shared" si="425"/>
        <x:v>1.2170439798392672</x:v>
      </x:c>
      <x:c r="AF715" s="33">
        <x:f t="shared" si="406"/>
        <x:v>-2.5400162014858951E-2</x:v>
      </x:c>
      <x:c r="AG715" s="33">
        <x:f t="shared" si="426"/>
        <x:v>1.088872684254838E-3</x:v>
      </x:c>
      <x:c r="AH715" s="30">
        <x:f t="shared" si="427"/>
        <x:v>44834</x:v>
      </x:c>
      <x:c r="AI715" s="36">
        <x:f t="shared" si="407"/>
        <x:v>2022</x:v>
      </x:c>
      <x:c r="AJ715" s="36">
        <x:f t="shared" si="408"/>
        <x:v>10</x:v>
      </x:c>
      <x:c r="AK715" s="26">
        <x:f t="shared" si="409"/>
        <x:v>0</x:v>
      </x:c>
      <x:c r="AL715" s="34">
        <x:f t="shared" si="428"/>
        <x:v>1.1729197890621244</x:v>
      </x:c>
      <x:c r="AM715" s="35" t="str">
        <x:f t="shared" si="410"/>
      </x:c>
      <x:c r="AN715" s="34">
        <x:f t="shared" si="429"/>
        <x:v>1.2170439798392672</x:v>
      </x:c>
      <x:c r="AO715" s="35">
        <x:f t="shared" si="411"/>
        <x:v>-2.5400162014858951E-2</x:v>
      </x:c>
      <x:c r="AP715" s="31">
        <x:f t="shared" si="412"/>
        <x:v>1</x:v>
      </x:c>
      <x:c r="AQ715" s="26" t="b">
        <x:f t="shared" si="413"/>
        <x:v>1</x:v>
      </x:c>
    </x:row>
    <x:row r="716">
      <x:c r="A716" s="30" t="n">
        <x:f>'净值底稿'!A678</x:f>
        <x:v>44852</x:v>
      </x:c>
      <x:c r="B716" s="32" t="n">
        <x:f>'净值底稿'!F678</x:f>
        <x:v>1.65093797591762</x:v>
      </x:c>
      <x:c r="C716" s="32" t="n">
        <x:f>'净值底稿'!O678</x:f>
        <x:v>1.2783915936825225</x:v>
      </x:c>
      <x:c r="D716" s="32" t="n">
        <x:f>'净值底稿'!P678</x:f>
        <x:v>1.5695</x:v>
      </x:c>
      <x:c r="E716" s="32" t="n">
        <x:f>'净值底稿'!Q678</x:f>
        <x:v>1.406</x:v>
      </x:c>
      <x:c r="F716" s="33">
        <x:f t="shared" si="414"/>
        <x:v>2.430328647892166E-3</x:v>
      </x:c>
      <x:c r="G716" s="33">
        <x:f t="shared" si="415"/>
        <x:v>2.6199959408961249E-3</x:v>
      </x:c>
      <x:c r="H716" s="33">
        <x:f t="shared" si="416"/>
        <x:v>1.2744535780284671E-4</x:v>
      </x:c>
      <x:c r="I716" s="33">
        <x:f t="shared" si="417"/>
        <x:v>-2.8441410693980096E-4</x:v>
      </x:c>
      <x:c r="J716" s="34">
        <x:f t="shared" si="418"/>
        <x:v>0.1318126160139986</x:v>
      </x:c>
      <x:c r="K716" s="34">
        <x:f t="shared" si="419"/>
        <x:v>0.13345549278832</x:v>
      </x:c>
      <x:c r="L716" s="34">
        <x:f t="shared" si="420"/>
        <x:v>0.86380830189247448</x:v>
      </x:c>
      <x:c r="M716" s="34">
        <x:f t="shared" si="421"/>
        <x:v>5.7816391199306656E-2</x:v>
      </x:c>
      <x:c r="N716" s="34">
        <x:f t="shared" si="392"/>
        <x:v>1.1868928018940996</x:v>
      </x:c>
      <x:c r="O716" s="35">
        <x:f t="shared" si="393"/>
        <x:v>0.2234979505975529</x:v>
      </x:c>
      <x:c r="P716" s="26" t="b">
        <x:f t="shared" si="394"/>
        <x:v>0</x:v>
      </x:c>
      <x:c r="Q716" s="26" t="b">
        <x:f t="shared" si="395"/>
        <x:v>0</x:v>
      </x:c>
      <x:c r="R716" s="26" t="b">
        <x:f t="shared" si="396"/>
        <x:v>0</x:v>
      </x:c>
      <x:c r="S716" s="26" t="b">
        <x:f t="shared" si="422"/>
        <x:v>0</x:v>
      </x:c>
      <x:c r="T716" s="26" t="str">
        <x:f t="shared" si="423"/>
        <x:v>不调</x:v>
      </x:c>
      <x:c r="U716" s="34">
        <x:f t="shared" si="397"/>
        <x:v>0.1318126160139986</x:v>
      </x:c>
      <x:c r="V716" s="34">
        <x:f t="shared" si="398"/>
        <x:v>0.13345549278832</x:v>
      </x:c>
      <x:c r="W716" s="34">
        <x:f t="shared" si="399"/>
        <x:v>0.86380830189247448</x:v>
      </x:c>
      <x:c r="X716" s="34">
        <x:f t="shared" si="400"/>
        <x:v>5.7816391199306656E-2</x:v>
      </x:c>
      <x:c r="Y716" s="34">
        <x:f t="shared" si="424"/>
        <x:v>0.99998626710299976</x:v>
      </x:c>
      <x:c r="Z716" s="34">
        <x:f t="shared" si="401"/>
        <x:v>0.13181080584491955</x:v>
      </x:c>
      <x:c r="AA716" s="34">
        <x:f t="shared" si="402"/>
        <x:v>0.13345366005778342</x:v>
      </x:c>
      <x:c r="AB716" s="34">
        <x:f t="shared" si="403"/>
        <x:v>0.86379643930203664</x:v>
      </x:c>
      <x:c r="AC716" s="34">
        <x:f t="shared" si="404"/>
        <x:v>5.7815597212761388E-2</x:v>
      </x:c>
      <x:c r="AD716" s="34">
        <x:f t="shared" si="405"/>
        <x:v>1.186876502417501</x:v>
      </x:c>
      <x:c r="AE716" s="34">
        <x:f t="shared" si="425"/>
        <x:v>1.2170439798392672</x:v>
      </x:c>
      <x:c r="AF716" s="33">
        <x:f t="shared" si="406"/>
        <x:v>-2.4787499812250258E-2</x:v>
      </x:c>
      <x:c r="AG716" s="33">
        <x:f t="shared" si="426"/>
        <x:v>6.2862949359332454E-4</x:v>
      </x:c>
      <x:c r="AH716" s="30">
        <x:f t="shared" si="427"/>
        <x:v>44834</x:v>
      </x:c>
      <x:c r="AI716" s="36">
        <x:f t="shared" si="407"/>
        <x:v>2022</x:v>
      </x:c>
      <x:c r="AJ716" s="36">
        <x:f t="shared" si="408"/>
        <x:v>10</x:v>
      </x:c>
      <x:c r="AK716" s="26">
        <x:f t="shared" si="409"/>
        <x:v>0</x:v>
      </x:c>
      <x:c r="AL716" s="34">
        <x:f t="shared" si="428"/>
        <x:v>1.1729197890621244</x:v>
      </x:c>
      <x:c r="AM716" s="35" t="str">
        <x:f t="shared" si="410"/>
      </x:c>
      <x:c r="AN716" s="34">
        <x:f t="shared" si="429"/>
        <x:v>1.2170439798392672</x:v>
      </x:c>
      <x:c r="AO716" s="35">
        <x:f t="shared" si="411"/>
        <x:v>-2.4787499812250258E-2</x:v>
      </x:c>
      <x:c r="AP716" s="31">
        <x:f t="shared" si="412"/>
        <x:v>1</x:v>
      </x:c>
      <x:c r="AQ716" s="26" t="b">
        <x:f t="shared" si="413"/>
        <x:v>1</x:v>
      </x:c>
    </x:row>
    <x:row r="717">
      <x:c r="A717" s="30" t="n">
        <x:f>'净值底稿'!A679</x:f>
        <x:v>44853</x:v>
      </x:c>
      <x:c r="B717" s="32" t="n">
        <x:f>'净值底稿'!F679</x:f>
        <x:v>1.6333408849875675</x:v>
      </x:c>
      <x:c r="C717" s="32" t="n">
        <x:f>'净值底稿'!O679</x:f>
        <x:v>1.2665917221339913</x:v>
      </x:c>
      <x:c r="D717" s="32" t="n">
        <x:f>'净值底稿'!P679</x:f>
        <x:v>1.5699</x:v>
      </x:c>
      <x:c r="E717" s="32" t="n">
        <x:f>'净值底稿'!Q679</x:f>
        <x:v>1.4032</x:v>
      </x:c>
      <x:c r="F717" s="33">
        <x:f t="shared" si="414"/>
        <x:v>-1.0658844358021224E-2</x:v>
      </x:c>
      <x:c r="G717" s="33">
        <x:f t="shared" si="415"/>
        <x:v>-9.2302480764447914E-3</x:v>
      </x:c>
      <x:c r="H717" s="33">
        <x:f t="shared" si="416"/>
        <x:v>2.5485823510673633E-4</x:v>
      </x:c>
      <x:c r="I717" s="33">
        <x:f t="shared" si="417"/>
        <x:v>-1.9914651493597724E-3</x:v>
      </x:c>
      <x:c r="J717" s="34">
        <x:f t="shared" si="418"/>
        <x:v>0.13040585498071319</x:v>
      </x:c>
      <x:c r="K717" s="34">
        <x:f t="shared" si="419"/>
        <x:v>0.13222184966874054</x:v>
      </x:c>
      <x:c r="L717" s="34">
        <x:f t="shared" si="420"/>
        <x:v>0.86401658493804867</x:v>
      </x:c>
      <x:c r="M717" s="34">
        <x:f t="shared" si="421"/>
        <x:v>5.7700459465822751E-2</x:v>
      </x:c>
      <x:c r="N717" s="34">
        <x:f t="shared" si="392"/>
        <x:v>1.1843447490533252</x:v>
      </x:c>
      <x:c r="O717" s="35">
        <x:f t="shared" si="393"/>
        <x:v>0.22174937226629177</x:v>
      </x:c>
      <x:c r="P717" s="26" t="b">
        <x:f t="shared" si="394"/>
        <x:v>0</x:v>
      </x:c>
      <x:c r="Q717" s="26" t="b">
        <x:f t="shared" si="395"/>
        <x:v>0</x:v>
      </x:c>
      <x:c r="R717" s="26" t="b">
        <x:f t="shared" si="396"/>
        <x:v>0</x:v>
      </x:c>
      <x:c r="S717" s="26" t="b">
        <x:f t="shared" si="422"/>
        <x:v>0</x:v>
      </x:c>
      <x:c r="T717" s="26" t="str">
        <x:f t="shared" si="423"/>
        <x:v>不调</x:v>
      </x:c>
      <x:c r="U717" s="34">
        <x:f t="shared" si="397"/>
        <x:v>0.13040585498071319</x:v>
      </x:c>
      <x:c r="V717" s="34">
        <x:f t="shared" si="398"/>
        <x:v>0.13222184966874054</x:v>
      </x:c>
      <x:c r="W717" s="34">
        <x:f t="shared" si="399"/>
        <x:v>0.86401658493804867</x:v>
      </x:c>
      <x:c r="X717" s="34">
        <x:f t="shared" si="400"/>
        <x:v>5.7700459465822751E-2</x:v>
      </x:c>
      <x:c r="Y717" s="34">
        <x:f t="shared" si="424"/>
        <x:v>0.99998626710299976</x:v>
      </x:c>
      <x:c r="Z717" s="34">
        <x:f t="shared" si="401"/>
        <x:v>0.13040406413053851</x:v>
      </x:c>
      <x:c r="AA717" s="34">
        <x:f t="shared" si="402"/>
        <x:v>0.13222003387969786</x:v>
      </x:c>
      <x:c r="AB717" s="34">
        <x:f t="shared" si="403"/>
        <x:v>0.86400471948728119</x:v>
      </x:c>
      <x:c r="AC717" s="34">
        <x:f t="shared" si="404"/>
        <x:v>5.7699667071356042E-2</x:v>
      </x:c>
      <x:c r="AD717" s="34">
        <x:f t="shared" si="405"/>
        <x:v>1.1843284845688735</x:v>
      </x:c>
      <x:c r="AE717" s="34">
        <x:f t="shared" si="425"/>
        <x:v>1.2170439798392672</x:v>
      </x:c>
      <x:c r="AF717" s="33">
        <x:f t="shared" si="406"/>
        <x:v>-2.6881111785881706E-2</x:v>
      </x:c>
      <x:c r="AG717" s="33">
        <x:f t="shared" si="426"/>
        <x:v>-2.1468264334473242E-3</x:v>
      </x:c>
      <x:c r="AH717" s="30">
        <x:f t="shared" si="427"/>
        <x:v>44834</x:v>
      </x:c>
      <x:c r="AI717" s="36">
        <x:f t="shared" si="407"/>
        <x:v>2022</x:v>
      </x:c>
      <x:c r="AJ717" s="36">
        <x:f t="shared" si="408"/>
        <x:v>10</x:v>
      </x:c>
      <x:c r="AK717" s="26">
        <x:f t="shared" si="409"/>
        <x:v>0</x:v>
      </x:c>
      <x:c r="AL717" s="34">
        <x:f t="shared" si="428"/>
        <x:v>1.1729197890621244</x:v>
      </x:c>
      <x:c r="AM717" s="35" t="str">
        <x:f t="shared" si="410"/>
      </x:c>
      <x:c r="AN717" s="34">
        <x:f t="shared" si="429"/>
        <x:v>1.2170439798392672</x:v>
      </x:c>
      <x:c r="AO717" s="35">
        <x:f t="shared" si="411"/>
        <x:v>-2.6881111785881706E-2</x:v>
      </x:c>
      <x:c r="AP717" s="31">
        <x:f t="shared" si="412"/>
        <x:v>1</x:v>
      </x:c>
      <x:c r="AQ717" s="26" t="b">
        <x:f t="shared" si="413"/>
        <x:v>1</x:v>
      </x:c>
    </x:row>
    <x:row r="718">
      <x:c r="A718" s="30" t="n">
        <x:f>'净值底稿'!A680</x:f>
        <x:v>44854</x:v>
      </x:c>
      <x:c r="B718" s="32" t="n">
        <x:f>'净值底稿'!F680</x:f>
        <x:v>1.630367935867175</x:v>
      </x:c>
      <x:c r="C718" s="32" t="n">
        <x:f>'净值底稿'!O680</x:f>
        <x:v>1.2593029830851463</x:v>
      </x:c>
      <x:c r="D718" s="32" t="n">
        <x:f>'净值底稿'!P680</x:f>
        <x:v>1.5695</x:v>
      </x:c>
      <x:c r="E718" s="32" t="n">
        <x:f>'净值底稿'!Q680</x:f>
        <x:v>1.398</x:v>
      </x:c>
      <x:c r="F718" s="33">
        <x:f t="shared" si="414"/>
        <x:v>-1.8201645153914647E-3</x:v>
      </x:c>
      <x:c r="G718" s="33">
        <x:f t="shared" si="415"/>
        <x:v>-5.7546081515239544E-3</x:v>
      </x:c>
      <x:c r="H718" s="33">
        <x:f t="shared" si="416"/>
        <x:v>-2.5479329893640656E-4</x:v>
      </x:c>
      <x:c r="I718" s="33">
        <x:f t="shared" si="417"/>
        <x:v>-3.7058152793615351E-3</x:v>
      </x:c>
      <x:c r="J718" s="34">
        <x:f t="shared" si="418"/>
        <x:v>0.13016670728034527</x:v>
      </x:c>
      <x:c r="K718" s="34">
        <x:f t="shared" si="419"/>
        <x:v>0.13145915939493896</x:v>
      </x:c>
      <x:c r="L718" s="34">
        <x:f t="shared" si="420"/>
        <x:v>0.86378457687450638</x:v>
      </x:c>
      <x:c r="M718" s="34">
        <x:f t="shared" si="421"/>
        <x:v>5.7485842763508939E-2</x:v>
      </x:c>
      <x:c r="N718" s="34">
        <x:f t="shared" si="392"/>
        <x:v>1.1828962863132997</x:v>
      </x:c>
      <x:c r="O718" s="35">
        <x:f t="shared" si="393"/>
        <x:v>0.22117396909807396</x:v>
      </x:c>
      <x:c r="P718" s="26" t="b">
        <x:f t="shared" si="394"/>
        <x:v>0</x:v>
      </x:c>
      <x:c r="Q718" s="26" t="b">
        <x:f t="shared" si="395"/>
        <x:v>0</x:v>
      </x:c>
      <x:c r="R718" s="26" t="b">
        <x:f t="shared" si="396"/>
        <x:v>0</x:v>
      </x:c>
      <x:c r="S718" s="26" t="b">
        <x:f t="shared" si="422"/>
        <x:v>0</x:v>
      </x:c>
      <x:c r="T718" s="26" t="str">
        <x:f t="shared" si="423"/>
        <x:v>不调</x:v>
      </x:c>
      <x:c r="U718" s="34">
        <x:f t="shared" si="397"/>
        <x:v>0.13016670728034527</x:v>
      </x:c>
      <x:c r="V718" s="34">
        <x:f t="shared" si="398"/>
        <x:v>0.13145915939493896</x:v>
      </x:c>
      <x:c r="W718" s="34">
        <x:f t="shared" si="399"/>
        <x:v>0.86378457687450638</x:v>
      </x:c>
      <x:c r="X718" s="34">
        <x:f t="shared" si="400"/>
        <x:v>5.7485842763508939E-2</x:v>
      </x:c>
      <x:c r="Y718" s="34">
        <x:f t="shared" si="424"/>
        <x:v>0.99998626710299976</x:v>
      </x:c>
      <x:c r="Z718" s="34">
        <x:f t="shared" si="401"/>
        <x:v>0.13016491971436134</x:v>
      </x:c>
      <x:c r="AA718" s="34">
        <x:f t="shared" si="402"/>
        <x:v>0.13145735407984324</x:v>
      </x:c>
      <x:c r="AB718" s="34">
        <x:f t="shared" si="403"/>
        <x:v>0.86377271460988181</x:v>
      </x:c>
      <x:c r="AC718" s="34">
        <x:f t="shared" si="404"/>
        <x:v>5.7485053316351294E-2</x:v>
      </x:c>
      <x:c r="AD718" s="34">
        <x:f t="shared" si="405"/>
        <x:v>1.1828800417204377</x:v>
      </x:c>
      <x:c r="AE718" s="34">
        <x:f t="shared" si="425"/>
        <x:v>1.2170439798392672</x:v>
      </x:c>
      <x:c r="AF718" s="33">
        <x:f t="shared" si="406"/>
        <x:v>-2.8071243673003066E-2</x:v>
      </x:c>
      <x:c r="AG718" s="33">
        <x:f t="shared" si="426"/>
        <x:v>-1.2230076936493584E-3</x:v>
      </x:c>
      <x:c r="AH718" s="30">
        <x:f t="shared" si="427"/>
        <x:v>44834</x:v>
      </x:c>
      <x:c r="AI718" s="36">
        <x:f t="shared" si="407"/>
        <x:v>2022</x:v>
      </x:c>
      <x:c r="AJ718" s="36">
        <x:f t="shared" si="408"/>
        <x:v>10</x:v>
      </x:c>
      <x:c r="AK718" s="26">
        <x:f t="shared" si="409"/>
        <x:v>0</x:v>
      </x:c>
      <x:c r="AL718" s="34">
        <x:f t="shared" si="428"/>
        <x:v>1.1729197890621244</x:v>
      </x:c>
      <x:c r="AM718" s="35" t="str">
        <x:f t="shared" si="410"/>
      </x:c>
      <x:c r="AN718" s="34">
        <x:f t="shared" si="429"/>
        <x:v>1.2170439798392672</x:v>
      </x:c>
      <x:c r="AO718" s="35">
        <x:f t="shared" si="411"/>
        <x:v>-2.8071243673003066E-2</x:v>
      </x:c>
      <x:c r="AP718" s="31">
        <x:f t="shared" si="412"/>
        <x:v>1</x:v>
      </x:c>
      <x:c r="AQ718" s="26" t="b">
        <x:f t="shared" si="413"/>
        <x:v>1</x:v>
      </x:c>
    </x:row>
    <x:row r="719">
      <x:c r="A719" s="30" t="n">
        <x:f>'净值底稿'!A681</x:f>
        <x:v>44855</x:v>
      </x:c>
      <x:c r="B719" s="32" t="n">
        <x:f>'净值底稿'!F681</x:f>
        <x:v>1.6324934522200225</x:v>
      </x:c>
      <x:c r="C719" s="32" t="n">
        <x:f>'净值底稿'!O681</x:f>
        <x:v>1.2589906187456825</x:v>
      </x:c>
      <x:c r="D719" s="32" t="n">
        <x:f>'净值底稿'!P681</x:f>
        <x:v>1.5694</x:v>
      </x:c>
      <x:c r="E719" s="32" t="n">
        <x:f>'净值底稿'!Q681</x:f>
        <x:v>1.3991</x:v>
      </x:c>
      <x:c r="F719" s="33">
        <x:f t="shared" si="414"/>
        <x:v>1.3037034807219516E-3</x:v>
      </x:c>
      <x:c r="G719" s="33">
        <x:f t="shared" si="415"/>
        <x:v>-2.4804542168122001E-4</x:v>
      </x:c>
      <x:c r="H719" s="33">
        <x:f t="shared" si="416"/>
        <x:v>-6.3714558776628571E-5</x:v>
      </x:c>
      <x:c r="I719" s="33">
        <x:f t="shared" si="417"/>
        <x:v>7.8683834048653978E-4</x:v>
      </x:c>
      <x:c r="J719" s="34">
        <x:f t="shared" si="418"/>
        <x:v>0.13033461617326084</x:v>
      </x:c>
      <x:c r="K719" s="34">
        <x:f t="shared" si="419"/>
        <x:v>0.13142474668501741</x:v>
      </x:c>
      <x:c r="L719" s="34">
        <x:f t="shared" si="420"/>
        <x:v>0.86371767971248714</x:v>
      </x:c>
      <x:c r="M719" s="34">
        <x:f t="shared" si="421"/>
        <x:v>5.7530284760305514E-2</x:v>
      </x:c>
      <x:c r="N719" s="34">
        <x:f t="shared" si="392"/>
        <x:v>1.1830073273310708</x:v>
      </x:c>
      <x:c r="O719" s="35">
        <x:f t="shared" si="393"/>
        <x:v>0.22126605373512073</x:v>
      </x:c>
      <x:c r="P719" s="26" t="b">
        <x:f t="shared" si="394"/>
        <x:v>0</x:v>
      </x:c>
      <x:c r="Q719" s="26" t="b">
        <x:f t="shared" si="395"/>
        <x:v>0</x:v>
      </x:c>
      <x:c r="R719" s="26" t="b">
        <x:f t="shared" si="396"/>
        <x:v>0</x:v>
      </x:c>
      <x:c r="S719" s="26" t="b">
        <x:f t="shared" si="422"/>
        <x:v>0</x:v>
      </x:c>
      <x:c r="T719" s="26" t="str">
        <x:f t="shared" si="423"/>
        <x:v>不调</x:v>
      </x:c>
      <x:c r="U719" s="34">
        <x:f t="shared" si="397"/>
        <x:v>0.13033461617326084</x:v>
      </x:c>
      <x:c r="V719" s="34">
        <x:f t="shared" si="398"/>
        <x:v>0.13142474668501741</x:v>
      </x:c>
      <x:c r="W719" s="34">
        <x:f t="shared" si="399"/>
        <x:v>0.86371767971248714</x:v>
      </x:c>
      <x:c r="X719" s="34">
        <x:f t="shared" si="400"/>
        <x:v>5.7530284760305514E-2</x:v>
      </x:c>
      <x:c r="Y719" s="34">
        <x:f t="shared" si="424"/>
        <x:v>0.99998626710299976</x:v>
      </x:c>
      <x:c r="Z719" s="34">
        <x:f t="shared" si="401"/>
        <x:v>0.13033282630140136</x:v>
      </x:c>
      <x:c r="AA719" s="34">
        <x:f t="shared" si="402"/>
        <x:v>0.13142294184250791</x:v>
      </x:c>
      <x:c r="AB719" s="34">
        <x:f t="shared" si="403"/>
        <x:v>0.86370581836655436</x:v>
      </x:c>
      <x:c r="AC719" s="34">
        <x:f t="shared" si="404"/>
        <x:v>5.752949470283051E-2</x:v>
      </x:c>
      <x:c r="AD719" s="34">
        <x:f t="shared" si="405"/>
        <x:v>1.182991081213294</x:v>
      </x:c>
      <x:c r="AE719" s="34">
        <x:f t="shared" si="425"/>
        <x:v>1.2170439798392672</x:v>
      </x:c>
      <x:c r="AF719" s="33">
        <x:f t="shared" si="406"/>
        <x:v>-2.7980006630878296E-2</x:v>
      </x:c>
      <x:c r="AG719" s="33">
        <x:f t="shared" si="426"/>
        <x:v>9.3872150125129394E-5</x:v>
      </x:c>
      <x:c r="AH719" s="30">
        <x:f t="shared" si="427"/>
        <x:v>44834</x:v>
      </x:c>
      <x:c r="AI719" s="36">
        <x:f t="shared" si="407"/>
        <x:v>2022</x:v>
      </x:c>
      <x:c r="AJ719" s="36">
        <x:f t="shared" si="408"/>
        <x:v>10</x:v>
      </x:c>
      <x:c r="AK719" s="26">
        <x:f t="shared" si="409"/>
        <x:v>0</x:v>
      </x:c>
      <x:c r="AL719" s="34">
        <x:f t="shared" si="428"/>
        <x:v>1.1729197890621244</x:v>
      </x:c>
      <x:c r="AM719" s="35" t="str">
        <x:f t="shared" si="410"/>
      </x:c>
      <x:c r="AN719" s="34">
        <x:f t="shared" si="429"/>
        <x:v>1.2170439798392672</x:v>
      </x:c>
      <x:c r="AO719" s="35">
        <x:f t="shared" si="411"/>
        <x:v>-2.7980006630878296E-2</x:v>
      </x:c>
      <x:c r="AP719" s="31">
        <x:f t="shared" si="412"/>
        <x:v>1</x:v>
      </x:c>
      <x:c r="AQ719" s="26" t="b">
        <x:f t="shared" si="413"/>
        <x:v>1</x:v>
      </x:c>
    </x:row>
    <x:row r="720">
      <x:c r="A720" s="30" t="n">
        <x:f>'净值底稿'!A682</x:f>
        <x:v>44858</x:v>
      </x:c>
      <x:c r="B720" s="32" t="n">
        <x:f>'净值底稿'!F682</x:f>
        <x:v>1.6173973375152748</x:v>
      </x:c>
      <x:c r="C720" s="32" t="n">
        <x:f>'净值底稿'!O682</x:f>
        <x:v>1.2425459675302104</x:v>
      </x:c>
      <x:c r="D720" s="32" t="n">
        <x:f>'净值底稿'!P682</x:f>
        <x:v>1.5702</x:v>
      </x:c>
      <x:c r="E720" s="32" t="n">
        <x:f>'净值底稿'!Q682</x:f>
        <x:v>1.4144</x:v>
      </x:c>
      <x:c r="F720" s="33">
        <x:f t="shared" si="414"/>
        <x:v>-9.2472742749556414E-3</x:v>
      </x:c>
      <x:c r="G720" s="33">
        <x:f t="shared" si="415"/>
        <x:v>-1.3061774226606815E-2</x:v>
      </x:c>
      <x:c r="H720" s="33">
        <x:f t="shared" si="416"/>
        <x:v>5.0974894864297404E-4</x:v>
      </x:c>
      <x:c r="I720" s="33">
        <x:f t="shared" si="417"/>
        <x:v>1.0935601458080368E-2</x:v>
      </x:c>
      <x:c r="J720" s="34">
        <x:f t="shared" si="418"/>
        <x:v>0.12912760290956216</x:v>
      </x:c>
      <x:c r="K720" s="34">
        <x:f t="shared" si="419"/>
        <x:v>0.12970632504796459</x:v>
      </x:c>
      <x:c r="L720" s="34">
        <x:f t="shared" si="420"/>
        <x:v>0.86414609149940358</x:v>
      </x:c>
      <x:c r="M720" s="34">
        <x:f t="shared" si="421"/>
        <x:v>5.8158614328985413E-2</x:v>
      </x:c>
      <x:c r="N720" s="34">
        <x:f t="shared" si="392"/>
        <x:v>1.1811386337859158</x:v>
      </x:c>
      <x:c r="O720" s="35">
        <x:f t="shared" si="393"/>
        <x:v>0.21913932924866211</x:v>
      </x:c>
      <x:c r="P720" s="26" t="b">
        <x:f t="shared" si="394"/>
        <x:v>0</x:v>
      </x:c>
      <x:c r="Q720" s="26" t="b">
        <x:f t="shared" si="395"/>
        <x:v>0</x:v>
      </x:c>
      <x:c r="R720" s="26" t="b">
        <x:f t="shared" si="396"/>
        <x:v>0</x:v>
      </x:c>
      <x:c r="S720" s="26" t="b">
        <x:f t="shared" si="422"/>
        <x:v>0</x:v>
      </x:c>
      <x:c r="T720" s="26" t="str">
        <x:f t="shared" si="423"/>
        <x:v>不调</x:v>
      </x:c>
      <x:c r="U720" s="34">
        <x:f t="shared" si="397"/>
        <x:v>0.12912760290956216</x:v>
      </x:c>
      <x:c r="V720" s="34">
        <x:f t="shared" si="398"/>
        <x:v>0.12970632504796459</x:v>
      </x:c>
      <x:c r="W720" s="34">
        <x:f t="shared" si="399"/>
        <x:v>0.86414609149940358</x:v>
      </x:c>
      <x:c r="X720" s="34">
        <x:f t="shared" si="400"/>
        <x:v>5.8158614328985413E-2</x:v>
      </x:c>
      <x:c r="Y720" s="34">
        <x:f t="shared" si="424"/>
        <x:v>0.99995880187477393</x:v>
      </x:c>
      <x:c r="Z720" s="34">
        <x:f t="shared" si="401"/>
        <x:v>0.12912228309440735</x:v>
      </x:c>
      <x:c r="AA720" s="34">
        <x:f t="shared" si="402"/>
        <x:v>0.12970098139054265</x:v>
      </x:c>
      <x:c r="AB720" s="34">
        <x:f t="shared" si="403"/>
        <x:v>0.86411049030051235</x:v>
      </x:c>
      <x:c r="AC720" s="34">
        <x:f t="shared" si="404"/>
        <x:v>5.8156218303109311E-2</x:v>
      </x:c>
      <x:c r="AD720" s="34">
        <x:f t="shared" si="405"/>
        <x:v>1.1810899730885716</x:v>
      </x:c>
      <x:c r="AE720" s="34">
        <x:f t="shared" si="425"/>
        <x:v>1.2170439798392672</x:v>
      </x:c>
      <x:c r="AF720" s="33">
        <x:f t="shared" si="406"/>
        <x:v>-2.9542076824079944E-2</x:v>
      </x:c>
      <x:c r="AG720" s="33">
        <x:f t="shared" si="426"/>
        <x:v>-1.6070350444000736E-3</x:v>
      </x:c>
      <x:c r="AH720" s="30">
        <x:f t="shared" si="427"/>
        <x:v>44834</x:v>
      </x:c>
      <x:c r="AI720" s="36">
        <x:f t="shared" si="407"/>
        <x:v>2022</x:v>
      </x:c>
      <x:c r="AJ720" s="36">
        <x:f t="shared" si="408"/>
        <x:v>10</x:v>
      </x:c>
      <x:c r="AK720" s="26">
        <x:f t="shared" si="409"/>
        <x:v>0</x:v>
      </x:c>
      <x:c r="AL720" s="34">
        <x:f t="shared" si="428"/>
        <x:v>1.1729197890621244</x:v>
      </x:c>
      <x:c r="AM720" s="35" t="str">
        <x:f t="shared" si="410"/>
      </x:c>
      <x:c r="AN720" s="34">
        <x:f t="shared" si="429"/>
        <x:v>1.2170439798392672</x:v>
      </x:c>
      <x:c r="AO720" s="35">
        <x:f t="shared" si="411"/>
        <x:v>-2.9542076824079944E-2</x:v>
      </x:c>
      <x:c r="AP720" s="31">
        <x:f t="shared" si="412"/>
        <x:v>1</x:v>
      </x:c>
      <x:c r="AQ720" s="26" t="b">
        <x:f t="shared" si="413"/>
        <x:v>1</x:v>
      </x:c>
    </x:row>
    <x:row r="721">
      <x:c r="A721" s="30" t="n">
        <x:f>'净值底稿'!A683</x:f>
        <x:v>44859</x:v>
      </x:c>
      <x:c r="B721" s="32" t="n">
        <x:f>'净值底稿'!F683</x:f>
        <x:v>1.61420356139107</x:v>
      </x:c>
      <x:c r="C721" s="32" t="n">
        <x:f>'净值底稿'!O683</x:f>
        <x:v>1.2395697686647051</x:v>
      </x:c>
      <x:c r="D721" s="32" t="n">
        <x:f>'净值底稿'!P683</x:f>
        <x:v>1.5697</x:v>
      </x:c>
      <x:c r="E721" s="32" t="n">
        <x:f>'净值底稿'!Q683</x:f>
        <x:v>1.4161</x:v>
      </x:c>
      <x:c r="F721" s="33">
        <x:f t="shared" si="414"/>
        <x:v>-1.974639162638514E-3</x:v>
      </x:c>
      <x:c r="G721" s="33">
        <x:f t="shared" si="415"/>
        <x:v>-2.3952424644868575E-3</x:v>
      </x:c>
      <x:c r="H721" s="33">
        <x:f t="shared" si="416"/>
        <x:v>-3.1843077314985813E-4</x:v>
      </x:c>
      <x:c r="I721" s="33">
        <x:f t="shared" si="417"/>
        <x:v>1.2019230769229061E-3</x:v>
      </x:c>
      <x:c r="J721" s="34">
        <x:f t="shared" si="418"/>
        <x:v>0.12886731317743982</x:v>
      </x:c>
      <x:c r="K721" s="34">
        <x:f t="shared" si="419"/>
        <x:v>0.1293903160922304</x:v>
      </x:c>
      <x:c r="L721" s="34">
        <x:f t="shared" si="420"/>
        <x:v>0.863835330928999</x:v>
      </x:c>
      <x:c r="M721" s="34">
        <x:f t="shared" si="421"/>
        <x:v>5.8226117603954387E-2</x:v>
      </x:c>
      <x:c r="N721" s="34">
        <x:f t="shared" si="392"/>
        <x:v>1.1803190778026238</x:v>
      </x:c>
      <x:c r="O721" s="35">
        <x:f t="shared" si="393"/>
        <x:v>0.2188032322162099</x:v>
      </x:c>
      <x:c r="P721" s="26" t="b">
        <x:f t="shared" si="394"/>
        <x:v>0</x:v>
      </x:c>
      <x:c r="Q721" s="26" t="b">
        <x:f t="shared" si="395"/>
        <x:v>0</x:v>
      </x:c>
      <x:c r="R721" s="26" t="b">
        <x:f t="shared" si="396"/>
        <x:v>0</x:v>
      </x:c>
      <x:c r="S721" s="26" t="b">
        <x:f t="shared" si="422"/>
        <x:v>0</x:v>
      </x:c>
      <x:c r="T721" s="26" t="str">
        <x:f t="shared" si="423"/>
        <x:v>不调</x:v>
      </x:c>
      <x:c r="U721" s="34">
        <x:f t="shared" si="397"/>
        <x:v>0.12886731317743982</x:v>
      </x:c>
      <x:c r="V721" s="34">
        <x:f t="shared" si="398"/>
        <x:v>0.1293903160922304</x:v>
      </x:c>
      <x:c r="W721" s="34">
        <x:f t="shared" si="399"/>
        <x:v>0.863835330928999</x:v>
      </x:c>
      <x:c r="X721" s="34">
        <x:f t="shared" si="400"/>
        <x:v>5.8226117603954387E-2</x:v>
      </x:c>
      <x:c r="Y721" s="34">
        <x:f t="shared" si="424"/>
        <x:v>0.99998626710299976</x:v>
      </x:c>
      <x:c r="Z721" s="34">
        <x:f t="shared" si="401"/>
        <x:v>0.12886554345590126</x:v>
      </x:c>
      <x:c r="AA721" s="34">
        <x:f t="shared" si="402"/>
        <x:v>0.12938853918834667</x:v>
      </x:c>
      <x:c r="AB721" s="34">
        <x:f t="shared" si="403"/>
        <x:v>0.86382346796737419</x:v>
      </x:c>
      <x:c r="AC721" s="34">
        <x:f t="shared" si="404"/>
        <x:v>5.8225317990678607E-2</x:v>
      </x:c>
      <x:c r="AD721" s="34">
        <x:f t="shared" si="405"/>
        <x:v>1.1803028686023007</x:v>
      </x:c>
      <x:c r="AE721" s="34">
        <x:f t="shared" si="425"/>
        <x:v>1.2170439798392672</x:v>
      </x:c>
      <x:c r="AF721" s="33">
        <x:f t="shared" si="406"/>
        <x:v>-3.0188811452663167E-2</x:v>
      </x:c>
      <x:c r="AG721" s="33">
        <x:f t="shared" si="426"/>
        <x:v>-6.6642212211198704E-4</x:v>
      </x:c>
      <x:c r="AH721" s="30">
        <x:f t="shared" si="427"/>
        <x:v>44834</x:v>
      </x:c>
      <x:c r="AI721" s="36">
        <x:f t="shared" si="407"/>
        <x:v>2022</x:v>
      </x:c>
      <x:c r="AJ721" s="36">
        <x:f t="shared" si="408"/>
        <x:v>10</x:v>
      </x:c>
      <x:c r="AK721" s="26">
        <x:f t="shared" si="409"/>
        <x:v>0</x:v>
      </x:c>
      <x:c r="AL721" s="34">
        <x:f t="shared" si="428"/>
        <x:v>1.1729197890621244</x:v>
      </x:c>
      <x:c r="AM721" s="35" t="str">
        <x:f t="shared" si="410"/>
      </x:c>
      <x:c r="AN721" s="34">
        <x:f t="shared" si="429"/>
        <x:v>1.2170439798392672</x:v>
      </x:c>
      <x:c r="AO721" s="35">
        <x:f t="shared" si="411"/>
        <x:v>-3.0188811452663167E-2</x:v>
      </x:c>
      <x:c r="AP721" s="31">
        <x:f t="shared" si="412"/>
        <x:v>1</x:v>
      </x:c>
      <x:c r="AQ721" s="26" t="b">
        <x:f t="shared" si="413"/>
        <x:v>1</x:v>
      </x:c>
    </x:row>
    <x:row r="722">
      <x:c r="A722" s="30" t="n">
        <x:f>'净值底稿'!A684</x:f>
        <x:v>44860</x:v>
      </x:c>
      <x:c r="B722" s="32" t="n">
        <x:f>'净值底稿'!F684</x:f>
        <x:v>1.6294534073134623</x:v>
      </x:c>
      <x:c r="C722" s="32" t="n">
        <x:f>'净值底稿'!O684</x:f>
        <x:v>1.2593881854352715</x:v>
      </x:c>
      <x:c r="D722" s="32" t="n">
        <x:f>'净值底稿'!P684</x:f>
        <x:v>1.5706</x:v>
      </x:c>
      <x:c r="E722" s="32" t="n">
        <x:f>'净值底稿'!Q684</x:f>
        <x:v>1.417</x:v>
      </x:c>
      <x:c r="F722" s="33">
        <x:f t="shared" si="414"/>
        <x:v>9.4472879921356778E-3</x:v>
      </x:c>
      <x:c r="G722" s="33">
        <x:f t="shared" si="415"/>
        <x:v>1.5988141427420555E-2</x:v>
      </x:c>
      <x:c r="H722" s="33">
        <x:f t="shared" si="416"/>
        <x:v>5.7335796649038429E-4</x:v>
      </x:c>
      <x:c r="I722" s="33">
        <x:f t="shared" si="417"/>
        <x:v>6.3554833698198365E-4</x:v>
      </x:c>
      <x:c r="J722" s="34">
        <x:f t="shared" si="418"/>
        <x:v>0.13008297335719224</x:v>
      </x:c>
      <x:c r="K722" s="34">
        <x:f t="shared" si="419"/>
        <x:v>0.1314572214519773</x:v>
      </x:c>
      <x:c r="L722" s="34">
        <x:f t="shared" si="420"/>
        <x:v>0.86431874803437458</x:v>
      </x:c>
      <x:c r="M722" s="34">
        <x:f t="shared" si="421"/>
        <x:v>5.8262322994697829E-2</x:v>
      </x:c>
      <x:c r="N722" s="34">
        <x:f t="shared" si="392"/>
        <x:v>1.1841212658382421</x:v>
      </x:c>
      <x:c r="O722" s="35">
        <x:f t="shared" si="393"/>
        <x:v>0.22087281290740496</x:v>
      </x:c>
      <x:c r="P722" s="26" t="b">
        <x:f t="shared" si="394"/>
        <x:v>0</x:v>
      </x:c>
      <x:c r="Q722" s="26" t="b">
        <x:f t="shared" si="395"/>
        <x:v>0</x:v>
      </x:c>
      <x:c r="R722" s="26" t="b">
        <x:f t="shared" si="396"/>
        <x:v>0</x:v>
      </x:c>
      <x:c r="S722" s="26" t="b">
        <x:f t="shared" si="422"/>
        <x:v>0</x:v>
      </x:c>
      <x:c r="T722" s="26" t="str">
        <x:f t="shared" si="423"/>
        <x:v>不调</x:v>
      </x:c>
      <x:c r="U722" s="34">
        <x:f t="shared" si="397"/>
        <x:v>0.13008297335719224</x:v>
      </x:c>
      <x:c r="V722" s="34">
        <x:f t="shared" si="398"/>
        <x:v>0.1314572214519773</x:v>
      </x:c>
      <x:c r="W722" s="34">
        <x:f t="shared" si="399"/>
        <x:v>0.86431874803437458</x:v>
      </x:c>
      <x:c r="X722" s="34">
        <x:f t="shared" si="400"/>
        <x:v>5.8262322994697829E-2</x:v>
      </x:c>
      <x:c r="Y722" s="34">
        <x:f t="shared" si="424"/>
        <x:v>0.99998626710299976</x:v>
      </x:c>
      <x:c r="Z722" s="34">
        <x:f t="shared" si="401"/>
        <x:v>0.13008118694111764</x:v>
      </x:c>
      <x:c r="AA722" s="34">
        <x:f t="shared" si="402"/>
        <x:v>0.13145541616349515</x:v>
      </x:c>
      <x:c r="AB722" s="34">
        <x:f t="shared" si="403"/>
        <x:v>0.86430687843403242</x:v>
      </x:c>
      <x:c r="AC722" s="34">
        <x:f t="shared" si="404"/>
        <x:v>5.8261522884217147E-2</x:v>
      </x:c>
      <x:c r="AD722" s="34">
        <x:f t="shared" si="405"/>
        <x:v>1.1841050044228623</x:v>
      </x:c>
      <x:c r="AE722" s="34">
        <x:f t="shared" si="425"/>
        <x:v>1.2170439798392672</x:v>
      </x:c>
      <x:c r="AF722" s="33">
        <x:f t="shared" si="406"/>
        <x:v>-2.7064737151696883E-2</x:v>
      </x:c>
      <x:c r="AG722" s="33">
        <x:f t="shared" si="426"/>
        <x:v>3.2213221891632671E-3</x:v>
      </x:c>
      <x:c r="AH722" s="30">
        <x:f t="shared" si="427"/>
        <x:v>44834</x:v>
      </x:c>
      <x:c r="AI722" s="36">
        <x:f t="shared" si="407"/>
        <x:v>2022</x:v>
      </x:c>
      <x:c r="AJ722" s="36">
        <x:f t="shared" si="408"/>
        <x:v>10</x:v>
      </x:c>
      <x:c r="AK722" s="26">
        <x:f t="shared" si="409"/>
        <x:v>0</x:v>
      </x:c>
      <x:c r="AL722" s="34">
        <x:f t="shared" si="428"/>
        <x:v>1.1729197890621244</x:v>
      </x:c>
      <x:c r="AM722" s="35" t="str">
        <x:f t="shared" si="410"/>
      </x:c>
      <x:c r="AN722" s="34">
        <x:f t="shared" si="429"/>
        <x:v>1.2170439798392672</x:v>
      </x:c>
      <x:c r="AO722" s="35">
        <x:f t="shared" si="411"/>
        <x:v>-2.7064737151696883E-2</x:v>
      </x:c>
      <x:c r="AP722" s="31">
        <x:f t="shared" si="412"/>
        <x:v>1</x:v>
      </x:c>
      <x:c r="AQ722" s="26" t="b">
        <x:f t="shared" si="413"/>
        <x:v>1</x:v>
      </x:c>
    </x:row>
    <x:row r="723">
      <x:c r="A723" s="30" t="n">
        <x:f>'净值底稿'!A685</x:f>
        <x:v>44861</x:v>
      </x:c>
      <x:c r="B723" s="32" t="n">
        <x:f>'净值底稿'!F685</x:f>
        <x:v>1.6035431171668026</x:v>
      </x:c>
      <x:c r="C723" s="32" t="n">
        <x:f>'净值底稿'!O685</x:f>
        <x:v>1.2530476854176253</x:v>
      </x:c>
      <x:c r="D723" s="32" t="n">
        <x:f>'净值底稿'!P685</x:f>
        <x:v>1.5712</x:v>
      </x:c>
      <x:c r="E723" s="32" t="n">
        <x:f>'净值底稿'!Q685</x:f>
        <x:v>1.4139</x:v>
      </x:c>
      <x:c r="F723" s="33">
        <x:f t="shared" si="414"/>
        <x:v>-1.5901215726922158E-2</x:v>
      </x:c>
      <x:c r="G723" s="33">
        <x:f t="shared" si="415"/>
        <x:v>-5.0345875012752783E-3</x:v>
      </x:c>
      <x:c r="H723" s="33">
        <x:f t="shared" si="416"/>
        <x:v>3.8201961033990095E-4</x:v>
      </x:c>
      <x:c r="I723" s="33">
        <x:f t="shared" si="417"/>
        <x:v>-2.1877205363444174E-3</x:v>
      </x:c>
      <x:c r="J723" s="34">
        <x:f t="shared" si="418"/>
        <x:v>0.12801273792555284</x:v>
      </x:c>
      <x:c r="K723" s="34">
        <x:f t="shared" si="419"/>
        <x:v>0.13079359236830349</x:v>
      </x:c>
      <x:c r="L723" s="34">
        <x:f t="shared" si="420"/>
        <x:v>0.86463706061094592</x:v>
      </x:c>
      <x:c r="M723" s="34">
        <x:f t="shared" si="421"/>
        <x:v>5.8134062954124648E-2</x:v>
      </x:c>
      <x:c r="N723" s="34">
        <x:f t="shared" si="392"/>
        <x:v>1.181577453858927</x:v>
      </x:c>
      <x:c r="O723" s="35">
        <x:f t="shared" si="393"/>
        <x:v>0.21903458757495572</x:v>
      </x:c>
      <x:c r="P723" s="26" t="b">
        <x:f t="shared" si="394"/>
        <x:v>0</x:v>
      </x:c>
      <x:c r="Q723" s="26" t="b">
        <x:f t="shared" si="395"/>
        <x:v>0</x:v>
      </x:c>
      <x:c r="R723" s="26" t="b">
        <x:f t="shared" si="396"/>
        <x:v>0</x:v>
      </x:c>
      <x:c r="S723" s="26" t="b">
        <x:f t="shared" si="422"/>
        <x:v>0</x:v>
      </x:c>
      <x:c r="T723" s="26" t="str">
        <x:f t="shared" si="423"/>
        <x:v>不调</x:v>
      </x:c>
      <x:c r="U723" s="34">
        <x:f t="shared" si="397"/>
        <x:v>0.12801273792555284</x:v>
      </x:c>
      <x:c r="V723" s="34">
        <x:f t="shared" si="398"/>
        <x:v>0.13079359236830349</x:v>
      </x:c>
      <x:c r="W723" s="34">
        <x:f t="shared" si="399"/>
        <x:v>0.86463706061094592</x:v>
      </x:c>
      <x:c r="X723" s="34">
        <x:f t="shared" si="400"/>
        <x:v>5.8134062954124648E-2</x:v>
      </x:c>
      <x:c r="Y723" s="34">
        <x:f t="shared" si="424"/>
        <x:v>0.99998626710299976</x:v>
      </x:c>
      <x:c r="Z723" s="34">
        <x:f t="shared" si="401"/>
        <x:v>0.1280109799398082</x:v>
      </x:c>
      <x:c r="AA723" s="34">
        <x:f t="shared" si="402"/>
        <x:v>0.1307917961933712</x:v>
      </x:c>
      <x:c r="AB723" s="34">
        <x:f t="shared" si="403"/>
        <x:v>0.86462518663924992</x:v>
      </x:c>
      <x:c r="AC723" s="34">
        <x:f t="shared" si="404"/>
        <x:v>5.8133264605025894E-2</x:v>
      </x:c>
      <x:c r="AD723" s="34">
        <x:f t="shared" si="405"/>
        <x:v>1.1815612273774552</x:v>
      </x:c>
      <x:c r="AE723" s="34">
        <x:f t="shared" si="425"/>
        <x:v>1.2170439798392672</x:v>
      </x:c>
      <x:c r="AF723" s="33">
        <x:f t="shared" si="406"/>
        <x:v>-2.9154864614258313E-2</x:v>
      </x:c>
      <x:c r="AG723" s="33">
        <x:f t="shared" si="426"/>
        <x:v>-2.1482698205864681E-3</x:v>
      </x:c>
      <x:c r="AH723" s="30">
        <x:f t="shared" si="427"/>
        <x:v>44834</x:v>
      </x:c>
      <x:c r="AI723" s="36">
        <x:f t="shared" si="407"/>
        <x:v>2022</x:v>
      </x:c>
      <x:c r="AJ723" s="36">
        <x:f t="shared" si="408"/>
        <x:v>10</x:v>
      </x:c>
      <x:c r="AK723" s="26">
        <x:f t="shared" si="409"/>
        <x:v>0</x:v>
      </x:c>
      <x:c r="AL723" s="34">
        <x:f t="shared" si="428"/>
        <x:v>1.1729197890621244</x:v>
      </x:c>
      <x:c r="AM723" s="35" t="str">
        <x:f t="shared" si="410"/>
      </x:c>
      <x:c r="AN723" s="34">
        <x:f t="shared" si="429"/>
        <x:v>1.2170439798392672</x:v>
      </x:c>
      <x:c r="AO723" s="35">
        <x:f t="shared" si="411"/>
        <x:v>-2.9154864614258313E-2</x:v>
      </x:c>
      <x:c r="AP723" s="31">
        <x:f t="shared" si="412"/>
        <x:v>1</x:v>
      </x:c>
      <x:c r="AQ723" s="26" t="b">
        <x:f t="shared" si="413"/>
        <x:v>1</x:v>
      </x:c>
    </x:row>
    <x:row r="724">
      <x:c r="A724" s="30" t="n">
        <x:f>'净值底稿'!A686</x:f>
        <x:v>44862</x:v>
      </x:c>
      <x:c r="B724" s="32" t="n">
        <x:f>'净值底稿'!F686</x:f>
        <x:v>1.5663295852016725</x:v>
      </x:c>
      <x:c r="C724" s="32" t="n">
        <x:f>'净值底稿'!O686</x:f>
        <x:v>1.2114696015341877</x:v>
      </x:c>
      <x:c r="D724" s="32" t="n">
        <x:f>'净值底稿'!P686</x:f>
        <x:v>1.5721</x:v>
      </x:c>
      <x:c r="E724" s="32" t="n">
        <x:f>'净值底稿'!Q686</x:f>
        <x:v>1.4121</x:v>
      </x:c>
      <x:c r="F724" s="33">
        <x:f t="shared" si="414"/>
        <x:v>-2.3207066630600015E-2</x:v>
      </x:c>
      <x:c r="G724" s="33">
        <x:f t="shared" si="415"/>
        <x:v>-3.3181565528035084E-2</x:v>
      </x:c>
      <x:c r="H724" s="33">
        <x:f t="shared" si="416"/>
        <x:v>5.7281059063152284E-4</x:v>
      </x:c>
      <x:c r="I724" s="33">
        <x:f t="shared" si="417"/>
        <x:v>-1.2730744748568057E-3</x:v>
      </x:c>
      <x:c r="J724" s="34">
        <x:f t="shared" si="418"/>
        <x:v>0.12504022059889666</x:v>
      </x:c>
      <x:c r="K724" s="34">
        <x:f t="shared" si="419"/>
        <x:v>0.12645191963745145</x:v>
      </x:c>
      <x:c r="L724" s="34">
        <x:f t="shared" si="420"/>
        <x:v>0.86512045310308361</x:v>
      </x:c>
      <x:c r="M724" s="34">
        <x:f t="shared" si="421"/>
        <x:v>5.8059256629717136E-2</x:v>
      </x:c>
      <x:c r="N724" s="34">
        <x:f t="shared" si="392"/>
        <x:v>1.1746718499691489</x:v>
      </x:c>
      <x:c r="O724" s="35">
        <x:f t="shared" si="393"/>
        <x:v>0.21409565594251129</x:v>
      </x:c>
      <x:c r="P724" s="26" t="b">
        <x:f t="shared" si="394"/>
        <x:v>0</x:v>
      </x:c>
      <x:c r="Q724" s="26" t="b">
        <x:f t="shared" si="395"/>
        <x:v>0</x:v>
      </x:c>
      <x:c r="R724" s="26" t="b">
        <x:f t="shared" si="396"/>
        <x:v>0</x:v>
      </x:c>
      <x:c r="S724" s="26" t="b">
        <x:f t="shared" si="422"/>
        <x:v>0</x:v>
      </x:c>
      <x:c r="T724" s="26" t="str">
        <x:f t="shared" si="423"/>
        <x:v>不调</x:v>
      </x:c>
      <x:c r="U724" s="34">
        <x:f t="shared" si="397"/>
        <x:v>0.12504022059889666</x:v>
      </x:c>
      <x:c r="V724" s="34">
        <x:f t="shared" si="398"/>
        <x:v>0.12645191963745145</x:v>
      </x:c>
      <x:c r="W724" s="34">
        <x:f t="shared" si="399"/>
        <x:v>0.86512045310308361</x:v>
      </x:c>
      <x:c r="X724" s="34">
        <x:f t="shared" si="400"/>
        <x:v>5.8059256629717136E-2</x:v>
      </x:c>
      <x:c r="Y724" s="34">
        <x:f t="shared" si="424"/>
        <x:v>0.99998626710299976</x:v>
      </x:c>
      <x:c r="Z724" s="34">
        <x:f t="shared" si="401"/>
        <x:v>0.1250385034344263</x:v>
      </x:c>
      <x:c r="AA724" s="34">
        <x:f t="shared" si="402"/>
        <x:v>0.12645018308626357</x:v>
      </x:c>
      <x:c r="AB724" s="34">
        <x:f t="shared" si="403"/>
        <x:v>0.86510857249300832</x:v>
      </x:c>
      <x:c r="AC724" s="34">
        <x:f t="shared" si="404"/>
        <x:v>5.8058459307925928E-2</x:v>
      </x:c>
      <x:c r="AD724" s="34">
        <x:f t="shared" si="405"/>
        <x:v>1.174655718321624</x:v>
      </x:c>
      <x:c r="AE724" s="34">
        <x:f t="shared" si="425"/>
        <x:v>1.2170439798392672</x:v>
      </x:c>
      <x:c r="AF724" s="33">
        <x:f t="shared" si="406"/>
        <x:v>-3.4828865858439473E-2</x:v>
      </x:c>
      <x:c r="AG724" s="33">
        <x:f t="shared" si="426"/>
        <x:v>-5.8443937527963286E-3</x:v>
      </x:c>
      <x:c r="AH724" s="30">
        <x:f t="shared" si="427"/>
        <x:v>44834</x:v>
      </x:c>
      <x:c r="AI724" s="36">
        <x:f t="shared" si="407"/>
        <x:v>2022</x:v>
      </x:c>
      <x:c r="AJ724" s="36">
        <x:f t="shared" si="408"/>
        <x:v>10</x:v>
      </x:c>
      <x:c r="AK724" s="26">
        <x:f t="shared" si="409"/>
        <x:v>0</x:v>
      </x:c>
      <x:c r="AL724" s="34">
        <x:f t="shared" si="428"/>
        <x:v>1.1729197890621244</x:v>
      </x:c>
      <x:c r="AM724" s="35" t="str">
        <x:f t="shared" si="410"/>
      </x:c>
      <x:c r="AN724" s="34">
        <x:f t="shared" si="429"/>
        <x:v>1.2170439798392672</x:v>
      </x:c>
      <x:c r="AO724" s="35">
        <x:f t="shared" si="411"/>
        <x:v>-3.4828865858439473E-2</x:v>
      </x:c>
      <x:c r="AP724" s="31">
        <x:f t="shared" si="412"/>
        <x:v>1</x:v>
      </x:c>
      <x:c r="AQ724" s="26" t="b">
        <x:f t="shared" si="413"/>
        <x:v>1</x:v>
      </x:c>
    </x:row>
    <x:row r="725">
      <x:c r="A725" s="30" t="n">
        <x:f>'净值底稿'!A687</x:f>
        <x:v>44865</x:v>
      </x:c>
      <x:c r="B725" s="32" t="n">
        <x:f>'净值底稿'!F687</x:f>
        <x:v>1.5893882410992475</x:v>
      </x:c>
      <x:c r="C725" s="32" t="n">
        <x:f>'净值底稿'!O687</x:f>
        <x:v>1.2134512878725585</x:v>
      </x:c>
      <x:c r="D725" s="32" t="n">
        <x:f>'净值底稿'!P687</x:f>
        <x:v>1.5731</x:v>
      </x:c>
      <x:c r="E725" s="32" t="n">
        <x:f>'净值底稿'!Q687</x:f>
        <x:v>1.4089</x:v>
      </x:c>
      <x:c r="F725" s="33">
        <x:f t="shared" si="414"/>
        <x:v>1.4721458443630153E-2</x:v>
      </x:c>
      <x:c r="G725" s="33">
        <x:f t="shared" si="415"/>
        <x:v>1.6357705846363757E-3</x:v>
      </x:c>
      <x:c r="H725" s="33">
        <x:f t="shared" si="416"/>
        <x:v>6.3609185166324522E-4</x:v>
      </x:c>
      <x:c r="I725" s="33">
        <x:f t="shared" si="417"/>
        <x:v>-2.2661284611570354E-3</x:v>
      </x:c>
      <x:c r="J725" s="34">
        <x:f t="shared" si="418"/>
        <x:v>0.12687925256658991</x:v>
      </x:c>
      <x:c r="K725" s="34">
        <x:f t="shared" si="419"/>
        <x:v>0.12665702657617797</x:v>
      </x:c>
      <x:c r="L725" s="34">
        <x:f t="shared" si="420"/>
        <x:v>0.86565886100677514</x:v>
      </x:c>
      <x:c r="M725" s="34">
        <x:f t="shared" si="421"/>
        <x:v>5.792689138087731E-2</x:v>
      </x:c>
      <x:c r="N725" s="34">
        <x:f t="shared" si="392"/>
        <x:v>1.1771220315304203</x:v>
      </x:c>
      <x:c r="O725" s="35">
        <x:f t="shared" si="393"/>
        <x:v>0.21538657195391706</x:v>
      </x:c>
      <x:c r="P725" s="26" t="b">
        <x:f t="shared" si="394"/>
        <x:v>0</x:v>
      </x:c>
      <x:c r="Q725" s="26" t="b">
        <x:f t="shared" si="395"/>
        <x:v>0</x:v>
      </x:c>
      <x:c r="R725" s="26" t="b">
        <x:f t="shared" si="396"/>
        <x:v>0</x:v>
      </x:c>
      <x:c r="S725" s="26" t="b">
        <x:f t="shared" si="422"/>
        <x:v>0</x:v>
      </x:c>
      <x:c r="T725" s="26" t="str">
        <x:f t="shared" si="423"/>
        <x:v>不调</x:v>
      </x:c>
      <x:c r="U725" s="34">
        <x:f t="shared" si="397"/>
        <x:v>0.12687925256658991</x:v>
      </x:c>
      <x:c r="V725" s="34">
        <x:f t="shared" si="398"/>
        <x:v>0.12665702657617797</x:v>
      </x:c>
      <x:c r="W725" s="34">
        <x:f t="shared" si="399"/>
        <x:v>0.86565886100677514</x:v>
      </x:c>
      <x:c r="X725" s="34">
        <x:f t="shared" si="400"/>
        <x:v>5.792689138087731E-2</x:v>
      </x:c>
      <x:c r="Y725" s="34">
        <x:f t="shared" si="424"/>
        <x:v>0.99995880187477393</x:v>
      </x:c>
      <x:c r="Z725" s="34">
        <x:f t="shared" si="401"/>
        <x:v>0.12687402537925407</x:v>
      </x:c>
      <x:c r="AA725" s="34">
        <x:f t="shared" si="402"/>
        <x:v>0.12665180854413632</x:v>
      </x:c>
      <x:c r="AB725" s="34">
        <x:f t="shared" si="403"/>
        <x:v>0.86562319748461636</x:v>
      </x:c>
      <x:c r="AC725" s="34">
        <x:f t="shared" si="404"/>
        <x:v>5.7924504901552244E-2</x:v>
      </x:c>
      <x:c r="AD725" s="34">
        <x:f t="shared" si="405"/>
        <x:v>1.177073536309559</x:v>
      </x:c>
      <x:c r="AE725" s="34">
        <x:f t="shared" si="425"/>
        <x:v>1.2170439798392672</x:v>
      </x:c>
      <x:c r="AF725" s="33">
        <x:f t="shared" si="406"/>
        <x:v>-3.2842234292130512E-2</x:v>
      </x:c>
      <x:c r="AG725" s="33">
        <x:f t="shared" si="426"/>
        <x:v>2.0583205361563994E-3</x:v>
      </x:c>
      <x:c r="AH725" s="30">
        <x:f t="shared" si="427"/>
        <x:v>44834</x:v>
      </x:c>
      <x:c r="AI725" s="36">
        <x:f t="shared" si="407"/>
        <x:v>2022</x:v>
      </x:c>
      <x:c r="AJ725" s="36">
        <x:f t="shared" si="408"/>
        <x:v>10</x:v>
      </x:c>
      <x:c r="AK725" s="26">
        <x:f t="shared" si="409"/>
        <x:v>1</x:v>
      </x:c>
      <x:c r="AL725" s="34">
        <x:f t="shared" si="428"/>
        <x:v>1.1729197890621244</x:v>
      </x:c>
      <x:c r="AM725" s="35">
        <x:f t="shared" si="410"/>
        <x:v>3.5413736609866131E-3</x:v>
      </x:c>
      <x:c r="AN725" s="34">
        <x:f t="shared" si="429"/>
        <x:v>1.2170439798392672</x:v>
      </x:c>
      <x:c r="AO725" s="35">
        <x:f t="shared" si="411"/>
        <x:v>-3.2842234292130512E-2</x:v>
      </x:c>
      <x:c r="AP725" s="31">
        <x:f t="shared" si="412"/>
        <x:v>1</x:v>
      </x:c>
      <x:c r="AQ725" s="26" t="b">
        <x:f t="shared" si="413"/>
        <x:v>1</x:v>
      </x:c>
    </x:row>
    <x:row r="726">
      <x:c r="A726" s="30" t="n">
        <x:f>'净值底稿'!A688</x:f>
        <x:v>44866</x:v>
      </x:c>
      <x:c r="B726" s="32" t="n">
        <x:f>'净值底稿'!F688</x:f>
        <x:v>1.6102104840709774</x:v>
      </x:c>
      <x:c r="C726" s="32" t="n">
        <x:f>'净值底稿'!O688</x:f>
        <x:v>1.2435031233980849</x:v>
      </x:c>
      <x:c r="D726" s="32" t="n">
        <x:f>'净值底稿'!P688</x:f>
        <x:v>1.5722</x:v>
      </x:c>
      <x:c r="E726" s="32" t="n">
        <x:f>'净值底稿'!Q688</x:f>
        <x:v>1.4098</x:v>
      </x:c>
      <x:c r="F726" s="33">
        <x:f t="shared" si="414"/>
        <x:v>1.3100790878715074E-2</x:v>
      </x:c>
      <x:c r="G726" s="33">
        <x:f t="shared" si="415"/>
        <x:v>2.4765588718615783E-2</x:v>
      </x:c>
      <x:c r="H726" s="33">
        <x:f t="shared" si="416"/>
        <x:v>-5.7211874642415506E-4</x:v>
      </x:c>
      <x:c r="I726" s="33">
        <x:f t="shared" si="417"/>
        <x:v>6.3879622400442315E-4</x:v>
      </x:c>
      <x:c r="J726" s="34">
        <x:f t="shared" si="418"/>
        <x:v>0.12853617545368848</x:v>
      </x:c>
      <x:c r="K726" s="34">
        <x:f t="shared" si="419"/>
        <x:v>0.12978841514500927</x:v>
      </x:c>
      <x:c r="L726" s="34">
        <x:f t="shared" si="420"/>
        <x:v>0.86512795822599575</x:v>
      </x:c>
      <x:c r="M726" s="34">
        <x:f t="shared" si="421"/>
        <x:v>5.7961506856560679E-2</x:v>
      </x:c>
      <x:c r="N726" s="34">
        <x:f t="shared" si="392"/>
        <x:v>1.1814140556812542</x:v>
      </x:c>
      <x:c r="O726" s="35">
        <x:f t="shared" si="393"/>
        <x:v>0.21865711632297843</x:v>
      </x:c>
      <x:c r="P726" s="26" t="b">
        <x:f t="shared" si="394"/>
        <x:v>0</x:v>
      </x:c>
      <x:c r="Q726" s="26" t="b">
        <x:f t="shared" si="395"/>
        <x:v>0</x:v>
      </x:c>
      <x:c r="R726" s="26" t="b">
        <x:f t="shared" si="396"/>
        <x:v>0</x:v>
      </x:c>
      <x:c r="S726" s="26" t="b">
        <x:f t="shared" si="422"/>
        <x:v>0</x:v>
      </x:c>
      <x:c r="T726" s="26" t="str">
        <x:f t="shared" si="423"/>
        <x:v>不调</x:v>
      </x:c>
      <x:c r="U726" s="34">
        <x:f t="shared" si="397"/>
        <x:v>0.12853617545368848</x:v>
      </x:c>
      <x:c r="V726" s="34">
        <x:f t="shared" si="398"/>
        <x:v>0.12978841514500927</x:v>
      </x:c>
      <x:c r="W726" s="34">
        <x:f t="shared" si="399"/>
        <x:v>0.86512795822599575</x:v>
      </x:c>
      <x:c r="X726" s="34">
        <x:f t="shared" si="400"/>
        <x:v>5.7961506856560679E-2</x:v>
      </x:c>
      <x:c r="Y726" s="34">
        <x:f t="shared" si="424"/>
        <x:v>0.99998626710299976</x:v>
      </x:c>
      <x:c r="Z726" s="34">
        <x:f t="shared" si="401"/>
        <x:v>0.12853441027963017</x:v>
      </x:c>
      <x:c r="AA726" s="34">
        <x:f t="shared" si="402"/>
        <x:v>0.12978663277407226</x:v>
      </x:c>
      <x:c r="AB726" s="34">
        <x:f t="shared" si="403"/>
        <x:v>0.86511607751285335</x:v>
      </x:c>
      <x:c r="AC726" s="34">
        <x:f t="shared" si="404"/>
        <x:v>5.796071087715704E-2</x:v>
      </x:c>
      <x:c r="AD726" s="34">
        <x:f t="shared" si="405"/>
        <x:v>1.181397831443713</x:v>
      </x:c>
      <x:c r="AE726" s="34">
        <x:f t="shared" si="425"/>
        <x:v>1.2170439798392672</x:v>
      </x:c>
      <x:c r="AF726" s="33">
        <x:f t="shared" si="406"/>
        <x:v>-2.928912100634351E-2</x:v>
      </x:c>
      <x:c r="AG726" s="33">
        <x:f t="shared" si="426"/>
        <x:v>3.6737680363725378E-3</x:v>
      </x:c>
      <x:c r="AH726" s="30">
        <x:f t="shared" si="427"/>
        <x:v>44834</x:v>
      </x:c>
      <x:c r="AI726" s="36">
        <x:f t="shared" si="407"/>
        <x:v>2022</x:v>
      </x:c>
      <x:c r="AJ726" s="36">
        <x:f t="shared" si="408"/>
        <x:v>11</x:v>
      </x:c>
      <x:c r="AK726" s="26">
        <x:f t="shared" si="409"/>
        <x:v>0</x:v>
      </x:c>
      <x:c r="AL726" s="34">
        <x:f t="shared" si="428"/>
        <x:v>1.177073536309559</x:v>
      </x:c>
      <x:c r="AM726" s="35" t="str">
        <x:f t="shared" si="410"/>
      </x:c>
      <x:c r="AN726" s="34">
        <x:f t="shared" si="429"/>
        <x:v>1.2170439798392672</x:v>
      </x:c>
      <x:c r="AO726" s="35">
        <x:f t="shared" si="411"/>
        <x:v>-2.928912100634351E-2</x:v>
      </x:c>
      <x:c r="AP726" s="31">
        <x:f t="shared" si="412"/>
        <x:v>1</x:v>
      </x:c>
      <x:c r="AQ726" s="26" t="b">
        <x:f t="shared" si="413"/>
        <x:v>1</x:v>
      </x:c>
    </x:row>
    <x:row r="727">
      <x:c r="A727" s="30" t="n">
        <x:f>'净值底稿'!A689</x:f>
        <x:v>44867</x:v>
      </x:c>
      <x:c r="B727" s="32" t="n">
        <x:f>'净值底稿'!F689</x:f>
        <x:v>1.6141270785338024</x:v>
      </x:c>
      <x:c r="C727" s="32" t="n">
        <x:f>'净值底稿'!O689</x:f>
        <x:v>1.2585014817444855</x:v>
      </x:c>
      <x:c r="D727" s="32" t="n">
        <x:f>'净值底稿'!P689</x:f>
        <x:v>1.5716</x:v>
      </x:c>
      <x:c r="E727" s="32" t="n">
        <x:f>'净值底稿'!Q689</x:f>
        <x:v>1.412</x:v>
      </x:c>
      <x:c r="F727" s="33">
        <x:f t="shared" si="414"/>
        <x:v>2.4323493739295543E-3</x:v>
      </x:c>
      <x:c r="G727" s="33">
        <x:f t="shared" si="415"/>
        <x:v>1.2061375692740572E-2</x:v>
      </x:c>
      <x:c r="H727" s="33">
        <x:f t="shared" si="416"/>
        <x:v>-3.8163083577147372E-4</x:v>
      </x:c>
      <x:c r="I727" s="33">
        <x:f t="shared" si="417"/>
        <x:v>1.5605050361753303E-3</x:v>
      </x:c>
      <x:c r="J727" s="34">
        <x:f t="shared" si="418"/>
        <x:v>0.12884705087200224</x:v>
      </x:c>
      <x:c r="K727" s="34">
        <x:f t="shared" si="419"/>
        <x:v>0.13135203811185611</x:v>
      </x:c>
      <x:c r="L727" s="34">
        <x:f t="shared" si="420"/>
        <x:v>0.86478592254115283</x:v>
      </x:c>
      <x:c r="M727" s="34">
        <x:f t="shared" si="421"/>
        <x:v>5.8051158858381142E-2</x:v>
      </x:c>
      <x:c r="N727" s="34">
        <x:f t="shared" si="392"/>
        <x:v>1.1830361703833925</x:v>
      </x:c>
      <x:c r="O727" s="35">
        <x:f t="shared" si="393"/>
        <x:v>0.21994178664844569</x:v>
      </x:c>
      <x:c r="P727" s="26" t="b">
        <x:f t="shared" si="394"/>
        <x:v>0</x:v>
      </x:c>
      <x:c r="Q727" s="26" t="b">
        <x:f t="shared" si="395"/>
        <x:v>0</x:v>
      </x:c>
      <x:c r="R727" s="26" t="b">
        <x:f t="shared" si="396"/>
        <x:v>0</x:v>
      </x:c>
      <x:c r="S727" s="26" t="b">
        <x:f t="shared" si="422"/>
        <x:v>0</x:v>
      </x:c>
      <x:c r="T727" s="26" t="str">
        <x:f t="shared" si="423"/>
        <x:v>不调</x:v>
      </x:c>
      <x:c r="U727" s="34">
        <x:f t="shared" si="397"/>
        <x:v>0.12884705087200224</x:v>
      </x:c>
      <x:c r="V727" s="34">
        <x:f t="shared" si="398"/>
        <x:v>0.13135203811185611</x:v>
      </x:c>
      <x:c r="W727" s="34">
        <x:f t="shared" si="399"/>
        <x:v>0.86478592254115283</x:v>
      </x:c>
      <x:c r="X727" s="34">
        <x:f t="shared" si="400"/>
        <x:v>5.8051158858381142E-2</x:v>
      </x:c>
      <x:c r="Y727" s="34">
        <x:f t="shared" si="424"/>
        <x:v>0.99998626710299976</x:v>
      </x:c>
      <x:c r="Z727" s="34">
        <x:f t="shared" si="401"/>
        <x:v>0.12884528142872384</x:v>
      </x:c>
      <x:c r="AA727" s="34">
        <x:f t="shared" si="402"/>
        <x:v>0.13135023426784595</x:v>
      </x:c>
      <x:c r="AB727" s="34">
        <x:f t="shared" si="403"/>
        <x:v>0.86477404652515133</x:v>
      </x:c>
      <x:c r="AC727" s="34">
        <x:f t="shared" si="404"/>
        <x:v>5.8050361647795798E-2</x:v>
      </x:c>
      <x:c r="AD727" s="34">
        <x:f t="shared" si="405"/>
        <x:v>1.1830199238695169</x:v>
      </x:c>
      <x:c r="AE727" s="34">
        <x:f t="shared" si="425"/>
        <x:v>1.2170439798392672</x:v>
      </x:c>
      <x:c r="AF727" s="33">
        <x:f t="shared" si="406"/>
        <x:v>-2.7956307687618476E-2</x:v>
      </x:c>
      <x:c r="AG727" s="33">
        <x:f t="shared" si="426"/>
        <x:v>1.3730281050385873E-3</x:v>
      </x:c>
      <x:c r="AH727" s="30">
        <x:f t="shared" si="427"/>
        <x:v>44834</x:v>
      </x:c>
      <x:c r="AI727" s="36">
        <x:f t="shared" si="407"/>
        <x:v>2022</x:v>
      </x:c>
      <x:c r="AJ727" s="36">
        <x:f t="shared" si="408"/>
        <x:v>11</x:v>
      </x:c>
      <x:c r="AK727" s="26">
        <x:f t="shared" si="409"/>
        <x:v>0</x:v>
      </x:c>
      <x:c r="AL727" s="34">
        <x:f t="shared" si="428"/>
        <x:v>1.177073536309559</x:v>
      </x:c>
      <x:c r="AM727" s="35" t="str">
        <x:f t="shared" si="410"/>
      </x:c>
      <x:c r="AN727" s="34">
        <x:f t="shared" si="429"/>
        <x:v>1.2170439798392672</x:v>
      </x:c>
      <x:c r="AO727" s="35">
        <x:f t="shared" si="411"/>
        <x:v>-2.7956307687618476E-2</x:v>
      </x:c>
      <x:c r="AP727" s="31">
        <x:f t="shared" si="412"/>
        <x:v>1</x:v>
      </x:c>
      <x:c r="AQ727" s="26" t="b">
        <x:f t="shared" si="413"/>
        <x:v>1</x:v>
      </x:c>
    </x:row>
    <x:row r="728">
      <x:c r="A728" s="30" t="n">
        <x:f>'净值底稿'!A690</x:f>
        <x:v>44868</x:v>
      </x:c>
      <x:c r="B728" s="32" t="n">
        <x:f>'净值底稿'!F690</x:f>
        <x:v>1.61572096875613</x:v>
      </x:c>
      <x:c r="C728" s="32" t="n">
        <x:f>'净值底稿'!O690</x:f>
        <x:v>1.2626500033835053</x:v>
      </x:c>
      <x:c r="D728" s="32" t="n">
        <x:f>'净值底稿'!P690</x:f>
        <x:v>1.5719</x:v>
      </x:c>
      <x:c r="E728" s="32" t="n">
        <x:f>'净值底稿'!Q690</x:f>
        <x:v>1.4098</x:v>
      </x:c>
      <x:c r="F728" s="33">
        <x:f t="shared" si="414"/>
        <x:v>9.8746266234228663E-4</x:v>
      </x:c>
      <x:c r="G728" s="33">
        <x:f t="shared" si="415"/>
        <x:v>3.2963978979740904E-3</x:v>
      </x:c>
      <x:c r="H728" s="33">
        <x:f t="shared" si="416"/>
        <x:v>1.9088826673452353E-4</x:v>
      </x:c>
      <x:c r="I728" s="33">
        <x:f t="shared" si="417"/>
        <x:v>-1.558073654390868E-3</x:v>
      </x:c>
      <x:c r="J728" s="34">
        <x:f t="shared" si="418"/>
        <x:v>0.12897251133335369</x:v>
      </x:c>
      <x:c r="K728" s="34">
        <x:f t="shared" si="419"/>
        <x:v>0.1317832169039849</x:v>
      </x:c>
      <x:c r="L728" s="34">
        <x:f t="shared" si="420"/>
        <x:v>0.86493912174400955</x:v>
      </x:c>
      <x:c r="M728" s="34">
        <x:f t="shared" si="421"/>
        <x:v>5.7959914908684504E-2</x:v>
      </x:c>
      <x:c r="N728" s="34">
        <x:f t="shared" si="392"/>
        <x:v>1.1836547648900326</x:v>
      </x:c>
      <x:c r="O728" s="35">
        <x:f t="shared" si="393"/>
        <x:v>0.22029711362802998</x:v>
      </x:c>
      <x:c r="P728" s="26" t="b">
        <x:f t="shared" si="394"/>
        <x:v>0</x:v>
      </x:c>
      <x:c r="Q728" s="26" t="b">
        <x:f t="shared" si="395"/>
        <x:v>0</x:v>
      </x:c>
      <x:c r="R728" s="26" t="b">
        <x:f t="shared" si="396"/>
        <x:v>0</x:v>
      </x:c>
      <x:c r="S728" s="26" t="b">
        <x:f t="shared" si="422"/>
        <x:v>0</x:v>
      </x:c>
      <x:c r="T728" s="26" t="str">
        <x:f t="shared" si="423"/>
        <x:v>不调</x:v>
      </x:c>
      <x:c r="U728" s="34">
        <x:f t="shared" si="397"/>
        <x:v>0.12897251133335369</x:v>
      </x:c>
      <x:c r="V728" s="34">
        <x:f t="shared" si="398"/>
        <x:v>0.1317832169039849</x:v>
      </x:c>
      <x:c r="W728" s="34">
        <x:f t="shared" si="399"/>
        <x:v>0.86493912174400955</x:v>
      </x:c>
      <x:c r="X728" s="34">
        <x:f t="shared" si="400"/>
        <x:v>5.7959914908684504E-2</x:v>
      </x:c>
      <x:c r="Y728" s="34">
        <x:f t="shared" si="424"/>
        <x:v>0.99998626710299976</x:v>
      </x:c>
      <x:c r="Z728" s="34">
        <x:f t="shared" si="401"/>
        <x:v>0.12897074016713969</x:v>
      </x:c>
      <x:c r="AA728" s="34">
        <x:f t="shared" si="402"/>
        <x:v>0.13178140713864078</x:v>
      </x:c>
      <x:c r="AB728" s="34">
        <x:f t="shared" si="403"/>
        <x:v>0.8649272436241392</x:v>
      </x:c>
      <x:c r="AC728" s="34">
        <x:f t="shared" si="404"/>
        <x:v>5.7959118951142918E-2</x:v>
      </x:c>
      <x:c r="AD728" s="34">
        <x:f t="shared" si="405"/>
        <x:v>1.1836385098810625</x:v>
      </x:c>
      <x:c r="AE728" s="34">
        <x:f t="shared" si="425"/>
        <x:v>1.2170439798392672</x:v>
      </x:c>
      <x:c r="AF728" s="33">
        <x:f t="shared" si="406"/>
        <x:v>-2.7448038453480095E-2</x:v>
      </x:c>
      <x:c r="AG728" s="33">
        <x:f t="shared" si="426"/>
        <x:v>5.2288723043836249E-4</x:v>
      </x:c>
      <x:c r="AH728" s="30">
        <x:f t="shared" si="427"/>
        <x:v>44834</x:v>
      </x:c>
      <x:c r="AI728" s="36">
        <x:f t="shared" si="407"/>
        <x:v>2022</x:v>
      </x:c>
      <x:c r="AJ728" s="36">
        <x:f t="shared" si="408"/>
        <x:v>11</x:v>
      </x:c>
      <x:c r="AK728" s="26">
        <x:f t="shared" si="409"/>
        <x:v>0</x:v>
      </x:c>
      <x:c r="AL728" s="34">
        <x:f t="shared" si="428"/>
        <x:v>1.177073536309559</x:v>
      </x:c>
      <x:c r="AM728" s="35" t="str">
        <x:f t="shared" si="410"/>
      </x:c>
      <x:c r="AN728" s="34">
        <x:f t="shared" si="429"/>
        <x:v>1.2170439798392672</x:v>
      </x:c>
      <x:c r="AO728" s="35">
        <x:f t="shared" si="411"/>
        <x:v>-2.7448038453480095E-2</x:v>
      </x:c>
      <x:c r="AP728" s="31">
        <x:f t="shared" si="412"/>
        <x:v>1</x:v>
      </x:c>
      <x:c r="AQ728" s="26" t="b">
        <x:f t="shared" si="413"/>
        <x:v>1</x:v>
      </x:c>
    </x:row>
    <x:row r="729">
      <x:c r="A729" s="30" t="n">
        <x:f>'净值底稿'!A691</x:f>
        <x:v>44869</x:v>
      </x:c>
      <x:c r="B729" s="32" t="n">
        <x:f>'净值底稿'!F691</x:f>
        <x:v>1.6436575776370401</x:v>
      </x:c>
      <x:c r="C729" s="32" t="n">
        <x:f>'净值底稿'!O691</x:f>
        <x:v>1.2907772919993499</x:v>
      </x:c>
      <x:c r="D729" s="32" t="n">
        <x:f>'净值底稿'!P691</x:f>
        <x:v>1.5709</x:v>
      </x:c>
      <x:c r="E729" s="32" t="n">
        <x:f>'净值底稿'!Q691</x:f>
        <x:v>1.4119</x:v>
      </x:c>
      <x:c r="F729" s="33">
        <x:f t="shared" si="414"/>
        <x:v>1.7290491007501796E-2</x:v>
      </x:c>
      <x:c r="G729" s="33">
        <x:f t="shared" si="415"/>
        <x:v>2.2276393727852062E-2</x:v>
      </x:c>
      <x:c r="H729" s="33">
        <x:f t="shared" si="416"/>
        <x:v>-6.361727845283216E-4</x:v>
      </x:c>
      <x:c r="I729" s="33">
        <x:f t="shared" si="417"/>
        <x:v>1.4895729890764819E-3</x:v>
      </x:c>
      <x:c r="J729" s="34">
        <x:f t="shared" si="418"/>
        <x:v>0.13120070759023048</x:v>
      </x:c>
      <x:c r="K729" s="34">
        <x:f t="shared" si="419"/>
        <x:v>0.13471702165007152</x:v>
      </x:c>
      <x:c r="L729" s="34">
        <x:f t="shared" si="420"/>
        <x:v>0.8643770004511484</x:v>
      </x:c>
      <x:c r="M729" s="34">
        <x:f t="shared" si="421"/>
        <x:v>5.8045453289203214E-2</x:v>
      </x:c>
      <x:c r="N729" s="34">
        <x:f t="shared" si="392"/>
        <x:v>1.1883401829806537</x:v>
      </x:c>
      <x:c r="O729" s="35">
        <x:f t="shared" si="393"/>
        <x:v>0.22377239535341975</x:v>
      </x:c>
      <x:c r="P729" s="26" t="b">
        <x:f t="shared" si="394"/>
        <x:v>0</x:v>
      </x:c>
      <x:c r="Q729" s="26" t="b">
        <x:f t="shared" si="395"/>
        <x:v>0</x:v>
      </x:c>
      <x:c r="R729" s="26" t="b">
        <x:f t="shared" si="396"/>
        <x:v>0</x:v>
      </x:c>
      <x:c r="S729" s="26" t="b">
        <x:f t="shared" si="422"/>
        <x:v>0</x:v>
      </x:c>
      <x:c r="T729" s="26" t="str">
        <x:f t="shared" si="423"/>
        <x:v>不调</x:v>
      </x:c>
      <x:c r="U729" s="34">
        <x:f t="shared" si="397"/>
        <x:v>0.13120070759023048</x:v>
      </x:c>
      <x:c r="V729" s="34">
        <x:f t="shared" si="398"/>
        <x:v>0.13471702165007152</x:v>
      </x:c>
      <x:c r="W729" s="34">
        <x:f t="shared" si="399"/>
        <x:v>0.8643770004511484</x:v>
      </x:c>
      <x:c r="X729" s="34">
        <x:f t="shared" si="400"/>
        <x:v>5.8045453289203214E-2</x:v>
      </x:c>
      <x:c r="Y729" s="34">
        <x:f t="shared" si="424"/>
        <x:v>0.99998626710299976</x:v>
      </x:c>
      <x:c r="Z729" s="34">
        <x:f t="shared" si="401"/>
        <x:v>0.13119890582442678</x:v>
      </x:c>
      <x:c r="AA729" s="34">
        <x:f t="shared" si="402"/>
        <x:v>0.13471517159508903</x:v>
      </x:c>
      <x:c r="AB729" s="34">
        <x:f t="shared" si="403"/>
        <x:v>0.86436513005083182</x:v>
      </x:c>
      <x:c r="AC729" s="34">
        <x:f t="shared" si="404"/>
        <x:v>5.8044656156971859E-2</x:v>
      </x:c>
      <x:c r="AD729" s="34">
        <x:f t="shared" si="405"/>
        <x:v>1.1883238636273195</x:v>
      </x:c>
      <x:c r="AE729" s="34">
        <x:f t="shared" si="425"/>
        <x:v>1.2170439798392672</x:v>
      </x:c>
      <x:c r="AF729" s="33">
        <x:f t="shared" si="406"/>
        <x:v>-2.3598256667553441E-2</x:v>
      </x:c>
      <x:c r="AG729" s="33">
        <x:f t="shared" si="426"/>
        <x:v>3.9584330073274554E-3</x:v>
      </x:c>
      <x:c r="AH729" s="30">
        <x:f t="shared" si="427"/>
        <x:v>44834</x:v>
      </x:c>
      <x:c r="AI729" s="36">
        <x:f t="shared" si="407"/>
        <x:v>2022</x:v>
      </x:c>
      <x:c r="AJ729" s="36">
        <x:f t="shared" si="408"/>
        <x:v>11</x:v>
      </x:c>
      <x:c r="AK729" s="26">
        <x:f t="shared" si="409"/>
        <x:v>0</x:v>
      </x:c>
      <x:c r="AL729" s="34">
        <x:f t="shared" si="428"/>
        <x:v>1.177073536309559</x:v>
      </x:c>
      <x:c r="AM729" s="35" t="str">
        <x:f t="shared" si="410"/>
      </x:c>
      <x:c r="AN729" s="34">
        <x:f t="shared" si="429"/>
        <x:v>1.2170439798392672</x:v>
      </x:c>
      <x:c r="AO729" s="35">
        <x:f t="shared" si="411"/>
        <x:v>-2.3598256667553441E-2</x:v>
      </x:c>
      <x:c r="AP729" s="31">
        <x:f t="shared" si="412"/>
        <x:v>1</x:v>
      </x:c>
      <x:c r="AQ729" s="26" t="b">
        <x:f t="shared" si="413"/>
        <x:v>1</x:v>
      </x:c>
    </x:row>
    <x:row r="730">
      <x:c r="A730" s="30" t="n">
        <x:f>'净值底稿'!A692</x:f>
        <x:v>44872</x:v>
      </x:c>
      <x:c r="B730" s="32" t="n">
        <x:f>'净值底稿'!F692</x:f>
        <x:v>1.63359088985145</x:v>
      </x:c>
      <x:c r="C730" s="32" t="n">
        <x:f>'净值底稿'!O692</x:f>
        <x:v>1.2946005160466525</x:v>
      </x:c>
      <x:c r="D730" s="32" t="n">
        <x:f>'净值底稿'!P692</x:f>
        <x:v>1.5711</x:v>
      </x:c>
      <x:c r="E730" s="32" t="n">
        <x:f>'净值底稿'!Q692</x:f>
        <x:v>1.4184</x:v>
      </x:c>
      <x:c r="F730" s="33">
        <x:f t="shared" si="414"/>
        <x:v>-6.1245650691199582E-3</x:v>
      </x:c>
      <x:c r="G730" s="33">
        <x:f t="shared" si="415"/>
        <x:v>2.9619548399248963E-3</x:v>
      </x:c>
      <x:c r="H730" s="33">
        <x:f t="shared" si="416"/>
        <x:v>1.2731555159462005E-4</x:v>
      </x:c>
      <x:c r="I730" s="33">
        <x:f t="shared" si="417"/>
        <x:v>4.6037254763087176E-3</x:v>
      </x:c>
      <x:c r="J730" s="34">
        <x:f t="shared" si="418"/>
        <x:v>0.13039536958870773</x:v>
      </x:c>
      <x:c r="K730" s="34">
        <x:f t="shared" si="419"/>
        <x:v>0.13511419184960641</x:v>
      </x:c>
      <x:c r="L730" s="34">
        <x:f t="shared" si="420"/>
        <x:v>0.86447517717414335</x:v>
      </x:c>
      <x:c r="M730" s="34">
        <x:f t="shared" si="421"/>
        <x:v>5.831187781928529E-2</x:v>
      </x:c>
      <x:c r="N730" s="34">
        <x:f t="shared" si="392"/>
        <x:v>1.1882966164317428</x:v>
      </x:c>
      <x:c r="O730" s="35">
        <x:f t="shared" si="393"/>
        <x:v>0.22343710969706809</x:v>
      </x:c>
      <x:c r="P730" s="26" t="b">
        <x:f t="shared" si="394"/>
        <x:v>0</x:v>
      </x:c>
      <x:c r="Q730" s="26" t="b">
        <x:f t="shared" si="395"/>
        <x:v>0</x:v>
      </x:c>
      <x:c r="R730" s="26" t="b">
        <x:f t="shared" si="396"/>
        <x:v>0</x:v>
      </x:c>
      <x:c r="S730" s="26" t="b">
        <x:f t="shared" si="422"/>
        <x:v>0</x:v>
      </x:c>
      <x:c r="T730" s="26" t="str">
        <x:f t="shared" si="423"/>
        <x:v>不调</x:v>
      </x:c>
      <x:c r="U730" s="34">
        <x:f t="shared" si="397"/>
        <x:v>0.13039536958870773</x:v>
      </x:c>
      <x:c r="V730" s="34">
        <x:f t="shared" si="398"/>
        <x:v>0.13511419184960641</x:v>
      </x:c>
      <x:c r="W730" s="34">
        <x:f t="shared" si="399"/>
        <x:v>0.86447517717414335</x:v>
      </x:c>
      <x:c r="X730" s="34">
        <x:f t="shared" si="400"/>
        <x:v>5.831187781928529E-2</x:v>
      </x:c>
      <x:c r="Y730" s="34">
        <x:f t="shared" si="424"/>
        <x:v>0.99995880187477393</x:v>
      </x:c>
      <x:c r="Z730" s="34">
        <x:f t="shared" si="401"/>
        <x:v>0.13038999754394251</x:v>
      </x:c>
      <x:c r="AA730" s="34">
        <x:f t="shared" si="402"/>
        <x:v>0.13510862539821078</x:v>
      </x:c>
      <x:c r="AB730" s="34">
        <x:f t="shared" si="403"/>
        <x:v>0.86443956241753928</x:v>
      </x:c>
      <x:c r="AC730" s="34">
        <x:f t="shared" si="404"/>
        <x:v>5.8309475479240723E-2</x:v>
      </x:c>
      <x:c r="AD730" s="34">
        <x:f t="shared" si="405"/>
        <x:v>1.1882476608389334</x:v>
      </x:c>
      <x:c r="AE730" s="34">
        <x:f t="shared" si="425"/>
        <x:v>1.2170439798392672</x:v>
      </x:c>
      <x:c r="AF730" s="33">
        <x:f t="shared" si="406"/>
        <x:v>-2.3660869678790775E-2</x:v>
      </x:c>
      <x:c r="AG730" s="33">
        <x:f t="shared" si="426"/>
        <x:v>-6.412627964358375E-5</x:v>
      </x:c>
      <x:c r="AH730" s="30">
        <x:f t="shared" si="427"/>
        <x:v>44834</x:v>
      </x:c>
      <x:c r="AI730" s="36">
        <x:f t="shared" si="407"/>
        <x:v>2022</x:v>
      </x:c>
      <x:c r="AJ730" s="36">
        <x:f t="shared" si="408"/>
        <x:v>11</x:v>
      </x:c>
      <x:c r="AK730" s="26">
        <x:f t="shared" si="409"/>
        <x:v>0</x:v>
      </x:c>
      <x:c r="AL730" s="34">
        <x:f t="shared" si="428"/>
        <x:v>1.177073536309559</x:v>
      </x:c>
      <x:c r="AM730" s="35" t="str">
        <x:f t="shared" si="410"/>
      </x:c>
      <x:c r="AN730" s="34">
        <x:f t="shared" si="429"/>
        <x:v>1.2170439798392672</x:v>
      </x:c>
      <x:c r="AO730" s="35">
        <x:f t="shared" si="411"/>
        <x:v>-2.3660869678790775E-2</x:v>
      </x:c>
      <x:c r="AP730" s="31">
        <x:f t="shared" si="412"/>
        <x:v>1</x:v>
      </x:c>
      <x:c r="AQ730" s="26" t="b">
        <x:f t="shared" si="413"/>
        <x:v>1</x:v>
      </x:c>
    </x:row>
    <x:row r="731">
      <x:c r="A731" s="30" t="n">
        <x:f>'净值底稿'!A693</x:f>
        <x:v>44873</x:v>
      </x:c>
      <x:c r="B731" s="32" t="n">
        <x:f>'净值底稿'!F693</x:f>
        <x:v>1.6283802143490775</x:v>
      </x:c>
      <x:c r="C731" s="32" t="n">
        <x:f>'净值底稿'!O693</x:f>
        <x:v>1.2912705983089023</x:v>
      </x:c>
      <x:c r="D731" s="32" t="n">
        <x:f>'净值底稿'!P693</x:f>
        <x:v>1.5706</x:v>
      </x:c>
      <x:c r="E731" s="32" t="n">
        <x:f>'净值底稿'!Q693</x:f>
        <x:v>1.4211</x:v>
      </x:c>
      <x:c r="F731" s="33">
        <x:f t="shared" si="414"/>
        <x:v>-3.1897065138789538E-3</x:v>
      </x:c>
      <x:c r="G731" s="33">
        <x:f t="shared" si="415"/>
        <x:v>-2.5721585125879631E-3</x:v>
      </x:c>
      <x:c r="H731" s="33">
        <x:f t="shared" si="416"/>
        <x:v>-3.1824836102090082E-4</x:v>
      </x:c>
      <x:c r="I731" s="33">
        <x:f t="shared" si="417"/>
        <x:v>1.9035532994924331E-3</x:v>
      </x:c>
      <x:c r="J731" s="34">
        <x:f t="shared" si="418"/>
        <x:v>0.12997409171943194</x:v>
      </x:c>
      <x:c r="K731" s="34">
        <x:f t="shared" si="419"/>
        <x:v>0.13476110459726873</x:v>
      </x:c>
      <x:c r="L731" s="34">
        <x:f t="shared" si="420"/>
        <x:v>0.86416445594359825</x:v>
      </x:c>
      <x:c r="M731" s="34">
        <x:f t="shared" si="421"/>
        <x:v>5.8420470673680905E-2</x:v>
      </x:c>
      <x:c r="N731" s="34">
        <x:f t="shared" si="392"/>
        <x:v>1.1873201229339798</x:v>
      </x:c>
      <x:c r="O731" s="35">
        <x:f t="shared" si="393"/>
        <x:v>0.22296867643623783</x:v>
      </x:c>
      <x:c r="P731" s="26" t="b">
        <x:f t="shared" si="394"/>
        <x:v>0</x:v>
      </x:c>
      <x:c r="Q731" s="26" t="b">
        <x:f t="shared" si="395"/>
        <x:v>0</x:v>
      </x:c>
      <x:c r="R731" s="26" t="b">
        <x:f t="shared" si="396"/>
        <x:v>0</x:v>
      </x:c>
      <x:c r="S731" s="26" t="b">
        <x:f t="shared" si="422"/>
        <x:v>0</x:v>
      </x:c>
      <x:c r="T731" s="26" t="str">
        <x:f t="shared" si="423"/>
        <x:v>不调</x:v>
      </x:c>
      <x:c r="U731" s="34">
        <x:f t="shared" si="397"/>
        <x:v>0.12997409171943194</x:v>
      </x:c>
      <x:c r="V731" s="34">
        <x:f t="shared" si="398"/>
        <x:v>0.13476110459726873</x:v>
      </x:c>
      <x:c r="W731" s="34">
        <x:f t="shared" si="399"/>
        <x:v>0.86416445594359825</x:v>
      </x:c>
      <x:c r="X731" s="34">
        <x:f t="shared" si="400"/>
        <x:v>5.8420470673680905E-2</x:v>
      </x:c>
      <x:c r="Y731" s="34">
        <x:f t="shared" si="424"/>
        <x:v>0.99998626710299976</x:v>
      </x:c>
      <x:c r="Z731" s="34">
        <x:f t="shared" si="401"/>
        <x:v>0.12997230679861765</x:v>
      </x:c>
      <x:c r="AA731" s="34">
        <x:f t="shared" si="402"/>
        <x:v>0.13475925393689966</x:v>
      </x:c>
      <x:c r="AB731" s="34">
        <x:f t="shared" si="403"/>
        <x:v>0.8641525884621335</x:v>
      </x:c>
      <x:c r="AC731" s="34">
        <x:f t="shared" si="404"/>
        <x:v>5.8419668391374441E-2</x:v>
      </x:c>
      <x:c r="AD731" s="34">
        <x:f t="shared" si="405"/>
        <x:v>1.1873038175890254</x:v>
      </x:c>
      <x:c r="AE731" s="34">
        <x:f t="shared" si="425"/>
        <x:v>1.2170439798392672</x:v>
      </x:c>
      <x:c r="AF731" s="33">
        <x:f t="shared" si="406"/>
        <x:v>-2.4436390749140835E-2</x:v>
      </x:c>
      <x:c r="AG731" s="33">
        <x:f t="shared" si="426"/>
        <x:v>-7.9431526020568022E-4</x:v>
      </x:c>
      <x:c r="AH731" s="30">
        <x:f t="shared" si="427"/>
        <x:v>44834</x:v>
      </x:c>
      <x:c r="AI731" s="36">
        <x:f t="shared" si="407"/>
        <x:v>2022</x:v>
      </x:c>
      <x:c r="AJ731" s="36">
        <x:f t="shared" si="408"/>
        <x:v>11</x:v>
      </x:c>
      <x:c r="AK731" s="26">
        <x:f t="shared" si="409"/>
        <x:v>0</x:v>
      </x:c>
      <x:c r="AL731" s="34">
        <x:f t="shared" si="428"/>
        <x:v>1.177073536309559</x:v>
      </x:c>
      <x:c r="AM731" s="35" t="str">
        <x:f t="shared" si="410"/>
      </x:c>
      <x:c r="AN731" s="34">
        <x:f t="shared" si="429"/>
        <x:v>1.2170439798392672</x:v>
      </x:c>
      <x:c r="AO731" s="35">
        <x:f t="shared" si="411"/>
        <x:v>-2.4436390749140835E-2</x:v>
      </x:c>
      <x:c r="AP731" s="31">
        <x:f t="shared" si="412"/>
        <x:v>1</x:v>
      </x:c>
      <x:c r="AQ731" s="26" t="b">
        <x:f t="shared" si="413"/>
        <x:v>1</x:v>
      </x:c>
    </x:row>
    <x:row r="732">
      <x:c r="A732" s="30" t="n">
        <x:f>'净值底稿'!A694</x:f>
        <x:v>44874</x:v>
      </x:c>
      <x:c r="B732" s="32" t="n">
        <x:f>'净值底稿'!F694</x:f>
        <x:v>1.6203238583908877</x:v>
      </x:c>
      <x:c r="C732" s="32" t="n">
        <x:f>'净值底稿'!O694</x:f>
        <x:v>1.2863948701983712</x:v>
      </x:c>
      <x:c r="D732" s="32" t="n">
        <x:f>'净值底稿'!P694</x:f>
        <x:v>1.5703</x:v>
      </x:c>
      <x:c r="E732" s="32" t="n">
        <x:f>'净值底稿'!Q694</x:f>
        <x:v>1.4504</x:v>
      </x:c>
      <x:c r="F732" s="33">
        <x:f t="shared" si="414"/>
        <x:v>-4.9474661305746181E-3</x:v>
      </x:c>
      <x:c r="G732" s="33">
        <x:f t="shared" si="415"/>
        <x:v>-3.7759150691702992E-3</x:v>
      </x:c>
      <x:c r="H732" s="33">
        <x:f t="shared" si="416"/>
        <x:v>-1.9100980516995048E-4</x:v>
      </x:c>
      <x:c r="I732" s="33">
        <x:f t="shared" si="417"/>
        <x:v>2.0617831257476515E-2</x:v>
      </x:c>
      <x:c r="J732" s="34">
        <x:f t="shared" si="418"/>
        <x:v>0.12932927321281884</x:v>
      </x:c>
      <x:c r="K732" s="34">
        <x:f t="shared" si="419"/>
        <x:v>0.13425041443924918</x:v>
      </x:c>
      <x:c r="L732" s="34">
        <x:f t="shared" si="420"/>
        <x:v>0.86398752684457425</x:v>
      </x:c>
      <x:c r="M732" s="34">
        <x:f t="shared" si="421"/>
        <x:v>5.9624155256385536E-2</x:v>
      </x:c>
      <x:c r="N732" s="34">
        <x:f t="shared" si="392"/>
        <x:v>1.1871913697530276</x:v>
      </x:c>
      <x:c r="O732" s="35">
        <x:f t="shared" si="393"/>
        <x:v>0.2220195449255167</x:v>
      </x:c>
      <x:c r="P732" s="26" t="b">
        <x:f t="shared" si="394"/>
        <x:v>0</x:v>
      </x:c>
      <x:c r="Q732" s="26" t="b">
        <x:f t="shared" si="395"/>
        <x:v>0</x:v>
      </x:c>
      <x:c r="R732" s="26" t="b">
        <x:f t="shared" si="396"/>
        <x:v>0</x:v>
      </x:c>
      <x:c r="S732" s="26" t="b">
        <x:f t="shared" si="422"/>
        <x:v>0</x:v>
      </x:c>
      <x:c r="T732" s="26" t="str">
        <x:f t="shared" si="423"/>
        <x:v>不调</x:v>
      </x:c>
      <x:c r="U732" s="34">
        <x:f t="shared" si="397"/>
        <x:v>0.12932927321281884</x:v>
      </x:c>
      <x:c r="V732" s="34">
        <x:f t="shared" si="398"/>
        <x:v>0.13425041443924918</x:v>
      </x:c>
      <x:c r="W732" s="34">
        <x:f t="shared" si="399"/>
        <x:v>0.86398752684457425</x:v>
      </x:c>
      <x:c r="X732" s="34">
        <x:f t="shared" si="400"/>
        <x:v>5.9624155256385536E-2</x:v>
      </x:c>
      <x:c r="Y732" s="34">
        <x:f t="shared" si="424"/>
        <x:v>0.99998626710299976</x:v>
      </x:c>
      <x:c r="Z732" s="34">
        <x:f t="shared" si="401"/>
        <x:v>0.12932749714723069</x:v>
      </x:c>
      <x:c r="AA732" s="34">
        <x:f t="shared" si="402"/>
        <x:v>0.13424857079213545</x:v>
      </x:c>
      <x:c r="AB732" s="34">
        <x:f t="shared" si="403"/>
        <x:v>0.86397566179285856</x:v>
      </x:c>
      <x:c r="AC732" s="34">
        <x:f t="shared" si="404"/>
        <x:v>5.9623336444002674E-2</x:v>
      </x:c>
      <x:c r="AD732" s="34">
        <x:f t="shared" si="405"/>
        <x:v>1.1871750661762275</x:v>
      </x:c>
      <x:c r="AE732" s="34">
        <x:f t="shared" si="425"/>
        <x:v>1.2170439798392672</x:v>
      </x:c>
      <x:c r="AF732" s="33">
        <x:f t="shared" si="406"/>
        <x:v>-2.4542181020429821E-2</x:v>
      </x:c>
      <x:c r="AG732" s="33">
        <x:f t="shared" si="426"/>
        <x:v>-1.0844015734690071E-4</x:v>
      </x:c>
      <x:c r="AH732" s="30">
        <x:f t="shared" si="427"/>
        <x:v>44834</x:v>
      </x:c>
      <x:c r="AI732" s="36">
        <x:f t="shared" si="407"/>
        <x:v>2022</x:v>
      </x:c>
      <x:c r="AJ732" s="36">
        <x:f t="shared" si="408"/>
        <x:v>11</x:v>
      </x:c>
      <x:c r="AK732" s="26">
        <x:f t="shared" si="409"/>
        <x:v>0</x:v>
      </x:c>
      <x:c r="AL732" s="34">
        <x:f t="shared" si="428"/>
        <x:v>1.177073536309559</x:v>
      </x:c>
      <x:c r="AM732" s="35" t="str">
        <x:f t="shared" si="410"/>
      </x:c>
      <x:c r="AN732" s="34">
        <x:f t="shared" si="429"/>
        <x:v>1.2170439798392672</x:v>
      </x:c>
      <x:c r="AO732" s="35">
        <x:f t="shared" si="411"/>
        <x:v>-2.4542181020429821E-2</x:v>
      </x:c>
      <x:c r="AP732" s="31">
        <x:f t="shared" si="412"/>
        <x:v>1</x:v>
      </x:c>
      <x:c r="AQ732" s="26" t="b">
        <x:f t="shared" si="413"/>
        <x:v>1</x:v>
      </x:c>
    </x:row>
    <x:row r="733">
      <x:c r="A733" s="30" t="n">
        <x:f>'净值底稿'!A695</x:f>
        <x:v>44875</x:v>
      </x:c>
      <x:c r="B733" s="32" t="n">
        <x:f>'净值底稿'!F695</x:f>
        <x:v>1.5925863583808575</x:v>
      </x:c>
      <x:c r="C733" s="32" t="n">
        <x:f>'净值底稿'!O695</x:f>
        <x:v>1.276499269255641</x:v>
      </x:c>
      <x:c r="D733" s="32" t="n">
        <x:f>'净值底稿'!P695</x:f>
        <x:v>1.5698</x:v>
      </x:c>
      <x:c r="E733" s="32" t="n">
        <x:f>'净值底稿'!Q695</x:f>
        <x:v>1.4478</x:v>
      </x:c>
      <x:c r="F733" s="33">
        <x:f t="shared" si="414"/>
        <x:v>-1.7118491384540691E-2</x:v>
      </x:c>
      <x:c r="G733" s="33">
        <x:f t="shared" si="415"/>
        <x:v>-7.6925065327757558E-3</x:v>
      </x:c>
      <x:c r="H733" s="33">
        <x:f t="shared" si="416"/>
        <x:v>-3.1841049480985095E-4</x:v>
      </x:c>
      <x:c r="I733" s="33">
        <x:f t="shared" si="417"/>
        <x:v>-1.7926089354660668E-3</x:v>
      </x:c>
      <x:c r="J733" s="34">
        <x:f t="shared" si="418"/>
        <x:v>0.12711360550153161</x:v>
      </x:c>
      <x:c r="K733" s="34">
        <x:f t="shared" si="419"/>
        <x:v>0.13321586278430114</x:v>
      </x:c>
      <x:c r="L733" s="34">
        <x:f t="shared" si="420"/>
        <x:v>0.86370056287488339</x:v>
      </x:c>
      <x:c r="M733" s="34">
        <x:f t="shared" si="421"/>
        <x:v>5.9516455118330855E-2</x:v>
      </x:c>
      <x:c r="N733" s="34">
        <x:f t="shared" si="392"/>
        <x:v>1.183546486279047</x:v>
      </x:c>
      <x:c r="O733" s="35">
        <x:f t="shared" si="393"/>
        <x:v>0.21995711305289142</x:v>
      </x:c>
      <x:c r="P733" s="26" t="b">
        <x:f t="shared" si="394"/>
        <x:v>0</x:v>
      </x:c>
      <x:c r="Q733" s="26" t="b">
        <x:f t="shared" si="395"/>
        <x:v>0</x:v>
      </x:c>
      <x:c r="R733" s="26" t="b">
        <x:f t="shared" si="396"/>
        <x:v>0</x:v>
      </x:c>
      <x:c r="S733" s="26" t="b">
        <x:f t="shared" si="422"/>
        <x:v>0</x:v>
      </x:c>
      <x:c r="T733" s="26" t="str">
        <x:f t="shared" si="423"/>
        <x:v>不调</x:v>
      </x:c>
      <x:c r="U733" s="34">
        <x:f t="shared" si="397"/>
        <x:v>0.12711360550153161</x:v>
      </x:c>
      <x:c r="V733" s="34">
        <x:f t="shared" si="398"/>
        <x:v>0.13321586278430114</x:v>
      </x:c>
      <x:c r="W733" s="34">
        <x:f t="shared" si="399"/>
        <x:v>0.86370056287488339</x:v>
      </x:c>
      <x:c r="X733" s="34">
        <x:f t="shared" si="400"/>
        <x:v>5.9516455118330855E-2</x:v>
      </x:c>
      <x:c r="Y733" s="34">
        <x:f t="shared" si="424"/>
        <x:v>0.99998626710299976</x:v>
      </x:c>
      <x:c r="Z733" s="34">
        <x:f t="shared" si="401"/>
        <x:v>0.12711185986347992</x:v>
      </x:c>
      <x:c r="AA733" s="34">
        <x:f t="shared" si="402"/>
        <x:v>0.13321403334457874</x:v>
      </x:c>
      <x:c r="AB733" s="34">
        <x:f t="shared" si="403"/>
        <x:v>0.86368870176401435</x:v>
      </x:c>
      <x:c r="AC733" s="34">
        <x:f t="shared" si="404"/>
        <x:v>5.9515637784982894E-2</x:v>
      </x:c>
      <x:c r="AD733" s="34">
        <x:f t="shared" si="405"/>
        <x:v>1.1835302327570558</x:v>
      </x:c>
      <x:c r="AE733" s="34">
        <x:f t="shared" si="425"/>
        <x:v>1.2170439798392672</x:v>
      </x:c>
      <x:c r="AF733" s="33">
        <x:f t="shared" si="406"/>
        <x:v>-2.7537005759346034E-2</x:v>
      </x:c>
      <x:c r="AG733" s="33">
        <x:f t="shared" si="426"/>
        <x:v>-3.070173492534134E-3</x:v>
      </x:c>
      <x:c r="AH733" s="30">
        <x:f t="shared" si="427"/>
        <x:v>44834</x:v>
      </x:c>
      <x:c r="AI733" s="36">
        <x:f t="shared" si="407"/>
        <x:v>2022</x:v>
      </x:c>
      <x:c r="AJ733" s="36">
        <x:f t="shared" si="408"/>
        <x:v>11</x:v>
      </x:c>
      <x:c r="AK733" s="26">
        <x:f t="shared" si="409"/>
        <x:v>0</x:v>
      </x:c>
      <x:c r="AL733" s="34">
        <x:f t="shared" si="428"/>
        <x:v>1.177073536309559</x:v>
      </x:c>
      <x:c r="AM733" s="35" t="str">
        <x:f t="shared" si="410"/>
      </x:c>
      <x:c r="AN733" s="34">
        <x:f t="shared" si="429"/>
        <x:v>1.2170439798392672</x:v>
      </x:c>
      <x:c r="AO733" s="35">
        <x:f t="shared" si="411"/>
        <x:v>-2.7537005759346034E-2</x:v>
      </x:c>
      <x:c r="AP733" s="31">
        <x:f t="shared" si="412"/>
        <x:v>1</x:v>
      </x:c>
      <x:c r="AQ733" s="26" t="b">
        <x:f t="shared" si="413"/>
        <x:v>1</x:v>
      </x:c>
    </x:row>
    <x:row r="734">
      <x:c r="A734" s="30" t="n">
        <x:f>'净值底稿'!A696</x:f>
        <x:v>44876</x:v>
      </x:c>
      <x:c r="B734" s="32" t="n">
        <x:f>'净值底稿'!F696</x:f>
        <x:v>1.5957701016652401</x:v>
      </x:c>
      <x:c r="C734" s="32" t="n">
        <x:f>'净值底稿'!O696</x:f>
        <x:v>1.287321274128486</x:v>
      </x:c>
      <x:c r="D734" s="32" t="n">
        <x:f>'净值底稿'!P696</x:f>
        <x:v>1.5683</x:v>
      </x:c>
      <x:c r="E734" s="32" t="n">
        <x:f>'净值底稿'!Q696</x:f>
        <x:v>1.4646</x:v>
      </x:c>
      <x:c r="F734" s="33">
        <x:f t="shared" si="414"/>
        <x:v>1.9991024459229401E-3</x:v>
      </x:c>
      <x:c r="G734" s="33">
        <x:f t="shared" si="415"/>
        <x:v>8.4778778441101377E-3</x:v>
      </x:c>
      <x:c r="H734" s="33">
        <x:f t="shared" si="416"/>
        <x:v>-9.5553573703655026E-4</x:v>
      </x:c>
      <x:c r="I734" s="33">
        <x:f t="shared" si="417"/>
        <x:v>1.1603812681309611E-2</x:v>
      </x:c>
      <x:c r="J734" s="34">
        <x:f t="shared" si="418"/>
        <x:v>0.12736596949343881</x:v>
      </x:c>
      <x:c r="K734" s="34">
        <x:f t="shared" si="419"/>
        <x:v>0.1343434056463953</x:v>
      </x:c>
      <x:c r="L734" s="34">
        <x:f t="shared" si="420"/>
        <x:v>0.86286341634380415</x:v>
      </x:c>
      <x:c r="M734" s="34">
        <x:f t="shared" si="421"/>
        <x:v>6.0206246097448506E-2</x:v>
      </x:c>
      <x:c r="N734" s="34">
        <x:f t="shared" si="392"/>
        <x:v>1.1847790375810867</x:v>
      </x:c>
      <x:c r="O734" s="35">
        <x:f t="shared" si="393"/>
        <x:v>0.22089298243675468</x:v>
      </x:c>
      <x:c r="P734" s="26" t="b">
        <x:f t="shared" si="394"/>
        <x:v>0</x:v>
      </x:c>
      <x:c r="Q734" s="26" t="b">
        <x:f t="shared" si="395"/>
        <x:v>0</x:v>
      </x:c>
      <x:c r="R734" s="26" t="b">
        <x:f t="shared" si="396"/>
        <x:v>0</x:v>
      </x:c>
      <x:c r="S734" s="26" t="b">
        <x:f t="shared" si="422"/>
        <x:v>0</x:v>
      </x:c>
      <x:c r="T734" s="26" t="str">
        <x:f t="shared" si="423"/>
        <x:v>不调</x:v>
      </x:c>
      <x:c r="U734" s="34">
        <x:f t="shared" si="397"/>
        <x:v>0.12736596949343881</x:v>
      </x:c>
      <x:c r="V734" s="34">
        <x:f t="shared" si="398"/>
        <x:v>0.1343434056463953</x:v>
      </x:c>
      <x:c r="W734" s="34">
        <x:f t="shared" si="399"/>
        <x:v>0.86286341634380415</x:v>
      </x:c>
      <x:c r="X734" s="34">
        <x:f t="shared" si="400"/>
        <x:v>6.0206246097448506E-2</x:v>
      </x:c>
      <x:c r="Y734" s="34">
        <x:f t="shared" si="424"/>
        <x:v>0.99998626710299976</x:v>
      </x:c>
      <x:c r="Z734" s="34">
        <x:f t="shared" si="401"/>
        <x:v>0.12736422038969841</x:v>
      </x:c>
      <x:c r="AA734" s="34">
        <x:f t="shared" si="402"/>
        <x:v>0.1343415607222429</x:v>
      </x:c>
      <x:c r="AB734" s="34">
        <x:f t="shared" si="403"/>
        <x:v>0.86285156672938224</x:v>
      </x:c>
      <x:c r="AC734" s="34">
        <x:f t="shared" si="404"/>
        <x:v>6.0205419291272079E-2</x:v>
      </x:c>
      <x:c r="AD734" s="34">
        <x:f t="shared" si="405"/>
        <x:v>1.1847627671325955</x:v>
      </x:c>
      <x:c r="AE734" s="34">
        <x:f t="shared" si="425"/>
        <x:v>1.2170439798392672</x:v>
      </x:c>
      <x:c r="AF734" s="33">
        <x:f t="shared" si="406"/>
        <x:v>-2.6524277874440449E-2</x:v>
      </x:c>
      <x:c r="AG734" s="33">
        <x:f t="shared" si="426"/>
        <x:v>1.0414050620983772E-3</x:v>
      </x:c>
      <x:c r="AH734" s="30">
        <x:f t="shared" si="427"/>
        <x:v>44834</x:v>
      </x:c>
      <x:c r="AI734" s="36">
        <x:f t="shared" si="407"/>
        <x:v>2022</x:v>
      </x:c>
      <x:c r="AJ734" s="36">
        <x:f t="shared" si="408"/>
        <x:v>11</x:v>
      </x:c>
      <x:c r="AK734" s="26">
        <x:f t="shared" si="409"/>
        <x:v>0</x:v>
      </x:c>
      <x:c r="AL734" s="34">
        <x:f t="shared" si="428"/>
        <x:v>1.177073536309559</x:v>
      </x:c>
      <x:c r="AM734" s="35" t="str">
        <x:f t="shared" si="410"/>
      </x:c>
      <x:c r="AN734" s="34">
        <x:f t="shared" si="429"/>
        <x:v>1.2170439798392672</x:v>
      </x:c>
      <x:c r="AO734" s="35">
        <x:f t="shared" si="411"/>
        <x:v>-2.6524277874440449E-2</x:v>
      </x:c>
      <x:c r="AP734" s="31">
        <x:f t="shared" si="412"/>
        <x:v>1</x:v>
      </x:c>
      <x:c r="AQ734" s="26" t="b">
        <x:f t="shared" si="413"/>
        <x:v>1</x:v>
      </x:c>
    </x:row>
    <x:row r="735">
      <x:c r="A735" s="30" t="n">
        <x:f>'净值底稿'!A697</x:f>
        <x:v>44879</x:v>
      </x:c>
      <x:c r="B735" s="32" t="n">
        <x:f>'净值底稿'!F697</x:f>
        <x:v>1.581345694397255</x:v>
      </x:c>
      <x:c r="C735" s="32" t="n">
        <x:f>'净值底稿'!O697</x:f>
        <x:v>1.2817212328683376</x:v>
      </x:c>
      <x:c r="D735" s="32" t="n">
        <x:f>'净值底稿'!P697</x:f>
        <x:v>1.5615</x:v>
      </x:c>
      <x:c r="E735" s="32" t="n">
        <x:f>'净值底稿'!Q697</x:f>
        <x:v>1.4482</x:v>
      </x:c>
      <x:c r="F735" s="33">
        <x:f t="shared" si="414"/>
        <x:v>-9.0391512241849714E-3</x:v>
      </x:c>
      <x:c r="G735" s="33">
        <x:f t="shared" si="415"/>
        <x:v>-4.3501504812306635E-3</x:v>
      </x:c>
      <x:c r="H735" s="33">
        <x:f t="shared" si="416"/>
        <x:v>-4.3359051201937726E-3</x:v>
      </x:c>
      <x:c r="I735" s="33">
        <x:f t="shared" si="417"/>
        <x:v>-1.1197596613409799E-2</x:v>
      </x:c>
      <x:c r="J735" s="34">
        <x:f t="shared" si="418"/>
        <x:v>0.12621295594104551</x:v>
      </x:c>
      <x:c r="K735" s="34">
        <x:f t="shared" si="419"/>
        <x:v>0.13375715471721775</x:v>
      </x:c>
      <x:c r="L735" s="34">
        <x:f t="shared" si="420"/>
        <x:v>0.85911032420323308</x:v>
      </x:c>
      <x:c r="M735" s="34">
        <x:f t="shared" si="421"/>
        <x:v>5.9531263292107214E-2</x:v>
      </x:c>
      <x:c r="N735" s="34">
        <x:f t="shared" si="392"/>
        <x:v>1.1786116981536037</x:v>
      </x:c>
      <x:c r="O735" s="35">
        <x:f t="shared" si="393"/>
        <x:v>0.22057316337987204</x:v>
      </x:c>
      <x:c r="P735" s="26" t="b">
        <x:f t="shared" si="394"/>
        <x:v>0</x:v>
      </x:c>
      <x:c r="Q735" s="26" t="b">
        <x:f t="shared" si="395"/>
        <x:v>0</x:v>
      </x:c>
      <x:c r="R735" s="26" t="b">
        <x:f t="shared" si="396"/>
        <x:v>0</x:v>
      </x:c>
      <x:c r="S735" s="26" t="b">
        <x:f t="shared" si="422"/>
        <x:v>0</x:v>
      </x:c>
      <x:c r="T735" s="26" t="str">
        <x:f t="shared" si="423"/>
        <x:v>不调</x:v>
      </x:c>
      <x:c r="U735" s="34">
        <x:f t="shared" si="397"/>
        <x:v>0.12621295594104551</x:v>
      </x:c>
      <x:c r="V735" s="34">
        <x:f t="shared" si="398"/>
        <x:v>0.13375715471721775</x:v>
      </x:c>
      <x:c r="W735" s="34">
        <x:f t="shared" si="399"/>
        <x:v>0.85911032420323308</x:v>
      </x:c>
      <x:c r="X735" s="34">
        <x:f t="shared" si="400"/>
        <x:v>5.9531263292107214E-2</x:v>
      </x:c>
      <x:c r="Y735" s="34">
        <x:f t="shared" si="424"/>
        <x:v>0.99995880187477393</x:v>
      </x:c>
      <x:c r="Z735" s="34">
        <x:f t="shared" si="401"/>
        <x:v>0.1262077562038815</x:v>
      </x:c>
      <x:c r="AA735" s="34">
        <x:f t="shared" si="402"/>
        <x:v>0.13375164417320781</x:v>
      </x:c>
      <x:c r="AB735" s="34">
        <x:f t="shared" si="403"/>
        <x:v>0.85907493046851358</x:v>
      </x:c>
      <x:c r="AC735" s="34">
        <x:f t="shared" si="404"/>
        <x:v>5.9528810715667242E-2</x:v>
      </x:c>
      <x:c r="AD735" s="34">
        <x:f t="shared" si="405"/>
        <x:v>1.1785631415612703</x:v>
      </x:c>
      <x:c r="AE735" s="34">
        <x:f t="shared" si="425"/>
        <x:v>1.2170439798392672</x:v>
      </x:c>
      <x:c r="AF735" s="33">
        <x:f t="shared" si="406"/>
        <x:v>-3.161828078150386E-2</x:v>
      </x:c>
      <x:c r="AG735" s="33">
        <x:f t="shared" si="426"/>
        <x:v>-5.232799125119203E-3</x:v>
      </x:c>
      <x:c r="AH735" s="30">
        <x:f t="shared" si="427"/>
        <x:v>44834</x:v>
      </x:c>
      <x:c r="AI735" s="36">
        <x:f t="shared" si="407"/>
        <x:v>2022</x:v>
      </x:c>
      <x:c r="AJ735" s="36">
        <x:f t="shared" si="408"/>
        <x:v>11</x:v>
      </x:c>
      <x:c r="AK735" s="26">
        <x:f t="shared" si="409"/>
        <x:v>0</x:v>
      </x:c>
      <x:c r="AL735" s="34">
        <x:f t="shared" si="428"/>
        <x:v>1.177073536309559</x:v>
      </x:c>
      <x:c r="AM735" s="35" t="str">
        <x:f t="shared" si="410"/>
      </x:c>
      <x:c r="AN735" s="34">
        <x:f t="shared" si="429"/>
        <x:v>1.2170439798392672</x:v>
      </x:c>
      <x:c r="AO735" s="35">
        <x:f t="shared" si="411"/>
        <x:v>-3.161828078150386E-2</x:v>
      </x:c>
      <x:c r="AP735" s="31">
        <x:f t="shared" si="412"/>
        <x:v>1</x:v>
      </x:c>
      <x:c r="AQ735" s="26" t="b">
        <x:f t="shared" si="413"/>
        <x:v>1</x:v>
      </x:c>
    </x:row>
    <x:row r="736">
      <x:c r="A736" s="30" t="n">
        <x:f>'净值底稿'!A698</x:f>
        <x:v>44880</x:v>
      </x:c>
      <x:c r="B736" s="32" t="n">
        <x:f>'净值底稿'!F698</x:f>
        <x:v>1.6275040084602774</x:v>
      </x:c>
      <x:c r="C736" s="32" t="n">
        <x:f>'净值底稿'!O698</x:f>
        <x:v>1.3061712467083437</x:v>
      </x:c>
      <x:c r="D736" s="32" t="n">
        <x:f>'净值底稿'!P698</x:f>
        <x:v>1.5607</x:v>
      </x:c>
      <x:c r="E736" s="32" t="n">
        <x:f>'净值底稿'!Q698</x:f>
        <x:v>1.4563</x:v>
      </x:c>
      <x:c r="F736" s="33">
        <x:f t="shared" si="414"/>
        <x:v>2.9189262174970532E-2</x:v>
      </x:c>
      <x:c r="G736" s="33">
        <x:f t="shared" si="415"/>
        <x:v>1.907592166924621E-2</x:v>
      </x:c>
      <x:c r="H736" s="33">
        <x:f t="shared" si="416"/>
        <x:v>-5.1232788984956201E-4</x:v>
      </x:c>
      <x:c r="I736" s="33">
        <x:f t="shared" si="417"/>
        <x:v>5.5931501173871467E-3</x:v>
      </x:c>
      <x:c r="J736" s="34">
        <x:f t="shared" si="418"/>
        <x:v>0.12989166748823136</x:v>
      </x:c>
      <x:c r="K736" s="34">
        <x:f t="shared" si="419"/>
        <x:v>0.1363030800605888</x:v>
      </x:c>
      <x:c r="L736" s="34">
        <x:f t="shared" si="420"/>
        <x:v>0.85863480242216395</x:v>
      </x:c>
      <x:c r="M736" s="34">
        <x:f t="shared" si="421"/>
        <x:v>5.9861764290309497E-2</x:v>
      </x:c>
      <x:c r="N736" s="34">
        <x:f t="shared" si="392"/>
        <x:v>1.1846913142612936</x:v>
      </x:c>
      <x:c r="O736" s="35">
        <x:f t="shared" si="393"/>
        <x:v>0.22469544964529781</x:v>
      </x:c>
      <x:c r="P736" s="26" t="b">
        <x:f t="shared" si="394"/>
        <x:v>0</x:v>
      </x:c>
      <x:c r="Q736" s="26" t="b">
        <x:f t="shared" si="395"/>
        <x:v>0</x:v>
      </x:c>
      <x:c r="R736" s="26" t="b">
        <x:f t="shared" si="396"/>
        <x:v>0</x:v>
      </x:c>
      <x:c r="S736" s="26" t="b">
        <x:f t="shared" si="422"/>
        <x:v>0</x:v>
      </x:c>
      <x:c r="T736" s="26" t="str">
        <x:f t="shared" si="423"/>
        <x:v>不调</x:v>
      </x:c>
      <x:c r="U736" s="34">
        <x:f t="shared" si="397"/>
        <x:v>0.12989166748823136</x:v>
      </x:c>
      <x:c r="V736" s="34">
        <x:f t="shared" si="398"/>
        <x:v>0.1363030800605888</x:v>
      </x:c>
      <x:c r="W736" s="34">
        <x:f t="shared" si="399"/>
        <x:v>0.85863480242216395</x:v>
      </x:c>
      <x:c r="X736" s="34">
        <x:f t="shared" si="400"/>
        <x:v>5.9861764290309497E-2</x:v>
      </x:c>
      <x:c r="Y736" s="34">
        <x:f t="shared" si="424"/>
        <x:v>0.99998626710299976</x:v>
      </x:c>
      <x:c r="Z736" s="34">
        <x:f t="shared" si="401"/>
        <x:v>0.12988988369934054</x:v>
      </x:c>
      <x:c r="AA736" s="34">
        <x:f t="shared" si="402"/>
        <x:v>0.13630120822442951</x:v>
      </x:c>
      <x:c r="AB736" s="34">
        <x:f t="shared" si="403"/>
        <x:v>0.8586230108788615</x:v>
      </x:c>
      <x:c r="AC736" s="34">
        <x:f t="shared" si="404"/>
        <x:v>5.9860942214866243E-2</x:v>
      </x:c>
      <x:c r="AD736" s="34">
        <x:f t="shared" si="405"/>
        <x:v>1.1846750450174977</x:v>
      </x:c>
      <x:c r="AE736" s="34">
        <x:f t="shared" si="425"/>
        <x:v>1.2170439798392672</x:v>
      </x:c>
      <x:c r="AF736" s="33">
        <x:f t="shared" si="406"/>
        <x:v>-2.6596355890149859E-2</x:v>
      </x:c>
      <x:c r="AG736" s="33">
        <x:f t="shared" si="426"/>
        <x:v>5.1858939421189909E-3</x:v>
      </x:c>
      <x:c r="AH736" s="30">
        <x:f t="shared" si="427"/>
        <x:v>44834</x:v>
      </x:c>
      <x:c r="AI736" s="36">
        <x:f t="shared" si="407"/>
        <x:v>2022</x:v>
      </x:c>
      <x:c r="AJ736" s="36">
        <x:f t="shared" si="408"/>
        <x:v>11</x:v>
      </x:c>
      <x:c r="AK736" s="26">
        <x:f t="shared" si="409"/>
        <x:v>0</x:v>
      </x:c>
      <x:c r="AL736" s="34">
        <x:f t="shared" si="428"/>
        <x:v>1.177073536309559</x:v>
      </x:c>
      <x:c r="AM736" s="35" t="str">
        <x:f t="shared" si="410"/>
      </x:c>
      <x:c r="AN736" s="34">
        <x:f t="shared" si="429"/>
        <x:v>1.2170439798392672</x:v>
      </x:c>
      <x:c r="AO736" s="35">
        <x:f t="shared" si="411"/>
        <x:v>-2.6596355890149859E-2</x:v>
      </x:c>
      <x:c r="AP736" s="31">
        <x:f t="shared" si="412"/>
        <x:v>1</x:v>
      </x:c>
      <x:c r="AQ736" s="26" t="b">
        <x:f t="shared" si="413"/>
        <x:v>1</x:v>
      </x:c>
    </x:row>
    <x:row r="737">
      <x:c r="A737" s="30" t="n">
        <x:f>'净值底稿'!A699</x:f>
        <x:v>44881</x:v>
      </x:c>
      <x:c r="B737" s="32" t="n">
        <x:f>'净值底稿'!F699</x:f>
        <x:v>1.6179744377237075</x:v>
      </x:c>
      <x:c r="C737" s="32" t="n">
        <x:f>'净值底稿'!O699</x:f>
        <x:v>1.2978627650255898</x:v>
      </x:c>
      <x:c r="D737" s="32" t="n">
        <x:f>'净值底稿'!P699</x:f>
        <x:v>1.5586</x:v>
      </x:c>
      <x:c r="E737" s="32" t="n">
        <x:f>'净值底稿'!Q699</x:f>
        <x:v>1.4625</x:v>
      </x:c>
      <x:c r="F737" s="33">
        <x:f t="shared" si="414"/>
        <x:v>-5.8553285810862832E-3</x:v>
      </x:c>
      <x:c r="G737" s="33">
        <x:f t="shared" si="415"/>
        <x:v>-6.3609436386629081E-3</x:v>
      </x:c>
      <x:c r="H737" s="33">
        <x:f t="shared" si="416"/>
        <x:v>-1.3455500736848647E-3</x:v>
      </x:c>
      <x:c r="I737" s="33">
        <x:f t="shared" si="417"/>
        <x:v>4.2573645540067151E-3</x:v>
      </x:c>
      <x:c r="J737" s="34">
        <x:f t="shared" si="418"/>
        <x:v>0.12912933575092181</x:v>
      </x:c>
      <x:c r="K737" s="34">
        <x:f t="shared" si="419"/>
        <x:v>0.13543420392103225</x:v>
      </x:c>
      <x:c r="L737" s="34">
        <x:f t="shared" si="420"/>
        <x:v>0.85746769062330597</x:v>
      </x:c>
      <x:c r="M737" s="34">
        <x:f t="shared" si="421"/>
        <x:v>6.0115792068421256E-2</x:v>
      </x:c>
      <x:c r="N737" s="34">
        <x:f t="shared" si="392"/>
        <x:v>1.1821470223636812</x:v>
      </x:c>
      <x:c r="O737" s="35">
        <x:f t="shared" si="393"/>
        <x:v>0.22379918459123987</x:v>
      </x:c>
      <x:c r="P737" s="26" t="b">
        <x:f t="shared" si="394"/>
        <x:v>0</x:v>
      </x:c>
      <x:c r="Q737" s="26" t="b">
        <x:f t="shared" si="395"/>
        <x:v>0</x:v>
      </x:c>
      <x:c r="R737" s="26" t="b">
        <x:f t="shared" si="396"/>
        <x:v>0</x:v>
      </x:c>
      <x:c r="S737" s="26" t="b">
        <x:f t="shared" si="422"/>
        <x:v>0</x:v>
      </x:c>
      <x:c r="T737" s="26" t="str">
        <x:f t="shared" si="423"/>
        <x:v>不调</x:v>
      </x:c>
      <x:c r="U737" s="34">
        <x:f t="shared" si="397"/>
        <x:v>0.12912933575092181</x:v>
      </x:c>
      <x:c r="V737" s="34">
        <x:f t="shared" si="398"/>
        <x:v>0.13543420392103225</x:v>
      </x:c>
      <x:c r="W737" s="34">
        <x:f t="shared" si="399"/>
        <x:v>0.85746769062330597</x:v>
      </x:c>
      <x:c r="X737" s="34">
        <x:f t="shared" si="400"/>
        <x:v>6.0115792068421256E-2</x:v>
      </x:c>
      <x:c r="Y737" s="34">
        <x:f t="shared" si="424"/>
        <x:v>0.99998626710299976</x:v>
      </x:c>
      <x:c r="Z737" s="34">
        <x:f t="shared" si="401"/>
        <x:v>0.12912756243105422</x:v>
      </x:c>
      <x:c r="AA737" s="34">
        <x:f t="shared" si="402"/>
        <x:v>0.1354323440170595</x:v>
      </x:c>
      <x:c r="AB737" s="34">
        <x:f t="shared" si="403"/>
        <x:v>0.85745591510782959</x:v>
      </x:c>
      <x:c r="AC737" s="34">
        <x:f t="shared" si="404"/>
        <x:v>6.0114966504440689E-2</x:v>
      </x:c>
      <x:c r="AD737" s="34">
        <x:f t="shared" si="405"/>
        <x:v>1.182130788060384</x:v>
      </x:c>
      <x:c r="AE737" s="34">
        <x:f t="shared" si="425"/>
        <x:v>1.2170439798392672</x:v>
      </x:c>
      <x:c r="AF737" s="33">
        <x:f t="shared" si="406"/>
        <x:v>-2.8686877678400835E-2</x:v>
      </x:c>
      <x:c r="AG737" s="33">
        <x:f t="shared" si="426"/>
        <x:v>-2.1476412184204818E-3</x:v>
      </x:c>
      <x:c r="AH737" s="30">
        <x:f t="shared" si="427"/>
        <x:v>44834</x:v>
      </x:c>
      <x:c r="AI737" s="36">
        <x:f t="shared" si="407"/>
        <x:v>2022</x:v>
      </x:c>
      <x:c r="AJ737" s="36">
        <x:f t="shared" si="408"/>
        <x:v>11</x:v>
      </x:c>
      <x:c r="AK737" s="26">
        <x:f t="shared" si="409"/>
        <x:v>0</x:v>
      </x:c>
      <x:c r="AL737" s="34">
        <x:f t="shared" si="428"/>
        <x:v>1.177073536309559</x:v>
      </x:c>
      <x:c r="AM737" s="35" t="str">
        <x:f t="shared" si="410"/>
      </x:c>
      <x:c r="AN737" s="34">
        <x:f t="shared" si="429"/>
        <x:v>1.2170439798392672</x:v>
      </x:c>
      <x:c r="AO737" s="35">
        <x:f t="shared" si="411"/>
        <x:v>-2.8686877678400835E-2</x:v>
      </x:c>
      <x:c r="AP737" s="31">
        <x:f t="shared" si="412"/>
        <x:v>1</x:v>
      </x:c>
      <x:c r="AQ737" s="26" t="b">
        <x:f t="shared" si="413"/>
        <x:v>1</x:v>
      </x:c>
    </x:row>
    <x:row r="738">
      <x:c r="A738" s="30" t="n">
        <x:f>'净值底稿'!A700</x:f>
        <x:v>44882</x:v>
      </x:c>
      <x:c r="B738" s="32" t="n">
        <x:f>'净值底稿'!F700</x:f>
        <x:v>1.6369304951397525</x:v>
      </x:c>
      <x:c r="C738" s="32" t="n">
        <x:f>'净值底稿'!O700</x:f>
        <x:v>1.2986504634701237</x:v>
      </x:c>
      <x:c r="D738" s="32" t="n">
        <x:f>'净值底稿'!P700</x:f>
        <x:v>1.5588</x:v>
      </x:c>
      <x:c r="E738" s="32" t="n">
        <x:f>'净值底稿'!Q700</x:f>
        <x:v>1.4645</x:v>
      </x:c>
      <x:c r="F738" s="33">
        <x:f t="shared" si="414"/>
        <x:v>1.1715918975032658E-2</x:v>
      </x:c>
      <x:c r="G738" s="33">
        <x:f t="shared" si="415"/>
        <x:v>6.0691967268078351E-4</x:v>
      </x:c>
      <x:c r="H738" s="33">
        <x:f t="shared" si="416"/>
        <x:v>1.2832028743736679E-4</x:v>
      </x:c>
      <x:c r="I738" s="33">
        <x:f t="shared" si="417"/>
        <x:v>1.3675213675212738E-3</x:v>
      </x:c>
      <x:c r="J738" s="34">
        <x:f t="shared" si="418"/>
        <x:v>0.13064041048993993</x:v>
      </x:c>
      <x:c r="K738" s="34">
        <x:f t="shared" si="419"/>
        <x:v>0.13551454057096074</x:v>
      </x:c>
      <x:c r="L738" s="34">
        <x:f t="shared" si="420"/>
        <x:v>0.85756594409732112</x:v>
      </x:c>
      <x:c r="M738" s="34">
        <x:f t="shared" si="421"/>
        <x:v>6.0197175005643339E-2</x:v>
      </x:c>
      <x:c r="N738" s="34">
        <x:f t="shared" si="392"/>
        <x:v>1.1839180701638652</x:v>
      </x:c>
      <x:c r="O738" s="35">
        <x:f t="shared" si="393"/>
        <x:v>0.22480858918224164</x:v>
      </x:c>
      <x:c r="P738" s="26" t="b">
        <x:f t="shared" si="394"/>
        <x:v>0</x:v>
      </x:c>
      <x:c r="Q738" s="26" t="b">
        <x:f t="shared" si="395"/>
        <x:v>0</x:v>
      </x:c>
      <x:c r="R738" s="26" t="b">
        <x:f t="shared" si="396"/>
        <x:v>0</x:v>
      </x:c>
      <x:c r="S738" s="26" t="b">
        <x:f t="shared" si="422"/>
        <x:v>0</x:v>
      </x:c>
      <x:c r="T738" s="26" t="str">
        <x:f t="shared" si="423"/>
        <x:v>不调</x:v>
      </x:c>
      <x:c r="U738" s="34">
        <x:f t="shared" si="397"/>
        <x:v>0.13064041048993993</x:v>
      </x:c>
      <x:c r="V738" s="34">
        <x:f t="shared" si="398"/>
        <x:v>0.13551454057096074</x:v>
      </x:c>
      <x:c r="W738" s="34">
        <x:f t="shared" si="399"/>
        <x:v>0.85756594409732112</x:v>
      </x:c>
      <x:c r="X738" s="34">
        <x:f t="shared" si="400"/>
        <x:v>6.0197175005643339E-2</x:v>
      </x:c>
      <x:c r="Y738" s="34">
        <x:f t="shared" si="424"/>
        <x:v>0.99998626710299976</x:v>
      </x:c>
      <x:c r="Z738" s="34">
        <x:f t="shared" si="401"/>
        <x:v>0.13063861641863861</x:v>
      </x:c>
      <x:c r="AA738" s="34">
        <x:f t="shared" si="402"/>
        <x:v>0.13551267956373306</x:v>
      </x:c>
      <x:c r="AB738" s="34">
        <x:f t="shared" si="403"/>
        <x:v>0.85755416723253997</x:v>
      </x:c>
      <x:c r="AC738" s="34">
        <x:f t="shared" si="404"/>
        <x:v>6.0196348324039278E-2</x:v>
      </x:c>
      <x:c r="AD738" s="34">
        <x:f t="shared" si="405"/>
        <x:v>1.1839018115389508</x:v>
      </x:c>
      <x:c r="AE738" s="34">
        <x:f t="shared" si="425"/>
        <x:v>1.2170439798392672</x:v>
      </x:c>
      <x:c r="AF738" s="33">
        <x:f t="shared" si="406"/>
        <x:v>-2.7231693225000297E-2</x:v>
      </x:c>
      <x:c r="AG738" s="33">
        <x:f t="shared" si="426"/>
        <x:v>1.498162044719864E-3</x:v>
      </x:c>
      <x:c r="AH738" s="30">
        <x:f t="shared" si="427"/>
        <x:v>44834</x:v>
      </x:c>
      <x:c r="AI738" s="36">
        <x:f t="shared" si="407"/>
        <x:v>2022</x:v>
      </x:c>
      <x:c r="AJ738" s="36">
        <x:f t="shared" si="408"/>
        <x:v>11</x:v>
      </x:c>
      <x:c r="AK738" s="26">
        <x:f t="shared" si="409"/>
        <x:v>0</x:v>
      </x:c>
      <x:c r="AL738" s="34">
        <x:f t="shared" si="428"/>
        <x:v>1.177073536309559</x:v>
      </x:c>
      <x:c r="AM738" s="35" t="str">
        <x:f t="shared" si="410"/>
      </x:c>
      <x:c r="AN738" s="34">
        <x:f t="shared" si="429"/>
        <x:v>1.2170439798392672</x:v>
      </x:c>
      <x:c r="AO738" s="35">
        <x:f t="shared" si="411"/>
        <x:v>-2.7231693225000297E-2</x:v>
      </x:c>
      <x:c r="AP738" s="31">
        <x:f t="shared" si="412"/>
        <x:v>1</x:v>
      </x:c>
      <x:c r="AQ738" s="26" t="b">
        <x:f t="shared" si="413"/>
        <x:v>1</x:v>
      </x:c>
    </x:row>
    <x:row r="739">
      <x:c r="A739" s="30" t="n">
        <x:f>'净值底稿'!A701</x:f>
        <x:v>44883</x:v>
      </x:c>
      <x:c r="B739" s="32" t="n">
        <x:f>'净值底稿'!F701</x:f>
        <x:v>1.6148904367316526</x:v>
      </x:c>
      <x:c r="C739" s="32" t="n">
        <x:f>'净值底稿'!O701</x:f>
        <x:v>1.29079161748898</x:v>
      </x:c>
      <x:c r="D739" s="32" t="n">
        <x:f>'净值底稿'!P701</x:f>
        <x:v>1.5583</x:v>
      </x:c>
      <x:c r="E739" s="32" t="n">
        <x:f>'净值底稿'!Q701</x:f>
        <x:v>1.4621</x:v>
      </x:c>
      <x:c r="F739" s="33">
        <x:f t="shared" si="414"/>
        <x:v>-1.3464260378519222E-2</x:v>
      </x:c>
      <x:c r="G739" s="33">
        <x:f t="shared" si="415"/>
        <x:v>-6.0515482820097111E-3</x:v>
      </x:c>
      <x:c r="H739" s="33">
        <x:f t="shared" si="416"/>
        <x:v>-3.2075955863486438E-4</x:v>
      </x:c>
      <x:c r="I739" s="33">
        <x:f t="shared" si="417"/>
        <x:v>-1.6387845681119506E-3</x:v>
      </x:c>
      <x:c r="J739" s="34">
        <x:f t="shared" si="418"/>
        <x:v>0.12887966407168855</x:v>
      </x:c>
      <x:c r="K739" s="34">
        <x:f t="shared" si="419"/>
        <x:v>0.13469261804052862</x:v>
      </x:c>
      <x:c r="L739" s="34">
        <x:f t="shared" si="420"/>
        <x:v>0.85727909853635298</x:v>
      </x:c>
      <x:c r="M739" s="34">
        <x:f t="shared" si="421"/>
        <x:v>6.0097699477349151E-2</x:v>
      </x:c>
      <x:c r="N739" s="34">
        <x:f t="shared" si="392"/>
        <x:v>1.1809490801259193</x:v>
      </x:c>
      <x:c r="O739" s="35">
        <x:f t="shared" si="393"/>
        <x:v>0.22318683044667231</x:v>
      </x:c>
      <x:c r="P739" s="26" t="b">
        <x:f t="shared" si="394"/>
        <x:v>0</x:v>
      </x:c>
      <x:c r="Q739" s="26" t="b">
        <x:f t="shared" si="395"/>
        <x:v>0</x:v>
      </x:c>
      <x:c r="R739" s="26" t="b">
        <x:f t="shared" si="396"/>
        <x:v>0</x:v>
      </x:c>
      <x:c r="S739" s="26" t="b">
        <x:f t="shared" si="422"/>
        <x:v>0</x:v>
      </x:c>
      <x:c r="T739" s="26" t="str">
        <x:f t="shared" si="423"/>
        <x:v>不调</x:v>
      </x:c>
      <x:c r="U739" s="34">
        <x:f t="shared" si="397"/>
        <x:v>0.12887966407168855</x:v>
      </x:c>
      <x:c r="V739" s="34">
        <x:f t="shared" si="398"/>
        <x:v>0.13469261804052862</x:v>
      </x:c>
      <x:c r="W739" s="34">
        <x:f t="shared" si="399"/>
        <x:v>0.85727909853635298</x:v>
      </x:c>
      <x:c r="X739" s="34">
        <x:f t="shared" si="400"/>
        <x:v>6.0097699477349151E-2</x:v>
      </x:c>
      <x:c r="Y739" s="34">
        <x:f t="shared" si="424"/>
        <x:v>0.99998626710299976</x:v>
      </x:c>
      <x:c r="Z739" s="34">
        <x:f t="shared" si="401"/>
        <x:v>0.12887789418053644</x:v>
      </x:c>
      <x:c r="AA739" s="34">
        <x:f t="shared" si="402"/>
        <x:v>0.13469076832067839</x:v>
      </x:c>
      <x:c r="AB739" s="34">
        <x:f t="shared" si="403"/>
        <x:v>0.85726732561079233</x:v>
      </x:c>
      <x:c r="AC739" s="34">
        <x:f t="shared" si="404"/>
        <x:v>6.0096874161832278E-2</x:v>
      </x:c>
      <x:c r="AD739" s="34">
        <x:f t="shared" si="405"/>
        <x:v>1.1809328622738393</x:v>
      </x:c>
      <x:c r="AE739" s="34">
        <x:f t="shared" si="425"/>
        <x:v>1.2170439798392672</x:v>
      </x:c>
      <x:c r="AF739" s="33">
        <x:f t="shared" si="406"/>
        <x:v>-2.9671168966463268E-2</x:v>
      </x:c>
      <x:c r="AG739" s="33">
        <x:f t="shared" si="426"/>
        <x:v>-2.5077664686162793E-3</x:v>
      </x:c>
      <x:c r="AH739" s="30">
        <x:f t="shared" si="427"/>
        <x:v>44834</x:v>
      </x:c>
      <x:c r="AI739" s="36">
        <x:f t="shared" si="407"/>
        <x:v>2022</x:v>
      </x:c>
      <x:c r="AJ739" s="36">
        <x:f t="shared" si="408"/>
        <x:v>11</x:v>
      </x:c>
      <x:c r="AK739" s="26">
        <x:f t="shared" si="409"/>
        <x:v>0</x:v>
      </x:c>
      <x:c r="AL739" s="34">
        <x:f t="shared" si="428"/>
        <x:v>1.177073536309559</x:v>
      </x:c>
      <x:c r="AM739" s="35" t="str">
        <x:f t="shared" si="410"/>
      </x:c>
      <x:c r="AN739" s="34">
        <x:f t="shared" si="429"/>
        <x:v>1.2170439798392672</x:v>
      </x:c>
      <x:c r="AO739" s="35">
        <x:f t="shared" si="411"/>
        <x:v>-2.9671168966463268E-2</x:v>
      </x:c>
      <x:c r="AP739" s="31">
        <x:f t="shared" si="412"/>
        <x:v>1</x:v>
      </x:c>
      <x:c r="AQ739" s="26" t="b">
        <x:f t="shared" si="413"/>
        <x:v>1</x:v>
      </x:c>
    </x:row>
    <x:row r="740">
      <x:c r="A740" s="30" t="n">
        <x:f>'净值底稿'!A702</x:f>
        <x:v>44886</x:v>
      </x:c>
      <x:c r="B740" s="32" t="n">
        <x:f>'净值底稿'!F702</x:f>
        <x:v>1.6092505161815776</x:v>
      </x:c>
      <x:c r="C740" s="32" t="n">
        <x:f>'净值底稿'!O702</x:f>
        <x:v>1.2928537546894812</x:v>
      </x:c>
      <x:c r="D740" s="32" t="n">
        <x:f>'净值底稿'!P702</x:f>
        <x:v>1.5602</x:v>
      </x:c>
      <x:c r="E740" s="32" t="n">
        <x:f>'净值底稿'!Q702</x:f>
        <x:v>1.4551</x:v>
      </x:c>
      <x:c r="F740" s="33">
        <x:f t="shared" si="414"/>
        <x:v>-3.4924477981859159E-3</x:v>
      </x:c>
      <x:c r="G740" s="33">
        <x:f t="shared" si="415"/>
        <x:v>1.5975756059778412E-3</x:v>
      </x:c>
      <x:c r="H740" s="33">
        <x:f t="shared" si="416"/>
        <x:v>1.219277417698672E-3</x:v>
      </x:c>
      <x:c r="I740" s="33">
        <x:f t="shared" si="417"/>
        <x:v>-4.787634224745152E-3</x:v>
      </x:c>
      <x:c r="J740" s="34">
        <x:f t="shared" si="418"/>
        <x:v>0.12842779486277078</x:v>
      </x:c>
      <x:c r="K740" s="34">
        <x:f t="shared" si="419"/>
        <x:v>0.13490594700649791</x:v>
      </x:c>
      <x:c r="L740" s="34">
        <x:f t="shared" si="420"/>
        <x:v>0.85831257230184055</x:v>
      </x:c>
      <x:c r="M740" s="34">
        <x:f t="shared" si="421"/>
        <x:v>5.9809152310294884E-2</x:v>
      </x:c>
      <x:c r="N740" s="34">
        <x:f t="shared" si="392"/>
        <x:v>1.1814554664814041</x:v>
      </x:c>
      <x:c r="O740" s="35">
        <x:f t="shared" si="393"/>
        <x:v>0.22288926611303089</x:v>
      </x:c>
      <x:c r="P740" s="26" t="b">
        <x:f t="shared" si="394"/>
        <x:v>0</x:v>
      </x:c>
      <x:c r="Q740" s="26" t="b">
        <x:f t="shared" si="395"/>
        <x:v>0</x:v>
      </x:c>
      <x:c r="R740" s="26" t="b">
        <x:f t="shared" si="396"/>
        <x:v>0</x:v>
      </x:c>
      <x:c r="S740" s="26" t="b">
        <x:f t="shared" si="422"/>
        <x:v>0</x:v>
      </x:c>
      <x:c r="T740" s="26" t="str">
        <x:f t="shared" si="423"/>
        <x:v>不调</x:v>
      </x:c>
      <x:c r="U740" s="34">
        <x:f t="shared" si="397"/>
        <x:v>0.12842779486277078</x:v>
      </x:c>
      <x:c r="V740" s="34">
        <x:f t="shared" si="398"/>
        <x:v>0.13490594700649791</x:v>
      </x:c>
      <x:c r="W740" s="34">
        <x:f t="shared" si="399"/>
        <x:v>0.85831257230184055</x:v>
      </x:c>
      <x:c r="X740" s="34">
        <x:f t="shared" si="400"/>
        <x:v>5.9809152310294884E-2</x:v>
      </x:c>
      <x:c r="Y740" s="34">
        <x:f t="shared" si="424"/>
        <x:v>0.99995880187477393</x:v>
      </x:c>
      <x:c r="Z740" s="34">
        <x:f t="shared" si="401"/>
        <x:v>0.12842250387839552</x:v>
      </x:c>
      <x:c r="AA740" s="34">
        <x:f t="shared" si="402"/>
        <x:v>0.13490038913439939</x:v>
      </x:c>
      <x:c r="AB740" s="34">
        <x:f t="shared" si="403"/>
        <x:v>0.85827721143300373</x:v>
      </x:c>
      <x:c r="AC740" s="34">
        <x:f t="shared" si="404"/>
        <x:v>5.9806688285348339E-2</x:v>
      </x:c>
      <x:c r="AD740" s="34">
        <x:f t="shared" si="405"/>
        <x:v>1.1814067927311469</x:v>
      </x:c>
      <x:c r="AE740" s="34">
        <x:f t="shared" si="425"/>
        <x:v>1.2170439798392672</x:v>
      </x:c>
      <x:c r="AF740" s="33">
        <x:f t="shared" si="406"/>
        <x:v>-2.9281757848082735E-2</x:v>
      </x:c>
      <x:c r="AG740" s="33">
        <x:f t="shared" si="426"/>
        <x:v>4.01318713745491E-4</x:v>
      </x:c>
      <x:c r="AH740" s="30">
        <x:f t="shared" si="427"/>
        <x:v>44834</x:v>
      </x:c>
      <x:c r="AI740" s="36">
        <x:f t="shared" si="407"/>
        <x:v>2022</x:v>
      </x:c>
      <x:c r="AJ740" s="36">
        <x:f t="shared" si="408"/>
        <x:v>11</x:v>
      </x:c>
      <x:c r="AK740" s="26">
        <x:f t="shared" si="409"/>
        <x:v>0</x:v>
      </x:c>
      <x:c r="AL740" s="34">
        <x:f t="shared" si="428"/>
        <x:v>1.177073536309559</x:v>
      </x:c>
      <x:c r="AM740" s="35" t="str">
        <x:f t="shared" si="410"/>
      </x:c>
      <x:c r="AN740" s="34">
        <x:f t="shared" si="429"/>
        <x:v>1.2170439798392672</x:v>
      </x:c>
      <x:c r="AO740" s="35">
        <x:f t="shared" si="411"/>
        <x:v>-2.9281757848082735E-2</x:v>
      </x:c>
      <x:c r="AP740" s="31">
        <x:f t="shared" si="412"/>
        <x:v>1</x:v>
      </x:c>
      <x:c r="AQ740" s="26" t="b">
        <x:f t="shared" si="413"/>
        <x:v>1</x:v>
      </x:c>
    </x:row>
    <x:row r="741">
      <x:c r="A741" s="30" t="n">
        <x:f>'净值底稿'!A703</x:f>
        <x:v>44887</x:v>
      </x:c>
      <x:c r="B741" s="32" t="n">
        <x:f>'净值底稿'!F703</x:f>
        <x:v>1.5879421939495324</x:v>
      </x:c>
      <x:c r="C741" s="32" t="n">
        <x:f>'净值底稿'!O703</x:f>
        <x:v>1.278311250212085</x:v>
      </x:c>
      <x:c r="D741" s="32" t="n">
        <x:f>'净值底稿'!P703</x:f>
        <x:v>1.56</x:v>
      </x:c>
      <x:c r="E741" s="32" t="n">
        <x:f>'净值底稿'!Q703</x:f>
        <x:v>1.4558</x:v>
      </x:c>
      <x:c r="F741" s="33">
        <x:f t="shared" si="414"/>
        <x:v>-1.3241146743644072E-2</x:v>
      </x:c>
      <x:c r="G741" s="33">
        <x:f t="shared" si="415"/>
        <x:v>-1.1248375483032813E-2</x:v>
      </x:c>
      <x:c r="H741" s="33">
        <x:f t="shared" si="416"/>
        <x:v>-1.2818869375719188E-4</x:v>
      </x:c>
      <x:c r="I741" s="33">
        <x:f t="shared" si="417"/>
        <x:v>4.8106659336122348E-4</x:v>
      </x:c>
      <x:c r="J741" s="34">
        <x:f t="shared" si="418"/>
        <x:v>0.12672204265935549</x:v>
      </x:c>
      <x:c r="K741" s="34">
        <x:f t="shared" si="419"/>
        <x:v>0.13338297890460843</x:v>
      </x:c>
      <x:c r="L741" s="34">
        <x:f t="shared" si="420"/>
        <x:v>0.85816718999838859</x:v>
      </x:c>
      <x:c r="M741" s="34">
        <x:f t="shared" si="421"/>
        <x:v>5.9835459285141987E-2</x:v>
      </x:c>
      <x:c r="N741" s="34">
        <x:f t="shared" si="392"/>
        <x:v>1.1781076708474945</x:v>
      </x:c>
      <x:c r="O741" s="35">
        <x:f t="shared" si="393"/>
        <x:v>0.22078204564855466</x:v>
      </x:c>
      <x:c r="P741" s="26" t="b">
        <x:f t="shared" si="394"/>
        <x:v>0</x:v>
      </x:c>
      <x:c r="Q741" s="26" t="b">
        <x:f t="shared" si="395"/>
        <x:v>0</x:v>
      </x:c>
      <x:c r="R741" s="26" t="b">
        <x:f t="shared" si="396"/>
        <x:v>0</x:v>
      </x:c>
      <x:c r="S741" s="26" t="b">
        <x:f t="shared" si="422"/>
        <x:v>0</x:v>
      </x:c>
      <x:c r="T741" s="26" t="str">
        <x:f t="shared" si="423"/>
        <x:v>不调</x:v>
      </x:c>
      <x:c r="U741" s="34">
        <x:f t="shared" si="397"/>
        <x:v>0.12672204265935549</x:v>
      </x:c>
      <x:c r="V741" s="34">
        <x:f t="shared" si="398"/>
        <x:v>0.13338297890460843</x:v>
      </x:c>
      <x:c r="W741" s="34">
        <x:f t="shared" si="399"/>
        <x:v>0.85816718999838859</x:v>
      </x:c>
      <x:c r="X741" s="34">
        <x:f t="shared" si="400"/>
        <x:v>5.9835459285141987E-2</x:v>
      </x:c>
      <x:c r="Y741" s="34">
        <x:f t="shared" si="424"/>
        <x:v>0.99998626710299976</x:v>
      </x:c>
      <x:c r="Z741" s="34">
        <x:f t="shared" si="401"/>
        <x:v>0.126720302398596</x:v>
      </x:c>
      <x:c r="AA741" s="34">
        <x:f t="shared" si="402"/>
        <x:v>0.13338114716989755</x:v>
      </x:c>
      <x:c r="AB741" s="34">
        <x:f t="shared" si="403"/>
        <x:v>0.85815540487675934</x:v>
      </x:c>
      <x:c r="AC741" s="34">
        <x:f t="shared" si="404"/>
        <x:v>5.9834637570942664E-2</x:v>
      </x:c>
      <x:c r="AD741" s="34">
        <x:f t="shared" si="405"/>
        <x:v>1.1780914920161956</x:v>
      </x:c>
      <x:c r="AE741" s="34">
        <x:f t="shared" si="425"/>
        <x:v>1.2170439798392672</x:v>
      </x:c>
      <x:c r="AF741" s="33">
        <x:f t="shared" si="406"/>
        <x:v>-3.2005817758710697E-2</x:v>
      </x:c>
      <x:c r="AG741" s="33">
        <x:f t="shared" si="426"/>
        <x:v>-2.8062312959002966E-3</x:v>
      </x:c>
      <x:c r="AH741" s="30">
        <x:f t="shared" si="427"/>
        <x:v>44834</x:v>
      </x:c>
      <x:c r="AI741" s="36">
        <x:f t="shared" si="407"/>
        <x:v>2022</x:v>
      </x:c>
      <x:c r="AJ741" s="36">
        <x:f t="shared" si="408"/>
        <x:v>11</x:v>
      </x:c>
      <x:c r="AK741" s="26">
        <x:f t="shared" si="409"/>
        <x:v>0</x:v>
      </x:c>
      <x:c r="AL741" s="34">
        <x:f t="shared" si="428"/>
        <x:v>1.177073536309559</x:v>
      </x:c>
      <x:c r="AM741" s="35" t="str">
        <x:f t="shared" si="410"/>
      </x:c>
      <x:c r="AN741" s="34">
        <x:f t="shared" si="429"/>
        <x:v>1.2170439798392672</x:v>
      </x:c>
      <x:c r="AO741" s="35">
        <x:f t="shared" si="411"/>
        <x:v>-3.2005817758710697E-2</x:v>
      </x:c>
      <x:c r="AP741" s="31">
        <x:f t="shared" si="412"/>
        <x:v>1</x:v>
      </x:c>
      <x:c r="AQ741" s="26" t="b">
        <x:f t="shared" si="413"/>
        <x:v>1</x:v>
      </x:c>
    </x:row>
    <x:row r="742">
      <x:c r="A742" s="30" t="n">
        <x:f>'净值底稿'!A704</x:f>
        <x:v>44888</x:v>
      </x:c>
      <x:c r="B742" s="32" t="n">
        <x:f>'净值底稿'!F704</x:f>
        <x:v>1.5853122798461001</x:v>
      </x:c>
      <x:c r="C742" s="32" t="n">
        <x:f>'净值底稿'!O704</x:f>
        <x:v>1.2761286994809125</x:v>
      </x:c>
      <x:c r="D742" s="32" t="n">
        <x:f>'净值底稿'!P704</x:f>
        <x:v>1.5615</x:v>
      </x:c>
      <x:c r="E742" s="32" t="n">
        <x:f>'净值底稿'!Q704</x:f>
        <x:v>1.4538</x:v>
      </x:c>
      <x:c r="F742" s="33">
        <x:f t="shared" si="414"/>
        <x:v>-1.656177481430321E-3</x:v>
      </x:c>
      <x:c r="G742" s="33">
        <x:f t="shared" si="415"/>
        <x:v>-1.7073703535116502E-3</x:v>
      </x:c>
      <x:c r="H742" s="33">
        <x:f t="shared" si="416"/>
        <x:v>9.6153846153845812E-4</x:v>
      </x:c>
      <x:c r="I742" s="33">
        <x:f t="shared" si="417"/>
        <x:v>-1.373815084489638E-3</x:v>
      </x:c>
      <x:c r="J742" s="34">
        <x:f t="shared" si="418"/>
        <x:v>0.12651043108732341</x:v>
      </x:c>
      <x:c r="K742" s="34">
        <x:f t="shared" si="419"/>
        <x:v>0.13315341615350229</x:v>
      </x:c>
      <x:c r="L742" s="34">
        <x:f t="shared" si="420"/>
        <x:v>0.85898055430452547</x:v>
      </x:c>
      <x:c r="M742" s="34">
        <x:f t="shared" si="421"/>
        <x:v>5.9752435843272736E-2</x:v>
      </x:c>
      <x:c r="N742" s="34">
        <x:f t="shared" si="392"/>
        <x:v>1.178396837388624</x:v>
      </x:c>
      <x:c r="O742" s="35">
        <x:f t="shared" si="393"/>
        <x:v>0.22035348280147415</x:v>
      </x:c>
      <x:c r="P742" s="26" t="b">
        <x:f t="shared" si="394"/>
        <x:v>0</x:v>
      </x:c>
      <x:c r="Q742" s="26" t="b">
        <x:f t="shared" si="395"/>
        <x:v>0</x:v>
      </x:c>
      <x:c r="R742" s="26" t="b">
        <x:f t="shared" si="396"/>
        <x:v>0</x:v>
      </x:c>
      <x:c r="S742" s="26" t="b">
        <x:f t="shared" si="422"/>
        <x:v>0</x:v>
      </x:c>
      <x:c r="T742" s="26" t="str">
        <x:f t="shared" si="423"/>
        <x:v>不调</x:v>
      </x:c>
      <x:c r="U742" s="34">
        <x:f t="shared" si="397"/>
        <x:v>0.12651043108732341</x:v>
      </x:c>
      <x:c r="V742" s="34">
        <x:f t="shared" si="398"/>
        <x:v>0.13315341615350229</x:v>
      </x:c>
      <x:c r="W742" s="34">
        <x:f t="shared" si="399"/>
        <x:v>0.85898055430452547</x:v>
      </x:c>
      <x:c r="X742" s="34">
        <x:f t="shared" si="400"/>
        <x:v>5.9752435843272736E-2</x:v>
      </x:c>
      <x:c r="Y742" s="34">
        <x:f t="shared" si="424"/>
        <x:v>0.99998626710299976</x:v>
      </x:c>
      <x:c r="Z742" s="34">
        <x:f t="shared" si="401"/>
        <x:v>0.12650869373260382</x:v>
      </x:c>
      <x:c r="AA742" s="34">
        <x:f t="shared" si="402"/>
        <x:v>0.13315158757135304</x:v>
      </x:c>
      <x:c r="AB742" s="34">
        <x:f t="shared" si="403"/>
        <x:v>0.85896875801304795</x:v>
      </x:c>
      <x:c r="AC742" s="34">
        <x:f t="shared" si="404"/>
        <x:v>5.9751615269225788E-2</x:v>
      </x:c>
      <x:c r="AD742" s="34">
        <x:f t="shared" si="405"/>
        <x:v>1.1783806545862308</x:v>
      </x:c>
      <x:c r="AE742" s="34">
        <x:f t="shared" si="425"/>
        <x:v>1.2170439798392672</x:v>
      </x:c>
      <x:c r="AF742" s="33">
        <x:f t="shared" si="406"/>
        <x:v>-3.1768223575735166E-2</x:v>
      </x:c>
      <x:c r="AG742" s="33">
        <x:f t="shared" si="426"/>
        <x:v>2.4545001130626964E-4</x:v>
      </x:c>
      <x:c r="AH742" s="30">
        <x:f t="shared" si="427"/>
        <x:v>44834</x:v>
      </x:c>
      <x:c r="AI742" s="36">
        <x:f t="shared" si="407"/>
        <x:v>2022</x:v>
      </x:c>
      <x:c r="AJ742" s="36">
        <x:f t="shared" si="408"/>
        <x:v>11</x:v>
      </x:c>
      <x:c r="AK742" s="26">
        <x:f t="shared" si="409"/>
        <x:v>0</x:v>
      </x:c>
      <x:c r="AL742" s="34">
        <x:f t="shared" si="428"/>
        <x:v>1.177073536309559</x:v>
      </x:c>
      <x:c r="AM742" s="35" t="str">
        <x:f t="shared" si="410"/>
      </x:c>
      <x:c r="AN742" s="34">
        <x:f t="shared" si="429"/>
        <x:v>1.2170439798392672</x:v>
      </x:c>
      <x:c r="AO742" s="35">
        <x:f t="shared" si="411"/>
        <x:v>-3.1768223575735166E-2</x:v>
      </x:c>
      <x:c r="AP742" s="31">
        <x:f t="shared" si="412"/>
        <x:v>1</x:v>
      </x:c>
      <x:c r="AQ742" s="26" t="b">
        <x:f t="shared" si="413"/>
        <x:v>1</x:v>
      </x:c>
    </x:row>
    <x:row r="743">
      <x:c r="A743" s="30" t="n">
        <x:f>'净值底稿'!A705</x:f>
        <x:v>44889</x:v>
      </x:c>
      <x:c r="B743" s="32" t="n">
        <x:f>'净值底稿'!F705</x:f>
        <x:v>1.580545785000095</x:v>
      </x:c>
      <x:c r="C743" s="32" t="n">
        <x:f>'净值底稿'!O705</x:f>
        <x:v>1.2789211168428676</x:v>
      </x:c>
      <x:c r="D743" s="32" t="n">
        <x:f>'净值底稿'!P705</x:f>
        <x:v>1.5631</x:v>
      </x:c>
      <x:c r="E743" s="32" t="n">
        <x:f>'净值底稿'!Q705</x:f>
        <x:v>1.4592</x:v>
      </x:c>
      <x:c r="F743" s="33">
        <x:f t="shared" si="414"/>
        <x:v>-3.00665989067328E-3</x:v>
      </x:c>
      <x:c r="G743" s="33">
        <x:f t="shared" si="415"/>
        <x:v>2.1881941555668138E-3</x:v>
      </x:c>
      <x:c r="H743" s="33">
        <x:f t="shared" si="416"/>
        <x:v>1.024655779698902E-3</x:v>
      </x:c>
      <x:c r="I743" s="33">
        <x:f t="shared" si="417"/>
        <x:v>3.7144036318614848E-3</x:v>
      </x:c>
      <x:c r="J743" s="34">
        <x:f t="shared" si="418"/>
        <x:v>0.12612832511733651</x:v>
      </x:c>
      <x:c r="K743" s="34">
        <x:f t="shared" si="419"/>
        <x:v>0.13344294909708113</x:v>
      </x:c>
      <x:c r="L743" s="34">
        <x:f t="shared" si="420"/>
        <x:v>0.85984890531552682</x:v>
      </x:c>
      <x:c r="M743" s="34">
        <x:f t="shared" si="421"/>
        <x:v>5.9973556885991389E-2</x:v>
      </x:c>
      <x:c r="N743" s="34">
        <x:f t="shared" si="392"/>
        <x:v>1.1793937364159359</x:v>
      </x:c>
      <x:c r="O743" s="35">
        <x:f t="shared" si="393"/>
        <x:v>0.22008873389749359</x:v>
      </x:c>
      <x:c r="P743" s="26" t="b">
        <x:f t="shared" si="394"/>
        <x:v>0</x:v>
      </x:c>
      <x:c r="Q743" s="26" t="b">
        <x:f t="shared" si="395"/>
        <x:v>0</x:v>
      </x:c>
      <x:c r="R743" s="26" t="b">
        <x:f t="shared" si="396"/>
        <x:v>0</x:v>
      </x:c>
      <x:c r="S743" s="26" t="b">
        <x:f t="shared" si="422"/>
        <x:v>0</x:v>
      </x:c>
      <x:c r="T743" s="26" t="str">
        <x:f t="shared" si="423"/>
        <x:v>不调</x:v>
      </x:c>
      <x:c r="U743" s="34">
        <x:f t="shared" si="397"/>
        <x:v>0.12612832511733651</x:v>
      </x:c>
      <x:c r="V743" s="34">
        <x:f t="shared" si="398"/>
        <x:v>0.13344294909708113</x:v>
      </x:c>
      <x:c r="W743" s="34">
        <x:f t="shared" si="399"/>
        <x:v>0.85984890531552682</x:v>
      </x:c>
      <x:c r="X743" s="34">
        <x:f t="shared" si="400"/>
        <x:v>5.9973556885991389E-2</x:v>
      </x:c>
      <x:c r="Y743" s="34">
        <x:f t="shared" si="424"/>
        <x:v>0.99998626710299976</x:v>
      </x:c>
      <x:c r="Z743" s="34">
        <x:f t="shared" si="401"/>
        <x:v>0.12612659301003887</x:v>
      </x:c>
      <x:c r="AA743" s="34">
        <x:f t="shared" si="402"/>
        <x:v>0.13344111653880578</x:v>
      </x:c>
      <x:c r="AB743" s="34">
        <x:f t="shared" si="403"/>
        <x:v>0.85983709709907441</x:v>
      </x:c>
      <x:c r="AC743" s="34">
        <x:f t="shared" si="404"/>
        <x:v>5.9972733275311933E-2</x:v>
      </x:c>
      <x:c r="AD743" s="34">
        <x:f t="shared" si="405"/>
        <x:v>1.1793775399232309</x:v>
      </x:c>
      <x:c r="AE743" s="34">
        <x:f t="shared" si="425"/>
        <x:v>1.2170439798392672</x:v>
      </x:c>
      <x:c r="AF743" s="33">
        <x:f t="shared" si="406"/>
        <x:v>-3.0949119785310342E-2</x:v>
      </x:c>
      <x:c r="AG743" s="33">
        <x:f t="shared" si="426"/>
        <x:v>8.4597904176408889E-4</x:v>
      </x:c>
      <x:c r="AH743" s="30">
        <x:f t="shared" si="427"/>
        <x:v>44834</x:v>
      </x:c>
      <x:c r="AI743" s="36">
        <x:f t="shared" si="407"/>
        <x:v>2022</x:v>
      </x:c>
      <x:c r="AJ743" s="36">
        <x:f t="shared" si="408"/>
        <x:v>11</x:v>
      </x:c>
      <x:c r="AK743" s="26">
        <x:f t="shared" si="409"/>
        <x:v>0</x:v>
      </x:c>
      <x:c r="AL743" s="34">
        <x:f t="shared" si="428"/>
        <x:v>1.177073536309559</x:v>
      </x:c>
      <x:c r="AM743" s="35" t="str">
        <x:f t="shared" si="410"/>
      </x:c>
      <x:c r="AN743" s="34">
        <x:f t="shared" si="429"/>
        <x:v>1.2170439798392672</x:v>
      </x:c>
      <x:c r="AO743" s="35">
        <x:f t="shared" si="411"/>
        <x:v>-3.0949119785310342E-2</x:v>
      </x:c>
      <x:c r="AP743" s="31">
        <x:f t="shared" si="412"/>
        <x:v>1</x:v>
      </x:c>
      <x:c r="AQ743" s="26" t="b">
        <x:f t="shared" si="413"/>
        <x:v>1</x:v>
      </x:c>
    </x:row>
    <x:row r="744">
      <x:c r="A744" s="30" t="n">
        <x:f>'净值底稿'!A706</x:f>
        <x:v>44890</x:v>
      </x:c>
      <x:c r="B744" s="32" t="n">
        <x:f>'净值底稿'!F706</x:f>
        <x:v>1.5679208737829948</x:v>
      </x:c>
      <x:c r="C744" s="32" t="n">
        <x:f>'净值底稿'!O706</x:f>
        <x:v>1.269242589461855</x:v>
      </x:c>
      <x:c r="D744" s="32" t="n">
        <x:f>'净值底稿'!P706</x:f>
        <x:v>1.5621</x:v>
      </x:c>
      <x:c r="E744" s="32" t="n">
        <x:f>'净值底稿'!Q706</x:f>
        <x:v>1.4609</x:v>
      </x:c>
      <x:c r="F744" s="33">
        <x:f t="shared" si="414"/>
        <x:v>-7.9876909210190306E-3</x:v>
      </x:c>
      <x:c r="G744" s="33">
        <x:f t="shared" si="415"/>
        <x:v>-7.5677281839749977E-3</x:v>
      </x:c>
      <x:c r="H744" s="33">
        <x:f t="shared" si="416"/>
        <x:v>-6.3975433433549611E-4</x:v>
      </x:c>
      <x:c r="I744" s="33">
        <x:f t="shared" si="417"/>
        <x:v>1.1650219298244835E-3</x:v>
      </x:c>
      <x:c r="J744" s="34">
        <x:f t="shared" si="418"/>
        <x:v>0.12511913276815351</x:v>
      </x:c>
      <x:c r="K744" s="34">
        <x:f t="shared" si="419"/>
        <x:v>0.13243127044027397</x:v>
      </x:c>
      <x:c r="L744" s="34">
        <x:f t="shared" si="420"/>
        <x:v>0.85928701258938278</x:v>
      </x:c>
      <x:c r="M744" s="34">
        <x:f t="shared" si="421"/>
        <x:v>6.0042602824769184E-2</x:v>
      </x:c>
      <x:c r="N744" s="34">
        <x:f t="shared" si="392"/>
        <x:v>1.1768800186225794</x:v>
      </x:c>
      <x:c r="O744" s="35">
        <x:f t="shared" si="393"/>
        <x:v>0.21884168235761578</x:v>
      </x:c>
      <x:c r="P744" s="26" t="b">
        <x:f t="shared" si="394"/>
        <x:v>0</x:v>
      </x:c>
      <x:c r="Q744" s="26" t="b">
        <x:f t="shared" si="395"/>
        <x:v>0</x:v>
      </x:c>
      <x:c r="R744" s="26" t="b">
        <x:f t="shared" si="396"/>
        <x:v>0</x:v>
      </x:c>
      <x:c r="S744" s="26" t="b">
        <x:f t="shared" si="422"/>
        <x:v>0</x:v>
      </x:c>
      <x:c r="T744" s="26" t="str">
        <x:f t="shared" si="423"/>
        <x:v>不调</x:v>
      </x:c>
      <x:c r="U744" s="34">
        <x:f t="shared" si="397"/>
        <x:v>0.12511913276815351</x:v>
      </x:c>
      <x:c r="V744" s="34">
        <x:f t="shared" si="398"/>
        <x:v>0.13243127044027397</x:v>
      </x:c>
      <x:c r="W744" s="34">
        <x:f t="shared" si="399"/>
        <x:v>0.85928701258938278</x:v>
      </x:c>
      <x:c r="X744" s="34">
        <x:f t="shared" si="400"/>
        <x:v>6.0042602824769184E-2</x:v>
      </x:c>
      <x:c r="Y744" s="34">
        <x:f t="shared" si="424"/>
        <x:v>0.99998626710299976</x:v>
      </x:c>
      <x:c r="Z744" s="34">
        <x:f t="shared" si="401"/>
        <x:v>0.12511741451999045</x:v>
      </x:c>
      <x:c r="AA744" s="34">
        <x:f t="shared" si="402"/>
        <x:v>0.1324294517752774</x:v>
      </x:c>
      <x:c r="AB744" s="34">
        <x:f t="shared" si="403"/>
        <x:v>0.85927521208934521</x:v>
      </x:c>
      <x:c r="AC744" s="34">
        <x:f t="shared" si="404"/>
        <x:v>6.0041778265888968E-2</x:v>
      </x:c>
      <x:c r="AD744" s="34">
        <x:f t="shared" si="405"/>
        <x:v>1.1768638566505021</x:v>
      </x:c>
      <x:c r="AE744" s="34">
        <x:f t="shared" si="425"/>
        <x:v>1.2170439798392672</x:v>
      </x:c>
      <x:c r="AF744" s="33">
        <x:f t="shared" si="406"/>
        <x:v>-3.3014520308519701E-2</x:v>
      </x:c>
      <x:c r="AG744" s="33">
        <x:f t="shared" si="426"/>
        <x:v>-2.1313643745431987E-3</x:v>
      </x:c>
      <x:c r="AH744" s="30">
        <x:f t="shared" si="427"/>
        <x:v>44834</x:v>
      </x:c>
      <x:c r="AI744" s="36">
        <x:f t="shared" si="407"/>
        <x:v>2022</x:v>
      </x:c>
      <x:c r="AJ744" s="36">
        <x:f t="shared" si="408"/>
        <x:v>11</x:v>
      </x:c>
      <x:c r="AK744" s="26">
        <x:f t="shared" si="409"/>
        <x:v>0</x:v>
      </x:c>
      <x:c r="AL744" s="34">
        <x:f t="shared" si="428"/>
        <x:v>1.177073536309559</x:v>
      </x:c>
      <x:c r="AM744" s="35" t="str">
        <x:f t="shared" si="410"/>
      </x:c>
      <x:c r="AN744" s="34">
        <x:f t="shared" si="429"/>
        <x:v>1.2170439798392672</x:v>
      </x:c>
      <x:c r="AO744" s="35">
        <x:f t="shared" si="411"/>
        <x:v>-3.3014520308519701E-2</x:v>
      </x:c>
      <x:c r="AP744" s="31">
        <x:f t="shared" si="412"/>
        <x:v>1</x:v>
      </x:c>
      <x:c r="AQ744" s="26" t="b">
        <x:f t="shared" si="413"/>
        <x:v>1</x:v>
      </x:c>
    </x:row>
    <x:row r="745">
      <x:c r="A745" s="30" t="n">
        <x:f>'净值底稿'!A707</x:f>
        <x:v>44893</x:v>
      </x:c>
      <x:c r="B745" s="32" t="n">
        <x:f>'净值底稿'!F707</x:f>
        <x:v>1.5713386744877273</x:v>
      </x:c>
      <x:c r="C745" s="32" t="n">
        <x:f>'净值底稿'!O707</x:f>
        <x:v>1.2609480143802823</x:v>
      </x:c>
      <x:c r="D745" s="32" t="n">
        <x:f>'净值底稿'!P707</x:f>
        <x:v>1.5611</x:v>
      </x:c>
      <x:c r="E745" s="32" t="n">
        <x:f>'净值底稿'!Q707</x:f>
        <x:v>1.4629</x:v>
      </x:c>
      <x:c r="F745" s="33">
        <x:f t="shared" si="414"/>
        <x:v>2.1798298382789127E-3</x:v>
      </x:c>
      <x:c r="G745" s="33">
        <x:f t="shared" si="415"/>
        <x:v>-6.5350589008281723E-3</x:v>
      </x:c>
      <x:c r="H745" s="33">
        <x:f t="shared" si="416"/>
        <x:v>-6.401638819538702E-4</x:v>
      </x:c>
      <x:c r="I745" s="33">
        <x:f t="shared" si="417"/>
        <x:v>1.369019097816393E-3</x:v>
      </x:c>
      <x:c r="J745" s="34">
        <x:f t="shared" si="418"/>
        <x:v>0.12539014919344943</x:v>
      </x:c>
      <x:c r="K745" s="34">
        <x:f t="shared" si="419"/>
        <x:v>0.13156401750772159</x:v>
      </x:c>
      <x:c r="L745" s="34">
        <x:f t="shared" si="420"/>
        <x:v>0.85872513513390736</x:v>
      </x:c>
      <x:c r="M745" s="34">
        <x:f t="shared" si="421"/>
        <x:v>6.0123976607001826E-2</x:v>
      </x:c>
      <x:c r="N745" s="34">
        <x:f t="shared" si="392"/>
        <x:v>1.1758032784420802</x:v>
      </x:c>
      <x:c r="O745" s="35">
        <x:f t="shared" si="393"/>
        <x:v>0.2185349976584782</x:v>
      </x:c>
      <x:c r="P745" s="26" t="b">
        <x:f t="shared" si="394"/>
        <x:v>0</x:v>
      </x:c>
      <x:c r="Q745" s="26" t="b">
        <x:f t="shared" si="395"/>
        <x:v>0</x:v>
      </x:c>
      <x:c r="R745" s="26" t="b">
        <x:f t="shared" si="396"/>
        <x:v>0</x:v>
      </x:c>
      <x:c r="S745" s="26" t="b">
        <x:f t="shared" si="422"/>
        <x:v>0</x:v>
      </x:c>
      <x:c r="T745" s="26" t="str">
        <x:f t="shared" si="423"/>
        <x:v>不调</x:v>
      </x:c>
      <x:c r="U745" s="34">
        <x:f t="shared" si="397"/>
        <x:v>0.12539014919344943</x:v>
      </x:c>
      <x:c r="V745" s="34">
        <x:f t="shared" si="398"/>
        <x:v>0.13156401750772159</x:v>
      </x:c>
      <x:c r="W745" s="34">
        <x:f t="shared" si="399"/>
        <x:v>0.85872513513390736</x:v>
      </x:c>
      <x:c r="X745" s="34">
        <x:f t="shared" si="400"/>
        <x:v>6.0123976607001826E-2</x:v>
      </x:c>
      <x:c r="Y745" s="34">
        <x:f t="shared" si="424"/>
        <x:v>0.99995880187477393</x:v>
      </x:c>
      <x:c r="Z745" s="34">
        <x:f t="shared" si="401"/>
        <x:v>0.12538498335438084</x:v>
      </x:c>
      <x:c r="AA745" s="34">
        <x:f t="shared" si="402"/>
        <x:v>0.13155859731685307</x:v>
      </x:c>
      <x:c r="AB745" s="34">
        <x:f t="shared" si="403"/>
        <x:v>0.85868975726825536</x:v>
      </x:c>
      <x:c r="AC745" s="34">
        <x:f t="shared" si="404"/>
        <x:v>6.0121499611884482E-2</x:v>
      </x:c>
      <x:c r="AD745" s="34">
        <x:f t="shared" si="405"/>
        <x:v>1.1757548375513736</x:v>
      </x:c>
      <x:c r="AE745" s="34">
        <x:f t="shared" si="425"/>
        <x:v>1.2170439798392672</x:v>
      </x:c>
      <x:c r="AF745" s="33">
        <x:f t="shared" si="406"/>
        <x:v>-3.3925760261635407E-2</x:v>
      </x:c>
      <x:c r="AG745" s="33">
        <x:f t="shared" si="426"/>
        <x:v>-9.4235122683172801E-4</x:v>
      </x:c>
      <x:c r="AH745" s="30">
        <x:f t="shared" si="427"/>
        <x:v>44834</x:v>
      </x:c>
      <x:c r="AI745" s="36">
        <x:f t="shared" si="407"/>
        <x:v>2022</x:v>
      </x:c>
      <x:c r="AJ745" s="36">
        <x:f t="shared" si="408"/>
        <x:v>11</x:v>
      </x:c>
      <x:c r="AK745" s="26">
        <x:f t="shared" si="409"/>
        <x:v>0</x:v>
      </x:c>
      <x:c r="AL745" s="34">
        <x:f t="shared" si="428"/>
        <x:v>1.177073536309559</x:v>
      </x:c>
      <x:c r="AM745" s="35" t="str">
        <x:f t="shared" si="410"/>
      </x:c>
      <x:c r="AN745" s="34">
        <x:f t="shared" si="429"/>
        <x:v>1.2170439798392672</x:v>
      </x:c>
      <x:c r="AO745" s="35">
        <x:f t="shared" si="411"/>
        <x:v>-3.3925760261635407E-2</x:v>
      </x:c>
      <x:c r="AP745" s="31">
        <x:f t="shared" si="412"/>
        <x:v>1</x:v>
      </x:c>
      <x:c r="AQ745" s="26" t="b">
        <x:f t="shared" si="413"/>
        <x:v>1</x:v>
      </x:c>
    </x:row>
    <x:row r="746">
      <x:c r="A746" s="30" t="n">
        <x:f>'净值底稿'!A708</x:f>
        <x:v>44894</x:v>
      </x:c>
      <x:c r="B746" s="32" t="n">
        <x:f>'净值底稿'!F708</x:f>
        <x:v>1.5800723390175024</x:v>
      </x:c>
      <x:c r="C746" s="32" t="n">
        <x:f>'净值底稿'!O708</x:f>
        <x:v>1.283235622457185</x:v>
      </x:c>
      <x:c r="D746" s="32" t="n">
        <x:f>'净值底稿'!P708</x:f>
        <x:v>1.5586</x:v>
      </x:c>
      <x:c r="E746" s="32" t="n">
        <x:f>'净值底稿'!Q708</x:f>
        <x:v>1.462</x:v>
      </x:c>
      <x:c r="F746" s="33">
        <x:f t="shared" si="414"/>
        <x:v>5.5581044822321513E-3</x:v>
      </x:c>
      <x:c r="G746" s="33">
        <x:f t="shared" si="415"/>
        <x:v>1.7675279093766871E-2</x:v>
      </x:c>
      <x:c r="H746" s="33">
        <x:f t="shared" si="416"/>
        <x:v>-1.60143488565756E-3</x:v>
      </x:c>
      <x:c r="I746" s="33">
        <x:f t="shared" si="417"/>
        <x:v>-6.1521635108352513E-4</x:v>
      </x:c>
      <x:c r="J746" s="34">
        <x:f t="shared" si="418"/>
        <x:v>0.12608188619236743</x:v>
      </x:c>
      <x:c r="K746" s="34">
        <x:f t="shared" si="419"/>
        <x:v>0.13388393224161294</x:v>
      </x:c>
      <x:c r="L746" s="34">
        <x:f t="shared" si="420"/>
        <x:v>0.85731462153500915</x:v>
      </x:c>
      <x:c r="M746" s="34">
        <x:f t="shared" si="421"/>
        <x:v>6.0084511882271589E-2</x:v>
      </x:c>
      <x:c r="N746" s="34" t="n">
        <x:f t="shared" ref="N746:N809" si="430">SUM(J746:M746)</x:f>
        <x:v>1.177364951851261</x:v>
      </x:c>
      <x:c r="O746" s="35" t="n">
        <x:f t="shared" ref="O746:O809" si="431">IFERROR((J746+K746)/N746,0)</x:f>
        <x:v>0.22080308915703345</x:v>
      </x:c>
      <x:c r="P746" s="26" t="b">
        <x:f t="shared" ref="P746:P809" si="432">AND(MONTH(A746)=12,OR(A747="",YEAR(A746)&lt;&gt;YEAR(A747)))</x:f>
        <x:v>0</x:v>
      </x:c>
      <x:c r="Q746" s="26" t="b">
        <x:f t="shared" ref="Q746:Q809" si="433">AND(MOD(MONTH(A746),3)=0,OR(A747="",MONTH(A746)&lt;&gt;MONTH(A747)))</x:f>
        <x:v>0</x:v>
      </x:c>
      <x:c r="R746" s="26" t="b">
        <x:f t="shared" ref="R746:R809" si="434">OR(O746&gt;$E$7,O746&lt;$E$6)</x:f>
        <x:v>0</x:v>
      </x:c>
      <x:c r="S746" s="26" t="b">
        <x:f t="shared" si="422"/>
        <x:v>0</x:v>
      </x:c>
      <x:c r="T746" s="26" t="str">
        <x:f t="shared" si="423"/>
        <x:v>不调</x:v>
      </x:c>
      <x:c r="U746" s="34" t="n">
        <x:f t="shared" ref="U746:U809" si="435">IF(OR(T746="年末+季度",T746="季度+动态"),N746*$E$5/2,IF(T746="季度",(J746+K746)/2,IF(T746="动态",N746*$E$5*IF(J746+K746=0,0.5,J746/(J746+K746)),J746)))</x:f>
        <x:v>0.12608188619236743</x:v>
      </x:c>
      <x:c r="V746" s="34" t="n">
        <x:f t="shared" ref="V746:V809" si="436">IF(OR(T746="年末+季度",T746="季度+动态"),N746*$E$5/2,IF(T746="季度",(J746+K746)/2,IF(T746="动态",N746*$E$5*IF(J746+K746=0,0.5,K746/(J746+K746)),K746)))</x:f>
        <x:v>0.13388393224161294</x:v>
      </x:c>
      <x:c r="W746" s="34" t="n">
        <x:f t="shared" ref="W746:W809" si="437">IF(OR(T746="年末+季度",T746="季度+动态",T746="动态"),N746*(1-$E$5)*IF(L746+M746=0,$B$7/($B$7+$B$8),L746/(L746+M746)),L746)</x:f>
        <x:v>0.8573146215350091</x:v>
      </x:c>
      <x:c r="X746" s="34" t="n">
        <x:f t="shared" ref="X746:X809" si="438">IF(OR(T746="年末+季度",T746="季度+动态",T746="动态"),N746*(1-$E$5)*IF(L746+M746=0,$B$8/($B$7+$B$8),M746/(L746+M746)),M746)</x:f>
        <x:v>0.06008451188227159</x:v>
      </x:c>
      <x:c r="Y746" s="34">
        <x:f t="shared" si="424"/>
        <x:v>0.99998626710299976</x:v>
      </x:c>
      <x:c r="Z746" s="34" t="n">
        <x:f t="shared" ref="Z746:Z809" si="439">U746*Y746</x:f>
        <x:v>0.12608015472281076</x:v>
      </x:c>
      <x:c r="AA746" s="34" t="n">
        <x:f t="shared" ref="AA746:AA809" si="440">V746*Y746</x:f>
        <x:v>0.13388209362736148</x:v>
      </x:c>
      <x:c r="AB746" s="34" t="n">
        <x:f t="shared" ref="AB746:AB809" si="441">W746*Y746</x:f>
        <x:v>0.8573028481216148</x:v>
      </x:c>
      <x:c r="AC746" s="34" t="n">
        <x:f t="shared" ref="AC746:AC809" si="442">X746*Y746</x:f>
        <x:v>0.0600836867478586</x:v>
      </x:c>
      <x:c r="AD746" s="34" t="n">
        <x:f t="shared" ref="AD746:AD809" si="443">SUM(Z746:AC746)</x:f>
        <x:v>1.1773487832196459</x:v>
      </x:c>
      <x:c r="AE746" s="34">
        <x:f t="shared" si="425"/>
        <x:v>1.2170439798392672</x:v>
      </x:c>
      <x:c r="AF746" s="33" t="n">
        <x:f t="shared" ref="AF746:AF809" si="444">AD746/AE746-1</x:f>
        <x:v>-0.032616074091968095</x:v>
      </x:c>
      <x:c r="AG746" s="33">
        <x:f t="shared" si="426"/>
        <x:v>1.3556785967319129E-3</x:v>
      </x:c>
      <x:c r="AH746" s="30">
        <x:f t="shared" si="427"/>
        <x:v>44834</x:v>
      </x:c>
      <x:c r="AI746" s="36" t="n">
        <x:f t="shared" ref="AI746:AI809" si="445">YEAR(A746)</x:f>
        <x:v>2022</x:v>
      </x:c>
      <x:c r="AJ746" s="36" t="n">
        <x:f t="shared" ref="AJ746:AJ809" si="446">MONTH(A746)</x:f>
        <x:v>11</x:v>
      </x:c>
      <x:c r="AK746" s="26" t="n">
        <x:f t="shared" ref="AK746:AK809" si="447">IF(MONTH(A746)&lt;&gt;MONTH(A747),1,0)</x:f>
        <x:v>0</x:v>
      </x:c>
      <x:c r="AL746" s="34">
        <x:f t="shared" si="428"/>
        <x:v>1.177073536309559</x:v>
      </x:c>
      <x:c r="AM746" s="35" t="str">
        <x:f t="shared" ref="AM746:AM809" si="448">IF(AK746,AD746/AL746-1,"")</x:f>
      </x:c>
      <x:c r="AN746" s="34">
        <x:f t="shared" si="429"/>
        <x:v>1.2170439798392672</x:v>
      </x:c>
      <x:c r="AO746" s="35" t="n">
        <x:f t="shared" ref="AO746:AO809" si="449">AD746/AN746-1</x:f>
        <x:v>-0.032616074091968095</x:v>
      </x:c>
      <x:c r="AP746" s="31" t="n">
        <x:f t="shared" ref="AP746:AP809" si="450">IFERROR(SUM(Z746:AC746)/AD746,0)</x:f>
        <x:v>1</x:v>
      </x:c>
      <x:c r="AQ746" s="26" t="b">
        <x:f t="shared" ref="AQ746:AQ809" si="451">AND(B746&gt;0,C746&gt;0,D746&gt;0,E746&gt;0)</x:f>
        <x:v>1</x:v>
      </x:c>
    </x:row>
    <x:row r="747">
      <x:c r="A747" s="30" t="n">
        <x:f>'净值底稿'!A709</x:f>
        <x:v>44895</x:v>
      </x:c>
      <x:c r="B747" s="32" t="n">
        <x:f>'净值底稿'!F709</x:f>
        <x:v>1.5779302973783476</x:v>
      </x:c>
      <x:c r="C747" s="32" t="n">
        <x:f>'净值底稿'!O709</x:f>
        <x:v>1.2833537602215674</x:v>
      </x:c>
      <x:c r="D747" s="32" t="n">
        <x:f>'净值底稿'!P709</x:f>
        <x:v>1.558</x:v>
      </x:c>
      <x:c r="E747" s="32" t="n">
        <x:f>'净值底稿'!Q709</x:f>
        <x:v>1.4587</x:v>
      </x:c>
      <x:c r="F747" s="33" t="n">
        <x:f t="shared" ref="F747:F810" si="452">IFERROR(B747/B746-1,0)</x:f>
        <x:v>-0.0013556604886120205</x:v>
      </x:c>
      <x:c r="G747" s="33" t="n">
        <x:f t="shared" ref="G747:G810" si="453">IFERROR(C747/C746-1,0)</x:f>
        <x:v>0.00009206241029713347</x:v>
      </x:c>
      <x:c r="H747" s="33" t="n">
        <x:f t="shared" ref="H747:H810" si="454">IFERROR(D747/D746-1,0)</x:f>
        <x:v>-0.0003849608623123224</x:v>
      </x:c>
      <x:c r="I747" s="33" t="n">
        <x:f t="shared" ref="I747:I810" si="455">IFERROR(E747/E746-1,0)</x:f>
        <x:v>-0.0022571819425443174</x:v>
      </x:c>
      <x:c r="J747" s="34" t="n">
        <x:f t="shared" ref="J747:J810" si="456">Z746*(1+F747)</x:f>
        <x:v>0.12590923283865496</x:v>
      </x:c>
      <x:c r="K747" s="34" t="n">
        <x:f t="shared" ref="K747:K810" si="457">AA746*(1+G747)</x:f>
        <x:v>0.13389441913559644</x:v>
      </x:c>
      <x:c r="L747" s="34" t="n">
        <x:f t="shared" ref="L747:L810" si="458">AB746*(1+H747)</x:f>
        <x:v>0.8569728200779392</x:v>
      </x:c>
      <x:c r="M747" s="34" t="n">
        <x:f t="shared" ref="M747:M810" si="459">AC746*(1+I747)</x:f>
        <x:v>0.05994806693508984</x:v>
      </x:c>
      <x:c r="N747" s="34">
        <x:f t="shared" si="430"/>
        <x:v>1.1767245389872802</x:v>
      </x:c>
      <x:c r="O747" s="35">
        <x:f t="shared" si="431"/>
        <x:v>0.22078544584261425</x:v>
      </x:c>
      <x:c r="P747" s="26" t="b">
        <x:f t="shared" si="432"/>
        <x:v>0</x:v>
      </x:c>
      <x:c r="Q747" s="26" t="b">
        <x:f t="shared" si="433"/>
        <x:v>0</x:v>
      </x:c>
      <x:c r="R747" s="26" t="b">
        <x:f t="shared" si="434"/>
        <x:v>0</x:v>
      </x:c>
      <x:c r="S747" s="26" t="b">
        <x:f t="shared" ref="S747:S810" si="460">AND(OR(P747,Q747,R747),A747-AH746&gt;$E$8)</x:f>
        <x:v>0</x:v>
      </x:c>
      <x:c r="T747" s="26" t="str">
        <x:f t="shared" ref="T747:T810" si="461">IF(NOT(OR(P747,Q747,R747)),"不调",IF(NOT(S747),"间隔规则跳过",IF(P747,"年末+季度",IF(AND(Q747,R747),"季度+动态",IF(Q747,"季度","动态")))))</x:f>
        <x:v>不调</x:v>
      </x:c>
      <x:c r="U747" s="34">
        <x:f t="shared" si="435"/>
        <x:v>0.12590923283865496</x:v>
      </x:c>
      <x:c r="V747" s="34">
        <x:f t="shared" si="436"/>
        <x:v>0.13389441913559644</x:v>
      </x:c>
      <x:c r="W747" s="34">
        <x:f t="shared" si="437"/>
        <x:v>0.85697282007793918</x:v>
      </x:c>
      <x:c r="X747" s="34">
        <x:f t="shared" si="438"/>
        <x:v>5.994806693508984E-2</x:v>
      </x:c>
      <x:c r="Y747" s="34" t="n">
        <x:f t="shared" ref="Y747:Y810" si="462">POWER(1-$H$5,(A747-A746)/$H$8)</x:f>
        <x:v>0.9999862671029998</x:v>
      </x:c>
      <x:c r="Z747" s="34">
        <x:f t="shared" si="439"/>
        <x:v>0.12590750374012902</x:v>
      </x:c>
      <x:c r="AA747" s="34">
        <x:f t="shared" si="440"/>
        <x:v>0.13389258037732954</x:v>
      </x:c>
      <x:c r="AB747" s="34">
        <x:f t="shared" si="441"/>
        <x:v>0.85696105135846901</x:v>
      </x:c>
      <x:c r="AC747" s="34">
        <x:f t="shared" si="442"/>
        <x:v>5.9947243674461255E-2</x:v>
      </x:c>
      <x:c r="AD747" s="34">
        <x:f t="shared" si="443"/>
        <x:v>1.176708379150389</x:v>
      </x:c>
      <x:c r="AE747" s="34" t="n">
        <x:f t="shared" ref="AE747:AE810" si="463">MAX(AE746,AD747)</x:f>
        <x:v>1.2170439798392672</x:v>
      </x:c>
      <x:c r="AF747" s="33">
        <x:f t="shared" si="444"/>
        <x:v>-3.3142270416723352E-2</x:v>
      </x:c>
      <x:c r="AG747" s="33" t="n">
        <x:f t="shared" ref="AG747:AG810" si="464">AD747/AD746-1</x:f>
        <x:v>-0.0005439374282153464</x:v>
      </x:c>
      <x:c r="AH747" s="30" t="n">
        <x:f t="shared" ref="AH747:AH810" si="465">IF(OR(T747="年末+季度",T747="季度+动态",T747="季度",T747="动态"),A747,AH746)</x:f>
        <x:v>44834</x:v>
      </x:c>
      <x:c r="AI747" s="36">
        <x:f t="shared" si="445"/>
        <x:v>2022</x:v>
      </x:c>
      <x:c r="AJ747" s="36">
        <x:f t="shared" si="446"/>
        <x:v>11</x:v>
      </x:c>
      <x:c r="AK747" s="26">
        <x:f t="shared" si="447"/>
        <x:v>1</x:v>
      </x:c>
      <x:c r="AL747" s="34" t="n">
        <x:f t="shared" ref="AL747:AL810" si="466">IF(AK746,AD746,AL746)</x:f>
        <x:v>1.177073536309559</x:v>
      </x:c>
      <x:c r="AM747" s="35">
        <x:f t="shared" si="448"/>
        <x:v>-3.1022459337159969E-4</x:v>
      </x:c>
      <x:c r="AN747" s="34" t="n">
        <x:f t="shared" ref="AN747:AN810" si="467">IF(AI747&lt;&gt;AI746,AD747,MAX(AN746,AD747))</x:f>
        <x:v>1.2170439798392672</x:v>
      </x:c>
      <x:c r="AO747" s="35">
        <x:f t="shared" si="449"/>
        <x:v>-3.3142270416723352E-2</x:v>
      </x:c>
      <x:c r="AP747" s="31">
        <x:f t="shared" si="450"/>
        <x:v>1</x:v>
      </x:c>
      <x:c r="AQ747" s="26" t="b">
        <x:f t="shared" si="451"/>
        <x:v>1</x:v>
      </x:c>
    </x:row>
    <x:row r="748">
      <x:c r="A748" s="30" t="n">
        <x:f>'净值底稿'!A710</x:f>
        <x:v>44896</x:v>
      </x:c>
      <x:c r="B748" s="32" t="n">
        <x:f>'净值底稿'!F710</x:f>
        <x:v>1.5929914050618925</x:v>
      </x:c>
      <x:c r="C748" s="32" t="n">
        <x:f>'净值底稿'!O710</x:f>
        <x:v>1.2937791869347524</x:v>
      </x:c>
      <x:c r="D748" s="32" t="n">
        <x:f>'净值底稿'!P710</x:f>
        <x:v>1.5585</x:v>
      </x:c>
      <x:c r="E748" s="32" t="n">
        <x:f>'净值底稿'!Q710</x:f>
        <x:v>1.4643</x:v>
      </x:c>
      <x:c r="F748" s="33">
        <x:f t="shared" si="452"/>
        <x:v>9.5448498001262649E-3</x:v>
      </x:c>
      <x:c r="G748" s="33">
        <x:f t="shared" si="453"/>
        <x:v>8.1235798236840573E-3</x:v>
      </x:c>
      <x:c r="H748" s="33">
        <x:f t="shared" si="454"/>
        <x:v>3.2092426187424472E-4</x:v>
      </x:c>
      <x:c r="I748" s="33">
        <x:f t="shared" si="455"/>
        <x:v>3.8390347569752237E-3</x:v>
      </x:c>
      <x:c r="J748" s="34">
        <x:f t="shared" si="456"/>
        <x:v>0.12710927195203739</x:v>
      </x:c>
      <x:c r="K748" s="34">
        <x:f t="shared" si="457"/>
        <x:v>0.13498026744182381</x:v>
      </x:c>
      <x:c r="L748" s="34">
        <x:f t="shared" si="458"/>
        <x:v>0.85723607095133125</x:v>
      </x:c>
      <x:c r="M748" s="34">
        <x:f t="shared" si="459"/>
        <x:v>6.0177383226512372E-2</x:v>
      </x:c>
      <x:c r="N748" s="34">
        <x:f t="shared" si="430"/>
        <x:v>1.179502993571705</x:v>
      </x:c>
      <x:c r="O748" s="35">
        <x:f t="shared" si="431"/>
        <x:v>0.22220336940410496</x:v>
      </x:c>
      <x:c r="P748" s="26" t="b">
        <x:f t="shared" si="432"/>
        <x:v>0</x:v>
      </x:c>
      <x:c r="Q748" s="26" t="b">
        <x:f t="shared" si="433"/>
        <x:v>0</x:v>
      </x:c>
      <x:c r="R748" s="26" t="b">
        <x:f t="shared" si="434"/>
        <x:v>0</x:v>
      </x:c>
      <x:c r="S748" s="26" t="b">
        <x:f t="shared" si="460"/>
        <x:v>0</x:v>
      </x:c>
      <x:c r="T748" s="26" t="str">
        <x:f t="shared" si="461"/>
        <x:v>不调</x:v>
      </x:c>
      <x:c r="U748" s="34">
        <x:f t="shared" si="435"/>
        <x:v>0.12710927195203739</x:v>
      </x:c>
      <x:c r="V748" s="34">
        <x:f t="shared" si="436"/>
        <x:v>0.13498026744182381</x:v>
      </x:c>
      <x:c r="W748" s="34">
        <x:f t="shared" si="437"/>
        <x:v>0.85723607095133125</x:v>
      </x:c>
      <x:c r="X748" s="34">
        <x:f t="shared" si="438"/>
        <x:v>6.0177383226512372E-2</x:v>
      </x:c>
      <x:c r="Y748" s="34">
        <x:f t="shared" si="462"/>
        <x:v>0.99998626710299976</x:v>
      </x:c>
      <x:c r="Z748" s="34">
        <x:f t="shared" si="439"/>
        <x:v>0.1271075263734979</x:v>
      </x:c>
      <x:c r="AA748" s="34">
        <x:f t="shared" si="440"/>
        <x:v>0.13497841377171396</x:v>
      </x:c>
      <x:c r="AB748" s="34">
        <x:f t="shared" si="441"/>
        <x:v>0.85722429861666394</x:v>
      </x:c>
      <x:c r="AC748" s="34">
        <x:f t="shared" si="442"/>
        <x:v>6.0176556816706778E-2</x:v>
      </x:c>
      <x:c r="AD748" s="34">
        <x:f t="shared" si="443"/>
        <x:v>1.1794867955785826</x:v>
      </x:c>
      <x:c r="AE748" s="34">
        <x:f t="shared" si="463"/>
        <x:v>1.2170439798392672</x:v>
      </x:c>
      <x:c r="AF748" s="33">
        <x:f t="shared" si="444"/>
        <x:v>-3.0859348456449887E-2</x:v>
      </x:c>
      <x:c r="AG748" s="33">
        <x:f t="shared" si="464"/>
        <x:v>2.3611767175479859E-3</x:v>
      </x:c>
      <x:c r="AH748" s="30">
        <x:f t="shared" si="465"/>
        <x:v>44834</x:v>
      </x:c>
      <x:c r="AI748" s="36">
        <x:f t="shared" si="445"/>
        <x:v>2022</x:v>
      </x:c>
      <x:c r="AJ748" s="36">
        <x:f t="shared" si="446"/>
        <x:v>12</x:v>
      </x:c>
      <x:c r="AK748" s="26">
        <x:f t="shared" si="447"/>
        <x:v>0</x:v>
      </x:c>
      <x:c r="AL748" s="34">
        <x:f t="shared" si="466"/>
        <x:v>1.176708379150389</x:v>
      </x:c>
      <x:c r="AM748" s="35" t="str">
        <x:f t="shared" si="448"/>
      </x:c>
      <x:c r="AN748" s="34">
        <x:f t="shared" si="467"/>
        <x:v>1.2170439798392672</x:v>
      </x:c>
      <x:c r="AO748" s="35">
        <x:f t="shared" si="449"/>
        <x:v>-3.0859348456449887E-2</x:v>
      </x:c>
      <x:c r="AP748" s="31">
        <x:f t="shared" si="450"/>
        <x:v>1</x:v>
      </x:c>
      <x:c r="AQ748" s="26" t="b">
        <x:f t="shared" si="451"/>
        <x:v>1</x:v>
      </x:c>
    </x:row>
    <x:row r="749">
      <x:c r="A749" s="30" t="n">
        <x:f>'净值底稿'!A711</x:f>
        <x:v>44897</x:v>
      </x:c>
      <x:c r="B749" s="32" t="n">
        <x:f>'净值底稿'!F711</x:f>
        <x:v>1.5870959998075924</x:v>
      </x:c>
      <x:c r="C749" s="32" t="n">
        <x:f>'净值底稿'!O711</x:f>
        <x:v>1.2952064560740875</x:v>
      </x:c>
      <x:c r="D749" s="32" t="n">
        <x:f>'净值底稿'!P711</x:f>
        <x:v>1.5583</x:v>
      </x:c>
      <x:c r="E749" s="32" t="n">
        <x:f>'净值底稿'!Q711</x:f>
        <x:v>1.4735</x:v>
      </x:c>
      <x:c r="F749" s="33">
        <x:f t="shared" si="452"/>
        <x:v>-3.7008393363371361E-3</x:v>
      </x:c>
      <x:c r="G749" s="33">
        <x:f t="shared" si="453"/>
        <x:v>1.103178311838926E-3</x:v>
      </x:c>
      <x:c r="H749" s="33">
        <x:f t="shared" si="454"/>
        <x:v>-1.2832852101374304E-4</x:v>
      </x:c>
      <x:c r="I749" s="33">
        <x:f t="shared" si="455"/>
        <x:v>6.2828655330191552E-3</x:v>
      </x:c>
      <x:c r="J749" s="34">
        <x:f t="shared" si="456"/>
        <x:v>0.12663712183995035</x:v>
      </x:c>
      <x:c r="K749" s="34">
        <x:f t="shared" si="457"/>
        <x:v>0.13512731903035333</x:v>
      </x:c>
      <x:c r="L749" s="34">
        <x:f t="shared" si="458"/>
        <x:v>0.85711429229024538</x:v>
      </x:c>
      <x:c r="M749" s="34">
        <x:f t="shared" si="459"/>
        <x:v>6.0554638031426231E-2</x:v>
      </x:c>
      <x:c r="N749" s="34">
        <x:f t="shared" si="430"/>
        <x:v>1.1794333711919753</x:v>
      </x:c>
      <x:c r="O749" s="35">
        <x:f t="shared" si="431"/>
        <x:v>0.22194084656580107</x:v>
      </x:c>
      <x:c r="P749" s="26" t="b">
        <x:f t="shared" si="432"/>
        <x:v>0</x:v>
      </x:c>
      <x:c r="Q749" s="26" t="b">
        <x:f t="shared" si="433"/>
        <x:v>0</x:v>
      </x:c>
      <x:c r="R749" s="26" t="b">
        <x:f t="shared" si="434"/>
        <x:v>0</x:v>
      </x:c>
      <x:c r="S749" s="26" t="b">
        <x:f t="shared" si="460"/>
        <x:v>0</x:v>
      </x:c>
      <x:c r="T749" s="26" t="str">
        <x:f t="shared" si="461"/>
        <x:v>不调</x:v>
      </x:c>
      <x:c r="U749" s="34">
        <x:f t="shared" si="435"/>
        <x:v>0.12663712183995035</x:v>
      </x:c>
      <x:c r="V749" s="34">
        <x:f t="shared" si="436"/>
        <x:v>0.13512731903035333</x:v>
      </x:c>
      <x:c r="W749" s="34">
        <x:f t="shared" si="437"/>
        <x:v>0.85711429229024538</x:v>
      </x:c>
      <x:c r="X749" s="34">
        <x:f t="shared" si="438"/>
        <x:v>6.0554638031426231E-2</x:v>
      </x:c>
      <x:c r="Y749" s="34">
        <x:f t="shared" si="462"/>
        <x:v>0.99998626710299976</x:v>
      </x:c>
      <x:c r="Z749" s="34">
        <x:f t="shared" si="439"/>
        <x:v>0.1266353827453997</x:v>
      </x:c>
      <x:c r="AA749" s="34">
        <x:f t="shared" si="440"/>
        <x:v>0.13512546334079917</x:v>
      </x:c>
      <x:c r="AB749" s="34">
        <x:f t="shared" si="441"/>
        <x:v>0.85710252162795197</x:v>
      </x:c>
      <x:c r="AC749" s="34">
        <x:f t="shared" si="442"/>
        <x:v>6.0553806440819258E-2</x:v>
      </x:c>
      <x:c r="AD749" s="34">
        <x:f t="shared" si="443"/>
        <x:v>1.1794171741549702</x:v>
      </x:c>
      <x:c r="AE749" s="34">
        <x:f t="shared" si="463"/>
        <x:v>1.2170439798392672</x:v>
      </x:c>
      <x:c r="AF749" s="33">
        <x:f t="shared" si="444"/>
        <x:v>-3.0916553803804425E-2</x:v>
      </x:c>
      <x:c r="AG749" s="33">
        <x:f t="shared" si="464"/>
        <x:v>-5.9026878362233859E-5</x:v>
      </x:c>
      <x:c r="AH749" s="30">
        <x:f t="shared" si="465"/>
        <x:v>44834</x:v>
      </x:c>
      <x:c r="AI749" s="36">
        <x:f t="shared" si="445"/>
        <x:v>2022</x:v>
      </x:c>
      <x:c r="AJ749" s="36">
        <x:f t="shared" si="446"/>
        <x:v>12</x:v>
      </x:c>
      <x:c r="AK749" s="26">
        <x:f t="shared" si="447"/>
        <x:v>0</x:v>
      </x:c>
      <x:c r="AL749" s="34">
        <x:f t="shared" si="466"/>
        <x:v>1.176708379150389</x:v>
      </x:c>
      <x:c r="AM749" s="35" t="str">
        <x:f t="shared" si="448"/>
      </x:c>
      <x:c r="AN749" s="34">
        <x:f t="shared" si="467"/>
        <x:v>1.2170439798392672</x:v>
      </x:c>
      <x:c r="AO749" s="35">
        <x:f t="shared" si="449"/>
        <x:v>-3.0916553803804425E-2</x:v>
      </x:c>
      <x:c r="AP749" s="31">
        <x:f t="shared" si="450"/>
        <x:v>1</x:v>
      </x:c>
      <x:c r="AQ749" s="26" t="b">
        <x:f t="shared" si="451"/>
        <x:v>1</x:v>
      </x:c>
    </x:row>
    <x:row r="750">
      <x:c r="A750" s="30" t="n">
        <x:f>'净值底稿'!A712</x:f>
        <x:v>44900</x:v>
      </x:c>
      <x:c r="B750" s="32" t="n">
        <x:f>'净值底稿'!F712</x:f>
        <x:v>1.5827999822760201</x:v>
      </x:c>
      <x:c r="C750" s="32" t="n">
        <x:f>'净值底稿'!O712</x:f>
        <x:v>1.3046085089161399</x:v>
      </x:c>
      <x:c r="D750" s="32" t="n">
        <x:f>'净值底稿'!P712</x:f>
        <x:v>1.5577</x:v>
      </x:c>
      <x:c r="E750" s="32" t="n">
        <x:f>'净值底稿'!Q712</x:f>
        <x:v>1.4604</x:v>
      </x:c>
      <x:c r="F750" s="33">
        <x:f t="shared" si="452"/>
        <x:v>-2.7068416353472902E-3</x:v>
      </x:c>
      <x:c r="G750" s="33">
        <x:f t="shared" si="453"/>
        <x:v>7.2591151765495354E-3</x:v>
      </x:c>
      <x:c r="H750" s="33">
        <x:f t="shared" si="454"/>
        <x:v>-3.8503497401010112E-4</x:v>
      </x:c>
      <x:c r="I750" s="33">
        <x:f t="shared" si="455"/>
        <x:v>-8.8903970139124766E-3</x:v>
      </x:c>
      <x:c r="J750" s="34">
        <x:f t="shared" si="456"/>
        <x:v>0.1262926008188763</x:v>
      </x:c>
      <x:c r="K750" s="34">
        <x:f t="shared" si="457"/>
        <x:v>0.13610635464247464</x:v>
      </x:c>
      <x:c r="L750" s="34">
        <x:f t="shared" si="458"/>
        <x:v>0.85677250718081299</x:v>
      </x:c>
      <x:c r="M750" s="34">
        <x:f t="shared" si="459"/>
        <x:v>6.0015459060856764E-2</x:v>
      </x:c>
      <x:c r="N750" s="34">
        <x:f t="shared" si="430"/>
        <x:v>1.1791869217030206</x:v>
      </x:c>
      <x:c r="O750" s="35">
        <x:f t="shared" si="431"/>
        <x:v>0.22252532709774775</x:v>
      </x:c>
      <x:c r="P750" s="26" t="b">
        <x:f t="shared" si="432"/>
        <x:v>0</x:v>
      </x:c>
      <x:c r="Q750" s="26" t="b">
        <x:f t="shared" si="433"/>
        <x:v>0</x:v>
      </x:c>
      <x:c r="R750" s="26" t="b">
        <x:f t="shared" si="434"/>
        <x:v>0</x:v>
      </x:c>
      <x:c r="S750" s="26" t="b">
        <x:f t="shared" si="460"/>
        <x:v>0</x:v>
      </x:c>
      <x:c r="T750" s="26" t="str">
        <x:f t="shared" si="461"/>
        <x:v>不调</x:v>
      </x:c>
      <x:c r="U750" s="34">
        <x:f t="shared" si="435"/>
        <x:v>0.1262926008188763</x:v>
      </x:c>
      <x:c r="V750" s="34">
        <x:f t="shared" si="436"/>
        <x:v>0.13610635464247464</x:v>
      </x:c>
      <x:c r="W750" s="34">
        <x:f t="shared" si="437"/>
        <x:v>0.85677250718081299</x:v>
      </x:c>
      <x:c r="X750" s="34">
        <x:f t="shared" si="438"/>
        <x:v>6.0015459060856764E-2</x:v>
      </x:c>
      <x:c r="Y750" s="34">
        <x:f t="shared" si="462"/>
        <x:v>0.99995880187477393</x:v>
      </x:c>
      <x:c r="Z750" s="34">
        <x:f t="shared" si="439"/>
        <x:v>0.12628739780049264</x:v>
      </x:c>
      <x:c r="AA750" s="34">
        <x:f t="shared" si="440"/>
        <x:v>0.13610074731583202</x:v>
      </x:c>
      <x:c r="AB750" s="34">
        <x:f t="shared" si="441"/>
        <x:v>0.85673720975977186</x:v>
      </x:c>
      <x:c r="AC750" s="34">
        <x:f t="shared" si="442"/>
        <x:v>6.0012986536458875E-2</x:v>
      </x:c>
      <x:c r="AD750" s="34">
        <x:f t="shared" si="443"/>
        <x:v>1.1791383414125554</x:v>
      </x:c>
      <x:c r="AE750" s="34">
        <x:f t="shared" si="463"/>
        <x:v>1.2170439798392672</x:v>
      </x:c>
      <x:c r="AF750" s="33">
        <x:f t="shared" si="444"/>
        <x:v>-3.1145660349692461E-2</x:v>
      </x:c>
      <x:c r="AG750" s="33">
        <x:f t="shared" si="464"/>
        <x:v>-2.364157047438642E-4</x:v>
      </x:c>
      <x:c r="AH750" s="30">
        <x:f t="shared" si="465"/>
        <x:v>44834</x:v>
      </x:c>
      <x:c r="AI750" s="36">
        <x:f t="shared" si="445"/>
        <x:v>2022</x:v>
      </x:c>
      <x:c r="AJ750" s="36">
        <x:f t="shared" si="446"/>
        <x:v>12</x:v>
      </x:c>
      <x:c r="AK750" s="26">
        <x:f t="shared" si="447"/>
        <x:v>0</x:v>
      </x:c>
      <x:c r="AL750" s="34">
        <x:f t="shared" si="466"/>
        <x:v>1.176708379150389</x:v>
      </x:c>
      <x:c r="AM750" s="35" t="str">
        <x:f t="shared" si="448"/>
      </x:c>
      <x:c r="AN750" s="34">
        <x:f t="shared" si="467"/>
        <x:v>1.2170439798392672</x:v>
      </x:c>
      <x:c r="AO750" s="35">
        <x:f t="shared" si="449"/>
        <x:v>-3.1145660349692461E-2</x:v>
      </x:c>
      <x:c r="AP750" s="31">
        <x:f t="shared" si="450"/>
        <x:v>1</x:v>
      </x:c>
      <x:c r="AQ750" s="26" t="b">
        <x:f t="shared" si="451"/>
        <x:v>1</x:v>
      </x:c>
    </x:row>
    <x:row r="751">
      <x:c r="A751" s="30" t="n">
        <x:f>'净值底稿'!A713</x:f>
        <x:v>44901</x:v>
      </x:c>
      <x:c r="B751" s="32" t="n">
        <x:f>'净值底稿'!F713</x:f>
        <x:v>1.5871941039690198</x:v>
      </x:c>
      <x:c r="C751" s="32" t="n">
        <x:f>'净值底稿'!O713</x:f>
        <x:v>1.302668379503555</x:v>
      </x:c>
      <x:c r="D751" s="32" t="n">
        <x:f>'净值底稿'!P713</x:f>
        <x:v>1.5563</x:v>
      </x:c>
      <x:c r="E751" s="32" t="n">
        <x:f>'净值底稿'!Q713</x:f>
        <x:v>1.4505</x:v>
      </x:c>
      <x:c r="F751" s="33">
        <x:f t="shared" si="452"/>
        <x:v>2.7761699154691399E-3</x:v>
      </x:c>
      <x:c r="G751" s="33">
        <x:f t="shared" si="453"/>
        <x:v>-1.4871353354860561E-3</x:v>
      </x:c>
      <x:c r="H751" s="33">
        <x:f t="shared" si="454"/>
        <x:v>-8.9876099377295127E-4</x:v>
      </x:c>
      <x:c r="I751" s="33">
        <x:f t="shared" si="455"/>
        <x:v>-6.7789646672145043E-3</x:v>
      </x:c>
      <x:c r="J751" s="34">
        <x:f t="shared" si="456"/>
        <x:v>0.12663799307496926</x:v>
      </x:c>
      <x:c r="K751" s="34">
        <x:f t="shared" si="457"/>
        <x:v>0.13589834708531259</x:v>
      </x:c>
      <x:c r="L751" s="34">
        <x:f t="shared" si="458"/>
        <x:v>0.85596720777372592</x:v>
      </x:c>
      <x:c r="M751" s="34">
        <x:f t="shared" si="459"/>
        <x:v>5.9606160621154203E-2</x:v>
      </x:c>
      <x:c r="N751" s="34">
        <x:f t="shared" si="430"/>
        <x:v>1.1781097085551619</x:v>
      </x:c>
      <x:c r="O751" s="35">
        <x:f t="shared" si="431"/>
        <x:v>0.22284540926350344</x:v>
      </x:c>
      <x:c r="P751" s="26" t="b">
        <x:f t="shared" si="432"/>
        <x:v>0</x:v>
      </x:c>
      <x:c r="Q751" s="26" t="b">
        <x:f t="shared" si="433"/>
        <x:v>0</x:v>
      </x:c>
      <x:c r="R751" s="26" t="b">
        <x:f t="shared" si="434"/>
        <x:v>0</x:v>
      </x:c>
      <x:c r="S751" s="26" t="b">
        <x:f t="shared" si="460"/>
        <x:v>0</x:v>
      </x:c>
      <x:c r="T751" s="26" t="str">
        <x:f t="shared" si="461"/>
        <x:v>不调</x:v>
      </x:c>
      <x:c r="U751" s="34">
        <x:f t="shared" si="435"/>
        <x:v>0.12663799307496926</x:v>
      </x:c>
      <x:c r="V751" s="34">
        <x:f t="shared" si="436"/>
        <x:v>0.13589834708531259</x:v>
      </x:c>
      <x:c r="W751" s="34">
        <x:f t="shared" si="437"/>
        <x:v>0.85596720777372592</x:v>
      </x:c>
      <x:c r="X751" s="34">
        <x:f t="shared" si="438"/>
        <x:v>5.9606160621154203E-2</x:v>
      </x:c>
      <x:c r="Y751" s="34">
        <x:f t="shared" si="462"/>
        <x:v>0.99998626710299976</x:v>
      </x:c>
      <x:c r="Z751" s="34">
        <x:f t="shared" si="439"/>
        <x:v>0.12663625396845404</x:v>
      </x:c>
      <x:c r="AA751" s="34">
        <x:f t="shared" si="440"/>
        <x:v>0.13589648080730957</x:v>
      </x:c>
      <x:c r="AB751" s="34">
        <x:f t="shared" si="441"/>
        <x:v>0.85595545286422603</x:v>
      </x:c>
      <x:c r="AC751" s="34">
        <x:f t="shared" si="442"/>
        <x:v>5.9605342055889812E-2</x:v>
      </x:c>
      <x:c r="AD751" s="34">
        <x:f t="shared" si="443"/>
        <x:v>1.1780935296958794</x:v>
      </x:c>
      <x:c r="AE751" s="34">
        <x:f t="shared" si="463"/>
        <x:v>1.2170439798392672</x:v>
      </x:c>
      <x:c r="AF751" s="33">
        <x:f t="shared" si="444"/>
        <x:v>-3.2004143472721402E-2</x:v>
      </x:c>
      <x:c r="AG751" s="33">
        <x:f t="shared" si="464"/>
        <x:v>-8.860806912819319E-4</x:v>
      </x:c>
      <x:c r="AH751" s="30">
        <x:f t="shared" si="465"/>
        <x:v>44834</x:v>
      </x:c>
      <x:c r="AI751" s="36">
        <x:f t="shared" si="445"/>
        <x:v>2022</x:v>
      </x:c>
      <x:c r="AJ751" s="36">
        <x:f t="shared" si="446"/>
        <x:v>12</x:v>
      </x:c>
      <x:c r="AK751" s="26">
        <x:f t="shared" si="447"/>
        <x:v>0</x:v>
      </x:c>
      <x:c r="AL751" s="34">
        <x:f t="shared" si="466"/>
        <x:v>1.176708379150389</x:v>
      </x:c>
      <x:c r="AM751" s="35" t="str">
        <x:f t="shared" si="448"/>
      </x:c>
      <x:c r="AN751" s="34">
        <x:f t="shared" si="467"/>
        <x:v>1.2170439798392672</x:v>
      </x:c>
      <x:c r="AO751" s="35">
        <x:f t="shared" si="449"/>
        <x:v>-3.2004143472721402E-2</x:v>
      </x:c>
      <x:c r="AP751" s="31">
        <x:f t="shared" si="450"/>
        <x:v>1</x:v>
      </x:c>
      <x:c r="AQ751" s="26" t="b">
        <x:f t="shared" si="451"/>
        <x:v>1</x:v>
      </x:c>
    </x:row>
    <x:row r="752">
      <x:c r="A752" s="30" t="n">
        <x:f>'净值底稿'!A714</x:f>
        <x:v>44902</x:v>
      </x:c>
      <x:c r="B752" s="32" t="n">
        <x:f>'净值底稿'!F714</x:f>
        <x:v>1.5809613436278425</x:v>
      </x:c>
      <x:c r="C752" s="32" t="n">
        <x:f>'净值底稿'!O714</x:f>
        <x:v>1.3023959464942962</x:v>
      </x:c>
      <x:c r="D752" s="32" t="n">
        <x:f>'净值底稿'!P714</x:f>
        <x:v>1.5559</x:v>
      </x:c>
      <x:c r="E752" s="32" t="n">
        <x:f>'净值底稿'!Q714</x:f>
        <x:v>1.4467</x:v>
      </x:c>
      <x:c r="F752" s="33">
        <x:f t="shared" si="452"/>
        <x:v>-3.926904923343244E-3</x:v>
      </x:c>
      <x:c r="G752" s="33">
        <x:f t="shared" si="453"/>
        <x:v>-2.0913458370930282E-4</x:v>
      </x:c>
      <x:c r="H752" s="33">
        <x:f t="shared" si="454"/>
        <x:v>-2.5701985478376876E-4</x:v>
      </x:c>
      <x:c r="I752" s="33">
        <x:f t="shared" si="455"/>
        <x:v>-2.6197862805927841E-3</x:v>
      </x:c>
      <x:c r="J752" s="34">
        <x:f t="shared" si="456"/>
        <x:v>0.12613896543927158</x:v>
      </x:c>
      <x:c r="K752" s="34">
        <x:f t="shared" si="457"/>
        <x:v>0.13586806015336836</x:v>
      </x:c>
      <x:c r="L752" s="34">
        <x:f t="shared" si="458"/>
        <x:v>0.85573545531802953</x:v>
      </x:c>
      <x:c r="M752" s="34">
        <x:f t="shared" si="459"/>
        <x:v>5.9449188798521749E-2</x:v>
      </x:c>
      <x:c r="N752" s="34">
        <x:f t="shared" si="430"/>
        <x:v>1.1771916697091913</x:v>
      </x:c>
      <x:c r="O752" s="35">
        <x:f t="shared" si="431"/>
        <x:v>0.22256955458864663</x:v>
      </x:c>
      <x:c r="P752" s="26" t="b">
        <x:f t="shared" si="432"/>
        <x:v>0</x:v>
      </x:c>
      <x:c r="Q752" s="26" t="b">
        <x:f t="shared" si="433"/>
        <x:v>0</x:v>
      </x:c>
      <x:c r="R752" s="26" t="b">
        <x:f t="shared" si="434"/>
        <x:v>0</x:v>
      </x:c>
      <x:c r="S752" s="26" t="b">
        <x:f t="shared" si="460"/>
        <x:v>0</x:v>
      </x:c>
      <x:c r="T752" s="26" t="str">
        <x:f t="shared" si="461"/>
        <x:v>不调</x:v>
      </x:c>
      <x:c r="U752" s="34">
        <x:f t="shared" si="435"/>
        <x:v>0.12613896543927158</x:v>
      </x:c>
      <x:c r="V752" s="34">
        <x:f t="shared" si="436"/>
        <x:v>0.13586806015336836</x:v>
      </x:c>
      <x:c r="W752" s="34">
        <x:f t="shared" si="437"/>
        <x:v>0.85573545531802953</x:v>
      </x:c>
      <x:c r="X752" s="34">
        <x:f t="shared" si="438"/>
        <x:v>5.9449188798521749E-2</x:v>
      </x:c>
      <x:c r="Y752" s="34">
        <x:f t="shared" si="462"/>
        <x:v>0.99998626710299976</x:v>
      </x:c>
      <x:c r="Z752" s="34">
        <x:f t="shared" si="439"/>
        <x:v>0.12613723318585149</x:v>
      </x:c>
      <x:c r="AA752" s="34">
        <x:f t="shared" si="440"/>
        <x:v>0.13586619429129265</x:v>
      </x:c>
      <x:c r="AB752" s="34">
        <x:f t="shared" si="441"/>
        <x:v>0.85572370359116223</x:v>
      </x:c>
      <x:c r="AC752" s="34">
        <x:f t="shared" si="442"/>
        <x:v>5.9448372388935231E-2</x:v>
      </x:c>
      <x:c r="AD752" s="34">
        <x:f t="shared" si="443"/>
        <x:v>1.1771755034572415</x:v>
      </x:c>
      <x:c r="AE752" s="34">
        <x:f t="shared" si="463"/>
        <x:v>1.2170439798392672</x:v>
      </x:c>
      <x:c r="AF752" s="33">
        <x:f t="shared" si="444"/>
        <x:v>-3.2758451660301557E-2</x:v>
      </x:c>
      <x:c r="AG752" s="33">
        <x:f t="shared" si="464"/>
        <x:v>-7.7924733096101928E-4</x:v>
      </x:c>
      <x:c r="AH752" s="30">
        <x:f t="shared" si="465"/>
        <x:v>44834</x:v>
      </x:c>
      <x:c r="AI752" s="36">
        <x:f t="shared" si="445"/>
        <x:v>2022</x:v>
      </x:c>
      <x:c r="AJ752" s="36">
        <x:f t="shared" si="446"/>
        <x:v>12</x:v>
      </x:c>
      <x:c r="AK752" s="26">
        <x:f t="shared" si="447"/>
        <x:v>0</x:v>
      </x:c>
      <x:c r="AL752" s="34">
        <x:f t="shared" si="466"/>
        <x:v>1.176708379150389</x:v>
      </x:c>
      <x:c r="AM752" s="35" t="str">
        <x:f t="shared" si="448"/>
      </x:c>
      <x:c r="AN752" s="34">
        <x:f t="shared" si="467"/>
        <x:v>1.2170439798392672</x:v>
      </x:c>
      <x:c r="AO752" s="35">
        <x:f t="shared" si="449"/>
        <x:v>-3.2758451660301557E-2</x:v>
      </x:c>
      <x:c r="AP752" s="31">
        <x:f t="shared" si="450"/>
        <x:v>1</x:v>
      </x:c>
      <x:c r="AQ752" s="26" t="b">
        <x:f t="shared" si="451"/>
        <x:v>1</x:v>
      </x:c>
    </x:row>
    <x:row r="753">
      <x:c r="A753" s="30" t="n">
        <x:f>'净值底稿'!A715</x:f>
        <x:v>44903</x:v>
      </x:c>
      <x:c r="B753" s="32" t="n">
        <x:f>'净值底稿'!F715</x:f>
        <x:v>1.56808060883787</x:v>
      </x:c>
      <x:c r="C753" s="32" t="n">
        <x:f>'净值底稿'!O715</x:f>
        <x:v>1.2971217294984088</x:v>
      </x:c>
      <x:c r="D753" s="32" t="n">
        <x:f>'净值底稿'!P715</x:f>
        <x:v>1.5558</x:v>
      </x:c>
      <x:c r="E753" s="32" t="n">
        <x:f>'净值底稿'!Q715</x:f>
        <x:v>1.4502</x:v>
      </x:c>
      <x:c r="F753" s="33">
        <x:f t="shared" si="452"/>
        <x:v>-8.1474065396278661E-3</x:v>
      </x:c>
      <x:c r="G753" s="33">
        <x:f t="shared" si="453"/>
        <x:v>-4.049626390564498E-3</x:v>
      </x:c>
      <x:c r="H753" s="33">
        <x:f t="shared" si="454"/>
        <x:v>-6.4271482743127883E-5</x:v>
      </x:c>
      <x:c r="I753" s="33">
        <x:f t="shared" si="455"/>
        <x:v>2.419299094490901E-3</x:v>
      </x:c>
      <x:c r="J753" s="34">
        <x:f t="shared" si="456"/>
        <x:v>0.12510954186730253</x:v>
      </x:c>
      <x:c r="K753" s="34">
        <x:f t="shared" si="457"/>
        <x:v>0.13531598696530506</x:v>
      </x:c>
      <x:c r="L753" s="34">
        <x:f t="shared" si="458"/>
        <x:v>0.85566870495991398</x:v>
      </x:c>
      <x:c r="M753" s="34">
        <x:f t="shared" si="459"/>
        <x:v>5.9592195782424737E-2</x:v>
      </x:c>
      <x:c r="N753" s="34">
        <x:f t="shared" si="430"/>
        <x:v>1.1756864295749465</x:v>
      </x:c>
      <x:c r="O753" s="35">
        <x:f t="shared" si="431"/>
        <x:v>0.22150934320706664</x:v>
      </x:c>
      <x:c r="P753" s="26" t="b">
        <x:f t="shared" si="432"/>
        <x:v>0</x:v>
      </x:c>
      <x:c r="Q753" s="26" t="b">
        <x:f t="shared" si="433"/>
        <x:v>0</x:v>
      </x:c>
      <x:c r="R753" s="26" t="b">
        <x:f t="shared" si="434"/>
        <x:v>0</x:v>
      </x:c>
      <x:c r="S753" s="26" t="b">
        <x:f t="shared" si="460"/>
        <x:v>0</x:v>
      </x:c>
      <x:c r="T753" s="26" t="str">
        <x:f t="shared" si="461"/>
        <x:v>不调</x:v>
      </x:c>
      <x:c r="U753" s="34">
        <x:f t="shared" si="435"/>
        <x:v>0.12510954186730253</x:v>
      </x:c>
      <x:c r="V753" s="34">
        <x:f t="shared" si="436"/>
        <x:v>0.13531598696530506</x:v>
      </x:c>
      <x:c r="W753" s="34">
        <x:f t="shared" si="437"/>
        <x:v>0.85566870495991398</x:v>
      </x:c>
      <x:c r="X753" s="34">
        <x:f t="shared" si="438"/>
        <x:v>5.9592195782424737E-2</x:v>
      </x:c>
      <x:c r="Y753" s="34">
        <x:f t="shared" si="462"/>
        <x:v>0.99998626710299976</x:v>
      </x:c>
      <x:c r="Z753" s="34">
        <x:f t="shared" si="439"/>
        <x:v>0.12510782375085031</x:v>
      </x:c>
      <x:c r="AA753" s="34">
        <x:f t="shared" si="440"/>
        <x:v>0.13531412868479359</x:v>
      </x:c>
      <x:c r="AB753" s="34">
        <x:f t="shared" si="441"/>
        <x:v>0.85565695414972243</x:v>
      </x:c>
      <x:c r="AC753" s="34">
        <x:f t="shared" si="442"/>
        <x:v>5.9591377408938037E-2</x:v>
      </x:c>
      <x:c r="AD753" s="34">
        <x:f t="shared" si="443"/>
        <x:v>1.1756702839943043</x:v>
      </x:c>
      <x:c r="AE753" s="34">
        <x:f t="shared" si="463"/>
        <x:v>1.2170439798392672</x:v>
      </x:c>
      <x:c r="AF753" s="33">
        <x:f t="shared" si="444"/>
        <x:v>-3.3995234790469175E-2</x:v>
      </x:c>
      <x:c r="AG753" s="33">
        <x:f t="shared" si="464"/>
        <x:v>-1.2786703924067E-3</x:v>
      </x:c>
      <x:c r="AH753" s="30">
        <x:f t="shared" si="465"/>
        <x:v>44834</x:v>
      </x:c>
      <x:c r="AI753" s="36">
        <x:f t="shared" si="445"/>
        <x:v>2022</x:v>
      </x:c>
      <x:c r="AJ753" s="36">
        <x:f t="shared" si="446"/>
        <x:v>12</x:v>
      </x:c>
      <x:c r="AK753" s="26">
        <x:f t="shared" si="447"/>
        <x:v>0</x:v>
      </x:c>
      <x:c r="AL753" s="34">
        <x:f t="shared" si="466"/>
        <x:v>1.176708379150389</x:v>
      </x:c>
      <x:c r="AM753" s="35" t="str">
        <x:f t="shared" si="448"/>
      </x:c>
      <x:c r="AN753" s="34">
        <x:f t="shared" si="467"/>
        <x:v>1.2170439798392672</x:v>
      </x:c>
      <x:c r="AO753" s="35">
        <x:f t="shared" si="449"/>
        <x:v>-3.3995234790469175E-2</x:v>
      </x:c>
      <x:c r="AP753" s="31">
        <x:f t="shared" si="450"/>
        <x:v>1</x:v>
      </x:c>
      <x:c r="AQ753" s="26" t="b">
        <x:f t="shared" si="451"/>
        <x:v>1</x:v>
      </x:c>
    </x:row>
    <x:row r="754">
      <x:c r="A754" s="30" t="n">
        <x:f>'净值底稿'!A716</x:f>
        <x:v>44904</x:v>
      </x:c>
      <x:c r="B754" s="32" t="n">
        <x:f>'净值底稿'!F716</x:f>
        <x:v>1.5597882646981374</x:v>
      </x:c>
      <x:c r="C754" s="32" t="n">
        <x:f>'净值底稿'!O716</x:f>
        <x:v>1.2995698455451326</x:v>
      </x:c>
      <x:c r="D754" s="32" t="n">
        <x:f>'净值底稿'!P716</x:f>
        <x:v>1.5552</x:v>
      </x:c>
      <x:c r="E754" s="32" t="n">
        <x:f>'净值底稿'!Q716</x:f>
        <x:v>1.4549</x:v>
      </x:c>
      <x:c r="F754" s="33">
        <x:f t="shared" si="452"/>
        <x:v>-5.2882129228536412E-3</x:v>
      </x:c>
      <x:c r="G754" s="33">
        <x:f t="shared" si="453"/>
        <x:v>1.8873448736924647E-3</x:v>
      </x:c>
      <x:c r="H754" s="33">
        <x:f t="shared" si="454"/>
        <x:v>-3.8565368299281477E-4</x:v>
      </x:c>
      <x:c r="I754" s="33">
        <x:f t="shared" si="455"/>
        <x:v>3.2409322852020583E-3</x:v>
      </x:c>
      <x:c r="J754" s="34">
        <x:f t="shared" si="456"/>
        <x:v>0.12444622694054096</x:v>
      </x:c>
      <x:c r="K754" s="34">
        <x:f t="shared" si="457"/>
        <x:v>0.13556951311190499</x:v>
      </x:c>
      <x:c r="L754" s="34">
        <x:f t="shared" si="458"/>
        <x:v>0.85532696689397614</x:v>
      </x:c>
      <x:c r="M754" s="34">
        <x:f t="shared" si="459"/>
        <x:v>5.9784509027902326E-2</x:v>
      </x:c>
      <x:c r="N754" s="34">
        <x:f t="shared" si="430"/>
        <x:v>1.1751272159743245</x:v>
      </x:c>
      <x:c r="O754" s="35">
        <x:f t="shared" si="431"/>
        <x:v>0.22126603530057895</x:v>
      </x:c>
      <x:c r="P754" s="26" t="b">
        <x:f t="shared" si="432"/>
        <x:v>0</x:v>
      </x:c>
      <x:c r="Q754" s="26" t="b">
        <x:f t="shared" si="433"/>
        <x:v>0</x:v>
      </x:c>
      <x:c r="R754" s="26" t="b">
        <x:f t="shared" si="434"/>
        <x:v>0</x:v>
      </x:c>
      <x:c r="S754" s="26" t="b">
        <x:f t="shared" si="460"/>
        <x:v>0</x:v>
      </x:c>
      <x:c r="T754" s="26" t="str">
        <x:f t="shared" si="461"/>
        <x:v>不调</x:v>
      </x:c>
      <x:c r="U754" s="34">
        <x:f t="shared" si="435"/>
        <x:v>0.12444622694054096</x:v>
      </x:c>
      <x:c r="V754" s="34">
        <x:f t="shared" si="436"/>
        <x:v>0.13556951311190499</x:v>
      </x:c>
      <x:c r="W754" s="34">
        <x:f t="shared" si="437"/>
        <x:v>0.85532696689397614</x:v>
      </x:c>
      <x:c r="X754" s="34">
        <x:f t="shared" si="438"/>
        <x:v>5.9784509027902326E-2</x:v>
      </x:c>
      <x:c r="Y754" s="34">
        <x:f t="shared" si="462"/>
        <x:v>0.99998626710299976</x:v>
      </x:c>
      <x:c r="Z754" s="34">
        <x:f t="shared" si="439"/>
        <x:v>0.12444451793332431</x:v>
      </x:c>
      <x:c r="AA754" s="34">
        <x:f t="shared" si="440"/>
        <x:v>0.13556765134974505</x:v>
      </x:c>
      <x:c r="AB754" s="34">
        <x:f t="shared" si="441"/>
        <x:v>0.8553152207768383</x:v>
      </x:c>
      <x:c r="AC754" s="34">
        <x:f t="shared" si="442"/>
        <x:v>5.9783688013397639E-2</x:v>
      </x:c>
      <x:c r="AD754" s="34">
        <x:f t="shared" si="443"/>
        <x:v>1.1751110780733054</x:v>
      </x:c>
      <x:c r="AE754" s="34">
        <x:f t="shared" si="463"/>
        <x:v>1.2170439798392672</x:v>
      </x:c>
      <x:c r="AF754" s="33">
        <x:f t="shared" si="444"/>
        <x:v>-3.4454713601639764E-2</x:v>
      </x:c>
      <x:c r="AG754" s="33">
        <x:f t="shared" si="464"/>
        <x:v>-4.7564859689996908E-4</x:v>
      </x:c>
      <x:c r="AH754" s="30">
        <x:f t="shared" si="465"/>
        <x:v>44834</x:v>
      </x:c>
      <x:c r="AI754" s="36">
        <x:f t="shared" si="445"/>
        <x:v>2022</x:v>
      </x:c>
      <x:c r="AJ754" s="36">
        <x:f t="shared" si="446"/>
        <x:v>12</x:v>
      </x:c>
      <x:c r="AK754" s="26">
        <x:f t="shared" si="447"/>
        <x:v>0</x:v>
      </x:c>
      <x:c r="AL754" s="34">
        <x:f t="shared" si="466"/>
        <x:v>1.176708379150389</x:v>
      </x:c>
      <x:c r="AM754" s="35" t="str">
        <x:f t="shared" si="448"/>
      </x:c>
      <x:c r="AN754" s="34">
        <x:f t="shared" si="467"/>
        <x:v>1.2170439798392672</x:v>
      </x:c>
      <x:c r="AO754" s="35">
        <x:f t="shared" si="449"/>
        <x:v>-3.4454713601639764E-2</x:v>
      </x:c>
      <x:c r="AP754" s="31">
        <x:f t="shared" si="450"/>
        <x:v>1</x:v>
      </x:c>
      <x:c r="AQ754" s="26" t="b">
        <x:f t="shared" si="451"/>
        <x:v>1</x:v>
      </x:c>
    </x:row>
    <x:row r="755">
      <x:c r="A755" s="30" t="n">
        <x:f>'净值底稿'!A717</x:f>
        <x:v>44907</x:v>
      </x:c>
      <x:c r="B755" s="32" t="n">
        <x:f>'净值底稿'!F717</x:f>
        <x:v>1.57531915412395</x:v>
      </x:c>
      <x:c r="C755" s="32" t="n">
        <x:f>'净值底稿'!O717</x:f>
        <x:v>1.2921659737910538</x:v>
      </x:c>
      <x:c r="D755" s="32" t="n">
        <x:f>'净值底稿'!P717</x:f>
        <x:v>1.5546</x:v>
      </x:c>
      <x:c r="E755" s="32" t="n">
        <x:f>'净值底稿'!Q717</x:f>
        <x:v>1.4516</x:v>
      </x:c>
      <x:c r="F755" s="33">
        <x:f t="shared" si="452"/>
        <x:v>9.9570497979213357E-3</x:v>
      </x:c>
      <x:c r="G755" s="33">
        <x:f t="shared" si="453"/>
        <x:v>-5.6971710904641926E-3</x:v>
      </x:c>
      <x:c r="H755" s="33">
        <x:f t="shared" si="454"/>
        <x:v>-3.8580246913577643E-4</x:v>
      </x:c>
      <x:c r="I755" s="33">
        <x:f t="shared" si="455"/>
        <x:v>-2.2681971269503665E-3</x:v>
      </x:c>
      <x:c r="J755" s="34">
        <x:f t="shared" si="456"/>
        <x:v>0.12568361819546472</x:v>
      </x:c>
      <x:c r="K755" s="34">
        <x:f t="shared" si="457"/>
        <x:v>0.13479529924567316</x:v>
      </x:c>
      <x:c r="L755" s="34">
        <x:f t="shared" si="458"/>
        <x:v>0.85498523805277316</x:v>
      </x:c>
      <x:c r="M755" s="34">
        <x:f t="shared" si="459"/>
        <x:v>5.964808682400715E-2</x:v>
      </x:c>
      <x:c r="N755" s="34">
        <x:f t="shared" si="430"/>
        <x:v>1.1751122423179183</x:v>
      </x:c>
      <x:c r="O755" s="35">
        <x:f t="shared" si="431"/>
        <x:v>0.22166301061364244</x:v>
      </x:c>
      <x:c r="P755" s="26" t="b">
        <x:f t="shared" si="432"/>
        <x:v>0</x:v>
      </x:c>
      <x:c r="Q755" s="26" t="b">
        <x:f t="shared" si="433"/>
        <x:v>0</x:v>
      </x:c>
      <x:c r="R755" s="26" t="b">
        <x:f t="shared" si="434"/>
        <x:v>0</x:v>
      </x:c>
      <x:c r="S755" s="26" t="b">
        <x:f t="shared" si="460"/>
        <x:v>0</x:v>
      </x:c>
      <x:c r="T755" s="26" t="str">
        <x:f t="shared" si="461"/>
        <x:v>不调</x:v>
      </x:c>
      <x:c r="U755" s="34">
        <x:f t="shared" si="435"/>
        <x:v>0.12568361819546472</x:v>
      </x:c>
      <x:c r="V755" s="34">
        <x:f t="shared" si="436"/>
        <x:v>0.13479529924567316</x:v>
      </x:c>
      <x:c r="W755" s="34">
        <x:f t="shared" si="437"/>
        <x:v>0.85498523805277316</x:v>
      </x:c>
      <x:c r="X755" s="34">
        <x:f t="shared" si="438"/>
        <x:v>5.964808682400715E-2</x:v>
      </x:c>
      <x:c r="Y755" s="34">
        <x:f t="shared" si="462"/>
        <x:v>0.99995880187477393</x:v>
      </x:c>
      <x:c r="Z755" s="34">
        <x:f t="shared" si="439"/>
        <x:v>0.12567844026602346</x:v>
      </x:c>
      <x:c r="AA755" s="34">
        <x:f t="shared" si="440"/>
        <x:v>0.13478974593205495</x:v>
      </x:c>
      <x:c r="AB755" s="34">
        <x:f t="shared" si="441"/>
        <x:v>0.85495001426386941</x:v>
      </x:c>
      <x:c r="AC755" s="34">
        <x:f t="shared" si="442"/>
        <x:v>5.9645629434656677E-2</x:v>
      </x:c>
      <x:c r="AD755" s="34">
        <x:f t="shared" si="443"/>
        <x:v>1.1750638298966045</x:v>
      </x:c>
      <x:c r="AE755" s="34">
        <x:f t="shared" si="463"/>
        <x:v>1.2170439798392672</x:v>
      </x:c>
      <x:c r="AF755" s="33">
        <x:f t="shared" si="444"/>
        <x:v>-3.4493535679957055E-2</x:v>
      </x:c>
      <x:c r="AG755" s="33">
        <x:f t="shared" si="464"/>
        <x:v>-4.0207413224635502E-5</x:v>
      </x:c>
      <x:c r="AH755" s="30">
        <x:f t="shared" si="465"/>
        <x:v>44834</x:v>
      </x:c>
      <x:c r="AI755" s="36">
        <x:f t="shared" si="445"/>
        <x:v>2022</x:v>
      </x:c>
      <x:c r="AJ755" s="36">
        <x:f t="shared" si="446"/>
        <x:v>12</x:v>
      </x:c>
      <x:c r="AK755" s="26">
        <x:f t="shared" si="447"/>
        <x:v>0</x:v>
      </x:c>
      <x:c r="AL755" s="34">
        <x:f t="shared" si="466"/>
        <x:v>1.176708379150389</x:v>
      </x:c>
      <x:c r="AM755" s="35" t="str">
        <x:f t="shared" si="448"/>
      </x:c>
      <x:c r="AN755" s="34">
        <x:f t="shared" si="467"/>
        <x:v>1.2170439798392672</x:v>
      </x:c>
      <x:c r="AO755" s="35">
        <x:f t="shared" si="449"/>
        <x:v>-3.4493535679957055E-2</x:v>
      </x:c>
      <x:c r="AP755" s="31">
        <x:f t="shared" si="450"/>
        <x:v>1</x:v>
      </x:c>
      <x:c r="AQ755" s="26" t="b">
        <x:f t="shared" si="451"/>
        <x:v>1</x:v>
      </x:c>
    </x:row>
    <x:row r="756">
      <x:c r="A756" s="30" t="n">
        <x:f>'净值底稿'!A718</x:f>
        <x:v>44908</x:v>
      </x:c>
      <x:c r="B756" s="32" t="n">
        <x:f>'净值底稿'!F718</x:f>
        <x:v>1.5553309978120824</x:v>
      </x:c>
      <x:c r="C756" s="32" t="n">
        <x:f>'净值底稿'!O718</x:f>
        <x:v>1.2861689322018</x:v>
      </x:c>
      <x:c r="D756" s="32" t="n">
        <x:f>'净值底稿'!P718</x:f>
        <x:v>1.5524</x:v>
      </x:c>
      <x:c r="E756" s="32" t="n">
        <x:f>'净值底稿'!Q718</x:f>
        <x:v>1.4557</x:v>
      </x:c>
      <x:c r="F756" s="33">
        <x:f t="shared" si="452"/>
        <x:v>-1.2688321766126887E-2</x:v>
      </x:c>
      <x:c r="G756" s="33">
        <x:f t="shared" si="453"/>
        <x:v>-4.6410768514970613E-3</x:v>
      </x:c>
      <x:c r="H756" s="33">
        <x:f t="shared" si="454"/>
        <x:v>-1.4151550238002963E-3</x:v>
      </x:c>
      <x:c r="I756" s="33">
        <x:f t="shared" si="455"/>
        <x:v>2.8244695508403694E-3</x:v>
      </x:c>
      <x:c r="J756" s="34">
        <x:f t="shared" si="456"/>
        <x:v>0.1240837917768632</x:v>
      </x:c>
      <x:c r="K756" s="34">
        <x:f t="shared" si="457"/>
        <x:v>0.13416417636239053</x:v>
      </x:c>
      <x:c r="L756" s="34">
        <x:f t="shared" si="458"/>
        <x:v>0.85374012745608574</x:v>
      </x:c>
      <x:c r="M756" s="34">
        <x:f t="shared" si="459"/>
        <x:v>5.981409669883557E-2</x:v>
      </x:c>
      <x:c r="N756" s="34">
        <x:f t="shared" si="430"/>
        <x:v>1.171802192294175</x:v>
      </x:c>
      <x:c r="O756" s="35">
        <x:f t="shared" si="431"/>
        <x:v>0.22038529185002742</x:v>
      </x:c>
      <x:c r="P756" s="26" t="b">
        <x:f t="shared" si="432"/>
        <x:v>0</x:v>
      </x:c>
      <x:c r="Q756" s="26" t="b">
        <x:f t="shared" si="433"/>
        <x:v>0</x:v>
      </x:c>
      <x:c r="R756" s="26" t="b">
        <x:f t="shared" si="434"/>
        <x:v>0</x:v>
      </x:c>
      <x:c r="S756" s="26" t="b">
        <x:f t="shared" si="460"/>
        <x:v>0</x:v>
      </x:c>
      <x:c r="T756" s="26" t="str">
        <x:f t="shared" si="461"/>
        <x:v>不调</x:v>
      </x:c>
      <x:c r="U756" s="34">
        <x:f t="shared" si="435"/>
        <x:v>0.1240837917768632</x:v>
      </x:c>
      <x:c r="V756" s="34">
        <x:f t="shared" si="436"/>
        <x:v>0.13416417636239053</x:v>
      </x:c>
      <x:c r="W756" s="34">
        <x:f t="shared" si="437"/>
        <x:v>0.85374012745608574</x:v>
      </x:c>
      <x:c r="X756" s="34">
        <x:f t="shared" si="438"/>
        <x:v>5.981409669883557E-2</x:v>
      </x:c>
      <x:c r="Y756" s="34">
        <x:f t="shared" si="462"/>
        <x:v>0.99998626710299976</x:v>
      </x:c>
      <x:c r="Z756" s="34">
        <x:f t="shared" si="439"/>
        <x:v>0.12408208774693133</x:v>
      </x:c>
      <x:c r="AA756" s="34">
        <x:f t="shared" si="440"/>
        <x:v>0.13416233389957544</x:v>
      </x:c>
      <x:c r="AB756" s="34">
        <x:f t="shared" si="441"/>
        <x:v>0.85372840313085041</x:v>
      </x:c>
      <x:c r="AC756" s="34">
        <x:f t="shared" si="442"/>
        <x:v>5.9813275278006443E-2</x:v>
      </x:c>
      <x:c r="AD756" s="34">
        <x:f t="shared" si="443"/>
        <x:v>1.1717861000553638</x:v>
      </x:c>
      <x:c r="AE756" s="34">
        <x:f t="shared" si="463"/>
        <x:v>1.2170439798392672</x:v>
      </x:c>
      <x:c r="AF756" s="33">
        <x:f t="shared" si="444"/>
        <x:v>-3.7186724994014209E-2</x:v>
      </x:c>
      <x:c r="AG756" s="33">
        <x:f t="shared" si="464"/>
        <x:v>-2.7894057819217721E-3</x:v>
      </x:c>
      <x:c r="AH756" s="30">
        <x:f t="shared" si="465"/>
        <x:v>44834</x:v>
      </x:c>
      <x:c r="AI756" s="36">
        <x:f t="shared" si="445"/>
        <x:v>2022</x:v>
      </x:c>
      <x:c r="AJ756" s="36">
        <x:f t="shared" si="446"/>
        <x:v>12</x:v>
      </x:c>
      <x:c r="AK756" s="26">
        <x:f t="shared" si="447"/>
        <x:v>0</x:v>
      </x:c>
      <x:c r="AL756" s="34">
        <x:f t="shared" si="466"/>
        <x:v>1.176708379150389</x:v>
      </x:c>
      <x:c r="AM756" s="35" t="str">
        <x:f t="shared" si="448"/>
      </x:c>
      <x:c r="AN756" s="34">
        <x:f t="shared" si="467"/>
        <x:v>1.2170439798392672</x:v>
      </x:c>
      <x:c r="AO756" s="35">
        <x:f t="shared" si="449"/>
        <x:v>-3.7186724994014209E-2</x:v>
      </x:c>
      <x:c r="AP756" s="31">
        <x:f t="shared" si="450"/>
        <x:v>1</x:v>
      </x:c>
      <x:c r="AQ756" s="26" t="b">
        <x:f t="shared" si="451"/>
        <x:v>1</x:v>
      </x:c>
    </x:row>
    <x:row r="757">
      <x:c r="A757" s="30" t="n">
        <x:f>'净值底稿'!A719</x:f>
        <x:v>44909</x:v>
      </x:c>
      <x:c r="B757" s="32" t="n">
        <x:f>'净值底稿'!F719</x:f>
        <x:v>1.5571706689737974</x:v>
      </x:c>
      <x:c r="C757" s="32" t="n">
        <x:f>'净值底稿'!O719</x:f>
        <x:v>1.2828180386551011</x:v>
      </x:c>
      <x:c r="D757" s="32" t="n">
        <x:f>'净值底稿'!P719</x:f>
        <x:v>1.5532</x:v>
      </x:c>
      <x:c r="E757" s="32" t="n">
        <x:f>'净值底稿'!Q719</x:f>
        <x:v>1.4698</x:v>
      </x:c>
      <x:c r="F757" s="33">
        <x:f t="shared" si="452"/>
        <x:v>1.1828164964904353E-3</x:v>
      </x:c>
      <x:c r="G757" s="33">
        <x:f t="shared" si="453"/>
        <x:v>-2.6053292555919816E-3</x:v>
      </x:c>
      <x:c r="H757" s="33">
        <x:f t="shared" si="454"/>
        <x:v>5.1533110023194162E-4</x:v>
      </x:c>
      <x:c r="I757" s="33">
        <x:f t="shared" si="455"/>
        <x:v>9.6860616885348083E-3</x:v>
      </x:c>
      <x:c r="J757" s="34">
        <x:f t="shared" si="456"/>
        <x:v>0.12422885408723737</x:v>
      </x:c>
      <x:c r="K757" s="34">
        <x:f t="shared" si="457"/>
        <x:v>0.13381279684606837</x:v>
      </x:c>
      <x:c r="L757" s="34">
        <x:f t="shared" si="458"/>
        <x:v>0.85416835592813511</x:v>
      </x:c>
      <x:c r="M757" s="34">
        <x:f t="shared" si="459"/>
        <x:v>6.0392630352142526E-2</x:v>
      </x:c>
      <x:c r="N757" s="34">
        <x:f t="shared" si="430"/>
        <x:v>1.1726026372135834</x:v>
      </x:c>
      <x:c r="O757" s="35">
        <x:f t="shared" si="431"/>
        <x:v>0.22005890379581741</x:v>
      </x:c>
      <x:c r="P757" s="26" t="b">
        <x:f t="shared" si="432"/>
        <x:v>0</x:v>
      </x:c>
      <x:c r="Q757" s="26" t="b">
        <x:f t="shared" si="433"/>
        <x:v>0</x:v>
      </x:c>
      <x:c r="R757" s="26" t="b">
        <x:f t="shared" si="434"/>
        <x:v>0</x:v>
      </x:c>
      <x:c r="S757" s="26" t="b">
        <x:f t="shared" si="460"/>
        <x:v>0</x:v>
      </x:c>
      <x:c r="T757" s="26" t="str">
        <x:f t="shared" si="461"/>
        <x:v>不调</x:v>
      </x:c>
      <x:c r="U757" s="34">
        <x:f t="shared" si="435"/>
        <x:v>0.12422885408723737</x:v>
      </x:c>
      <x:c r="V757" s="34">
        <x:f t="shared" si="436"/>
        <x:v>0.13381279684606837</x:v>
      </x:c>
      <x:c r="W757" s="34">
        <x:f t="shared" si="437"/>
        <x:v>0.85416835592813511</x:v>
      </x:c>
      <x:c r="X757" s="34">
        <x:f t="shared" si="438"/>
        <x:v>6.0392630352142526E-2</x:v>
      </x:c>
      <x:c r="Y757" s="34">
        <x:f t="shared" si="462"/>
        <x:v>0.99998626710299976</x:v>
      </x:c>
      <x:c r="Z757" s="34">
        <x:f t="shared" si="439"/>
        <x:v>0.12422714806517973</x:v>
      </x:c>
      <x:c r="AA757" s="34">
        <x:f t="shared" si="440"/>
        <x:v>0.13381095920871197</x:v>
      </x:c>
      <x:c r="AB757" s="34">
        <x:f t="shared" si="441"/>
        <x:v>0.85415662572208229</x:v>
      </x:c>
      <x:c r="AC757" s="34">
        <x:f t="shared" si="442"/>
        <x:v>6.0391800986370328E-2</x:v>
      </x:c>
      <x:c r="AD757" s="34">
        <x:f t="shared" si="443"/>
        <x:v>1.1725865339823445</x:v>
      </x:c>
      <x:c r="AE757" s="34">
        <x:f t="shared" si="463"/>
        <x:v>1.2170439798392672</x:v>
      </x:c>
      <x:c r="AF757" s="33">
        <x:f t="shared" si="444"/>
        <x:v>-3.6529038057272256E-2</x:v>
      </x:c>
      <x:c r="AG757" s="33">
        <x:f t="shared" si="464"/>
        <x:v>6.8308877101630472E-4</x:v>
      </x:c>
      <x:c r="AH757" s="30">
        <x:f t="shared" si="465"/>
        <x:v>44834</x:v>
      </x:c>
      <x:c r="AI757" s="36">
        <x:f t="shared" si="445"/>
        <x:v>2022</x:v>
      </x:c>
      <x:c r="AJ757" s="36">
        <x:f t="shared" si="446"/>
        <x:v>12</x:v>
      </x:c>
      <x:c r="AK757" s="26">
        <x:f t="shared" si="447"/>
        <x:v>0</x:v>
      </x:c>
      <x:c r="AL757" s="34">
        <x:f t="shared" si="466"/>
        <x:v>1.176708379150389</x:v>
      </x:c>
      <x:c r="AM757" s="35" t="str">
        <x:f t="shared" si="448"/>
      </x:c>
      <x:c r="AN757" s="34">
        <x:f t="shared" si="467"/>
        <x:v>1.2170439798392672</x:v>
      </x:c>
      <x:c r="AO757" s="35">
        <x:f t="shared" si="449"/>
        <x:v>-3.6529038057272256E-2</x:v>
      </x:c>
      <x:c r="AP757" s="31">
        <x:f t="shared" si="450"/>
        <x:v>1</x:v>
      </x:c>
      <x:c r="AQ757" s="26" t="b">
        <x:f t="shared" si="451"/>
        <x:v>1</x:v>
      </x:c>
    </x:row>
    <x:row r="758">
      <x:c r="A758" s="30" t="n">
        <x:f>'净值底稿'!A720</x:f>
        <x:v>44910</x:v>
      </x:c>
      <x:c r="B758" s="32" t="n">
        <x:f>'净值底稿'!F720</x:f>
        <x:v>1.563827375185695</x:v>
      </x:c>
      <x:c r="C758" s="32" t="n">
        <x:f>'净值底稿'!O720</x:f>
        <x:v>1.2870227570433501</x:v>
      </x:c>
      <x:c r="D758" s="32" t="n">
        <x:f>'净值底稿'!P720</x:f>
        <x:v>1.5533</x:v>
      </x:c>
      <x:c r="E758" s="32" t="n">
        <x:f>'净值底稿'!Q720</x:f>
        <x:v>1.454</x:v>
      </x:c>
      <x:c r="F758" s="33">
        <x:f t="shared" si="452"/>
        <x:v>4.2748725907382212E-3</x:v>
      </x:c>
      <x:c r="G758" s="33">
        <x:f t="shared" si="453"/>
        <x:v>3.277720036317211E-3</x:v>
      </x:c>
      <x:c r="H758" s="33">
        <x:f t="shared" si="454"/>
        <x:v>6.4383208859153385E-5</x:v>
      </x:c>
      <x:c r="I758" s="33">
        <x:f t="shared" si="455"/>
        <x:v>-1.074976187236365E-2</x:v>
      </x:c>
      <x:c r="J758" s="34">
        <x:f t="shared" si="456"/>
        <x:v>0.12475820329546915</x:v>
      </x:c>
      <x:c r="K758" s="34">
        <x:f t="shared" si="457"/>
        <x:v>0.1342495540707892</x:v>
      </x:c>
      <x:c r="L758" s="34">
        <x:f t="shared" si="458"/>
        <x:v>0.85421161906651455</x:v>
      </x:c>
      <x:c r="M758" s="34">
        <x:f t="shared" si="459"/>
        <x:v>5.9742603506723668E-2</x:v>
      </x:c>
      <x:c r="N758" s="34">
        <x:f t="shared" si="430"/>
        <x:v>1.1729619799394966</x:v>
      </x:c>
      <x:c r="O758" s="35">
        <x:f t="shared" si="431"/>
        <x:v>0.22081513450215876</x:v>
      </x:c>
      <x:c r="P758" s="26" t="b">
        <x:f t="shared" si="432"/>
        <x:v>0</x:v>
      </x:c>
      <x:c r="Q758" s="26" t="b">
        <x:f t="shared" si="433"/>
        <x:v>0</x:v>
      </x:c>
      <x:c r="R758" s="26" t="b">
        <x:f t="shared" si="434"/>
        <x:v>0</x:v>
      </x:c>
      <x:c r="S758" s="26" t="b">
        <x:f t="shared" si="460"/>
        <x:v>0</x:v>
      </x:c>
      <x:c r="T758" s="26" t="str">
        <x:f t="shared" si="461"/>
        <x:v>不调</x:v>
      </x:c>
      <x:c r="U758" s="34">
        <x:f t="shared" si="435"/>
        <x:v>0.12475820329546915</x:v>
      </x:c>
      <x:c r="V758" s="34">
        <x:f t="shared" si="436"/>
        <x:v>0.1342495540707892</x:v>
      </x:c>
      <x:c r="W758" s="34">
        <x:f t="shared" si="437"/>
        <x:v>0.85421161906651455</x:v>
      </x:c>
      <x:c r="X758" s="34">
        <x:f t="shared" si="438"/>
        <x:v>5.9742603506723668E-2</x:v>
      </x:c>
      <x:c r="Y758" s="34">
        <x:f t="shared" si="462"/>
        <x:v>0.99998626710299976</x:v>
      </x:c>
      <x:c r="Z758" s="34">
        <x:f t="shared" si="439"/>
        <x:v>0.12475649000391335</x:v>
      </x:c>
      <x:c r="AA758" s="34">
        <x:f t="shared" si="440"/>
        <x:v>0.13424771043549083</x:v>
      </x:c>
      <x:c r="AB758" s="34">
        <x:f t="shared" si="441"/>
        <x:v>0.85419988826633353</x:v>
      </x:c>
      <x:c r="AC758" s="34">
        <x:f t="shared" si="442"/>
        <x:v>5.9741783067703183E-2</x:v>
      </x:c>
      <x:c r="AD758" s="34">
        <x:f t="shared" si="443"/>
        <x:v>1.1729458717734409</x:v>
      </x:c>
      <x:c r="AE758" s="34">
        <x:f t="shared" si="463"/>
        <x:v>1.2170439798392672</x:v>
      </x:c>
      <x:c r="AF758" s="33">
        <x:f t="shared" si="444"/>
        <x:v>-3.6233783492072513E-2</x:v>
      </x:c>
      <x:c r="AG758" s="33">
        <x:f t="shared" si="464"/>
        <x:v>3.0644884678654449E-4</x:v>
      </x:c>
      <x:c r="AH758" s="30">
        <x:f t="shared" si="465"/>
        <x:v>44834</x:v>
      </x:c>
      <x:c r="AI758" s="36">
        <x:f t="shared" si="445"/>
        <x:v>2022</x:v>
      </x:c>
      <x:c r="AJ758" s="36">
        <x:f t="shared" si="446"/>
        <x:v>12</x:v>
      </x:c>
      <x:c r="AK758" s="26">
        <x:f t="shared" si="447"/>
        <x:v>0</x:v>
      </x:c>
      <x:c r="AL758" s="34">
        <x:f t="shared" si="466"/>
        <x:v>1.176708379150389</x:v>
      </x:c>
      <x:c r="AM758" s="35" t="str">
        <x:f t="shared" si="448"/>
      </x:c>
      <x:c r="AN758" s="34">
        <x:f t="shared" si="467"/>
        <x:v>1.2170439798392672</x:v>
      </x:c>
      <x:c r="AO758" s="35">
        <x:f t="shared" si="449"/>
        <x:v>-3.6233783492072513E-2</x:v>
      </x:c>
      <x:c r="AP758" s="31">
        <x:f t="shared" si="450"/>
        <x:v>1</x:v>
      </x:c>
      <x:c r="AQ758" s="26" t="b">
        <x:f t="shared" si="451"/>
        <x:v>1</x:v>
      </x:c>
    </x:row>
    <x:row r="759">
      <x:c r="A759" s="30" t="n">
        <x:f>'净值底稿'!A721</x:f>
        <x:v>44911</x:v>
      </x:c>
      <x:c r="B759" s="32" t="n">
        <x:f>'净值底稿'!F721</x:f>
        <x:v>1.53912621628331</x:v>
      </x:c>
      <x:c r="C759" s="32" t="n">
        <x:f>'净值底稿'!O721</x:f>
        <x:v>1.2759890081579237</x:v>
      </x:c>
      <x:c r="D759" s="32" t="n">
        <x:f>'净值底稿'!P721</x:f>
        <x:v>1.5537</x:v>
      </x:c>
      <x:c r="E759" s="32" t="n">
        <x:f>'净值底稿'!Q721</x:f>
        <x:v>1.451</x:v>
      </x:c>
      <x:c r="F759" s="33">
        <x:f t="shared" si="452"/>
        <x:v>-1.5795323252639659E-2</x:v>
      </x:c>
      <x:c r="G759" s="33">
        <x:f t="shared" si="453"/>
        <x:v>-8.5730798659489071E-3</x:v>
      </x:c>
      <x:c r="H759" s="33">
        <x:f t="shared" si="454"/>
        <x:v>2.5751625571368564E-4</x:v>
      </x:c>
      <x:c r="I759" s="33">
        <x:f t="shared" si="455"/>
        <x:v>-2.0632737276478075E-3</x:v>
      </x:c>
      <x:c r="J759" s="34">
        <x:f t="shared" si="456"/>
        <x:v>0.12278592091643684</x:v>
      </x:c>
      <x:c r="K759" s="34">
        <x:f t="shared" si="457"/>
        <x:v>0.13309679409210659</x:v>
      </x:c>
      <x:c r="L759" s="34">
        <x:f t="shared" si="458"/>
        <x:v>0.85441985862319092</x:v>
      </x:c>
      <x:c r="M759" s="34">
        <x:f t="shared" si="459"/>
        <x:v>5.9618519416256753E-2</x:v>
      </x:c>
      <x:c r="N759" s="34">
        <x:f t="shared" si="430"/>
        <x:v>1.1699210930479913</x:v>
      </x:c>
      <x:c r="O759" s="35">
        <x:f t="shared" si="431"/>
        <x:v>0.2187179259601971</x:v>
      </x:c>
      <x:c r="P759" s="26" t="b">
        <x:f t="shared" si="432"/>
        <x:v>0</x:v>
      </x:c>
      <x:c r="Q759" s="26" t="b">
        <x:f t="shared" si="433"/>
        <x:v>0</x:v>
      </x:c>
      <x:c r="R759" s="26" t="b">
        <x:f t="shared" si="434"/>
        <x:v>0</x:v>
      </x:c>
      <x:c r="S759" s="26" t="b">
        <x:f t="shared" si="460"/>
        <x:v>0</x:v>
      </x:c>
      <x:c r="T759" s="26" t="str">
        <x:f t="shared" si="461"/>
        <x:v>不调</x:v>
      </x:c>
      <x:c r="U759" s="34">
        <x:f t="shared" si="435"/>
        <x:v>0.12278592091643684</x:v>
      </x:c>
      <x:c r="V759" s="34">
        <x:f t="shared" si="436"/>
        <x:v>0.13309679409210659</x:v>
      </x:c>
      <x:c r="W759" s="34">
        <x:f t="shared" si="437"/>
        <x:v>0.85441985862319092</x:v>
      </x:c>
      <x:c r="X759" s="34">
        <x:f t="shared" si="438"/>
        <x:v>5.9618519416256753E-2</x:v>
      </x:c>
      <x:c r="Y759" s="34">
        <x:f t="shared" si="462"/>
        <x:v>0.99998626710299976</x:v>
      </x:c>
      <x:c r="Z759" s="34">
        <x:f t="shared" si="439"/>
        <x:v>0.12278423471003182</x:v>
      </x:c>
      <x:c r="AA759" s="34">
        <x:f t="shared" si="440"/>
        <x:v>0.13309496628754225</x:v>
      </x:c>
      <x:c r="AB759" s="34">
        <x:f t="shared" si="441"/>
        <x:v>0.85440812496327745</x:v>
      </x:c>
      <x:c r="AC759" s="34">
        <x:f t="shared" si="442"/>
        <x:v>5.96177006812703E-2</x:v>
      </x:c>
      <x:c r="AD759" s="34">
        <x:f t="shared" si="443"/>
        <x:v>1.1699050266421218</x:v>
      </x:c>
      <x:c r="AE759" s="34">
        <x:f t="shared" si="463"/>
        <x:v>1.2170439798392672</x:v>
      </x:c>
      <x:c r="AF759" s="33">
        <x:f t="shared" si="444"/>
        <x:v>-3.8732333406201858E-2</x:v>
      </x:c>
      <x:c r="AG759" s="33">
        <x:f t="shared" si="464"/>
        <x:v>-2.5924854714066692E-3</x:v>
      </x:c>
      <x:c r="AH759" s="30">
        <x:f t="shared" si="465"/>
        <x:v>44834</x:v>
      </x:c>
      <x:c r="AI759" s="36">
        <x:f t="shared" si="445"/>
        <x:v>2022</x:v>
      </x:c>
      <x:c r="AJ759" s="36">
        <x:f t="shared" si="446"/>
        <x:v>12</x:v>
      </x:c>
      <x:c r="AK759" s="26">
        <x:f t="shared" si="447"/>
        <x:v>0</x:v>
      </x:c>
      <x:c r="AL759" s="34">
        <x:f t="shared" si="466"/>
        <x:v>1.176708379150389</x:v>
      </x:c>
      <x:c r="AM759" s="35" t="str">
        <x:f t="shared" si="448"/>
      </x:c>
      <x:c r="AN759" s="34">
        <x:f t="shared" si="467"/>
        <x:v>1.2170439798392672</x:v>
      </x:c>
      <x:c r="AO759" s="35">
        <x:f t="shared" si="449"/>
        <x:v>-3.8732333406201858E-2</x:v>
      </x:c>
      <x:c r="AP759" s="31">
        <x:f t="shared" si="450"/>
        <x:v>1</x:v>
      </x:c>
      <x:c r="AQ759" s="26" t="b">
        <x:f t="shared" si="451"/>
        <x:v>1</x:v>
      </x:c>
    </x:row>
    <x:row r="760">
      <x:c r="A760" s="30" t="n">
        <x:f>'净值底稿'!A722</x:f>
        <x:v>44914</x:v>
      </x:c>
      <x:c r="B760" s="32" t="n">
        <x:f>'净值底稿'!F722</x:f>
        <x:v>1.5094549604346625</x:v>
      </x:c>
      <x:c r="C760" s="32" t="n">
        <x:f>'净值底稿'!O722</x:f>
        <x:v>1.2515309056373436</x:v>
      </x:c>
      <x:c r="D760" s="32" t="n">
        <x:f>'净值底稿'!P722</x:f>
        <x:v>1.5548</x:v>
      </x:c>
      <x:c r="E760" s="32" t="n">
        <x:f>'净值底稿'!Q722</x:f>
        <x:v>1.4585</x:v>
      </x:c>
      <x:c r="F760" s="33">
        <x:f t="shared" si="452"/>
        <x:v>-1.9277987428670817E-2</x:v>
      </x:c>
      <x:c r="G760" s="33">
        <x:f t="shared" si="453"/>
        <x:v>-1.916795706248986E-2</x:v>
      </x:c>
      <x:c r="H760" s="33">
        <x:f t="shared" si="454"/>
        <x:v>7.0798738495203573E-4</x:v>
      </x:c>
      <x:c r="I760" s="33">
        <x:f t="shared" si="455"/>
        <x:v>5.1688490696071288E-3</x:v>
      </x:c>
      <x:c r="J760" s="34">
        <x:f t="shared" si="456"/>
        <x:v>0.12041720177685286</x:v>
      </x:c>
      <x:c r="K760" s="34">
        <x:f t="shared" si="457"/>
        <x:v>0.13054380768850909</x:v>
      </x:c>
      <x:c r="L760" s="34">
        <x:f t="shared" si="458"/>
        <x:v>0.85501303513735194</x:v>
      </x:c>
      <x:c r="M760" s="34">
        <x:f t="shared" si="459"/>
        <x:v>5.9925855577968798E-2</x:v>
      </x:c>
      <x:c r="N760" s="34">
        <x:f t="shared" si="430"/>
        <x:v>1.1658999001806825</x:v>
      </x:c>
      <x:c r="O760" s="35">
        <x:f t="shared" si="431"/>
        <x:v>0.21525090569650951</x:v>
      </x:c>
      <x:c r="P760" s="26" t="b">
        <x:f t="shared" si="432"/>
        <x:v>0</x:v>
      </x:c>
      <x:c r="Q760" s="26" t="b">
        <x:f t="shared" si="433"/>
        <x:v>0</x:v>
      </x:c>
      <x:c r="R760" s="26" t="b">
        <x:f t="shared" si="434"/>
        <x:v>0</x:v>
      </x:c>
      <x:c r="S760" s="26" t="b">
        <x:f t="shared" si="460"/>
        <x:v>0</x:v>
      </x:c>
      <x:c r="T760" s="26" t="str">
        <x:f t="shared" si="461"/>
        <x:v>不调</x:v>
      </x:c>
      <x:c r="U760" s="34">
        <x:f t="shared" si="435"/>
        <x:v>0.12041720177685286</x:v>
      </x:c>
      <x:c r="V760" s="34">
        <x:f t="shared" si="436"/>
        <x:v>0.13054380768850909</x:v>
      </x:c>
      <x:c r="W760" s="34">
        <x:f t="shared" si="437"/>
        <x:v>0.85501303513735194</x:v>
      </x:c>
      <x:c r="X760" s="34">
        <x:f t="shared" si="438"/>
        <x:v>5.9925855577968798E-2</x:v>
      </x:c>
      <x:c r="Y760" s="34">
        <x:f t="shared" si="462"/>
        <x:v>0.99995880187477393</x:v>
      </x:c>
      <x:c r="Z760" s="34">
        <x:f t="shared" si="439"/>
        <x:v>0.12041224081389469</x:v>
      </x:c>
      <x:c r="AA760" s="34">
        <x:f t="shared" si="440"/>
        <x:v>0.13053842952837247</x:v>
      </x:c>
      <x:c r="AB760" s="34">
        <x:f t="shared" si="441"/>
        <x:v>0.85497781020326047</x:v>
      </x:c>
      <x:c r="AC760" s="34">
        <x:f t="shared" si="442"/>
        <x:v>5.992338674506642E-2</x:v>
      </x:c>
      <x:c r="AD760" s="34">
        <x:f t="shared" si="443"/>
        <x:v>1.165851867290594</x:v>
      </x:c>
      <x:c r="AE760" s="34">
        <x:f t="shared" si="463"/>
        <x:v>1.2170439798392672</x:v>
      </x:c>
      <x:c r="AF760" s="33">
        <x:f t="shared" si="444"/>
        <x:v>-4.2062664453123566E-2</x:v>
      </x:c>
      <x:c r="AG760" s="33">
        <x:f t="shared" si="464"/>
        <x:v>-3.4645199902775259E-3</x:v>
      </x:c>
      <x:c r="AH760" s="30">
        <x:f t="shared" si="465"/>
        <x:v>44834</x:v>
      </x:c>
      <x:c r="AI760" s="36">
        <x:f t="shared" si="445"/>
        <x:v>2022</x:v>
      </x:c>
      <x:c r="AJ760" s="36">
        <x:f t="shared" si="446"/>
        <x:v>12</x:v>
      </x:c>
      <x:c r="AK760" s="26">
        <x:f t="shared" si="447"/>
        <x:v>0</x:v>
      </x:c>
      <x:c r="AL760" s="34">
        <x:f t="shared" si="466"/>
        <x:v>1.176708379150389</x:v>
      </x:c>
      <x:c r="AM760" s="35" t="str">
        <x:f t="shared" si="448"/>
      </x:c>
      <x:c r="AN760" s="34">
        <x:f t="shared" si="467"/>
        <x:v>1.2170439798392672</x:v>
      </x:c>
      <x:c r="AO760" s="35">
        <x:f t="shared" si="449"/>
        <x:v>-4.2062664453123566E-2</x:v>
      </x:c>
      <x:c r="AP760" s="31">
        <x:f t="shared" si="450"/>
        <x:v>1</x:v>
      </x:c>
      <x:c r="AQ760" s="26" t="b">
        <x:f t="shared" si="451"/>
        <x:v>1</x:v>
      </x:c>
    </x:row>
    <x:row r="761">
      <x:c r="A761" s="30" t="n">
        <x:f>'净值底稿'!A723</x:f>
        <x:v>44915</x:v>
      </x:c>
      <x:c r="B761" s="32" t="n">
        <x:f>'净值底稿'!F723</x:f>
        <x:v>1.4955617570888626</x:v>
      </x:c>
      <x:c r="C761" s="32" t="n">
        <x:f>'净值底稿'!O723</x:f>
        <x:v>1.2409045152525313</x:v>
      </x:c>
      <x:c r="D761" s="32" t="n">
        <x:f>'净值底稿'!P723</x:f>
        <x:v>1.5552</x:v>
      </x:c>
      <x:c r="E761" s="32" t="n">
        <x:f>'净值底稿'!Q723</x:f>
        <x:v>1.4585</x:v>
      </x:c>
      <x:c r="F761" s="33">
        <x:f t="shared" si="452"/>
        <x:v>-9.204119175440173E-3</x:v>
      </x:c>
      <x:c r="G761" s="33">
        <x:f t="shared" si="453"/>
        <x:v>-8.4907135228919906E-3</x:v>
      </x:c>
      <x:c r="H761" s="33">
        <x:f t="shared" si="454"/>
        <x:v>2.5726781579615832E-4</x:v>
      </x:c>
      <x:c r="I761" s="33">
        <x:f t="shared" si="455"/>
        <x:v>0</x:v>
      </x:c>
      <x:c r="J761" s="34">
        <x:f t="shared" si="456"/>
        <x:v>0.11930395219926181</x:v>
      </x:c>
      <x:c r="K761" s="34">
        <x:f t="shared" si="457"/>
        <x:v>0.12943006511951882</x:v>
      </x:c>
      <x:c r="L761" s="34">
        <x:f t="shared" si="458"/>
        <x:v>0.85519776847704565</x:v>
      </x:c>
      <x:c r="M761" s="34">
        <x:f t="shared" si="459"/>
        <x:v>5.992338674506642E-2</x:v>
      </x:c>
      <x:c r="N761" s="34">
        <x:f t="shared" si="430"/>
        <x:v>1.1638551725408928</x:v>
      </x:c>
      <x:c r="O761" s="35">
        <x:f t="shared" si="431"/>
        <x:v>0.21371560928474648</x:v>
      </x:c>
      <x:c r="P761" s="26" t="b">
        <x:f t="shared" si="432"/>
        <x:v>0</x:v>
      </x:c>
      <x:c r="Q761" s="26" t="b">
        <x:f t="shared" si="433"/>
        <x:v>0</x:v>
      </x:c>
      <x:c r="R761" s="26" t="b">
        <x:f t="shared" si="434"/>
        <x:v>0</x:v>
      </x:c>
      <x:c r="S761" s="26" t="b">
        <x:f t="shared" si="460"/>
        <x:v>0</x:v>
      </x:c>
      <x:c r="T761" s="26" t="str">
        <x:f t="shared" si="461"/>
        <x:v>不调</x:v>
      </x:c>
      <x:c r="U761" s="34">
        <x:f t="shared" si="435"/>
        <x:v>0.11930395219926181</x:v>
      </x:c>
      <x:c r="V761" s="34">
        <x:f t="shared" si="436"/>
        <x:v>0.12943006511951882</x:v>
      </x:c>
      <x:c r="W761" s="34">
        <x:f t="shared" si="437"/>
        <x:v>0.85519776847704565</x:v>
      </x:c>
      <x:c r="X761" s="34">
        <x:f t="shared" si="438"/>
        <x:v>5.992338674506642E-2</x:v>
      </x:c>
      <x:c r="Y761" s="34">
        <x:f t="shared" si="462"/>
        <x:v>0.99998626710299976</x:v>
      </x:c>
      <x:c r="Z761" s="34">
        <x:f t="shared" si="439"/>
        <x:v>0.11930231381037454</x:v>
      </x:c>
      <x:c r="AA761" s="34">
        <x:f t="shared" si="440"/>
        <x:v>0.1294282876697658</x:v>
      </x:c>
      <x:c r="AB761" s="34">
        <x:f t="shared" si="441"/>
        <x:v>0.85518602413417633</x:v>
      </x:c>
      <x:c r="AC761" s="34">
        <x:f t="shared" si="442"/>
        <x:v>5.9922563823368344E-2</x:v>
      </x:c>
      <x:c r="AD761" s="34">
        <x:f t="shared" si="443"/>
        <x:v>1.1638391894376849</x:v>
      </x:c>
      <x:c r="AE761" s="34">
        <x:f t="shared" si="463"/>
        <x:v>1.2170439798392672</x:v>
      </x:c>
      <x:c r="AF761" s="33">
        <x:f t="shared" si="444"/>
        <x:v>-4.3716407363198928E-2</x:v>
      </x:c>
      <x:c r="AG761" s="33">
        <x:f t="shared" si="464"/>
        <x:v>-1.7263581329474142E-3</x:v>
      </x:c>
      <x:c r="AH761" s="30">
        <x:f t="shared" si="465"/>
        <x:v>44834</x:v>
      </x:c>
      <x:c r="AI761" s="36">
        <x:f t="shared" si="445"/>
        <x:v>2022</x:v>
      </x:c>
      <x:c r="AJ761" s="36">
        <x:f t="shared" si="446"/>
        <x:v>12</x:v>
      </x:c>
      <x:c r="AK761" s="26">
        <x:f t="shared" si="447"/>
        <x:v>0</x:v>
      </x:c>
      <x:c r="AL761" s="34">
        <x:f t="shared" si="466"/>
        <x:v>1.176708379150389</x:v>
      </x:c>
      <x:c r="AM761" s="35" t="str">
        <x:f t="shared" si="448"/>
      </x:c>
      <x:c r="AN761" s="34">
        <x:f t="shared" si="467"/>
        <x:v>1.2170439798392672</x:v>
      </x:c>
      <x:c r="AO761" s="35">
        <x:f t="shared" si="449"/>
        <x:v>-4.3716407363198928E-2</x:v>
      </x:c>
      <x:c r="AP761" s="31">
        <x:f t="shared" si="450"/>
        <x:v>1</x:v>
      </x:c>
      <x:c r="AQ761" s="26" t="b">
        <x:f t="shared" si="451"/>
        <x:v>1</x:v>
      </x:c>
    </x:row>
    <x:row r="762">
      <x:c r="A762" s="30" t="n">
        <x:f>'净值底稿'!A724</x:f>
        <x:v>44916</x:v>
      </x:c>
      <x:c r="B762" s="32" t="n">
        <x:f>'净值底稿'!F724</x:f>
        <x:v>1.4888091238686725</x:v>
      </x:c>
      <x:c r="C762" s="32" t="n">
        <x:f>'净值底稿'!O724</x:f>
        <x:v>1.2332899139976312</x:v>
      </x:c>
      <x:c r="D762" s="32" t="n">
        <x:f>'净值底稿'!P724</x:f>
        <x:v>1.555</x:v>
      </x:c>
      <x:c r="E762" s="32" t="n">
        <x:f>'净值底稿'!Q724</x:f>
        <x:v>1.4731</x:v>
      </x:c>
      <x:c r="F762" s="33">
        <x:f t="shared" si="452"/>
        <x:v>-4.5151149313514827E-3</x:v>
      </x:c>
      <x:c r="G762" s="33">
        <x:f t="shared" si="453"/>
        <x:v>-6.1363313303364198E-3</x:v>
      </x:c>
      <x:c r="H762" s="33">
        <x:f t="shared" si="454"/>
        <x:v>-1.286008230452218E-4</x:v>
      </x:c>
      <x:c r="I762" s="33">
        <x:f t="shared" si="455"/>
        <x:v>1.0010284538910064E-2</x:v>
      </x:c>
      <x:c r="J762" s="34">
        <x:f t="shared" si="456"/>
        <x:v>0.11876365015194454</x:v>
      </x:c>
      <x:c r="K762" s="34">
        <x:f t="shared" si="457"/>
        <x:v>0.12863407281310602</x:v>
      </x:c>
      <x:c r="L762" s="34">
        <x:f t="shared" si="458"/>
        <x:v>0.85507604650761593</x:v>
      </x:c>
      <x:c r="M762" s="34">
        <x:f t="shared" si="459"/>
        <x:v>6.0522405737541259E-2</x:v>
      </x:c>
      <x:c r="N762" s="34">
        <x:f t="shared" si="430"/>
        <x:v>1.1629961752102078</x:v>
      </x:c>
      <x:c r="O762" s="35">
        <x:f t="shared" si="431"/>
        <x:v>0.21272445106737708</x:v>
      </x:c>
      <x:c r="P762" s="26" t="b">
        <x:f t="shared" si="432"/>
        <x:v>0</x:v>
      </x:c>
      <x:c r="Q762" s="26" t="b">
        <x:f t="shared" si="433"/>
        <x:v>0</x:v>
      </x:c>
      <x:c r="R762" s="26" t="b">
        <x:f t="shared" si="434"/>
        <x:v>0</x:v>
      </x:c>
      <x:c r="S762" s="26" t="b">
        <x:f t="shared" si="460"/>
        <x:v>0</x:v>
      </x:c>
      <x:c r="T762" s="26" t="str">
        <x:f t="shared" si="461"/>
        <x:v>不调</x:v>
      </x:c>
      <x:c r="U762" s="34">
        <x:f t="shared" si="435"/>
        <x:v>0.11876365015194454</x:v>
      </x:c>
      <x:c r="V762" s="34">
        <x:f t="shared" si="436"/>
        <x:v>0.12863407281310602</x:v>
      </x:c>
      <x:c r="W762" s="34">
        <x:f t="shared" si="437"/>
        <x:v>0.85507604650761593</x:v>
      </x:c>
      <x:c r="X762" s="34">
        <x:f t="shared" si="438"/>
        <x:v>6.0522405737541259E-2</x:v>
      </x:c>
      <x:c r="Y762" s="34">
        <x:f t="shared" si="462"/>
        <x:v>0.99998626710299976</x:v>
      </x:c>
      <x:c r="Z762" s="34">
        <x:f t="shared" si="439"/>
        <x:v>0.11876201918296964</x:v>
      </x:c>
      <x:c r="AA762" s="34">
        <x:f t="shared" si="440"/>
        <x:v>0.12863230629463335</x:v>
      </x:c>
      <x:c r="AB762" s="34">
        <x:f t="shared" si="441"/>
        <x:v>0.85506430383634191</x:v>
      </x:c>
      <x:c r="AC762" s="34">
        <x:f t="shared" si="442"/>
        <x:v>6.0521574589577055E-2</x:v>
      </x:c>
      <x:c r="AD762" s="34">
        <x:f t="shared" si="443"/>
        <x:v>1.162980203903522</x:v>
      </x:c>
      <x:c r="AE762" s="34">
        <x:f t="shared" si="463"/>
        <x:v>1.2170439798392672</x:v>
      </x:c>
      <x:c r="AF762" s="33">
        <x:f t="shared" si="444"/>
        <x:v>-4.4422203988787046E-2</x:v>
      </x:c>
      <x:c r="AG762" s="33">
        <x:f t="shared" si="464"/>
        <x:v>-7.3806204668014352E-4</x:v>
      </x:c>
      <x:c r="AH762" s="30">
        <x:f t="shared" si="465"/>
        <x:v>44834</x:v>
      </x:c>
      <x:c r="AI762" s="36">
        <x:f t="shared" si="445"/>
        <x:v>2022</x:v>
      </x:c>
      <x:c r="AJ762" s="36">
        <x:f t="shared" si="446"/>
        <x:v>12</x:v>
      </x:c>
      <x:c r="AK762" s="26">
        <x:f t="shared" si="447"/>
        <x:v>0</x:v>
      </x:c>
      <x:c r="AL762" s="34">
        <x:f t="shared" si="466"/>
        <x:v>1.176708379150389</x:v>
      </x:c>
      <x:c r="AM762" s="35" t="str">
        <x:f t="shared" si="448"/>
      </x:c>
      <x:c r="AN762" s="34">
        <x:f t="shared" si="467"/>
        <x:v>1.2170439798392672</x:v>
      </x:c>
      <x:c r="AO762" s="35">
        <x:f t="shared" si="449"/>
        <x:v>-4.4422203988787046E-2</x:v>
      </x:c>
      <x:c r="AP762" s="31">
        <x:f t="shared" si="450"/>
        <x:v>1</x:v>
      </x:c>
      <x:c r="AQ762" s="26" t="b">
        <x:f t="shared" si="451"/>
        <x:v>1</x:v>
      </x:c>
    </x:row>
    <x:row r="763">
      <x:c r="A763" s="30" t="n">
        <x:f>'净值底稿'!A725</x:f>
        <x:v>44917</x:v>
      </x:c>
      <x:c r="B763" s="32" t="n">
        <x:f>'净值底稿'!F725</x:f>
        <x:v>1.474538874714515</x:v>
      </x:c>
      <x:c r="C763" s="32" t="n">
        <x:f>'净值底稿'!O725</x:f>
        <x:v>1.2198023937429177</x:v>
      </x:c>
      <x:c r="D763" s="32" t="n">
        <x:f>'净值底稿'!P725</x:f>
        <x:v>1.5561</x:v>
      </x:c>
      <x:c r="E763" s="32" t="n">
        <x:f>'净值底稿'!Q725</x:f>
        <x:v>1.4733</x:v>
      </x:c>
      <x:c r="F763" s="33">
        <x:f t="shared" si="452"/>
        <x:v>-9.5850092032457868E-3</x:v>
      </x:c>
      <x:c r="G763" s="33">
        <x:f t="shared" si="453"/>
        <x:v>-1.0936212241446586E-2</x:v>
      </x:c>
      <x:c r="H763" s="33">
        <x:f t="shared" si="454"/>
        <x:v>7.0739549839227145E-4</x:v>
      </x:c>
      <x:c r="I763" s="33">
        <x:f t="shared" si="455"/>
        <x:v>1.3576810807136575E-4</x:v>
      </x:c>
      <x:c r="J763" s="34">
        <x:f t="shared" si="456"/>
        <x:v>0.11762368413610481</x:v>
      </x:c>
      <x:c r="K763" s="34">
        <x:f t="shared" si="457"/>
        <x:v>0.12722555609188846</x:v>
      </x:c>
      <x:c r="L763" s="34">
        <x:f t="shared" si="458"/>
        <x:v>0.85566917247571161</x:v>
      </x:c>
      <x:c r="M763" s="34">
        <x:f t="shared" si="459"/>
        <x:v>6.0529791489256579E-2</x:v>
      </x:c>
      <x:c r="N763" s="34">
        <x:f t="shared" si="430"/>
        <x:v>1.1610482041929615</x:v>
      </x:c>
      <x:c r="O763" s="35">
        <x:f t="shared" si="431"/>
        <x:v>0.2108863691823947</x:v>
      </x:c>
      <x:c r="P763" s="26" t="b">
        <x:f t="shared" si="432"/>
        <x:v>0</x:v>
      </x:c>
      <x:c r="Q763" s="26" t="b">
        <x:f t="shared" si="433"/>
        <x:v>0</x:v>
      </x:c>
      <x:c r="R763" s="26" t="b">
        <x:f t="shared" si="434"/>
        <x:v>0</x:v>
      </x:c>
      <x:c r="S763" s="26" t="b">
        <x:f t="shared" si="460"/>
        <x:v>0</x:v>
      </x:c>
      <x:c r="T763" s="26" t="str">
        <x:f t="shared" si="461"/>
        <x:v>不调</x:v>
      </x:c>
      <x:c r="U763" s="34">
        <x:f t="shared" si="435"/>
        <x:v>0.11762368413610481</x:v>
      </x:c>
      <x:c r="V763" s="34">
        <x:f t="shared" si="436"/>
        <x:v>0.12722555609188846</x:v>
      </x:c>
      <x:c r="W763" s="34">
        <x:f t="shared" si="437"/>
        <x:v>0.85566917247571161</x:v>
      </x:c>
      <x:c r="X763" s="34">
        <x:f t="shared" si="438"/>
        <x:v>6.0529791489256579E-2</x:v>
      </x:c>
      <x:c r="Y763" s="34">
        <x:f t="shared" si="462"/>
        <x:v>0.99998626710299976</x:v>
      </x:c>
      <x:c r="Z763" s="34">
        <x:f t="shared" si="439"/>
        <x:v>0.11762206882216579</x:v>
      </x:c>
      <x:c r="AA763" s="34">
        <x:f t="shared" si="440"/>
        <x:v>0.12722380891643084</x:v>
      </x:c>
      <x:c r="AB763" s="34">
        <x:f t="shared" si="441"/>
        <x:v>0.85565742165909975</x:v>
      </x:c>
      <x:c r="AC763" s="34">
        <x:f t="shared" si="442"/>
        <x:v>6.0528960239864614E-2</x:v>
      </x:c>
      <x:c r="AD763" s="34">
        <x:f t="shared" si="443"/>
        <x:v>1.1610322596375611</x:v>
      </x:c>
      <x:c r="AE763" s="34">
        <x:f t="shared" si="463"/>
        <x:v>1.2170439798392672</x:v>
      </x:c>
      <x:c r="AF763" s="33">
        <x:f t="shared" si="444"/>
        <x:v>-4.6022757706014383E-2</x:v>
      </x:c>
      <x:c r="AG763" s="33">
        <x:f t="shared" si="464"/>
        <x:v>-1.6749590916703694E-3</x:v>
      </x:c>
      <x:c r="AH763" s="30">
        <x:f t="shared" si="465"/>
        <x:v>44834</x:v>
      </x:c>
      <x:c r="AI763" s="36">
        <x:f t="shared" si="445"/>
        <x:v>2022</x:v>
      </x:c>
      <x:c r="AJ763" s="36">
        <x:f t="shared" si="446"/>
        <x:v>12</x:v>
      </x:c>
      <x:c r="AK763" s="26">
        <x:f t="shared" si="447"/>
        <x:v>0</x:v>
      </x:c>
      <x:c r="AL763" s="34">
        <x:f t="shared" si="466"/>
        <x:v>1.176708379150389</x:v>
      </x:c>
      <x:c r="AM763" s="35" t="str">
        <x:f t="shared" si="448"/>
      </x:c>
      <x:c r="AN763" s="34">
        <x:f t="shared" si="467"/>
        <x:v>1.2170439798392672</x:v>
      </x:c>
      <x:c r="AO763" s="35">
        <x:f t="shared" si="449"/>
        <x:v>-4.6022757706014383E-2</x:v>
      </x:c>
      <x:c r="AP763" s="31">
        <x:f t="shared" si="450"/>
        <x:v>1</x:v>
      </x:c>
      <x:c r="AQ763" s="26" t="b">
        <x:f t="shared" si="451"/>
        <x:v>1</x:v>
      </x:c>
    </x:row>
    <x:row r="764">
      <x:c r="A764" s="30" t="n">
        <x:f>'净值底稿'!A726</x:f>
        <x:v>44918</x:v>
      </x:c>
      <x:c r="B764" s="32" t="n">
        <x:f>'净值底稿'!F726</x:f>
        <x:v>1.469366437333215</x:v>
      </x:c>
      <x:c r="C764" s="32" t="n">
        <x:f>'净值底稿'!O726</x:f>
        <x:v>1.2154514166189365</x:v>
      </x:c>
      <x:c r="D764" s="32" t="n">
        <x:f>'净值底稿'!P726</x:f>
        <x:v>1.5578</x:v>
      </x:c>
      <x:c r="E764" s="32" t="n">
        <x:f>'净值底稿'!Q726</x:f>
        <x:v>1.4693</x:v>
      </x:c>
      <x:c r="F764" s="33">
        <x:f t="shared" si="452"/>
        <x:v>-3.5078338523298891E-3</x:v>
      </x:c>
      <x:c r="G764" s="33">
        <x:f t="shared" si="453"/>
        <x:v>-3.5669524394277285E-3</x:v>
      </x:c>
      <x:c r="H764" s="33">
        <x:f t="shared" si="454"/>
        <x:v>1.0924747766853926E-3</x:v>
      </x:c>
      <x:c r="I764" s="33">
        <x:f t="shared" si="455"/>
        <x:v>-2.7149935518903101E-3</x:v>
      </x:c>
      <x:c r="J764" s="34">
        <x:f t="shared" si="456"/>
        <x:v>0.11720947014737032</x:v>
      </x:c>
      <x:c r="K764" s="34">
        <x:f t="shared" si="457"/>
        <x:v>0.1267700076408631</x:v>
      </x:c>
      <x:c r="L764" s="34">
        <x:f t="shared" si="458"/>
        <x:v>0.85659220580974593</x:v>
      </x:c>
      <x:c r="M764" s="34">
        <x:f t="shared" si="459"/>
        <x:v>6.036462450311076E-2</x:v>
      </x:c>
      <x:c r="N764" s="34">
        <x:f t="shared" si="430"/>
        <x:v>1.1609363081010902</x:v>
      </x:c>
      <x:c r="O764" s="35">
        <x:f t="shared" si="431"/>
        <x:v>0.21015750483960965</x:v>
      </x:c>
      <x:c r="P764" s="26" t="b">
        <x:f t="shared" si="432"/>
        <x:v>0</x:v>
      </x:c>
      <x:c r="Q764" s="26" t="b">
        <x:f t="shared" si="433"/>
        <x:v>0</x:v>
      </x:c>
      <x:c r="R764" s="26" t="b">
        <x:f t="shared" si="434"/>
        <x:v>0</x:v>
      </x:c>
      <x:c r="S764" s="26" t="b">
        <x:f t="shared" si="460"/>
        <x:v>0</x:v>
      </x:c>
      <x:c r="T764" s="26" t="str">
        <x:f t="shared" si="461"/>
        <x:v>不调</x:v>
      </x:c>
      <x:c r="U764" s="34">
        <x:f t="shared" si="435"/>
        <x:v>0.11720947014737032</x:v>
      </x:c>
      <x:c r="V764" s="34">
        <x:f t="shared" si="436"/>
        <x:v>0.1267700076408631</x:v>
      </x:c>
      <x:c r="W764" s="34">
        <x:f t="shared" si="437"/>
        <x:v>0.85659220580974593</x:v>
      </x:c>
      <x:c r="X764" s="34">
        <x:f t="shared" si="438"/>
        <x:v>6.036462450311076E-2</x:v>
      </x:c>
      <x:c r="Y764" s="34">
        <x:f t="shared" si="462"/>
        <x:v>0.99998626710299976</x:v>
      </x:c>
      <x:c r="Z764" s="34">
        <x:f t="shared" si="439"/>
        <x:v>0.11720786052178933</x:v>
      </x:c>
      <x:c r="AA764" s="34">
        <x:f t="shared" si="440"/>
        <x:v>0.12676826672140545</x:v>
      </x:c>
      <x:c r="AB764" s="34">
        <x:f t="shared" si="441"/>
        <x:v>0.85658044231721231</x:v>
      </x:c>
      <x:c r="AC764" s="34">
        <x:f t="shared" si="442"/>
        <x:v>6.0363795521940003E-2</x:v>
      </x:c>
      <x:c r="AD764" s="34">
        <x:f t="shared" si="443"/>
        <x:v>1.1609203650823472</x:v>
      </x:c>
      <x:c r="AE764" s="34">
        <x:f t="shared" si="463"/>
        <x:v>1.2170439798392672</x:v>
      </x:c>
      <x:c r="AF764" s="33">
        <x:f t="shared" si="444"/>
        <x:v>-4.6114697321235742E-2</x:v>
      </x:c>
      <x:c r="AG764" s="33">
        <x:f t="shared" si="464"/>
        <x:v>-9.6375061317210964E-5</x:v>
      </x:c>
      <x:c r="AH764" s="30">
        <x:f t="shared" si="465"/>
        <x:v>44834</x:v>
      </x:c>
      <x:c r="AI764" s="36">
        <x:f t="shared" si="445"/>
        <x:v>2022</x:v>
      </x:c>
      <x:c r="AJ764" s="36">
        <x:f t="shared" si="446"/>
        <x:v>12</x:v>
      </x:c>
      <x:c r="AK764" s="26">
        <x:f t="shared" si="447"/>
        <x:v>0</x:v>
      </x:c>
      <x:c r="AL764" s="34">
        <x:f t="shared" si="466"/>
        <x:v>1.176708379150389</x:v>
      </x:c>
      <x:c r="AM764" s="35" t="str">
        <x:f t="shared" si="448"/>
      </x:c>
      <x:c r="AN764" s="34">
        <x:f t="shared" si="467"/>
        <x:v>1.2170439798392672</x:v>
      </x:c>
      <x:c r="AO764" s="35">
        <x:f t="shared" si="449"/>
        <x:v>-4.6114697321235742E-2</x:v>
      </x:c>
      <x:c r="AP764" s="31">
        <x:f t="shared" si="450"/>
        <x:v>1</x:v>
      </x:c>
      <x:c r="AQ764" s="26" t="b">
        <x:f t="shared" si="451"/>
        <x:v>1</x:v>
      </x:c>
    </x:row>
    <x:row r="765">
      <x:c r="A765" s="30" t="n">
        <x:f>'净值底稿'!A727</x:f>
        <x:v>44921</x:v>
      </x:c>
      <x:c r="B765" s="32" t="n">
        <x:f>'净值底稿'!F727</x:f>
        <x:v>1.5096945194180225</x:v>
      </x:c>
      <x:c r="C765" s="32" t="n">
        <x:f>'净值底稿'!O727</x:f>
        <x:v>1.2332532744891447</x:v>
      </x:c>
      <x:c r="D765" s="32" t="n">
        <x:f>'净值底稿'!P727</x:f>
        <x:v>1.5581</x:v>
      </x:c>
      <x:c r="E765" s="32" t="n">
        <x:f>'净值底稿'!Q727</x:f>
        <x:v>1.4644</x:v>
      </x:c>
      <x:c r="F765" s="33">
        <x:f t="shared" si="452"/>
        <x:v>2.7445898490780829E-2</x:v>
      </x:c>
      <x:c r="G765" s="33">
        <x:f t="shared" si="453"/>
        <x:v>1.464629324282507E-2</x:v>
      </x:c>
      <x:c r="H765" s="33">
        <x:f t="shared" si="454"/>
        <x:v>1.9257927846960676E-4</x:v>
      </x:c>
      <x:c r="I765" s="33">
        <x:f t="shared" si="455"/>
        <x:v>-3.3349213911387787E-3</x:v>
      </x:c>
      <x:c r="J765" s="34">
        <x:f t="shared" si="456"/>
        <x:v>0.12042473556399196</x:v>
      </x:c>
      <x:c r="K765" s="34">
        <x:f t="shared" si="457"/>
        <x:v>0.12862495192969181</x:v>
      </x:c>
      <x:c r="L765" s="34">
        <x:f t="shared" si="458"/>
        <x:v>0.85674540196074489</x:v>
      </x:c>
      <x:c r="M765" s="34">
        <x:f t="shared" si="459"/>
        <x:v>6.0162487009003555E-2</x:v>
      </x:c>
      <x:c r="N765" s="34">
        <x:f t="shared" si="430"/>
        <x:v>1.1659575764634322</x:v>
      </x:c>
      <x:c r="O765" s="35">
        <x:f t="shared" si="431"/>
        <x:v>0.21360098559425991</x:v>
      </x:c>
      <x:c r="P765" s="26" t="b">
        <x:f t="shared" si="432"/>
        <x:v>0</x:v>
      </x:c>
      <x:c r="Q765" s="26" t="b">
        <x:f t="shared" si="433"/>
        <x:v>0</x:v>
      </x:c>
      <x:c r="R765" s="26" t="b">
        <x:f t="shared" si="434"/>
        <x:v>0</x:v>
      </x:c>
      <x:c r="S765" s="26" t="b">
        <x:f t="shared" si="460"/>
        <x:v>0</x:v>
      </x:c>
      <x:c r="T765" s="26" t="str">
        <x:f t="shared" si="461"/>
        <x:v>不调</x:v>
      </x:c>
      <x:c r="U765" s="34">
        <x:f t="shared" si="435"/>
        <x:v>0.12042473556399196</x:v>
      </x:c>
      <x:c r="V765" s="34">
        <x:f t="shared" si="436"/>
        <x:v>0.12862495192969181</x:v>
      </x:c>
      <x:c r="W765" s="34">
        <x:f t="shared" si="437"/>
        <x:v>0.85674540196074489</x:v>
      </x:c>
      <x:c r="X765" s="34">
        <x:f t="shared" si="438"/>
        <x:v>6.0162487009003555E-2</x:v>
      </x:c>
      <x:c r="Y765" s="34">
        <x:f t="shared" si="462"/>
        <x:v>0.99995880187477393</x:v>
      </x:c>
      <x:c r="Z765" s="34">
        <x:f t="shared" si="439"/>
        <x:v>0.12041977429065587</x:v>
      </x:c>
      <x:c r="AA765" s="34">
        <x:f t="shared" si="440"/>
        <x:v>0.12861965282281501</x:v>
      </x:c>
      <x:c r="AB765" s="34">
        <x:f t="shared" si="441"/>
        <x:v>0.85671010565638805</x:v>
      </x:c>
      <x:c r="AC765" s="34">
        <x:f t="shared" si="442"/>
        <x:v>6.0160008427329846E-2</x:v>
      </x:c>
      <x:c r="AD765" s="34">
        <x:f t="shared" si="443"/>
        <x:v>1.1659095411971889</x:v>
      </x:c>
      <x:c r="AE765" s="34">
        <x:f t="shared" si="463"/>
        <x:v>1.2170439798392672</x:v>
      </x:c>
      <x:c r="AF765" s="33">
        <x:f t="shared" si="444"/>
        <x:v>-4.2015275938369512E-2</x:v>
      </x:c>
      <x:c r="AG765" s="33">
        <x:f t="shared" si="464"/>
        <x:v>4.2976040949094241E-3</x:v>
      </x:c>
      <x:c r="AH765" s="30">
        <x:f t="shared" si="465"/>
        <x:v>44834</x:v>
      </x:c>
      <x:c r="AI765" s="36">
        <x:f t="shared" si="445"/>
        <x:v>2022</x:v>
      </x:c>
      <x:c r="AJ765" s="36">
        <x:f t="shared" si="446"/>
        <x:v>12</x:v>
      </x:c>
      <x:c r="AK765" s="26">
        <x:f t="shared" si="447"/>
        <x:v>0</x:v>
      </x:c>
      <x:c r="AL765" s="34">
        <x:f t="shared" si="466"/>
        <x:v>1.176708379150389</x:v>
      </x:c>
      <x:c r="AM765" s="35" t="str">
        <x:f t="shared" si="448"/>
      </x:c>
      <x:c r="AN765" s="34">
        <x:f t="shared" si="467"/>
        <x:v>1.2170439798392672</x:v>
      </x:c>
      <x:c r="AO765" s="35">
        <x:f t="shared" si="449"/>
        <x:v>-4.2015275938369512E-2</x:v>
      </x:c>
      <x:c r="AP765" s="31">
        <x:f t="shared" si="450"/>
        <x:v>1</x:v>
      </x:c>
      <x:c r="AQ765" s="26" t="b">
        <x:f t="shared" si="451"/>
        <x:v>1</x:v>
      </x:c>
    </x:row>
    <x:row r="766">
      <x:c r="A766" s="30" t="n">
        <x:f>'净值底稿'!A728</x:f>
        <x:v>44922</x:v>
      </x:c>
      <x:c r="B766" s="32" t="n">
        <x:f>'净值底稿'!F728</x:f>
        <x:v>1.5191776237320376</x:v>
      </x:c>
      <x:c r="C766" s="32" t="n">
        <x:f>'净值底稿'!O728</x:f>
        <x:v>1.2430749631838187</x:v>
      </x:c>
      <x:c r="D766" s="32" t="n">
        <x:f>'净值底稿'!P728</x:f>
        <x:v>1.5578</x:v>
      </x:c>
      <x:c r="E766" s="32" t="n">
        <x:f>'净值底稿'!Q728</x:f>
        <x:v>1.466</x:v>
      </x:c>
      <x:c r="F766" s="33">
        <x:f t="shared" si="452"/>
        <x:v>6.2814723058481903E-3</x:v>
      </x:c>
      <x:c r="G766" s="33">
        <x:f t="shared" si="453"/>
        <x:v>7.9640483409562091E-3</x:v>
      </x:c>
      <x:c r="H766" s="33">
        <x:f t="shared" si="454"/>
        <x:v>-1.9254219883191315E-4</x:v>
      </x:c>
      <x:c r="I766" s="33">
        <x:f t="shared" si="455"/>
        <x:v>1.0925976509150725E-3</x:v>
      </x:c>
      <x:c r="J766" s="34">
        <x:f t="shared" si="456"/>
        <x:v>0.12117618776793911</x:v>
      </x:c>
      <x:c r="K766" s="34">
        <x:f t="shared" si="457"/>
        <x:v>0.12964398595549292</x:v>
      </x:c>
      <x:c r="L766" s="34">
        <x:f t="shared" si="458"/>
        <x:v>0.85654515280888344</x:v>
      </x:c>
      <x:c r="M766" s="34">
        <x:f t="shared" si="459"/>
        <x:v>6.0225739111216578E-2</x:v>
      </x:c>
      <x:c r="N766" s="34">
        <x:f t="shared" si="430"/>
        <x:v>1.1675910656435322</x:v>
      </x:c>
      <x:c r="O766" s="35">
        <x:f t="shared" si="431"/>
        <x:v>0.21481851061029605</x:v>
      </x:c>
      <x:c r="P766" s="26" t="b">
        <x:f t="shared" si="432"/>
        <x:v>0</x:v>
      </x:c>
      <x:c r="Q766" s="26" t="b">
        <x:f t="shared" si="433"/>
        <x:v>0</x:v>
      </x:c>
      <x:c r="R766" s="26" t="b">
        <x:f t="shared" si="434"/>
        <x:v>0</x:v>
      </x:c>
      <x:c r="S766" s="26" t="b">
        <x:f t="shared" si="460"/>
        <x:v>0</x:v>
      </x:c>
      <x:c r="T766" s="26" t="str">
        <x:f t="shared" si="461"/>
        <x:v>不调</x:v>
      </x:c>
      <x:c r="U766" s="34">
        <x:f t="shared" si="435"/>
        <x:v>0.12117618776793911</x:v>
      </x:c>
      <x:c r="V766" s="34">
        <x:f t="shared" si="436"/>
        <x:v>0.12964398595549292</x:v>
      </x:c>
      <x:c r="W766" s="34">
        <x:f t="shared" si="437"/>
        <x:v>0.85654515280888344</x:v>
      </x:c>
      <x:c r="X766" s="34">
        <x:f t="shared" si="438"/>
        <x:v>6.0225739111216578E-2</x:v>
      </x:c>
      <x:c r="Y766" s="34">
        <x:f t="shared" si="462"/>
        <x:v>0.99998626710299976</x:v>
      </x:c>
      <x:c r="Z766" s="34">
        <x:f t="shared" si="439"/>
        <x:v>0.1211745236678336</x:v>
      </x:c>
      <x:c r="AA766" s="34">
        <x:f t="shared" si="440"/>
        <x:v>0.12964220556798708</x:v>
      </x:c>
      <x:c r="AB766" s="34">
        <x:f t="shared" si="441"/>
        <x:v>0.85653338996252382</x:v>
      </x:c>
      <x:c r="AC766" s="34">
        <x:f t="shared" si="442"/>
        <x:v>6.0224912037344598E-2</x:v>
      </x:c>
      <x:c r="AD766" s="34">
        <x:f t="shared" si="443"/>
        <x:v>1.167575031235689</x:v>
      </x:c>
      <x:c r="AE766" s="34">
        <x:f t="shared" si="463"/>
        <x:v>1.2170439798392672</x:v>
      </x:c>
      <x:c r="AF766" s="33">
        <x:f t="shared" si="444"/>
        <x:v>-4.0646804407274972E-2</x:v>
      </x:c>
      <x:c r="AG766" s="33">
        <x:f t="shared" si="464"/>
        <x:v>1.4284899296646003E-3</x:v>
      </x:c>
      <x:c r="AH766" s="30">
        <x:f t="shared" si="465"/>
        <x:v>44834</x:v>
      </x:c>
      <x:c r="AI766" s="36">
        <x:f t="shared" si="445"/>
        <x:v>2022</x:v>
      </x:c>
      <x:c r="AJ766" s="36">
        <x:f t="shared" si="446"/>
        <x:v>12</x:v>
      </x:c>
      <x:c r="AK766" s="26">
        <x:f t="shared" si="447"/>
        <x:v>0</x:v>
      </x:c>
      <x:c r="AL766" s="34">
        <x:f t="shared" si="466"/>
        <x:v>1.176708379150389</x:v>
      </x:c>
      <x:c r="AM766" s="35" t="str">
        <x:f t="shared" si="448"/>
      </x:c>
      <x:c r="AN766" s="34">
        <x:f t="shared" si="467"/>
        <x:v>1.2170439798392672</x:v>
      </x:c>
      <x:c r="AO766" s="35">
        <x:f t="shared" si="449"/>
        <x:v>-4.0646804407274972E-2</x:v>
      </x:c>
      <x:c r="AP766" s="31">
        <x:f t="shared" si="450"/>
        <x:v>1</x:v>
      </x:c>
      <x:c r="AQ766" s="26" t="b">
        <x:f t="shared" si="451"/>
        <x:v>1</x:v>
      </x:c>
    </x:row>
    <x:row r="767">
      <x:c r="A767" s="30" t="n">
        <x:f>'净值底稿'!A729</x:f>
        <x:v>44923</x:v>
      </x:c>
      <x:c r="B767" s="32" t="n">
        <x:f>'净值底稿'!F729</x:f>
        <x:v>1.5142826524372075</x:v>
      </x:c>
      <x:c r="C767" s="32" t="n">
        <x:f>'净值底稿'!O729</x:f>
        <x:v>1.2339184388778912</x:v>
      </x:c>
      <x:c r="D767" s="32" t="n">
        <x:f>'净值底稿'!P729</x:f>
        <x:v>1.5581</x:v>
      </x:c>
      <x:c r="E767" s="32" t="n">
        <x:f>'净值底稿'!Q729</x:f>
        <x:v>1.4697</x:v>
      </x:c>
      <x:c r="F767" s="33">
        <x:f t="shared" si="452"/>
        <x:v>-3.2221191375929603E-3</x:v>
      </x:c>
      <x:c r="G767" s="33">
        <x:f t="shared" si="453"/>
        <x:v>-7.3660274537872272E-3</x:v>
      </x:c>
      <x:c r="H767" s="33">
        <x:f t="shared" si="454"/>
        <x:v>1.9257927846960676E-4</x:v>
      </x:c>
      <x:c r="I767" s="33">
        <x:f t="shared" si="455"/>
        <x:v>2.5238744884037434E-3</x:v>
      </x:c>
      <x:c r="J767" s="34">
        <x:f t="shared" si="456"/>
        <x:v>0.12078408491613477</x:v>
      </x:c>
      <x:c r="K767" s="34">
        <x:f t="shared" si="457"/>
        <x:v>0.12868725752260377</x:v>
      </x:c>
      <x:c r="L767" s="34">
        <x:f t="shared" si="458"/>
        <x:v>0.85669834054474792</x:v>
      </x:c>
      <x:c r="M767" s="34">
        <x:f t="shared" si="459"/>
        <x:v>6.0376912156402014E-2</x:v>
      </x:c>
      <x:c r="N767" s="34">
        <x:f t="shared" si="430"/>
        <x:v>1.1665465951398883</x:v>
      </x:c>
      <x:c r="O767" s="35">
        <x:f t="shared" si="431"/>
        <x:v>0.21385458881633679</x:v>
      </x:c>
      <x:c r="P767" s="26" t="b">
        <x:f t="shared" si="432"/>
        <x:v>0</x:v>
      </x:c>
      <x:c r="Q767" s="26" t="b">
        <x:f t="shared" si="433"/>
        <x:v>0</x:v>
      </x:c>
      <x:c r="R767" s="26" t="b">
        <x:f t="shared" si="434"/>
        <x:v>0</x:v>
      </x:c>
      <x:c r="S767" s="26" t="b">
        <x:f t="shared" si="460"/>
        <x:v>0</x:v>
      </x:c>
      <x:c r="T767" s="26" t="str">
        <x:f t="shared" si="461"/>
        <x:v>不调</x:v>
      </x:c>
      <x:c r="U767" s="34">
        <x:f t="shared" si="435"/>
        <x:v>0.12078408491613477</x:v>
      </x:c>
      <x:c r="V767" s="34">
        <x:f t="shared" si="436"/>
        <x:v>0.12868725752260377</x:v>
      </x:c>
      <x:c r="W767" s="34">
        <x:f t="shared" si="437"/>
        <x:v>0.85669834054474792</x:v>
      </x:c>
      <x:c r="X767" s="34">
        <x:f t="shared" si="438"/>
        <x:v>6.0376912156402014E-2</x:v>
      </x:c>
      <x:c r="Y767" s="34">
        <x:f t="shared" si="462"/>
        <x:v>0.99998626710299976</x:v>
      </x:c>
      <x:c r="Z767" s="34">
        <x:f t="shared" si="439"/>
        <x:v>0.12078242620073734</x:v>
      </x:c>
      <x:c r="AA767" s="34">
        <x:f t="shared" si="440"/>
        <x:v>0.12868549027375095</x:v>
      </x:c>
      <x:c r="AB767" s="34">
        <x:f t="shared" si="441"/>
        <x:v>0.85668657559467698</x:v>
      </x:c>
      <x:c r="AC767" s="34">
        <x:f t="shared" si="442"/>
        <x:v>6.0376083006486177E-2</x:v>
      </x:c>
      <x:c r="AD767" s="34">
        <x:f t="shared" si="443"/>
        <x:v>1.1665305750756514</x:v>
      </x:c>
      <x:c r="AE767" s="34">
        <x:f t="shared" si="463"/>
        <x:v>1.2170439798392672</x:v>
      </x:c>
      <x:c r="AF767" s="33">
        <x:f t="shared" si="444"/>
        <x:v>-4.1504995382571908E-2</x:v>
      </x:c>
      <x:c r="AG767" s="33">
        <x:f t="shared" si="464"/>
        <x:v>-8.9455164087581807E-4</x:v>
      </x:c>
      <x:c r="AH767" s="30">
        <x:f t="shared" si="465"/>
        <x:v>44834</x:v>
      </x:c>
      <x:c r="AI767" s="36">
        <x:f t="shared" si="445"/>
        <x:v>2022</x:v>
      </x:c>
      <x:c r="AJ767" s="36">
        <x:f t="shared" si="446"/>
        <x:v>12</x:v>
      </x:c>
      <x:c r="AK767" s="26">
        <x:f t="shared" si="447"/>
        <x:v>0</x:v>
      </x:c>
      <x:c r="AL767" s="34">
        <x:f t="shared" si="466"/>
        <x:v>1.176708379150389</x:v>
      </x:c>
      <x:c r="AM767" s="35" t="str">
        <x:f t="shared" si="448"/>
      </x:c>
      <x:c r="AN767" s="34">
        <x:f t="shared" si="467"/>
        <x:v>1.2170439798392672</x:v>
      </x:c>
      <x:c r="AO767" s="35">
        <x:f t="shared" si="449"/>
        <x:v>-4.1504995382571908E-2</x:v>
      </x:c>
      <x:c r="AP767" s="31">
        <x:f t="shared" si="450"/>
        <x:v>1</x:v>
      </x:c>
      <x:c r="AQ767" s="26" t="b">
        <x:f t="shared" si="451"/>
        <x:v>1</x:v>
      </x:c>
    </x:row>
    <x:row r="768">
      <x:c r="A768" s="30" t="n">
        <x:f>'净值底稿'!A730</x:f>
        <x:v>44924</x:v>
      </x:c>
      <x:c r="B768" s="32" t="n">
        <x:f>'净值底稿'!F730</x:f>
        <x:v>1.5188212193754225</x:v>
      </x:c>
      <x:c r="C768" s="32" t="n">
        <x:f>'净值底稿'!O730</x:f>
        <x:v>1.2308426526840812</x:v>
      </x:c>
      <x:c r="D768" s="32" t="n">
        <x:f>'净值底稿'!P730</x:f>
        <x:v>1.5595</x:v>
      </x:c>
      <x:c r="E768" s="32" t="n">
        <x:f>'净值底稿'!Q730</x:f>
        <x:v>1.4636</x:v>
      </x:c>
      <x:c r="F768" s="33">
        <x:f t="shared" si="452"/>
        <x:v>2.997172906201051E-3</x:v>
      </x:c>
      <x:c r="G768" s="33">
        <x:f t="shared" si="453"/>
        <x:v>-2.4926981370073653E-3</x:v>
      </x:c>
      <x:c r="H768" s="33">
        <x:f t="shared" si="454"/>
        <x:v>8.985302612156687E-4</x:v>
      </x:c>
      <x:c r="I768" s="33">
        <x:f t="shared" si="455"/>
        <x:v>-4.1505069061713584E-3</x:v>
      </x:c>
      <x:c r="J768" s="34">
        <x:f t="shared" si="456"/>
        <x:v>0.12114443201609142</x:v>
      </x:c>
      <x:c r="K768" s="34">
        <x:f t="shared" si="457"/>
        <x:v>0.12836471619188569</x:v>
      </x:c>
      <x:c r="L768" s="34">
        <x:f t="shared" si="458"/>
        <x:v>0.85745633440722602</x:v>
      </x:c>
      <x:c r="M768" s="34">
        <x:f t="shared" si="459"/>
        <x:v>6.012549165700018E-2</x:v>
      </x:c>
      <x:c r="N768" s="34">
        <x:f t="shared" si="430"/>
        <x:v>1.1670909742722033</x:v>
      </x:c>
      <x:c r="O768" s="35">
        <x:f t="shared" si="431"/>
        <x:v>0.2137872314226153</x:v>
      </x:c>
      <x:c r="P768" s="26" t="b">
        <x:f t="shared" si="432"/>
        <x:v>0</x:v>
      </x:c>
      <x:c r="Q768" s="26" t="b">
        <x:f t="shared" si="433"/>
        <x:v>0</x:v>
      </x:c>
      <x:c r="R768" s="26" t="b">
        <x:f t="shared" si="434"/>
        <x:v>0</x:v>
      </x:c>
      <x:c r="S768" s="26" t="b">
        <x:f t="shared" si="460"/>
        <x:v>0</x:v>
      </x:c>
      <x:c r="T768" s="26" t="str">
        <x:f t="shared" si="461"/>
        <x:v>不调</x:v>
      </x:c>
      <x:c r="U768" s="34">
        <x:f t="shared" si="435"/>
        <x:v>0.12114443201609142</x:v>
      </x:c>
      <x:c r="V768" s="34">
        <x:f t="shared" si="436"/>
        <x:v>0.12836471619188569</x:v>
      </x:c>
      <x:c r="W768" s="34">
        <x:f t="shared" si="437"/>
        <x:v>0.85745633440722602</x:v>
      </x:c>
      <x:c r="X768" s="34">
        <x:f t="shared" si="438"/>
        <x:v>6.012549165700018E-2</x:v>
      </x:c>
      <x:c r="Y768" s="34">
        <x:f t="shared" si="462"/>
        <x:v>0.99998626710299976</x:v>
      </x:c>
      <x:c r="Z768" s="34">
        <x:f t="shared" si="439"/>
        <x:v>0.12114276835208439</x:v>
      </x:c>
      <x:c r="AA768" s="34">
        <x:f t="shared" si="440"/>
        <x:v>0.12836295337245976</x:v>
      </x:c>
      <x:c r="AB768" s="34">
        <x:f t="shared" si="441"/>
        <x:v>0.85744455904770345</x:v>
      </x:c>
      <x:c r="AC768" s="34">
        <x:f t="shared" si="442"/>
        <x:v>6.0124665959816165E-2</x:v>
      </x:c>
      <x:c r="AD768" s="34">
        <x:f t="shared" si="443"/>
        <x:v>1.1670749467320638</x:v>
      </x:c>
      <x:c r="AE768" s="34">
        <x:f t="shared" si="463"/>
        <x:v>1.2170439798392672</x:v>
      </x:c>
      <x:c r="AF768" s="33">
        <x:f t="shared" si="444"/>
        <x:v>-4.1057705337651518E-2</x:v>
      </x:c>
      <x:c r="AG768" s="33">
        <x:f t="shared" si="464"/>
        <x:v>4.6665871263340541E-4</x:v>
      </x:c>
      <x:c r="AH768" s="30">
        <x:f t="shared" si="465"/>
        <x:v>44834</x:v>
      </x:c>
      <x:c r="AI768" s="36">
        <x:f t="shared" si="445"/>
        <x:v>2022</x:v>
      </x:c>
      <x:c r="AJ768" s="36">
        <x:f t="shared" si="446"/>
        <x:v>12</x:v>
      </x:c>
      <x:c r="AK768" s="26">
        <x:f t="shared" si="447"/>
        <x:v>0</x:v>
      </x:c>
      <x:c r="AL768" s="34">
        <x:f t="shared" si="466"/>
        <x:v>1.176708379150389</x:v>
      </x:c>
      <x:c r="AM768" s="35" t="str">
        <x:f t="shared" si="448"/>
      </x:c>
      <x:c r="AN768" s="34">
        <x:f t="shared" si="467"/>
        <x:v>1.2170439798392672</x:v>
      </x:c>
      <x:c r="AO768" s="35">
        <x:f t="shared" si="449"/>
        <x:v>-4.1057705337651518E-2</x:v>
      </x:c>
      <x:c r="AP768" s="31">
        <x:f t="shared" si="450"/>
        <x:v>1</x:v>
      </x:c>
      <x:c r="AQ768" s="26" t="b">
        <x:f t="shared" si="451"/>
        <x:v>1</x:v>
      </x:c>
    </x:row>
    <x:row r="769">
      <x:c r="A769" s="30" t="n">
        <x:f>'净值底稿'!A731</x:f>
        <x:v>44925</x:v>
      </x:c>
      <x:c r="B769" s="32" t="n">
        <x:f>'净值底稿'!F731</x:f>
        <x:v>1.5223002150374976</x:v>
      </x:c>
      <x:c r="C769" s="32" t="n">
        <x:f>'净值底稿'!O731</x:f>
        <x:v>1.236057634005195</x:v>
      </x:c>
      <x:c r="D769" s="32" t="n">
        <x:f>'净值底稿'!P731</x:f>
        <x:v>1.5603</x:v>
      </x:c>
      <x:c r="E769" s="32" t="n">
        <x:f>'净值底稿'!Q731</x:f>
        <x:v>1.4748</x:v>
      </x:c>
      <x:c r="F769" s="33">
        <x:f t="shared" si="452"/>
        <x:v>2.2905893186728754E-3</x:v>
      </x:c>
      <x:c r="G769" s="33">
        <x:f t="shared" si="453"/>
        <x:v>4.2369195686724481E-3</x:v>
      </x:c>
      <x:c r="H769" s="33">
        <x:f t="shared" si="454"/>
        <x:v>5.1298493106766152E-4</x:v>
      </x:c>
      <x:c r="I769" s="33">
        <x:f t="shared" si="455"/>
        <x:v>7.6523640338890253E-3</x:v>
      </x:c>
      <x:c r="J769" s="34">
        <x:f t="shared" si="456"/>
        <x:v>0.12142025668330614</x:v>
      </x:c>
      <x:c r="K769" s="34">
        <x:f t="shared" si="457"/>
        <x:v>0.12890681688149613</x:v>
      </x:c>
      <x:c r="L769" s="34">
        <x:f t="shared" si="458"/>
        <x:v>0.85788441518572089</x:v>
      </x:c>
      <x:c r="M769" s="34">
        <x:f t="shared" si="459"/>
        <x:v>6.0584761791156655E-2</x:v>
      </x:c>
      <x:c r="N769" s="34">
        <x:f t="shared" si="430"/>
        <x:v>1.1687962505416798</x:v>
      </x:c>
      <x:c r="O769" s="35">
        <x:f t="shared" si="431"/>
        <x:v>0.21417511687669083</x:v>
      </x:c>
      <x:c r="P769" s="26" t="b">
        <x:f t="shared" si="432"/>
        <x:v>1</x:v>
      </x:c>
      <x:c r="Q769" s="26" t="b">
        <x:f t="shared" si="433"/>
        <x:v>1</x:v>
      </x:c>
      <x:c r="R769" s="26" t="b">
        <x:f t="shared" si="434"/>
        <x:v>0</x:v>
      </x:c>
      <x:c r="S769" s="26" t="b">
        <x:f t="shared" si="460"/>
        <x:v>1</x:v>
      </x:c>
      <x:c r="T769" s="26" t="str">
        <x:f t="shared" si="461"/>
        <x:v>年末+季度</x:v>
      </x:c>
      <x:c r="U769" s="34">
        <x:f t="shared" si="435"/>
        <x:v>0.11687962505416799</x:v>
      </x:c>
      <x:c r="V769" s="34">
        <x:f t="shared" si="436"/>
        <x:v>0.11687962505416799</x:v>
      </x:c>
      <x:c r="W769" s="34">
        <x:f t="shared" si="437"/>
        <x:v>0.87335937928155871</x:v>
      </x:c>
      <x:c r="X769" s="34">
        <x:f t="shared" si="438"/>
        <x:v>6.1677621151785177E-2</x:v>
      </x:c>
      <x:c r="Y769" s="34">
        <x:f t="shared" si="462"/>
        <x:v>0.99998626710299976</x:v>
      </x:c>
      <x:c r="Z769" s="34">
        <x:f t="shared" si="439"/>
        <x:v>0.11687801995831569</x:v>
      </x:c>
      <x:c r="AA769" s="34">
        <x:f t="shared" si="440"/>
        <x:v>0.11687801995831569</x:v>
      </x:c>
      <x:c r="AB769" s="34">
        <x:f t="shared" si="441"/>
        <x:v>0.87334738552715885</x:v>
      </x:c>
      <x:c r="AC769" s="34">
        <x:f t="shared" si="442"/>
        <x:v>6.1676774139366682E-2</x:v>
      </x:c>
      <x:c r="AD769" s="34">
        <x:f t="shared" si="443"/>
        <x:v>1.1687801995831568</x:v>
      </x:c>
      <x:c r="AE769" s="34">
        <x:f t="shared" si="463"/>
        <x:v>1.2170439798392672</x:v>
      </x:c>
      <x:c r="AF769" s="33">
        <x:f t="shared" si="444"/>
        <x:v>-3.9656562174921972E-2</x:v>
      </x:c>
      <x:c r="AG769" s="33">
        <x:f t="shared" si="464"/>
        <x:v>1.4611339707599758E-3</x:v>
      </x:c>
      <x:c r="AH769" s="30">
        <x:f t="shared" si="465"/>
        <x:v>44925</x:v>
      </x:c>
      <x:c r="AI769" s="36">
        <x:f t="shared" si="445"/>
        <x:v>2022</x:v>
      </x:c>
      <x:c r="AJ769" s="36">
        <x:f t="shared" si="446"/>
        <x:v>12</x:v>
      </x:c>
      <x:c r="AK769" s="26">
        <x:f t="shared" si="447"/>
        <x:v>1</x:v>
      </x:c>
      <x:c r="AL769" s="34">
        <x:f t="shared" si="466"/>
        <x:v>1.176708379150389</x:v>
      </x:c>
      <x:c r="AM769" s="35">
        <x:f t="shared" si="448"/>
        <x:v>-6.7375908149447383E-3</x:v>
      </x:c>
      <x:c r="AN769" s="34">
        <x:f t="shared" si="467"/>
        <x:v>1.2170439798392672</x:v>
      </x:c>
      <x:c r="AO769" s="35">
        <x:f t="shared" si="449"/>
        <x:v>-3.9656562174921972E-2</x:v>
      </x:c>
      <x:c r="AP769" s="31">
        <x:f t="shared" si="450"/>
        <x:v>1</x:v>
      </x:c>
      <x:c r="AQ769" s="26" t="b">
        <x:f t="shared" si="451"/>
        <x:v>1</x:v>
      </x:c>
    </x:row>
    <x:row r="770">
      <x:c r="A770" s="30" t="n">
        <x:f>'净值底稿'!A732</x:f>
        <x:v>44929</x:v>
      </x:c>
      <x:c r="B770" s="32" t="n">
        <x:f>'净值底稿'!F732</x:f>
        <x:v>1.5632170711128048</x:v>
      </x:c>
      <x:c r="C770" s="32" t="n">
        <x:f>'净值底稿'!O732</x:f>
        <x:v>1.2573539592370837</x:v>
      </x:c>
      <x:c r="D770" s="32" t="n">
        <x:f>'净值底稿'!P732</x:f>
        <x:v>1.5623</x:v>
      </x:c>
      <x:c r="E770" s="32" t="n">
        <x:f>'净值底稿'!Q732</x:f>
        <x:v>1.4808</x:v>
      </x:c>
      <x:c r="F770" s="33">
        <x:f t="shared" si="452"/>
        <x:v>2.6878309331579198E-2</x:v>
      </x:c>
      <x:c r="G770" s="33">
        <x:f t="shared" si="453"/>
        <x:v>1.7229233205641403E-2</x:v>
      </x:c>
      <x:c r="H770" s="33">
        <x:f t="shared" si="454"/>
        <x:v>1.2818047811318234E-3</x:v>
      </x:c>
      <x:c r="I770" s="33">
        <x:f t="shared" si="455"/>
        <x:v>4.0683482506100876E-3</x:v>
      </x:c>
      <x:c r="J770" s="34">
        <x:f t="shared" si="456"/>
        <x:v>0.12001950353281779</x:v>
      </x:c>
      <x:c r="K770" s="34">
        <x:f t="shared" si="457"/>
        <x:v>0.11889173862079112</x:v>
      </x:c>
      <x:c r="L770" s="34">
        <x:f t="shared" si="458"/>
        <x:v>0.8744668463815165</x:v>
      </x:c>
      <x:c r="M770" s="34">
        <x:f t="shared" si="459"/>
        <x:v>6.1927696735539849E-2</x:v>
      </x:c>
      <x:c r="N770" s="34">
        <x:f t="shared" si="430"/>
        <x:v>1.1753057852706652</x:v>
      </x:c>
      <x:c r="O770" s="35">
        <x:f t="shared" si="431"/>
        <x:v>0.20327581566238034</x:v>
      </x:c>
      <x:c r="P770" s="26" t="b">
        <x:f t="shared" si="432"/>
        <x:v>0</x:v>
      </x:c>
      <x:c r="Q770" s="26" t="b">
        <x:f t="shared" si="433"/>
        <x:v>0</x:v>
      </x:c>
      <x:c r="R770" s="26" t="b">
        <x:f t="shared" si="434"/>
        <x:v>0</x:v>
      </x:c>
      <x:c r="S770" s="26" t="b">
        <x:f t="shared" si="460"/>
        <x:v>0</x:v>
      </x:c>
      <x:c r="T770" s="26" t="str">
        <x:f t="shared" si="461"/>
        <x:v>不调</x:v>
      </x:c>
      <x:c r="U770" s="34">
        <x:f t="shared" si="435"/>
        <x:v>0.12001950353281779</x:v>
      </x:c>
      <x:c r="V770" s="34">
        <x:f t="shared" si="436"/>
        <x:v>0.11889173862079112</x:v>
      </x:c>
      <x:c r="W770" s="34">
        <x:f t="shared" si="437"/>
        <x:v>0.8744668463815165</x:v>
      </x:c>
      <x:c r="X770" s="34">
        <x:f t="shared" si="438"/>
        <x:v>6.1927696735539849E-2</x:v>
      </x:c>
      <x:c r="Y770" s="34">
        <x:f t="shared" si="462"/>
        <x:v>0.99994506954354323</x:v>
      </x:c>
      <x:c r="Z770" s="34">
        <x:f t="shared" si="439"/>
        <x:v>0.12001291080670502</x:v>
      </x:c>
      <x:c r="AA770" s="34">
        <x:f t="shared" si="440"/>
        <x:v>0.11888520784331974</x:v>
      </x:c>
      <x:c r="AB770" s="34">
        <x:f t="shared" si="441"/>
        <x:v>0.87441881151848844</x:v>
      </x:c>
      <x:c r="AC770" s="34">
        <x:f t="shared" si="442"/>
        <x:v>6.1924295018890851E-2</x:v>
      </x:c>
      <x:c r="AD770" s="34">
        <x:f t="shared" si="443"/>
        <x:v>1.175241225187404</x:v>
      </x:c>
      <x:c r="AE770" s="34">
        <x:f t="shared" si="463"/>
        <x:v>1.2170439798392672</x:v>
      </x:c>
      <x:c r="AF770" s="33">
        <x:f t="shared" si="444"/>
        <x:v>-3.4347776534241592E-2</x:v>
      </x:c>
      <x:c r="AG770" s="33">
        <x:f t="shared" si="464"/>
        <x:v>5.5280074102483923E-3</x:v>
      </x:c>
      <x:c r="AH770" s="30">
        <x:f t="shared" si="465"/>
        <x:v>44925</x:v>
      </x:c>
      <x:c r="AI770" s="36">
        <x:f t="shared" si="445"/>
        <x:v>2023</x:v>
      </x:c>
      <x:c r="AJ770" s="36">
        <x:f t="shared" si="446"/>
        <x:v>1</x:v>
      </x:c>
      <x:c r="AK770" s="26">
        <x:f t="shared" si="447"/>
        <x:v>0</x:v>
      </x:c>
      <x:c r="AL770" s="34">
        <x:f t="shared" si="466"/>
        <x:v>1.1687801995831568</x:v>
      </x:c>
      <x:c r="AM770" s="35" t="str">
        <x:f t="shared" si="448"/>
      </x:c>
      <x:c r="AN770" s="34">
        <x:f t="shared" si="467"/>
        <x:v>1.175241225187404</x:v>
      </x:c>
      <x:c r="AO770" s="35">
        <x:f t="shared" si="449"/>
        <x:v>0</x:v>
      </x:c>
      <x:c r="AP770" s="31">
        <x:f t="shared" si="450"/>
        <x:v>1</x:v>
      </x:c>
      <x:c r="AQ770" s="26" t="b">
        <x:f t="shared" si="451"/>
        <x:v>1</x:v>
      </x:c>
    </x:row>
    <x:row r="771">
      <x:c r="A771" s="30" t="n">
        <x:f>'净值底稿'!A733</x:f>
        <x:v>44930</x:v>
      </x:c>
      <x:c r="B771" s="32" t="n">
        <x:f>'净值底稿'!F733</x:f>
        <x:v>1.5595756947026125</x:v>
      </x:c>
      <x:c r="C771" s="32" t="n">
        <x:f>'净值底稿'!O733</x:f>
        <x:v>1.2580197586979338</x:v>
      </x:c>
      <x:c r="D771" s="32" t="n">
        <x:f>'净值底稿'!P733</x:f>
        <x:v>1.5638</x:v>
      </x:c>
      <x:c r="E771" s="32" t="n">
        <x:f>'净值底稿'!Q733</x:f>
        <x:v>1.4863</x:v>
      </x:c>
      <x:c r="F771" s="33">
        <x:f t="shared" si="452"/>
        <x:v>-2.3294118759847882E-3</x:v>
      </x:c>
      <x:c r="G771" s="33">
        <x:f t="shared" si="453"/>
        <x:v>5.2952428865293832E-4</x:v>
      </x:c>
      <x:c r="H771" s="33">
        <x:f t="shared" si="454"/>
        <x:v>9.6012289573077503E-4</x:v>
      </x:c>
      <x:c r="I771" s="33">
        <x:f t="shared" si="455"/>
        <x:v>3.714208535926522E-3</x:v>
      </x:c>
      <x:c r="J771" s="34">
        <x:f t="shared" si="456"/>
        <x:v>0.11973335130700039</x:v>
      </x:c>
      <x:c r="K771" s="34">
        <x:f t="shared" si="457"/>
        <x:v>0.11894816044843433</x:v>
      </x:c>
      <x:c r="L771" s="34">
        <x:f t="shared" si="458"/>
        <x:v>0.87525836103988508</x:v>
      </x:c>
      <x:c r="M771" s="34">
        <x:f t="shared" si="459"/>
        <x:v>6.2154294764031247E-2</x:v>
      </x:c>
      <x:c r="N771" s="34">
        <x:f t="shared" si="430"/>
        <x:v>1.176094167559351</x:v>
      </x:c>
      <x:c r="O771" s="35">
        <x:f t="shared" si="431"/>
        <x:v>0.2029442185320503</x:v>
      </x:c>
      <x:c r="P771" s="26" t="b">
        <x:f t="shared" si="432"/>
        <x:v>0</x:v>
      </x:c>
      <x:c r="Q771" s="26" t="b">
        <x:f t="shared" si="433"/>
        <x:v>0</x:v>
      </x:c>
      <x:c r="R771" s="26" t="b">
        <x:f t="shared" si="434"/>
        <x:v>0</x:v>
      </x:c>
      <x:c r="S771" s="26" t="b">
        <x:f t="shared" si="460"/>
        <x:v>0</x:v>
      </x:c>
      <x:c r="T771" s="26" t="str">
        <x:f t="shared" si="461"/>
        <x:v>不调</x:v>
      </x:c>
      <x:c r="U771" s="34">
        <x:f t="shared" si="435"/>
        <x:v>0.11973335130700039</x:v>
      </x:c>
      <x:c r="V771" s="34">
        <x:f t="shared" si="436"/>
        <x:v>0.11894816044843433</x:v>
      </x:c>
      <x:c r="W771" s="34">
        <x:f t="shared" si="437"/>
        <x:v>0.87525836103988508</x:v>
      </x:c>
      <x:c r="X771" s="34">
        <x:f t="shared" si="438"/>
        <x:v>6.2154294764031247E-2</x:v>
      </x:c>
      <x:c r="Y771" s="34">
        <x:f t="shared" si="462"/>
        <x:v>0.99998626710299976</x:v>
      </x:c>
      <x:c r="Z771" s="34">
        <x:f t="shared" si="439"/>
        <x:v>0.11973170702121939</x:v>
      </x:c>
      <x:c r="AA771" s="34">
        <x:f t="shared" si="440"/>
        <x:v>0.11894652694559853</x:v>
      </x:c>
      <x:c r="AB771" s="34">
        <x:f t="shared" si="441"/>
        <x:v>0.87524634120696432</x:v>
      </x:c>
      <x:c r="AC771" s="34">
        <x:f t="shared" si="442"/>
        <x:v>6.2153441205503132E-2</x:v>
      </x:c>
      <x:c r="AD771" s="34">
        <x:f t="shared" si="443"/>
        <x:v>1.1760780163792854</x:v>
      </x:c>
      <x:c r="AE771" s="34">
        <x:f t="shared" si="463"/>
        <x:v>1.2170439798392672</x:v>
      </x:c>
      <x:c r="AF771" s="33">
        <x:f t="shared" si="444"/>
        <x:v>-3.3660216178376778E-2</x:v>
      </x:c>
      <x:c r="AG771" s="33">
        <x:f t="shared" si="464"/>
        <x:v>7.1201654090025102E-4</x:v>
      </x:c>
      <x:c r="AH771" s="30">
        <x:f t="shared" si="465"/>
        <x:v>44925</x:v>
      </x:c>
      <x:c r="AI771" s="36">
        <x:f t="shared" si="445"/>
        <x:v>2023</x:v>
      </x:c>
      <x:c r="AJ771" s="36">
        <x:f t="shared" si="446"/>
        <x:v>1</x:v>
      </x:c>
      <x:c r="AK771" s="26">
        <x:f t="shared" si="447"/>
        <x:v>0</x:v>
      </x:c>
      <x:c r="AL771" s="34">
        <x:f t="shared" si="466"/>
        <x:v>1.1687801995831568</x:v>
      </x:c>
      <x:c r="AM771" s="35" t="str">
        <x:f t="shared" si="448"/>
      </x:c>
      <x:c r="AN771" s="34">
        <x:f t="shared" si="467"/>
        <x:v>1.1760780163792854</x:v>
      </x:c>
      <x:c r="AO771" s="35">
        <x:f t="shared" si="449"/>
        <x:v>0</x:v>
      </x:c>
      <x:c r="AP771" s="31">
        <x:f t="shared" si="450"/>
        <x:v>1</x:v>
      </x:c>
      <x:c r="AQ771" s="26" t="b">
        <x:f t="shared" si="451"/>
        <x:v>1</x:v>
      </x:c>
    </x:row>
    <x:row r="772">
      <x:c r="A772" s="30" t="n">
        <x:f>'净值底稿'!A734</x:f>
        <x:v>44931</x:v>
      </x:c>
      <x:c r="B772" s="32" t="n">
        <x:f>'净值底稿'!F734</x:f>
        <x:v>1.5758549344228374</x:v>
      </x:c>
      <x:c r="C772" s="32" t="n">
        <x:f>'净值底稿'!O734</x:f>
        <x:v>1.2712669397332101</x:v>
      </x:c>
      <x:c r="D772" s="32" t="n">
        <x:f>'净值底稿'!P734</x:f>
        <x:v>1.5646</x:v>
      </x:c>
      <x:c r="E772" s="32" t="n">
        <x:f>'净值底稿'!Q734</x:f>
        <x:v>1.483</x:v>
      </x:c>
      <x:c r="F772" s="33">
        <x:f t="shared" si="452"/>
        <x:v>1.0438249182467052E-2</x:v>
      </x:c>
      <x:c r="G772" s="33">
        <x:f t="shared" si="453"/>
        <x:v>1.0530185192788588E-2</x:v>
      </x:c>
      <x:c r="H772" s="33">
        <x:f t="shared" si="454"/>
        <x:v>5.1157437012405715E-4</x:v>
      </x:c>
      <x:c r="I772" s="33">
        <x:f t="shared" si="455"/>
        <x:v>-2.2202785440353923E-3</x:v>
      </x:c>
      <x:c r="J772" s="34">
        <x:f t="shared" si="456"/>
        <x:v>0.12098149641414903</x:v>
      </x:c>
      <x:c r="K772" s="34">
        <x:f t="shared" si="457"/>
        <x:v>0.1201990559023747</x:v>
      </x:c>
      <x:c r="L772" s="34">
        <x:f t="shared" si="458"/>
        <x:v>0.87569409480267069</x:v>
      </x:c>
      <x:c r="M772" s="34">
        <x:f t="shared" si="459"/>
        <x:v>6.2015443253556589E-2</x:v>
      </x:c>
      <x:c r="N772" s="34">
        <x:f t="shared" si="430"/>
        <x:v>1.1788900903727511</x:v>
      </x:c>
      <x:c r="O772" s="35">
        <x:f t="shared" si="431"/>
        <x:v>0.20458272937069588</x:v>
      </x:c>
      <x:c r="P772" s="26" t="b">
        <x:f t="shared" si="432"/>
        <x:v>0</x:v>
      </x:c>
      <x:c r="Q772" s="26" t="b">
        <x:f t="shared" si="433"/>
        <x:v>0</x:v>
      </x:c>
      <x:c r="R772" s="26" t="b">
        <x:f t="shared" si="434"/>
        <x:v>0</x:v>
      </x:c>
      <x:c r="S772" s="26" t="b">
        <x:f t="shared" si="460"/>
        <x:v>0</x:v>
      </x:c>
      <x:c r="T772" s="26" t="str">
        <x:f t="shared" si="461"/>
        <x:v>不调</x:v>
      </x:c>
      <x:c r="U772" s="34">
        <x:f t="shared" si="435"/>
        <x:v>0.12098149641414903</x:v>
      </x:c>
      <x:c r="V772" s="34">
        <x:f t="shared" si="436"/>
        <x:v>0.1201990559023747</x:v>
      </x:c>
      <x:c r="W772" s="34">
        <x:f t="shared" si="437"/>
        <x:v>0.87569409480267069</x:v>
      </x:c>
      <x:c r="X772" s="34">
        <x:f t="shared" si="438"/>
        <x:v>6.2015443253556589E-2</x:v>
      </x:c>
      <x:c r="Y772" s="34">
        <x:f t="shared" si="462"/>
        <x:v>0.99998626710299976</x:v>
      </x:c>
      <x:c r="Z772" s="34">
        <x:f t="shared" si="439"/>
        <x:v>0.12097983498771984</x:v>
      </x:c>
      <x:c r="AA772" s="34">
        <x:f t="shared" si="440"/>
        <x:v>0.12019740522112046</x:v>
      </x:c>
      <x:c r="AB772" s="34">
        <x:f t="shared" si="441"/>
        <x:v>0.87568206898586309</x:v>
      </x:c>
      <x:c r="AC772" s="34">
        <x:f t="shared" si="442"/>
        <x:v>6.2014591601861964E-2</x:v>
      </x:c>
      <x:c r="AD772" s="34">
        <x:f t="shared" si="443"/>
        <x:v>1.1788739007965654</x:v>
      </x:c>
      <x:c r="AE772" s="34">
        <x:f t="shared" si="463"/>
        <x:v>1.2170439798392672</x:v>
      </x:c>
      <x:c r="AF772" s="33">
        <x:f t="shared" si="444"/>
        <x:v>-3.1362941417895862E-2</x:v>
      </x:c>
      <x:c r="AG772" s="33">
        <x:f t="shared" si="464"/>
        <x:v>2.377295024940107E-3</x:v>
      </x:c>
      <x:c r="AH772" s="30">
        <x:f t="shared" si="465"/>
        <x:v>44925</x:v>
      </x:c>
      <x:c r="AI772" s="36">
        <x:f t="shared" si="445"/>
        <x:v>2023</x:v>
      </x:c>
      <x:c r="AJ772" s="36">
        <x:f t="shared" si="446"/>
        <x:v>1</x:v>
      </x:c>
      <x:c r="AK772" s="26">
        <x:f t="shared" si="447"/>
        <x:v>0</x:v>
      </x:c>
      <x:c r="AL772" s="34">
        <x:f t="shared" si="466"/>
        <x:v>1.1687801995831568</x:v>
      </x:c>
      <x:c r="AM772" s="35" t="str">
        <x:f t="shared" si="448"/>
      </x:c>
      <x:c r="AN772" s="34">
        <x:f t="shared" si="467"/>
        <x:v>1.1788739007965654</x:v>
      </x:c>
      <x:c r="AO772" s="35">
        <x:f t="shared" si="449"/>
        <x:v>0</x:v>
      </x:c>
      <x:c r="AP772" s="31">
        <x:f t="shared" si="450"/>
        <x:v>1</x:v>
      </x:c>
      <x:c r="AQ772" s="26" t="b">
        <x:f t="shared" si="451"/>
        <x:v>1</x:v>
      </x:c>
    </x:row>
    <x:row r="773">
      <x:c r="A773" s="30" t="n">
        <x:f>'净值底稿'!A735</x:f>
        <x:v>44932</x:v>
      </x:c>
      <x:c r="B773" s="32" t="n">
        <x:f>'净值底稿'!F735</x:f>
        <x:v>1.572557488596235</x:v>
      </x:c>
      <x:c r="C773" s="32" t="n">
        <x:f>'净值底稿'!O735</x:f>
        <x:v>1.2734511494984826</x:v>
      </x:c>
      <x:c r="D773" s="32" t="n">
        <x:f>'净值底稿'!P735</x:f>
        <x:v>1.5645</x:v>
      </x:c>
      <x:c r="E773" s="32" t="n">
        <x:f>'净值底稿'!Q735</x:f>
        <x:v>1.4708</x:v>
      </x:c>
      <x:c r="F773" s="33">
        <x:f t="shared" si="452"/>
        <x:v>-2.0924805669438884E-3</x:v>
      </x:c>
      <x:c r="G773" s="33">
        <x:f t="shared" si="453"/>
        <x:v>1.7181362127853816E-3</x:v>
      </x:c>
      <x:c r="H773" s="33">
        <x:f t="shared" si="454"/>
        <x:v>-6.3914099450279593E-5</x:v>
      </x:c>
      <x:c r="I773" s="33">
        <x:f t="shared" si="455"/>
        <x:v>-8.2265677680377625E-3</x:v>
      </x:c>
      <x:c r="J773" s="34">
        <x:f t="shared" si="456"/>
        <x:v>0.12072668703401596</x:v>
      </x:c>
      <x:c r="K773" s="34">
        <x:f t="shared" si="457"/>
        <x:v>0.12040392073571371</x:v>
      </x:c>
      <x:c r="L773" s="34">
        <x:f t="shared" si="458"/>
        <x:v>0.8756261005550191</x:v>
      </x:c>
      <x:c r="M773" s="34">
        <x:f t="shared" si="459"/>
        <x:v>6.1504424361442059E-2</x:v>
      </x:c>
      <x:c r="N773" s="34">
        <x:f t="shared" si="430"/>
        <x:v>1.1782611326861907</x:v>
      </x:c>
      <x:c r="O773" s="35">
        <x:f t="shared" si="431"/>
        <x:v>0.2046495476091976</x:v>
      </x:c>
      <x:c r="P773" s="26" t="b">
        <x:f t="shared" si="432"/>
        <x:v>0</x:v>
      </x:c>
      <x:c r="Q773" s="26" t="b">
        <x:f t="shared" si="433"/>
        <x:v>0</x:v>
      </x:c>
      <x:c r="R773" s="26" t="b">
        <x:f t="shared" si="434"/>
        <x:v>0</x:v>
      </x:c>
      <x:c r="S773" s="26" t="b">
        <x:f t="shared" si="460"/>
        <x:v>0</x:v>
      </x:c>
      <x:c r="T773" s="26" t="str">
        <x:f t="shared" si="461"/>
        <x:v>不调</x:v>
      </x:c>
      <x:c r="U773" s="34">
        <x:f t="shared" si="435"/>
        <x:v>0.12072668703401596</x:v>
      </x:c>
      <x:c r="V773" s="34">
        <x:f t="shared" si="436"/>
        <x:v>0.12040392073571371</x:v>
      </x:c>
      <x:c r="W773" s="34">
        <x:f t="shared" si="437"/>
        <x:v>0.8756261005550191</x:v>
      </x:c>
      <x:c r="X773" s="34">
        <x:f t="shared" si="438"/>
        <x:v>6.1504424361442059E-2</x:v>
      </x:c>
      <x:c r="Y773" s="34">
        <x:f t="shared" si="462"/>
        <x:v>0.99998626710299976</x:v>
      </x:c>
      <x:c r="Z773" s="34">
        <x:f t="shared" si="439"/>
        <x:v>0.12072502910685774</x:v>
      </x:c>
      <x:c r="AA773" s="34">
        <x:f t="shared" si="440"/>
        <x:v>0.12040226724107182</x:v>
      </x:c>
      <x:c r="AB773" s="34">
        <x:f t="shared" si="441"/>
        <x:v>0.87561407567196947</x:v>
      </x:c>
      <x:c r="AC773" s="34">
        <x:f t="shared" si="442"/>
        <x:v>6.1503579727517244E-2</x:v>
      </x:c>
      <x:c r="AD773" s="34">
        <x:f t="shared" si="443"/>
        <x:v>1.1782449517474163</x:v>
      </x:c>
      <x:c r="AE773" s="34">
        <x:f t="shared" si="463"/>
        <x:v>1.2170439798392672</x:v>
      </x:c>
      <x:c r="AF773" s="33">
        <x:f t="shared" si="444"/>
        <x:v>-3.1879725576535844E-2</x:v>
      </x:c>
      <x:c r="AG773" s="33">
        <x:f t="shared" si="464"/>
        <x:v>-5.3351681526259132E-4</x:v>
      </x:c>
      <x:c r="AH773" s="30">
        <x:f t="shared" si="465"/>
        <x:v>44925</x:v>
      </x:c>
      <x:c r="AI773" s="36">
        <x:f t="shared" si="445"/>
        <x:v>2023</x:v>
      </x:c>
      <x:c r="AJ773" s="36">
        <x:f t="shared" si="446"/>
        <x:v>1</x:v>
      </x:c>
      <x:c r="AK773" s="26">
        <x:f t="shared" si="447"/>
        <x:v>0</x:v>
      </x:c>
      <x:c r="AL773" s="34">
        <x:f t="shared" si="466"/>
        <x:v>1.1687801995831568</x:v>
      </x:c>
      <x:c r="AM773" s="35" t="str">
        <x:f t="shared" si="448"/>
      </x:c>
      <x:c r="AN773" s="34">
        <x:f t="shared" si="467"/>
        <x:v>1.1788739007965654</x:v>
      </x:c>
      <x:c r="AO773" s="35">
        <x:f t="shared" si="449"/>
        <x:v>-5.3351681526259132E-4</x:v>
      </x:c>
      <x:c r="AP773" s="31">
        <x:f t="shared" si="450"/>
        <x:v>1</x:v>
      </x:c>
      <x:c r="AQ773" s="26" t="b">
        <x:f t="shared" si="451"/>
        <x:v>1</x:v>
      </x:c>
    </x:row>
    <x:row r="774">
      <x:c r="A774" s="30" t="n">
        <x:f>'净值底稿'!A736</x:f>
        <x:v>44935</x:v>
      </x:c>
      <x:c r="B774" s="32" t="n">
        <x:f>'净值底稿'!F736</x:f>
        <x:v>1.5786110774055375</x:v>
      </x:c>
      <x:c r="C774" s="32" t="n">
        <x:f>'净值底稿'!O736</x:f>
        <x:v>1.2808383145189475</x:v>
      </x:c>
      <x:c r="D774" s="32" t="n">
        <x:f>'净值底稿'!P736</x:f>
        <x:v>1.5642</x:v>
      </x:c>
      <x:c r="E774" s="32" t="n">
        <x:f>'净值底稿'!Q736</x:f>
        <x:v>1.485</x:v>
      </x:c>
      <x:c r="F774" s="33">
        <x:f t="shared" si="452"/>
        <x:v>3.8495182867408495E-3</x:v>
      </x:c>
      <x:c r="G774" s="33">
        <x:f t="shared" si="453"/>
        <x:v>5.8009017647626671E-3</x:v>
      </x:c>
      <x:c r="H774" s="33">
        <x:f t="shared" si="454"/>
        <x:v>-1.9175455417064224E-4</x:v>
      </x:c>
      <x:c r="I774" s="33">
        <x:f t="shared" si="455"/>
        <x:v>9.6546097361980276E-3</x:v>
      </x:c>
      <x:c r="J774" s="34">
        <x:f t="shared" si="456"/>
        <x:v>0.12118976231407191</x:v>
      </x:c>
      <x:c r="K774" s="34">
        <x:f t="shared" si="457"/>
        <x:v>0.12110070896559198</x:v>
      </x:c>
      <x:c r="L774" s="34">
        <x:f t="shared" si="458"/>
        <x:v>0.87544617268526348</x:v>
      </x:c>
      <x:c r="M774" s="34">
        <x:f t="shared" si="459"/>
        <x:v>6.209737278716556E-2</x:v>
      </x:c>
      <x:c r="N774" s="34">
        <x:f t="shared" si="430"/>
        <x:v>1.1798340167520931</x:v>
      </x:c>
      <x:c r="O774" s="35">
        <x:f t="shared" si="431"/>
        <x:v>0.20535979454690872</x:v>
      </x:c>
      <x:c r="P774" s="26" t="b">
        <x:f t="shared" si="432"/>
        <x:v>0</x:v>
      </x:c>
      <x:c r="Q774" s="26" t="b">
        <x:f t="shared" si="433"/>
        <x:v>0</x:v>
      </x:c>
      <x:c r="R774" s="26" t="b">
        <x:f t="shared" si="434"/>
        <x:v>0</x:v>
      </x:c>
      <x:c r="S774" s="26" t="b">
        <x:f t="shared" si="460"/>
        <x:v>0</x:v>
      </x:c>
      <x:c r="T774" s="26" t="str">
        <x:f t="shared" si="461"/>
        <x:v>不调</x:v>
      </x:c>
      <x:c r="U774" s="34">
        <x:f t="shared" si="435"/>
        <x:v>0.12118976231407191</x:v>
      </x:c>
      <x:c r="V774" s="34">
        <x:f t="shared" si="436"/>
        <x:v>0.12110070896559198</x:v>
      </x:c>
      <x:c r="W774" s="34">
        <x:f t="shared" si="437"/>
        <x:v>0.87544617268526348</x:v>
      </x:c>
      <x:c r="X774" s="34">
        <x:f t="shared" si="438"/>
        <x:v>6.209737278716556E-2</x:v>
      </x:c>
      <x:c r="Y774" s="34">
        <x:f t="shared" si="462"/>
        <x:v>0.99995880187477393</x:v>
      </x:c>
      <x:c r="Z774" s="34">
        <x:f t="shared" si="439"/>
        <x:v>0.12118476952306798</x:v>
      </x:c>
      <x:c r="AA774" s="34">
        <x:f t="shared" si="440"/>
        <x:v>0.12109571984341905</x:v>
      </x:c>
      <x:c r="AB774" s="34">
        <x:f t="shared" si="441"/>
        <x:v>0.87541010594421254</x:v>
      </x:c>
      <x:c r="AC774" s="34">
        <x:f t="shared" si="442"/>
        <x:v>6.2094814491825266E-2</x:v>
      </x:c>
      <x:c r="AD774" s="34">
        <x:f t="shared" si="443"/>
        <x:v>1.1797854098025247</x:v>
      </x:c>
      <x:c r="AE774" s="34">
        <x:f t="shared" si="463"/>
        <x:v>1.2170439798392672</x:v>
      </x:c>
      <x:c r="AF774" s="33">
        <x:f t="shared" si="444"/>
        <x:v>-3.0613988199229336E-2</x:v>
      </x:c>
      <x:c r="AG774" s="33">
        <x:f t="shared" si="464"/>
        <x:v>1.3074174880391976E-3</x:v>
      </x:c>
      <x:c r="AH774" s="30">
        <x:f t="shared" si="465"/>
        <x:v>44925</x:v>
      </x:c>
      <x:c r="AI774" s="36">
        <x:f t="shared" si="445"/>
        <x:v>2023</x:v>
      </x:c>
      <x:c r="AJ774" s="36">
        <x:f t="shared" si="446"/>
        <x:v>1</x:v>
      </x:c>
      <x:c r="AK774" s="26">
        <x:f t="shared" si="447"/>
        <x:v>0</x:v>
      </x:c>
      <x:c r="AL774" s="34">
        <x:f t="shared" si="466"/>
        <x:v>1.1687801995831568</x:v>
      </x:c>
      <x:c r="AM774" s="35" t="str">
        <x:f t="shared" si="448"/>
      </x:c>
      <x:c r="AN774" s="34">
        <x:f t="shared" si="467"/>
        <x:v>1.1797854098025247</x:v>
      </x:c>
      <x:c r="AO774" s="35">
        <x:f t="shared" si="449"/>
        <x:v>0</x:v>
      </x:c>
      <x:c r="AP774" s="31">
        <x:f t="shared" si="450"/>
        <x:v>1</x:v>
      </x:c>
      <x:c r="AQ774" s="26" t="b">
        <x:f t="shared" si="451"/>
        <x:v>1</x:v>
      </x:c>
    </x:row>
    <x:row r="775">
      <x:c r="A775" s="30" t="n">
        <x:f>'净值底稿'!A737</x:f>
        <x:v>44936</x:v>
      </x:c>
      <x:c r="B775" s="32" t="n">
        <x:f>'净值底稿'!F737</x:f>
        <x:v>1.5832274144528724</x:v>
      </x:c>
      <x:c r="C775" s="32" t="n">
        <x:f>'净值底稿'!O737</x:f>
        <x:v>1.2815253565267037</x:v>
      </x:c>
      <x:c r="D775" s="32" t="n">
        <x:f>'净值底稿'!P737</x:f>
        <x:v>1.5627</x:v>
      </x:c>
      <x:c r="E775" s="32" t="n">
        <x:f>'净值底稿'!Q737</x:f>
        <x:v>1.4874</x:v>
      </x:c>
      <x:c r="F775" s="33">
        <x:f t="shared" si="452"/>
        <x:v>2.9243029606265125E-3</x:v>
      </x:c>
      <x:c r="G775" s="33">
        <x:f t="shared" si="453"/>
        <x:v>5.3640026220969084E-4</x:v>
      </x:c>
      <x:c r="H775" s="33">
        <x:f t="shared" si="454"/>
        <x:v>-9.5895665515921547E-4</x:v>
      </x:c>
      <x:c r="I775" s="33">
        <x:f t="shared" si="455"/>
        <x:v>1.6161616161616266E-3</x:v>
      </x:c>
      <x:c r="J775" s="34">
        <x:f t="shared" si="456"/>
        <x:v>0.12153915050336712</x:v>
      </x:c>
      <x:c r="K775" s="34">
        <x:f t="shared" si="457"/>
        <x:v>0.12116067561929553</x:v>
      </x:c>
      <x:c r="L775" s="34">
        <x:f t="shared" si="458"/>
        <x:v>0.87457062559712373</x:v>
      </x:c>
      <x:c r="M775" s="34">
        <x:f t="shared" si="459"/>
        <x:v>6.2195169747569633E-2</x:v>
      </x:c>
      <x:c r="N775" s="34">
        <x:f t="shared" si="430"/>
        <x:v>1.179465621467356</x:v>
      </x:c>
      <x:c r="O775" s="35">
        <x:f t="shared" si="431"/>
        <x:v>0.20577100485618507</x:v>
      </x:c>
      <x:c r="P775" s="26" t="b">
        <x:f t="shared" si="432"/>
        <x:v>0</x:v>
      </x:c>
      <x:c r="Q775" s="26" t="b">
        <x:f t="shared" si="433"/>
        <x:v>0</x:v>
      </x:c>
      <x:c r="R775" s="26" t="b">
        <x:f t="shared" si="434"/>
        <x:v>0</x:v>
      </x:c>
      <x:c r="S775" s="26" t="b">
        <x:f t="shared" si="460"/>
        <x:v>0</x:v>
      </x:c>
      <x:c r="T775" s="26" t="str">
        <x:f t="shared" si="461"/>
        <x:v>不调</x:v>
      </x:c>
      <x:c r="U775" s="34">
        <x:f t="shared" si="435"/>
        <x:v>0.12153915050336712</x:v>
      </x:c>
      <x:c r="V775" s="34">
        <x:f t="shared" si="436"/>
        <x:v>0.12116067561929553</x:v>
      </x:c>
      <x:c r="W775" s="34">
        <x:f t="shared" si="437"/>
        <x:v>0.87457062559712373</x:v>
      </x:c>
      <x:c r="X775" s="34">
        <x:f t="shared" si="438"/>
        <x:v>6.2195169747569633E-2</x:v>
      </x:c>
      <x:c r="Y775" s="34">
        <x:f t="shared" si="462"/>
        <x:v>0.99998626710299976</x:v>
      </x:c>
      <x:c r="Z775" s="34">
        <x:f t="shared" si="439"/>
        <x:v>0.12153748141873176</x:v>
      </x:c>
      <x:c r="AA775" s="34">
        <x:f t="shared" si="440"/>
        <x:v>0.12115901173221677</x:v>
      </x:c>
      <x:c r="AB775" s="34">
        <x:f t="shared" si="441"/>
        <x:v>0.87455861520880296</x:v>
      </x:c>
      <x:c r="AC775" s="34">
        <x:f t="shared" si="442"/>
        <x:v>6.2194315627709579E-2</x:v>
      </x:c>
      <x:c r="AD775" s="34">
        <x:f t="shared" si="443"/>
        <x:v>1.1794494239874611</x:v>
      </x:c>
      <x:c r="AE775" s="34">
        <x:f t="shared" si="463"/>
        <x:v>1.2170439798392672</x:v>
      </x:c>
      <x:c r="AF775" s="33">
        <x:f t="shared" si="444"/>
        <x:v>-3.0890055309891973E-2</x:v>
      </x:c>
      <x:c r="AG775" s="33">
        <x:f t="shared" si="464"/>
        <x:v>-2.847855315653014E-4</x:v>
      </x:c>
      <x:c r="AH775" s="30">
        <x:f t="shared" si="465"/>
        <x:v>44925</x:v>
      </x:c>
      <x:c r="AI775" s="36">
        <x:f t="shared" si="445"/>
        <x:v>2023</x:v>
      </x:c>
      <x:c r="AJ775" s="36">
        <x:f t="shared" si="446"/>
        <x:v>1</x:v>
      </x:c>
      <x:c r="AK775" s="26">
        <x:f t="shared" si="447"/>
        <x:v>0</x:v>
      </x:c>
      <x:c r="AL775" s="34">
        <x:f t="shared" si="466"/>
        <x:v>1.1687801995831568</x:v>
      </x:c>
      <x:c r="AM775" s="35" t="str">
        <x:f t="shared" si="448"/>
      </x:c>
      <x:c r="AN775" s="34">
        <x:f t="shared" si="467"/>
        <x:v>1.1797854098025247</x:v>
      </x:c>
      <x:c r="AO775" s="35">
        <x:f t="shared" si="449"/>
        <x:v>-2.847855315653014E-4</x:v>
      </x:c>
      <x:c r="AP775" s="31">
        <x:f t="shared" si="450"/>
        <x:v>1</x:v>
      </x:c>
      <x:c r="AQ775" s="26" t="b">
        <x:f t="shared" si="451"/>
        <x:v>1</x:v>
      </x:c>
    </x:row>
    <x:row r="776">
      <x:c r="A776" s="30" t="n">
        <x:f>'净值底稿'!A738</x:f>
        <x:v>44937</x:v>
      </x:c>
      <x:c r="B776" s="32" t="n">
        <x:f>'净值底稿'!F738</x:f>
        <x:v>1.563050555880735</x:v>
      </x:c>
      <x:c r="C776" s="32" t="n">
        <x:f>'净值底稿'!O738</x:f>
        <x:v>1.2739382341253187</x:v>
      </x:c>
      <x:c r="D776" s="32" t="n">
        <x:f>'净值底稿'!P738</x:f>
        <x:v>1.5624</x:v>
      </x:c>
      <x:c r="E776" s="32" t="n">
        <x:f>'净值底稿'!Q738</x:f>
        <x:v>1.4905</x:v>
      </x:c>
      <x:c r="F776" s="33">
        <x:f t="shared" si="452"/>
        <x:v>-1.274413163134247E-2</x:v>
      </x:c>
      <x:c r="G776" s="33">
        <x:f t="shared" si="453"/>
        <x:v>-5.9203841443670191E-3</x:v>
      </x:c>
      <x:c r="H776" s="33">
        <x:f t="shared" si="454"/>
        <x:v>-1.9197542714533E-4</x:v>
      </x:c>
      <x:c r="I776" s="33">
        <x:f t="shared" si="455"/>
        <x:v>2.0841737259646997E-3</x:v>
      </x:c>
      <x:c r="J776" s="34">
        <x:f t="shared" si="456"/>
        <x:v>0.1199885917573896</x:v>
      </x:c>
      <x:c r="K776" s="34">
        <x:f t="shared" si="457"/>
        <x:v>0.12044170384021018</x:v>
      </x:c>
      <x:c r="L776" s="34">
        <x:f t="shared" si="458"/>
        <x:v>0.87439072144508467</x:v>
      </x:c>
      <x:c r="M776" s="34">
        <x:f t="shared" si="459"/>
        <x:v>6.2323939386245204E-2</x:v>
      </x:c>
      <x:c r="N776" s="34">
        <x:f t="shared" si="430"/>
        <x:v>1.1771449564289296</x:v>
      </x:c>
      <x:c r="O776" s="35">
        <x:f t="shared" si="431"/>
        <x:v>0.20424867327044086</x:v>
      </x:c>
      <x:c r="P776" s="26" t="b">
        <x:f t="shared" si="432"/>
        <x:v>0</x:v>
      </x:c>
      <x:c r="Q776" s="26" t="b">
        <x:f t="shared" si="433"/>
        <x:v>0</x:v>
      </x:c>
      <x:c r="R776" s="26" t="b">
        <x:f t="shared" si="434"/>
        <x:v>0</x:v>
      </x:c>
      <x:c r="S776" s="26" t="b">
        <x:f t="shared" si="460"/>
        <x:v>0</x:v>
      </x:c>
      <x:c r="T776" s="26" t="str">
        <x:f t="shared" si="461"/>
        <x:v>不调</x:v>
      </x:c>
      <x:c r="U776" s="34">
        <x:f t="shared" si="435"/>
        <x:v>0.1199885917573896</x:v>
      </x:c>
      <x:c r="V776" s="34">
        <x:f t="shared" si="436"/>
        <x:v>0.12044170384021018</x:v>
      </x:c>
      <x:c r="W776" s="34">
        <x:f t="shared" si="437"/>
        <x:v>0.87439072144508467</x:v>
      </x:c>
      <x:c r="X776" s="34">
        <x:f t="shared" si="438"/>
        <x:v>6.2323939386245204E-2</x:v>
      </x:c>
      <x:c r="Y776" s="34">
        <x:f t="shared" si="462"/>
        <x:v>0.99998626710299976</x:v>
      </x:c>
      <x:c r="Z776" s="34">
        <x:f t="shared" si="439"/>
        <x:v>0.11998694396641779</x:v>
      </x:c>
      <x:c r="AA776" s="34">
        <x:f t="shared" si="440"/>
        <x:v>0.1204400498266968</x:v>
      </x:c>
      <x:c r="AB776" s="34">
        <x:f t="shared" si="441"/>
        <x:v>0.87437871352736907</x:v>
      </x:c>
      <x:c r="AC776" s="34">
        <x:f t="shared" si="442"/>
        <x:v>6.2323083498004965E-2</x:v>
      </x:c>
      <x:c r="AD776" s="34">
        <x:f t="shared" si="443"/>
        <x:v>1.1771287908184884</x:v>
      </x:c>
      <x:c r="AE776" s="34">
        <x:f t="shared" si="463"/>
        <x:v>1.2170439798392672</x:v>
      </x:c>
      <x:c r="AF776" s="33">
        <x:f t="shared" si="444"/>
        <x:v>-3.2796833706905337E-2</x:v>
      </x:c>
      <x:c r="AG776" s="33">
        <x:f t="shared" si="464"/>
        <x:v>-1.9675563205814317E-3</x:v>
      </x:c>
      <x:c r="AH776" s="30">
        <x:f t="shared" si="465"/>
        <x:v>44925</x:v>
      </x:c>
      <x:c r="AI776" s="36">
        <x:f t="shared" si="445"/>
        <x:v>2023</x:v>
      </x:c>
      <x:c r="AJ776" s="36">
        <x:f t="shared" si="446"/>
        <x:v>1</x:v>
      </x:c>
      <x:c r="AK776" s="26">
        <x:f t="shared" si="447"/>
        <x:v>0</x:v>
      </x:c>
      <x:c r="AL776" s="34">
        <x:f t="shared" si="466"/>
        <x:v>1.1687801995831568</x:v>
      </x:c>
      <x:c r="AM776" s="35" t="str">
        <x:f t="shared" si="448"/>
      </x:c>
      <x:c r="AN776" s="34">
        <x:f t="shared" si="467"/>
        <x:v>1.1797854098025247</x:v>
      </x:c>
      <x:c r="AO776" s="35">
        <x:f t="shared" si="449"/>
        <x:v>-2.2517815205740366E-3</x:v>
      </x:c>
      <x:c r="AP776" s="31">
        <x:f t="shared" si="450"/>
        <x:v>1</x:v>
      </x:c>
      <x:c r="AQ776" s="26" t="b">
        <x:f t="shared" si="451"/>
        <x:v>1</x:v>
      </x:c>
    </x:row>
    <x:row r="777">
      <x:c r="A777" s="30" t="n">
        <x:f>'净值底稿'!A739</x:f>
        <x:v>44938</x:v>
      </x:c>
      <x:c r="B777" s="32" t="n">
        <x:f>'净值底稿'!F739</x:f>
        <x:v>1.56304964478939</x:v>
      </x:c>
      <x:c r="C777" s="32" t="n">
        <x:f>'净值底稿'!O739</x:f>
        <x:v>1.2746355368265614</x:v>
      </x:c>
      <x:c r="D777" s="32" t="n">
        <x:f>'净值底稿'!P739</x:f>
        <x:v>1.5626</x:v>
      </x:c>
      <x:c r="E777" s="32" t="n">
        <x:f>'净值底稿'!Q739</x:f>
        <x:v>1.4883</x:v>
      </x:c>
      <x:c r="F777" s="33">
        <x:f t="shared" si="452"/>
        <x:v>-5.8289307514058919E-7</x:v>
      </x:c>
      <x:c r="G777" s="33">
        <x:f t="shared" si="453"/>
        <x:v>5.4735989749254976E-4</x:v>
      </x:c>
      <x:c r="H777" s="33">
        <x:f t="shared" si="454"/>
        <x:v>1.2800819252434259E-4</x:v>
      </x:c>
      <x:c r="I777" s="33">
        <x:f t="shared" si="455"/>
        <x:v>-1.4760147601475815E-3</x:v>
      </x:c>
      <x:c r="J777" s="34">
        <x:f t="shared" si="456"/>
        <x:v>0.11998687402685905</x:v>
      </x:c>
      <x:c r="K777" s="34">
        <x:f t="shared" si="457"/>
        <x:v>0.12050597388002394</x:v>
      </x:c>
      <x:c r="L777" s="34">
        <x:f t="shared" si="458"/>
        <x:v>0.87449064116606945</x:v>
      </x:c>
      <x:c r="M777" s="34">
        <x:f t="shared" si="459"/>
        <x:v>6.2231093706863999E-2</x:v>
      </x:c>
      <x:c r="N777" s="34">
        <x:f t="shared" si="430"/>
        <x:v>1.1772145827798164</x:v>
      </x:c>
      <x:c r="O777" s="35">
        <x:f t="shared" si="431"/>
        <x:v>0.20428972884365318</x:v>
      </x:c>
      <x:c r="P777" s="26" t="b">
        <x:f t="shared" si="432"/>
        <x:v>0</x:v>
      </x:c>
      <x:c r="Q777" s="26" t="b">
        <x:f t="shared" si="433"/>
        <x:v>0</x:v>
      </x:c>
      <x:c r="R777" s="26" t="b">
        <x:f t="shared" si="434"/>
        <x:v>0</x:v>
      </x:c>
      <x:c r="S777" s="26" t="b">
        <x:f t="shared" si="460"/>
        <x:v>0</x:v>
      </x:c>
      <x:c r="T777" s="26" t="str">
        <x:f t="shared" si="461"/>
        <x:v>不调</x:v>
      </x:c>
      <x:c r="U777" s="34">
        <x:f t="shared" si="435"/>
        <x:v>0.11998687402685905</x:v>
      </x:c>
      <x:c r="V777" s="34">
        <x:f t="shared" si="436"/>
        <x:v>0.12050597388002394</x:v>
      </x:c>
      <x:c r="W777" s="34">
        <x:f t="shared" si="437"/>
        <x:v>0.87449064116606945</x:v>
      </x:c>
      <x:c r="X777" s="34">
        <x:f t="shared" si="438"/>
        <x:v>6.2231093706863999E-2</x:v>
      </x:c>
      <x:c r="Y777" s="34">
        <x:f t="shared" si="462"/>
        <x:v>0.99998626710299976</x:v>
      </x:c>
      <x:c r="Z777" s="34">
        <x:f t="shared" si="439"/>
        <x:v>0.11998522625947666</x:v>
      </x:c>
      <x:c r="AA777" s="34">
        <x:f t="shared" si="440"/>
        <x:v>0.12050431898389674</x:v>
      </x:c>
      <x:c r="AB777" s="34">
        <x:f t="shared" si="441"/>
        <x:v>0.87447863187616659</x:v>
      </x:c>
      <x:c r="AC777" s="34">
        <x:f t="shared" si="442"/>
        <x:v>6.223023909366391E-2</x:v>
      </x:c>
      <x:c r="AD777" s="34">
        <x:f t="shared" si="443"/>
        <x:v>1.1771984162132041</x:v>
      </x:c>
      <x:c r="AE777" s="34">
        <x:f t="shared" si="463"/>
        <x:v>1.2170439798392672</x:v>
      </x:c>
      <x:c r="AF777" s="33">
        <x:f t="shared" si="444"/>
        <x:v>-3.27396250966423E-2</x:v>
      </x:c>
      <x:c r="AG777" s="33">
        <x:f t="shared" si="464"/>
        <x:v>5.9148493570804206E-5</x:v>
      </x:c>
      <x:c r="AH777" s="30">
        <x:f t="shared" si="465"/>
        <x:v>44925</x:v>
      </x:c>
      <x:c r="AI777" s="36">
        <x:f t="shared" si="445"/>
        <x:v>2023</x:v>
      </x:c>
      <x:c r="AJ777" s="36">
        <x:f t="shared" si="446"/>
        <x:v>1</x:v>
      </x:c>
      <x:c r="AK777" s="26">
        <x:f t="shared" si="447"/>
        <x:v>0</x:v>
      </x:c>
      <x:c r="AL777" s="34">
        <x:f t="shared" si="466"/>
        <x:v>1.1687801995831568</x:v>
      </x:c>
      <x:c r="AM777" s="35" t="str">
        <x:f t="shared" si="448"/>
      </x:c>
      <x:c r="AN777" s="34">
        <x:f t="shared" si="467"/>
        <x:v>1.1797854098025247</x:v>
      </x:c>
      <x:c r="AO777" s="35">
        <x:f t="shared" si="449"/>
        <x:v>-2.1927662164881179E-3</x:v>
      </x:c>
      <x:c r="AP777" s="31">
        <x:f t="shared" si="450"/>
        <x:v>1</x:v>
      </x:c>
      <x:c r="AQ777" s="26" t="b">
        <x:f t="shared" si="451"/>
        <x:v>1</x:v>
      </x:c>
    </x:row>
    <x:row r="778">
      <x:c r="A778" s="30" t="n">
        <x:f>'净值底稿'!A740</x:f>
        <x:v>44939</x:v>
      </x:c>
      <x:c r="B778" s="32" t="n">
        <x:f>'净值底稿'!F740</x:f>
        <x:v>1.5657468351018375</x:v>
      </x:c>
      <x:c r="C778" s="32" t="n">
        <x:f>'净值底稿'!O740</x:f>
        <x:v>1.2814184897914274</x:v>
      </x:c>
      <x:c r="D778" s="32" t="n">
        <x:f>'净值底稿'!P740</x:f>
        <x:v>1.5623</x:v>
      </x:c>
      <x:c r="E778" s="32" t="n">
        <x:f>'净值底稿'!Q740</x:f>
        <x:v>1.4888</x:v>
      </x:c>
      <x:c r="F778" s="33">
        <x:f t="shared" si="452"/>
        <x:v>1.7255947828904716E-3</x:v>
      </x:c>
      <x:c r="G778" s="33">
        <x:f t="shared" si="453"/>
        <x:v>5.3214842744409019E-3</x:v>
      </x:c>
      <x:c r="H778" s="33">
        <x:f t="shared" si="454"/>
        <x:v>-1.9198771278639004E-4</x:v>
      </x:c>
      <x:c r="I778" s="33">
        <x:f t="shared" si="455"/>
        <x:v>3.3595377276074423E-4</x:v>
      </x:c>
      <x:c r="J778" s="34">
        <x:f t="shared" si="456"/>
        <x:v>0.12019227213993394</x:v>
      </x:c>
      <x:c r="K778" s="34">
        <x:f t="shared" si="457"/>
        <x:v>0.12114558082237176</x:v>
      </x:c>
      <x:c r="L778" s="34">
        <x:f t="shared" si="458"/>
        <x:v>0.87431074272375209</x:v>
      </x:c>
      <x:c r="M778" s="34">
        <x:f t="shared" si="459"/>
        <x:v>6.2251145577267228E-2</x:v>
      </x:c>
      <x:c r="N778" s="34">
        <x:f t="shared" si="430"/>
        <x:v>1.177899741263325</x:v>
      </x:c>
      <x:c r="O778" s="35">
        <x:f t="shared" si="431"/>
        <x:v>0.20488828081706276</x:v>
      </x:c>
      <x:c r="P778" s="26" t="b">
        <x:f t="shared" si="432"/>
        <x:v>0</x:v>
      </x:c>
      <x:c r="Q778" s="26" t="b">
        <x:f t="shared" si="433"/>
        <x:v>0</x:v>
      </x:c>
      <x:c r="R778" s="26" t="b">
        <x:f t="shared" si="434"/>
        <x:v>0</x:v>
      </x:c>
      <x:c r="S778" s="26" t="b">
        <x:f t="shared" si="460"/>
        <x:v>0</x:v>
      </x:c>
      <x:c r="T778" s="26" t="str">
        <x:f t="shared" si="461"/>
        <x:v>不调</x:v>
      </x:c>
      <x:c r="U778" s="34">
        <x:f t="shared" si="435"/>
        <x:v>0.12019227213993394</x:v>
      </x:c>
      <x:c r="V778" s="34">
        <x:f t="shared" si="436"/>
        <x:v>0.12114558082237176</x:v>
      </x:c>
      <x:c r="W778" s="34">
        <x:f t="shared" si="437"/>
        <x:v>0.87431074272375209</x:v>
      </x:c>
      <x:c r="X778" s="34">
        <x:f t="shared" si="438"/>
        <x:v>6.2251145577267228E-2</x:v>
      </x:c>
      <x:c r="Y778" s="34">
        <x:f t="shared" si="462"/>
        <x:v>0.99998626710299976</x:v>
      </x:c>
      <x:c r="Z778" s="34">
        <x:f t="shared" si="439"/>
        <x:v>0.12019062155184042</x:v>
      </x:c>
      <x:c r="AA778" s="34">
        <x:f t="shared" si="440"/>
        <x:v>0.12114391714258829</x:v>
      </x:c>
      <x:c r="AB778" s="34">
        <x:f t="shared" si="441"/>
        <x:v>0.87429873590437601</x:v>
      </x:c>
      <x:c r="AC778" s="34">
        <x:f t="shared" si="442"/>
        <x:v>6.225029068869687E-2</x:v>
      </x:c>
      <x:c r="AD778" s="34">
        <x:f t="shared" si="443"/>
        <x:v>1.1778835652875015</x:v>
      </x:c>
      <x:c r="AE778" s="34">
        <x:f t="shared" si="463"/>
        <x:v>1.2170439798392672</x:v>
      </x:c>
      <x:c r="AF778" s="33">
        <x:f t="shared" si="444"/>
        <x:v>-3.2176663457090138E-2</x:v>
      </x:c>
      <x:c r="AG778" s="33">
        <x:f t="shared" si="464"/>
        <x:v>5.8201664635371131E-4</x:v>
      </x:c>
      <x:c r="AH778" s="30">
        <x:f t="shared" si="465"/>
        <x:v>44925</x:v>
      </x:c>
      <x:c r="AI778" s="36">
        <x:f t="shared" si="445"/>
        <x:v>2023</x:v>
      </x:c>
      <x:c r="AJ778" s="36">
        <x:f t="shared" si="446"/>
        <x:v>1</x:v>
      </x:c>
      <x:c r="AK778" s="26">
        <x:f t="shared" si="447"/>
        <x:v>0</x:v>
      </x:c>
      <x:c r="AL778" s="34">
        <x:f t="shared" si="466"/>
        <x:v>1.1687801995831568</x:v>
      </x:c>
      <x:c r="AM778" s="35" t="str">
        <x:f t="shared" si="448"/>
      </x:c>
      <x:c r="AN778" s="34">
        <x:f t="shared" si="467"/>
        <x:v>1.1797854098025247</x:v>
      </x:c>
      <x:c r="AO778" s="35">
        <x:f t="shared" si="449"/>
        <x:v>-1.6120257965739349E-3</x:v>
      </x:c>
      <x:c r="AP778" s="31">
        <x:f t="shared" si="450"/>
        <x:v>1</x:v>
      </x:c>
      <x:c r="AQ778" s="26" t="b">
        <x:f t="shared" si="451"/>
        <x:v>1</x:v>
      </x:c>
    </x:row>
    <x:row r="779">
      <x:c r="A779" s="30" t="n">
        <x:f>'净值底稿'!A741</x:f>
        <x:v>44942</x:v>
      </x:c>
      <x:c r="B779" s="32" t="n">
        <x:f>'净值底稿'!F741</x:f>
        <x:v>1.5926118798706477</x:v>
      </x:c>
      <x:c r="C779" s="32" t="n">
        <x:f>'净值底稿'!O741</x:f>
        <x:v>1.293570479775204</x:v>
      </x:c>
      <x:c r="D779" s="32" t="n">
        <x:f>'净值底稿'!P741</x:f>
        <x:v>1.5612</x:v>
      </x:c>
      <x:c r="E779" s="32" t="n">
        <x:f>'净值底稿'!Q741</x:f>
        <x:v>1.4985</x:v>
      </x:c>
      <x:c r="F779" s="33">
        <x:f t="shared" si="452"/>
        <x:v>1.7157974818491573E-2</x:v>
      </x:c>
      <x:c r="G779" s="33">
        <x:f t="shared" si="453"/>
        <x:v>9.4832329021212747E-3</x:v>
      </x:c>
      <x:c r="H779" s="33">
        <x:f t="shared" si="454"/>
        <x:v>-7.0409012353589429E-4</x:v>
      </x:c>
      <x:c r="I779" s="33">
        <x:f t="shared" si="455"/>
        <x:v>6.5153143471252672E-3</x:v>
      </x:c>
      <x:c r="J779" s="34">
        <x:f t="shared" si="456"/>
        <x:v>0.12225284920984575</x:v>
      </x:c>
      <x:c r="K779" s="34">
        <x:f t="shared" si="457"/>
        <x:v>0.12229275312352673</x:v>
      </x:c>
      <x:c r="L779" s="34">
        <x:f t="shared" si="458"/>
        <x:v>0.87368315079940584</x:v>
      </x:c>
      <x:c r="M779" s="34">
        <x:f t="shared" si="459"/>
        <x:v>6.2655870900733657E-2</x:v>
      </x:c>
      <x:c r="N779" s="34">
        <x:f t="shared" si="430"/>
        <x:v>1.180884624033512</x:v>
      </x:c>
      <x:c r="O779" s="35">
        <x:f t="shared" si="431"/>
        <x:v>0.20708678676675918</x:v>
      </x:c>
      <x:c r="P779" s="26" t="b">
        <x:f t="shared" si="432"/>
        <x:v>0</x:v>
      </x:c>
      <x:c r="Q779" s="26" t="b">
        <x:f t="shared" si="433"/>
        <x:v>0</x:v>
      </x:c>
      <x:c r="R779" s="26" t="b">
        <x:f t="shared" si="434"/>
        <x:v>0</x:v>
      </x:c>
      <x:c r="S779" s="26" t="b">
        <x:f t="shared" si="460"/>
        <x:v>0</x:v>
      </x:c>
      <x:c r="T779" s="26" t="str">
        <x:f t="shared" si="461"/>
        <x:v>不调</x:v>
      </x:c>
      <x:c r="U779" s="34">
        <x:f t="shared" si="435"/>
        <x:v>0.12225284920984575</x:v>
      </x:c>
      <x:c r="V779" s="34">
        <x:f t="shared" si="436"/>
        <x:v>0.12229275312352673</x:v>
      </x:c>
      <x:c r="W779" s="34">
        <x:f t="shared" si="437"/>
        <x:v>0.87368315079940584</x:v>
      </x:c>
      <x:c r="X779" s="34">
        <x:f t="shared" si="438"/>
        <x:v>6.2655870900733657E-2</x:v>
      </x:c>
      <x:c r="Y779" s="34">
        <x:f t="shared" si="462"/>
        <x:v>0.99995880187477393</x:v>
      </x:c>
      <x:c r="Z779" s="34">
        <x:f t="shared" si="439"/>
        <x:v>0.12224781262165475</x:v>
      </x:c>
      <x:c r="AA779" s="34">
        <x:f t="shared" si="440"/>
        <x:v>0.1222877148913693</x:v>
      </x:c>
      <x:c r="AB779" s="34">
        <x:f t="shared" si="441"/>
        <x:v>0.87364715669155124</x:v>
      </x:c>
      <x:c r="AC779" s="34">
        <x:f t="shared" si="442"/>
        <x:v>6.2653289596318135E-2</x:v>
      </x:c>
      <x:c r="AD779" s="34">
        <x:f t="shared" si="443"/>
        <x:v>1.1808359738008933</x:v>
      </x:c>
      <x:c r="AE779" s="34">
        <x:f t="shared" si="463"/>
        <x:v>1.2170439798392672</x:v>
      </x:c>
      <x:c r="AF779" s="33">
        <x:f t="shared" si="444"/>
        <x:v>-2.9750778639203945E-2</x:v>
      </x:c>
      <x:c r="AG779" s="33">
        <x:f t="shared" si="464"/>
        <x:v>2.5065368092398455E-3</x:v>
      </x:c>
      <x:c r="AH779" s="30">
        <x:f t="shared" si="465"/>
        <x:v>44925</x:v>
      </x:c>
      <x:c r="AI779" s="36">
        <x:f t="shared" si="445"/>
        <x:v>2023</x:v>
      </x:c>
      <x:c r="AJ779" s="36">
        <x:f t="shared" si="446"/>
        <x:v>1</x:v>
      </x:c>
      <x:c r="AK779" s="26">
        <x:f t="shared" si="447"/>
        <x:v>0</x:v>
      </x:c>
      <x:c r="AL779" s="34">
        <x:f t="shared" si="466"/>
        <x:v>1.1687801995831568</x:v>
      </x:c>
      <x:c r="AM779" s="35" t="str">
        <x:f t="shared" si="448"/>
      </x:c>
      <x:c r="AN779" s="34">
        <x:f t="shared" si="467"/>
        <x:v>1.1808359738008933</x:v>
      </x:c>
      <x:c r="AO779" s="35">
        <x:f t="shared" si="449"/>
        <x:v>0</x:v>
      </x:c>
      <x:c r="AP779" s="31">
        <x:f t="shared" si="450"/>
        <x:v>1</x:v>
      </x:c>
      <x:c r="AQ779" s="26" t="b">
        <x:f t="shared" si="451"/>
        <x:v>1</x:v>
      </x:c>
    </x:row>
    <x:row r="780">
      <x:c r="A780" s="30" t="n">
        <x:f>'净值底稿'!A742</x:f>
        <x:v>44943</x:v>
      </x:c>
      <x:c r="B780" s="32" t="n">
        <x:f>'净值底稿'!F742</x:f>
        <x:v>1.60022559805038</x:v>
      </x:c>
      <x:c r="C780" s="32" t="n">
        <x:f>'净值底稿'!O742</x:f>
        <x:v>1.2931995495651</x:v>
      </x:c>
      <x:c r="D780" s="32" t="n">
        <x:f>'净值底稿'!P742</x:f>
        <x:v>1.5612</x:v>
      </x:c>
      <x:c r="E780" s="32" t="n">
        <x:f>'净值底稿'!Q742</x:f>
        <x:v>1.5021</x:v>
      </x:c>
      <x:c r="F780" s="33">
        <x:f t="shared" si="452"/>
        <x:v>4.7806488674131398E-3</x:v>
      </x:c>
      <x:c r="G780" s="33">
        <x:f t="shared" si="453"/>
        <x:v>-2.8674913033599481E-4</x:v>
      </x:c>
      <x:c r="H780" s="33">
        <x:f t="shared" si="454"/>
        <x:v>0</x:v>
      </x:c>
      <x:c r="I780" s="33">
        <x:f t="shared" si="455"/>
        <x:v>2.4024024024025259E-3</x:v>
      </x:c>
      <x:c r="J780" s="34">
        <x:f t="shared" si="456"/>
        <x:v>0.12283223648860821</x:v>
      </x:c>
      <x:c r="K780" s="34">
        <x:f t="shared" si="457"/>
        <x:v>0.12225264899547343</x:v>
      </x:c>
      <x:c r="L780" s="34">
        <x:f t="shared" si="458"/>
        <x:v>0.87364715669155124</x:v>
      </x:c>
      <x:c r="M780" s="34">
        <x:f t="shared" si="459"/>
        <x:v>6.2803808009762749E-2</x:v>
      </x:c>
      <x:c r="N780" s="34">
        <x:f t="shared" si="430"/>
        <x:v>1.1815358501853956</x:v>
      </x:c>
      <x:c r="O780" s="35">
        <x:f t="shared" si="431"/>
        <x:v>0.2074290724615975</x:v>
      </x:c>
      <x:c r="P780" s="26" t="b">
        <x:f t="shared" si="432"/>
        <x:v>0</x:v>
      </x:c>
      <x:c r="Q780" s="26" t="b">
        <x:f t="shared" si="433"/>
        <x:v>0</x:v>
      </x:c>
      <x:c r="R780" s="26" t="b">
        <x:f t="shared" si="434"/>
        <x:v>0</x:v>
      </x:c>
      <x:c r="S780" s="26" t="b">
        <x:f t="shared" si="460"/>
        <x:v>0</x:v>
      </x:c>
      <x:c r="T780" s="26" t="str">
        <x:f t="shared" si="461"/>
        <x:v>不调</x:v>
      </x:c>
      <x:c r="U780" s="34">
        <x:f t="shared" si="435"/>
        <x:v>0.12283223648860821</x:v>
      </x:c>
      <x:c r="V780" s="34">
        <x:f t="shared" si="436"/>
        <x:v>0.12225264899547343</x:v>
      </x:c>
      <x:c r="W780" s="34">
        <x:f t="shared" si="437"/>
        <x:v>0.87364715669155124</x:v>
      </x:c>
      <x:c r="X780" s="34">
        <x:f t="shared" si="438"/>
        <x:v>6.2803808009762749E-2</x:v>
      </x:c>
      <x:c r="Y780" s="34">
        <x:f t="shared" si="462"/>
        <x:v>0.99998626710299976</x:v>
      </x:c>
      <x:c r="Z780" s="34">
        <x:f t="shared" si="439"/>
        <x:v>0.1228305496461562</x:v>
      </x:c>
      <x:c r="AA780" s="34">
        <x:f t="shared" si="440"/>
        <x:v>0.12225097011243677</x:v>
      </x:c>
      <x:c r="AB780" s="34">
        <x:f t="shared" si="441"/>
        <x:v>0.87363515898513389</x:v>
      </x:c>
      <x:c r="AC780" s="34">
        <x:f t="shared" si="442"/>
        <x:v>6.2802945531536133E-2</x:v>
      </x:c>
      <x:c r="AD780" s="34">
        <x:f t="shared" si="443"/>
        <x:v>1.181519624275263</x:v>
      </x:c>
      <x:c r="AE780" s="34">
        <x:f t="shared" si="463"/>
        <x:v>1.2170439798392672</x:v>
      </x:c>
      <x:c r="AF780" s="33">
        <x:f t="shared" si="444"/>
        <x:v>-2.9189048343754798E-2</x:v>
      </x:c>
      <x:c r="AG780" s="33">
        <x:f t="shared" si="464"/>
        <x:v>5.7895464699408983E-4</x:v>
      </x:c>
      <x:c r="AH780" s="30">
        <x:f t="shared" si="465"/>
        <x:v>44925</x:v>
      </x:c>
      <x:c r="AI780" s="36">
        <x:f t="shared" si="445"/>
        <x:v>2023</x:v>
      </x:c>
      <x:c r="AJ780" s="36">
        <x:f t="shared" si="446"/>
        <x:v>1</x:v>
      </x:c>
      <x:c r="AK780" s="26">
        <x:f t="shared" si="447"/>
        <x:v>0</x:v>
      </x:c>
      <x:c r="AL780" s="34">
        <x:f t="shared" si="466"/>
        <x:v>1.1687801995831568</x:v>
      </x:c>
      <x:c r="AM780" s="35" t="str">
        <x:f t="shared" si="448"/>
      </x:c>
      <x:c r="AN780" s="34">
        <x:f t="shared" si="467"/>
        <x:v>1.181519624275263</x:v>
      </x:c>
      <x:c r="AO780" s="35">
        <x:f t="shared" si="449"/>
        <x:v>0</x:v>
      </x:c>
      <x:c r="AP780" s="31">
        <x:f t="shared" si="450"/>
        <x:v>1</x:v>
      </x:c>
      <x:c r="AQ780" s="26" t="b">
        <x:f t="shared" si="451"/>
        <x:v>1</x:v>
      </x:c>
    </x:row>
    <x:row r="781">
      <x:c r="A781" s="30" t="n">
        <x:f>'净值底稿'!A743</x:f>
        <x:v>44944</x:v>
      </x:c>
      <x:c r="B781" s="32" t="n">
        <x:f>'净值底稿'!F743</x:f>
        <x:v>1.60005248399252</x:v>
      </x:c>
      <x:c r="C781" s="32" t="n">
        <x:f>'净值底稿'!O743</x:f>
        <x:v>1.2961066131299812</x:v>
      </x:c>
      <x:c r="D781" s="32" t="n">
        <x:f>'净值底稿'!P743</x:f>
        <x:v>1.5607</x:v>
      </x:c>
      <x:c r="E781" s="32" t="n">
        <x:f>'净值底稿'!Q743</x:f>
        <x:v>1.502</x:v>
      </x:c>
      <x:c r="F781" s="33">
        <x:f t="shared" si="452"/>
        <x:v>-1.0818103276855062E-4</x:v>
      </x:c>
      <x:c r="G781" s="33">
        <x:f t="shared" si="453"/>
        <x:v>2.2479620920521359E-3</x:v>
      </x:c>
      <x:c r="H781" s="33">
        <x:f t="shared" si="454"/>
        <x:v>-3.2026646169613926E-4</x:v>
      </x:c>
      <x:c r="I781" s="33">
        <x:f t="shared" si="455"/>
        <x:v>-6.657346381733209E-5</x:v>
      </x:c>
      <x:c r="J781" s="34">
        <x:f t="shared" si="456"/>
        <x:v>0.12281726171043994</x:v>
      </x:c>
      <x:c r="K781" s="34">
        <x:f t="shared" si="457"/>
        <x:v>0.12252578565896613</x:v>
      </x:c>
      <x:c r="L781" s="34">
        <x:f t="shared" si="458"/>
        <x:v>0.87335536294395233</x:v>
      </x:c>
      <x:c r="M781" s="34">
        <x:f t="shared" si="459"/>
        <x:v>6.2798764521914172E-2</x:v>
      </x:c>
      <x:c r="N781" s="34">
        <x:f t="shared" si="430"/>
        <x:v>1.1814971748352725</x:v>
      </x:c>
      <x:c r="O781" s="35">
        <x:f t="shared" si="431"/>
        <x:v>0.2076543665063037</x:v>
      </x:c>
      <x:c r="P781" s="26" t="b">
        <x:f t="shared" si="432"/>
        <x:v>0</x:v>
      </x:c>
      <x:c r="Q781" s="26" t="b">
        <x:f t="shared" si="433"/>
        <x:v>0</x:v>
      </x:c>
      <x:c r="R781" s="26" t="b">
        <x:f t="shared" si="434"/>
        <x:v>0</x:v>
      </x:c>
      <x:c r="S781" s="26" t="b">
        <x:f t="shared" si="460"/>
        <x:v>0</x:v>
      </x:c>
      <x:c r="T781" s="26" t="str">
        <x:f t="shared" si="461"/>
        <x:v>不调</x:v>
      </x:c>
      <x:c r="U781" s="34">
        <x:f t="shared" si="435"/>
        <x:v>0.12281726171043994</x:v>
      </x:c>
      <x:c r="V781" s="34">
        <x:f t="shared" si="436"/>
        <x:v>0.12252578565896613</x:v>
      </x:c>
      <x:c r="W781" s="34">
        <x:f t="shared" si="437"/>
        <x:v>0.87335536294395233</x:v>
      </x:c>
      <x:c r="X781" s="34">
        <x:f t="shared" si="438"/>
        <x:v>6.2798764521914172E-2</x:v>
      </x:c>
      <x:c r="Y781" s="34">
        <x:f t="shared" si="462"/>
        <x:v>0.99998626710299976</x:v>
      </x:c>
      <x:c r="Z781" s="34">
        <x:f t="shared" si="439"/>
        <x:v>0.12281557507363502</x:v>
      </x:c>
      <x:c r="AA781" s="34">
        <x:f t="shared" si="440"/>
        <x:v>0.1225241030249718</x:v>
      </x:c>
      <x:c r="AB781" s="34">
        <x:f t="shared" si="441"/>
        <x:v>0.87334336924470846</x:v>
      </x:c>
      <x:c r="AC781" s="34">
        <x:f t="shared" si="442"/>
        <x:v>6.279790211294925E-2</x:v>
      </x:c>
      <x:c r="AD781" s="34">
        <x:f t="shared" si="443"/>
        <x:v>1.1814809494562646</x:v>
      </x:c>
      <x:c r="AE781" s="34">
        <x:f t="shared" si="463"/>
        <x:v>1.2170439798392672</x:v>
      </x:c>
      <x:c r="AF781" s="33">
        <x:f t="shared" si="444"/>
        <x:v>-2.9220826011315815E-2</x:v>
      </x:c>
      <x:c r="AG781" s="33">
        <x:f t="shared" si="464"/>
        <x:v>-3.2733116068328627E-5</x:v>
      </x:c>
      <x:c r="AH781" s="30">
        <x:f t="shared" si="465"/>
        <x:v>44925</x:v>
      </x:c>
      <x:c r="AI781" s="36">
        <x:f t="shared" si="445"/>
        <x:v>2023</x:v>
      </x:c>
      <x:c r="AJ781" s="36">
        <x:f t="shared" si="446"/>
        <x:v>1</x:v>
      </x:c>
      <x:c r="AK781" s="26">
        <x:f t="shared" si="447"/>
        <x:v>0</x:v>
      </x:c>
      <x:c r="AL781" s="34">
        <x:f t="shared" si="466"/>
        <x:v>1.1687801995831568</x:v>
      </x:c>
      <x:c r="AM781" s="35" t="str">
        <x:f t="shared" si="448"/>
      </x:c>
      <x:c r="AN781" s="34">
        <x:f t="shared" si="467"/>
        <x:v>1.181519624275263</x:v>
      </x:c>
      <x:c r="AO781" s="35">
        <x:f t="shared" si="449"/>
        <x:v>-3.2733116068328627E-5</x:v>
      </x:c>
      <x:c r="AP781" s="31">
        <x:f t="shared" si="450"/>
        <x:v>1</x:v>
      </x:c>
      <x:c r="AQ781" s="26" t="b">
        <x:f t="shared" si="451"/>
        <x:v>1</x:v>
      </x:c>
    </x:row>
    <x:row r="782">
      <x:c r="A782" s="30" t="n">
        <x:f>'净值底稿'!A744</x:f>
        <x:v>44945</x:v>
      </x:c>
      <x:c r="B782" s="32" t="n">
        <x:f>'净值底稿'!F744</x:f>
        <x:v>1.6262391451796074</x:v>
      </x:c>
      <x:c r="C782" s="32" t="n">
        <x:f>'净值底稿'!O744</x:f>
        <x:v>1.3036770568950362</x:v>
      </x:c>
      <x:c r="D782" s="32" t="n">
        <x:f>'净值底稿'!P744</x:f>
        <x:v>1.561</x:v>
      </x:c>
      <x:c r="E782" s="32" t="n">
        <x:f>'净值底稿'!Q744</x:f>
        <x:v>1.5054</x:v>
      </x:c>
      <x:c r="F782" s="33">
        <x:f t="shared" si="452"/>
        <x:v>1.6366126392145075E-2</x:v>
      </x:c>
      <x:c r="G782" s="33">
        <x:f t="shared" si="453"/>
        <x:v>5.8409113018667025E-3</x:v>
      </x:c>
      <x:c r="H782" s="33">
        <x:f t="shared" si="454"/>
        <x:v>1.9222143909791711E-4</x:v>
      </x:c>
      <x:c r="I782" s="33">
        <x:f t="shared" si="455"/>
        <x:v>2.2636484687084124E-3</x:v>
      </x:c>
      <x:c r="J782" s="34">
        <x:f t="shared" si="456"/>
        <x:v>0.12482559029821412</x:v>
      </x:c>
      <x:c r="K782" s="34">
        <x:f t="shared" si="457"/>
        <x:v>0.12323975544308144</x:v>
      </x:c>
      <x:c r="L782" s="34">
        <x:f t="shared" si="458"/>
        <x:v>0.87351124456397133</x:v>
      </x:c>
      <x:c r="M782" s="34">
        <x:f t="shared" si="459"/>
        <x:v>6.2940054487905323E-2</x:v>
      </x:c>
      <x:c r="N782" s="34">
        <x:f t="shared" si="430"/>
        <x:v>1.1845166447931723</x:v>
      </x:c>
      <x:c r="O782" s="35">
        <x:f t="shared" si="431"/>
        <x:v>0.20942326714590837</x:v>
      </x:c>
      <x:c r="P782" s="26" t="b">
        <x:f t="shared" si="432"/>
        <x:v>0</x:v>
      </x:c>
      <x:c r="Q782" s="26" t="b">
        <x:f t="shared" si="433"/>
        <x:v>0</x:v>
      </x:c>
      <x:c r="R782" s="26" t="b">
        <x:f t="shared" si="434"/>
        <x:v>0</x:v>
      </x:c>
      <x:c r="S782" s="26" t="b">
        <x:f t="shared" si="460"/>
        <x:v>0</x:v>
      </x:c>
      <x:c r="T782" s="26" t="str">
        <x:f t="shared" si="461"/>
        <x:v>不调</x:v>
      </x:c>
      <x:c r="U782" s="34">
        <x:f t="shared" si="435"/>
        <x:v>0.12482559029821412</x:v>
      </x:c>
      <x:c r="V782" s="34">
        <x:f t="shared" si="436"/>
        <x:v>0.12323975544308144</x:v>
      </x:c>
      <x:c r="W782" s="34">
        <x:f t="shared" si="437"/>
        <x:v>0.87351124456397133</x:v>
      </x:c>
      <x:c r="X782" s="34">
        <x:f t="shared" si="438"/>
        <x:v>6.2940054487905323E-2</x:v>
      </x:c>
      <x:c r="Y782" s="34">
        <x:f t="shared" si="462"/>
        <x:v>0.99998626710299976</x:v>
      </x:c>
      <x:c r="Z782" s="34">
        <x:f t="shared" si="439"/>
        <x:v>0.12482387608123956</x:v>
      </x:c>
      <x:c r="AA782" s="34">
        <x:f t="shared" si="440"/>
        <x:v>0.12323806300421361</x:v>
      </x:c>
      <x:c r="AB782" s="34">
        <x:f t="shared" si="441"/>
        <x:v>0.87349924872402118</x:v>
      </x:c>
      <x:c r="AC782" s="34">
        <x:f t="shared" si="442"/>
        <x:v>6.2939190138619844E-2</x:v>
      </x:c>
      <x:c r="AD782" s="34">
        <x:f t="shared" si="443"/>
        <x:v>1.1845003779480943</x:v>
      </x:c>
      <x:c r="AE782" s="34">
        <x:f t="shared" si="463"/>
        <x:v>1.2170439798392672</x:v>
      </x:c>
      <x:c r="AF782" s="33">
        <x:f t="shared" si="444"/>
        <x:v>-2.6739873357305322E-2</x:v>
      </x:c>
      <x:c r="AG782" s="33">
        <x:f t="shared" si="464"/>
        <x:v>2.5556302818248167E-3</x:v>
      </x:c>
      <x:c r="AH782" s="30">
        <x:f t="shared" si="465"/>
        <x:v>44925</x:v>
      </x:c>
      <x:c r="AI782" s="36">
        <x:f t="shared" si="445"/>
        <x:v>2023</x:v>
      </x:c>
      <x:c r="AJ782" s="36">
        <x:f t="shared" si="446"/>
        <x:v>1</x:v>
      </x:c>
      <x:c r="AK782" s="26">
        <x:f t="shared" si="447"/>
        <x:v>0</x:v>
      </x:c>
      <x:c r="AL782" s="34">
        <x:f t="shared" si="466"/>
        <x:v>1.1687801995831568</x:v>
      </x:c>
      <x:c r="AM782" s="35" t="str">
        <x:f t="shared" si="448"/>
      </x:c>
      <x:c r="AN782" s="34">
        <x:f t="shared" si="467"/>
        <x:v>1.1845003779480943</x:v>
      </x:c>
      <x:c r="AO782" s="35">
        <x:f t="shared" si="449"/>
        <x:v>0</x:v>
      </x:c>
      <x:c r="AP782" s="31">
        <x:f t="shared" si="450"/>
        <x:v>1</x:v>
      </x:c>
      <x:c r="AQ782" s="26" t="b">
        <x:f t="shared" si="451"/>
        <x:v>1</x:v>
      </x:c>
    </x:row>
    <x:row r="783">
      <x:c r="A783" s="30" t="n">
        <x:f>'净值底稿'!A745</x:f>
        <x:v>44946</x:v>
      </x:c>
      <x:c r="B783" s="32" t="n">
        <x:f>'净值底稿'!F745</x:f>
        <x:v>1.6375996767961452</x:v>
      </x:c>
      <x:c r="C783" s="32" t="n">
        <x:f>'净值底稿'!O745</x:f>
        <x:v>1.313996871350815</x:v>
      </x:c>
      <x:c r="D783" s="32" t="n">
        <x:f>'净值底稿'!P745</x:f>
        <x:v>1.5607</x:v>
      </x:c>
      <x:c r="E783" s="32" t="n">
        <x:f>'净值底稿'!Q745</x:f>
        <x:v>1.517</x:v>
      </x:c>
      <x:c r="F783" s="33">
        <x:f t="shared" si="452"/>
        <x:v>6.9857693748252014E-3</x:v>
      </x:c>
      <x:c r="G783" s="33">
        <x:f t="shared" si="453"/>
        <x:v>7.9159285662029344E-3</x:v>
      </x:c>
      <x:c r="H783" s="33">
        <x:f t="shared" si="454"/>
        <x:v>-1.9218449711722041E-4</x:v>
      </x:c>
      <x:c r="I783" s="33">
        <x:f t="shared" si="455"/>
        <x:v>7.7055931978211589E-3</x:v>
      </x:c>
      <x:c r="J783" s="34">
        <x:f t="shared" si="456"/>
        <x:v>0.12569586689201487</x:v>
      </x:c>
      <x:c r="K783" s="34">
        <x:f t="shared" si="457"/>
        <x:v>0.12421360670759218</x:v>
      </x:c>
      <x:c r="L783" s="34">
        <x:f t="shared" si="458"/>
        <x:v>0.87333137571017294</x:v>
      </x:c>
      <x:c r="M783" s="34">
        <x:f t="shared" si="459"/>
        <x:v>6.3424173934028369E-2</x:v>
      </x:c>
      <x:c r="N783" s="34">
        <x:f t="shared" si="430"/>
        <x:v>1.1866650232438085</x:v>
      </x:c>
      <x:c r="O783" s="35">
        <x:f t="shared" si="431"/>
        <x:v>0.21059816266975404</x:v>
      </x:c>
      <x:c r="P783" s="26" t="b">
        <x:f t="shared" si="432"/>
        <x:v>0</x:v>
      </x:c>
      <x:c r="Q783" s="26" t="b">
        <x:f t="shared" si="433"/>
        <x:v>0</x:v>
      </x:c>
      <x:c r="R783" s="26" t="b">
        <x:f t="shared" si="434"/>
        <x:v>0</x:v>
      </x:c>
      <x:c r="S783" s="26" t="b">
        <x:f t="shared" si="460"/>
        <x:v>0</x:v>
      </x:c>
      <x:c r="T783" s="26" t="str">
        <x:f t="shared" si="461"/>
        <x:v>不调</x:v>
      </x:c>
      <x:c r="U783" s="34">
        <x:f t="shared" si="435"/>
        <x:v>0.12569586689201487</x:v>
      </x:c>
      <x:c r="V783" s="34">
        <x:f t="shared" si="436"/>
        <x:v>0.12421360670759218</x:v>
      </x:c>
      <x:c r="W783" s="34">
        <x:f t="shared" si="437"/>
        <x:v>0.87333137571017294</x:v>
      </x:c>
      <x:c r="X783" s="34">
        <x:f t="shared" si="438"/>
        <x:v>6.3424173934028369E-2</x:v>
      </x:c>
      <x:c r="Y783" s="34">
        <x:f t="shared" si="462"/>
        <x:v>0.99998626710299976</x:v>
      </x:c>
      <x:c r="Z783" s="34">
        <x:f t="shared" si="439"/>
        <x:v>0.12569414072362148</x:v>
      </x:c>
      <x:c r="AA783" s="34">
        <x:f t="shared" si="440"/>
        <x:v>0.12421190089492525</x:v>
      </x:c>
      <x:c r="AB783" s="34">
        <x:f t="shared" si="441"/>
        <x:v>0.87331938234034323</x:v>
      </x:c>
      <x:c r="AC783" s="34">
        <x:f t="shared" si="442"/>
        <x:v>6.3423302936380405E-2</x:v>
      </x:c>
      <x:c r="AD783" s="34">
        <x:f t="shared" si="443"/>
        <x:v>1.1866487268952703</x:v>
      </x:c>
      <x:c r="AE783" s="34">
        <x:f t="shared" si="463"/>
        <x:v>1.2170439798392672</x:v>
      </x:c>
      <x:c r="AF783" s="33">
        <x:f t="shared" si="444"/>
        <x:v>-2.497465452974923E-2</x:v>
      </x:c>
      <x:c r="AG783" s="33">
        <x:f t="shared" si="464"/>
        <x:v>1.8137174011692014E-3</x:v>
      </x:c>
      <x:c r="AH783" s="30">
        <x:f t="shared" si="465"/>
        <x:v>44925</x:v>
      </x:c>
      <x:c r="AI783" s="36">
        <x:f t="shared" si="445"/>
        <x:v>2023</x:v>
      </x:c>
      <x:c r="AJ783" s="36">
        <x:f t="shared" si="446"/>
        <x:v>1</x:v>
      </x:c>
      <x:c r="AK783" s="26">
        <x:f t="shared" si="447"/>
        <x:v>0</x:v>
      </x:c>
      <x:c r="AL783" s="34">
        <x:f t="shared" si="466"/>
        <x:v>1.1687801995831568</x:v>
      </x:c>
      <x:c r="AM783" s="35" t="str">
        <x:f t="shared" si="448"/>
      </x:c>
      <x:c r="AN783" s="34">
        <x:f t="shared" si="467"/>
        <x:v>1.1866487268952703</x:v>
      </x:c>
      <x:c r="AO783" s="35">
        <x:f t="shared" si="449"/>
        <x:v>0</x:v>
      </x:c>
      <x:c r="AP783" s="31">
        <x:f t="shared" si="450"/>
        <x:v>1</x:v>
      </x:c>
      <x:c r="AQ783" s="26" t="b">
        <x:f t="shared" si="451"/>
        <x:v>1</x:v>
      </x:c>
    </x:row>
    <x:row r="784">
      <x:c r="A784" s="30" t="n">
        <x:f>'净值底稿'!A746</x:f>
        <x:v>44956</x:v>
      </x:c>
      <x:c r="B784" s="32" t="n">
        <x:f>'净值底稿'!F746</x:f>
        <x:v>1.6434693620310123</x:v>
      </x:c>
      <x:c r="C784" s="32" t="n">
        <x:f>'净值底稿'!O746</x:f>
        <x:v>1.326025249152445</x:v>
      </x:c>
      <x:c r="D784" s="32" t="n">
        <x:f>'净值底稿'!P746</x:f>
        <x:v>1.5627</x:v>
      </x:c>
      <x:c r="E784" s="32" t="n">
        <x:f>'净值底稿'!Q746</x:f>
        <x:v>1.5175</x:v>
      </x:c>
      <x:c r="F784" s="33">
        <x:f t="shared" si="452"/>
        <x:v>3.58432241898754E-3</x:v>
      </x:c>
      <x:c r="G784" s="33">
        <x:f t="shared" si="453"/>
        <x:v>9.1540383876747011E-3</x:v>
      </x:c>
      <x:c r="H784" s="33">
        <x:f t="shared" si="454"/>
        <x:v>1.2814762606523367E-3</x:v>
      </x:c>
      <x:c r="I784" s="33">
        <x:f t="shared" si="455"/>
        <x:v>3.2959789057351863E-4</x:v>
      </x:c>
      <x:c r="J784" s="34">
        <x:f t="shared" si="456"/>
        <x:v>0.12614466905015254</x:v>
      </x:c>
      <x:c r="K784" s="34">
        <x:f t="shared" si="457"/>
        <x:v>0.12534894140392344</x:v>
      </x:c>
      <x:c r="L784" s="34">
        <x:f t="shared" si="458"/>
        <x:v>0.87443852039677994</x:v>
      </x:c>
      <x:c r="M784" s="34">
        <x:f t="shared" si="459"/>
        <x:v>6.3444207123241447E-2</x:v>
      </x:c>
      <x:c r="N784" s="34">
        <x:f t="shared" si="430"/>
        <x:v>1.1893763379740974</x:v>
      </x:c>
      <x:c r="O784" s="35">
        <x:f t="shared" si="431"/>
        <x:v>0.21144998637054868</x:v>
      </x:c>
      <x:c r="P784" s="26" t="b">
        <x:f t="shared" si="432"/>
        <x:v>0</x:v>
      </x:c>
      <x:c r="Q784" s="26" t="b">
        <x:f t="shared" si="433"/>
        <x:v>0</x:v>
      </x:c>
      <x:c r="R784" s="26" t="b">
        <x:f t="shared" si="434"/>
        <x:v>0</x:v>
      </x:c>
      <x:c r="S784" s="26" t="b">
        <x:f t="shared" si="460"/>
        <x:v>0</x:v>
      </x:c>
      <x:c r="T784" s="26" t="str">
        <x:f t="shared" si="461"/>
        <x:v>不调</x:v>
      </x:c>
      <x:c r="U784" s="34">
        <x:f t="shared" si="435"/>
        <x:v>0.12614466905015254</x:v>
      </x:c>
      <x:c r="V784" s="34">
        <x:f t="shared" si="436"/>
        <x:v>0.12534894140392344</x:v>
      </x:c>
      <x:c r="W784" s="34">
        <x:f t="shared" si="437"/>
        <x:v>0.87443852039677994</x:v>
      </x:c>
      <x:c r="X784" s="34">
        <x:f t="shared" si="438"/>
        <x:v>6.3444207123241447E-2</x:v>
      </x:c>
      <x:c r="Y784" s="34">
        <x:f t="shared" si="462"/>
        <x:v>0.999862679516347</x:v>
      </x:c>
      <x:c r="Z784" s="34">
        <x:f t="shared" si="439"/>
        <x:v>0.12612734680318832</x:v>
      </x:c>
      <x:c r="AA784" s="34">
        <x:f t="shared" si="440"/>
        <x:v>0.12533172842666446</x:v>
      </x:c>
      <x:c r="AB784" s="34">
        <x:f t="shared" si="441"/>
        <x:v>0.87431844207623421</x:v>
      </x:c>
      <x:c r="AC784" s="34">
        <x:f t="shared" si="442"/>
        <x:v>6.3435494934034303E-2</x:v>
      </x:c>
      <x:c r="AD784" s="34">
        <x:f t="shared" si="443"/>
        <x:v>1.1892130122401214</x:v>
      </x:c>
      <x:c r="AE784" s="34">
        <x:f t="shared" si="463"/>
        <x:v>1.2170439798392672</x:v>
      </x:c>
      <x:c r="AF784" s="33">
        <x:f t="shared" si="444"/>
        <x:v>-2.2867676156470007E-2</x:v>
      </x:c>
      <x:c r="AG784" s="33">
        <x:f t="shared" si="464"/>
        <x:v>2.1609472851837896E-3</x:v>
      </x:c>
      <x:c r="AH784" s="30">
        <x:f t="shared" si="465"/>
        <x:v>44925</x:v>
      </x:c>
      <x:c r="AI784" s="36">
        <x:f t="shared" si="445"/>
        <x:v>2023</x:v>
      </x:c>
      <x:c r="AJ784" s="36">
        <x:f t="shared" si="446"/>
        <x:v>1</x:v>
      </x:c>
      <x:c r="AK784" s="26">
        <x:f t="shared" si="447"/>
        <x:v>0</x:v>
      </x:c>
      <x:c r="AL784" s="34">
        <x:f t="shared" si="466"/>
        <x:v>1.1687801995831568</x:v>
      </x:c>
      <x:c r="AM784" s="35" t="str">
        <x:f t="shared" si="448"/>
      </x:c>
      <x:c r="AN784" s="34">
        <x:f t="shared" si="467"/>
        <x:v>1.1892130122401214</x:v>
      </x:c>
      <x:c r="AO784" s="35">
        <x:f t="shared" si="449"/>
        <x:v>0</x:v>
      </x:c>
      <x:c r="AP784" s="31">
        <x:f t="shared" si="450"/>
        <x:v>1</x:v>
      </x:c>
      <x:c r="AQ784" s="26" t="b">
        <x:f t="shared" si="451"/>
        <x:v>1</x:v>
      </x:c>
    </x:row>
    <x:row r="785">
      <x:c r="A785" s="30" t="n">
        <x:f>'净值底稿'!A747</x:f>
        <x:v>44957</x:v>
      </x:c>
      <x:c r="B785" s="32" t="n">
        <x:f>'净值底稿'!F747</x:f>
        <x:v>1.61661488300849</x:v>
      </x:c>
      <x:c r="C785" s="32" t="n">
        <x:f>'净值底稿'!O747</x:f>
        <x:v>1.3265243012779362</x:v>
      </x:c>
      <x:c r="D785" s="32" t="n">
        <x:f>'净值底稿'!P747</x:f>
        <x:v>1.5634</x:v>
      </x:c>
      <x:c r="E785" s="32" t="n">
        <x:f>'净值底稿'!Q747</x:f>
        <x:v>1.5029</x:v>
      </x:c>
      <x:c r="F785" s="33">
        <x:f t="shared" si="452"/>
        <x:v>-1.6340115394262833E-2</x:v>
      </x:c>
      <x:c r="G785" s="33">
        <x:f t="shared" si="453"/>
        <x:v>3.763519026580564E-4</x:v>
      </x:c>
      <x:c r="H785" s="33">
        <x:f t="shared" si="454"/>
        <x:v>4.4794266333902932E-4</x:v>
      </x:c>
      <x:c r="I785" s="33">
        <x:f t="shared" si="455"/>
        <x:v>-9.6210873146623799E-3</x:v>
      </x:c>
      <x:c r="J785" s="34">
        <x:f t="shared" si="456"/>
        <x:v>0.12406641140205202</x:v>
      </x:c>
      <x:c r="K785" s="34">
        <x:f t="shared" si="457"/>
        <x:v>0.12537889726112125</x:v>
      </x:c>
      <x:c r="L785" s="34">
        <x:f t="shared" si="458"/>
        <x:v>0.87471008660778427</x:v>
      </x:c>
      <x:c r="M785" s="34">
        <x:f t="shared" si="459"/>
        <x:v>6.2825176498425131E-2</x:v>
      </x:c>
      <x:c r="N785" s="34">
        <x:f t="shared" si="430"/>
        <x:v>1.1869805717693827</x:v>
      </x:c>
      <x:c r="O785" s="35">
        <x:f t="shared" si="431"/>
        <x:v>0.21015113018348355</x:v>
      </x:c>
      <x:c r="P785" s="26" t="b">
        <x:f t="shared" si="432"/>
        <x:v>0</x:v>
      </x:c>
      <x:c r="Q785" s="26" t="b">
        <x:f t="shared" si="433"/>
        <x:v>0</x:v>
      </x:c>
      <x:c r="R785" s="26" t="b">
        <x:f t="shared" si="434"/>
        <x:v>0</x:v>
      </x:c>
      <x:c r="S785" s="26" t="b">
        <x:f t="shared" si="460"/>
        <x:v>0</x:v>
      </x:c>
      <x:c r="T785" s="26" t="str">
        <x:f t="shared" si="461"/>
        <x:v>不调</x:v>
      </x:c>
      <x:c r="U785" s="34">
        <x:f t="shared" si="435"/>
        <x:v>0.12406641140205202</x:v>
      </x:c>
      <x:c r="V785" s="34">
        <x:f t="shared" si="436"/>
        <x:v>0.12537889726112125</x:v>
      </x:c>
      <x:c r="W785" s="34">
        <x:f t="shared" si="437"/>
        <x:v>0.87471008660778427</x:v>
      </x:c>
      <x:c r="X785" s="34">
        <x:f t="shared" si="438"/>
        <x:v>6.2825176498425131E-2</x:v>
      </x:c>
      <x:c r="Y785" s="34">
        <x:f t="shared" si="462"/>
        <x:v>0.99998626710299976</x:v>
      </x:c>
      <x:c r="Z785" s="34">
        <x:f t="shared" si="439"/>
        <x:v>0.12406470761080304</x:v>
      </x:c>
      <x:c r="AA785" s="34">
        <x:f t="shared" si="440"/>
        <x:v>0.12537717544563917</x:v>
      </x:c>
      <x:c r="AB785" s="34">
        <x:f t="shared" si="441"/>
        <x:v>0.87469807430425983</x:v>
      </x:c>
      <x:c r="AC785" s="34">
        <x:f t="shared" si="442"/>
        <x:v>6.2824313726747252E-2</x:v>
      </x:c>
      <x:c r="AD785" s="34">
        <x:f t="shared" si="443"/>
        <x:v>1.1869642710874493</x:v>
      </x:c>
      <x:c r="AE785" s="34">
        <x:f t="shared" si="463"/>
        <x:v>1.2170439798392672</x:v>
      </x:c>
      <x:c r="AF785" s="33">
        <x:f t="shared" si="444"/>
        <x:v>-2.4715383544143155E-2</x:v>
      </x:c>
      <x:c r="AG785" s="33">
        <x:f t="shared" si="464"/>
        <x:v>-1.8909489969641813E-3</x:v>
      </x:c>
      <x:c r="AH785" s="30">
        <x:f t="shared" si="465"/>
        <x:v>44925</x:v>
      </x:c>
      <x:c r="AI785" s="36">
        <x:f t="shared" si="445"/>
        <x:v>2023</x:v>
      </x:c>
      <x:c r="AJ785" s="36">
        <x:f t="shared" si="446"/>
        <x:v>1</x:v>
      </x:c>
      <x:c r="AK785" s="26">
        <x:f t="shared" si="447"/>
        <x:v>1</x:v>
      </x:c>
      <x:c r="AL785" s="34">
        <x:f t="shared" si="466"/>
        <x:v>1.1687801995831568</x:v>
      </x:c>
      <x:c r="AM785" s="35">
        <x:f t="shared" si="448"/>
        <x:v>1.5558161843242768E-2</x:v>
      </x:c>
      <x:c r="AN785" s="34">
        <x:f t="shared" si="467"/>
        <x:v>1.1892130122401214</x:v>
      </x:c>
      <x:c r="AO785" s="35">
        <x:f t="shared" si="449"/>
        <x:v>-1.8909489969641813E-3</x:v>
      </x:c>
      <x:c r="AP785" s="31">
        <x:f t="shared" si="450"/>
        <x:v>1</x:v>
      </x:c>
      <x:c r="AQ785" s="26" t="b">
        <x:f t="shared" si="451"/>
        <x:v>1</x:v>
      </x:c>
    </x:row>
    <x:row r="786">
      <x:c r="A786" s="30" t="n">
        <x:f>'净值底稿'!A748</x:f>
        <x:v>44958</x:v>
      </x:c>
      <x:c r="B786" s="32" t="n">
        <x:f>'净值底稿'!F748</x:f>
        <x:v>1.63770158216234</x:v>
      </x:c>
      <x:c r="C786" s="32" t="n">
        <x:f>'净值底稿'!O748</x:f>
        <x:v>1.3430901643817914</x:v>
      </x:c>
      <x:c r="D786" s="32" t="n">
        <x:f>'净值底稿'!P748</x:f>
        <x:v>1.5632</x:v>
      </x:c>
      <x:c r="E786" s="32" t="n">
        <x:f>'净值底稿'!Q748</x:f>
        <x:v>1.5138</x:v>
      </x:c>
      <x:c r="F786" s="33">
        <x:f t="shared" si="452"/>
        <x:v>1.3043736869852385E-2</x:v>
      </x:c>
      <x:c r="G786" s="33">
        <x:f t="shared" si="453"/>
        <x:v>1.2488171598436626E-2</x:v>
      </x:c>
      <x:c r="H786" s="33">
        <x:f t="shared" si="454"/>
        <x:v>-1.2792631444291658E-4</x:v>
      </x:c>
      <x:c r="I786" s="33">
        <x:f t="shared" si="455"/>
        <x:v>7.2526448865528614E-3</x:v>
      </x:c>
      <x:c r="J786" s="34">
        <x:f t="shared" si="456"/>
        <x:v>0.12568297501171352</x:v>
      </x:c>
      <x:c r="K786" s="34">
        <x:f t="shared" si="457"/>
        <x:v>0.1269429071271316</x:v>
      </x:c>
      <x:c r="L786" s="34">
        <x:f t="shared" si="458"/>
        <x:v>0.87458617740336375</x:v>
      </x:c>
      <x:c r="M786" s="34">
        <x:f t="shared" si="459"/>
        <x:v>6.3279956164448745E-2</x:v>
      </x:c>
      <x:c r="N786" s="34">
        <x:f t="shared" si="430"/>
        <x:v>1.1904920157066576</x:v>
      </x:c>
      <x:c r="O786" s="35">
        <x:f t="shared" si="431"/>
        <x:v>0.21220292014213157</x:v>
      </x:c>
      <x:c r="P786" s="26" t="b">
        <x:f t="shared" si="432"/>
        <x:v>0</x:v>
      </x:c>
      <x:c r="Q786" s="26" t="b">
        <x:f t="shared" si="433"/>
        <x:v>0</x:v>
      </x:c>
      <x:c r="R786" s="26" t="b">
        <x:f t="shared" si="434"/>
        <x:v>0</x:v>
      </x:c>
      <x:c r="S786" s="26" t="b">
        <x:f t="shared" si="460"/>
        <x:v>0</x:v>
      </x:c>
      <x:c r="T786" s="26" t="str">
        <x:f t="shared" si="461"/>
        <x:v>不调</x:v>
      </x:c>
      <x:c r="U786" s="34">
        <x:f t="shared" si="435"/>
        <x:v>0.12568297501171352</x:v>
      </x:c>
      <x:c r="V786" s="34">
        <x:f t="shared" si="436"/>
        <x:v>0.1269429071271316</x:v>
      </x:c>
      <x:c r="W786" s="34">
        <x:f t="shared" si="437"/>
        <x:v>0.87458617740336375</x:v>
      </x:c>
      <x:c r="X786" s="34">
        <x:f t="shared" si="438"/>
        <x:v>6.3279956164448745E-2</x:v>
      </x:c>
      <x:c r="Y786" s="34">
        <x:f t="shared" si="462"/>
        <x:v>0.99998626710299976</x:v>
      </x:c>
      <x:c r="Z786" s="34">
        <x:f t="shared" si="439"/>
        <x:v>0.12568124902036301</x:v>
      </x:c>
      <x:c r="AA786" s="34">
        <x:f t="shared" si="440"/>
        <x:v>0.12694116383326312</x:v>
      </x:c>
      <x:c r="AB786" s="34">
        <x:f t="shared" si="441"/>
        <x:v>0.8745741668014716</x:v>
      </x:c>
      <x:c r="AC786" s="34">
        <x:f t="shared" si="442"/>
        <x:v>6.3279087147328564E-2</x:v>
      </x:c>
      <x:c r="AD786" s="34">
        <x:f t="shared" si="443"/>
        <x:v>1.1904756668024263</x:v>
      </x:c>
      <x:c r="AE786" s="34">
        <x:f t="shared" si="463"/>
        <x:v>1.2170439798392672</x:v>
      </x:c>
      <x:c r="AF786" s="33">
        <x:f t="shared" si="444"/>
        <x:v>-2.1830199628734559E-2</x:v>
      </x:c>
      <x:c r="AG786" s="33">
        <x:f t="shared" si="464"/>
        <x:v>2.9582994202177471E-3</x:v>
      </x:c>
      <x:c r="AH786" s="30">
        <x:f t="shared" si="465"/>
        <x:v>44925</x:v>
      </x:c>
      <x:c r="AI786" s="36">
        <x:f t="shared" si="445"/>
        <x:v>2023</x:v>
      </x:c>
      <x:c r="AJ786" s="36">
        <x:f t="shared" si="446"/>
        <x:v>2</x:v>
      </x:c>
      <x:c r="AK786" s="26">
        <x:f t="shared" si="447"/>
        <x:v>0</x:v>
      </x:c>
      <x:c r="AL786" s="34">
        <x:f t="shared" si="466"/>
        <x:v>1.1869642710874493</x:v>
      </x:c>
      <x:c r="AM786" s="35" t="str">
        <x:f t="shared" si="448"/>
      </x:c>
      <x:c r="AN786" s="34">
        <x:f t="shared" si="467"/>
        <x:v>1.1904756668024263</x:v>
      </x:c>
      <x:c r="AO786" s="35">
        <x:f t="shared" si="449"/>
        <x:v>0</x:v>
      </x:c>
      <x:c r="AP786" s="31">
        <x:f t="shared" si="450"/>
        <x:v>1</x:v>
      </x:c>
      <x:c r="AQ786" s="26" t="b">
        <x:f t="shared" si="451"/>
        <x:v>1</x:v>
      </x:c>
    </x:row>
    <x:row r="787">
      <x:c r="A787" s="30" t="n">
        <x:f>'净值底稿'!A749</x:f>
        <x:v>44959</x:v>
      </x:c>
      <x:c r="B787" s="32" t="n">
        <x:f>'净值底稿'!F749</x:f>
        <x:v>1.6507524040469426</x:v>
      </x:c>
      <x:c r="C787" s="32" t="n">
        <x:f>'净值底稿'!O749</x:f>
        <x:v>1.3438825993776875</x:v>
      </x:c>
      <x:c r="D787" s="32" t="n">
        <x:f>'净值底稿'!P749</x:f>
        <x:v>1.5638</x:v>
      </x:c>
      <x:c r="E787" s="32" t="n">
        <x:f>'净值底稿'!Q749</x:f>
        <x:v>1.5285</x:v>
      </x:c>
      <x:c r="F787" s="33">
        <x:f t="shared" si="452"/>
        <x:v>7.9689865520988779E-3</x:v>
      </x:c>
      <x:c r="G787" s="33">
        <x:f t="shared" si="453"/>
        <x:v>5.9000878489845476E-4</x:v>
      </x:c>
      <x:c r="H787" s="33">
        <x:f t="shared" si="454"/>
        <x:v>3.8382804503589441E-4</x:v>
      </x:c>
      <x:c r="I787" s="33">
        <x:f t="shared" si="455"/>
        <x:v>9.7106619104241343E-3</x:v>
      </x:c>
      <x:c r="J787" s="34">
        <x:f t="shared" si="456"/>
        <x:v>0.12668280120365727</x:v>
      </x:c>
      <x:c r="K787" s="34">
        <x:f t="shared" si="457"/>
        <x:v>0.12701606023508999</x:v>
      </x:c>
      <x:c r="L787" s="34">
        <x:f t="shared" si="458"/>
        <x:v>0.87490985289415391</x:v>
      </x:c>
      <x:c r="M787" s="34">
        <x:f t="shared" si="459"/>
        <x:v>6.3893568968616532E-2</x:v>
      </x:c>
      <x:c r="N787" s="34">
        <x:f t="shared" si="430"/>
        <x:v>1.1925022833015175</x:v>
      </x:c>
      <x:c r="O787" s="35">
        <x:f t="shared" si="431"/>
        <x:v>0.2127449691218754</x:v>
      </x:c>
      <x:c r="P787" s="26" t="b">
        <x:f t="shared" si="432"/>
        <x:v>0</x:v>
      </x:c>
      <x:c r="Q787" s="26" t="b">
        <x:f t="shared" si="433"/>
        <x:v>0</x:v>
      </x:c>
      <x:c r="R787" s="26" t="b">
        <x:f t="shared" si="434"/>
        <x:v>0</x:v>
      </x:c>
      <x:c r="S787" s="26" t="b">
        <x:f t="shared" si="460"/>
        <x:v>0</x:v>
      </x:c>
      <x:c r="T787" s="26" t="str">
        <x:f t="shared" si="461"/>
        <x:v>不调</x:v>
      </x:c>
      <x:c r="U787" s="34">
        <x:f t="shared" si="435"/>
        <x:v>0.12668280120365727</x:v>
      </x:c>
      <x:c r="V787" s="34">
        <x:f t="shared" si="436"/>
        <x:v>0.12701606023508999</x:v>
      </x:c>
      <x:c r="W787" s="34">
        <x:f t="shared" si="437"/>
        <x:v>0.87490985289415391</x:v>
      </x:c>
      <x:c r="X787" s="34">
        <x:f t="shared" si="438"/>
        <x:v>6.3893568968616532E-2</x:v>
      </x:c>
      <x:c r="Y787" s="34">
        <x:f t="shared" si="462"/>
        <x:v>0.99998626710299976</x:v>
      </x:c>
      <x:c r="Z787" s="34">
        <x:f t="shared" si="439"/>
        <x:v>0.12668106148179664</x:v>
      </x:c>
      <x:c r="AA787" s="34">
        <x:f t="shared" si="440"/>
        <x:v>0.12701431593661741</x:v>
      </x:c>
      <x:c r="AB787" s="34">
        <x:f t="shared" si="441"/>
        <x:v>0.87489783784725961</x:v>
      </x:c>
      <x:c r="AC787" s="34">
        <x:f t="shared" si="442"/>
        <x:v>6.3892691524814901E-2</x:v>
      </x:c>
      <x:c r="AD787" s="34">
        <x:f t="shared" si="443"/>
        <x:v>1.1924859067904885</x:v>
      </x:c>
      <x:c r="AE787" s="34">
        <x:f t="shared" si="463"/>
        <x:v>1.2170439798392672</x:v>
      </x:c>
      <x:c r="AF787" s="33">
        <x:f t="shared" si="444"/>
        <x:v>-2.0178459821987738E-2</x:v>
      </x:c>
      <x:c r="AG787" s="33">
        <x:f t="shared" si="464"/>
        <x:v>1.6886023327646882E-3</x:v>
      </x:c>
      <x:c r="AH787" s="30">
        <x:f t="shared" si="465"/>
        <x:v>44925</x:v>
      </x:c>
      <x:c r="AI787" s="36">
        <x:f t="shared" si="445"/>
        <x:v>2023</x:v>
      </x:c>
      <x:c r="AJ787" s="36">
        <x:f t="shared" si="446"/>
        <x:v>2</x:v>
      </x:c>
      <x:c r="AK787" s="26">
        <x:f t="shared" si="447"/>
        <x:v>0</x:v>
      </x:c>
      <x:c r="AL787" s="34">
        <x:f t="shared" si="466"/>
        <x:v>1.1869642710874493</x:v>
      </x:c>
      <x:c r="AM787" s="35" t="str">
        <x:f t="shared" si="448"/>
      </x:c>
      <x:c r="AN787" s="34">
        <x:f t="shared" si="467"/>
        <x:v>1.1924859067904885</x:v>
      </x:c>
      <x:c r="AO787" s="35">
        <x:f t="shared" si="449"/>
        <x:v>0</x:v>
      </x:c>
      <x:c r="AP787" s="31">
        <x:f t="shared" si="450"/>
        <x:v>1</x:v>
      </x:c>
      <x:c r="AQ787" s="26" t="b">
        <x:f t="shared" si="451"/>
        <x:v>1</x:v>
      </x:c>
    </x:row>
    <x:row r="788">
      <x:c r="A788" s="30" t="n">
        <x:f>'净值底稿'!A750</x:f>
        <x:v>44960</x:v>
      </x:c>
      <x:c r="B788" s="32" t="n">
        <x:f>'净值底稿'!F750</x:f>
        <x:v>1.6589075360581673</x:v>
      </x:c>
      <x:c r="C788" s="32" t="n">
        <x:f>'净值底稿'!O750</x:f>
        <x:v>1.339864796948665</x:v>
      </x:c>
      <x:c r="D788" s="32" t="n">
        <x:f>'净值底稿'!P750</x:f>
        <x:v>1.5648</x:v>
      </x:c>
      <x:c r="E788" s="32" t="n">
        <x:f>'净值底稿'!Q750</x:f>
        <x:v>1.5066</x:v>
      </x:c>
      <x:c r="F788" s="33">
        <x:f t="shared" si="452"/>
        <x:v>4.9402514824341548E-3</x:v>
      </x:c>
      <x:c r="G788" s="33">
        <x:f t="shared" si="453"/>
        <x:v>-2.9896974861368664E-3</x:v>
      </x:c>
      <x:c r="H788" s="33">
        <x:f t="shared" si="454"/>
        <x:v>6.3946796265490491E-4</x:v>
      </x:c>
      <x:c r="I788" s="33">
        <x:f t="shared" si="455"/>
        <x:v>-1.4327772325809618E-2</x:v>
      </x:c>
      <x:c r="J788" s="34">
        <x:f t="shared" si="456"/>
        <x:v>0.12730689778357843</x:v>
      </x:c>
      <x:c r="K788" s="34">
        <x:f t="shared" si="457"/>
        <x:v>0.12663458155555832</x:v>
      </x:c>
      <x:c r="L788" s="34">
        <x:f t="shared" si="458"/>
        <x:v>0.875457306985159</x:v>
      </x:c>
      <x:c r="M788" s="34">
        <x:f t="shared" si="459"/>
        <x:v>6.2977251587364169E-2</x:v>
      </x:c>
      <x:c r="N788" s="34">
        <x:f t="shared" si="430"/>
        <x:v>1.1923760379116599</x:v>
      </x:c>
      <x:c r="O788" s="35">
        <x:f t="shared" si="431"/>
        <x:v>0.21297096827263701</x:v>
      </x:c>
      <x:c r="P788" s="26" t="b">
        <x:f t="shared" si="432"/>
        <x:v>0</x:v>
      </x:c>
      <x:c r="Q788" s="26" t="b">
        <x:f t="shared" si="433"/>
        <x:v>0</x:v>
      </x:c>
      <x:c r="R788" s="26" t="b">
        <x:f t="shared" si="434"/>
        <x:v>0</x:v>
      </x:c>
      <x:c r="S788" s="26" t="b">
        <x:f t="shared" si="460"/>
        <x:v>0</x:v>
      </x:c>
      <x:c r="T788" s="26" t="str">
        <x:f t="shared" si="461"/>
        <x:v>不调</x:v>
      </x:c>
      <x:c r="U788" s="34">
        <x:f t="shared" si="435"/>
        <x:v>0.12730689778357843</x:v>
      </x:c>
      <x:c r="V788" s="34">
        <x:f t="shared" si="436"/>
        <x:v>0.12663458155555832</x:v>
      </x:c>
      <x:c r="W788" s="34">
        <x:f t="shared" si="437"/>
        <x:v>0.875457306985159</x:v>
      </x:c>
      <x:c r="X788" s="34">
        <x:f t="shared" si="438"/>
        <x:v>6.2977251587364169E-2</x:v>
      </x:c>
      <x:c r="Y788" s="34">
        <x:f t="shared" si="462"/>
        <x:v>0.99998626710299976</x:v>
      </x:c>
      <x:c r="Z788" s="34">
        <x:f t="shared" si="439"/>
        <x:v>0.12730514949106375</x:v>
      </x:c>
      <x:c r="AA788" s="34">
        <x:f t="shared" si="440"/>
        <x:v>0.12663284249589316</x:v>
      </x:c>
      <x:c r="AB788" s="34">
        <x:f t="shared" si="441"/>
        <x:v>0.87544528442013403</x:v>
      </x:c>
      <x:c r="AC788" s="34">
        <x:f t="shared" si="442"/>
        <x:v>6.2976386727254766E-2</x:v>
      </x:c>
      <x:c r="AD788" s="34">
        <x:f t="shared" si="443"/>
        <x:v>1.1923596631343456</x:v>
      </x:c>
      <x:c r="AE788" s="34">
        <x:f t="shared" si="463"/>
        <x:v>1.2170439798392672</x:v>
      </x:c>
      <x:c r="AF788" s="33">
        <x:f t="shared" si="444"/>
        <x:v>-2.0282189562435993E-2</x:v>
      </x:c>
      <x:c r="AG788" s="33">
        <x:f t="shared" si="464"/>
        <x:v>-1.0586595231354412E-4</x:v>
      </x:c>
      <x:c r="AH788" s="30">
        <x:f t="shared" si="465"/>
        <x:v>44925</x:v>
      </x:c>
      <x:c r="AI788" s="36">
        <x:f t="shared" si="445"/>
        <x:v>2023</x:v>
      </x:c>
      <x:c r="AJ788" s="36">
        <x:f t="shared" si="446"/>
        <x:v>2</x:v>
      </x:c>
      <x:c r="AK788" s="26">
        <x:f t="shared" si="447"/>
        <x:v>0</x:v>
      </x:c>
      <x:c r="AL788" s="34">
        <x:f t="shared" si="466"/>
        <x:v>1.1869642710874493</x:v>
      </x:c>
      <x:c r="AM788" s="35" t="str">
        <x:f t="shared" si="448"/>
      </x:c>
      <x:c r="AN788" s="34">
        <x:f t="shared" si="467"/>
        <x:v>1.1924859067904885</x:v>
      </x:c>
      <x:c r="AO788" s="35">
        <x:f t="shared" si="449"/>
        <x:v>-1.0586595231354412E-4</x:v>
      </x:c>
      <x:c r="AP788" s="31">
        <x:f t="shared" si="450"/>
        <x:v>1</x:v>
      </x:c>
      <x:c r="AQ788" s="26" t="b">
        <x:f t="shared" si="451"/>
        <x:v>1</x:v>
      </x:c>
    </x:row>
    <x:row r="789">
      <x:c r="A789" s="30" t="n">
        <x:f>'净值底稿'!A751</x:f>
        <x:v>44963</x:v>
      </x:c>
      <x:c r="B789" s="32" t="n">
        <x:f>'净值底稿'!F751</x:f>
        <x:v>1.6498679720715574</x:v>
      </x:c>
      <x:c r="C789" s="32" t="n">
        <x:f>'净值底稿'!O751</x:f>
        <x:v>1.33356119698296</x:v>
      </x:c>
      <x:c r="D789" s="32" t="n">
        <x:f>'净值底稿'!P751</x:f>
        <x:v>1.565</x:v>
      </x:c>
      <x:c r="E789" s="32" t="n">
        <x:f>'净值底稿'!Q751</x:f>
        <x:v>1.4873</x:v>
      </x:c>
      <x:c r="F789" s="33">
        <x:f t="shared" si="452"/>
        <x:v>-5.4491065898039093E-3</x:v>
      </x:c>
      <x:c r="G789" s="33">
        <x:f t="shared" si="453"/>
        <x:v>-4.7046537680970335E-3</x:v>
      </x:c>
      <x:c r="H789" s="33">
        <x:f t="shared" si="454"/>
        <x:v>1.2781186094068531E-4</x:v>
      </x:c>
      <x:c r="I789" s="33">
        <x:f t="shared" si="455"/>
        <x:v>-1.2810301340767216E-2</x:v>
      </x:c>
      <x:c r="J789" s="34">
        <x:f t="shared" si="456"/>
        <x:v>0.12661145016205602</x:v>
      </x:c>
      <x:c r="K789" s="34">
        <x:f t="shared" si="457"/>
        <x:v>0.12603707881628001</x:v>
      </x:c>
      <x:c r="L789" s="34">
        <x:f t="shared" si="458"/>
        <x:v>0.87555717671108746</x:v>
      </x:c>
      <x:c r="M789" s="34">
        <x:f t="shared" si="459"/>
        <x:v>6.2169640235925937E-2</x:v>
      </x:c>
      <x:c r="N789" s="34">
        <x:f t="shared" si="430"/>
        <x:v>1.1903753459253494</x:v>
      </x:c>
      <x:c r="O789" s="35">
        <x:f t="shared" si="431"/>
        <x:v>0.212242743302061</x:v>
      </x:c>
      <x:c r="P789" s="26" t="b">
        <x:f t="shared" si="432"/>
        <x:v>0</x:v>
      </x:c>
      <x:c r="Q789" s="26" t="b">
        <x:f t="shared" si="433"/>
        <x:v>0</x:v>
      </x:c>
      <x:c r="R789" s="26" t="b">
        <x:f t="shared" si="434"/>
        <x:v>0</x:v>
      </x:c>
      <x:c r="S789" s="26" t="b">
        <x:f t="shared" si="460"/>
        <x:v>0</x:v>
      </x:c>
      <x:c r="T789" s="26" t="str">
        <x:f t="shared" si="461"/>
        <x:v>不调</x:v>
      </x:c>
      <x:c r="U789" s="34">
        <x:f t="shared" si="435"/>
        <x:v>0.12661145016205602</x:v>
      </x:c>
      <x:c r="V789" s="34">
        <x:f t="shared" si="436"/>
        <x:v>0.12603707881628001</x:v>
      </x:c>
      <x:c r="W789" s="34">
        <x:f t="shared" si="437"/>
        <x:v>0.87555717671108746</x:v>
      </x:c>
      <x:c r="X789" s="34">
        <x:f t="shared" si="438"/>
        <x:v>6.2169640235925937E-2</x:v>
      </x:c>
      <x:c r="Y789" s="34">
        <x:f t="shared" si="462"/>
        <x:v>0.99995880187477393</x:v>
      </x:c>
      <x:c r="Z789" s="34">
        <x:f t="shared" si="439"/>
        <x:v>0.1266062340076772</x:v>
      </x:c>
      <x:c r="AA789" s="34">
        <x:f t="shared" si="440"/>
        <x:v>0.12603188632492382</x:v>
      </x:c>
      <x:c r="AB789" s="34">
        <x:f t="shared" si="441"/>
        <x:v>0.87552110539687877</x:v>
      </x:c>
      <x:c r="AC789" s="34">
        <x:f t="shared" si="442"/>
        <x:v>6.2167078963302237E-2</x:v>
      </x:c>
      <x:c r="AD789" s="34">
        <x:f t="shared" si="443"/>
        <x:v>1.1903263046927819</x:v>
      </x:c>
      <x:c r="AE789" s="34">
        <x:f t="shared" si="463"/>
        <x:v>1.2170439798392672</x:v>
      </x:c>
      <x:c r="AF789" s="33">
        <x:f t="shared" si="444"/>
        <x:v>-2.1952924946897823E-2</x:v>
      </x:c>
      <x:c r="AG789" s="33">
        <x:f t="shared" si="464"/>
        <x:v>-1.7053230702376299E-3</x:v>
      </x:c>
      <x:c r="AH789" s="30">
        <x:f t="shared" si="465"/>
        <x:v>44925</x:v>
      </x:c>
      <x:c r="AI789" s="36">
        <x:f t="shared" si="445"/>
        <x:v>2023</x:v>
      </x:c>
      <x:c r="AJ789" s="36">
        <x:f t="shared" si="446"/>
        <x:v>2</x:v>
      </x:c>
      <x:c r="AK789" s="26">
        <x:f t="shared" si="447"/>
        <x:v>0</x:v>
      </x:c>
      <x:c r="AL789" s="34">
        <x:f t="shared" si="466"/>
        <x:v>1.1869642710874493</x:v>
      </x:c>
      <x:c r="AM789" s="35" t="str">
        <x:f t="shared" si="448"/>
      </x:c>
      <x:c r="AN789" s="34">
        <x:f t="shared" si="467"/>
        <x:v>1.1924859067904885</x:v>
      </x:c>
      <x:c r="AO789" s="35">
        <x:f t="shared" si="449"/>
        <x:v>-1.8110084869003007E-3</x:v>
      </x:c>
      <x:c r="AP789" s="31">
        <x:f t="shared" si="450"/>
        <x:v>1</x:v>
      </x:c>
      <x:c r="AQ789" s="26" t="b">
        <x:f t="shared" si="451"/>
        <x:v>1</x:v>
      </x:c>
    </x:row>
    <x:row r="790">
      <x:c r="A790" s="30" t="n">
        <x:f>'净值底稿'!A752</x:f>
        <x:v>44964</x:v>
      </x:c>
      <x:c r="B790" s="32" t="n">
        <x:f>'净值底稿'!F752</x:f>
        <x:v>1.64081168789428</x:v>
      </x:c>
      <x:c r="C790" s="32" t="n">
        <x:f>'净值底稿'!O752</x:f>
        <x:v>1.3394066422977176</x:v>
      </x:c>
      <x:c r="D790" s="32" t="n">
        <x:f>'净值底稿'!P752</x:f>
        <x:v>1.5654</x:v>
      </x:c>
      <x:c r="E790" s="32" t="n">
        <x:f>'净值底稿'!Q752</x:f>
        <x:v>1.4835</x:v>
      </x:c>
      <x:c r="F790" s="33">
        <x:f t="shared" si="452"/>
        <x:v>-5.4890962977519608E-3</x:v>
      </x:c>
      <x:c r="G790" s="33">
        <x:f t="shared" si="453"/>
        <x:v>4.3833348840549569E-3</x:v>
      </x:c>
      <x:c r="H790" s="33">
        <x:f t="shared" si="454"/>
        <x:v>2.5559105431316453E-4</x:v>
      </x:c>
      <x:c r="I790" s="33">
        <x:f t="shared" si="455"/>
        <x:v>-2.5549653734956435E-3</x:v>
      </x:c>
      <x:c r="J790" s="34">
        <x:f t="shared" si="456"/>
        <x:v>0.12591128019731335</x:v>
      </x:c>
      <x:c r="K790" s="34">
        <x:f t="shared" si="457"/>
        <x:v>0.1265843262887551</x:v>
      </x:c>
      <x:c r="L790" s="34">
        <x:f t="shared" si="458"/>
        <x:v>0.87574488075928059</x:v>
      </x:c>
      <x:c r="M790" s="34">
        <x:f t="shared" si="459"/>
        <x:v>6.2008244229179631E-2</x:v>
      </x:c>
      <x:c r="N790" s="34">
        <x:f t="shared" si="430"/>
        <x:v>1.1902487314745287</x:v>
      </x:c>
      <x:c r="O790" s="35">
        <x:f t="shared" si="431"/>
        <x:v>0.2121368414930101</x:v>
      </x:c>
      <x:c r="P790" s="26" t="b">
        <x:f t="shared" si="432"/>
        <x:v>0</x:v>
      </x:c>
      <x:c r="Q790" s="26" t="b">
        <x:f t="shared" si="433"/>
        <x:v>0</x:v>
      </x:c>
      <x:c r="R790" s="26" t="b">
        <x:f t="shared" si="434"/>
        <x:v>0</x:v>
      </x:c>
      <x:c r="S790" s="26" t="b">
        <x:f t="shared" si="460"/>
        <x:v>0</x:v>
      </x:c>
      <x:c r="T790" s="26" t="str">
        <x:f t="shared" si="461"/>
        <x:v>不调</x:v>
      </x:c>
      <x:c r="U790" s="34">
        <x:f t="shared" si="435"/>
        <x:v>0.12591128019731335</x:v>
      </x:c>
      <x:c r="V790" s="34">
        <x:f t="shared" si="436"/>
        <x:v>0.1265843262887551</x:v>
      </x:c>
      <x:c r="W790" s="34">
        <x:f t="shared" si="437"/>
        <x:v>0.87574488075928059</x:v>
      </x:c>
      <x:c r="X790" s="34">
        <x:f t="shared" si="438"/>
        <x:v>6.2008244229179631E-2</x:v>
      </x:c>
      <x:c r="Y790" s="34">
        <x:f t="shared" si="462"/>
        <x:v>0.99998626710299976</x:v>
      </x:c>
      <x:c r="Z790" s="34">
        <x:f t="shared" si="439"/>
        <x:v>0.12590955107067123</x:v>
      </x:c>
      <x:c r="AA790" s="34">
        <x:f t="shared" si="440"/>
        <x:v>0.12658258791924032</x:v>
      </x:c>
      <x:c r="AB790" s="34">
        <x:f t="shared" si="441"/>
        <x:v>0.87573285424503466</x:v>
      </x:c>
      <x:c r="AC790" s="34">
        <x:f t="shared" si="442"/>
        <x:v>6.2007392676348465E-2</x:v>
      </x:c>
      <x:c r="AD790" s="34">
        <x:f t="shared" si="443"/>
        <x:v>1.1902323859112947</x:v>
      </x:c>
      <x:c r="AE790" s="34">
        <x:f t="shared" si="463"/>
        <x:v>1.2170439798392672</x:v>
      </x:c>
      <x:c r="AF790" s="33">
        <x:f t="shared" si="444"/>
        <x:v>-2.2030094534064015E-2</x:v>
      </x:c>
      <x:c r="AG790" s="33">
        <x:f t="shared" si="464"/>
        <x:v>-7.8901710494849731E-5</x:v>
      </x:c>
      <x:c r="AH790" s="30">
        <x:f t="shared" si="465"/>
        <x:v>44925</x:v>
      </x:c>
      <x:c r="AI790" s="36">
        <x:f t="shared" si="445"/>
        <x:v>2023</x:v>
      </x:c>
      <x:c r="AJ790" s="36">
        <x:f t="shared" si="446"/>
        <x:v>2</x:v>
      </x:c>
      <x:c r="AK790" s="26">
        <x:f t="shared" si="447"/>
        <x:v>0</x:v>
      </x:c>
      <x:c r="AL790" s="34">
        <x:f t="shared" si="466"/>
        <x:v>1.1869642710874493</x:v>
      </x:c>
      <x:c r="AM790" s="35" t="str">
        <x:f t="shared" si="448"/>
      </x:c>
      <x:c r="AN790" s="34">
        <x:f t="shared" si="467"/>
        <x:v>1.1924859067904885</x:v>
      </x:c>
      <x:c r="AO790" s="35">
        <x:f t="shared" si="449"/>
        <x:v>-1.8897673057277631E-3</x:v>
      </x:c>
      <x:c r="AP790" s="31">
        <x:f t="shared" si="450"/>
        <x:v>1</x:v>
      </x:c>
      <x:c r="AQ790" s="26" t="b">
        <x:f t="shared" si="451"/>
        <x:v>1</x:v>
      </x:c>
    </x:row>
    <x:row r="791">
      <x:c r="A791" s="30" t="n">
        <x:f>'净值底稿'!A753</x:f>
        <x:v>44965</x:v>
      </x:c>
      <x:c r="B791" s="32" t="n">
        <x:f>'净值底稿'!F753</x:f>
        <x:v>1.6320975696749325</x:v>
      </x:c>
      <x:c r="C791" s="32" t="n">
        <x:f>'净值底稿'!O753</x:f>
        <x:v>1.3316956368657387</x:v>
      </x:c>
      <x:c r="D791" s="32" t="n">
        <x:f>'净值底稿'!P753</x:f>
        <x:v>1.5655</x:v>
      </x:c>
      <x:c r="E791" s="32" t="n">
        <x:f>'净值底稿'!Q753</x:f>
        <x:v>1.4849</x:v>
      </x:c>
      <x:c r="F791" s="33">
        <x:f t="shared" si="452"/>
        <x:v>-5.3108582073367883E-3</x:v>
      </x:c>
      <x:c r="G791" s="33">
        <x:f t="shared" si="453"/>
        <x:v>-5.757030903438598E-3</x:v>
      </x:c>
      <x:c r="H791" s="33">
        <x:f t="shared" si="454"/>
        <x:v>6.388143605473573E-5</x:v>
      </x:c>
      <x:c r="I791" s="33">
        <x:f t="shared" si="455"/>
        <x:v>9.4371418941685548E-4</x:v>
      </x:c>
      <x:c r="J791" s="34">
        <x:f t="shared" si="456"/>
        <x:v>0.12524086329798545</x:v>
      </x:c>
      <x:c r="K791" s="34">
        <x:f t="shared" si="457"/>
        <x:v>0.12585384804875202</x:v>
      </x:c>
      <x:c r="L791" s="34">
        <x:f t="shared" si="458"/>
        <x:v>0.87578879731736414</x:v>
      </x:c>
      <x:c r="M791" s="34">
        <x:f t="shared" si="459"/>
        <x:v>6.2065909932665878E-2</x:v>
      </x:c>
      <x:c r="N791" s="34">
        <x:f t="shared" si="430"/>
        <x:v>1.1889494185967675</x:v>
      </x:c>
      <x:c r="O791" s="35">
        <x:f t="shared" si="431"/>
        <x:v>0.21119040677364281</x:v>
      </x:c>
      <x:c r="P791" s="26" t="b">
        <x:f t="shared" si="432"/>
        <x:v>0</x:v>
      </x:c>
      <x:c r="Q791" s="26" t="b">
        <x:f t="shared" si="433"/>
        <x:v>0</x:v>
      </x:c>
      <x:c r="R791" s="26" t="b">
        <x:f t="shared" si="434"/>
        <x:v>0</x:v>
      </x:c>
      <x:c r="S791" s="26" t="b">
        <x:f t="shared" si="460"/>
        <x:v>0</x:v>
      </x:c>
      <x:c r="T791" s="26" t="str">
        <x:f t="shared" si="461"/>
        <x:v>不调</x:v>
      </x:c>
      <x:c r="U791" s="34">
        <x:f t="shared" si="435"/>
        <x:v>0.12524086329798545</x:v>
      </x:c>
      <x:c r="V791" s="34">
        <x:f t="shared" si="436"/>
        <x:v>0.12585384804875202</x:v>
      </x:c>
      <x:c r="W791" s="34">
        <x:f t="shared" si="437"/>
        <x:v>0.87578879731736414</x:v>
      </x:c>
      <x:c r="X791" s="34">
        <x:f t="shared" si="438"/>
        <x:v>6.2065909932665878E-2</x:v>
      </x:c>
      <x:c r="Y791" s="34">
        <x:f t="shared" si="462"/>
        <x:v>0.99998626710299976</x:v>
      </x:c>
      <x:c r="Z791" s="34">
        <x:f t="shared" si="439"/>
        <x:v>0.12523914337810957</x:v>
      </x:c>
      <x:c r="AA791" s="34">
        <x:f t="shared" si="440"/>
        <x:v>0.12585211971081969</x:v>
      </x:c>
      <x:c r="AB791" s="34">
        <x:f t="shared" si="441"/>
        <x:v>0.87577677020001665</x:v>
      </x:c>
      <x:c r="AC791" s="34">
        <x:f t="shared" si="442"/>
        <x:v>6.2065057587917548E-2</x:v>
      </x:c>
      <x:c r="AD791" s="34">
        <x:f t="shared" si="443"/>
        <x:v>1.1889330908768634</x:v>
      </x:c>
      <x:c r="AE791" s="34">
        <x:f t="shared" si="463"/>
        <x:v>1.2170439798392672</x:v>
      </x:c>
      <x:c r="AF791" s="33">
        <x:f t="shared" si="444"/>
        <x:v>-2.3097677181819098E-2</x:v>
      </x:c>
      <x:c r="AG791" s="33">
        <x:f t="shared" si="464"/>
        <x:v>-1.0916313904838493E-3</x:v>
      </x:c>
      <x:c r="AH791" s="30">
        <x:f t="shared" si="465"/>
        <x:v>44925</x:v>
      </x:c>
      <x:c r="AI791" s="36">
        <x:f t="shared" si="445"/>
        <x:v>2023</x:v>
      </x:c>
      <x:c r="AJ791" s="36">
        <x:f t="shared" si="446"/>
        <x:v>2</x:v>
      </x:c>
      <x:c r="AK791" s="26">
        <x:f t="shared" si="447"/>
        <x:v>0</x:v>
      </x:c>
      <x:c r="AL791" s="34">
        <x:f t="shared" si="466"/>
        <x:v>1.1869642710874493</x:v>
      </x:c>
      <x:c r="AM791" s="35" t="str">
        <x:f t="shared" si="448"/>
      </x:c>
      <x:c r="AN791" s="34">
        <x:f t="shared" si="467"/>
        <x:v>1.1924859067904885</x:v>
      </x:c>
      <x:c r="AO791" s="35">
        <x:f t="shared" si="449"/>
        <x:v>-2.9793357669000153E-3</x:v>
      </x:c>
      <x:c r="AP791" s="31">
        <x:f t="shared" si="450"/>
        <x:v>1</x:v>
      </x:c>
      <x:c r="AQ791" s="26" t="b">
        <x:f t="shared" si="451"/>
        <x:v>1</x:v>
      </x:c>
    </x:row>
    <x:row r="792">
      <x:c r="A792" s="30" t="n">
        <x:f>'净值底稿'!A754</x:f>
        <x:v>44966</x:v>
      </x:c>
      <x:c r="B792" s="32" t="n">
        <x:f>'净值底稿'!F754</x:f>
        <x:v>1.6649985080883352</x:v>
      </x:c>
      <x:c r="C792" s="32" t="n">
        <x:f>'净值底稿'!O754</x:f>
        <x:v>1.3504034126314488</x:v>
      </x:c>
      <x:c r="D792" s="32" t="n">
        <x:f>'净值底稿'!P754</x:f>
        <x:v>1.5661</x:v>
      </x:c>
      <x:c r="E792" s="32" t="n">
        <x:f>'净值底稿'!Q754</x:f>
        <x:v>1.4886</x:v>
      </x:c>
      <x:c r="F792" s="33">
        <x:f t="shared" si="452"/>
        <x:v>2.0158683539952538E-2</x:v>
      </x:c>
      <x:c r="G792" s="33">
        <x:f t="shared" si="453"/>
        <x:v>1.4048086700757301E-2</x:v>
      </x:c>
      <x:c r="H792" s="33">
        <x:f t="shared" si="454"/>
        <x:v>3.8326413286493555E-4</x:v>
      </x:c>
      <x:c r="I792" s="33">
        <x:f t="shared" si="455"/>
        <x:v>2.4917502862145113E-3</x:v>
      </x:c>
      <x:c r="J792" s="34">
        <x:f t="shared" si="456"/>
        <x:v>0.12776379963628362</x:v>
      </x:c>
      <x:c r="K792" s="34">
        <x:f t="shared" si="457"/>
        <x:v>0.12762010119999137</x:v>
      </x:c>
      <x:c r="L792" s="34">
        <x:f t="shared" si="458"/>
        <x:v>0.87611242402443057</x:v>
      </x:c>
      <x:c r="M792" s="34">
        <x:f t="shared" si="459"/>
        <x:v>6.2219708212926161E-2</x:v>
      </x:c>
      <x:c r="N792" s="34">
        <x:f t="shared" si="430"/>
        <x:v>1.1937160330736316</x:v>
      </x:c>
      <x:c r="O792" s="35">
        <x:f t="shared" si="431"/>
        <x:v>0.21394024521786936</x:v>
      </x:c>
      <x:c r="P792" s="26" t="b">
        <x:f t="shared" si="432"/>
        <x:v>0</x:v>
      </x:c>
      <x:c r="Q792" s="26" t="b">
        <x:f t="shared" si="433"/>
        <x:v>0</x:v>
      </x:c>
      <x:c r="R792" s="26" t="b">
        <x:f t="shared" si="434"/>
        <x:v>0</x:v>
      </x:c>
      <x:c r="S792" s="26" t="b">
        <x:f t="shared" si="460"/>
        <x:v>0</x:v>
      </x:c>
      <x:c r="T792" s="26" t="str">
        <x:f t="shared" si="461"/>
        <x:v>不调</x:v>
      </x:c>
      <x:c r="U792" s="34">
        <x:f t="shared" si="435"/>
        <x:v>0.12776379963628362</x:v>
      </x:c>
      <x:c r="V792" s="34">
        <x:f t="shared" si="436"/>
        <x:v>0.12762010119999137</x:v>
      </x:c>
      <x:c r="W792" s="34">
        <x:f t="shared" si="437"/>
        <x:v>0.87611242402443057</x:v>
      </x:c>
      <x:c r="X792" s="34">
        <x:f t="shared" si="438"/>
        <x:v>6.2219708212926161E-2</x:v>
      </x:c>
      <x:c r="Y792" s="34">
        <x:f t="shared" si="462"/>
        <x:v>0.99998626710299976</x:v>
      </x:c>
      <x:c r="Z792" s="34">
        <x:f t="shared" si="439"/>
        <x:v>0.12776204506918284</x:v>
      </x:c>
      <x:c r="AA792" s="34">
        <x:f t="shared" si="440"/>
        <x:v>0.12761834860628643</x:v>
      </x:c>
      <x:c r="AB792" s="34">
        <x:f t="shared" si="441"/>
        <x:v>0.87610039246275084</x:v>
      </x:c>
      <x:c r="AC792" s="34">
        <x:f t="shared" si="442"/>
        <x:v>6.2218853756081889E-2</x:v>
      </x:c>
      <x:c r="AD792" s="34">
        <x:f t="shared" si="443"/>
        <x:v>1.1936996398943021</x:v>
      </x:c>
      <x:c r="AE792" s="34">
        <x:f t="shared" si="463"/>
        <x:v>1.2170439798392672</x:v>
      </x:c>
      <x:c r="AF792" s="33">
        <x:f t="shared" si="444"/>
        <x:v>-1.9181180246294893E-2</x:v>
      </x:c>
      <x:c r="AG792" s="33">
        <x:f t="shared" si="464"/>
        <x:v>4.0090977818805218E-3</x:v>
      </x:c>
      <x:c r="AH792" s="30">
        <x:f t="shared" si="465"/>
        <x:v>44925</x:v>
      </x:c>
      <x:c r="AI792" s="36">
        <x:f t="shared" si="445"/>
        <x:v>2023</x:v>
      </x:c>
      <x:c r="AJ792" s="36">
        <x:f t="shared" si="446"/>
        <x:v>2</x:v>
      </x:c>
      <x:c r="AK792" s="26">
        <x:f t="shared" si="447"/>
        <x:v>0</x:v>
      </x:c>
      <x:c r="AL792" s="34">
        <x:f t="shared" si="466"/>
        <x:v>1.1869642710874493</x:v>
      </x:c>
      <x:c r="AM792" s="35" t="str">
        <x:f t="shared" si="448"/>
      </x:c>
      <x:c r="AN792" s="34">
        <x:f t="shared" si="467"/>
        <x:v>1.1936996398943021</x:v>
      </x:c>
      <x:c r="AO792" s="35">
        <x:f t="shared" si="449"/>
        <x:v>0</x:v>
      </x:c>
      <x:c r="AP792" s="31">
        <x:f t="shared" si="450"/>
        <x:v>1</x:v>
      </x:c>
      <x:c r="AQ792" s="26" t="b">
        <x:f t="shared" si="451"/>
        <x:v>1</x:v>
      </x:c>
    </x:row>
    <x:row r="793">
      <x:c r="A793" s="30" t="n">
        <x:f>'净值底稿'!A755</x:f>
        <x:v>44967</x:v>
      </x:c>
      <x:c r="B793" s="32" t="n">
        <x:f>'净值底稿'!F755</x:f>
        <x:v>1.659474475776015</x:v>
      </x:c>
      <x:c r="C793" s="32" t="n">
        <x:f>'净值底稿'!O755</x:f>
        <x:v>1.3457968327157388</x:v>
      </x:c>
      <x:c r="D793" s="32" t="n">
        <x:f>'净值底稿'!P755</x:f>
        <x:v>1.5665</x:v>
      </x:c>
      <x:c r="E793" s="32" t="n">
        <x:f>'净值底稿'!Q755</x:f>
        <x:v>1.482</x:v>
      </x:c>
      <x:c r="F793" s="33">
        <x:f t="shared" si="452"/>
        <x:v>-3.3177400973546378E-3</x:v>
      </x:c>
      <x:c r="G793" s="33">
        <x:f t="shared" si="453"/>
        <x:v>-3.4112620514883396E-3</x:v>
      </x:c>
      <x:c r="H793" s="33">
        <x:f t="shared" si="454"/>
        <x:v>2.5541153183072929E-4</x:v>
      </x:c>
      <x:c r="I793" s="33">
        <x:f t="shared" si="455"/>
        <x:v>-4.4336960902860989E-3</x:v>
      </x:c>
      <x:c r="J793" s="34">
        <x:f t="shared" si="456"/>
        <x:v>0.1273381638093368</x:v>
      </x:c>
      <x:c r="K793" s="34">
        <x:f t="shared" si="457"/>
        <x:v>0.12718300897661219</x:v>
      </x:c>
      <x:c r="L793" s="34">
        <x:f t="shared" si="458"/>
        <x:v>0.8763241586060273</x:v>
      </x:c>
      <x:c r="M793" s="34">
        <x:f t="shared" si="459"/>
        <x:v>6.1942994267441466E-2</x:v>
      </x:c>
      <x:c r="N793" s="34">
        <x:f t="shared" si="430"/>
        <x:v>1.1927883256594178</x:v>
      </x:c>
      <x:c r="O793" s="35">
        <x:f t="shared" si="431"/>
        <x:v>0.2133833533667763</x:v>
      </x:c>
      <x:c r="P793" s="26" t="b">
        <x:f t="shared" si="432"/>
        <x:v>0</x:v>
      </x:c>
      <x:c r="Q793" s="26" t="b">
        <x:f t="shared" si="433"/>
        <x:v>0</x:v>
      </x:c>
      <x:c r="R793" s="26" t="b">
        <x:f t="shared" si="434"/>
        <x:v>0</x:v>
      </x:c>
      <x:c r="S793" s="26" t="b">
        <x:f t="shared" si="460"/>
        <x:v>0</x:v>
      </x:c>
      <x:c r="T793" s="26" t="str">
        <x:f t="shared" si="461"/>
        <x:v>不调</x:v>
      </x:c>
      <x:c r="U793" s="34">
        <x:f t="shared" si="435"/>
        <x:v>0.1273381638093368</x:v>
      </x:c>
      <x:c r="V793" s="34">
        <x:f t="shared" si="436"/>
        <x:v>0.12718300897661219</x:v>
      </x:c>
      <x:c r="W793" s="34">
        <x:f t="shared" si="437"/>
        <x:v>0.8763241586060273</x:v>
      </x:c>
      <x:c r="X793" s="34">
        <x:f t="shared" si="438"/>
        <x:v>6.1942994267441466E-2</x:v>
      </x:c>
      <x:c r="Y793" s="34">
        <x:f t="shared" si="462"/>
        <x:v>0.99998626710299976</x:v>
      </x:c>
      <x:c r="Z793" s="34">
        <x:f t="shared" si="439"/>
        <x:v>0.127336415087449</x:v>
      </x:c>
      <x:c r="AA793" s="34">
        <x:f t="shared" si="440"/>
        <x:v>0.12718126238544974</x:v>
      </x:c>
      <x:c r="AB793" s="34">
        <x:f t="shared" si="441"/>
        <x:v>0.8763121241366183</x:v>
      </x:c>
      <x:c r="AC793" s="34">
        <x:f t="shared" si="442"/>
        <x:v>6.1942143610681302E-2</x:v>
      </x:c>
      <x:c r="AD793" s="34">
        <x:f t="shared" si="443"/>
        <x:v>1.1927719452201984</x:v>
      </x:c>
      <x:c r="AE793" s="34">
        <x:f t="shared" si="463"/>
        <x:v>1.2170439798392672</x:v>
      </x:c>
      <x:c r="AF793" s="33">
        <x:f t="shared" si="444"/>
        <x:v>-1.994343262950482E-2</x:v>
      </x:c>
      <x:c r="AG793" s="33">
        <x:f t="shared" si="464"/>
        <x:v>-7.7715921417709222E-4</x:v>
      </x:c>
      <x:c r="AH793" s="30">
        <x:f t="shared" si="465"/>
        <x:v>44925</x:v>
      </x:c>
      <x:c r="AI793" s="36">
        <x:f t="shared" si="445"/>
        <x:v>2023</x:v>
      </x:c>
      <x:c r="AJ793" s="36">
        <x:f t="shared" si="446"/>
        <x:v>2</x:v>
      </x:c>
      <x:c r="AK793" s="26">
        <x:f t="shared" si="447"/>
        <x:v>0</x:v>
      </x:c>
      <x:c r="AL793" s="34">
        <x:f t="shared" si="466"/>
        <x:v>1.1869642710874493</x:v>
      </x:c>
      <x:c r="AM793" s="35" t="str">
        <x:f t="shared" si="448"/>
      </x:c>
      <x:c r="AN793" s="34">
        <x:f t="shared" si="467"/>
        <x:v>1.1936996398943021</x:v>
      </x:c>
      <x:c r="AO793" s="35">
        <x:f t="shared" si="449"/>
        <x:v>-7.7715921417709222E-4</x:v>
      </x:c>
      <x:c r="AP793" s="31">
        <x:f t="shared" si="450"/>
        <x:v>1</x:v>
      </x:c>
      <x:c r="AQ793" s="26" t="b">
        <x:f t="shared" si="451"/>
        <x:v>1</x:v>
      </x:c>
    </x:row>
    <x:row r="794">
      <x:c r="A794" s="30" t="n">
        <x:f>'净值底稿'!A756</x:f>
        <x:v>44970</x:v>
      </x:c>
      <x:c r="B794" s="32" t="n">
        <x:f>'净值底稿'!F756</x:f>
        <x:v>1.6749480292782024</x:v>
      </x:c>
      <x:c r="C794" s="32" t="n">
        <x:f>'净值底稿'!O756</x:f>
        <x:v>1.3574668874582925</x:v>
      </x:c>
      <x:c r="D794" s="32" t="n">
        <x:f>'净值底稿'!P756</x:f>
        <x:v>1.5673</x:v>
      </x:c>
      <x:c r="E794" s="32" t="n">
        <x:f>'净值底稿'!Q756</x:f>
        <x:v>1.4862</x:v>
      </x:c>
      <x:c r="F794" s="33">
        <x:f t="shared" si="452"/>
        <x:v>9.3243696893570149E-3</x:v>
      </x:c>
      <x:c r="G794" s="33">
        <x:f t="shared" si="453"/>
        <x:v>8.6714832869714265E-3</x:v>
      </x:c>
      <x:c r="H794" s="33">
        <x:f t="shared" si="454"/>
        <x:v>5.1069262687519767E-4</x:v>
      </x:c>
      <x:c r="I794" s="33">
        <x:f t="shared" si="455"/>
        <x:v>2.834008097166052E-3</x:v>
      </x:c>
      <x:c r="J794" s="34">
        <x:f t="shared" si="456"/>
        <x:v>0.12852374689664178</x:v>
      </x:c>
      <x:c r="K794" s="34">
        <x:f t="shared" si="457"/>
        <x:v>0.1282841125766411</x:v>
      </x:c>
      <x:c r="L794" s="34">
        <x:f t="shared" si="458"/>
        <x:v>0.87675965027725622</x:v>
      </x:c>
      <x:c r="M794" s="34">
        <x:f t="shared" si="459"/>
        <x:v>6.2117688147229795E-2</x:v>
      </x:c>
      <x:c r="N794" s="34">
        <x:f t="shared" si="430"/>
        <x:v>1.1956851978977689</x:v>
      </x:c>
      <x:c r="O794" s="35">
        <x:f t="shared" si="431"/>
        <x:v>0.21477882299186909</x:v>
      </x:c>
      <x:c r="P794" s="26" t="b">
        <x:f t="shared" si="432"/>
        <x:v>0</x:v>
      </x:c>
      <x:c r="Q794" s="26" t="b">
        <x:f t="shared" si="433"/>
        <x:v>0</x:v>
      </x:c>
      <x:c r="R794" s="26" t="b">
        <x:f t="shared" si="434"/>
        <x:v>0</x:v>
      </x:c>
      <x:c r="S794" s="26" t="b">
        <x:f t="shared" si="460"/>
        <x:v>0</x:v>
      </x:c>
      <x:c r="T794" s="26" t="str">
        <x:f t="shared" si="461"/>
        <x:v>不调</x:v>
      </x:c>
      <x:c r="U794" s="34">
        <x:f t="shared" si="435"/>
        <x:v>0.12852374689664178</x:v>
      </x:c>
      <x:c r="V794" s="34">
        <x:f t="shared" si="436"/>
        <x:v>0.1282841125766411</x:v>
      </x:c>
      <x:c r="W794" s="34">
        <x:f t="shared" si="437"/>
        <x:v>0.87675965027725622</x:v>
      </x:c>
      <x:c r="X794" s="34">
        <x:f t="shared" si="438"/>
        <x:v>6.2117688147229795E-2</x:v>
      </x:c>
      <x:c r="Y794" s="34">
        <x:f t="shared" si="462"/>
        <x:v>0.99995880187477393</x:v>
      </x:c>
      <x:c r="Z794" s="34">
        <x:f t="shared" si="439"/>
        <x:v>0.12851845195922262</x:v>
      </x:c>
      <x:c r="AA794" s="34">
        <x:f t="shared" si="440"/>
        <x:v>0.12827882751170666</x:v>
      </x:c>
      <x:c r="AB794" s="34">
        <x:f t="shared" si="441"/>
        <x:v>0.87672352942339093</x:v>
      </x:c>
      <x:c r="AC794" s="34">
        <x:f t="shared" si="442"/>
        <x:v>6.2115129014934753E-2</x:v>
      </x:c>
      <x:c r="AD794" s="34">
        <x:f t="shared" si="443"/>
        <x:v>1.1956359379092549</x:v>
      </x:c>
      <x:c r="AE794" s="34">
        <x:f t="shared" si="463"/>
        <x:v>1.2170439798392672</x:v>
      </x:c>
      <x:c r="AF794" s="33">
        <x:f t="shared" si="444"/>
        <x:v>-1.7590195822536736E-2</x:v>
      </x:c>
      <x:c r="AG794" s="33">
        <x:f t="shared" si="464"/>
        <x:v>2.401123450743059E-3</x:v>
      </x:c>
      <x:c r="AH794" s="30">
        <x:f t="shared" si="465"/>
        <x:v>44925</x:v>
      </x:c>
      <x:c r="AI794" s="36">
        <x:f t="shared" si="445"/>
        <x:v>2023</x:v>
      </x:c>
      <x:c r="AJ794" s="36">
        <x:f t="shared" si="446"/>
        <x:v>2</x:v>
      </x:c>
      <x:c r="AK794" s="26">
        <x:f t="shared" si="447"/>
        <x:v>0</x:v>
      </x:c>
      <x:c r="AL794" s="34">
        <x:f t="shared" si="466"/>
        <x:v>1.1869642710874493</x:v>
      </x:c>
      <x:c r="AM794" s="35" t="str">
        <x:f t="shared" si="448"/>
      </x:c>
      <x:c r="AN794" s="34">
        <x:f t="shared" si="467"/>
        <x:v>1.1956359379092549</x:v>
      </x:c>
      <x:c r="AO794" s="35">
        <x:f t="shared" si="449"/>
        <x:v>0</x:v>
      </x:c>
      <x:c r="AP794" s="31">
        <x:f t="shared" si="450"/>
        <x:v>1</x:v>
      </x:c>
      <x:c r="AQ794" s="26" t="b">
        <x:f t="shared" si="451"/>
        <x:v>1</x:v>
      </x:c>
    </x:row>
    <x:row r="795">
      <x:c r="A795" s="30" t="n">
        <x:f>'净值底稿'!A757</x:f>
        <x:v>44971</x:v>
      </x:c>
      <x:c r="B795" s="32" t="n">
        <x:f>'净值底稿'!F757</x:f>
        <x:v>1.6676967992111125</x:v>
      </x:c>
      <x:c r="C795" s="32" t="n">
        <x:f>'净值底稿'!O757</x:f>
        <x:v>1.3584798346096862</x:v>
      </x:c>
      <x:c r="D795" s="32" t="n">
        <x:f>'净值底稿'!P757</x:f>
        <x:v>1.5676</x:v>
      </x:c>
      <x:c r="E795" s="32" t="n">
        <x:f>'净值底稿'!Q757</x:f>
        <x:v>1.4836</x:v>
      </x:c>
      <x:c r="F795" s="33">
        <x:f t="shared" si="452"/>
        <x:v>-4.3292269015742235E-3</x:v>
      </x:c>
      <x:c r="G795" s="33">
        <x:f t="shared" si="453"/>
        <x:v>7.4620394851065974E-4</x:v>
      </x:c>
      <x:c r="H795" s="33">
        <x:f t="shared" si="454"/>
        <x:v>1.9141198239025492E-4</x:v>
      </x:c>
      <x:c r="I795" s="33">
        <x:f t="shared" si="455"/>
        <x:v>-1.7494280715919519E-3</x:v>
      </x:c>
      <x:c r="J795" s="34">
        <x:f t="shared" si="456"/>
        <x:v>0.12796206641965208</x:v>
      </x:c>
      <x:c r="K795" s="34">
        <x:f t="shared" si="457"/>
        <x:v>0.12837454967930623</x:v>
      </x:c>
      <x:c r="L795" s="34">
        <x:f t="shared" si="458"/>
        <x:v>0.87689134481216602</x:v>
      </x:c>
      <x:c r="M795" s="34">
        <x:f t="shared" si="459"/>
        <x:v>6.2006463064565469E-2</x:v>
      </x:c>
      <x:c r="N795" s="34">
        <x:f t="shared" si="430"/>
        <x:v>1.1952344239756896</x:v>
      </x:c>
      <x:c r="O795" s="35">
        <x:f t="shared" si="431"/>
        <x:v>0.21446555667825382</x:v>
      </x:c>
      <x:c r="P795" s="26" t="b">
        <x:f t="shared" si="432"/>
        <x:v>0</x:v>
      </x:c>
      <x:c r="Q795" s="26" t="b">
        <x:f t="shared" si="433"/>
        <x:v>0</x:v>
      </x:c>
      <x:c r="R795" s="26" t="b">
        <x:f t="shared" si="434"/>
        <x:v>0</x:v>
      </x:c>
      <x:c r="S795" s="26" t="b">
        <x:f t="shared" si="460"/>
        <x:v>0</x:v>
      </x:c>
      <x:c r="T795" s="26" t="str">
        <x:f t="shared" si="461"/>
        <x:v>不调</x:v>
      </x:c>
      <x:c r="U795" s="34">
        <x:f t="shared" si="435"/>
        <x:v>0.12796206641965208</x:v>
      </x:c>
      <x:c r="V795" s="34">
        <x:f t="shared" si="436"/>
        <x:v>0.12837454967930623</x:v>
      </x:c>
      <x:c r="W795" s="34">
        <x:f t="shared" si="437"/>
        <x:v>0.87689134481216602</x:v>
      </x:c>
      <x:c r="X795" s="34">
        <x:f t="shared" si="438"/>
        <x:v>6.2006463064565469E-2</x:v>
      </x:c>
      <x:c r="Y795" s="34">
        <x:f t="shared" si="462"/>
        <x:v>0.99998626710299976</x:v>
      </x:c>
      <x:c r="Z795" s="34">
        <x:f t="shared" si="439"/>
        <x:v>0.12796030912977399</x:v>
      </x:c>
      <x:c r="AA795" s="34">
        <x:f t="shared" si="440"/>
        <x:v>0.12837278672483804</x:v>
      </x:c>
      <x:c r="AB795" s="34">
        <x:f t="shared" si="441"/>
        <x:v>0.87687930255364732</x:v>
      </x:c>
      <x:c r="AC795" s="34">
        <x:f t="shared" si="442"/>
        <x:v>6.2005611536194855E-2</x:v>
      </x:c>
      <x:c r="AD795" s="34">
        <x:f t="shared" si="443"/>
        <x:v>1.1952180099444543</x:v>
      </x:c>
      <x:c r="AE795" s="34">
        <x:f t="shared" si="463"/>
        <x:v>1.2170439798392672</x:v>
      </x:c>
      <x:c r="AF795" s="33">
        <x:f t="shared" si="444"/>
        <x:v>-1.7933591765266654E-2</x:v>
      </x:c>
      <x:c r="AG795" s="33">
        <x:f t="shared" si="464"/>
        <x:v>-3.4954449891455575E-4</x:v>
      </x:c>
      <x:c r="AH795" s="30">
        <x:f t="shared" si="465"/>
        <x:v>44925</x:v>
      </x:c>
      <x:c r="AI795" s="36">
        <x:f t="shared" si="445"/>
        <x:v>2023</x:v>
      </x:c>
      <x:c r="AJ795" s="36">
        <x:f t="shared" si="446"/>
        <x:v>2</x:v>
      </x:c>
      <x:c r="AK795" s="26">
        <x:f t="shared" si="447"/>
        <x:v>0</x:v>
      </x:c>
      <x:c r="AL795" s="34">
        <x:f t="shared" si="466"/>
        <x:v>1.1869642710874493</x:v>
      </x:c>
      <x:c r="AM795" s="35" t="str">
        <x:f t="shared" si="448"/>
      </x:c>
      <x:c r="AN795" s="34">
        <x:f t="shared" si="467"/>
        <x:v>1.1956359379092549</x:v>
      </x:c>
      <x:c r="AO795" s="35">
        <x:f t="shared" si="449"/>
        <x:v>-3.4954449891455575E-4</x:v>
      </x:c>
      <x:c r="AP795" s="31">
        <x:f t="shared" si="450"/>
        <x:v>1</x:v>
      </x:c>
      <x:c r="AQ795" s="26" t="b">
        <x:f t="shared" si="451"/>
        <x:v>1</x:v>
      </x:c>
    </x:row>
    <x:row r="796">
      <x:c r="A796" s="30" t="n">
        <x:f>'净值底稿'!A758</x:f>
        <x:v>44972</x:v>
      </x:c>
      <x:c r="B796" s="32" t="n">
        <x:f>'净值底稿'!F758</x:f>
        <x:v>1.6802643607768202</x:v>
      </x:c>
      <x:c r="C796" s="32" t="n">
        <x:f>'净值底稿'!O758</x:f>
        <x:v>1.3580954756367625</x:v>
      </x:c>
      <x:c r="D796" s="32" t="n">
        <x:f>'净值底稿'!P758</x:f>
        <x:v>1.5679</x:v>
      </x:c>
      <x:c r="E796" s="32" t="n">
        <x:f>'净值底稿'!Q758</x:f>
        <x:v>1.4815</x:v>
      </x:c>
      <x:c r="F796" s="33">
        <x:f t="shared" si="452"/>
        <x:v>7.5358791667961E-3</x:v>
      </x:c>
      <x:c r="G796" s="33">
        <x:f t="shared" si="453"/>
        <x:v>-2.8293314566141259E-4</x:v>
      </x:c>
      <x:c r="H796" s="33">
        <x:f t="shared" si="454"/>
        <x:v>1.9137535085489432E-4</x:v>
      </x:c>
      <x:c r="I796" s="33">
        <x:f t="shared" si="455"/>
        <x:v>-1.4154758695066327E-3</x:v>
      </x:c>
      <x:c r="J796" s="34">
        <x:f t="shared" si="456"/>
        <x:v>0.12892460255752183</x:v>
      </x:c>
      <x:c r="K796" s="34">
        <x:f t="shared" si="457"/>
        <x:v>0.12833646580847266</x:v>
      </x:c>
      <x:c r="L796" s="34">
        <x:f t="shared" si="458"/>
        <x:v>0.87704711563783089</x:v>
      </x:c>
      <x:c r="M796" s="34">
        <x:f t="shared" si="459"/>
        <x:v>6.1917844089291366E-2</x:v>
      </x:c>
      <x:c r="N796" s="34">
        <x:f t="shared" si="430"/>
        <x:v>1.1962260280931167</x:v>
      </x:c>
      <x:c r="O796" s="35">
        <x:f t="shared" si="431"/>
        <x:v>0.21506058414068277</x:v>
      </x:c>
      <x:c r="P796" s="26" t="b">
        <x:f t="shared" si="432"/>
        <x:v>0</x:v>
      </x:c>
      <x:c r="Q796" s="26" t="b">
        <x:f t="shared" si="433"/>
        <x:v>0</x:v>
      </x:c>
      <x:c r="R796" s="26" t="b">
        <x:f t="shared" si="434"/>
        <x:v>0</x:v>
      </x:c>
      <x:c r="S796" s="26" t="b">
        <x:f t="shared" si="460"/>
        <x:v>0</x:v>
      </x:c>
      <x:c r="T796" s="26" t="str">
        <x:f t="shared" si="461"/>
        <x:v>不调</x:v>
      </x:c>
      <x:c r="U796" s="34">
        <x:f t="shared" si="435"/>
        <x:v>0.12892460255752183</x:v>
      </x:c>
      <x:c r="V796" s="34">
        <x:f t="shared" si="436"/>
        <x:v>0.12833646580847266</x:v>
      </x:c>
      <x:c r="W796" s="34">
        <x:f t="shared" si="437"/>
        <x:v>0.87704711563783089</x:v>
      </x:c>
      <x:c r="X796" s="34">
        <x:f t="shared" si="438"/>
        <x:v>6.1917844089291366E-2</x:v>
      </x:c>
      <x:c r="Y796" s="34">
        <x:f t="shared" si="462"/>
        <x:v>0.99998626710299976</x:v>
      </x:c>
      <x:c r="Z796" s="34">
        <x:f t="shared" si="439"/>
        <x:v>0.1289228320492341</x:v>
      </x:c>
      <x:c r="AA796" s="34">
        <x:f t="shared" si="440"/>
        <x:v>0.12833470337700634</x:v>
      </x:c>
      <x:c r="AB796" s="34">
        <x:f t="shared" si="441"/>
        <x:v>0.87703507124012747</x:v>
      </x:c>
      <x:c r="AC796" s="34">
        <x:f t="shared" si="442"/>
        <x:v>6.1916993777916013E-2</x:v>
      </x:c>
      <x:c r="AD796" s="34">
        <x:f t="shared" si="443"/>
        <x:v>1.1962096004442839</x:v>
      </x:c>
      <x:c r="AE796" s="34">
        <x:f t="shared" si="463"/>
        <x:v>1.2170439798392672</x:v>
      </x:c>
      <x:c r="AF796" s="33">
        <x:f t="shared" si="444"/>
        <x:v>-1.7118838546602677E-2</x:v>
      </x:c>
      <x:c r="AG796" s="33">
        <x:f t="shared" si="464"/>
        <x:v>8.2963149114179124E-4</x:v>
      </x:c>
      <x:c r="AH796" s="30">
        <x:f t="shared" si="465"/>
        <x:v>44925</x:v>
      </x:c>
      <x:c r="AI796" s="36">
        <x:f t="shared" si="445"/>
        <x:v>2023</x:v>
      </x:c>
      <x:c r="AJ796" s="36">
        <x:f t="shared" si="446"/>
        <x:v>2</x:v>
      </x:c>
      <x:c r="AK796" s="26">
        <x:f t="shared" si="447"/>
        <x:v>0</x:v>
      </x:c>
      <x:c r="AL796" s="34">
        <x:f t="shared" si="466"/>
        <x:v>1.1869642710874493</x:v>
      </x:c>
      <x:c r="AM796" s="35" t="str">
        <x:f t="shared" si="448"/>
      </x:c>
      <x:c r="AN796" s="34">
        <x:f t="shared" si="467"/>
        <x:v>1.1962096004442839</x:v>
      </x:c>
      <x:c r="AO796" s="35">
        <x:f t="shared" si="449"/>
        <x:v>0</x:v>
      </x:c>
      <x:c r="AP796" s="31">
        <x:f t="shared" si="450"/>
        <x:v>1</x:v>
      </x:c>
      <x:c r="AQ796" s="26" t="b">
        <x:f t="shared" si="451"/>
        <x:v>1</x:v>
      </x:c>
    </x:row>
    <x:row r="797">
      <x:c r="A797" s="30" t="n">
        <x:f>'净值底稿'!A759</x:f>
        <x:v>44973</x:v>
      </x:c>
      <x:c r="B797" s="32" t="n">
        <x:f>'净值底稿'!F759</x:f>
        <x:v>1.658337614636105</x:v>
      </x:c>
      <x:c r="C797" s="32" t="n">
        <x:f>'净值底稿'!O759</x:f>
        <x:v>1.3336085247950462</x:v>
      </x:c>
      <x:c r="D797" s="32" t="n">
        <x:f>'净值底稿'!P759</x:f>
        <x:v>1.5682</x:v>
      </x:c>
      <x:c r="E797" s="32" t="n">
        <x:f>'净值底稿'!Q759</x:f>
        <x:v>1.4799</x:v>
      </x:c>
      <x:c r="F797" s="33">
        <x:f t="shared" si="452"/>
        <x:v>-1.3049581156728163E-2</x:v>
      </x:c>
      <x:c r="G797" s="33">
        <x:f t="shared" si="453"/>
        <x:v>-1.8030360369351239E-2</x:v>
      </x:c>
      <x:c r="H797" s="33">
        <x:f t="shared" si="454"/>
        <x:v>1.9133873333765372E-4</x:v>
      </x:c>
      <x:c r="I797" s="33">
        <x:f t="shared" si="455"/>
        <x:v>-1.079986500168828E-3</x:v>
      </x:c>
      <x:c r="J797" s="34">
        <x:f t="shared" si="456"/>
        <x:v>0.1272404430894524</x:v>
      </x:c>
      <x:c r="K797" s="34">
        <x:f t="shared" si="457"/>
        <x:v>0.12602078242722511</x:v>
      </x:c>
      <x:c r="L797" s="34">
        <x:f t="shared" si="458"/>
        <x:v>0.87720288201975127</x:v>
      </x:c>
      <x:c r="M797" s="34">
        <x:f t="shared" si="459"/>
        <x:v>6.1850124260504825E-2</x:v>
      </x:c>
      <x:c r="N797" s="34">
        <x:f t="shared" si="430"/>
        <x:v>1.1923142317969335</x:v>
      </x:c>
      <x:c r="O797" s="35">
        <x:f t="shared" si="431"/>
        <x:v>0.21241147573571123</x:v>
      </x:c>
      <x:c r="P797" s="26" t="b">
        <x:f t="shared" si="432"/>
        <x:v>0</x:v>
      </x:c>
      <x:c r="Q797" s="26" t="b">
        <x:f t="shared" si="433"/>
        <x:v>0</x:v>
      </x:c>
      <x:c r="R797" s="26" t="b">
        <x:f t="shared" si="434"/>
        <x:v>0</x:v>
      </x:c>
      <x:c r="S797" s="26" t="b">
        <x:f t="shared" si="460"/>
        <x:v>0</x:v>
      </x:c>
      <x:c r="T797" s="26" t="str">
        <x:f t="shared" si="461"/>
        <x:v>不调</x:v>
      </x:c>
      <x:c r="U797" s="34">
        <x:f t="shared" si="435"/>
        <x:v>0.1272404430894524</x:v>
      </x:c>
      <x:c r="V797" s="34">
        <x:f t="shared" si="436"/>
        <x:v>0.12602078242722511</x:v>
      </x:c>
      <x:c r="W797" s="34">
        <x:f t="shared" si="437"/>
        <x:v>0.87720288201975127</x:v>
      </x:c>
      <x:c r="X797" s="34">
        <x:f t="shared" si="438"/>
        <x:v>6.1850124260504825E-2</x:v>
      </x:c>
      <x:c r="Y797" s="34">
        <x:f t="shared" si="462"/>
        <x:v>0.99998626710299976</x:v>
      </x:c>
      <x:c r="Z797" s="34">
        <x:f t="shared" si="439"/>
        <x:v>0.12723869570955318</x:v>
      </x:c>
      <x:c r="AA797" s="34">
        <x:f t="shared" si="440"/>
        <x:v>0.12601905179680015</x:v>
      </x:c>
      <x:c r="AB797" s="34">
        <x:f t="shared" si="441"/>
        <x:v>0.8771908354829242</x:v>
      </x:c>
      <x:c r="AC797" s="34">
        <x:f t="shared" si="442"/>
        <x:v>6.1849274879118905E-2</x:v>
      </x:c>
      <x:c r="AD797" s="34">
        <x:f t="shared" si="443"/>
        <x:v>1.1922978578683965</x:v>
      </x:c>
      <x:c r="AE797" s="34">
        <x:f t="shared" si="463"/>
        <x:v>1.2170439798392672</x:v>
      </x:c>
      <x:c r="AF797" s="33">
        <x:f t="shared" si="444"/>
        <x:v>-2.0332972662285287E-2</x:v>
      </x:c>
      <x:c r="AG797" s="33">
        <x:f t="shared" si="464"/>
        <x:v>-3.2701146809342996E-3</x:v>
      </x:c>
      <x:c r="AH797" s="30">
        <x:f t="shared" si="465"/>
        <x:v>44925</x:v>
      </x:c>
      <x:c r="AI797" s="36">
        <x:f t="shared" si="445"/>
        <x:v>2023</x:v>
      </x:c>
      <x:c r="AJ797" s="36">
        <x:f t="shared" si="446"/>
        <x:v>2</x:v>
      </x:c>
      <x:c r="AK797" s="26">
        <x:f t="shared" si="447"/>
        <x:v>0</x:v>
      </x:c>
      <x:c r="AL797" s="34">
        <x:f t="shared" si="466"/>
        <x:v>1.1869642710874493</x:v>
      </x:c>
      <x:c r="AM797" s="35" t="str">
        <x:f t="shared" si="448"/>
      </x:c>
      <x:c r="AN797" s="34">
        <x:f t="shared" si="467"/>
        <x:v>1.1962096004442839</x:v>
      </x:c>
      <x:c r="AO797" s="35">
        <x:f t="shared" si="449"/>
        <x:v>-3.2701146809342996E-3</x:v>
      </x:c>
      <x:c r="AP797" s="31">
        <x:f t="shared" si="450"/>
        <x:v>1</x:v>
      </x:c>
      <x:c r="AQ797" s="26" t="b">
        <x:f t="shared" si="451"/>
        <x:v>1</x:v>
      </x:c>
    </x:row>
    <x:row r="798">
      <x:c r="A798" s="30" t="n">
        <x:f>'净值底稿'!A760</x:f>
        <x:v>44974</x:v>
      </x:c>
      <x:c r="B798" s="32" t="n">
        <x:f>'净值底稿'!F760</x:f>
        <x:v>1.617235064078685</x:v>
      </x:c>
      <x:c r="C798" s="32" t="n">
        <x:f>'净值底稿'!O760</x:f>
        <x:v>1.3226514546773114</x:v>
      </x:c>
      <x:c r="D798" s="32" t="n">
        <x:f>'净值底稿'!P760</x:f>
        <x:v>1.5683</x:v>
      </x:c>
      <x:c r="E798" s="32" t="n">
        <x:f>'净值底稿'!Q760</x:f>
        <x:v>1.4777</x:v>
      </x:c>
      <x:c r="F798" s="33">
        <x:f t="shared" si="452"/>
        <x:v>-2.4785393634359165E-2</x:v>
      </x:c>
      <x:c r="G798" s="33">
        <x:f t="shared" si="453"/>
        <x:v>-8.2161068364636769E-3</x:v>
      </x:c>
      <x:c r="H798" s="33">
        <x:f t="shared" si="454"/>
        <x:v>6.3767376610179838E-5</x:v>
      </x:c>
      <x:c r="I798" s="33">
        <x:f t="shared" si="455"/>
        <x:v>-1.4865869315494606E-3</x:v>
      </x:c>
      <x:c r="J798" s="34">
        <x:f t="shared" si="456"/>
        <x:v>0.12408503455086946</x:v>
      </x:c>
      <x:c r="K798" s="34">
        <x:f t="shared" si="457"/>
        <x:v>0.12498366580380779</x:v>
      </x:c>
      <x:c r="L798" s="34">
        <x:f t="shared" si="458"/>
        <x:v>0.87724677164128939</x:v>
      </x:c>
      <x:c r="M798" s="34">
        <x:f t="shared" si="459"/>
        <x:v>6.1757330555357794E-2</x:v>
      </x:c>
      <x:c r="N798" s="34">
        <x:f t="shared" si="430"/>
        <x:v>1.1880728025513245</x:v>
      </x:c>
      <x:c r="O798" s="35">
        <x:f t="shared" si="431"/>
        <x:v>0.20964094104318792</x:v>
      </x:c>
      <x:c r="P798" s="26" t="b">
        <x:f t="shared" si="432"/>
        <x:v>0</x:v>
      </x:c>
      <x:c r="Q798" s="26" t="b">
        <x:f t="shared" si="433"/>
        <x:v>0</x:v>
      </x:c>
      <x:c r="R798" s="26" t="b">
        <x:f t="shared" si="434"/>
        <x:v>0</x:v>
      </x:c>
      <x:c r="S798" s="26" t="b">
        <x:f t="shared" si="460"/>
        <x:v>0</x:v>
      </x:c>
      <x:c r="T798" s="26" t="str">
        <x:f t="shared" si="461"/>
        <x:v>不调</x:v>
      </x:c>
      <x:c r="U798" s="34">
        <x:f t="shared" si="435"/>
        <x:v>0.12408503455086946</x:v>
      </x:c>
      <x:c r="V798" s="34">
        <x:f t="shared" si="436"/>
        <x:v>0.12498366580380779</x:v>
      </x:c>
      <x:c r="W798" s="34">
        <x:f t="shared" si="437"/>
        <x:v>0.87724677164128939</x:v>
      </x:c>
      <x:c r="X798" s="34">
        <x:f t="shared" si="438"/>
        <x:v>6.1757330555357794E-2</x:v>
      </x:c>
      <x:c r="Y798" s="34">
        <x:f t="shared" si="462"/>
        <x:v>0.99998626710299976</x:v>
      </x:c>
      <x:c r="Z798" s="34">
        <x:f t="shared" si="439"/>
        <x:v>0.1240833305038707</x:v>
      </x:c>
      <x:c r="AA798" s="34">
        <x:f t="shared" si="440"/>
        <x:v>0.12498194941599859</x:v>
      </x:c>
      <x:c r="AB798" s="34">
        <x:f t="shared" si="441"/>
        <x:v>0.87723472450173068</x:v>
      </x:c>
      <x:c r="AC798" s="34">
        <x:f t="shared" si="442"/>
        <x:v>6.1756482448298268E-2</x:v>
      </x:c>
      <x:c r="AD798" s="34">
        <x:f t="shared" si="443"/>
        <x:v>1.1880564868698984</x:v>
      </x:c>
      <x:c r="AE798" s="34">
        <x:f t="shared" si="463"/>
        <x:v>1.2170439798392672</x:v>
      </x:c>
      <x:c r="AF798" s="33">
        <x:f t="shared" si="444"/>
        <x:v>-2.3817950254515163E-2</x:v>
      </x:c>
      <x:c r="AG798" s="33">
        <x:f t="shared" si="464"/>
        <x:v>-3.5573082434962044E-3</x:v>
      </x:c>
      <x:c r="AH798" s="30">
        <x:f t="shared" si="465"/>
        <x:v>44925</x:v>
      </x:c>
      <x:c r="AI798" s="36">
        <x:f t="shared" si="445"/>
        <x:v>2023</x:v>
      </x:c>
      <x:c r="AJ798" s="36">
        <x:f t="shared" si="446"/>
        <x:v>2</x:v>
      </x:c>
      <x:c r="AK798" s="26">
        <x:f t="shared" si="447"/>
        <x:v>0</x:v>
      </x:c>
      <x:c r="AL798" s="34">
        <x:f t="shared" si="466"/>
        <x:v>1.1869642710874493</x:v>
      </x:c>
      <x:c r="AM798" s="35" t="str">
        <x:f t="shared" si="448"/>
      </x:c>
      <x:c r="AN798" s="34">
        <x:f t="shared" si="467"/>
        <x:v>1.1962096004442839</x:v>
      </x:c>
      <x:c r="AO798" s="35">
        <x:f t="shared" si="449"/>
        <x:v>-6.8157901185188496E-3</x:v>
      </x:c>
      <x:c r="AP798" s="31">
        <x:f t="shared" si="450"/>
        <x:v>1</x:v>
      </x:c>
      <x:c r="AQ798" s="26" t="b">
        <x:f t="shared" si="451"/>
        <x:v>1</x:v>
      </x:c>
    </x:row>
    <x:row r="799">
      <x:c r="A799" s="30" t="n">
        <x:f>'净值底稿'!A761</x:f>
        <x:v>44977</x:v>
      </x:c>
      <x:c r="B799" s="32" t="n">
        <x:f>'净值底稿'!F761</x:f>
        <x:v>1.64589768412322</x:v>
      </x:c>
      <x:c r="C799" s="32" t="n">
        <x:f>'净值底稿'!O761</x:f>
        <x:v>1.3422467644954774</x:v>
      </x:c>
      <x:c r="D799" s="32" t="n">
        <x:f>'净值底稿'!P761</x:f>
        <x:v>1.5678</x:v>
      </x:c>
      <x:c r="E799" s="32" t="n">
        <x:f>'净值底稿'!Q761</x:f>
        <x:v>1.484</x:v>
      </x:c>
      <x:c r="F799" s="33">
        <x:f t="shared" si="452"/>
        <x:v>1.7723224459558429E-2</x:v>
      </x:c>
      <x:c r="G799" s="33">
        <x:f t="shared" si="453"/>
        <x:v>1.4815172771988294E-2</x:v>
      </x:c>
      <x:c r="H799" s="33">
        <x:f t="shared" si="454"/>
        <x:v>-3.1881655295540323E-4</x:v>
      </x:c>
      <x:c r="I799" s="33">
        <x:f t="shared" si="455"/>
        <x:v>4.2633822832780499E-3</x:v>
      </x:c>
      <x:c r="J799" s="34">
        <x:f t="shared" si="456"/>
        <x:v>0.12628248722208038</x:v>
      </x:c>
      <x:c r="K799" s="34">
        <x:f t="shared" si="457"/>
        <x:v>0.12683357858997651</x:v>
      </x:c>
      <x:c r="L799" s="34">
        <x:f t="shared" si="458"/>
        <x:v>0.87695504755073228</x:v>
      </x:c>
      <x:c r="M799" s="34">
        <x:f t="shared" si="459"/>
        <x:v>6.2019773941445915E-2</x:v>
      </x:c>
      <x:c r="N799" s="34">
        <x:f t="shared" si="430"/>
        <x:v>1.1920908873042351</x:v>
      </x:c>
      <x:c r="O799" s="35">
        <x:f t="shared" si="431"/>
        <x:v>0.21232950315092783</x:v>
      </x:c>
      <x:c r="P799" s="26" t="b">
        <x:f t="shared" si="432"/>
        <x:v>0</x:v>
      </x:c>
      <x:c r="Q799" s="26" t="b">
        <x:f t="shared" si="433"/>
        <x:v>0</x:v>
      </x:c>
      <x:c r="R799" s="26" t="b">
        <x:f t="shared" si="434"/>
        <x:v>0</x:v>
      </x:c>
      <x:c r="S799" s="26" t="b">
        <x:f t="shared" si="460"/>
        <x:v>0</x:v>
      </x:c>
      <x:c r="T799" s="26" t="str">
        <x:f t="shared" si="461"/>
        <x:v>不调</x:v>
      </x:c>
      <x:c r="U799" s="34">
        <x:f t="shared" si="435"/>
        <x:v>0.12628248722208038</x:v>
      </x:c>
      <x:c r="V799" s="34">
        <x:f t="shared" si="436"/>
        <x:v>0.12683357858997651</x:v>
      </x:c>
      <x:c r="W799" s="34">
        <x:f t="shared" si="437"/>
        <x:v>0.87695504755073228</x:v>
      </x:c>
      <x:c r="X799" s="34">
        <x:f t="shared" si="438"/>
        <x:v>6.2019773941445915E-2</x:v>
      </x:c>
      <x:c r="Y799" s="34">
        <x:f t="shared" si="462"/>
        <x:v>0.99995880187477393</x:v>
      </x:c>
      <x:c r="Z799" s="34">
        <x:f t="shared" si="439"/>
        <x:v>0.12627728462035795</x:v>
      </x:c>
      <x:c r="AA799" s="34">
        <x:f t="shared" si="440"/>
        <x:v>0.1268283532843229</x:v>
      </x:c>
      <x:c r="AB799" s="34">
        <x:f t="shared" si="441"/>
        <x:v>0.87691891864686566</x:v>
      </x:c>
      <x:c r="AC799" s="34">
        <x:f t="shared" si="442"/>
        <x:v>6.201721884303258E-2</x:v>
      </x:c>
      <x:c r="AD799" s="34">
        <x:f t="shared" si="443"/>
        <x:v>1.1920417753945791</x:v>
      </x:c>
      <x:c r="AE799" s="34">
        <x:f t="shared" si="463"/>
        <x:v>1.2170439798392672</x:v>
      </x:c>
      <x:c r="AF799" s="33">
        <x:f t="shared" si="444"/>
        <x:v>-2.0543386154368903E-2</x:v>
      </x:c>
      <x:c r="AG799" s="33">
        <x:f t="shared" si="464"/>
        <x:v>3.3544604728186211E-3</x:v>
      </x:c>
      <x:c r="AH799" s="30">
        <x:f t="shared" si="465"/>
        <x:v>44925</x:v>
      </x:c>
      <x:c r="AI799" s="36">
        <x:f t="shared" si="445"/>
        <x:v>2023</x:v>
      </x:c>
      <x:c r="AJ799" s="36">
        <x:f t="shared" si="446"/>
        <x:v>2</x:v>
      </x:c>
      <x:c r="AK799" s="26">
        <x:f t="shared" si="447"/>
        <x:v>0</x:v>
      </x:c>
      <x:c r="AL799" s="34">
        <x:f t="shared" si="466"/>
        <x:v>1.1869642710874493</x:v>
      </x:c>
      <x:c r="AM799" s="35" t="str">
        <x:f t="shared" si="448"/>
      </x:c>
      <x:c r="AN799" s="34">
        <x:f t="shared" si="467"/>
        <x:v>1.1962096004442839</x:v>
      </x:c>
      <x:c r="AO799" s="35">
        <x:f t="shared" si="449"/>
        <x:v>-3.4841929442439579E-3</x:v>
      </x:c>
      <x:c r="AP799" s="31">
        <x:f t="shared" si="450"/>
        <x:v>1</x:v>
      </x:c>
      <x:c r="AQ799" s="26" t="b">
        <x:f t="shared" si="451"/>
        <x:v>1</x:v>
      </x:c>
    </x:row>
    <x:row r="800">
      <x:c r="A800" s="30" t="n">
        <x:f>'净值底稿'!A762</x:f>
        <x:v>44978</x:v>
      </x:c>
      <x:c r="B800" s="32" t="n">
        <x:f>'净值底稿'!F762</x:f>
        <x:v>1.6391215512870674</x:v>
      </x:c>
      <x:c r="C800" s="32" t="n">
        <x:f>'净值底稿'!O762</x:f>
        <x:v>1.349121446855775</x:v>
      </x:c>
      <x:c r="D800" s="32" t="n">
        <x:f>'净值底稿'!P762</x:f>
        <x:v>1.5676</x:v>
      </x:c>
      <x:c r="E800" s="32" t="n">
        <x:f>'净值底稿'!Q762</x:f>
        <x:v>1.4796</x:v>
      </x:c>
      <x:c r="F800" s="33">
        <x:f t="shared" si="452"/>
        <x:v>-4.1169830309120137E-3</x:v>
      </x:c>
      <x:c r="G800" s="33">
        <x:f t="shared" si="453"/>
        <x:v>5.1217723462955167E-3</x:v>
      </x:c>
      <x:c r="H800" s="33">
        <x:f t="shared" si="454"/>
        <x:v>-1.275672917463444E-4</x:v>
      </x:c>
      <x:c r="I800" s="33">
        <x:f t="shared" si="455"/>
        <x:v>-2.9649595687331054E-3</x:v>
      </x:c>
      <x:c r="J800" s="34">
        <x:f t="shared" si="456"/>
        <x:v>0.12575740318238629</x:v>
      </x:c>
      <x:c r="K800" s="34">
        <x:f t="shared" si="457"/>
        <x:v>0.12747793923690073</x:v>
      </x:c>
      <x:c r="L800" s="34">
        <x:f t="shared" si="458"/>
        <x:v>0.87680705247533275</x:v>
      </x:c>
      <x:c r="M800" s="34">
        <x:f t="shared" si="459"/>
        <x:v>6.1833340296597719E-2</x:v>
      </x:c>
      <x:c r="N800" s="34">
        <x:f t="shared" si="430"/>
        <x:v>1.1918757351912175</x:v>
      </x:c>
      <x:c r="O800" s="35">
        <x:f t="shared" si="431"/>
        <x:v>0.21246790663009801</x:v>
      </x:c>
      <x:c r="P800" s="26" t="b">
        <x:f t="shared" si="432"/>
        <x:v>0</x:v>
      </x:c>
      <x:c r="Q800" s="26" t="b">
        <x:f t="shared" si="433"/>
        <x:v>0</x:v>
      </x:c>
      <x:c r="R800" s="26" t="b">
        <x:f t="shared" si="434"/>
        <x:v>0</x:v>
      </x:c>
      <x:c r="S800" s="26" t="b">
        <x:f t="shared" si="460"/>
        <x:v>0</x:v>
      </x:c>
      <x:c r="T800" s="26" t="str">
        <x:f t="shared" si="461"/>
        <x:v>不调</x:v>
      </x:c>
      <x:c r="U800" s="34">
        <x:f t="shared" si="435"/>
        <x:v>0.12575740318238629</x:v>
      </x:c>
      <x:c r="V800" s="34">
        <x:f t="shared" si="436"/>
        <x:v>0.12747793923690073</x:v>
      </x:c>
      <x:c r="W800" s="34">
        <x:f t="shared" si="437"/>
        <x:v>0.87680705247533275</x:v>
      </x:c>
      <x:c r="X800" s="34">
        <x:f t="shared" si="438"/>
        <x:v>6.1833340296597719E-2</x:v>
      </x:c>
      <x:c r="Y800" s="34">
        <x:f t="shared" si="462"/>
        <x:v>0.99998626710299976</x:v>
      </x:c>
      <x:c r="Z800" s="34">
        <x:f t="shared" si="439"/>
        <x:v>0.12575567616892136</x:v>
      </x:c>
      <x:c r="AA800" s="34">
        <x:f t="shared" si="440"/>
        <x:v>0.1274761885954914</x:v>
      </x:c>
      <x:c r="AB800" s="34">
        <x:f t="shared" si="441"/>
        <x:v>0.87679501137439197</x:v>
      </x:c>
      <x:c r="AC800" s="34">
        <x:f t="shared" si="442"/>
        <x:v>6.1832491145704244E-2</x:v>
      </x:c>
      <x:c r="AD800" s="34">
        <x:f t="shared" si="443"/>
        <x:v>1.1918593672845088</x:v>
      </x:c>
      <x:c r="AE800" s="34">
        <x:f t="shared" si="463"/>
        <x:v>1.2170439798392672</x:v>
      </x:c>
      <x:c r="AF800" s="33">
        <x:f t="shared" si="444"/>
        <x:v>-2.0693264148173518E-2</x:v>
      </x:c>
      <x:c r="AG800" s="33">
        <x:f t="shared" si="464"/>
        <x:v>-1.5302157511210002E-4</x:v>
      </x:c>
      <x:c r="AH800" s="30">
        <x:f t="shared" si="465"/>
        <x:v>44925</x:v>
      </x:c>
      <x:c r="AI800" s="36">
        <x:f t="shared" si="445"/>
        <x:v>2023</x:v>
      </x:c>
      <x:c r="AJ800" s="36">
        <x:f t="shared" si="446"/>
        <x:v>2</x:v>
      </x:c>
      <x:c r="AK800" s="26">
        <x:f t="shared" si="447"/>
        <x:v>0</x:v>
      </x:c>
      <x:c r="AL800" s="34">
        <x:f t="shared" si="466"/>
        <x:v>1.1869642710874493</x:v>
      </x:c>
      <x:c r="AM800" s="35" t="str">
        <x:f t="shared" si="448"/>
      </x:c>
      <x:c r="AN800" s="34">
        <x:f t="shared" si="467"/>
        <x:v>1.1962096004442839</x:v>
      </x:c>
      <x:c r="AO800" s="35">
        <x:f t="shared" si="449"/>
        <x:v>-3.6366813626637073E-3</x:v>
      </x:c>
      <x:c r="AP800" s="31">
        <x:f t="shared" si="450"/>
        <x:v>1</x:v>
      </x:c>
      <x:c r="AQ800" s="26" t="b">
        <x:f t="shared" si="451"/>
        <x:v>1</x:v>
      </x:c>
    </x:row>
    <x:row r="801">
      <x:c r="A801" s="30" t="n">
        <x:f>'净值底稿'!A763</x:f>
        <x:v>44979</x:v>
      </x:c>
      <x:c r="B801" s="32" t="n">
        <x:f>'净值底稿'!F763</x:f>
        <x:v>1.6424155647199123</x:v>
      </x:c>
      <x:c r="C801" s="32" t="n">
        <x:f>'净值底稿'!O763</x:f>
        <x:v>1.3468957788737688</x:v>
      </x:c>
      <x:c r="D801" s="32" t="n">
        <x:f>'净值底稿'!P763</x:f>
        <x:v>1.5678</x:v>
      </x:c>
      <x:c r="E801" s="32" t="n">
        <x:f>'净值底稿'!Q763</x:f>
        <x:v>1.487</x:v>
      </x:c>
      <x:c r="F801" s="33">
        <x:f t="shared" si="452"/>
        <x:v>2.0096212085420895E-3</x:v>
      </x:c>
      <x:c r="G801" s="33">
        <x:f t="shared" si="453"/>
        <x:v>-1.649716552348468E-3</x:v>
      </x:c>
      <x:c r="H801" s="33">
        <x:f t="shared" si="454"/>
        <x:v>1.275835672365222E-4</x:v>
      </x:c>
      <x:c r="I801" s="33">
        <x:f t="shared" si="455"/>
        <x:v>5.0013517166802579E-3</x:v>
      </x:c>
      <x:c r="J801" s="34">
        <x:f t="shared" si="456"/>
        <x:v>0.12600839744284498</x:v>
      </x:c>
      <x:c r="K801" s="34">
        <x:f t="shared" si="457"/>
        <x:v>0.12726588901713512</x:v>
      </x:c>
      <x:c r="L801" s="34">
        <x:f t="shared" si="458"/>
        <x:v>0.87690687600967832</x:v>
      </x:c>
      <x:c r="M801" s="34">
        <x:f t="shared" si="459"/>
        <x:v>6.2141737181442426E-2</x:v>
      </x:c>
      <x:c r="N801" s="34">
        <x:f t="shared" si="430"/>
        <x:v>1.1923228996511008</x:v>
      </x:c>
      <x:c r="O801" s="35">
        <x:f t="shared" si="431"/>
        <x:v>0.21242088576349036</x:v>
      </x:c>
      <x:c r="P801" s="26" t="b">
        <x:f t="shared" si="432"/>
        <x:v>0</x:v>
      </x:c>
      <x:c r="Q801" s="26" t="b">
        <x:f t="shared" si="433"/>
        <x:v>0</x:v>
      </x:c>
      <x:c r="R801" s="26" t="b">
        <x:f t="shared" si="434"/>
        <x:v>0</x:v>
      </x:c>
      <x:c r="S801" s="26" t="b">
        <x:f t="shared" si="460"/>
        <x:v>0</x:v>
      </x:c>
      <x:c r="T801" s="26" t="str">
        <x:f t="shared" si="461"/>
        <x:v>不调</x:v>
      </x:c>
      <x:c r="U801" s="34">
        <x:f t="shared" si="435"/>
        <x:v>0.12600839744284498</x:v>
      </x:c>
      <x:c r="V801" s="34">
        <x:f t="shared" si="436"/>
        <x:v>0.12726588901713512</x:v>
      </x:c>
      <x:c r="W801" s="34">
        <x:f t="shared" si="437"/>
        <x:v>0.87690687600967832</x:v>
      </x:c>
      <x:c r="X801" s="34">
        <x:f t="shared" si="438"/>
        <x:v>6.2141737181442426E-2</x:v>
      </x:c>
      <x:c r="Y801" s="34">
        <x:f t="shared" si="462"/>
        <x:v>0.99998626710299976</x:v>
      </x:c>
      <x:c r="Z801" s="34">
        <x:f t="shared" si="439"/>
        <x:v>0.12600666698250174</x:v>
      </x:c>
      <x:c r="AA801" s="34">
        <x:f t="shared" si="440"/>
        <x:v>0.1272641412877896</x:v>
      </x:c>
      <x:c r="AB801" s="34">
        <x:f t="shared" si="441"/>
        <x:v>0.87689483353787123</x:v>
      </x:c>
      <x:c r="AC801" s="34">
        <x:f t="shared" si="442"/>
        <x:v>6.2140883795366295E-2</x:v>
      </x:c>
      <x:c r="AD801" s="34">
        <x:f t="shared" si="443"/>
        <x:v>1.1923065256035288</x:v>
      </x:c>
      <x:c r="AE801" s="34">
        <x:f t="shared" si="463"/>
        <x:v>1.2170439798392672</x:v>
      </x:c>
      <x:c r="AF801" s="33">
        <x:f t="shared" si="444"/>
        <x:v>-2.0325850705087412E-2</x:v>
      </x:c>
      <x:c r="AG801" s="33">
        <x:f t="shared" si="464"/>
        <x:v>3.7517708153678164E-4</x:v>
      </x:c>
      <x:c r="AH801" s="30">
        <x:f t="shared" si="465"/>
        <x:v>44925</x:v>
      </x:c>
      <x:c r="AI801" s="36">
        <x:f t="shared" si="445"/>
        <x:v>2023</x:v>
      </x:c>
      <x:c r="AJ801" s="36">
        <x:f t="shared" si="446"/>
        <x:v>2</x:v>
      </x:c>
      <x:c r="AK801" s="26">
        <x:f t="shared" si="447"/>
        <x:v>0</x:v>
      </x:c>
      <x:c r="AL801" s="34">
        <x:f t="shared" si="466"/>
        <x:v>1.1869642710874493</x:v>
      </x:c>
      <x:c r="AM801" s="35" t="str">
        <x:f t="shared" si="448"/>
      </x:c>
      <x:c r="AN801" s="34">
        <x:f t="shared" si="467"/>
        <x:v>1.1962096004442839</x:v>
      </x:c>
      <x:c r="AO801" s="35">
        <x:f t="shared" si="449"/>
        <x:v>-3.2628686806270846E-3</x:v>
      </x:c>
      <x:c r="AP801" s="31">
        <x:f t="shared" si="450"/>
        <x:v>1</x:v>
      </x:c>
      <x:c r="AQ801" s="26" t="b">
        <x:f t="shared" si="451"/>
        <x:v>1</x:v>
      </x:c>
    </x:row>
    <x:row r="802">
      <x:c r="A802" s="30" t="n">
        <x:f>'净值底稿'!A764</x:f>
        <x:v>44980</x:v>
      </x:c>
      <x:c r="B802" s="32" t="n">
        <x:f>'净值底稿'!F764</x:f>
        <x:v>1.6279286224845175</x:v>
      </x:c>
      <x:c r="C802" s="32" t="n">
        <x:f>'净值底稿'!O764</x:f>
        <x:v>1.34491671939531</x:v>
      </x:c>
      <x:c r="D802" s="32" t="n">
        <x:f>'净值底稿'!P764</x:f>
        <x:v>1.5675</x:v>
      </x:c>
      <x:c r="E802" s="32" t="n">
        <x:f>'净值底稿'!Q764</x:f>
        <x:v>1.4828</x:v>
      </x:c>
      <x:c r="F802" s="33">
        <x:f t="shared" si="452"/>
        <x:v>-8.8205095875752981E-3</x:v>
      </x:c>
      <x:c r="G802" s="33">
        <x:f t="shared" si="453"/>
        <x:v>-1.4693486381801568E-3</x:v>
      </x:c>
      <x:c r="H802" s="33">
        <x:f t="shared" si="454"/>
        <x:v>-1.9135093761968314E-4</x:v>
      </x:c>
      <x:c r="I802" s="33">
        <x:f t="shared" si="455"/>
        <x:v>-2.8244788164090151E-3</x:v>
      </x:c>
      <x:c r="J802" s="34">
        <x:f t="shared" si="456"/>
        <x:v>0.12489522396828417</x:v>
      </x:c>
      <x:c r="K802" s="34">
        <x:f t="shared" si="457"/>
        <x:v>0.12707714589509922</x:v>
      </x:c>
      <x:c r="L802" s="34">
        <x:f t="shared" si="458"/>
        <x:v>0.87672703888927994</x:v>
      </x:c>
      <x:c r="M802" s="34">
        <x:f t="shared" si="459"/>
        <x:v>6.1965368185453347E-2</x:v>
      </x:c>
      <x:c r="N802" s="34">
        <x:f t="shared" si="430"/>
        <x:v>1.1906647769381167</x:v>
      </x:c>
      <x:c r="O802" s="35">
        <x:f t="shared" si="431"/>
        <x:v>0.21162326688738467</x:v>
      </x:c>
      <x:c r="P802" s="26" t="b">
        <x:f t="shared" si="432"/>
        <x:v>0</x:v>
      </x:c>
      <x:c r="Q802" s="26" t="b">
        <x:f t="shared" si="433"/>
        <x:v>0</x:v>
      </x:c>
      <x:c r="R802" s="26" t="b">
        <x:f t="shared" si="434"/>
        <x:v>0</x:v>
      </x:c>
      <x:c r="S802" s="26" t="b">
        <x:f t="shared" si="460"/>
        <x:v>0</x:v>
      </x:c>
      <x:c r="T802" s="26" t="str">
        <x:f t="shared" si="461"/>
        <x:v>不调</x:v>
      </x:c>
      <x:c r="U802" s="34">
        <x:f t="shared" si="435"/>
        <x:v>0.12489522396828417</x:v>
      </x:c>
      <x:c r="V802" s="34">
        <x:f t="shared" si="436"/>
        <x:v>0.12707714589509922</x:v>
      </x:c>
      <x:c r="W802" s="34">
        <x:f t="shared" si="437"/>
        <x:v>0.87672703888927994</x:v>
      </x:c>
      <x:c r="X802" s="34">
        <x:f t="shared" si="438"/>
        <x:v>6.1965368185453347E-2</x:v>
      </x:c>
      <x:c r="Y802" s="34">
        <x:f t="shared" si="462"/>
        <x:v>0.99998626710299976</x:v>
      </x:c>
      <x:c r="Z802" s="34">
        <x:f t="shared" si="439"/>
        <x:v>0.12489350879503759</x:v>
      </x:c>
      <x:c r="AA802" s="34">
        <x:f t="shared" si="440"/>
        <x:v>0.12707540075774357</x:v>
      </x:c>
      <x:c r="AB802" s="34">
        <x:f t="shared" si="441"/>
        <x:v>0.87671499888715754</x:v>
      </x:c>
      <x:c r="AC802" s="34">
        <x:f t="shared" si="442"/>
        <x:v>6.1964517221434472E-2</x:v>
      </x:c>
      <x:c r="AD802" s="34">
        <x:f t="shared" si="443"/>
        <x:v>1.1906484256613732</x:v>
      </x:c>
      <x:c r="AE802" s="34">
        <x:f t="shared" si="463"/>
        <x:v>1.2170439798392672</x:v>
      </x:c>
      <x:c r="AF802" s="33">
        <x:f t="shared" si="444"/>
        <x:v>-2.1688250067495529E-2</x:v>
      </x:c>
      <x:c r="AG802" s="33">
        <x:f t="shared" si="464"/>
        <x:v>-1.3906658284171813E-3</x:v>
      </x:c>
      <x:c r="AH802" s="30">
        <x:f t="shared" si="465"/>
        <x:v>44925</x:v>
      </x:c>
      <x:c r="AI802" s="36">
        <x:f t="shared" si="445"/>
        <x:v>2023</x:v>
      </x:c>
      <x:c r="AJ802" s="36">
        <x:f t="shared" si="446"/>
        <x:v>2</x:v>
      </x:c>
      <x:c r="AK802" s="26">
        <x:f t="shared" si="447"/>
        <x:v>0</x:v>
      </x:c>
      <x:c r="AL802" s="34">
        <x:f t="shared" si="466"/>
        <x:v>1.1869642710874493</x:v>
      </x:c>
      <x:c r="AM802" s="35" t="str">
        <x:f t="shared" si="448"/>
      </x:c>
      <x:c r="AN802" s="34">
        <x:f t="shared" si="467"/>
        <x:v>1.1962096004442839</x:v>
      </x:c>
      <x:c r="AO802" s="35">
        <x:f t="shared" si="449"/>
        <x:v>-4.6489969490675076E-3</x:v>
      </x:c>
      <x:c r="AP802" s="31">
        <x:f t="shared" si="450"/>
        <x:v>1</x:v>
      </x:c>
      <x:c r="AQ802" s="26" t="b">
        <x:f t="shared" si="451"/>
        <x:v>1</x:v>
      </x:c>
    </x:row>
    <x:row r="803">
      <x:c r="A803" s="30" t="n">
        <x:f>'净值底稿'!A765</x:f>
        <x:v>44981</x:v>
      </x:c>
      <x:c r="B803" s="32" t="n">
        <x:f>'净值底稿'!F765</x:f>
        <x:v>1.6307499813370026</x:v>
      </x:c>
      <x:c r="C803" s="32" t="n">
        <x:f>'净值底稿'!O765</x:f>
        <x:v>1.3395007458744626</x:v>
      </x:c>
      <x:c r="D803" s="32" t="n">
        <x:f>'净值底稿'!P765</x:f>
        <x:v>1.5678</x:v>
      </x:c>
      <x:c r="E803" s="32" t="n">
        <x:f>'净值底稿'!Q765</x:f>
        <x:v>1.4869</x:v>
      </x:c>
      <x:c r="F803" s="33">
        <x:f t="shared" si="452"/>
        <x:v>1.7330973935325567E-3</x:v>
      </x:c>
      <x:c r="G803" s="33">
        <x:f t="shared" si="453"/>
        <x:v>-4.0269954583377343E-3</x:v>
      </x:c>
      <x:c r="H803" s="33">
        <x:f t="shared" si="454"/>
        <x:v>1.9138755980874222E-4</x:v>
      </x:c>
      <x:c r="I803" s="33">
        <x:f t="shared" si="455"/>
        <x:v>2.7650391151876619E-3</x:v>
      </x:c>
      <x:c r="J803" s="34">
        <x:f t="shared" si="456"/>
        <x:v>0.1251099614095994</x:v>
      </x:c>
      <x:c r="K803" s="34">
        <x:f t="shared" si="457"/>
        <x:v>0.1265636686960257</x:v>
      </x:c>
      <x:c r="L803" s="34">
        <x:f t="shared" si="458"/>
        <x:v>0.8768827912314423</x:v>
      </x:c>
      <x:c r="M803" s="34">
        <x:f t="shared" si="459"/>
        <x:v>6.2135851535305459E-2</x:v>
      </x:c>
      <x:c r="N803" s="34">
        <x:f t="shared" si="430"/>
        <x:v>1.1906922728723728</x:v>
      </x:c>
      <x:c r="O803" s="35">
        <x:f t="shared" si="431"/>
        <x:v>0.21136748414306822</x:v>
      </x:c>
      <x:c r="P803" s="26" t="b">
        <x:f t="shared" si="432"/>
        <x:v>0</x:v>
      </x:c>
      <x:c r="Q803" s="26" t="b">
        <x:f t="shared" si="433"/>
        <x:v>0</x:v>
      </x:c>
      <x:c r="R803" s="26" t="b">
        <x:f t="shared" si="434"/>
        <x:v>0</x:v>
      </x:c>
      <x:c r="S803" s="26" t="b">
        <x:f t="shared" si="460"/>
        <x:v>0</x:v>
      </x:c>
      <x:c r="T803" s="26" t="str">
        <x:f t="shared" si="461"/>
        <x:v>不调</x:v>
      </x:c>
      <x:c r="U803" s="34">
        <x:f t="shared" si="435"/>
        <x:v>0.1251099614095994</x:v>
      </x:c>
      <x:c r="V803" s="34">
        <x:f t="shared" si="436"/>
        <x:v>0.1265636686960257</x:v>
      </x:c>
      <x:c r="W803" s="34">
        <x:f t="shared" si="437"/>
        <x:v>0.8768827912314423</x:v>
      </x:c>
      <x:c r="X803" s="34">
        <x:f t="shared" si="438"/>
        <x:v>6.2135851535305459E-2</x:v>
      </x:c>
      <x:c r="Y803" s="34">
        <x:f t="shared" si="462"/>
        <x:v>0.99998626710299976</x:v>
      </x:c>
      <x:c r="Z803" s="34">
        <x:f t="shared" si="439"/>
        <x:v>0.12510824328738565</x:v>
      </x:c>
      <x:c r="AA803" s="34">
        <x:f t="shared" si="440"/>
        <x:v>0.12656193061019952</x:v>
      </x:c>
      <x:c r="AB803" s="34">
        <x:f t="shared" si="441"/>
        <x:v>0.87687074909038909</x:v>
      </x:c>
      <x:c r="AC803" s="34">
        <x:f t="shared" si="442"/>
        <x:v>6.2134998230056304E-2</x:v>
      </x:c>
      <x:c r="AD803" s="34">
        <x:f t="shared" si="443"/>
        <x:v>1.1906759212180305</x:v>
      </x:c>
      <x:c r="AE803" s="34">
        <x:f t="shared" si="463"/>
        <x:v>1.2170439798392672</x:v>
      </x:c>
      <x:c r="AF803" s="33">
        <x:f t="shared" si="444"/>
        <x:v>-2.1665657986097653E-2</x:v>
      </x:c>
      <x:c r="AG803" s="33">
        <x:f t="shared" si="464"/>
        <x:v>2.3092926563883509E-5</x:v>
      </x:c>
      <x:c r="AH803" s="30">
        <x:f t="shared" si="465"/>
        <x:v>44925</x:v>
      </x:c>
      <x:c r="AI803" s="36">
        <x:f t="shared" si="445"/>
        <x:v>2023</x:v>
      </x:c>
      <x:c r="AJ803" s="36">
        <x:f t="shared" si="446"/>
        <x:v>2</x:v>
      </x:c>
      <x:c r="AK803" s="26">
        <x:f t="shared" si="447"/>
        <x:v>0</x:v>
      </x:c>
      <x:c r="AL803" s="34">
        <x:f t="shared" si="466"/>
        <x:v>1.1869642710874493</x:v>
      </x:c>
      <x:c r="AM803" s="35" t="str">
        <x:f t="shared" si="448"/>
      </x:c>
      <x:c r="AN803" s="34">
        <x:f t="shared" si="467"/>
        <x:v>1.1962096004442839</x:v>
      </x:c>
      <x:c r="AO803" s="35">
        <x:f t="shared" si="449"/>
        <x:v>-4.6260113814486914E-3</x:v>
      </x:c>
      <x:c r="AP803" s="31">
        <x:f t="shared" si="450"/>
        <x:v>1</x:v>
      </x:c>
      <x:c r="AQ803" s="26" t="b">
        <x:f t="shared" si="451"/>
        <x:v>1</x:v>
      </x:c>
    </x:row>
    <x:row r="804">
      <x:c r="A804" s="30" t="n">
        <x:f>'净值底稿'!A766</x:f>
        <x:v>44984</x:v>
      </x:c>
      <x:c r="B804" s="32" t="n">
        <x:f>'净值底稿'!F766</x:f>
        <x:v>1.6228321491489774</x:v>
      </x:c>
      <x:c r="C804" s="32" t="n">
        <x:f>'净值底稿'!O766</x:f>
        <x:v>1.3316387709800401</x:v>
      </x:c>
      <x:c r="D804" s="32" t="n">
        <x:f>'净值底稿'!P766</x:f>
        <x:v>1.5679</x:v>
      </x:c>
      <x:c r="E804" s="32" t="n">
        <x:f>'净值底稿'!Q766</x:f>
        <x:v>1.4836</x:v>
      </x:c>
      <x:c r="F804" s="33">
        <x:f t="shared" si="452"/>
        <x:v>-4.8553317667576756E-3</x:v>
      </x:c>
      <x:c r="G804" s="33">
        <x:f t="shared" si="453"/>
        <x:v>-5.8693322259331104E-3</x:v>
      </x:c>
      <x:c r="H804" s="33">
        <x:f t="shared" si="454"/>
        <x:v>6.3783645873227712E-5</x:v>
      </x:c>
      <x:c r="I804" s="33">
        <x:f t="shared" si="455"/>
        <x:v>-2.2193826081109425E-3</x:v>
      </x:c>
      <x:c r="J804" s="34">
        <x:f t="shared" si="456"/>
        <x:v>0.12450080125946916</x:v>
      </x:c>
      <x:c r="K804" s="34">
        <x:f t="shared" si="457"/>
        <x:v>0.12581909659229276</x:v>
      </x:c>
      <x:c r="L804" s="34">
        <x:f t="shared" si="458"/>
        <x:v>0.87692667910372568</x:v>
      </x:c>
      <x:c r="M804" s="34">
        <x:f t="shared" si="459"/>
        <x:v>6.199709689562951E-2</x:v>
      </x:c>
      <x:c r="N804" s="34">
        <x:f t="shared" si="430"/>
        <x:v>1.1892436738511172</x:v>
      </x:c>
      <x:c r="O804" s="35">
        <x:f t="shared" si="431"/>
        <x:v>0.21048663394706418</x:v>
      </x:c>
      <x:c r="P804" s="26" t="b">
        <x:f t="shared" si="432"/>
        <x:v>0</x:v>
      </x:c>
      <x:c r="Q804" s="26" t="b">
        <x:f t="shared" si="433"/>
        <x:v>0</x:v>
      </x:c>
      <x:c r="R804" s="26" t="b">
        <x:f t="shared" si="434"/>
        <x:v>0</x:v>
      </x:c>
      <x:c r="S804" s="26" t="b">
        <x:f t="shared" si="460"/>
        <x:v>0</x:v>
      </x:c>
      <x:c r="T804" s="26" t="str">
        <x:f t="shared" si="461"/>
        <x:v>不调</x:v>
      </x:c>
      <x:c r="U804" s="34">
        <x:f t="shared" si="435"/>
        <x:v>0.12450080125946916</x:v>
      </x:c>
      <x:c r="V804" s="34">
        <x:f t="shared" si="436"/>
        <x:v>0.12581909659229276</x:v>
      </x:c>
      <x:c r="W804" s="34">
        <x:f t="shared" si="437"/>
        <x:v>0.87692667910372568</x:v>
      </x:c>
      <x:c r="X804" s="34">
        <x:f t="shared" si="438"/>
        <x:v>6.199709689562951E-2</x:v>
      </x:c>
      <x:c r="Y804" s="34">
        <x:f t="shared" si="462"/>
        <x:v>0.99995880187477393</x:v>
      </x:c>
      <x:c r="Z804" s="34">
        <x:f t="shared" si="439"/>
        <x:v>0.12449567205986813</x:v>
      </x:c>
      <x:c r="AA804" s="34">
        <x:f t="shared" si="440"/>
        <x:v>0.12581391308139553</x:v>
      </x:c>
      <x:c r="AB804" s="34">
        <x:f t="shared" si="441"/>
        <x:v>0.87689055136858585</x:v>
      </x:c>
      <x:c r="AC804" s="34">
        <x:f t="shared" si="442"/>
        <x:v>6.1994542731467948E-2</x:v>
      </x:c>
      <x:c r="AD804" s="34">
        <x:f t="shared" si="443"/>
        <x:v>1.1891946792413173</x:v>
      </x:c>
      <x:c r="AE804" s="34">
        <x:f t="shared" si="463"/>
        <x:v>1.2170439798392672</x:v>
      </x:c>
      <x:c r="AF804" s="33">
        <x:f t="shared" si="444"/>
        <x:v>-2.28827397031518E-2</x:v>
      </x:c>
      <x:c r="AG804" s="33">
        <x:f t="shared" si="464"/>
        <x:v>-1.2440345440074552E-3</x:v>
      </x:c>
      <x:c r="AH804" s="30">
        <x:f t="shared" si="465"/>
        <x:v>44925</x:v>
      </x:c>
      <x:c r="AI804" s="36">
        <x:f t="shared" si="445"/>
        <x:v>2023</x:v>
      </x:c>
      <x:c r="AJ804" s="36">
        <x:f t="shared" si="446"/>
        <x:v>2</x:v>
      </x:c>
      <x:c r="AK804" s="26">
        <x:f t="shared" si="447"/>
        <x:v>0</x:v>
      </x:c>
      <x:c r="AL804" s="34">
        <x:f t="shared" si="466"/>
        <x:v>1.1869642710874493</x:v>
      </x:c>
      <x:c r="AM804" s="35" t="str">
        <x:f t="shared" si="448"/>
      </x:c>
      <x:c r="AN804" s="34">
        <x:f t="shared" si="467"/>
        <x:v>1.1962096004442839</x:v>
      </x:c>
      <x:c r="AO804" s="35">
        <x:f t="shared" si="449"/>
        <x:v>-5.8642910074967469E-3</x:v>
      </x:c>
      <x:c r="AP804" s="31">
        <x:f t="shared" si="450"/>
        <x:v>1</x:v>
      </x:c>
      <x:c r="AQ804" s="26" t="b">
        <x:f t="shared" si="451"/>
        <x:v>1</x:v>
      </x:c>
    </x:row>
    <x:row r="805">
      <x:c r="A805" s="30" t="n">
        <x:f>'净值底稿'!A767</x:f>
        <x:v>44985</x:v>
      </x:c>
      <x:c r="B805" s="32" t="n">
        <x:f>'净值底稿'!F767</x:f>
        <x:v>1.6409211229240501</x:v>
      </x:c>
      <x:c r="C805" s="32" t="n">
        <x:f>'净值底稿'!O767</x:f>
        <x:v>1.342419487250785</x:v>
      </x:c>
      <x:c r="D805" s="32" t="n">
        <x:f>'净值底稿'!P767</x:f>
        <x:v>1.5683</x:v>
      </x:c>
      <x:c r="E805" s="32" t="n">
        <x:f>'净值底稿'!Q767</x:f>
        <x:v>1.4826</x:v>
      </x:c>
      <x:c r="F805" s="33">
        <x:f t="shared" si="452"/>
        <x:v>1.1146546353890452E-2</x:v>
      </x:c>
      <x:c r="G805" s="33">
        <x:f t="shared" si="453"/>
        <x:v>8.0958263649912876E-3</x:v>
      </x:c>
      <x:c r="H805" s="33">
        <x:f t="shared" si="454"/>
        <x:v>2.5511831111679761E-4</x:v>
      </x:c>
      <x:c r="I805" s="33">
        <x:f t="shared" si="455"/>
        <x:v>-6.7403612833660809E-4</x:v>
      </x:c>
      <x:c r="J805" s="34">
        <x:f t="shared" si="456"/>
        <x:v>0.1258833688393422</x:v>
      </x:c>
      <x:c r="K805" s="34">
        <x:f t="shared" si="457"/>
        <x:v>0.12683248067600261</x:v>
      </x:c>
      <x:c r="L805" s="34">
        <x:f t="shared" si="458"/>
        <x:v>0.87711426220508526</x:v>
      </x:c>
      <x:c r="M805" s="34">
        <x:f t="shared" si="459"/>
        <x:v>6.1952756169907232E-2</x:v>
      </x:c>
      <x:c r="N805" s="34">
        <x:f t="shared" si="430"/>
        <x:v>1.1917828678903373</x:v>
      </x:c>
      <x:c r="O805" s="35">
        <x:f t="shared" si="431"/>
        <x:v>0.21204856717121279</x:v>
      </x:c>
      <x:c r="P805" s="26" t="b">
        <x:f t="shared" si="432"/>
        <x:v>0</x:v>
      </x:c>
      <x:c r="Q805" s="26" t="b">
        <x:f t="shared" si="433"/>
        <x:v>0</x:v>
      </x:c>
      <x:c r="R805" s="26" t="b">
        <x:f t="shared" si="434"/>
        <x:v>0</x:v>
      </x:c>
      <x:c r="S805" s="26" t="b">
        <x:f t="shared" si="460"/>
        <x:v>0</x:v>
      </x:c>
      <x:c r="T805" s="26" t="str">
        <x:f t="shared" si="461"/>
        <x:v>不调</x:v>
      </x:c>
      <x:c r="U805" s="34">
        <x:f t="shared" si="435"/>
        <x:v>0.1258833688393422</x:v>
      </x:c>
      <x:c r="V805" s="34">
        <x:f t="shared" si="436"/>
        <x:v>0.12683248067600261</x:v>
      </x:c>
      <x:c r="W805" s="34">
        <x:f t="shared" si="437"/>
        <x:v>0.87711426220508526</x:v>
      </x:c>
      <x:c r="X805" s="34">
        <x:f t="shared" si="438"/>
        <x:v>6.1952756169907232E-2</x:v>
      </x:c>
      <x:c r="Y805" s="34">
        <x:f t="shared" si="462"/>
        <x:v>0.99998626710299976</x:v>
      </x:c>
      <x:c r="Z805" s="34">
        <x:f t="shared" si="439"/>
        <x:v>0.12588164009600389</x:v>
      </x:c>
      <x:c r="AA805" s="34">
        <x:f t="shared" si="440"/>
        <x:v>0.12683073889860921</x:v>
      </x:c>
      <x:c r="AB805" s="34">
        <x:f t="shared" si="441"/>
        <x:v>0.87710221688526491</x:v>
      </x:c>
      <x:c r="AC805" s="34">
        <x:f t="shared" si="442"/>
        <x:v>6.1951905379087867E-2</x:v>
      </x:c>
      <x:c r="AD805" s="34">
        <x:f t="shared" si="443"/>
        <x:v>1.1917665012589658</x:v>
      </x:c>
      <x:c r="AE805" s="34">
        <x:f t="shared" si="463"/>
        <x:v>1.2170439798392672</x:v>
      </x:c>
      <x:c r="AF805" s="33">
        <x:f t="shared" si="444"/>
        <x:v>-2.0769568724738896E-2</x:v>
      </x:c>
      <x:c r="AG805" s="33">
        <x:f t="shared" si="464"/>
        <x:v>2.1626585306362411E-3</x:v>
      </x:c>
      <x:c r="AH805" s="30">
        <x:f t="shared" si="465"/>
        <x:v>44925</x:v>
      </x:c>
      <x:c r="AI805" s="36">
        <x:f t="shared" si="445"/>
        <x:v>2023</x:v>
      </x:c>
      <x:c r="AJ805" s="36">
        <x:f t="shared" si="446"/>
        <x:v>2</x:v>
      </x:c>
      <x:c r="AK805" s="26">
        <x:f t="shared" si="447"/>
        <x:v>1</x:v>
      </x:c>
      <x:c r="AL805" s="34">
        <x:f t="shared" si="466"/>
        <x:v>1.1869642710874493</x:v>
      </x:c>
      <x:c r="AM805" s="35">
        <x:f t="shared" si="448"/>
        <x:v>4.0458085289432066E-3</x:v>
      </x:c>
      <x:c r="AN805" s="34">
        <x:f t="shared" si="467"/>
        <x:v>1.1962096004442839</x:v>
      </x:c>
      <x:c r="AO805" s="35">
        <x:f t="shared" si="449"/>
        <x:v>-3.7143149358339622E-3</x:v>
      </x:c>
      <x:c r="AP805" s="31">
        <x:f t="shared" si="450"/>
        <x:v>1</x:v>
      </x:c>
      <x:c r="AQ805" s="26" t="b">
        <x:f t="shared" si="451"/>
        <x:v>1</x:v>
      </x:c>
    </x:row>
    <x:row r="806">
      <x:c r="A806" s="30" t="n">
        <x:f>'净值底稿'!A768</x:f>
        <x:v>44986</x:v>
      </x:c>
      <x:c r="B806" s="32" t="n">
        <x:f>'净值底稿'!F768</x:f>
        <x:v>1.6592555958607824</x:v>
      </x:c>
      <x:c r="C806" s="32" t="n">
        <x:f>'净值底稿'!O768</x:f>
        <x:v>1.3518494563593613</x:v>
      </x:c>
      <x:c r="D806" s="32" t="n">
        <x:f>'净值底稿'!P768</x:f>
        <x:v>1.5683</x:v>
      </x:c>
      <x:c r="E806" s="32" t="n">
        <x:f>'净值底稿'!Q768</x:f>
        <x:v>1.4896</x:v>
      </x:c>
      <x:c r="F806" s="33">
        <x:f t="shared" si="452"/>
        <x:v>1.1173281080117503E-2</x:v>
      </x:c>
      <x:c r="G806" s="33">
        <x:f t="shared" si="453"/>
        <x:v>7.0246068372326054E-3</x:v>
      </x:c>
      <x:c r="H806" s="33">
        <x:f t="shared" si="454"/>
        <x:v>0</x:v>
      </x:c>
      <x:c r="I806" s="33">
        <x:f t="shared" si="455"/>
        <x:v>4.7214353163362865E-3</x:v>
      </x:c>
      <x:c r="J806" s="34">
        <x:f t="shared" si="456"/>
        <x:v>0.12728815104362273</x:v>
      </x:c>
      <x:c r="K806" s="34">
        <x:f t="shared" si="457"/>
        <x:v>0.12772167497424763</x:v>
      </x:c>
      <x:c r="L806" s="34">
        <x:f t="shared" si="458"/>
        <x:v>0.87710221688526491</x:v>
      </x:c>
      <x:c r="M806" s="34">
        <x:f t="shared" si="459"/>
        <x:v>6.2244407293059016E-2</x:v>
      </x:c>
      <x:c r="N806" s="34">
        <x:f t="shared" si="430"/>
        <x:v>1.1943564501961943</x:v>
      </x:c>
      <x:c r="O806" s="35">
        <x:f t="shared" si="431"/>
        <x:v>0.21351232789506053</x:v>
      </x:c>
      <x:c r="P806" s="26" t="b">
        <x:f t="shared" si="432"/>
        <x:v>0</x:v>
      </x:c>
      <x:c r="Q806" s="26" t="b">
        <x:f t="shared" si="433"/>
        <x:v>0</x:v>
      </x:c>
      <x:c r="R806" s="26" t="b">
        <x:f t="shared" si="434"/>
        <x:v>0</x:v>
      </x:c>
      <x:c r="S806" s="26" t="b">
        <x:f t="shared" si="460"/>
        <x:v>0</x:v>
      </x:c>
      <x:c r="T806" s="26" t="str">
        <x:f t="shared" si="461"/>
        <x:v>不调</x:v>
      </x:c>
      <x:c r="U806" s="34">
        <x:f t="shared" si="435"/>
        <x:v>0.12728815104362273</x:v>
      </x:c>
      <x:c r="V806" s="34">
        <x:f t="shared" si="436"/>
        <x:v>0.12772167497424763</x:v>
      </x:c>
      <x:c r="W806" s="34">
        <x:f t="shared" si="437"/>
        <x:v>0.87710221688526491</x:v>
      </x:c>
      <x:c r="X806" s="34">
        <x:f t="shared" si="438"/>
        <x:v>6.2244407293059016E-2</x:v>
      </x:c>
      <x:c r="Y806" s="34">
        <x:f t="shared" si="462"/>
        <x:v>0.99998626710299976</x:v>
      </x:c>
      <x:c r="Z806" s="34">
        <x:f t="shared" si="439"/>
        <x:v>0.12728640300855509</x:v>
      </x:c>
      <x:c r="AA806" s="34">
        <x:f t="shared" si="440"/>
        <x:v>0.12771992098564053</x:v>
      </x:c>
      <x:c r="AB806" s="34">
        <x:f t="shared" si="441"/>
        <x:v>0.87709017173086179</x:v>
      </x:c>
      <x:c r="AC806" s="34">
        <x:f t="shared" si="442"/>
        <x:v>6.2243552497024818E-2</x:v>
      </x:c>
      <x:c r="AD806" s="34">
        <x:f t="shared" si="443"/>
        <x:v>1.1943400482220823</x:v>
      </x:c>
      <x:c r="AE806" s="34">
        <x:f t="shared" si="463"/>
        <x:v>1.2170439798392672</x:v>
      </x:c>
      <x:c r="AF806" s="33">
        <x:f t="shared" si="444"/>
        <x:v>-1.8654980422468603E-2</x:v>
      </x:c>
      <x:c r="AG806" s="33">
        <x:f t="shared" si="464"/>
        <x:v>2.1594389172692185E-3</x:v>
      </x:c>
      <x:c r="AH806" s="30">
        <x:f t="shared" si="465"/>
        <x:v>44925</x:v>
      </x:c>
      <x:c r="AI806" s="36">
        <x:f t="shared" si="445"/>
        <x:v>2023</x:v>
      </x:c>
      <x:c r="AJ806" s="36">
        <x:f t="shared" si="446"/>
        <x:v>3</x:v>
      </x:c>
      <x:c r="AK806" s="26">
        <x:f t="shared" si="447"/>
        <x:v>0</x:v>
      </x:c>
      <x:c r="AL806" s="34">
        <x:f t="shared" si="466"/>
        <x:v>1.1917665012589658</x:v>
      </x:c>
      <x:c r="AM806" s="35" t="str">
        <x:f t="shared" si="448"/>
      </x:c>
      <x:c r="AN806" s="34">
        <x:f t="shared" si="467"/>
        <x:v>1.1962096004442839</x:v>
      </x:c>
      <x:c r="AO806" s="35">
        <x:f t="shared" si="449"/>
        <x:v>-1.562896854788054E-3</x:v>
      </x:c>
      <x:c r="AP806" s="31">
        <x:f t="shared" si="450"/>
        <x:v>1</x:v>
      </x:c>
      <x:c r="AQ806" s="26" t="b">
        <x:f t="shared" si="451"/>
        <x:v>1</x:v>
      </x:c>
    </x:row>
    <x:row r="807">
      <x:c r="A807" s="30" t="n">
        <x:f>'净值底稿'!A769</x:f>
        <x:v>44987</x:v>
      </x:c>
      <x:c r="B807" s="32" t="n">
        <x:f>'净值底稿'!F769</x:f>
        <x:v>1.6506382006445526</x:v>
      </x:c>
      <x:c r="C807" s="32" t="n">
        <x:f>'净值底稿'!O769</x:f>
        <x:v>1.3456646572183864</x:v>
      </x:c>
      <x:c r="D807" s="32" t="n">
        <x:f>'净值底稿'!P769</x:f>
        <x:v>1.5685</x:v>
      </x:c>
      <x:c r="E807" s="32" t="n">
        <x:f>'净值底稿'!Q769</x:f>
        <x:v>1.488</x:v>
      </x:c>
      <x:c r="F807" s="33">
        <x:f t="shared" si="452"/>
        <x:v>-5.1935309048991574E-3</x:v>
      </x:c>
      <x:c r="G807" s="33">
        <x:f t="shared" si="453"/>
        <x:v>-4.5750650058558051E-3</x:v>
      </x:c>
      <x:c r="H807" s="33">
        <x:f t="shared" si="454"/>
        <x:v>1.275266211822057E-4</x:v>
      </x:c>
      <x:c r="I807" s="33">
        <x:f t="shared" si="455"/>
        <x:v>-1.0741138560688146E-3</x:v>
      </x:c>
      <x:c r="J807" s="34">
        <x:f t="shared" si="456"/>
        <x:v>0.12662533714075672</x:v>
      </x:c>
      <x:c r="K807" s="34">
        <x:f t="shared" si="457"/>
        <x:v>0.12713559404458846</x:v>
      </x:c>
      <x:c r="L807" s="34">
        <x:f t="shared" si="458"/>
        <x:v>0.87720202407693471</x:v>
      </x:c>
      <x:c r="M807" s="34">
        <x:f t="shared" si="459"/>
        <x:v>6.2176695834836815E-2</x:v>
      </x:c>
      <x:c r="N807" s="34">
        <x:f t="shared" si="430"/>
        <x:v>1.1931396510971166</x:v>
      </x:c>
      <x:c r="O807" s="35">
        <x:f t="shared" si="431"/>
        <x:v>0.21268334427743368</x:v>
      </x:c>
      <x:c r="P807" s="26" t="b">
        <x:f t="shared" si="432"/>
        <x:v>0</x:v>
      </x:c>
      <x:c r="Q807" s="26" t="b">
        <x:f t="shared" si="433"/>
        <x:v>0</x:v>
      </x:c>
      <x:c r="R807" s="26" t="b">
        <x:f t="shared" si="434"/>
        <x:v>0</x:v>
      </x:c>
      <x:c r="S807" s="26" t="b">
        <x:f t="shared" si="460"/>
        <x:v>0</x:v>
      </x:c>
      <x:c r="T807" s="26" t="str">
        <x:f t="shared" si="461"/>
        <x:v>不调</x:v>
      </x:c>
      <x:c r="U807" s="34">
        <x:f t="shared" si="435"/>
        <x:v>0.12662533714075672</x:v>
      </x:c>
      <x:c r="V807" s="34">
        <x:f t="shared" si="436"/>
        <x:v>0.12713559404458846</x:v>
      </x:c>
      <x:c r="W807" s="34">
        <x:f t="shared" si="437"/>
        <x:v>0.87720202407693471</x:v>
      </x:c>
      <x:c r="X807" s="34">
        <x:f t="shared" si="438"/>
        <x:v>6.2176695834836815E-2</x:v>
      </x:c>
      <x:c r="Y807" s="34">
        <x:f t="shared" si="462"/>
        <x:v>0.99998626710299976</x:v>
      </x:c>
      <x:c r="Z807" s="34">
        <x:f t="shared" si="439"/>
        <x:v>0.12662359820804414</x:v>
      </x:c>
      <x:c r="AA807" s="34">
        <x:f t="shared" si="440"/>
        <x:v>0.12713384810457037</x:v>
      </x:c>
      <x:c r="AB807" s="34">
        <x:f t="shared" si="441"/>
        <x:v>0.87718997755188965</x:v>
      </x:c>
      <x:c r="AC807" s="34">
        <x:f t="shared" si="442"/>
        <x:v>6.2175841968677099E-2</x:v>
      </x:c>
      <x:c r="AD807" s="34">
        <x:f t="shared" si="443"/>
        <x:v>1.1931232658331814</x:v>
      </x:c>
      <x:c r="AE807" s="34">
        <x:f t="shared" si="463"/>
        <x:v>1.2170439798392672</x:v>
      </x:c>
      <x:c r="AF807" s="33">
        <x:f t="shared" si="444"/>
        <x:v>-1.9654765482875036E-2</x:v>
      </x:c>
      <x:c r="AG807" s="33">
        <x:f t="shared" si="464"/>
        <x:v>-1.0187905787067963E-3</x:v>
      </x:c>
      <x:c r="AH807" s="30">
        <x:f t="shared" si="465"/>
        <x:v>44925</x:v>
      </x:c>
      <x:c r="AI807" s="36">
        <x:f t="shared" si="445"/>
        <x:v>2023</x:v>
      </x:c>
      <x:c r="AJ807" s="36">
        <x:f t="shared" si="446"/>
        <x:v>3</x:v>
      </x:c>
      <x:c r="AK807" s="26">
        <x:f t="shared" si="447"/>
        <x:v>0</x:v>
      </x:c>
      <x:c r="AL807" s="34">
        <x:f t="shared" si="466"/>
        <x:v>1.1917665012589658</x:v>
      </x:c>
      <x:c r="AM807" s="35" t="str">
        <x:f t="shared" si="448"/>
      </x:c>
      <x:c r="AN807" s="34">
        <x:f t="shared" si="467"/>
        <x:v>1.1962096004442839</x:v>
      </x:c>
      <x:c r="AO807" s="35">
        <x:f t="shared" si="449"/>
        <x:v>-2.5800951689036733E-3</x:v>
      </x:c>
      <x:c r="AP807" s="31">
        <x:f t="shared" si="450"/>
        <x:v>1</x:v>
      </x:c>
      <x:c r="AQ807" s="26" t="b">
        <x:f t="shared" si="451"/>
        <x:v>1</x:v>
      </x:c>
    </x:row>
    <x:row r="808">
      <x:c r="A808" s="30" t="n">
        <x:f>'净值底稿'!A770</x:f>
        <x:v>44988</x:v>
      </x:c>
      <x:c r="B808" s="32" t="n">
        <x:f>'净值底稿'!F770</x:f>
        <x:v>1.6464663018671102</x:v>
      </x:c>
      <x:c r="C808" s="32" t="n">
        <x:f>'净值底稿'!O770</x:f>
        <x:v>1.345180463285385</x:v>
      </x:c>
      <x:c r="D808" s="32" t="n">
        <x:f>'净值底稿'!P770</x:f>
        <x:v>1.5686</x:v>
      </x:c>
      <x:c r="E808" s="32" t="n">
        <x:f>'净值底稿'!Q770</x:f>
        <x:v>1.4948</x:v>
      </x:c>
      <x:c r="F808" s="33">
        <x:f t="shared" si="452"/>
        <x:v>-2.5274459150487205E-3</x:v>
      </x:c>
      <x:c r="G808" s="33">
        <x:f t="shared" si="453"/>
        <x:v>-3.5981767850112867E-4</x:v>
      </x:c>
      <x:c r="H808" s="33">
        <x:f t="shared" si="454"/>
        <x:v>6.3755180108371334E-5</x:v>
      </x:c>
      <x:c r="I808" s="33">
        <x:f t="shared" si="455"/>
        <x:v>4.5698924731181201E-3</x:v>
      </x:c>
      <x:c r="J808" s="34">
        <x:f t="shared" si="456"/>
        <x:v>0.12630356391200445</x:v>
      </x:c>
      <x:c r="K808" s="34">
        <x:f t="shared" si="457"/>
        <x:v>0.12708810309848648</x:v>
      </x:c>
      <x:c r="L808" s="34">
        <x:f t="shared" si="458"/>
        <x:v>0.87724590295689775</x:v>
      </x:c>
      <x:c r="M808" s="34">
        <x:f t="shared" si="459"/>
        <x:v>6.245997888089954E-2</x:v>
      </x:c>
      <x:c r="N808" s="34">
        <x:f t="shared" si="430"/>
        <x:v>1.1930975488482882</x:v>
      </x:c>
      <x:c r="O808" s="35">
        <x:f t="shared" si="431"/>
        <x:v>0.21238134908171843</x:v>
      </x:c>
      <x:c r="P808" s="26" t="b">
        <x:f t="shared" si="432"/>
        <x:v>0</x:v>
      </x:c>
      <x:c r="Q808" s="26" t="b">
        <x:f t="shared" si="433"/>
        <x:v>0</x:v>
      </x:c>
      <x:c r="R808" s="26" t="b">
        <x:f t="shared" si="434"/>
        <x:v>0</x:v>
      </x:c>
      <x:c r="S808" s="26" t="b">
        <x:f t="shared" si="460"/>
        <x:v>0</x:v>
      </x:c>
      <x:c r="T808" s="26" t="str">
        <x:f t="shared" si="461"/>
        <x:v>不调</x:v>
      </x:c>
      <x:c r="U808" s="34">
        <x:f t="shared" si="435"/>
        <x:v>0.12630356391200445</x:v>
      </x:c>
      <x:c r="V808" s="34">
        <x:f t="shared" si="436"/>
        <x:v>0.12708810309848648</x:v>
      </x:c>
      <x:c r="W808" s="34">
        <x:f t="shared" si="437"/>
        <x:v>0.87724590295689775</x:v>
      </x:c>
      <x:c r="X808" s="34">
        <x:f t="shared" si="438"/>
        <x:v>6.245997888089954E-2</x:v>
      </x:c>
      <x:c r="Y808" s="34">
        <x:f t="shared" si="462"/>
        <x:v>0.99998626710299976</x:v>
      </x:c>
      <x:c r="Z808" s="34">
        <x:f t="shared" si="439"/>
        <x:v>0.12630182939817047</x:v>
      </x:c>
      <x:c r="AA808" s="34">
        <x:f t="shared" si="440"/>
        <x:v>0.12708635781065666</x:v>
      </x:c>
      <x:c r="AB808" s="34">
        <x:f t="shared" si="441"/>
        <x:v>0.87723385582926861</x:v>
      </x:c>
      <x:c r="AC808" s="34">
        <x:f t="shared" si="442"/>
        <x:v>6.2459121124442935E-2</x:v>
      </x:c>
      <x:c r="AD808" s="34">
        <x:f t="shared" si="443"/>
        <x:v>1.1930811641625387</x:v>
      </x:c>
      <x:c r="AE808" s="34">
        <x:f t="shared" si="463"/>
        <x:v>1.2170439798392672</x:v>
      </x:c>
      <x:c r="AF808" s="33">
        <x:f t="shared" si="444"/>
        <x:v>-1.9689358867617246E-2</x:v>
      </x:c>
      <x:c r="AG808" s="33">
        <x:f t="shared" si="464"/>
        <x:v>-3.5286941297951735E-5</x:v>
      </x:c>
      <x:c r="AH808" s="30">
        <x:f t="shared" si="465"/>
        <x:v>44925</x:v>
      </x:c>
      <x:c r="AI808" s="36">
        <x:f t="shared" si="445"/>
        <x:v>2023</x:v>
      </x:c>
      <x:c r="AJ808" s="36">
        <x:f t="shared" si="446"/>
        <x:v>3</x:v>
      </x:c>
      <x:c r="AK808" s="26">
        <x:f t="shared" si="447"/>
        <x:v>0</x:v>
      </x:c>
      <x:c r="AL808" s="34">
        <x:f t="shared" si="466"/>
        <x:v>1.1917665012589658</x:v>
      </x:c>
      <x:c r="AM808" s="35" t="str">
        <x:f t="shared" si="448"/>
      </x:c>
      <x:c r="AN808" s="34">
        <x:f t="shared" si="467"/>
        <x:v>1.1962096004442839</x:v>
      </x:c>
      <x:c r="AO808" s="35">
        <x:f t="shared" si="449"/>
        <x:v>-2.6152910665349083E-3</x:v>
      </x:c>
      <x:c r="AP808" s="31">
        <x:f t="shared" si="450"/>
        <x:v>1</x:v>
      </x:c>
      <x:c r="AQ808" s="26" t="b">
        <x:f t="shared" si="451"/>
        <x:v>1</x:v>
      </x:c>
    </x:row>
    <x:row r="809">
      <x:c r="A809" s="30" t="n">
        <x:f>'净值底稿'!A771</x:f>
        <x:v>44991</x:v>
      </x:c>
      <x:c r="B809" s="32" t="n">
        <x:f>'净值底稿'!F771</x:f>
        <x:v>1.65270739688907</x:v>
      </x:c>
      <x:c r="C809" s="32" t="n">
        <x:f>'净值底稿'!O771</x:f>
        <x:v>1.3474621470452788</x:v>
      </x:c>
      <x:c r="D809" s="32" t="n">
        <x:f>'净值底稿'!P771</x:f>
        <x:v>1.5705</x:v>
      </x:c>
      <x:c r="E809" s="32" t="n">
        <x:f>'净值底稿'!Q771</x:f>
        <x:v>1.5087</x:v>
      </x:c>
      <x:c r="F809" s="33">
        <x:f t="shared" si="452"/>
        <x:v>3.7905999138168056E-3</x:v>
      </x:c>
      <x:c r="G809" s="33">
        <x:f t="shared" si="453"/>
        <x:v>1.6961915684690076E-3</x:v>
      </x:c>
      <x:c r="H809" s="33">
        <x:f t="shared" si="454"/>
        <x:v>1.2112711972460666E-3</x:v>
      </x:c>
      <x:c r="I809" s="33">
        <x:f t="shared" si="455"/>
        <x:v>9.2989028632592952E-3</x:v>
      </x:c>
      <x:c r="J809" s="34">
        <x:f t="shared" si="456"/>
        <x:v>0.12678058910180209</x:v>
      </x:c>
      <x:c r="K809" s="34">
        <x:f t="shared" si="457"/>
        <x:v>0.12730192061924253</x:v>
      </x:c>
      <x:c r="L809" s="34">
        <x:f t="shared" si="458"/>
        <x:v>0.87829642393208374</x:v>
      </x:c>
      <x:c r="M809" s="34">
        <x:f t="shared" si="459"/>
        <x:v>6.3039922424703673E-2</x:v>
      </x:c>
      <x:c r="N809" s="34">
        <x:f t="shared" si="430"/>
        <x:v>1.1954188560778318</x:v>
      </x:c>
      <x:c r="O809" s="35">
        <x:f t="shared" si="431"/>
        <x:v>0.21254684785104452</x:v>
      </x:c>
      <x:c r="P809" s="26" t="b">
        <x:f t="shared" si="432"/>
        <x:v>0</x:v>
      </x:c>
      <x:c r="Q809" s="26" t="b">
        <x:f t="shared" si="433"/>
        <x:v>0</x:v>
      </x:c>
      <x:c r="R809" s="26" t="b">
        <x:f t="shared" si="434"/>
        <x:v>0</x:v>
      </x:c>
      <x:c r="S809" s="26" t="b">
        <x:f t="shared" si="460"/>
        <x:v>0</x:v>
      </x:c>
      <x:c r="T809" s="26" t="str">
        <x:f t="shared" si="461"/>
        <x:v>不调</x:v>
      </x:c>
      <x:c r="U809" s="34">
        <x:f t="shared" si="435"/>
        <x:v>0.12678058910180209</x:v>
      </x:c>
      <x:c r="V809" s="34">
        <x:f t="shared" si="436"/>
        <x:v>0.12730192061924253</x:v>
      </x:c>
      <x:c r="W809" s="34">
        <x:f t="shared" si="437"/>
        <x:v>0.87829642393208374</x:v>
      </x:c>
      <x:c r="X809" s="34">
        <x:f t="shared" si="438"/>
        <x:v>6.3039922424703673E-2</x:v>
      </x:c>
      <x:c r="Y809" s="34">
        <x:f t="shared" si="462"/>
        <x:v>0.99995880187477393</x:v>
      </x:c>
      <x:c r="Z809" s="34">
        <x:f t="shared" si="439"/>
        <x:v>0.12677536597921604</x:v>
      </x:c>
      <x:c r="AA809" s="34">
        <x:f t="shared" si="440"/>
        <x:v>0.12729667601877534</x:v>
      </x:c>
      <x:c r="AB809" s="34">
        <x:f t="shared" si="441"/>
        <x:v>0.87826023976602496</x:v>
      </x:c>
      <x:c r="AC809" s="34">
        <x:f t="shared" si="442"/>
        <x:v>6.3037325298085381E-2</x:v>
      </x:c>
      <x:c r="AD809" s="34">
        <x:f t="shared" si="443"/>
        <x:v>1.1953696070621018</x:v>
      </x:c>
      <x:c r="AE809" s="34">
        <x:f t="shared" si="463"/>
        <x:v>1.2170439798392672</x:v>
      </x:c>
      <x:c r="AF809" s="33">
        <x:f t="shared" si="444"/>
        <x:v>-1.7809030023736572E-2</x:v>
      </x:c>
      <x:c r="AG809" s="33">
        <x:f t="shared" si="464"/>
        <x:v>1.9180949027632899E-3</x:v>
      </x:c>
      <x:c r="AH809" s="30">
        <x:f t="shared" si="465"/>
        <x:v>44925</x:v>
      </x:c>
      <x:c r="AI809" s="36">
        <x:f t="shared" si="445"/>
        <x:v>2023</x:v>
      </x:c>
      <x:c r="AJ809" s="36">
        <x:f t="shared" si="446"/>
        <x:v>3</x:v>
      </x:c>
      <x:c r="AK809" s="26">
        <x:f t="shared" si="447"/>
        <x:v>0</x:v>
      </x:c>
      <x:c r="AL809" s="34">
        <x:f t="shared" si="466"/>
        <x:v>1.1917665012589658</x:v>
      </x:c>
      <x:c r="AM809" s="35" t="str">
        <x:f t="shared" si="448"/>
      </x:c>
      <x:c r="AN809" s="34">
        <x:f t="shared" si="467"/>
        <x:v>1.1962096004442839</x:v>
      </x:c>
      <x:c r="AO809" s="35">
        <x:f t="shared" si="449"/>
        <x:v>-7.0221254023550284E-4</x:v>
      </x:c>
      <x:c r="AP809" s="31">
        <x:f t="shared" si="450"/>
        <x:v>1</x:v>
      </x:c>
      <x:c r="AQ809" s="26" t="b">
        <x:f t="shared" si="451"/>
        <x:v>1</x:v>
      </x:c>
    </x:row>
    <x:row r="810">
      <x:c r="A810" s="30" t="n">
        <x:f>'净值底稿'!A772</x:f>
        <x:v>44992</x:v>
      </x:c>
      <x:c r="B810" s="32" t="n">
        <x:f>'净值底稿'!F772</x:f>
        <x:v>1.606895936113205</x:v>
      </x:c>
      <x:c r="C810" s="32" t="n">
        <x:f>'净值底稿'!O772</x:f>
        <x:v>1.32426253084368</x:v>
      </x:c>
      <x:c r="D810" s="32" t="n">
        <x:f>'净值底稿'!P772</x:f>
        <x:v>1.571</x:v>
      </x:c>
      <x:c r="E810" s="32" t="n">
        <x:f>'净值底稿'!Q772</x:f>
        <x:v>1.5074</x:v>
      </x:c>
      <x:c r="F810" s="33">
        <x:f t="shared" si="452"/>
        <x:v>-2.7719038991473655E-2</x:v>
      </x:c>
      <x:c r="G810" s="33">
        <x:f t="shared" si="453"/>
        <x:v>-1.7217267477584453E-2</x:v>
      </x:c>
      <x:c r="H810" s="33">
        <x:f t="shared" si="454"/>
        <x:v>3.1836994587708389E-4</x:v>
      </x:c>
      <x:c r="I810" s="33">
        <x:f t="shared" si="455"/>
        <x:v>-8.6166898654460589E-4</x:v>
      </x:c>
      <x:c r="J810" s="34">
        <x:f t="shared" si="456"/>
        <x:v>0.12326127466647981</x:v>
      </x:c>
      <x:c r="K810" s="34">
        <x:f t="shared" si="457"/>
        <x:v>0.12510497509875268</x:v>
      </x:c>
      <x:c r="L810" s="34">
        <x:f t="shared" si="458"/>
        <x:v>0.87853985143102531</x:v>
      </x:c>
      <x:c r="M810" s="34">
        <x:f t="shared" si="459"/>
        <x:v>6.2983007989881296E-2</x:v>
      </x:c>
      <x:c r="N810" s="34" t="n">
        <x:f t="shared" ref="N810:N873" si="468">SUM(J810:M810)</x:f>
        <x:v>1.189889109186139</x:v>
      </x:c>
      <x:c r="O810" s="35" t="n">
        <x:f t="shared" ref="O810:O873" si="469">IFERROR((J810+K810)/N810,0)</x:f>
        <x:v>0.20873058493249858</x:v>
      </x:c>
      <x:c r="P810" s="26" t="b">
        <x:f t="shared" ref="P810:P873" si="470">AND(MONTH(A810)=12,OR(A811="",YEAR(A810)&lt;&gt;YEAR(A811)))</x:f>
        <x:v>0</x:v>
      </x:c>
      <x:c r="Q810" s="26" t="b">
        <x:f t="shared" ref="Q810:Q873" si="471">AND(MOD(MONTH(A810),3)=0,OR(A811="",MONTH(A810)&lt;&gt;MONTH(A811)))</x:f>
        <x:v>0</x:v>
      </x:c>
      <x:c r="R810" s="26" t="b">
        <x:f t="shared" ref="R810:R873" si="472">OR(O810&gt;$E$7,O810&lt;$E$6)</x:f>
        <x:v>0</x:v>
      </x:c>
      <x:c r="S810" s="26" t="b">
        <x:f t="shared" si="460"/>
        <x:v>0</x:v>
      </x:c>
      <x:c r="T810" s="26" t="str">
        <x:f t="shared" si="461"/>
        <x:v>不调</x:v>
      </x:c>
      <x:c r="U810" s="34" t="n">
        <x:f t="shared" ref="U810:U873" si="473">IF(OR(T810="年末+季度",T810="季度+动态"),N810*$E$5/2,IF(T810="季度",(J810+K810)/2,IF(T810="动态",N810*$E$5*IF(J810+K810=0,0.5,J810/(J810+K810)),J810)))</x:f>
        <x:v>0.1232612746664798</x:v>
      </x:c>
      <x:c r="V810" s="34" t="n">
        <x:f t="shared" ref="V810:V873" si="474">IF(OR(T810="年末+季度",T810="季度+动态"),N810*$E$5/2,IF(T810="季度",(J810+K810)/2,IF(T810="动态",N810*$E$5*IF(J810+K810=0,0.5,K810/(J810+K810)),K810)))</x:f>
        <x:v>0.12510497509875268</x:v>
      </x:c>
      <x:c r="W810" s="34" t="n">
        <x:f t="shared" ref="W810:W873" si="475">IF(OR(T810="年末+季度",T810="季度+动态",T810="动态"),N810*(1-$E$5)*IF(L810+M810=0,$B$7/($B$7+$B$8),L810/(L810+M810)),L810)</x:f>
        <x:v>0.8785398514310253</x:v>
      </x:c>
      <x:c r="X810" s="34" t="n">
        <x:f t="shared" ref="X810:X873" si="476">IF(OR(T810="年末+季度",T810="季度+动态",T810="动态"),N810*(1-$E$5)*IF(L810+M810=0,$B$8/($B$7+$B$8),M810/(L810+M810)),M810)</x:f>
        <x:v>0.0629830079898813</x:v>
      </x:c>
      <x:c r="Y810" s="34">
        <x:f t="shared" si="462"/>
        <x:v>0.99998626710299976</x:v>
      </x:c>
      <x:c r="Z810" s="34" t="n">
        <x:f t="shared" ref="Z810:Z873" si="477">U810*Y810</x:f>
        <x:v>0.12325958193209069</x:v>
      </x:c>
      <x:c r="AA810" s="34" t="n">
        <x:f t="shared" ref="AA810:AA873" si="478">V810*Y810</x:f>
        <x:v>0.12510325704501543</x:v>
      </x:c>
      <x:c r="AB810" s="34" t="n">
        <x:f t="shared" ref="AB810:AB873" si="479">W810*Y810</x:f>
        <x:v>0.878527786533735</x:v>
      </x:c>
      <x:c r="AC810" s="34" t="n">
        <x:f t="shared" ref="AC810:AC873" si="480">X810*Y810</x:f>
        <x:v>0.06298214305071981</x:v>
      </x:c>
      <x:c r="AD810" s="34" t="n">
        <x:f t="shared" ref="AD810:AD873" si="481">SUM(Z810:AC810)</x:f>
        <x:v>1.1898727685615609</x:v>
      </x:c>
      <x:c r="AE810" s="34">
        <x:f t="shared" si="463"/>
        <x:v>1.2170439798392672</x:v>
      </x:c>
      <x:c r="AF810" s="33" t="n">
        <x:f t="shared" ref="AF810:AF873" si="482">AD810/AE810-1</x:f>
        <x:v>-0.022325578802250612</x:v>
      </x:c>
      <x:c r="AG810" s="33">
        <x:f t="shared" si="464"/>
        <x:v>-4.5984425804924678E-3</x:v>
      </x:c>
      <x:c r="AH810" s="30">
        <x:f t="shared" si="465"/>
        <x:v>44925</x:v>
      </x:c>
      <x:c r="AI810" s="36" t="n">
        <x:f t="shared" ref="AI810:AI873" si="483">YEAR(A810)</x:f>
        <x:v>2023</x:v>
      </x:c>
      <x:c r="AJ810" s="36" t="n">
        <x:f t="shared" ref="AJ810:AJ873" si="484">MONTH(A810)</x:f>
        <x:v>3</x:v>
      </x:c>
      <x:c r="AK810" s="26" t="n">
        <x:f t="shared" ref="AK810:AK873" si="485">IF(MONTH(A810)&lt;&gt;MONTH(A811),1,0)</x:f>
        <x:v>0</x:v>
      </x:c>
      <x:c r="AL810" s="34">
        <x:f t="shared" si="466"/>
        <x:v>1.1917665012589658</x:v>
      </x:c>
      <x:c r="AM810" s="35" t="str">
        <x:f t="shared" ref="AM810:AM873" si="486">IF(AK810,AD810/AL810-1,"")</x:f>
      </x:c>
      <x:c r="AN810" s="34">
        <x:f t="shared" si="467"/>
        <x:v>1.1962096004442839</x:v>
      </x:c>
      <x:c r="AO810" s="35" t="n">
        <x:f t="shared" ref="AO810:AO873" si="487">AD810/AN810-1</x:f>
        <x:v>-0.005297426036682484</x:v>
      </x:c>
      <x:c r="AP810" s="31" t="n">
        <x:f t="shared" ref="AP810:AP873" si="488">IFERROR(SUM(Z810:AC810)/AD810,0)</x:f>
        <x:v>1</x:v>
      </x:c>
      <x:c r="AQ810" s="26" t="b">
        <x:f t="shared" ref="AQ810:AQ873" si="489">AND(B810&gt;0,C810&gt;0,D810&gt;0,E810&gt;0)</x:f>
        <x:v>1</x:v>
      </x:c>
    </x:row>
    <x:row r="811">
      <x:c r="A811" s="30" t="n">
        <x:f>'净值底稿'!A773</x:f>
        <x:v>44993</x:v>
      </x:c>
      <x:c r="B811" s="32" t="n">
        <x:f>'净值底稿'!F773</x:f>
        <x:v>1.627637123530685</x:v>
      </x:c>
      <x:c r="C811" s="32" t="n">
        <x:f>'净值底稿'!O773</x:f>
        <x:v>1.3291659950391113</x:v>
      </x:c>
      <x:c r="D811" s="32" t="n">
        <x:f>'净值底稿'!P773</x:f>
        <x:v>1.5712</x:v>
      </x:c>
      <x:c r="E811" s="32" t="n">
        <x:f>'净值底稿'!Q773</x:f>
        <x:v>1.4914</x:v>
      </x:c>
      <x:c r="F811" s="33" t="n">
        <x:f t="shared" ref="F811:F874" si="490">IFERROR(B811/B810-1,0)</x:f>
        <x:v>0.012907610848558848</x:v>
      </x:c>
      <x:c r="G811" s="33" t="n">
        <x:f t="shared" ref="G811:G874" si="491">IFERROR(C811/C810-1,0)</x:f>
        <x:v>0.0037027885945752903</x:v>
      </x:c>
      <x:c r="H811" s="33" t="n">
        <x:f t="shared" ref="H811:H874" si="492">IFERROR(D811/D810-1,0)</x:f>
        <x:v>0.00012730744748568057</x:v>
      </x:c>
      <x:c r="I811" s="33" t="n">
        <x:f t="shared" ref="I811:I874" si="493">IFERROR(E811/E810-1,0)</x:f>
        <x:v>-0.010614302772986584</x:v>
      </x:c>
      <x:c r="J811" s="34" t="n">
        <x:f t="shared" ref="J811:J874" si="494">Z810*(1+F811)</x:f>
        <x:v>0.12485056864902618</x:v>
      </x:c>
      <x:c r="K811" s="34" t="n">
        <x:f t="shared" ref="K811:K874" si="495">AA810*(1+G811)</x:f>
        <x:v>0.12556648795834593</x:v>
      </x:c>
      <x:c r="L811" s="34" t="n">
        <x:f t="shared" ref="L811:L874" si="496">AB810*(1+H811)</x:f>
        <x:v>0.8786396296637838</x:v>
      </x:c>
      <x:c r="M811" s="34" t="n">
        <x:f t="shared" ref="M811:M874" si="497">AC810*(1+I811)</x:f>
        <x:v>0.06231363151508792</x:v>
      </x:c>
      <x:c r="N811" s="34">
        <x:f t="shared" si="468"/>
        <x:v>1.1913703177862438</x:v>
      </x:c>
      <x:c r="O811" s="35">
        <x:f t="shared" si="469"/>
        <x:v>0.21019245894314958</x:v>
      </x:c>
      <x:c r="P811" s="26" t="b">
        <x:f t="shared" si="470"/>
        <x:v>0</x:v>
      </x:c>
      <x:c r="Q811" s="26" t="b">
        <x:f t="shared" si="471"/>
        <x:v>0</x:v>
      </x:c>
      <x:c r="R811" s="26" t="b">
        <x:f t="shared" si="472"/>
        <x:v>0</x:v>
      </x:c>
      <x:c r="S811" s="26" t="b">
        <x:f t="shared" ref="S811:S874" si="498">AND(OR(P811,Q811,R811),A811-AH810&gt;$E$8)</x:f>
        <x:v>0</x:v>
      </x:c>
      <x:c r="T811" s="26" t="str">
        <x:f t="shared" ref="T811:T874" si="499">IF(NOT(OR(P811,Q811,R811)),"不调",IF(NOT(S811),"间隔规则跳过",IF(P811,"年末+季度",IF(AND(Q811,R811),"季度+动态",IF(Q811,"季度","动态")))))</x:f>
        <x:v>不调</x:v>
      </x:c>
      <x:c r="U811" s="34">
        <x:f t="shared" si="473"/>
        <x:v>0.12485056864902618</x:v>
      </x:c>
      <x:c r="V811" s="34">
        <x:f t="shared" si="474"/>
        <x:v>0.12556648795834593</x:v>
      </x:c>
      <x:c r="W811" s="34">
        <x:f t="shared" si="475"/>
        <x:v>0.87863962966378384</x:v>
      </x:c>
      <x:c r="X811" s="34">
        <x:f t="shared" si="476"/>
        <x:v>6.2313631515087918E-2</x:v>
      </x:c>
      <x:c r="Y811" s="34" t="n">
        <x:f t="shared" ref="Y811:Y874" si="500">POWER(1-$H$5,(A811-A810)/$H$8)</x:f>
        <x:v>0.9999862671029998</x:v>
      </x:c>
      <x:c r="Z811" s="34">
        <x:f t="shared" si="477"/>
        <x:v>0.12484885408902649</x:v>
      </x:c>
      <x:c r="AA811" s="34">
        <x:f t="shared" si="478"/>
        <x:v>0.12556476356670013</x:v>
      </x:c>
      <x:c r="AB811" s="34">
        <x:f t="shared" si="479"/>
        <x:v>0.87862756339624937</x:v>
      </x:c>
      <x:c r="AC811" s="34">
        <x:f t="shared" si="480"/>
        <x:v>6.2312775768404612E-2</x:v>
      </x:c>
      <x:c r="AD811" s="34">
        <x:f t="shared" si="481"/>
        <x:v>1.1913539568203806</x:v>
      </x:c>
      <x:c r="AE811" s="34" t="n">
        <x:f t="shared" ref="AE811:AE874" si="501">MAX(AE810,AD811)</x:f>
        <x:v>1.2170439798392672</x:v>
      </x:c>
      <x:c r="AF811" s="33">
        <x:f t="shared" si="482"/>
        <x:v>-2.1108541223201605E-2</x:v>
      </x:c>
      <x:c r="AG811" s="33" t="n">
        <x:f t="shared" ref="AG811:AG874" si="502">AD811/AD810-1</x:f>
        <x:v>0.0012448291094269148</x:v>
      </x:c>
      <x:c r="AH811" s="30" t="n">
        <x:f t="shared" ref="AH811:AH874" si="503">IF(OR(T811="年末+季度",T811="季度+动态",T811="季度",T811="动态"),A811,AH810)</x:f>
        <x:v>44925</x:v>
      </x:c>
      <x:c r="AI811" s="36">
        <x:f t="shared" si="483"/>
        <x:v>2023</x:v>
      </x:c>
      <x:c r="AJ811" s="36">
        <x:f t="shared" si="484"/>
        <x:v>3</x:v>
      </x:c>
      <x:c r="AK811" s="26">
        <x:f t="shared" si="485"/>
        <x:v>0</x:v>
      </x:c>
      <x:c r="AL811" s="34" t="n">
        <x:f t="shared" ref="AL811:AL874" si="504">IF(AK810,AD810,AL810)</x:f>
        <x:v>1.1917665012589658</x:v>
      </x:c>
      <x:c r="AM811" s="35" t="str">
        <x:f t="shared" si="486"/>
      </x:c>
      <x:c r="AN811" s="34" t="n">
        <x:f t="shared" ref="AN811:AN874" si="505">IF(AI811&lt;&gt;AI810,AD811,MAX(AN810,AD811))</x:f>
        <x:v>1.196209600444284</x:v>
      </x:c>
      <x:c r="AO811" s="35">
        <x:f t="shared" si="487"/>
        <x:v>-4.0591913173910754E-3</x:v>
      </x:c>
      <x:c r="AP811" s="31">
        <x:f t="shared" si="488"/>
        <x:v>1</x:v>
      </x:c>
      <x:c r="AQ811" s="26" t="b">
        <x:f t="shared" si="489"/>
        <x:v>1</x:v>
      </x:c>
    </x:row>
    <x:row r="812">
      <x:c r="A812" s="30" t="n">
        <x:f>'净值底稿'!A774</x:f>
        <x:v>44994</x:v>
      </x:c>
      <x:c r="B812" s="32" t="n">
        <x:f>'净值底稿'!F774</x:f>
        <x:v>1.6271393529899951</x:v>
      </x:c>
      <x:c r="C812" s="32" t="n">
        <x:f>'净值底稿'!O774</x:f>
        <x:v>1.328986109716455</x:v>
      </x:c>
      <x:c r="D812" s="32" t="n">
        <x:f>'净值底稿'!P774</x:f>
        <x:v>1.5718</x:v>
      </x:c>
      <x:c r="E812" s="32" t="n">
        <x:f>'净值底稿'!Q774</x:f>
        <x:v>1.492</x:v>
      </x:c>
      <x:c r="F812" s="33">
        <x:f t="shared" si="490"/>
        <x:v>-3.0582402766177186E-4</x:v>
      </x:c>
      <x:c r="G812" s="33">
        <x:f t="shared" si="491"/>
        <x:v>-1.3533698825252127E-4</x:v>
      </x:c>
      <x:c r="H812" s="33">
        <x:f t="shared" si="492"/>
        <x:v>3.8187372708775591E-4</x:v>
      </x:c>
      <x:c r="I812" s="33">
        <x:f t="shared" si="493"/>
        <x:v>4.023065575968765E-4</x:v>
      </x:c>
      <x:c r="J812" s="34">
        <x:f t="shared" si="494"/>
        <x:v>0.12481067230962002</x:v>
      </x:c>
      <x:c r="K812" s="34">
        <x:f t="shared" si="495"/>
        <x:v>0.12554777000976838</x:v>
      </x:c>
      <x:c r="L812" s="34">
        <x:f t="shared" si="496"/>
        <x:v>0.87896308817860558</x:v>
      </x:c>
      <x:c r="M812" s="34">
        <x:f t="shared" si="497"/>
        <x:v>6.2337844606718304E-2</x:v>
      </x:c>
      <x:c r="N812" s="34">
        <x:f t="shared" si="468"/>
        <x:v>1.1916593751047122</x:v>
      </x:c>
      <x:c r="O812" s="35">
        <x:f t="shared" si="469"/>
        <x:v>0.21009228605900004</x:v>
      </x:c>
      <x:c r="P812" s="26" t="b">
        <x:f t="shared" si="470"/>
        <x:v>0</x:v>
      </x:c>
      <x:c r="Q812" s="26" t="b">
        <x:f t="shared" si="471"/>
        <x:v>0</x:v>
      </x:c>
      <x:c r="R812" s="26" t="b">
        <x:f t="shared" si="472"/>
        <x:v>0</x:v>
      </x:c>
      <x:c r="S812" s="26" t="b">
        <x:f t="shared" si="498"/>
        <x:v>0</x:v>
      </x:c>
      <x:c r="T812" s="26" t="str">
        <x:f t="shared" si="499"/>
        <x:v>不调</x:v>
      </x:c>
      <x:c r="U812" s="34">
        <x:f t="shared" si="473"/>
        <x:v>0.12481067230962002</x:v>
      </x:c>
      <x:c r="V812" s="34">
        <x:f t="shared" si="474"/>
        <x:v>0.12554777000976838</x:v>
      </x:c>
      <x:c r="W812" s="34">
        <x:f t="shared" si="475"/>
        <x:v>0.87896308817860558</x:v>
      </x:c>
      <x:c r="X812" s="34">
        <x:f t="shared" si="476"/>
        <x:v>6.2337844606718304E-2</x:v>
      </x:c>
      <x:c r="Y812" s="34">
        <x:f t="shared" si="500"/>
        <x:v>0.99998626710299976</x:v>
      </x:c>
      <x:c r="Z812" s="34">
        <x:f t="shared" si="477"/>
        <x:v>0.12480895829751266</x:v>
      </x:c>
      <x:c r="AA812" s="34">
        <x:f t="shared" si="478"/>
        <x:v>0.12554604587517423</x:v>
      </x:c>
      <x:c r="AB812" s="34">
        <x:f t="shared" si="479"/>
        <x:v>0.87895101746904858</x:v>
      </x:c>
      <x:c r="AC812" s="34">
        <x:f t="shared" si="480"/>
        <x:v>6.2336988527519101E-2</x:v>
      </x:c>
      <x:c r="AD812" s="34">
        <x:f t="shared" si="481"/>
        <x:v>1.1916430101692546</x:v>
      </x:c>
      <x:c r="AE812" s="34">
        <x:f t="shared" si="501"/>
        <x:v>1.2170439798392672</x:v>
      </x:c>
      <x:c r="AF812" s="33">
        <x:f t="shared" si="482"/>
        <x:v>-2.0871036783212449E-2</x:v>
      </x:c>
      <x:c r="AG812" s="33">
        <x:f t="shared" si="502"/>
        <x:v>2.4262591920654053E-4</x:v>
      </x:c>
      <x:c r="AH812" s="30">
        <x:f t="shared" si="503"/>
        <x:v>44925</x:v>
      </x:c>
      <x:c r="AI812" s="36">
        <x:f t="shared" si="483"/>
        <x:v>2023</x:v>
      </x:c>
      <x:c r="AJ812" s="36">
        <x:f t="shared" si="484"/>
        <x:v>3</x:v>
      </x:c>
      <x:c r="AK812" s="26">
        <x:f t="shared" si="485"/>
        <x:v>0</x:v>
      </x:c>
      <x:c r="AL812" s="34">
        <x:f t="shared" si="504"/>
        <x:v>1.1917665012589658</x:v>
      </x:c>
      <x:c r="AM812" s="35" t="str">
        <x:f t="shared" si="486"/>
      </x:c>
      <x:c r="AN812" s="34">
        <x:f t="shared" si="505"/>
        <x:v>1.1962096004442839</x:v>
      </x:c>
      <x:c r="AO812" s="35">
        <x:f t="shared" si="487"/>
        <x:v>-3.8175502632091796E-3</x:v>
      </x:c>
      <x:c r="AP812" s="31">
        <x:f t="shared" si="488"/>
        <x:v>1</x:v>
      </x:c>
      <x:c r="AQ812" s="26" t="b">
        <x:f t="shared" si="489"/>
        <x:v>1</x:v>
      </x:c>
    </x:row>
    <x:row r="813">
      <x:c r="A813" s="30" t="n">
        <x:f>'净值底稿'!A775</x:f>
        <x:v>44995</x:v>
      </x:c>
      <x:c r="B813" s="32" t="n">
        <x:f>'净值底稿'!F775</x:f>
        <x:v>1.6050924301790976</x:v>
      </x:c>
      <x:c r="C813" s="32" t="n">
        <x:f>'净值底稿'!O775</x:f>
        <x:v>1.3111399072734824</x:v>
      </x:c>
      <x:c r="D813" s="32" t="n">
        <x:f>'净值底稿'!P775</x:f>
        <x:v>1.5724</x:v>
      </x:c>
      <x:c r="E813" s="32" t="n">
        <x:f>'净值底稿'!Q775</x:f>
        <x:v>1.5</x:v>
      </x:c>
      <x:c r="F813" s="33">
        <x:f t="shared" si="490"/>
        <x:v>-1.3549498861535447E-2</x:v>
      </x:c>
      <x:c r="G813" s="33">
        <x:f t="shared" si="491"/>
        <x:v>-1.3428434136742218E-2</x:v>
      </x:c>
      <x:c r="H813" s="33">
        <x:f t="shared" si="492"/>
        <x:v>3.8172795521052016E-4</x:v>
      </x:c>
      <x:c r="I813" s="33">
        <x:f t="shared" si="493"/>
        <x:v>5.3619302949061698E-3</x:v>
      </x:c>
      <x:c r="J813" s="34">
        <x:f t="shared" si="494"/>
        <x:v>0.12311785945915109</x:v>
      </x:c>
      <x:c r="K813" s="34">
        <x:f t="shared" si="495"/>
        <x:v>0.12386015906701103</x:v>
      </x:c>
      <x:c r="L813" s="34">
        <x:f t="shared" si="496"/>
        <x:v>0.87928653764367726</x:v>
      </x:c>
      <x:c r="M813" s="34">
        <x:f t="shared" si="497"/>
        <x:v>6.2671235114798024E-2</x:v>
      </x:c>
      <x:c r="N813" s="34">
        <x:f t="shared" si="468"/>
        <x:v>1.1889357912846374</x:v>
      </x:c>
      <x:c r="O813" s="35">
        <x:f t="shared" si="469"/>
        <x:v>0.20773032516693268</x:v>
      </x:c>
      <x:c r="P813" s="26" t="b">
        <x:f t="shared" si="470"/>
        <x:v>0</x:v>
      </x:c>
      <x:c r="Q813" s="26" t="b">
        <x:f t="shared" si="471"/>
        <x:v>0</x:v>
      </x:c>
      <x:c r="R813" s="26" t="b">
        <x:f t="shared" si="472"/>
        <x:v>0</x:v>
      </x:c>
      <x:c r="S813" s="26" t="b">
        <x:f t="shared" si="498"/>
        <x:v>0</x:v>
      </x:c>
      <x:c r="T813" s="26" t="str">
        <x:f t="shared" si="499"/>
        <x:v>不调</x:v>
      </x:c>
      <x:c r="U813" s="34">
        <x:f t="shared" si="473"/>
        <x:v>0.12311785945915109</x:v>
      </x:c>
      <x:c r="V813" s="34">
        <x:f t="shared" si="474"/>
        <x:v>0.12386015906701103</x:v>
      </x:c>
      <x:c r="W813" s="34">
        <x:f t="shared" si="475"/>
        <x:v>0.87928653764367726</x:v>
      </x:c>
      <x:c r="X813" s="34">
        <x:f t="shared" si="476"/>
        <x:v>6.2671235114798024E-2</x:v>
      </x:c>
      <x:c r="Y813" s="34">
        <x:f t="shared" si="500"/>
        <x:v>0.99998626710299976</x:v>
      </x:c>
      <x:c r="Z813" s="34">
        <x:f t="shared" si="477"/>
        <x:v>0.12311616869426825</x:v>
      </x:c>
      <x:c r="AA813" s="34">
        <x:f t="shared" si="478"/>
        <x:v>0.12385845810820413</x:v>
      </x:c>
      <x:c r="AB813" s="34">
        <x:f t="shared" si="479"/>
        <x:v>0.87927446249222208</x:v>
      </x:c>
      <x:c r="AC813" s="34">
        <x:f t="shared" si="480"/>
        <x:v>6.2670374457181321E-2</x:v>
      </x:c>
      <x:c r="AD813" s="34">
        <x:f t="shared" si="481"/>
        <x:v>1.1889194637518756</x:v>
      </x:c>
      <x:c r="AE813" s="34">
        <x:f t="shared" si="501"/>
        <x:v>1.2170439798392672</x:v>
      </x:c>
      <x:c r="AF813" s="33">
        <x:f t="shared" si="482"/>
        <x:v>-2.3108874086132714E-2</x:v>
      </x:c>
      <x:c r="AG813" s="33">
        <x:f t="shared" si="502"/>
        <x:v>-2.2855388687188505E-3</x:v>
      </x:c>
      <x:c r="AH813" s="30">
        <x:f t="shared" si="503"/>
        <x:v>44925</x:v>
      </x:c>
      <x:c r="AI813" s="36">
        <x:f t="shared" si="483"/>
        <x:v>2023</x:v>
      </x:c>
      <x:c r="AJ813" s="36">
        <x:f t="shared" si="484"/>
        <x:v>3</x:v>
      </x:c>
      <x:c r="AK813" s="26">
        <x:f t="shared" si="485"/>
        <x:v>0</x:v>
      </x:c>
      <x:c r="AL813" s="34">
        <x:f t="shared" si="504"/>
        <x:v>1.1917665012589658</x:v>
      </x:c>
      <x:c r="AM813" s="35" t="str">
        <x:f t="shared" si="486"/>
      </x:c>
      <x:c r="AN813" s="34">
        <x:f t="shared" si="505"/>
        <x:v>1.1962096004442839</x:v>
      </x:c>
      <x:c r="AO813" s="35">
        <x:f t="shared" si="487"/>
        <x:v>-6.0943639724181375E-3</x:v>
      </x:c>
      <x:c r="AP813" s="31">
        <x:f t="shared" si="488"/>
        <x:v>1</x:v>
      </x:c>
      <x:c r="AQ813" s="26" t="b">
        <x:f t="shared" si="489"/>
        <x:v>1</x:v>
      </x:c>
    </x:row>
    <x:row r="814">
      <x:c r="A814" s="30" t="n">
        <x:f>'净值底稿'!A776</x:f>
        <x:v>44998</x:v>
      </x:c>
      <x:c r="B814" s="32" t="n">
        <x:f>'净值底稿'!F776</x:f>
        <x:v>1.6403035157359902</x:v>
      </x:c>
      <x:c r="C814" s="32" t="n">
        <x:f>'净值底稿'!O776</x:f>
        <x:v>1.3176449206190362</x:v>
      </x:c>
      <x:c r="D814" s="32" t="n">
        <x:f>'净值底稿'!P776</x:f>
        <x:v>1.5727</x:v>
      </x:c>
      <x:c r="E814" s="32" t="n">
        <x:f>'净值底稿'!Q776</x:f>
        <x:v>1.5132</x:v>
      </x:c>
      <x:c r="F814" s="33">
        <x:f t="shared" si="490"/>
        <x:v>2.193710772965507E-2</x:v>
      </x:c>
      <x:c r="G814" s="33">
        <x:f t="shared" si="491"/>
        <x:v>4.9613418899596695E-3</x:v>
      </x:c>
      <x:c r="H814" s="33">
        <x:f t="shared" si="492"/>
        <x:v>1.9079114729070312E-4</x:v>
      </x:c>
      <x:c r="I814" s="33">
        <x:f t="shared" si="493"/>
        <x:v>8.800000000000141E-3</x:v>
      </x:c>
      <x:c r="J814" s="34">
        <x:f t="shared" si="494"/>
        <x:v>0.1258169813501768</x:v>
      </x:c>
      <x:c r="K814" s="34">
        <x:f t="shared" si="495"/>
        <x:v>0.12447296226484218</x:v>
      </x:c>
      <x:c r="L814" s="34">
        <x:f t="shared" si="496"/>
        <x:v>0.8794422202757044</x:v>
      </x:c>
      <x:c r="M814" s="34">
        <x:f t="shared" si="497"/>
        <x:v>6.3221873752404525E-2</x:v>
      </x:c>
      <x:c r="N814" s="34">
        <x:f t="shared" si="468"/>
        <x:v>1.192954037643128</x:v>
      </x:c>
      <x:c r="O814" s="35">
        <x:f t="shared" si="469"/>
        <x:v>0.20980686239136834</x:v>
      </x:c>
      <x:c r="P814" s="26" t="b">
        <x:f t="shared" si="470"/>
        <x:v>0</x:v>
      </x:c>
      <x:c r="Q814" s="26" t="b">
        <x:f t="shared" si="471"/>
        <x:v>0</x:v>
      </x:c>
      <x:c r="R814" s="26" t="b">
        <x:f t="shared" si="472"/>
        <x:v>0</x:v>
      </x:c>
      <x:c r="S814" s="26" t="b">
        <x:f t="shared" si="498"/>
        <x:v>0</x:v>
      </x:c>
      <x:c r="T814" s="26" t="str">
        <x:f t="shared" si="499"/>
        <x:v>不调</x:v>
      </x:c>
      <x:c r="U814" s="34">
        <x:f t="shared" si="473"/>
        <x:v>0.1258169813501768</x:v>
      </x:c>
      <x:c r="V814" s="34">
        <x:f t="shared" si="474"/>
        <x:v>0.12447296226484218</x:v>
      </x:c>
      <x:c r="W814" s="34">
        <x:f t="shared" si="475"/>
        <x:v>0.8794422202757044</x:v>
      </x:c>
      <x:c r="X814" s="34">
        <x:f t="shared" si="476"/>
        <x:v>6.3221873752404525E-2</x:v>
      </x:c>
      <x:c r="Y814" s="34">
        <x:f t="shared" si="500"/>
        <x:v>0.99995880187477393</x:v>
      </x:c>
      <x:c r="Z814" s="34">
        <x:f t="shared" si="477"/>
        <x:v>0.12581179792642358</x:v>
      </x:c>
      <x:c r="AA814" s="34">
        <x:f t="shared" si="478"/>
        <x:v>0.12446783421215553</x:v>
      </x:c>
      <x:c r="AB814" s="34">
        <x:f t="shared" si="479"/>
        <x:v>0.87940598890498434</x:v>
      </x:c>
      <x:c r="AC814" s="34">
        <x:f t="shared" si="480"/>
        <x:v>6.321926912973265E-2</x:v>
      </x:c>
      <x:c r="AD814" s="34">
        <x:f t="shared" si="481"/>
        <x:v>1.1929048901732962</x:v>
      </x:c>
      <x:c r="AE814" s="34">
        <x:f t="shared" si="501"/>
        <x:v>1.2170439798392672</x:v>
      </x:c>
      <x:c r="AF814" s="33">
        <x:f t="shared" si="482"/>
        <x:v>-1.9834196681338456E-2</x:v>
      </x:c>
      <x:c r="AG814" s="33">
        <x:f t="shared" si="502"/>
        <x:v>3.3521416234902901E-3</x:v>
      </x:c>
      <x:c r="AH814" s="30">
        <x:f t="shared" si="503"/>
        <x:v>44925</x:v>
      </x:c>
      <x:c r="AI814" s="36">
        <x:f t="shared" si="483"/>
        <x:v>2023</x:v>
      </x:c>
      <x:c r="AJ814" s="36">
        <x:f t="shared" si="484"/>
        <x:v>3</x:v>
      </x:c>
      <x:c r="AK814" s="26">
        <x:f t="shared" si="485"/>
        <x:v>0</x:v>
      </x:c>
      <x:c r="AL814" s="34">
        <x:f t="shared" si="504"/>
        <x:v>1.1917665012589658</x:v>
      </x:c>
      <x:c r="AM814" s="35" t="str">
        <x:f t="shared" si="486"/>
      </x:c>
      <x:c r="AN814" s="34">
        <x:f t="shared" si="505"/>
        <x:v>1.1962096004442839</x:v>
      </x:c>
      <x:c r="AO814" s="35">
        <x:f t="shared" si="487"/>
        <x:v>-2.7626515200683821E-3</x:v>
      </x:c>
      <x:c r="AP814" s="31">
        <x:f t="shared" si="488"/>
        <x:v>1</x:v>
      </x:c>
      <x:c r="AQ814" s="26" t="b">
        <x:f t="shared" si="489"/>
        <x:v>1</x:v>
      </x:c>
    </x:row>
    <x:row r="815">
      <x:c r="A815" s="30" t="n">
        <x:f>'净值底稿'!A777</x:f>
        <x:v>44999</x:v>
      </x:c>
      <x:c r="B815" s="32" t="n">
        <x:f>'净值底稿'!F777</x:f>
        <x:v>1.641499576130455</x:v>
      </x:c>
      <x:c r="C815" s="32" t="n">
        <x:f>'净值底稿'!O777</x:f>
        <x:v>1.303978334145055</x:v>
      </x:c>
      <x:c r="D815" s="32" t="n">
        <x:f>'净值底稿'!P777</x:f>
        <x:v>1.5731</x:v>
      </x:c>
      <x:c r="E815" s="32" t="n">
        <x:f>'净值底稿'!Q777</x:f>
        <x:v>1.5327</x:v>
      </x:c>
      <x:c r="F815" s="33">
        <x:f t="shared" si="490"/>
        <x:v>7.2917017063645062E-4</x:v>
      </x:c>
      <x:c r="G815" s="33">
        <x:f t="shared" si="491"/>
        <x:v>-1.0371979780076424E-2</x:v>
      </x:c>
      <x:c r="H815" s="33">
        <x:f t="shared" si="492"/>
        <x:v>2.5433967063004381E-4</x:v>
      </x:c>
      <x:c r="I815" s="33">
        <x:f t="shared" si="493"/>
        <x:v>1.2886597938144284E-2</x:v>
      </x:c>
      <x:c r="J815" s="34">
        <x:f t="shared" si="494"/>
        <x:v>0.12590353613658567</x:v>
      </x:c>
      <x:c r="K815" s="34">
        <x:f t="shared" si="495"/>
        <x:v>0.12317685635243715</x:v>
      </x:c>
      <x:c r="L815" s="34">
        <x:f t="shared" si="496"/>
        <x:v>0.87962965673455251</x:v>
      </x:c>
      <x:c r="M815" s="34">
        <x:f t="shared" si="497"/>
        <x:v>6.4033950432950848E-2</x:v>
      </x:c>
      <x:c r="N815" s="34">
        <x:f t="shared" si="468"/>
        <x:v>1.1927439996565261</x:v>
      </x:c>
      <x:c r="O815" s="35">
        <x:f t="shared" si="469"/>
        <x:v>0.20882971749239598</x:v>
      </x:c>
      <x:c r="P815" s="26" t="b">
        <x:f t="shared" si="470"/>
        <x:v>0</x:v>
      </x:c>
      <x:c r="Q815" s="26" t="b">
        <x:f t="shared" si="471"/>
        <x:v>0</x:v>
      </x:c>
      <x:c r="R815" s="26" t="b">
        <x:f t="shared" si="472"/>
        <x:v>0</x:v>
      </x:c>
      <x:c r="S815" s="26" t="b">
        <x:f t="shared" si="498"/>
        <x:v>0</x:v>
      </x:c>
      <x:c r="T815" s="26" t="str">
        <x:f t="shared" si="499"/>
        <x:v>不调</x:v>
      </x:c>
      <x:c r="U815" s="34">
        <x:f t="shared" si="473"/>
        <x:v>0.12590353613658567</x:v>
      </x:c>
      <x:c r="V815" s="34">
        <x:f t="shared" si="474"/>
        <x:v>0.12317685635243715</x:v>
      </x:c>
      <x:c r="W815" s="34">
        <x:f t="shared" si="475"/>
        <x:v>0.87962965673455251</x:v>
      </x:c>
      <x:c r="X815" s="34">
        <x:f t="shared" si="476"/>
        <x:v>6.4033950432950848E-2</x:v>
      </x:c>
      <x:c r="Y815" s="34">
        <x:f t="shared" si="500"/>
        <x:v>0.99998626710299976</x:v>
      </x:c>
      <x:c r="Z815" s="34">
        <x:f t="shared" si="477"/>
        <x:v>0.12590180711629195</x:v>
      </x:c>
      <x:c r="AA815" s="34">
        <x:f t="shared" si="478"/>
        <x:v>0.12317516477735604</x:v>
      </x:c>
      <x:c r="AB815" s="34">
        <x:f t="shared" si="479"/>
        <x:v>0.87961757687107822</x:v>
      </x:c>
      <x:c r="AC815" s="34">
        <x:f t="shared" si="480"/>
        <x:v>6.4033071061305027E-2</x:v>
      </x:c>
      <x:c r="AD815" s="34">
        <x:f t="shared" si="481"/>
        <x:v>1.1927276198260313</x:v>
      </x:c>
      <x:c r="AE815" s="34">
        <x:f t="shared" si="501"/>
        <x:v>1.2170439798392672</x:v>
      </x:c>
      <x:c r="AF815" s="33">
        <x:f t="shared" si="482"/>
        <x:v>-1.9979853165575268E-2</x:v>
      </x:c>
      <x:c r="AG815" s="33">
        <x:f t="shared" si="502"/>
        <x:v>-1.4860392368676312E-4</x:v>
      </x:c>
      <x:c r="AH815" s="30">
        <x:f t="shared" si="503"/>
        <x:v>44925</x:v>
      </x:c>
      <x:c r="AI815" s="36">
        <x:f t="shared" si="483"/>
        <x:v>2023</x:v>
      </x:c>
      <x:c r="AJ815" s="36">
        <x:f t="shared" si="484"/>
        <x:v>3</x:v>
      </x:c>
      <x:c r="AK815" s="26">
        <x:f t="shared" si="485"/>
        <x:v>0</x:v>
      </x:c>
      <x:c r="AL815" s="34">
        <x:f t="shared" si="504"/>
        <x:v>1.1917665012589658</x:v>
      </x:c>
      <x:c r="AM815" s="35" t="str">
        <x:f t="shared" si="486"/>
      </x:c>
      <x:c r="AN815" s="34">
        <x:f t="shared" si="505"/>
        <x:v>1.1962096004442839</x:v>
      </x:c>
      <x:c r="AO815" s="35">
        <x:f t="shared" si="487"/>
        <x:v>-2.9108449028995009E-3</x:v>
      </x:c>
      <x:c r="AP815" s="31">
        <x:f t="shared" si="488"/>
        <x:v>1</x:v>
      </x:c>
      <x:c r="AQ815" s="26" t="b">
        <x:f t="shared" si="489"/>
        <x:v>1</x:v>
      </x:c>
    </x:row>
    <x:row r="816">
      <x:c r="A816" s="30" t="n">
        <x:f>'净值底稿'!A778</x:f>
        <x:v>45000</x:v>
      </x:c>
      <x:c r="B816" s="32" t="n">
        <x:f>'净值底稿'!F778</x:f>
        <x:v>1.6296497454085475</x:v>
      </x:c>
      <x:c r="C816" s="32" t="n">
        <x:f>'净值底稿'!O778</x:f>
        <x:v>1.3113575942782414</x:v>
      </x:c>
      <x:c r="D816" s="32" t="n">
        <x:f>'净值底稿'!P778</x:f>
        <x:v>1.5733</x:v>
      </x:c>
      <x:c r="E816" s="32" t="n">
        <x:f>'净值底稿'!Q778</x:f>
        <x:v>1.5314</x:v>
      </x:c>
      <x:c r="F816" s="33">
        <x:f t="shared" si="490"/>
        <x:v>-7.2189057458311723E-3</x:v>
      </x:c>
      <x:c r="G816" s="33">
        <x:f t="shared" si="491"/>
        <x:v>5.6590358443528999E-3</x:v>
      </x:c>
      <x:c r="H816" s="33">
        <x:f t="shared" si="492"/>
        <x:v>1.2713749920534312E-4</x:v>
      </x:c>
      <x:c r="I816" s="33">
        <x:f t="shared" si="493"/>
        <x:v>-8.4817642069545673E-4</x:v>
      </x:c>
      <x:c r="J816" s="34">
        <x:f t="shared" si="494"/>
        <x:v>0.12499293383748962</x:v>
      </x:c>
      <x:c r="K816" s="34">
        <x:f t="shared" si="495"/>
        <x:v>0.12387221744996518</x:v>
      </x:c>
      <x:c r="L816" s="34">
        <x:f t="shared" si="496"/>
        <x:v>0.87972940925005871</x:v>
      </x:c>
      <x:c r="M816" s="34">
        <x:f t="shared" si="497"/>
        <x:v>6.3978759720286119E-2</x:v>
      </x:c>
      <x:c r="N816" s="34">
        <x:f t="shared" si="468"/>
        <x:v>1.1925733202577995</x:v>
      </x:c>
      <x:c r="O816" s="35">
        <x:f t="shared" si="469"/>
        <x:v>0.20867912023527191</x:v>
      </x:c>
      <x:c r="P816" s="26" t="b">
        <x:f t="shared" si="470"/>
        <x:v>0</x:v>
      </x:c>
      <x:c r="Q816" s="26" t="b">
        <x:f t="shared" si="471"/>
        <x:v>0</x:v>
      </x:c>
      <x:c r="R816" s="26" t="b">
        <x:f t="shared" si="472"/>
        <x:v>0</x:v>
      </x:c>
      <x:c r="S816" s="26" t="b">
        <x:f t="shared" si="498"/>
        <x:v>0</x:v>
      </x:c>
      <x:c r="T816" s="26" t="str">
        <x:f t="shared" si="499"/>
        <x:v>不调</x:v>
      </x:c>
      <x:c r="U816" s="34">
        <x:f t="shared" si="473"/>
        <x:v>0.12499293383748962</x:v>
      </x:c>
      <x:c r="V816" s="34">
        <x:f t="shared" si="474"/>
        <x:v>0.12387221744996518</x:v>
      </x:c>
      <x:c r="W816" s="34">
        <x:f t="shared" si="475"/>
        <x:v>0.87972940925005871</x:v>
      </x:c>
      <x:c r="X816" s="34">
        <x:f t="shared" si="476"/>
        <x:v>6.3978759720286119E-2</x:v>
      </x:c>
      <x:c r="Y816" s="34">
        <x:f t="shared" si="500"/>
        <x:v>0.99998626710299976</x:v>
      </x:c>
      <x:c r="Z816" s="34">
        <x:f t="shared" si="477"/>
        <x:v>0.12499121732240347</x:v>
      </x:c>
      <x:c r="AA816" s="34">
        <x:f t="shared" si="478"/>
        <x:v>0.12387051632556176</x:v>
      </x:c>
      <x:c r="AB816" s="34">
        <x:f t="shared" si="479"/>
        <x:v>0.87971732801669345</x:v>
      </x:c>
      <x:c r="AC816" s="34">
        <x:f t="shared" si="480"/>
        <x:v>6.3977881106568671E-2</x:v>
      </x:c>
      <x:c r="AD816" s="34">
        <x:f t="shared" si="481"/>
        <x:v>1.1925569427712275</x:v>
      </x:c>
      <x:c r="AE816" s="34">
        <x:f t="shared" si="501"/>
        <x:v>1.2170439798392672</x:v>
      </x:c>
      <x:c r="AF816" s="33">
        <x:f t="shared" si="482"/>
        <x:v>-2.0120092185389793E-2</x:v>
      </x:c>
      <x:c r="AG816" s="33">
        <x:f t="shared" si="502"/>
        <x:v>-1.430980988170738E-4</x:v>
      </x:c>
      <x:c r="AH816" s="30">
        <x:f t="shared" si="503"/>
        <x:v>44925</x:v>
      </x:c>
      <x:c r="AI816" s="36">
        <x:f t="shared" si="483"/>
        <x:v>2023</x:v>
      </x:c>
      <x:c r="AJ816" s="36">
        <x:f t="shared" si="484"/>
        <x:v>3</x:v>
      </x:c>
      <x:c r="AK816" s="26">
        <x:f t="shared" si="485"/>
        <x:v>0</x:v>
      </x:c>
      <x:c r="AL816" s="34">
        <x:f t="shared" si="504"/>
        <x:v>1.1917665012589658</x:v>
      </x:c>
      <x:c r="AM816" s="35" t="str">
        <x:f t="shared" si="486"/>
      </x:c>
      <x:c r="AN816" s="34">
        <x:f t="shared" si="505"/>
        <x:v>1.1962096004442839</x:v>
      </x:c>
      <x:c r="AO816" s="35">
        <x:f t="shared" si="487"/>
        <x:v>-3.0535264653450689E-3</x:v>
      </x:c>
      <x:c r="AP816" s="31">
        <x:f t="shared" si="488"/>
        <x:v>1</x:v>
      </x:c>
      <x:c r="AQ816" s="26" t="b">
        <x:f t="shared" si="489"/>
        <x:v>1</x:v>
      </x:c>
    </x:row>
    <x:row r="817">
      <x:c r="A817" s="30" t="n">
        <x:f>'净值底稿'!A779</x:f>
        <x:v>45001</x:v>
      </x:c>
      <x:c r="B817" s="32" t="n">
        <x:f>'净值底稿'!F779</x:f>
        <x:v>1.6115730393758225</x:v>
      </x:c>
      <x:c r="C817" s="32" t="n">
        <x:f>'净值底稿'!O779</x:f>
        <x:v>1.2914462079001487</x:v>
      </x:c>
      <x:c r="D817" s="32" t="n">
        <x:f>'净值底稿'!P779</x:f>
        <x:v>1.5744</x:v>
      </x:c>
      <x:c r="E817" s="32" t="n">
        <x:f>'净值底稿'!Q779</x:f>
        <x:v>1.5454</x:v>
      </x:c>
      <x:c r="F817" s="33">
        <x:f t="shared" si="490"/>
        <x:v>-1.1092387234530099E-2</x:v>
      </x:c>
      <x:c r="G817" s="33">
        <x:f t="shared" si="491"/>
        <x:v>-1.5183796139947359E-2</x:v>
      </x:c>
      <x:c r="H817" s="33">
        <x:f t="shared" si="492"/>
        <x:v>6.9916735524055973E-4</x:v>
      </x:c>
      <x:c r="I817" s="33">
        <x:f t="shared" si="493"/>
        <x:v>9.1419616037613505E-3</x:v>
      </x:c>
      <x:c r="J817" s="34">
        <x:f t="shared" si="494"/>
        <x:v>0.12360476633894805</x:v>
      </x:c>
      <x:c r="K817" s="34">
        <x:f t="shared" si="495"/>
        <x:v>0.12198969165792441</x:v>
      </x:c>
      <x:c r="L817" s="34">
        <x:f t="shared" si="496"/>
        <x:v>0.88033239765428217</x:v>
      </x:c>
      <x:c r="M817" s="34">
        <x:f t="shared" si="497"/>
        <x:v>6.4562764439134931E-2</x:v>
      </x:c>
      <x:c r="N817" s="34">
        <x:f t="shared" si="468"/>
        <x:v>1.1904896200902895</x:v>
      </x:c>
      <x:c r="O817" s="35">
        <x:f t="shared" si="469"/>
        <x:v>0.20629701750633156</x:v>
      </x:c>
      <x:c r="P817" s="26" t="b">
        <x:f t="shared" si="470"/>
        <x:v>0</x:v>
      </x:c>
      <x:c r="Q817" s="26" t="b">
        <x:f t="shared" si="471"/>
        <x:v>0</x:v>
      </x:c>
      <x:c r="R817" s="26" t="b">
        <x:f t="shared" si="472"/>
        <x:v>0</x:v>
      </x:c>
      <x:c r="S817" s="26" t="b">
        <x:f t="shared" si="498"/>
        <x:v>0</x:v>
      </x:c>
      <x:c r="T817" s="26" t="str">
        <x:f t="shared" si="499"/>
        <x:v>不调</x:v>
      </x:c>
      <x:c r="U817" s="34">
        <x:f t="shared" si="473"/>
        <x:v>0.12360476633894805</x:v>
      </x:c>
      <x:c r="V817" s="34">
        <x:f t="shared" si="474"/>
        <x:v>0.12198969165792441</x:v>
      </x:c>
      <x:c r="W817" s="34">
        <x:f t="shared" si="475"/>
        <x:v>0.88033239765428217</x:v>
      </x:c>
      <x:c r="X817" s="34">
        <x:f t="shared" si="476"/>
        <x:v>6.4562764439134931E-2</x:v>
      </x:c>
      <x:c r="Y817" s="34">
        <x:f t="shared" si="500"/>
        <x:v>0.99998626710299976</x:v>
      </x:c>
      <x:c r="Z817" s="34">
        <x:f t="shared" si="477"/>
        <x:v>0.12360306888742319</x:v>
      </x:c>
      <x:c r="AA817" s="34">
        <x:f t="shared" si="478"/>
        <x:v>0.12198801638605378</x:v>
      </x:c>
      <x:c r="AB817" s="34">
        <x:f t="shared" si="479"/>
        <x:v>0.88032030814013917</x:v>
      </x:c>
      <x:c r="AC817" s="34">
        <x:f t="shared" si="480"/>
        <x:v>6.4561877805340839E-2</x:v>
      </x:c>
      <x:c r="AD817" s="34">
        <x:f t="shared" si="481"/>
        <x:v>1.190473271218957</x:v>
      </x:c>
      <x:c r="AE817" s="34">
        <x:f t="shared" si="501"/>
        <x:v>1.2170439798392672</x:v>
      </x:c>
      <x:c r="AF817" s="33">
        <x:f t="shared" si="482"/>
        <x:v>-2.1832167991019835E-2</x:v>
      </x:c>
      <x:c r="AG817" s="33">
        <x:f t="shared" si="502"/>
        <x:v>-1.7472302391100536E-3</x:v>
      </x:c>
      <x:c r="AH817" s="30">
        <x:f t="shared" si="503"/>
        <x:v>44925</x:v>
      </x:c>
      <x:c r="AI817" s="36">
        <x:f t="shared" si="483"/>
        <x:v>2023</x:v>
      </x:c>
      <x:c r="AJ817" s="36">
        <x:f t="shared" si="484"/>
        <x:v>3</x:v>
      </x:c>
      <x:c r="AK817" s="26">
        <x:f t="shared" si="485"/>
        <x:v>0</x:v>
      </x:c>
      <x:c r="AL817" s="34">
        <x:f t="shared" si="504"/>
        <x:v>1.1917665012589658</x:v>
      </x:c>
      <x:c r="AM817" s="35" t="str">
        <x:f t="shared" si="486"/>
      </x:c>
      <x:c r="AN817" s="34">
        <x:f t="shared" si="505"/>
        <x:v>1.1962096004442839</x:v>
      </x:c>
      <x:c r="AO817" s="35">
        <x:f t="shared" si="487"/>
        <x:v>-4.7954214906789083E-3</x:v>
      </x:c>
      <x:c r="AP817" s="31">
        <x:f t="shared" si="488"/>
        <x:v>1</x:v>
      </x:c>
      <x:c r="AQ817" s="26" t="b">
        <x:f t="shared" si="489"/>
        <x:v>1</x:v>
      </x:c>
    </x:row>
    <x:row r="818">
      <x:c r="A818" s="30" t="n">
        <x:f>'净值底稿'!A780</x:f>
        <x:v>45002</x:v>
      </x:c>
      <x:c r="B818" s="32" t="n">
        <x:f>'净值底稿'!F780</x:f>
        <x:v>1.6525835619509075</x:v>
      </x:c>
      <x:c r="C818" s="32" t="n">
        <x:f>'净值底稿'!O780</x:f>
        <x:v>1.29863656313783</x:v>
      </x:c>
      <x:c r="D818" s="32" t="n">
        <x:f>'净值底稿'!P780</x:f>
        <x:v>1.5749</x:v>
      </x:c>
      <x:c r="E818" s="32" t="n">
        <x:f>'净值底稿'!Q780</x:f>
        <x:v>1.5525</x:v>
      </x:c>
      <x:c r="F818" s="33">
        <x:f t="shared" si="490"/>
        <x:v>2.5447510955487695E-2</x:v>
      </x:c>
      <x:c r="G818" s="33">
        <x:f t="shared" si="491"/>
        <x:v>5.5676769142189997E-3</x:v>
      </x:c>
      <x:c r="H818" s="33">
        <x:f t="shared" si="492"/>
        <x:v>3.1758130081294134E-4</x:v>
      </x:c>
      <x:c r="I818" s="33">
        <x:f t="shared" si="493"/>
        <x:v>4.5942797981104455E-3</x:v>
      </x:c>
      <x:c r="J818" s="34">
        <x:f t="shared" si="494"/>
        <x:v>0.1267484593370678</x:v>
      </x:c>
      <x:c r="K818" s="34">
        <x:f t="shared" si="495"/>
        <x:v>0.12266720624869777</x:v>
      </x:c>
      <x:c r="L818" s="34">
        <x:f t="shared" si="496"/>
        <x:v>0.88059988140873036</x:v>
      </x:c>
      <x:c r="M818" s="34">
        <x:f t="shared" si="497"/>
        <x:v>6.4858493136269998E-2</x:v>
      </x:c>
      <x:c r="N818" s="34">
        <x:f t="shared" si="468"/>
        <x:v>1.1948740401307658</x:v>
      </x:c>
      <x:c r="O818" s="35">
        <x:f t="shared" si="469"/>
        <x:v>0.20873804033642723</x:v>
      </x:c>
      <x:c r="P818" s="26" t="b">
        <x:f t="shared" si="470"/>
        <x:v>0</x:v>
      </x:c>
      <x:c r="Q818" s="26" t="b">
        <x:f t="shared" si="471"/>
        <x:v>0</x:v>
      </x:c>
      <x:c r="R818" s="26" t="b">
        <x:f t="shared" si="472"/>
        <x:v>0</x:v>
      </x:c>
      <x:c r="S818" s="26" t="b">
        <x:f t="shared" si="498"/>
        <x:v>0</x:v>
      </x:c>
      <x:c r="T818" s="26" t="str">
        <x:f t="shared" si="499"/>
        <x:v>不调</x:v>
      </x:c>
      <x:c r="U818" s="34">
        <x:f t="shared" si="473"/>
        <x:v>0.1267484593370678</x:v>
      </x:c>
      <x:c r="V818" s="34">
        <x:f t="shared" si="474"/>
        <x:v>0.12266720624869777</x:v>
      </x:c>
      <x:c r="W818" s="34">
        <x:f t="shared" si="475"/>
        <x:v>0.88059988140873036</x:v>
      </x:c>
      <x:c r="X818" s="34">
        <x:f t="shared" si="476"/>
        <x:v>6.4858493136269998E-2</x:v>
      </x:c>
      <x:c r="Y818" s="34">
        <x:f t="shared" si="500"/>
        <x:v>0.99998626710299976</x:v>
      </x:c>
      <x:c r="Z818" s="34">
        <x:f t="shared" si="477"/>
        <x:v>0.12674671871353077</x:v>
      </x:c>
      <x:c r="AA818" s="34">
        <x:f t="shared" si="478"/>
        <x:v>0.12266552167258905</x:v>
      </x:c>
      <x:c r="AB818" s="34">
        <x:f t="shared" si="479"/>
        <x:v>0.88058778822126049</x:v>
      </x:c>
      <x:c r="AC818" s="34">
        <x:f t="shared" si="480"/>
        <x:v>6.4857602441264164E-2</x:v>
      </x:c>
      <x:c r="AD818" s="34">
        <x:f t="shared" si="481"/>
        <x:v>1.1948576310486445</x:v>
      </x:c>
      <x:c r="AE818" s="34">
        <x:f t="shared" si="501"/>
        <x:v>1.2170439798392672</x:v>
      </x:c>
      <x:c r="AF818" s="33">
        <x:f t="shared" si="482"/>
        <x:v>-1.8229701767682016E-2</x:v>
      </x:c>
      <x:c r="AG818" s="33">
        <x:f t="shared" si="502"/>
        <x:v>3.682871287986389E-3</x:v>
      </x:c>
      <x:c r="AH818" s="30">
        <x:f t="shared" si="503"/>
        <x:v>44925</x:v>
      </x:c>
      <x:c r="AI818" s="36">
        <x:f t="shared" si="483"/>
        <x:v>2023</x:v>
      </x:c>
      <x:c r="AJ818" s="36">
        <x:f t="shared" si="484"/>
        <x:v>3</x:v>
      </x:c>
      <x:c r="AK818" s="26">
        <x:f t="shared" si="485"/>
        <x:v>0</x:v>
      </x:c>
      <x:c r="AL818" s="34">
        <x:f t="shared" si="504"/>
        <x:v>1.1917665012589658</x:v>
      </x:c>
      <x:c r="AM818" s="35" t="str">
        <x:f t="shared" si="486"/>
      </x:c>
      <x:c r="AN818" s="34">
        <x:f t="shared" si="505"/>
        <x:v>1.1962096004442839</x:v>
      </x:c>
      <x:c r="AO818" s="35">
        <x:f t="shared" si="487"/>
        <x:v>-1.1302111228143064E-3</x:v>
      </x:c>
      <x:c r="AP818" s="31">
        <x:f t="shared" si="488"/>
        <x:v>1</x:v>
      </x:c>
      <x:c r="AQ818" s="26" t="b">
        <x:f t="shared" si="489"/>
        <x:v>1</x:v>
      </x:c>
    </x:row>
    <x:row r="819">
      <x:c r="A819" s="30" t="n">
        <x:f>'净值底稿'!A781</x:f>
        <x:v>45005</x:v>
      </x:c>
      <x:c r="B819" s="32" t="n">
        <x:f>'净值底稿'!F781</x:f>
        <x:v>1.6543052116323949</x:v>
      </x:c>
      <x:c r="C819" s="32" t="n">
        <x:f>'净值底稿'!O781</x:f>
        <x:v>1.2945050288604638</x:v>
      </x:c>
      <x:c r="D819" s="32" t="n">
        <x:f>'净值底稿'!P781</x:f>
        <x:v>1.5765</x:v>
      </x:c>
      <x:c r="E819" s="32" t="n">
        <x:f>'净值底稿'!Q781</x:f>
        <x:v>1.6099</x:v>
      </x:c>
      <x:c r="F819" s="33">
        <x:f t="shared" si="490"/>
        <x:v>1.0417928152781641E-3</x:v>
      </x:c>
      <x:c r="G819" s="33">
        <x:f t="shared" si="491"/>
        <x:v>-3.1814399768503865E-3</x:v>
      </x:c>
      <x:c r="H819" s="33">
        <x:f t="shared" si="492"/>
        <x:v>1.0159375198426357E-3</x:v>
      </x:c>
      <x:c r="I819" s="33">
        <x:f t="shared" si="493"/>
        <x:v>3.6972624798711884E-2</x:v>
      </x:c>
      <x:c r="J819" s="34">
        <x:f t="shared" si="494"/>
        <x:v>0.1268787625344466</x:v>
      </x:c>
      <x:c r="K819" s="34">
        <x:f t="shared" si="495"/>
        <x:v>0.12227526867815867</x:v>
      </x:c>
      <x:c r="L819" s="34">
        <x:f t="shared" si="496"/>
        <x:v>0.88148241039482966</x:v>
      </x:c>
      <x:c r="M819" s="34">
        <x:f t="shared" si="497"/>
        <x:v>6.7255558241669039E-2</x:v>
      </x:c>
      <x:c r="N819" s="34">
        <x:f t="shared" si="468"/>
        <x:v>1.197891999849104</x:v>
      </x:c>
      <x:c r="O819" s="35">
        <x:f t="shared" si="469"/>
        <x:v>0.20799373503119703</x:v>
      </x:c>
      <x:c r="P819" s="26" t="b">
        <x:f t="shared" si="470"/>
        <x:v>0</x:v>
      </x:c>
      <x:c r="Q819" s="26" t="b">
        <x:f t="shared" si="471"/>
        <x:v>0</x:v>
      </x:c>
      <x:c r="R819" s="26" t="b">
        <x:f t="shared" si="472"/>
        <x:v>0</x:v>
      </x:c>
      <x:c r="S819" s="26" t="b">
        <x:f t="shared" si="498"/>
        <x:v>0</x:v>
      </x:c>
      <x:c r="T819" s="26" t="str">
        <x:f t="shared" si="499"/>
        <x:v>不调</x:v>
      </x:c>
      <x:c r="U819" s="34">
        <x:f t="shared" si="473"/>
        <x:v>0.1268787625344466</x:v>
      </x:c>
      <x:c r="V819" s="34">
        <x:f t="shared" si="474"/>
        <x:v>0.12227526867815867</x:v>
      </x:c>
      <x:c r="W819" s="34">
        <x:f t="shared" si="475"/>
        <x:v>0.88148241039482966</x:v>
      </x:c>
      <x:c r="X819" s="34">
        <x:f t="shared" si="476"/>
        <x:v>6.7255558241669039E-2</x:v>
      </x:c>
      <x:c r="Y819" s="34">
        <x:f t="shared" si="500"/>
        <x:v>0.99995880187477393</x:v>
      </x:c>
      <x:c r="Z819" s="34">
        <x:f t="shared" si="477"/>
        <x:v>0.12687353536729917</x:v>
      </x:c>
      <x:c r="AA819" s="34">
        <x:f t="shared" si="478"/>
        <x:v>0.12227023116632763</x:v>
      </x:c>
      <x:c r="AB819" s="34">
        <x:f t="shared" si="479"/>
        <x:v>0.88144609497210169</x:v>
      </x:c>
      <x:c r="AC819" s="34">
        <x:f t="shared" si="480"/>
        <x:v>6.7252787438758455E-2</x:v>
      </x:c>
      <x:c r="AD819" s="34">
        <x:f t="shared" si="481"/>
        <x:v>1.1978426489444871</x:v>
      </x:c>
      <x:c r="AE819" s="34">
        <x:f t="shared" si="501"/>
        <x:v>1.2170439798392672</x:v>
      </x:c>
      <x:c r="AF819" s="33">
        <x:f t="shared" si="482"/>
        <x:v>-1.5777023026987025E-2</x:v>
      </x:c>
      <x:c r="AG819" s="33">
        <x:f t="shared" si="502"/>
        <x:v>2.4982205563879312E-3</x:v>
      </x:c>
      <x:c r="AH819" s="30">
        <x:f t="shared" si="503"/>
        <x:v>44925</x:v>
      </x:c>
      <x:c r="AI819" s="36">
        <x:f t="shared" si="483"/>
        <x:v>2023</x:v>
      </x:c>
      <x:c r="AJ819" s="36">
        <x:f t="shared" si="484"/>
        <x:v>3</x:v>
      </x:c>
      <x:c r="AK819" s="26">
        <x:f t="shared" si="485"/>
        <x:v>0</x:v>
      </x:c>
      <x:c r="AL819" s="34">
        <x:f t="shared" si="504"/>
        <x:v>1.1917665012589658</x:v>
      </x:c>
      <x:c r="AM819" s="35" t="str">
        <x:f t="shared" si="486"/>
      </x:c>
      <x:c r="AN819" s="34">
        <x:f t="shared" si="505"/>
        <x:v>1.1978426489444871</x:v>
      </x:c>
      <x:c r="AO819" s="35">
        <x:f t="shared" si="487"/>
        <x:v>0</x:v>
      </x:c>
      <x:c r="AP819" s="31">
        <x:f t="shared" si="488"/>
        <x:v>1</x:v>
      </x:c>
      <x:c r="AQ819" s="26" t="b">
        <x:f t="shared" si="489"/>
        <x:v>1</x:v>
      </x:c>
    </x:row>
    <x:row r="820">
      <x:c r="A820" s="30" t="n">
        <x:f>'净值底稿'!A782</x:f>
        <x:v>45006</x:v>
      </x:c>
      <x:c r="B820" s="32" t="n">
        <x:f>'净值底稿'!F782</x:f>
        <x:v>1.67182855731558</x:v>
      </x:c>
      <x:c r="C820" s="32" t="n">
        <x:f>'净值底稿'!O782</x:f>
        <x:v>1.3114664930976125</x:v>
      </x:c>
      <x:c r="D820" s="32" t="n">
        <x:f>'净值底稿'!P782</x:f>
        <x:v>1.5762</x:v>
      </x:c>
      <x:c r="E820" s="32" t="n">
        <x:f>'净值底稿'!Q782</x:f>
        <x:v>1.585</x:v>
      </x:c>
      <x:c r="F820" s="33">
        <x:f t="shared" si="490"/>
        <x:v>1.0592571165204623E-2</x:v>
      </x:c>
      <x:c r="G820" s="33">
        <x:f t="shared" si="491"/>
        <x:v>1.3102663843708395E-2</x:v>
      </x:c>
      <x:c r="H820" s="33">
        <x:f t="shared" si="492"/>
        <x:v>-1.9029495718358991E-4</x:v>
      </x:c>
      <x:c r="I820" s="33">
        <x:f t="shared" si="493"/>
        <x:v>-1.5466799180073432E-2</x:v>
      </x:c>
      <x:c r="J820" s="34">
        <x:f t="shared" si="494"/>
        <x:v>0.12821745231965839</x:v>
      </x:c>
      <x:c r="K820" s="34">
        <x:f t="shared" si="495"/>
        <x:v>0.12387229690339253</x:v>
      </x:c>
      <x:c r="L820" s="34">
        <x:f t="shared" si="496"/>
        <x:v>0.88127836022519934</x:v>
      </x:c>
      <x:c r="M820" s="34">
        <x:f t="shared" si="497"/>
        <x:v>6.6212602081143018E-2</x:v>
      </x:c>
      <x:c r="N820" s="34">
        <x:f t="shared" si="468"/>
        <x:v>1.1995807115293935</x:v>
      </x:c>
      <x:c r="O820" s="35">
        <x:f t="shared" si="469"/>
        <x:v>0.21014821829008207</x:v>
      </x:c>
      <x:c r="P820" s="26" t="b">
        <x:f t="shared" si="470"/>
        <x:v>0</x:v>
      </x:c>
      <x:c r="Q820" s="26" t="b">
        <x:f t="shared" si="471"/>
        <x:v>0</x:v>
      </x:c>
      <x:c r="R820" s="26" t="b">
        <x:f t="shared" si="472"/>
        <x:v>0</x:v>
      </x:c>
      <x:c r="S820" s="26" t="b">
        <x:f t="shared" si="498"/>
        <x:v>0</x:v>
      </x:c>
      <x:c r="T820" s="26" t="str">
        <x:f t="shared" si="499"/>
        <x:v>不调</x:v>
      </x:c>
      <x:c r="U820" s="34">
        <x:f t="shared" si="473"/>
        <x:v>0.12821745231965839</x:v>
      </x:c>
      <x:c r="V820" s="34">
        <x:f t="shared" si="474"/>
        <x:v>0.12387229690339253</x:v>
      </x:c>
      <x:c r="W820" s="34">
        <x:f t="shared" si="475"/>
        <x:v>0.88127836022519934</x:v>
      </x:c>
      <x:c r="X820" s="34">
        <x:f t="shared" si="476"/>
        <x:v>6.6212602081143018E-2</x:v>
      </x:c>
      <x:c r="Y820" s="34">
        <x:f t="shared" si="500"/>
        <x:v>0.99998626710299976</x:v>
      </x:c>
      <x:c r="Z820" s="34">
        <x:f t="shared" si="477"/>
        <x:v>0.12821569152259205</x:v>
      </x:c>
      <x:c r="AA820" s="34">
        <x:f t="shared" si="478"/>
        <x:v>0.12387059577789798</x:v>
      </x:c>
      <x:c r="AB820" s="34">
        <x:f t="shared" si="479"/>
        <x:v>0.8812662577202498</x:v>
      </x:c>
      <x:c r="AC820" s="34">
        <x:f t="shared" si="480"/>
        <x:v>6.6211692790298524E-2</x:v>
      </x:c>
      <x:c r="AD820" s="34">
        <x:f t="shared" si="481"/>
        <x:v>1.1995642378110383</x:v>
      </x:c>
      <x:c r="AE820" s="34">
        <x:f t="shared" si="501"/>
        <x:v>1.2170439798392672</x:v>
      </x:c>
      <x:c r="AF820" s="33">
        <x:f t="shared" si="482"/>
        <x:v>-1.4362457164890152E-2</x:v>
      </x:c>
      <x:c r="AG820" s="33">
        <x:f t="shared" si="502"/>
        <x:v>1.43724125039979E-3</x:v>
      </x:c>
      <x:c r="AH820" s="30">
        <x:f t="shared" si="503"/>
        <x:v>44925</x:v>
      </x:c>
      <x:c r="AI820" s="36">
        <x:f t="shared" si="483"/>
        <x:v>2023</x:v>
      </x:c>
      <x:c r="AJ820" s="36">
        <x:f t="shared" si="484"/>
        <x:v>3</x:v>
      </x:c>
      <x:c r="AK820" s="26">
        <x:f t="shared" si="485"/>
        <x:v>0</x:v>
      </x:c>
      <x:c r="AL820" s="34">
        <x:f t="shared" si="504"/>
        <x:v>1.1917665012589658</x:v>
      </x:c>
      <x:c r="AM820" s="35" t="str">
        <x:f t="shared" si="486"/>
      </x:c>
      <x:c r="AN820" s="34">
        <x:f t="shared" si="505"/>
        <x:v>1.1995642378110383</x:v>
      </x:c>
      <x:c r="AO820" s="35">
        <x:f t="shared" si="487"/>
        <x:v>0</x:v>
      </x:c>
      <x:c r="AP820" s="31">
        <x:f t="shared" si="488"/>
        <x:v>1</x:v>
      </x:c>
      <x:c r="AQ820" s="26" t="b">
        <x:f t="shared" si="489"/>
        <x:v>1</x:v>
      </x:c>
    </x:row>
    <x:row r="821">
      <x:c r="A821" s="30" t="n">
        <x:f>'净值底稿'!A783</x:f>
        <x:v>45007</x:v>
      </x:c>
      <x:c r="B821" s="32" t="n">
        <x:f>'净值底稿'!F783</x:f>
        <x:v>1.7007215446603852</x:v>
      </x:c>
      <x:c r="C821" s="32" t="n">
        <x:f>'净值底稿'!O783</x:f>
        <x:v>1.3184042073371638</x:v>
      </x:c>
      <x:c r="D821" s="32" t="n">
        <x:f>'净值底稿'!P783</x:f>
        <x:v>1.5763</x:v>
      </x:c>
      <x:c r="E821" s="32" t="n">
        <x:f>'净值底稿'!Q783</x:f>
        <x:v>1.5591</x:v>
      </x:c>
      <x:c r="F821" s="33">
        <x:f t="shared" si="490"/>
        <x:v>1.7282266903729582E-2</x:v>
      </x:c>
      <x:c r="G821" s="33">
        <x:f t="shared" si="491"/>
        <x:v>5.2900430747298E-3</x:v>
      </x:c>
      <x:c r="H821" s="33">
        <x:f t="shared" si="492"/>
        <x:v>6.3443725415446295E-5</x:v>
      </x:c>
      <x:c r="I821" s="33">
        <x:f t="shared" si="493"/>
        <x:v>-1.634069400630922E-2</x:v>
      </x:c>
      <x:c r="J821" s="34">
        <x:f t="shared" si="494"/>
        <x:v>0.13043154932473175</x:v>
      </x:c>
      <x:c r="K821" s="34">
        <x:f t="shared" si="495"/>
        <x:v>0.1245258765652555</x:v>
      </x:c>
      <x:c r="L821" s="34">
        <x:f t="shared" si="496"/>
        <x:v>0.88132216853472245</x:v>
      </x:c>
      <x:c r="M821" s="34">
        <x:f t="shared" si="497"/>
        <x:v>6.5129747778772507E-2</x:v>
      </x:c>
      <x:c r="N821" s="34">
        <x:f t="shared" si="468"/>
        <x:v>1.2014093422034822</x:v>
      </x:c>
      <x:c r="O821" s="35">
        <x:f t="shared" si="469"/>
        <x:v>0.21221528494390984</x:v>
      </x:c>
      <x:c r="P821" s="26" t="b">
        <x:f t="shared" si="470"/>
        <x:v>0</x:v>
      </x:c>
      <x:c r="Q821" s="26" t="b">
        <x:f t="shared" si="471"/>
        <x:v>0</x:v>
      </x:c>
      <x:c r="R821" s="26" t="b">
        <x:f t="shared" si="472"/>
        <x:v>0</x:v>
      </x:c>
      <x:c r="S821" s="26" t="b">
        <x:f t="shared" si="498"/>
        <x:v>0</x:v>
      </x:c>
      <x:c r="T821" s="26" t="str">
        <x:f t="shared" si="499"/>
        <x:v>不调</x:v>
      </x:c>
      <x:c r="U821" s="34">
        <x:f t="shared" si="473"/>
        <x:v>0.13043154932473175</x:v>
      </x:c>
      <x:c r="V821" s="34">
        <x:f t="shared" si="474"/>
        <x:v>0.1245258765652555</x:v>
      </x:c>
      <x:c r="W821" s="34">
        <x:f t="shared" si="475"/>
        <x:v>0.88132216853472245</x:v>
      </x:c>
      <x:c r="X821" s="34">
        <x:f t="shared" si="476"/>
        <x:v>6.5129747778772507E-2</x:v>
      </x:c>
      <x:c r="Y821" s="34">
        <x:f t="shared" si="500"/>
        <x:v>0.99998626710299976</x:v>
      </x:c>
      <x:c r="Z821" s="34">
        <x:f t="shared" si="477"/>
        <x:v>0.1304297581216993</x:v>
      </x:c>
      <x:c r="AA821" s="34">
        <x:f t="shared" si="478"/>
        <x:v>0.12452416646421877</x:v>
      </x:c>
      <x:c r="AB821" s="34">
        <x:f t="shared" si="479"/>
        <x:v>0.88131006542815793</x:v>
      </x:c>
      <x:c r="AC821" s="34">
        <x:f t="shared" si="480"/>
        <x:v>6.5128853358654606E-2</x:v>
      </x:c>
      <x:c r="AD821" s="34">
        <x:f t="shared" si="481"/>
        <x:v>1.2013928433727308</x:v>
      </x:c>
      <x:c r="AE821" s="34">
        <x:f t="shared" si="501"/>
        <x:v>1.2170439798392672</x:v>
      </x:c>
      <x:c r="AF821" s="33">
        <x:f t="shared" si="482"/>
        <x:v>-1.2859959644682228E-2</x:v>
      </x:c>
      <x:c r="AG821" s="33">
        <x:f t="shared" si="502"/>
        <x:v>1.5243915282348031E-3</x:v>
      </x:c>
      <x:c r="AH821" s="30">
        <x:f t="shared" si="503"/>
        <x:v>44925</x:v>
      </x:c>
      <x:c r="AI821" s="36">
        <x:f t="shared" si="483"/>
        <x:v>2023</x:v>
      </x:c>
      <x:c r="AJ821" s="36">
        <x:f t="shared" si="484"/>
        <x:v>3</x:v>
      </x:c>
      <x:c r="AK821" s="26">
        <x:f t="shared" si="485"/>
        <x:v>0</x:v>
      </x:c>
      <x:c r="AL821" s="34">
        <x:f t="shared" si="504"/>
        <x:v>1.1917665012589658</x:v>
      </x:c>
      <x:c r="AM821" s="35" t="str">
        <x:f t="shared" si="486"/>
      </x:c>
      <x:c r="AN821" s="34">
        <x:f t="shared" si="505"/>
        <x:v>1.2013928433727308</x:v>
      </x:c>
      <x:c r="AO821" s="35">
        <x:f t="shared" si="487"/>
        <x:v>0</x:v>
      </x:c>
      <x:c r="AP821" s="31">
        <x:f t="shared" si="488"/>
        <x:v>1</x:v>
      </x:c>
      <x:c r="AQ821" s="26" t="b">
        <x:f t="shared" si="489"/>
        <x:v>1</x:v>
      </x:c>
    </x:row>
    <x:row r="822">
      <x:c r="A822" s="30" t="n">
        <x:f>'净值底稿'!A784</x:f>
        <x:v>45008</x:v>
      </x:c>
      <x:c r="B822" s="32" t="n">
        <x:f>'净值底稿'!F784</x:f>
        <x:v>1.73928467792402</x:v>
      </x:c>
      <x:c r="C822" s="32" t="n">
        <x:f>'净值底稿'!O784</x:f>
        <x:v>1.3230768431290687</x:v>
      </x:c>
      <x:c r="D822" s="32" t="n">
        <x:f>'净值底稿'!P784</x:f>
        <x:v>1.5761</x:v>
      </x:c>
      <x:c r="E822" s="32" t="n">
        <x:f>'净值底稿'!Q784</x:f>
        <x:v>1.5733</x:v>
      </x:c>
      <x:c r="F822" s="33">
        <x:f t="shared" si="490"/>
        <x:v>2.2674572086599509E-2</x:v>
      </x:c>
      <x:c r="G822" s="33">
        <x:f t="shared" si="491"/>
        <x:v>3.5441602551788964E-3</x:v>
      </x:c>
      <x:c r="H822" s="33">
        <x:f t="shared" si="492"/>
        <x:v>-1.2687940112920959E-4</x:v>
      </x:c>
      <x:c r="I822" s="33">
        <x:f t="shared" si="493"/>
        <x:v>9.1078186133024541E-3</x:v>
      </x:c>
      <x:c r="J822" s="34">
        <x:f t="shared" si="494"/>
        <x:v>0.1333871970744675</x:v>
      </x:c>
      <x:c r="K822" s="34">
        <x:f t="shared" si="495"/>
        <x:v>0.12496550006581053</x:v>
      </x:c>
      <x:c r="L822" s="34">
        <x:f t="shared" si="496"/>
        <x:v>0.88119824533484725</x:v>
      </x:c>
      <x:c r="M822" s="34">
        <x:f t="shared" si="497"/>
        <x:v>6.5722035141537613E-2</x:v>
      </x:c>
      <x:c r="N822" s="34">
        <x:f t="shared" si="468"/>
        <x:v>1.2052729776166629</x:v>
      </x:c>
      <x:c r="O822" s="35">
        <x:f t="shared" si="469"/>
        <x:v>0.21435201978156945</x:v>
      </x:c>
      <x:c r="P822" s="26" t="b">
        <x:f t="shared" si="470"/>
        <x:v>0</x:v>
      </x:c>
      <x:c r="Q822" s="26" t="b">
        <x:f t="shared" si="471"/>
        <x:v>0</x:v>
      </x:c>
      <x:c r="R822" s="26" t="b">
        <x:f t="shared" si="472"/>
        <x:v>0</x:v>
      </x:c>
      <x:c r="S822" s="26" t="b">
        <x:f t="shared" si="498"/>
        <x:v>0</x:v>
      </x:c>
      <x:c r="T822" s="26" t="str">
        <x:f t="shared" si="499"/>
        <x:v>不调</x:v>
      </x:c>
      <x:c r="U822" s="34">
        <x:f t="shared" si="473"/>
        <x:v>0.1333871970744675</x:v>
      </x:c>
      <x:c r="V822" s="34">
        <x:f t="shared" si="474"/>
        <x:v>0.12496550006581053</x:v>
      </x:c>
      <x:c r="W822" s="34">
        <x:f t="shared" si="475"/>
        <x:v>0.88119824533484725</x:v>
      </x:c>
      <x:c r="X822" s="34">
        <x:f t="shared" si="476"/>
        <x:v>6.5722035141537613E-2</x:v>
      </x:c>
      <x:c r="Y822" s="34">
        <x:f t="shared" si="500"/>
        <x:v>0.99998626710299976</x:v>
      </x:c>
      <x:c r="Z822" s="34">
        <x:f t="shared" si="477"/>
        <x:v>0.13338536528182893</x:v>
      </x:c>
      <x:c r="AA822" s="34">
        <x:f t="shared" si="478"/>
        <x:v>0.12496378392746954</x:v>
      </x:c>
      <x:c r="AB822" s="34">
        <x:f t="shared" si="479"/>
        <x:v>0.8811861439301073</x:v>
      </x:c>
      <x:c r="AC822" s="34">
        <x:f t="shared" si="480"/>
        <x:v>6.5721132587598374E-2</x:v>
      </x:c>
      <x:c r="AD822" s="34">
        <x:f t="shared" si="481"/>
        <x:v>1.2052564257270042</x:v>
      </x:c>
      <x:c r="AE822" s="34">
        <x:f t="shared" si="501"/>
        <x:v>1.2170439798392672</x:v>
      </x:c>
      <x:c r="AF822" s="33">
        <x:f t="shared" si="482"/>
        <x:v>-9.6853970008706769E-3</x:v>
      </x:c>
      <x:c r="AG822" s="33">
        <x:f t="shared" si="502"/>
        <x:v>3.2159192353993227E-3</x:v>
      </x:c>
      <x:c r="AH822" s="30">
        <x:f t="shared" si="503"/>
        <x:v>44925</x:v>
      </x:c>
      <x:c r="AI822" s="36">
        <x:f t="shared" si="483"/>
        <x:v>2023</x:v>
      </x:c>
      <x:c r="AJ822" s="36">
        <x:f t="shared" si="484"/>
        <x:v>3</x:v>
      </x:c>
      <x:c r="AK822" s="26">
        <x:f t="shared" si="485"/>
        <x:v>0</x:v>
      </x:c>
      <x:c r="AL822" s="34">
        <x:f t="shared" si="504"/>
        <x:v>1.1917665012589658</x:v>
      </x:c>
      <x:c r="AM822" s="35" t="str">
        <x:f t="shared" si="486"/>
      </x:c>
      <x:c r="AN822" s="34">
        <x:f t="shared" si="505"/>
        <x:v>1.2052564257270042</x:v>
      </x:c>
      <x:c r="AO822" s="35">
        <x:f t="shared" si="487"/>
        <x:v>0</x:v>
      </x:c>
      <x:c r="AP822" s="31">
        <x:f t="shared" si="488"/>
        <x:v>1</x:v>
      </x:c>
      <x:c r="AQ822" s="26" t="b">
        <x:f t="shared" si="489"/>
        <x:v>1</x:v>
      </x:c>
    </x:row>
    <x:row r="823">
      <x:c r="A823" s="30" t="n">
        <x:f>'净值底稿'!A785</x:f>
        <x:v>45009</x:v>
      </x:c>
      <x:c r="B823" s="32" t="n">
        <x:f>'净值底稿'!F785</x:f>
        <x:v>1.7575420379536624</x:v>
      </x:c>
      <x:c r="C823" s="32" t="n">
        <x:f>'净值底稿'!O785</x:f>
        <x:v>1.323557085365</x:v>
      </x:c>
      <x:c r="D823" s="32" t="n">
        <x:f>'净值底稿'!P785</x:f>
        <x:v>1.576</x:v>
      </x:c>
      <x:c r="E823" s="32" t="n">
        <x:f>'净值底稿'!Q785</x:f>
        <x:v>1.5786</x:v>
      </x:c>
      <x:c r="F823" s="33">
        <x:f t="shared" si="490"/>
        <x:v>1.0497051035621041E-2</x:v>
      </x:c>
      <x:c r="G823" s="33">
        <x:f t="shared" si="491"/>
        <x:v>3.6297380490424302E-4</x:v>
      </x:c>
      <x:c r="H823" s="33">
        <x:f t="shared" si="492"/>
        <x:v>-6.3447750777267942E-5</x:v>
      </x:c>
      <x:c r="I823" s="33">
        <x:f t="shared" si="493"/>
        <x:v>3.3687154388863938E-3</x:v>
      </x:c>
      <x:c r="J823" s="34">
        <x:f t="shared" si="494"/>
        <x:v>0.13478551826859725</x:v>
      </x:c>
      <x:c r="K823" s="34">
        <x:f t="shared" si="495"/>
        <x:v>0.12500914250759693</x:v>
      </x:c>
      <x:c r="L823" s="34">
        <x:f t="shared" si="496"/>
        <x:v>0.88113023465125884</x:v>
      </x:c>
      <x:c r="M823" s="34">
        <x:f t="shared" si="497"/>
        <x:v>6.5942528381607315E-2</x:v>
      </x:c>
      <x:c r="N823" s="34">
        <x:f t="shared" si="468"/>
        <x:v>1.2068674238090604</x:v>
      </x:c>
      <x:c r="O823" s="35">
        <x:f t="shared" si="469"/>
        <x:v>0.21526362850713296</x:v>
      </x:c>
      <x:c r="P823" s="26" t="b">
        <x:f t="shared" si="470"/>
        <x:v>0</x:v>
      </x:c>
      <x:c r="Q823" s="26" t="b">
        <x:f t="shared" si="471"/>
        <x:v>0</x:v>
      </x:c>
      <x:c r="R823" s="26" t="b">
        <x:f t="shared" si="472"/>
        <x:v>0</x:v>
      </x:c>
      <x:c r="S823" s="26" t="b">
        <x:f t="shared" si="498"/>
        <x:v>0</x:v>
      </x:c>
      <x:c r="T823" s="26" t="str">
        <x:f t="shared" si="499"/>
        <x:v>不调</x:v>
      </x:c>
      <x:c r="U823" s="34">
        <x:f t="shared" si="473"/>
        <x:v>0.13478551826859725</x:v>
      </x:c>
      <x:c r="V823" s="34">
        <x:f t="shared" si="474"/>
        <x:v>0.12500914250759693</x:v>
      </x:c>
      <x:c r="W823" s="34">
        <x:f t="shared" si="475"/>
        <x:v>0.88113023465125884</x:v>
      </x:c>
      <x:c r="X823" s="34">
        <x:f t="shared" si="476"/>
        <x:v>6.5942528381607315E-2</x:v>
      </x:c>
      <x:c r="Y823" s="34">
        <x:f t="shared" si="500"/>
        <x:v>0.99998626710299976</x:v>
      </x:c>
      <x:c r="Z823" s="34">
        <x:f t="shared" si="477"/>
        <x:v>0.13478366727295774</x:v>
      </x:c>
      <x:c r="AA823" s="34">
        <x:f t="shared" si="478"/>
        <x:v>0.12500742576991877</x:v>
      </x:c>
      <x:c r="AB823" s="34">
        <x:f t="shared" si="479"/>
        <x:v>0.88111813418050255</x:v>
      </x:c>
      <x:c r="AC823" s="34">
        <x:f t="shared" si="480"/>
        <x:v>6.594162279965711E-2</x:v>
      </x:c>
      <x:c r="AD823" s="34">
        <x:f t="shared" si="481"/>
        <x:v>1.2068508500230362</x:v>
      </x:c>
      <x:c r="AE823" s="34">
        <x:f t="shared" si="501"/>
        <x:v>1.2170439798392672</x:v>
      </x:c>
      <x:c r="AF823" s="33">
        <x:f t="shared" si="482"/>
        <x:v>-8.3753175604854846E-3</x:v>
      </x:c>
      <x:c r="AG823" s="33">
        <x:f t="shared" si="502"/>
        <x:v>1.322892176301993E-3</x:v>
      </x:c>
      <x:c r="AH823" s="30">
        <x:f t="shared" si="503"/>
        <x:v>44925</x:v>
      </x:c>
      <x:c r="AI823" s="36">
        <x:f t="shared" si="483"/>
        <x:v>2023</x:v>
      </x:c>
      <x:c r="AJ823" s="36">
        <x:f t="shared" si="484"/>
        <x:v>3</x:v>
      </x:c>
      <x:c r="AK823" s="26">
        <x:f t="shared" si="485"/>
        <x:v>0</x:v>
      </x:c>
      <x:c r="AL823" s="34">
        <x:f t="shared" si="504"/>
        <x:v>1.1917665012589658</x:v>
      </x:c>
      <x:c r="AM823" s="35" t="str">
        <x:f t="shared" si="486"/>
      </x:c>
      <x:c r="AN823" s="34">
        <x:f t="shared" si="505"/>
        <x:v>1.2068508500230362</x:v>
      </x:c>
      <x:c r="AO823" s="35">
        <x:f t="shared" si="487"/>
        <x:v>0</x:v>
      </x:c>
      <x:c r="AP823" s="31">
        <x:f t="shared" si="488"/>
        <x:v>1</x:v>
      </x:c>
      <x:c r="AQ823" s="26" t="b">
        <x:f t="shared" si="489"/>
        <x:v>1</x:v>
      </x:c>
    </x:row>
    <x:row r="824">
      <x:c r="A824" s="30" t="n">
        <x:f>'净值底稿'!A786</x:f>
        <x:v>45012</x:v>
      </x:c>
      <x:c r="B824" s="32" t="n">
        <x:f>'净值底稿'!F786</x:f>
        <x:v>1.763385671861675</x:v>
      </x:c>
      <x:c r="C824" s="32" t="n">
        <x:f>'净值底稿'!O786</x:f>
        <x:v>1.3237858484458838</x:v>
      </x:c>
      <x:c r="D824" s="32" t="n">
        <x:f>'净值底稿'!P786</x:f>
        <x:v>1.5769</x:v>
      </x:c>
      <x:c r="E824" s="32" t="n">
        <x:f>'净值底稿'!Q786</x:f>
        <x:v>1.5707</x:v>
      </x:c>
      <x:c r="F824" s="33">
        <x:f t="shared" si="490"/>
        <x:v>3.3248899780606855E-3</x:v>
      </x:c>
      <x:c r="G824" s="33">
        <x:f t="shared" si="491"/>
        <x:v>1.7283960277447719E-4</x:v>
      </x:c>
      <x:c r="H824" s="33">
        <x:f t="shared" si="492"/>
        <x:v>5.7106598984768553E-4</x:v>
      </x:c>
      <x:c r="I824" s="33">
        <x:f t="shared" si="493"/>
        <x:v>-5.0044343088813115E-3</x:v>
      </x:c>
      <x:c r="J824" s="34">
        <x:f t="shared" si="494"/>
        <x:v>0.13523180813747987</x:v>
      </x:c>
      <x:c r="K824" s="34">
        <x:f t="shared" si="495"/>
        <x:v>0.12502903200373269</x:v>
      </x:c>
      <x:c r="L824" s="34">
        <x:f t="shared" si="496"/>
        <x:v>0.88162131077997108</x:v>
      </x:c>
      <x:c r="M824" s="34">
        <x:f t="shared" si="497"/>
        <x:v>6.5611622280135201E-2</x:v>
      </x:c>
      <x:c r="N824" s="34">
        <x:f t="shared" si="468"/>
        <x:v>1.2074937732013189</x:v>
      </x:c>
      <x:c r="O824" s="35">
        <x:f t="shared" si="469"/>
        <x:v>0.21553803913307687</x:v>
      </x:c>
      <x:c r="P824" s="26" t="b">
        <x:f t="shared" si="470"/>
        <x:v>0</x:v>
      </x:c>
      <x:c r="Q824" s="26" t="b">
        <x:f t="shared" si="471"/>
        <x:v>0</x:v>
      </x:c>
      <x:c r="R824" s="26" t="b">
        <x:f t="shared" si="472"/>
        <x:v>0</x:v>
      </x:c>
      <x:c r="S824" s="26" t="b">
        <x:f t="shared" si="498"/>
        <x:v>0</x:v>
      </x:c>
      <x:c r="T824" s="26" t="str">
        <x:f t="shared" si="499"/>
        <x:v>不调</x:v>
      </x:c>
      <x:c r="U824" s="34">
        <x:f t="shared" si="473"/>
        <x:v>0.13523180813747987</x:v>
      </x:c>
      <x:c r="V824" s="34">
        <x:f t="shared" si="474"/>
        <x:v>0.12502903200373269</x:v>
      </x:c>
      <x:c r="W824" s="34">
        <x:f t="shared" si="475"/>
        <x:v>0.88162131077997108</x:v>
      </x:c>
      <x:c r="X824" s="34">
        <x:f t="shared" si="476"/>
        <x:v>6.5611622280135201E-2</x:v>
      </x:c>
      <x:c r="Y824" s="34">
        <x:f t="shared" si="500"/>
        <x:v>0.99995880187477393</x:v>
      </x:c>
      <x:c r="Z824" s="34">
        <x:f t="shared" si="477"/>
        <x:v>0.13522623684051369</x:v>
      </x:c>
      <x:c r="AA824" s="34">
        <x:f t="shared" si="478"/>
        <x:v>0.12502388104201531</x:v>
      </x:c>
      <x:c r="AB824" s="34">
        <x:f t="shared" si="479"/>
        <x:v>0.88158498963480758</x:v>
      </x:c>
      <x:c r="AC824" s="34">
        <x:f t="shared" si="480"/>
        <x:v>6.5608919204304214E-2</x:v>
      </x:c>
      <x:c r="AD824" s="34">
        <x:f t="shared" si="481"/>
        <x:v>1.2074440267216406</x:v>
      </x:c>
      <x:c r="AE824" s="34">
        <x:f t="shared" si="501"/>
        <x:v>1.2170439798392672</x:v>
      </x:c>
      <x:c r="AF824" s="33">
        <x:f t="shared" si="482"/>
        <x:v>-7.8879262184874399E-3</x:v>
      </x:c>
      <x:c r="AG824" s="33">
        <x:f t="shared" si="502"/>
        <x:v>4.9150787654750339E-4</x:v>
      </x:c>
      <x:c r="AH824" s="30">
        <x:f t="shared" si="503"/>
        <x:v>44925</x:v>
      </x:c>
      <x:c r="AI824" s="36">
        <x:f t="shared" si="483"/>
        <x:v>2023</x:v>
      </x:c>
      <x:c r="AJ824" s="36">
        <x:f t="shared" si="484"/>
        <x:v>3</x:v>
      </x:c>
      <x:c r="AK824" s="26">
        <x:f t="shared" si="485"/>
        <x:v>0</x:v>
      </x:c>
      <x:c r="AL824" s="34">
        <x:f t="shared" si="504"/>
        <x:v>1.1917665012589658</x:v>
      </x:c>
      <x:c r="AM824" s="35" t="str">
        <x:f t="shared" si="486"/>
      </x:c>
      <x:c r="AN824" s="34">
        <x:f t="shared" si="505"/>
        <x:v>1.2074440267216406</x:v>
      </x:c>
      <x:c r="AO824" s="35">
        <x:f t="shared" si="487"/>
        <x:v>0</x:v>
      </x:c>
      <x:c r="AP824" s="31">
        <x:f t="shared" si="488"/>
        <x:v>1</x:v>
      </x:c>
      <x:c r="AQ824" s="26" t="b">
        <x:f t="shared" si="489"/>
        <x:v>1</x:v>
      </x:c>
    </x:row>
    <x:row r="825">
      <x:c r="A825" s="30" t="n">
        <x:f>'净值底稿'!A787</x:f>
        <x:v>45013</x:v>
      </x:c>
      <x:c r="B825" s="32" t="n">
        <x:f>'净值底稿'!F787</x:f>
        <x:v>1.73649421954431</x:v>
      </x:c>
      <x:c r="C825" s="32" t="n">
        <x:f>'净值底稿'!O787</x:f>
        <x:v>1.314407685068094</x:v>
      </x:c>
      <x:c r="D825" s="32" t="n">
        <x:f>'净值底稿'!P787</x:f>
        <x:v>1.577</x:v>
      </x:c>
      <x:c r="E825" s="32" t="n">
        <x:f>'净值底稿'!Q787</x:f>
        <x:v>1.5647</x:v>
      </x:c>
      <x:c r="F825" s="33">
        <x:f t="shared" si="490"/>
        <x:v>-1.5249898389485317E-2</x:v>
      </x:c>
      <x:c r="G825" s="33">
        <x:f t="shared" si="491"/>
        <x:v>-7.084350832727071E-3</x:v>
      </x:c>
      <x:c r="H825" s="33">
        <x:f t="shared" si="492"/>
        <x:v>6.3415562179036655E-5</x:v>
      </x:c>
      <x:c r="I825" s="33">
        <x:f t="shared" si="493"/>
        <x:v>-3.8199528872476796E-3</x:v>
      </x:c>
      <x:c r="J825" s="34">
        <x:f t="shared" si="494"/>
        <x:v>0.13316405046910337</x:v>
      </x:c>
      <x:c r="K825" s="34">
        <x:f t="shared" si="495"/>
        <x:v>0.12413816800624454</x:v>
      </x:c>
      <x:c r="L825" s="34">
        <x:f t="shared" si="496"/>
        <x:v>0.88164089584253391</x:v>
      </x:c>
      <x:c r="M825" s="34">
        <x:f t="shared" si="497"/>
        <x:v>6.5358296223960527E-2</x:v>
      </x:c>
      <x:c r="N825" s="34">
        <x:f t="shared" si="468"/>
        <x:v>1.2043014105418424</x:v>
      </x:c>
      <x:c r="O825" s="35">
        <x:f t="shared" si="469"/>
        <x:v>0.21365267550386893</x:v>
      </x:c>
      <x:c r="P825" s="26" t="b">
        <x:f t="shared" si="470"/>
        <x:v>0</x:v>
      </x:c>
      <x:c r="Q825" s="26" t="b">
        <x:f t="shared" si="471"/>
        <x:v>0</x:v>
      </x:c>
      <x:c r="R825" s="26" t="b">
        <x:f t="shared" si="472"/>
        <x:v>0</x:v>
      </x:c>
      <x:c r="S825" s="26" t="b">
        <x:f t="shared" si="498"/>
        <x:v>0</x:v>
      </x:c>
      <x:c r="T825" s="26" t="str">
        <x:f t="shared" si="499"/>
        <x:v>不调</x:v>
      </x:c>
      <x:c r="U825" s="34">
        <x:f t="shared" si="473"/>
        <x:v>0.13316405046910337</x:v>
      </x:c>
      <x:c r="V825" s="34">
        <x:f t="shared" si="474"/>
        <x:v>0.12413816800624454</x:v>
      </x:c>
      <x:c r="W825" s="34">
        <x:f t="shared" si="475"/>
        <x:v>0.88164089584253391</x:v>
      </x:c>
      <x:c r="X825" s="34">
        <x:f t="shared" si="476"/>
        <x:v>6.5358296223960527E-2</x:v>
      </x:c>
      <x:c r="Y825" s="34">
        <x:f t="shared" si="500"/>
        <x:v>0.99998626710299976</x:v>
      </x:c>
      <x:c r="Z825" s="34">
        <x:f t="shared" si="477"/>
        <x:v>0.13316222174091413</x:v>
      </x:c>
      <x:c r="AA825" s="34">
        <x:f t="shared" si="478"/>
        <x:v>0.1241364632295695</x:v>
      </x:c>
      <x:c r="AB825" s="34">
        <x:f t="shared" si="479"/>
        <x:v>0.88162878835892011</x:v>
      </x:c>
      <x:c r="AC825" s="34">
        <x:f t="shared" si="480"/>
        <x:v>6.535739866521037E-2</x:v>
      </x:c>
      <x:c r="AD825" s="34">
        <x:f t="shared" si="481"/>
        <x:v>1.204284871994614</x:v>
      </x:c>
      <x:c r="AE825" s="34">
        <x:f t="shared" si="501"/>
        <x:v>1.2170439798392672</x:v>
      </x:c>
      <x:c r="AF825" s="33">
        <x:f t="shared" si="482"/>
        <x:v>-1.0483686749215293E-2</x:v>
      </x:c>
      <x:c r="AG825" s="33">
        <x:f t="shared" si="502"/>
        <x:v>-2.6163984889668868E-3</x:v>
      </x:c>
      <x:c r="AH825" s="30">
        <x:f t="shared" si="503"/>
        <x:v>44925</x:v>
      </x:c>
      <x:c r="AI825" s="36">
        <x:f t="shared" si="483"/>
        <x:v>2023</x:v>
      </x:c>
      <x:c r="AJ825" s="36">
        <x:f t="shared" si="484"/>
        <x:v>3</x:v>
      </x:c>
      <x:c r="AK825" s="26">
        <x:f t="shared" si="485"/>
        <x:v>0</x:v>
      </x:c>
      <x:c r="AL825" s="34">
        <x:f t="shared" si="504"/>
        <x:v>1.1917665012589658</x:v>
      </x:c>
      <x:c r="AM825" s="35" t="str">
        <x:f t="shared" si="486"/>
      </x:c>
      <x:c r="AN825" s="34">
        <x:f t="shared" si="505"/>
        <x:v>1.2074440267216406</x:v>
      </x:c>
      <x:c r="AO825" s="35">
        <x:f t="shared" si="487"/>
        <x:v>-2.6163984889668868E-3</x:v>
      </x:c>
      <x:c r="AP825" s="31">
        <x:f t="shared" si="488"/>
        <x:v>1</x:v>
      </x:c>
      <x:c r="AQ825" s="26" t="b">
        <x:f t="shared" si="489"/>
        <x:v>1</x:v>
      </x:c>
    </x:row>
    <x:row r="826">
      <x:c r="A826" s="30" t="n">
        <x:f>'净值底稿'!A788</x:f>
        <x:v>45014</x:v>
      </x:c>
      <x:c r="B826" s="32" t="n">
        <x:f>'净值底稿'!F788</x:f>
        <x:v>1.7603102831220974</x:v>
      </x:c>
      <x:c r="C826" s="32" t="n">
        <x:f>'净值底稿'!O788</x:f>
        <x:v>1.3121855183820612</x:v>
      </x:c>
      <x:c r="D826" s="32" t="n">
        <x:f>'净值底稿'!P788</x:f>
        <x:v>1.5773</x:v>
      </x:c>
      <x:c r="E826" s="32" t="n">
        <x:f>'净值底稿'!Q788</x:f>
        <x:v>1.5692</x:v>
      </x:c>
      <x:c r="F826" s="33">
        <x:f t="shared" si="490"/>
        <x:v>1.3715026119716756E-2</x:v>
      </x:c>
      <x:c r="G826" s="33">
        <x:f t="shared" si="491"/>
        <x:v>-1.6906221039917346E-3</x:v>
      </x:c>
      <x:c r="H826" s="33">
        <x:f t="shared" si="492"/>
        <x:v>1.9023462270140179E-4</x:v>
      </x:c>
      <x:c r="I826" s="33">
        <x:f t="shared" si="493"/>
        <x:v>2.8759506614686181E-3</x:v>
      </x:c>
      <x:c r="J826" s="34">
        <x:f t="shared" si="494"/>
        <x:v>0.13498854509025029</x:v>
      </x:c>
      <x:c r="K826" s="34">
        <x:f t="shared" si="495"/>
        <x:v>0.12392659538092224</x:v>
      </x:c>
      <x:c r="L826" s="34">
        <x:f t="shared" si="496"/>
        <x:v>0.8817965046788363</x:v>
      </x:c>
      <x:c r="M826" s="34">
        <x:f t="shared" si="497"/>
        <x:v>6.5545363319133451E-2</x:v>
      </x:c>
      <x:c r="N826" s="34">
        <x:f t="shared" si="468"/>
        <x:v>1.2062570084691422</x:v>
      </x:c>
      <x:c r="O826" s="35">
        <x:f t="shared" si="469"/>
        <x:v>0.21464342893208233</x:v>
      </x:c>
      <x:c r="P826" s="26" t="b">
        <x:f t="shared" si="470"/>
        <x:v>0</x:v>
      </x:c>
      <x:c r="Q826" s="26" t="b">
        <x:f t="shared" si="471"/>
        <x:v>0</x:v>
      </x:c>
      <x:c r="R826" s="26" t="b">
        <x:f t="shared" si="472"/>
        <x:v>0</x:v>
      </x:c>
      <x:c r="S826" s="26" t="b">
        <x:f t="shared" si="498"/>
        <x:v>0</x:v>
      </x:c>
      <x:c r="T826" s="26" t="str">
        <x:f t="shared" si="499"/>
        <x:v>不调</x:v>
      </x:c>
      <x:c r="U826" s="34">
        <x:f t="shared" si="473"/>
        <x:v>0.13498854509025029</x:v>
      </x:c>
      <x:c r="V826" s="34">
        <x:f t="shared" si="474"/>
        <x:v>0.12392659538092224</x:v>
      </x:c>
      <x:c r="W826" s="34">
        <x:f t="shared" si="475"/>
        <x:v>0.8817965046788363</x:v>
      </x:c>
      <x:c r="X826" s="34">
        <x:f t="shared" si="476"/>
        <x:v>6.5545363319133451E-2</x:v>
      </x:c>
      <x:c r="Y826" s="34">
        <x:f t="shared" si="500"/>
        <x:v>0.99998626710299976</x:v>
      </x:c>
      <x:c r="Z826" s="34">
        <x:f t="shared" si="477"/>
        <x:v>0.13498669130646435</x:v>
      </x:c>
      <x:c r="AA826" s="34">
        <x:f t="shared" si="478"/>
        <x:v>0.12392489350975228</x:v>
      </x:c>
      <x:c r="AB826" s="34">
        <x:f t="shared" si="479"/>
        <x:v>0.88178439505826234</x:v>
      </x:c>
      <x:c r="AC826" s="34">
        <x:f t="shared" si="480"/>
        <x:v>6.5544463191410149E-2</x:v>
      </x:c>
      <x:c r="AD826" s="34">
        <x:f t="shared" si="481"/>
        <x:v>1.2062404430658891</x:v>
      </x:c>
      <x:c r="AE826" s="34">
        <x:f t="shared" si="501"/>
        <x:v>1.2170439798392672</x:v>
      </x:c>
      <x:c r="AF826" s="33">
        <x:f t="shared" si="482"/>
        <x:v>-8.876866368300762E-3</x:v>
      </x:c>
      <x:c r="AG826" s="33">
        <x:f t="shared" si="502"/>
        <x:v>1.62384425541795E-3</x:v>
      </x:c>
      <x:c r="AH826" s="30">
        <x:f t="shared" si="503"/>
        <x:v>44925</x:v>
      </x:c>
      <x:c r="AI826" s="36">
        <x:f t="shared" si="483"/>
        <x:v>2023</x:v>
      </x:c>
      <x:c r="AJ826" s="36">
        <x:f t="shared" si="484"/>
        <x:v>3</x:v>
      </x:c>
      <x:c r="AK826" s="26">
        <x:f t="shared" si="485"/>
        <x:v>0</x:v>
      </x:c>
      <x:c r="AL826" s="34">
        <x:f t="shared" si="504"/>
        <x:v>1.1917665012589658</x:v>
      </x:c>
      <x:c r="AM826" s="35" t="str">
        <x:f t="shared" si="486"/>
      </x:c>
      <x:c r="AN826" s="34">
        <x:f t="shared" si="505"/>
        <x:v>1.2074440267216406</x:v>
      </x:c>
      <x:c r="AO826" s="35">
        <x:f t="shared" si="487"/>
        <x:v>-9.9680285720527007E-4</x:v>
      </x:c>
      <x:c r="AP826" s="31">
        <x:f t="shared" si="488"/>
        <x:v>1</x:v>
      </x:c>
      <x:c r="AQ826" s="26" t="b">
        <x:f t="shared" si="489"/>
        <x:v>1</x:v>
      </x:c>
    </x:row>
    <x:row r="827">
      <x:c r="A827" s="30" t="n">
        <x:f>'净值底稿'!A789</x:f>
        <x:v>45015</x:v>
      </x:c>
      <x:c r="B827" s="32" t="n">
        <x:f>'净值底稿'!F789</x:f>
        <x:v>1.7565562541333675</x:v>
      </x:c>
      <x:c r="C827" s="32" t="n">
        <x:f>'净值底稿'!O789</x:f>
        <x:v>1.3135826674507463</x:v>
      </x:c>
      <x:c r="D827" s="32" t="n">
        <x:f>'净值底稿'!P789</x:f>
        <x:v>1.5773</x:v>
      </x:c>
      <x:c r="E827" s="32" t="n">
        <x:f>'净值底稿'!Q789</x:f>
        <x:v>1.5698</x:v>
      </x:c>
      <x:c r="F827" s="33">
        <x:f t="shared" si="490"/>
        <x:v>-2.1325950457278253E-3</x:v>
      </x:c>
      <x:c r="G827" s="33">
        <x:f t="shared" si="491"/>
        <x:v>1.0647496479063712E-3</x:v>
      </x:c>
      <x:c r="H827" s="33">
        <x:f t="shared" si="492"/>
        <x:v>0</x:v>
      </x:c>
      <x:c r="I827" s="33">
        <x:f t="shared" si="493"/>
        <x:v>3.8236043844008805E-4</x:v>
      </x:c>
      <x:c r="J827" s="34">
        <x:f t="shared" si="494"/>
        <x:v>0.13469881935734498</x:v>
      </x:c>
      <x:c r="K827" s="34">
        <x:f t="shared" si="495"/>
        <x:v>0.12405684249648362</x:v>
      </x:c>
      <x:c r="L827" s="34">
        <x:f t="shared" si="496"/>
        <x:v>0.88178439505826234</x:v>
      </x:c>
      <x:c r="M827" s="34">
        <x:f t="shared" si="497"/>
        <x:v>6.5569524801093335E-2</x:v>
      </x:c>
      <x:c r="N827" s="34">
        <x:f t="shared" si="468"/>
        <x:v>1.2061095817131842</x:v>
      </x:c>
      <x:c r="O827" s="35">
        <x:f t="shared" si="469"/>
        <x:v>0.21453743986204507</x:v>
      </x:c>
      <x:c r="P827" s="26" t="b">
        <x:f t="shared" si="470"/>
        <x:v>0</x:v>
      </x:c>
      <x:c r="Q827" s="26" t="b">
        <x:f t="shared" si="471"/>
        <x:v>0</x:v>
      </x:c>
      <x:c r="R827" s="26" t="b">
        <x:f t="shared" si="472"/>
        <x:v>0</x:v>
      </x:c>
      <x:c r="S827" s="26" t="b">
        <x:f t="shared" si="498"/>
        <x:v>0</x:v>
      </x:c>
      <x:c r="T827" s="26" t="str">
        <x:f t="shared" si="499"/>
        <x:v>不调</x:v>
      </x:c>
      <x:c r="U827" s="34">
        <x:f t="shared" si="473"/>
        <x:v>0.13469881935734498</x:v>
      </x:c>
      <x:c r="V827" s="34">
        <x:f t="shared" si="474"/>
        <x:v>0.12405684249648362</x:v>
      </x:c>
      <x:c r="W827" s="34">
        <x:f t="shared" si="475"/>
        <x:v>0.88178439505826234</x:v>
      </x:c>
      <x:c r="X827" s="34">
        <x:f t="shared" si="476"/>
        <x:v>6.5569524801093335E-2</x:v>
      </x:c>
      <x:c r="Y827" s="34">
        <x:f t="shared" si="500"/>
        <x:v>0.99998626710299976</x:v>
      </x:c>
      <x:c r="Z827" s="34">
        <x:f t="shared" si="477"/>
        <x:v>0.13469696955233271</x:v>
      </x:c>
      <x:c r="AA827" s="34">
        <x:f t="shared" si="478"/>
        <x:v>0.12405513883664344</x:v>
      </x:c>
      <x:c r="AB827" s="34">
        <x:f t="shared" si="479"/>
        <x:v>0.88177228560398857</x:v>
      </x:c>
      <x:c r="AC827" s="34">
        <x:f t="shared" si="480"/>
        <x:v>6.5568624341562881E-2</x:v>
      </x:c>
      <x:c r="AD827" s="34">
        <x:f t="shared" si="481"/>
        <x:v>1.2060930183345278</x:v>
      </x:c>
      <x:c r="AE827" s="34">
        <x:f t="shared" si="501"/>
        <x:v>1.2170439798392672</x:v>
      </x:c>
      <x:c r="AF827" s="33">
        <x:f t="shared" si="482"/>
        <x:v>-8.9979998144238404E-3</x:v>
      </x:c>
      <x:c r="AG827" s="33">
        <x:f t="shared" si="502"/>
        <x:v>-1.2221836219206139E-4</x:v>
      </x:c>
      <x:c r="AH827" s="30">
        <x:f t="shared" si="503"/>
        <x:v>44925</x:v>
      </x:c>
      <x:c r="AI827" s="36">
        <x:f t="shared" si="483"/>
        <x:v>2023</x:v>
      </x:c>
      <x:c r="AJ827" s="36">
        <x:f t="shared" si="484"/>
        <x:v>3</x:v>
      </x:c>
      <x:c r="AK827" s="26">
        <x:f t="shared" si="485"/>
        <x:v>0</x:v>
      </x:c>
      <x:c r="AL827" s="34">
        <x:f t="shared" si="504"/>
        <x:v>1.1917665012589658</x:v>
      </x:c>
      <x:c r="AM827" s="35" t="str">
        <x:f t="shared" si="486"/>
      </x:c>
      <x:c r="AN827" s="34">
        <x:f t="shared" si="505"/>
        <x:v>1.2074440267216406</x:v>
      </x:c>
      <x:c r="AO827" s="35">
        <x:f t="shared" si="487"/>
        <x:v>-1.1188993917846668E-3</x:v>
      </x:c>
      <x:c r="AP827" s="31">
        <x:f t="shared" si="488"/>
        <x:v>1</x:v>
      </x:c>
      <x:c r="AQ827" s="26" t="b">
        <x:f t="shared" si="489"/>
        <x:v>1</x:v>
      </x:c>
    </x:row>
    <x:row r="828">
      <x:c r="A828" s="30" t="n">
        <x:f>'净值底稿'!A790</x:f>
        <x:v>45016</x:v>
      </x:c>
      <x:c r="B828" s="32" t="n">
        <x:f>'净值底稿'!F790</x:f>
        <x:v>1.8059465872423175</x:v>
      </x:c>
      <x:c r="C828" s="32" t="n">
        <x:f>'净值底稿'!O790</x:f>
        <x:v>1.32464952121186</x:v>
      </x:c>
      <x:c r="D828" s="32" t="n">
        <x:f>'净值底稿'!P790</x:f>
        <x:v>1.5779</x:v>
      </x:c>
      <x:c r="E828" s="32" t="n">
        <x:f>'净值底稿'!Q790</x:f>
        <x:v>1.582</x:v>
      </x:c>
      <x:c r="F828" s="33">
        <x:f t="shared" si="490"/>
        <x:v>2.8117706445625723E-2</x:v>
      </x:c>
      <x:c r="G828" s="33">
        <x:f t="shared" si="491"/>
        <x:v>8.4249389363451055E-3</x:v>
      </x:c>
      <x:c r="H828" s="33">
        <x:f t="shared" si="492"/>
        <x:v>3.8039688074564815E-4</x:v>
      </x:c>
      <x:c r="I828" s="33">
        <x:f t="shared" si="493"/>
        <x:v>7.7716906612306236E-3</x:v>
      </x:c>
      <x:c r="J828" s="34">
        <x:f t="shared" si="494"/>
        <x:v>0.13848433940132057</x:v>
      </x:c>
      <x:c r="K828" s="34">
        <x:f t="shared" si="495"/>
        <x:v>0.12510029580608198</x:v>
      </x:c>
      <x:c r="L828" s="34">
        <x:f t="shared" si="496"/>
        <x:v>0.88210770903096025</x:v>
      </x:c>
      <x:c r="M828" s="34">
        <x:f t="shared" si="497"/>
        <x:v>6.6078203407027941E-2</x:v>
      </x:c>
      <x:c r="N828" s="34">
        <x:f t="shared" si="468"/>
        <x:v>1.2117705476453908</x:v>
      </x:c>
      <x:c r="O828" s="35">
        <x:f t="shared" si="469"/>
        <x:v>0.21752025226193006</x:v>
      </x:c>
      <x:c r="P828" s="26" t="b">
        <x:f t="shared" si="470"/>
        <x:v>0</x:v>
      </x:c>
      <x:c r="Q828" s="26" t="b">
        <x:f t="shared" si="471"/>
        <x:v>1</x:v>
      </x:c>
      <x:c r="R828" s="26" t="b">
        <x:f t="shared" si="472"/>
        <x:v>0</x:v>
      </x:c>
      <x:c r="S828" s="26" t="b">
        <x:f t="shared" si="498"/>
        <x:v>1</x:v>
      </x:c>
      <x:c r="T828" s="26" t="str">
        <x:f t="shared" si="499"/>
        <x:v>季度</x:v>
      </x:c>
      <x:c r="U828" s="34">
        <x:f t="shared" si="473"/>
        <x:v>0.13179231760370128</x:v>
      </x:c>
      <x:c r="V828" s="34">
        <x:f t="shared" si="474"/>
        <x:v>0.13179231760370128</x:v>
      </x:c>
      <x:c r="W828" s="34">
        <x:f t="shared" si="475"/>
        <x:v>0.88210770903096025</x:v>
      </x:c>
      <x:c r="X828" s="34">
        <x:f t="shared" si="476"/>
        <x:v>6.6078203407027941E-2</x:v>
      </x:c>
      <x:c r="Y828" s="34">
        <x:f t="shared" si="500"/>
        <x:v>0.99998626710299976</x:v>
      </x:c>
      <x:c r="Z828" s="34">
        <x:f t="shared" si="477"/>
        <x:v>0.13179050771337819</x:v>
      </x:c>
      <x:c r="AA828" s="34">
        <x:f t="shared" si="478"/>
        <x:v>0.13179050771337819</x:v>
      </x:c>
      <x:c r="AB828" s="34">
        <x:f t="shared" si="479"/>
        <x:v>0.88209559513664904</x:v>
      </x:c>
      <x:c r="AC828" s="34">
        <x:f t="shared" si="480"/>
        <x:v>6.6077295961866594E-2</x:v>
      </x:c>
      <x:c r="AD828" s="34">
        <x:f t="shared" si="481"/>
        <x:v>1.211753906525272</x:v>
      </x:c>
      <x:c r="AE828" s="34">
        <x:f t="shared" si="501"/>
        <x:v>1.2170439798392672</x:v>
      </x:c>
      <x:c r="AF828" s="33">
        <x:f t="shared" si="482"/>
        <x:v>-4.3466574763335597E-3</x:v>
      </x:c>
      <x:c r="AG828" s="33">
        <x:f t="shared" si="502"/>
        <x:v>4.6935751262049408E-3</x:v>
      </x:c>
      <x:c r="AH828" s="30">
        <x:f t="shared" si="503"/>
        <x:v>45016</x:v>
      </x:c>
      <x:c r="AI828" s="36">
        <x:f t="shared" si="483"/>
        <x:v>2023</x:v>
      </x:c>
      <x:c r="AJ828" s="36">
        <x:f t="shared" si="484"/>
        <x:v>3</x:v>
      </x:c>
      <x:c r="AK828" s="26">
        <x:f t="shared" si="485"/>
        <x:v>1</x:v>
      </x:c>
      <x:c r="AL828" s="34">
        <x:f t="shared" si="504"/>
        <x:v>1.1917665012589658</x:v>
      </x:c>
      <x:c r="AM828" s="35">
        <x:f t="shared" si="486"/>
        <x:v>1.677124272681918E-2</x:v>
      </x:c>
      <x:c r="AN828" s="34">
        <x:f t="shared" si="505"/>
        <x:v>1.211753906525272</x:v>
      </x:c>
      <x:c r="AO828" s="35">
        <x:f t="shared" si="487"/>
        <x:v>0</x:v>
      </x:c>
      <x:c r="AP828" s="31">
        <x:f t="shared" si="488"/>
        <x:v>1</x:v>
      </x:c>
      <x:c r="AQ828" s="26" t="b">
        <x:f t="shared" si="489"/>
        <x:v>1</x:v>
      </x:c>
    </x:row>
    <x:row r="829">
      <x:c r="A829" s="30" t="n">
        <x:f>'净值底稿'!A791</x:f>
        <x:v>45019</x:v>
      </x:c>
      <x:c r="B829" s="32" t="n">
        <x:f>'净值底稿'!F791</x:f>
        <x:v>1.8902842082764275</x:v>
      </x:c>
      <x:c r="C829" s="32" t="n">
        <x:f>'净值底稿'!O791</x:f>
        <x:v>1.3376556710496175</x:v>
      </x:c>
      <x:c r="D829" s="32" t="n">
        <x:f>'净值底稿'!P791</x:f>
        <x:v>1.5782</x:v>
      </x:c>
      <x:c r="E829" s="32" t="n">
        <x:f>'净值底稿'!Q791</x:f>
        <x:v>1.564</x:v>
      </x:c>
      <x:c r="F829" s="33">
        <x:f t="shared" si="490"/>
        <x:v>4.6699953160239227E-2</x:v>
      </x:c>
      <x:c r="G829" s="33">
        <x:f t="shared" si="491"/>
        <x:v>9.8185592713297964E-3</x:v>
      </x:c>
      <x:c r="H829" s="33">
        <x:f t="shared" si="492"/>
        <x:v>1.9012611699098514E-4</x:v>
      </x:c>
      <x:c r="I829" s="33">
        <x:f t="shared" si="493"/>
        <x:v>-1.1378002528445008E-2</x:v>
      </x:c>
      <x:c r="J829" s="34">
        <x:f t="shared" si="494"/>
        <x:v>0.13794511825055711</x:v>
      </x:c>
      <x:c r="K829" s="34">
        <x:f t="shared" si="495"/>
        <x:v>0.13308450062476065</x:v>
      </x:c>
      <x:c r="L829" s="34">
        <x:f t="shared" si="496"/>
        <x:v>0.88226330454696722</x:v>
      </x:c>
      <x:c r="M829" s="34">
        <x:f t="shared" si="497"/>
        <x:v>6.5325468321339661E-2</x:v>
      </x:c>
      <x:c r="N829" s="34">
        <x:f t="shared" si="468"/>
        <x:v>1.2186183917436244</x:v>
      </x:c>
      <x:c r="O829" s="35">
        <x:f t="shared" si="469"/>
        <x:v>0.22240729395813807</x:v>
      </x:c>
      <x:c r="P829" s="26" t="b">
        <x:f t="shared" si="470"/>
        <x:v>0</x:v>
      </x:c>
      <x:c r="Q829" s="26" t="b">
        <x:f t="shared" si="471"/>
        <x:v>0</x:v>
      </x:c>
      <x:c r="R829" s="26" t="b">
        <x:f t="shared" si="472"/>
        <x:v>0</x:v>
      </x:c>
      <x:c r="S829" s="26" t="b">
        <x:f t="shared" si="498"/>
        <x:v>0</x:v>
      </x:c>
      <x:c r="T829" s="26" t="str">
        <x:f t="shared" si="499"/>
        <x:v>不调</x:v>
      </x:c>
      <x:c r="U829" s="34">
        <x:f t="shared" si="473"/>
        <x:v>0.13794511825055711</x:v>
      </x:c>
      <x:c r="V829" s="34">
        <x:f t="shared" si="474"/>
        <x:v>0.13308450062476065</x:v>
      </x:c>
      <x:c r="W829" s="34">
        <x:f t="shared" si="475"/>
        <x:v>0.88226330454696722</x:v>
      </x:c>
      <x:c r="X829" s="34">
        <x:f t="shared" si="476"/>
        <x:v>6.5325468321339661E-2</x:v>
      </x:c>
      <x:c r="Y829" s="34">
        <x:f t="shared" si="500"/>
        <x:v>0.99995880187477393</x:v>
      </x:c>
      <x:c r="Z829" s="34">
        <x:f t="shared" si="477"/>
        <x:v>0.13793943517030111</x:v>
      </x:c>
      <x:c r="AA829" s="34">
        <x:f t="shared" si="478"/>
        <x:v>0.13307901779283826</x:v>
      </x:c>
      <x:c r="AB829" s="34">
        <x:f t="shared" si="479"/>
        <x:v>0.88222695695286413</x:v>
      </x:c>
      <x:c r="AC829" s="34">
        <x:f t="shared" si="480"/>
        <x:v>6.5322777034515306E-2</x:v>
      </x:c>
      <x:c r="AD829" s="34">
        <x:f t="shared" si="481"/>
        <x:v>1.2185681869505187</x:v>
      </x:c>
      <x:c r="AE829" s="34">
        <x:f t="shared" si="501"/>
        <x:v>1.2185681869505187</x:v>
      </x:c>
      <x:c r="AF829" s="33">
        <x:f t="shared" si="482"/>
        <x:v>0</x:v>
      </x:c>
      <x:c r="AG829" s="33">
        <x:f t="shared" si="502"/>
        <x:v>5.623485419400609E-3</x:v>
      </x:c>
      <x:c r="AH829" s="30">
        <x:f t="shared" si="503"/>
        <x:v>45016</x:v>
      </x:c>
      <x:c r="AI829" s="36">
        <x:f t="shared" si="483"/>
        <x:v>2023</x:v>
      </x:c>
      <x:c r="AJ829" s="36">
        <x:f t="shared" si="484"/>
        <x:v>4</x:v>
      </x:c>
      <x:c r="AK829" s="26">
        <x:f t="shared" si="485"/>
        <x:v>0</x:v>
      </x:c>
      <x:c r="AL829" s="34">
        <x:f t="shared" si="504"/>
        <x:v>1.211753906525272</x:v>
      </x:c>
      <x:c r="AM829" s="35" t="str">
        <x:f t="shared" si="486"/>
      </x:c>
      <x:c r="AN829" s="34">
        <x:f t="shared" si="505"/>
        <x:v>1.2185681869505187</x:v>
      </x:c>
      <x:c r="AO829" s="35">
        <x:f t="shared" si="487"/>
        <x:v>0</x:v>
      </x:c>
      <x:c r="AP829" s="31">
        <x:f t="shared" si="488"/>
        <x:v>1</x:v>
      </x:c>
      <x:c r="AQ829" s="26" t="b">
        <x:f t="shared" si="489"/>
        <x:v>1</x:v>
      </x:c>
    </x:row>
    <x:row r="830">
      <x:c r="A830" s="30" t="n">
        <x:f>'净值底稿'!A792</x:f>
        <x:v>45020</x:v>
      </x:c>
      <x:c r="B830" s="32" t="n">
        <x:f>'净值底稿'!F792</x:f>
        <x:v>1.88393566289826</x:v>
      </x:c>
      <x:c r="C830" s="32" t="n">
        <x:f>'净值底稿'!O792</x:f>
        <x:v>1.3323686434947413</x:v>
      </x:c>
      <x:c r="D830" s="32" t="n">
        <x:f>'净值底稿'!P792</x:f>
        <x:v>1.5782</x:v>
      </x:c>
      <x:c r="E830" s="32" t="n">
        <x:f>'净值底稿'!Q792</x:f>
        <x:v>1.5777</x:v>
      </x:c>
      <x:c r="F830" s="33">
        <x:f t="shared" si="490"/>
        <x:v>-3.35851368295359E-3</x:v>
      </x:c>
      <x:c r="G830" s="33">
        <x:f t="shared" si="491"/>
        <x:v>-3.9524577731784305E-3</x:v>
      </x:c>
      <x:c r="H830" s="33">
        <x:f t="shared" si="492"/>
        <x:v>0</x:v>
      </x:c>
      <x:c r="I830" s="33">
        <x:f t="shared" si="493"/>
        <x:v>8.7595907928388339E-3</x:v>
      </x:c>
      <x:c r="J830" s="34">
        <x:f t="shared" si="494"/>
        <x:v>0.13747616368986276</x:v>
      </x:c>
      <x:c r="K830" s="34">
        <x:f t="shared" si="495"/>
        <x:v>0.13255302859451601</x:v>
      </x:c>
      <x:c r="L830" s="34">
        <x:f t="shared" si="496"/>
        <x:v>0.88222695695286413</x:v>
      </x:c>
      <x:c r="M830" s="34">
        <x:f t="shared" si="497"/>
        <x:v>6.5894977830789514E-2</x:v>
      </x:c>
      <x:c r="N830" s="34">
        <x:f t="shared" si="468"/>
        <x:v>1.2181511270680325</x:v>
      </x:c>
      <x:c r="O830" s="35">
        <x:f t="shared" si="469"/>
        <x:v>0.22167133969190828</x:v>
      </x:c>
      <x:c r="P830" s="26" t="b">
        <x:f t="shared" si="470"/>
        <x:v>0</x:v>
      </x:c>
      <x:c r="Q830" s="26" t="b">
        <x:f t="shared" si="471"/>
        <x:v>0</x:v>
      </x:c>
      <x:c r="R830" s="26" t="b">
        <x:f t="shared" si="472"/>
        <x:v>0</x:v>
      </x:c>
      <x:c r="S830" s="26" t="b">
        <x:f t="shared" si="498"/>
        <x:v>0</x:v>
      </x:c>
      <x:c r="T830" s="26" t="str">
        <x:f t="shared" si="499"/>
        <x:v>不调</x:v>
      </x:c>
      <x:c r="U830" s="34">
        <x:f t="shared" si="473"/>
        <x:v>0.13747616368986276</x:v>
      </x:c>
      <x:c r="V830" s="34">
        <x:f t="shared" si="474"/>
        <x:v>0.13255302859451601</x:v>
      </x:c>
      <x:c r="W830" s="34">
        <x:f t="shared" si="475"/>
        <x:v>0.88222695695286413</x:v>
      </x:c>
      <x:c r="X830" s="34">
        <x:f t="shared" si="476"/>
        <x:v>6.5894977830789514E-2</x:v>
      </x:c>
      <x:c r="Y830" s="34">
        <x:f t="shared" si="500"/>
        <x:v>0.99998626710299976</x:v>
      </x:c>
      <x:c r="Z830" s="34">
        <x:f t="shared" si="477"/>
        <x:v>0.13747427574386681</x:v>
      </x:c>
      <x:c r="AA830" s="34">
        <x:f t="shared" si="478"/>
        <x:v>0.13255120825742725</x:v>
      </x:c>
      <x:c r="AB830" s="34">
        <x:f t="shared" si="479"/>
        <x:v>0.88221484142093343</x:v>
      </x:c>
      <x:c r="AC830" s="34">
        <x:f t="shared" si="480"/>
        <x:v>6.5894072901846137E-2</x:v>
      </x:c>
      <x:c r="AD830" s="34">
        <x:f t="shared" si="481"/>
        <x:v>1.2181343983240738</x:v>
      </x:c>
      <x:c r="AE830" s="34">
        <x:f t="shared" si="501"/>
        <x:v>1.2185681869505187</x:v>
      </x:c>
      <x:c r="AF830" s="33">
        <x:f t="shared" si="482"/>
        <x:v>-3.5598223479849089E-4</x:v>
      </x:c>
      <x:c r="AG830" s="33">
        <x:f t="shared" si="502"/>
        <x:v>-3.5598223479849089E-4</x:v>
      </x:c>
      <x:c r="AH830" s="30">
        <x:f t="shared" si="503"/>
        <x:v>45016</x:v>
      </x:c>
      <x:c r="AI830" s="36">
        <x:f t="shared" si="483"/>
        <x:v>2023</x:v>
      </x:c>
      <x:c r="AJ830" s="36">
        <x:f t="shared" si="484"/>
        <x:v>4</x:v>
      </x:c>
      <x:c r="AK830" s="26">
        <x:f t="shared" si="485"/>
        <x:v>0</x:v>
      </x:c>
      <x:c r="AL830" s="34">
        <x:f t="shared" si="504"/>
        <x:v>1.211753906525272</x:v>
      </x:c>
      <x:c r="AM830" s="35" t="str">
        <x:f t="shared" si="486"/>
      </x:c>
      <x:c r="AN830" s="34">
        <x:f t="shared" si="505"/>
        <x:v>1.2185681869505187</x:v>
      </x:c>
      <x:c r="AO830" s="35">
        <x:f t="shared" si="487"/>
        <x:v>-3.5598223479849089E-4</x:v>
      </x:c>
      <x:c r="AP830" s="31">
        <x:f t="shared" si="488"/>
        <x:v>1</x:v>
      </x:c>
      <x:c r="AQ830" s="26" t="b">
        <x:f t="shared" si="489"/>
        <x:v>1</x:v>
      </x:c>
    </x:row>
    <x:row r="831">
      <x:c r="A831" s="30" t="n">
        <x:f>'净值底稿'!A793</x:f>
        <x:v>45022</x:v>
      </x:c>
      <x:c r="B831" s="32" t="n">
        <x:f>'净值底稿'!F793</x:f>
        <x:v>1.8817794446216525</x:v>
      </x:c>
      <x:c r="C831" s="32" t="n">
        <x:f>'净值底稿'!O793</x:f>
        <x:v>1.3325221633669262</x:v>
      </x:c>
      <x:c r="D831" s="32" t="n">
        <x:f>'净值底稿'!P793</x:f>
        <x:v>1.5788</x:v>
      </x:c>
      <x:c r="E831" s="32" t="n">
        <x:f>'净值底稿'!Q793</x:f>
        <x:v>1.6033</x:v>
      </x:c>
      <x:c r="F831" s="33">
        <x:f t="shared" si="490"/>
        <x:v>-1.1445286158500156E-3</x:v>
      </x:c>
      <x:c r="G831" s="33">
        <x:f t="shared" si="491"/>
        <x:v>1.1522327017710055E-4</x:v>
      </x:c>
      <x:c r="H831" s="33">
        <x:f t="shared" si="492"/>
        <x:v>3.8017995184391751E-4</x:v>
      </x:c>
      <x:c r="I831" s="33">
        <x:f t="shared" si="493"/>
        <x:v>1.6226151993407933E-2</x:v>
      </x:c>
      <x:c r="J831" s="34">
        <x:f t="shared" si="494"/>
        <x:v>0.1373169325013347</x:v>
      </x:c>
      <x:c r="K831" s="34">
        <x:f t="shared" si="495"/>
        <x:v>0.13256648124110859</x:v>
      </x:c>
      <x:c r="L831" s="34">
        <x:f t="shared" si="496"/>
        <x:v>0.88255024181686081</x:v>
      </x:c>
      <x:c r="M831" s="34">
        <x:f t="shared" si="497"/>
        <x:v>6.6963280144216195E-2</x:v>
      </x:c>
      <x:c r="N831" s="34">
        <x:f t="shared" si="468"/>
        <x:v>1.2193969357035201</x:v>
      </x:c>
      <x:c r="O831" s="35">
        <x:f t="shared" si="469"/>
        <x:v>0.22132531732723806</x:v>
      </x:c>
      <x:c r="P831" s="26" t="b">
        <x:f t="shared" si="470"/>
        <x:v>0</x:v>
      </x:c>
      <x:c r="Q831" s="26" t="b">
        <x:f t="shared" si="471"/>
        <x:v>0</x:v>
      </x:c>
      <x:c r="R831" s="26" t="b">
        <x:f t="shared" si="472"/>
        <x:v>0</x:v>
      </x:c>
      <x:c r="S831" s="26" t="b">
        <x:f t="shared" si="498"/>
        <x:v>0</x:v>
      </x:c>
      <x:c r="T831" s="26" t="str">
        <x:f t="shared" si="499"/>
        <x:v>不调</x:v>
      </x:c>
      <x:c r="U831" s="34">
        <x:f t="shared" si="473"/>
        <x:v>0.1373169325013347</x:v>
      </x:c>
      <x:c r="V831" s="34">
        <x:f t="shared" si="474"/>
        <x:v>0.13256648124110859</x:v>
      </x:c>
      <x:c r="W831" s="34">
        <x:f t="shared" si="475"/>
        <x:v>0.88255024181686081</x:v>
      </x:c>
      <x:c r="X831" s="34">
        <x:f t="shared" si="476"/>
        <x:v>6.6963280144216195E-2</x:v>
      </x:c>
      <x:c r="Y831" s="34">
        <x:f t="shared" si="500"/>
        <x:v>0.99997253439459188</x:v>
      </x:c>
      <x:c r="Z831" s="34">
        <x:f t="shared" si="477"/>
        <x:v>0.13731316100865076</x:v>
      </x:c>
      <x:c r="AA831" s="34">
        <x:f t="shared" si="478"/>
        <x:v>0.13256284022244447</x:v>
      </x:c>
      <x:c r="AB831" s="34">
        <x:f t="shared" si="479"/>
        <x:v>0.88252600204016618</x:v>
      </x:c>
      <x:c r="AC831" s="34">
        <x:f t="shared" si="480"/>
        <x:v>6.6961440957186924E-2</x:v>
      </x:c>
      <x:c r="AD831" s="34">
        <x:f t="shared" si="481"/>
        <x:v>1.2193634442284482</x:v>
      </x:c>
      <x:c r="AE831" s="34">
        <x:f t="shared" si="501"/>
        <x:v>1.2193634442284482</x:v>
      </x:c>
      <x:c r="AF831" s="33">
        <x:f t="shared" si="482"/>
        <x:v>0</x:v>
      </x:c>
      <x:c r="AG831" s="33">
        <x:f t="shared" si="502"/>
        <x:v>1.0089575551477381E-3</x:v>
      </x:c>
      <x:c r="AH831" s="30">
        <x:f t="shared" si="503"/>
        <x:v>45016</x:v>
      </x:c>
      <x:c r="AI831" s="36">
        <x:f t="shared" si="483"/>
        <x:v>2023</x:v>
      </x:c>
      <x:c r="AJ831" s="36">
        <x:f t="shared" si="484"/>
        <x:v>4</x:v>
      </x:c>
      <x:c r="AK831" s="26">
        <x:f t="shared" si="485"/>
        <x:v>0</x:v>
      </x:c>
      <x:c r="AL831" s="34">
        <x:f t="shared" si="504"/>
        <x:v>1.211753906525272</x:v>
      </x:c>
      <x:c r="AM831" s="35" t="str">
        <x:f t="shared" si="486"/>
      </x:c>
      <x:c r="AN831" s="34">
        <x:f t="shared" si="505"/>
        <x:v>1.2193634442284482</x:v>
      </x:c>
      <x:c r="AO831" s="35">
        <x:f t="shared" si="487"/>
        <x:v>0</x:v>
      </x:c>
      <x:c r="AP831" s="31">
        <x:f t="shared" si="488"/>
        <x:v>1</x:v>
      </x:c>
      <x:c r="AQ831" s="26" t="b">
        <x:f t="shared" si="489"/>
        <x:v>1</x:v>
      </x:c>
    </x:row>
    <x:row r="832">
      <x:c r="A832" s="30" t="n">
        <x:f>'净值底稿'!A794</x:f>
        <x:v>45023</x:v>
      </x:c>
      <x:c r="B832" s="32" t="n">
        <x:f>'净值底稿'!F794</x:f>
        <x:v>1.9084268908850726</x:v>
      </x:c>
      <x:c r="C832" s="32" t="n">
        <x:f>'净值底稿'!O794</x:f>
        <x:v>1.3433240226288188</x:v>
      </x:c>
      <x:c r="D832" s="32" t="n">
        <x:f>'净值底稿'!P794</x:f>
        <x:v>1.579</x:v>
      </x:c>
      <x:c r="E832" s="32" t="n">
        <x:f>'净值底稿'!Q794</x:f>
        <x:v>1.6004</x:v>
      </x:c>
      <x:c r="F832" s="33">
        <x:f t="shared" si="490"/>
        <x:v>1.4160770189929339E-2</x:v>
      </x:c>
      <x:c r="G832" s="33">
        <x:f t="shared" si="491"/>
        <x:v>8.1063261526541641E-3</x:v>
      </x:c>
      <x:c r="H832" s="33">
        <x:f t="shared" si="492"/>
        <x:v>1.2667848999248221E-4</x:v>
      </x:c>
      <x:c r="I832" s="33">
        <x:f t="shared" si="493"/>
        <x:v>-1.8087694130854981E-3</x:v>
      </x:c>
      <x:c r="J832" s="34">
        <x:f t="shared" si="494"/>
        <x:v>0.13925762112574702</x:v>
      </x:c>
      <x:c r="K832" s="34">
        <x:f t="shared" si="495"/>
        <x:v>0.13363743784100979</x:v>
      </x:c>
      <x:c r="L832" s="34">
        <x:f t="shared" si="496"/>
        <x:v>0.88263779910148377</x:v>
      </x:c>
      <x:c r="M832" s="34">
        <x:f t="shared" si="497"/>
        <x:v>6.684032315092743E-2</x:v>
      </x:c>
      <x:c r="N832" s="34">
        <x:f t="shared" si="468"/>
        <x:v>1.2223731812191678</x:v>
      </x:c>
      <x:c r="O832" s="35">
        <x:f t="shared" si="469"/>
        <x:v>0.2232502014602262</x:v>
      </x:c>
      <x:c r="P832" s="26" t="b">
        <x:f t="shared" si="470"/>
        <x:v>0</x:v>
      </x:c>
      <x:c r="Q832" s="26" t="b">
        <x:f t="shared" si="471"/>
        <x:v>0</x:v>
      </x:c>
      <x:c r="R832" s="26" t="b">
        <x:f t="shared" si="472"/>
        <x:v>0</x:v>
      </x:c>
      <x:c r="S832" s="26" t="b">
        <x:f t="shared" si="498"/>
        <x:v>0</x:v>
      </x:c>
      <x:c r="T832" s="26" t="str">
        <x:f t="shared" si="499"/>
        <x:v>不调</x:v>
      </x:c>
      <x:c r="U832" s="34">
        <x:f t="shared" si="473"/>
        <x:v>0.13925762112574702</x:v>
      </x:c>
      <x:c r="V832" s="34">
        <x:f t="shared" si="474"/>
        <x:v>0.13363743784100979</x:v>
      </x:c>
      <x:c r="W832" s="34">
        <x:f t="shared" si="475"/>
        <x:v>0.88263779910148377</x:v>
      </x:c>
      <x:c r="X832" s="34">
        <x:f t="shared" si="476"/>
        <x:v>6.684032315092743E-2</x:v>
      </x:c>
      <x:c r="Y832" s="34">
        <x:f t="shared" si="500"/>
        <x:v>0.99998626710299976</x:v>
      </x:c>
      <x:c r="Z832" s="34">
        <x:f t="shared" si="477"/>
        <x:v>0.13925570871517962</x:v>
      </x:c>
      <x:c r="AA832" s="34">
        <x:f t="shared" si="478"/>
        <x:v>0.13363560261184054</x:v>
      </x:c>
      <x:c r="AB832" s="34">
        <x:f t="shared" si="479"/>
        <x:v>0.88262567792750024</x:v>
      </x:c>
      <x:c r="AC832" s="34">
        <x:f t="shared" si="480"/>
        <x:v>6.6839405239654134E-2</x:v>
      </x:c>
      <x:c r="AD832" s="34">
        <x:f t="shared" si="481"/>
        <x:v>1.2223563944941747</x:v>
      </x:c>
      <x:c r="AE832" s="34">
        <x:f t="shared" si="501"/>
        <x:v>1.2223563944941747</x:v>
      </x:c>
      <x:c r="AF832" s="33">
        <x:f t="shared" si="482"/>
        <x:v>0</x:v>
      </x:c>
      <x:c r="AG832" s="33">
        <x:f t="shared" si="502"/>
        <x:v>2.4545186096014415E-3</x:v>
      </x:c>
      <x:c r="AH832" s="30">
        <x:f t="shared" si="503"/>
        <x:v>45016</x:v>
      </x:c>
      <x:c r="AI832" s="36">
        <x:f t="shared" si="483"/>
        <x:v>2023</x:v>
      </x:c>
      <x:c r="AJ832" s="36">
        <x:f t="shared" si="484"/>
        <x:v>4</x:v>
      </x:c>
      <x:c r="AK832" s="26">
        <x:f t="shared" si="485"/>
        <x:v>0</x:v>
      </x:c>
      <x:c r="AL832" s="34">
        <x:f t="shared" si="504"/>
        <x:v>1.211753906525272</x:v>
      </x:c>
      <x:c r="AM832" s="35" t="str">
        <x:f t="shared" si="486"/>
      </x:c>
      <x:c r="AN832" s="34">
        <x:f t="shared" si="505"/>
        <x:v>1.2223563944941747</x:v>
      </x:c>
      <x:c r="AO832" s="35">
        <x:f t="shared" si="487"/>
        <x:v>0</x:v>
      </x:c>
      <x:c r="AP832" s="31">
        <x:f t="shared" si="488"/>
        <x:v>1</x:v>
      </x:c>
      <x:c r="AQ832" s="26" t="b">
        <x:f t="shared" si="489"/>
        <x:v>1</x:v>
      </x:c>
    </x:row>
    <x:row r="833">
      <x:c r="A833" s="30" t="n">
        <x:f>'净值底稿'!A795</x:f>
        <x:v>45026</x:v>
      </x:c>
      <x:c r="B833" s="32" t="n">
        <x:f>'净值底稿'!F795</x:f>
        <x:v>1.8513461089035577</x:v>
      </x:c>
      <x:c r="C833" s="32" t="n">
        <x:f>'净值底稿'!O795</x:f>
        <x:v>1.332484393253985</x:v>
      </x:c>
      <x:c r="D833" s="32" t="n">
        <x:f>'净值底稿'!P795</x:f>
        <x:v>1.5799</x:v>
      </x:c>
      <x:c r="E833" s="32" t="n">
        <x:f>'净值底稿'!Q795</x:f>
        <x:v>1.5876</x:v>
      </x:c>
      <x:c r="F833" s="33">
        <x:f t="shared" si="490"/>
        <x:v>-2.9909860447964287E-2</x:v>
      </x:c>
      <x:c r="G833" s="33">
        <x:f t="shared" si="491"/>
        <x:v>-8.0692589369624201E-3</x:v>
      </x:c>
      <x:c r="H833" s="33">
        <x:f t="shared" si="492"/>
        <x:v>5.6998100063343493E-4</x:v>
      </x:c>
      <x:c r="I833" s="33">
        <x:f t="shared" si="493"/>
        <x:v>-7.9980004998750909E-3</x:v>
      </x:c>
      <x:c r="J833" s="34">
        <x:f t="shared" si="494"/>
        <x:v>0.13509058990092623</x:v>
      </x:c>
      <x:c r="K833" s="34">
        <x:f t="shared" si="495"/>
        <x:v>0.1325572623311686</x:v>
      </x:c>
      <x:c r="L833" s="34">
        <x:f t="shared" si="496"/>
        <x:v>0.8831287577945901</x:v>
      </x:c>
      <x:c r="M833" s="34">
        <x:f t="shared" si="497"/>
        <x:v>6.6304823643136029E-2</x:v>
      </x:c>
      <x:c r="N833" s="34">
        <x:f t="shared" si="468"/>
        <x:v>1.217081433669821</x:v>
      </x:c>
      <x:c r="O833" s="35">
        <x:f t="shared" si="469"/>
        <x:v>0.21990956794490416</x:v>
      </x:c>
      <x:c r="P833" s="26" t="b">
        <x:f t="shared" si="470"/>
        <x:v>0</x:v>
      </x:c>
      <x:c r="Q833" s="26" t="b">
        <x:f t="shared" si="471"/>
        <x:v>0</x:v>
      </x:c>
      <x:c r="R833" s="26" t="b">
        <x:f t="shared" si="472"/>
        <x:v>0</x:v>
      </x:c>
      <x:c r="S833" s="26" t="b">
        <x:f t="shared" si="498"/>
        <x:v>0</x:v>
      </x:c>
      <x:c r="T833" s="26" t="str">
        <x:f t="shared" si="499"/>
        <x:v>不调</x:v>
      </x:c>
      <x:c r="U833" s="34">
        <x:f t="shared" si="473"/>
        <x:v>0.13509058990092623</x:v>
      </x:c>
      <x:c r="V833" s="34">
        <x:f t="shared" si="474"/>
        <x:v>0.1325572623311686</x:v>
      </x:c>
      <x:c r="W833" s="34">
        <x:f t="shared" si="475"/>
        <x:v>0.8831287577945901</x:v>
      </x:c>
      <x:c r="X833" s="34">
        <x:f t="shared" si="476"/>
        <x:v>6.6304823643136029E-2</x:v>
      </x:c>
      <x:c r="Y833" s="34">
        <x:f t="shared" si="500"/>
        <x:v>0.99995880187477393</x:v>
      </x:c>
      <x:c r="Z833" s="34">
        <x:f t="shared" si="477"/>
        <x:v>0.13508502442188663</x:v>
      </x:c>
      <x:c r="AA833" s="34">
        <x:f t="shared" si="478"/>
        <x:v>0.13255180122047547</x:v>
      </x:c>
      <x:c r="AB833" s="34">
        <x:f t="shared" si="479"/>
        <x:v>0.88309237454543577</x:v>
      </x:c>
      <x:c r="AC833" s="34">
        <x:f t="shared" si="480"/>
        <x:v>6.6302092008708485E-2</x:v>
      </x:c>
      <x:c r="AD833" s="34">
        <x:f t="shared" si="481"/>
        <x:v>1.2170312921965065</x:v>
      </x:c>
      <x:c r="AE833" s="34">
        <x:f t="shared" si="501"/>
        <x:v>1.2223563944941747</x:v>
      </x:c>
      <x:c r="AF833" s="33">
        <x:f t="shared" si="482"/>
        <x:v>-4.3564236434265879E-3</x:v>
      </x:c>
      <x:c r="AG833" s="33">
        <x:f t="shared" si="502"/>
        <x:v>-4.3564236434265879E-3</x:v>
      </x:c>
      <x:c r="AH833" s="30">
        <x:f t="shared" si="503"/>
        <x:v>45016</x:v>
      </x:c>
      <x:c r="AI833" s="36">
        <x:f t="shared" si="483"/>
        <x:v>2023</x:v>
      </x:c>
      <x:c r="AJ833" s="36">
        <x:f t="shared" si="484"/>
        <x:v>4</x:v>
      </x:c>
      <x:c r="AK833" s="26">
        <x:f t="shared" si="485"/>
        <x:v>0</x:v>
      </x:c>
      <x:c r="AL833" s="34">
        <x:f t="shared" si="504"/>
        <x:v>1.211753906525272</x:v>
      </x:c>
      <x:c r="AM833" s="35" t="str">
        <x:f t="shared" si="486"/>
      </x:c>
      <x:c r="AN833" s="34">
        <x:f t="shared" si="505"/>
        <x:v>1.2223563944941747</x:v>
      </x:c>
      <x:c r="AO833" s="35">
        <x:f t="shared" si="487"/>
        <x:v>-4.3564236434265879E-3</x:v>
      </x:c>
      <x:c r="AP833" s="31">
        <x:f t="shared" si="488"/>
        <x:v>1</x:v>
      </x:c>
      <x:c r="AQ833" s="26" t="b">
        <x:f t="shared" si="489"/>
        <x:v>1</x:v>
      </x:c>
    </x:row>
    <x:row r="834">
      <x:c r="A834" s="30" t="n">
        <x:f>'净值底稿'!A796</x:f>
        <x:v>45027</x:v>
      </x:c>
      <x:c r="B834" s="32" t="n">
        <x:f>'净值底稿'!F796</x:f>
        <x:v>1.8653582800125275</x:v>
      </x:c>
      <x:c r="C834" s="32" t="n">
        <x:f>'净值底稿'!O796</x:f>
        <x:v>1.3340128021839426</x:v>
      </x:c>
      <x:c r="D834" s="32" t="n">
        <x:f>'净值底稿'!P796</x:f>
        <x:v>1.5809</x:v>
      </x:c>
      <x:c r="E834" s="32" t="n">
        <x:f>'净值底稿'!Q796</x:f>
        <x:v>1.5937</x:v>
      </x:c>
      <x:c r="F834" s="33">
        <x:f t="shared" si="490"/>
        <x:v>7.5686394032872251E-3</x:v>
      </x:c>
      <x:c r="G834" s="33">
        <x:f t="shared" si="491"/>
        <x:v>1.1470370217434578E-3</x:v>
      </x:c>
      <x:c r="H834" s="33">
        <x:f t="shared" si="492"/>
        <x:v>6.3295145262354247E-4</x:v>
      </x:c>
      <x:c r="I834" s="33">
        <x:f t="shared" si="493"/>
        <x:v>3.8422776518014512E-3</x:v>
      </x:c>
      <x:c r="J834" s="34">
        <x:f t="shared" si="494"/>
        <x:v>0.13610743426052013</x:v>
      </x:c>
      <x:c r="K834" s="34">
        <x:f t="shared" si="495"/>
        <x:v>0.13270384304377414</x:v>
      </x:c>
      <x:c r="L834" s="34">
        <x:f t="shared" si="496"/>
        <x:v>0.88365132914670508</x:v>
      </x:c>
      <x:c r="M834" s="34">
        <x:f t="shared" si="497"/>
        <x:v>6.6556843055101234E-2</x:v>
      </x:c>
      <x:c r="N834" s="34">
        <x:f t="shared" si="468"/>
        <x:v>1.2190194495061006</x:v>
      </x:c>
      <x:c r="O834" s="35">
        <x:f t="shared" si="469"/>
        <x:v>0.22051434652105523</x:v>
      </x:c>
      <x:c r="P834" s="26" t="b">
        <x:f t="shared" si="470"/>
        <x:v>0</x:v>
      </x:c>
      <x:c r="Q834" s="26" t="b">
        <x:f t="shared" si="471"/>
        <x:v>0</x:v>
      </x:c>
      <x:c r="R834" s="26" t="b">
        <x:f t="shared" si="472"/>
        <x:v>0</x:v>
      </x:c>
      <x:c r="S834" s="26" t="b">
        <x:f t="shared" si="498"/>
        <x:v>0</x:v>
      </x:c>
      <x:c r="T834" s="26" t="str">
        <x:f t="shared" si="499"/>
        <x:v>不调</x:v>
      </x:c>
      <x:c r="U834" s="34">
        <x:f t="shared" si="473"/>
        <x:v>0.13610743426052013</x:v>
      </x:c>
      <x:c r="V834" s="34">
        <x:f t="shared" si="474"/>
        <x:v>0.13270384304377414</x:v>
      </x:c>
      <x:c r="W834" s="34">
        <x:f t="shared" si="475"/>
        <x:v>0.88365132914670508</x:v>
      </x:c>
      <x:c r="X834" s="34">
        <x:f t="shared" si="476"/>
        <x:v>6.6556843055101234E-2</x:v>
      </x:c>
      <x:c r="Y834" s="34">
        <x:f t="shared" si="500"/>
        <x:v>0.99998626710299976</x:v>
      </x:c>
      <x:c r="Z834" s="34">
        <x:f t="shared" si="477"/>
        <x:v>0.13610556511114447</x:v>
      </x:c>
      <x:c r="AA834" s="34">
        <x:f t="shared" si="478"/>
        <x:v>0.13270202063556608</x:v>
      </x:c>
      <x:c r="AB834" s="34">
        <x:f t="shared" si="479"/>
        <x:v>0.88363919405401781</x:v>
      </x:c>
      <x:c r="AC834" s="34">
        <x:f t="shared" si="480"/>
        <x:v>6.6555929036830899E-2</x:v>
      </x:c>
      <x:c r="AD834" s="34">
        <x:f t="shared" si="481"/>
        <x:v>1.2190027088375592</x:v>
      </x:c>
      <x:c r="AE834" s="34">
        <x:f t="shared" si="501"/>
        <x:v>1.2223563944941747</x:v>
      </x:c>
      <x:c r="AF834" s="33">
        <x:f t="shared" si="482"/>
        <x:v>-2.7436234405295856E-3</x:v>
      </x:c>
      <x:c r="AG834" s="33">
        <x:f t="shared" si="502"/>
        <x:v>1.6198569861705092E-3</x:v>
      </x:c>
      <x:c r="AH834" s="30">
        <x:f t="shared" si="503"/>
        <x:v>45016</x:v>
      </x:c>
      <x:c r="AI834" s="36">
        <x:f t="shared" si="483"/>
        <x:v>2023</x:v>
      </x:c>
      <x:c r="AJ834" s="36">
        <x:f t="shared" si="484"/>
        <x:v>4</x:v>
      </x:c>
      <x:c r="AK834" s="26">
        <x:f t="shared" si="485"/>
        <x:v>0</x:v>
      </x:c>
      <x:c r="AL834" s="34">
        <x:f t="shared" si="504"/>
        <x:v>1.211753906525272</x:v>
      </x:c>
      <x:c r="AM834" s="35" t="str">
        <x:f t="shared" si="486"/>
      </x:c>
      <x:c r="AN834" s="34">
        <x:f t="shared" si="505"/>
        <x:v>1.2223563944941747</x:v>
      </x:c>
      <x:c r="AO834" s="35">
        <x:f t="shared" si="487"/>
        <x:v>-2.7436234405295856E-3</x:v>
      </x:c>
      <x:c r="AP834" s="31">
        <x:f t="shared" si="488"/>
        <x:v>1</x:v>
      </x:c>
      <x:c r="AQ834" s="26" t="b">
        <x:f t="shared" si="489"/>
        <x:v>1</x:v>
      </x:c>
    </x:row>
    <x:row r="835">
      <x:c r="A835" s="30" t="n">
        <x:f>'净值底稿'!A797</x:f>
        <x:v>45028</x:v>
      </x:c>
      <x:c r="B835" s="32" t="n">
        <x:f>'净值底稿'!F797</x:f>
        <x:v>1.89256782826181</x:v>
      </x:c>
      <x:c r="C835" s="32" t="n">
        <x:f>'净值底稿'!O797</x:f>
        <x:v>1.33923371088847</x:v>
      </x:c>
      <x:c r="D835" s="32" t="n">
        <x:f>'净值底稿'!P797</x:f>
        <x:v>1.5813</x:v>
      </x:c>
      <x:c r="E835" s="32" t="n">
        <x:f>'净值底稿'!Q797</x:f>
        <x:v>1.6053</x:v>
      </x:c>
      <x:c r="F835" s="33">
        <x:f t="shared" si="490"/>
        <x:v>1.4586767883057572E-2</x:v>
      </x:c>
      <x:c r="G835" s="33">
        <x:f t="shared" si="491"/>
        <x:v>3.9136871070353241E-3</x:v>
      </x:c>
      <x:c r="H835" s="33">
        <x:f t="shared" si="492"/>
        <x:v>2.5302043139974195E-4</x:v>
      </x:c>
      <x:c r="I835" s="33">
        <x:f t="shared" si="493"/>
        <x:v>7.2786597226579541E-3</x:v>
      </x:c>
      <x:c r="J835" s="34">
        <x:f t="shared" si="494"/>
        <x:v>0.1380909053970131</x:v>
      </x:c>
      <x:c r="K835" s="34">
        <x:f t="shared" si="495"/>
        <x:v>0.13322137482280502</x:v>
      </x:c>
      <x:c r="L835" s="34">
        <x:f t="shared" si="496"/>
        <x:v>0.88386277282409909</x:v>
      </x:c>
      <x:c r="M835" s="34">
        <x:f t="shared" si="497"/>
        <x:v>6.7040366996815356E-2</x:v>
      </x:c>
      <x:c r="N835" s="34">
        <x:f t="shared" si="468"/>
        <x:v>1.2222154200407325</x:v>
      </x:c>
      <x:c r="O835" s="35">
        <x:f t="shared" si="469"/>
        <x:v>0.22198401015982613</x:v>
      </x:c>
      <x:c r="P835" s="26" t="b">
        <x:f t="shared" si="470"/>
        <x:v>0</x:v>
      </x:c>
      <x:c r="Q835" s="26" t="b">
        <x:f t="shared" si="471"/>
        <x:v>0</x:v>
      </x:c>
      <x:c r="R835" s="26" t="b">
        <x:f t="shared" si="472"/>
        <x:v>0</x:v>
      </x:c>
      <x:c r="S835" s="26" t="b">
        <x:f t="shared" si="498"/>
        <x:v>0</x:v>
      </x:c>
      <x:c r="T835" s="26" t="str">
        <x:f t="shared" si="499"/>
        <x:v>不调</x:v>
      </x:c>
      <x:c r="U835" s="34">
        <x:f t="shared" si="473"/>
        <x:v>0.1380909053970131</x:v>
      </x:c>
      <x:c r="V835" s="34">
        <x:f t="shared" si="474"/>
        <x:v>0.13322137482280502</x:v>
      </x:c>
      <x:c r="W835" s="34">
        <x:f t="shared" si="475"/>
        <x:v>0.88386277282409909</x:v>
      </x:c>
      <x:c r="X835" s="34">
        <x:f t="shared" si="476"/>
        <x:v>6.7040366996815356E-2</x:v>
      </x:c>
      <x:c r="Y835" s="34">
        <x:f t="shared" si="500"/>
        <x:v>0.99998626710299976</x:v>
      </x:c>
      <x:c r="Z835" s="34">
        <x:f t="shared" si="477"/>
        <x:v>0.13808900900883261</x:v>
      </x:c>
      <x:c r="AA835" s="34">
        <x:f t="shared" si="478"/>
        <x:v>0.13321954530738636</x:v>
      </x:c>
      <x:c r="AB835" s="34">
        <x:f t="shared" si="479"/>
        <x:v>0.88385063482767756</x:v>
      </x:c>
      <x:c r="AC835" s="34">
        <x:f t="shared" si="480"/>
        <x:v>6.7039446338360537E-2</x:v>
      </x:c>
      <x:c r="AD835" s="34">
        <x:f t="shared" si="481"/>
        <x:v>1.2221986354822572</x:v>
      </x:c>
      <x:c r="AE835" s="34">
        <x:f t="shared" si="501"/>
        <x:v>1.2223563944941747</x:v>
      </x:c>
      <x:c r="AF835" s="33">
        <x:f t="shared" si="482"/>
        <x:v>-1.2906138719293025E-4</x:v>
      </x:c>
      <x:c r="AG835" s="33">
        <x:f t="shared" si="502"/>
        <x:v>2.6217551622551571E-3</x:v>
      </x:c>
      <x:c r="AH835" s="30">
        <x:f t="shared" si="503"/>
        <x:v>45016</x:v>
      </x:c>
      <x:c r="AI835" s="36">
        <x:f t="shared" si="483"/>
        <x:v>2023</x:v>
      </x:c>
      <x:c r="AJ835" s="36">
        <x:f t="shared" si="484"/>
        <x:v>4</x:v>
      </x:c>
      <x:c r="AK835" s="26">
        <x:f t="shared" si="485"/>
        <x:v>0</x:v>
      </x:c>
      <x:c r="AL835" s="34">
        <x:f t="shared" si="504"/>
        <x:v>1.211753906525272</x:v>
      </x:c>
      <x:c r="AM835" s="35" t="str">
        <x:f t="shared" si="486"/>
      </x:c>
      <x:c r="AN835" s="34">
        <x:f t="shared" si="505"/>
        <x:v>1.2223563944941747</x:v>
      </x:c>
      <x:c r="AO835" s="35">
        <x:f t="shared" si="487"/>
        <x:v>-1.2906138719293025E-4</x:v>
      </x:c>
      <x:c r="AP835" s="31">
        <x:f t="shared" si="488"/>
        <x:v>1</x:v>
      </x:c>
      <x:c r="AQ835" s="26" t="b">
        <x:f t="shared" si="489"/>
        <x:v>1</x:v>
      </x:c>
    </x:row>
    <x:row r="836">
      <x:c r="A836" s="30" t="n">
        <x:f>'净值底稿'!A798</x:f>
        <x:v>45029</x:v>
      </x:c>
      <x:c r="B836" s="32" t="n">
        <x:f>'净值底稿'!F798</x:f>
        <x:v>1.833790010752875</x:v>
      </x:c>
      <x:c r="C836" s="32" t="n">
        <x:f>'净值底稿'!O798</x:f>
        <x:v>1.331272900243255</x:v>
      </x:c>
      <x:c r="D836" s="32" t="n">
        <x:f>'净值底稿'!P798</x:f>
        <x:v>1.5816</x:v>
      </x:c>
      <x:c r="E836" s="32" t="n">
        <x:f>'净值底稿'!Q798</x:f>
        <x:v>1.6069</x:v>
      </x:c>
      <x:c r="F836" s="33">
        <x:f t="shared" si="490"/>
        <x:v>-3.1057178839882349E-2</x:v>
      </x:c>
      <x:c r="G836" s="33">
        <x:f t="shared" si="491"/>
        <x:v>-5.9443027609673571E-3</x:v>
      </x:c>
      <x:c r="H836" s="33">
        <x:f t="shared" si="492"/>
        <x:v>1.8971732119132945E-4</x:v>
      </x:c>
      <x:c r="I836" s="33">
        <x:f t="shared" si="493"/>
        <x:v>9.9669843642935518E-4</x:v>
      </x:c>
      <x:c r="J836" s="34">
        <x:f t="shared" si="494"/>
        <x:v>0.13380035396022316</x:v>
      </x:c>
      <x:c r="K836" s="34">
        <x:f t="shared" si="495"/>
        <x:v>0.13242764799640086</x:v>
      </x:c>
      <x:c r="L836" s="34">
        <x:f t="shared" si="496"/>
        <x:v>0.88401831660245034</x:v>
      </x:c>
      <x:c r="M836" s="34">
        <x:f t="shared" si="497"/>
        <x:v>6.7106264449705064E-2</x:v>
      </x:c>
      <x:c r="N836" s="34">
        <x:f t="shared" si="468"/>
        <x:v>1.2173525830087795</x:v>
      </x:c>
      <x:c r="O836" s="35">
        <x:f t="shared" si="469"/>
        <x:v>0.21869424328867915</x:v>
      </x:c>
      <x:c r="P836" s="26" t="b">
        <x:f t="shared" si="470"/>
        <x:v>0</x:v>
      </x:c>
      <x:c r="Q836" s="26" t="b">
        <x:f t="shared" si="471"/>
        <x:v>0</x:v>
      </x:c>
      <x:c r="R836" s="26" t="b">
        <x:f t="shared" si="472"/>
        <x:v>0</x:v>
      </x:c>
      <x:c r="S836" s="26" t="b">
        <x:f t="shared" si="498"/>
        <x:v>0</x:v>
      </x:c>
      <x:c r="T836" s="26" t="str">
        <x:f t="shared" si="499"/>
        <x:v>不调</x:v>
      </x:c>
      <x:c r="U836" s="34">
        <x:f t="shared" si="473"/>
        <x:v>0.13380035396022316</x:v>
      </x:c>
      <x:c r="V836" s="34">
        <x:f t="shared" si="474"/>
        <x:v>0.13242764799640086</x:v>
      </x:c>
      <x:c r="W836" s="34">
        <x:f t="shared" si="475"/>
        <x:v>0.88401831660245034</x:v>
      </x:c>
      <x:c r="X836" s="34">
        <x:f t="shared" si="476"/>
        <x:v>6.7106264449705064E-2</x:v>
      </x:c>
      <x:c r="Y836" s="34">
        <x:f t="shared" si="500"/>
        <x:v>0.99998626710299976</x:v>
      </x:c>
      <x:c r="Z836" s="34">
        <x:f t="shared" si="477"/>
        <x:v>0.13379851649374364</x:v>
      </x:c>
      <x:c r="AA836" s="34">
        <x:f t="shared" si="478"/>
        <x:v>0.13242582938115094</x:v>
      </x:c>
      <x:c r="AB836" s="34">
        <x:f t="shared" si="479"/>
        <x:v>0.88400617646996216</x:v>
      </x:c>
      <x:c r="AC836" s="34">
        <x:f t="shared" si="480"/>
        <x:v>6.7105342886287306E-2</x:v>
      </x:c>
      <x:c r="AD836" s="34">
        <x:f t="shared" si="481"/>
        <x:v>1.2173358652311441</x:v>
      </x:c>
      <x:c r="AE836" s="34">
        <x:f t="shared" si="501"/>
        <x:v>1.2223563944941747</x:v>
      </x:c>
      <x:c r="AF836" s="33">
        <x:f t="shared" si="482"/>
        <x:v>-4.1072548772553841E-3</x:v>
      </x:c>
      <x:c r="AG836" s="33">
        <x:f t="shared" si="502"/>
        <x:v>-3.9787069875055758E-3</x:v>
      </x:c>
      <x:c r="AH836" s="30">
        <x:f t="shared" si="503"/>
        <x:v>45016</x:v>
      </x:c>
      <x:c r="AI836" s="36">
        <x:f t="shared" si="483"/>
        <x:v>2023</x:v>
      </x:c>
      <x:c r="AJ836" s="36">
        <x:f t="shared" si="484"/>
        <x:v>4</x:v>
      </x:c>
      <x:c r="AK836" s="26">
        <x:f t="shared" si="485"/>
        <x:v>0</x:v>
      </x:c>
      <x:c r="AL836" s="34">
        <x:f t="shared" si="504"/>
        <x:v>1.211753906525272</x:v>
      </x:c>
      <x:c r="AM836" s="35" t="str">
        <x:f t="shared" si="486"/>
      </x:c>
      <x:c r="AN836" s="34">
        <x:f t="shared" si="505"/>
        <x:v>1.2223563944941747</x:v>
      </x:c>
      <x:c r="AO836" s="35">
        <x:f t="shared" si="487"/>
        <x:v>-4.1072548772553841E-3</x:v>
      </x:c>
      <x:c r="AP836" s="31">
        <x:f t="shared" si="488"/>
        <x:v>1</x:v>
      </x:c>
      <x:c r="AQ836" s="26" t="b">
        <x:f t="shared" si="489"/>
        <x:v>1</x:v>
      </x:c>
    </x:row>
    <x:row r="837">
      <x:c r="A837" s="30" t="n">
        <x:f>'净值底稿'!A799</x:f>
        <x:v>45030</x:v>
      </x:c>
      <x:c r="B837" s="32" t="n">
        <x:f>'净值底稿'!F799</x:f>
        <x:v>1.853845637583495</x:v>
      </x:c>
      <x:c r="C837" s="32" t="n">
        <x:f>'净值底稿'!O799</x:f>
        <x:v>1.3372322722643237</x:v>
      </x:c>
      <x:c r="D837" s="32" t="n">
        <x:f>'净值底稿'!P799</x:f>
        <x:v>1.5819</x:v>
      </x:c>
      <x:c r="E837" s="32" t="n">
        <x:f>'净值底稿'!Q799</x:f>
        <x:v>1.6128</x:v>
      </x:c>
      <x:c r="F837" s="33">
        <x:f t="shared" si="490"/>
        <x:v>1.0936708517888638E-2</x:v>
      </x:c>
      <x:c r="G837" s="33">
        <x:f t="shared" si="491"/>
        <x:v>4.4764465797957342E-3</x:v>
      </x:c>
      <x:c r="H837" s="33">
        <x:f t="shared" si="492"/>
        <x:v>1.8968133535679499E-4</x:v>
      </x:c>
      <x:c r="I837" s="33">
        <x:f t="shared" si="493"/>
        <x:v>3.6716659406310637E-3</x:v>
      </x:c>
      <x:c r="J837" s="34">
        <x:f t="shared" si="494"/>
        <x:v>0.13526183186876162</x:v>
      </x:c>
      <x:c r="K837" s="34">
        <x:f t="shared" si="495"/>
        <x:v>0.13301862653216082</x:v>
      </x:c>
      <x:c r="L837" s="34">
        <x:f t="shared" si="496"/>
        <x:v>0.88417385594197861</x:v>
      </x:c>
      <x:c r="M837" s="34">
        <x:f t="shared" si="497"/>
        <x:v>6.7351731288197256E-2</x:v>
      </x:c>
      <x:c r="N837" s="34">
        <x:f t="shared" si="468"/>
        <x:v>1.2198060456310984</x:v>
      </x:c>
      <x:c r="O837" s="35">
        <x:f t="shared" si="469"/>
        <x:v>0.21993698044193619</x:v>
      </x:c>
      <x:c r="P837" s="26" t="b">
        <x:f t="shared" si="470"/>
        <x:v>0</x:v>
      </x:c>
      <x:c r="Q837" s="26" t="b">
        <x:f t="shared" si="471"/>
        <x:v>0</x:v>
      </x:c>
      <x:c r="R837" s="26" t="b">
        <x:f t="shared" si="472"/>
        <x:v>0</x:v>
      </x:c>
      <x:c r="S837" s="26" t="b">
        <x:f t="shared" si="498"/>
        <x:v>0</x:v>
      </x:c>
      <x:c r="T837" s="26" t="str">
        <x:f t="shared" si="499"/>
        <x:v>不调</x:v>
      </x:c>
      <x:c r="U837" s="34">
        <x:f t="shared" si="473"/>
        <x:v>0.13526183186876162</x:v>
      </x:c>
      <x:c r="V837" s="34">
        <x:f t="shared" si="474"/>
        <x:v>0.13301862653216082</x:v>
      </x:c>
      <x:c r="W837" s="34">
        <x:f t="shared" si="475"/>
        <x:v>0.88417385594197861</x:v>
      </x:c>
      <x:c r="X837" s="34">
        <x:f t="shared" si="476"/>
        <x:v>6.7351731288197256E-2</x:v>
      </x:c>
      <x:c r="Y837" s="34">
        <x:f t="shared" si="500"/>
        <x:v>0.99998626710299976</x:v>
      </x:c>
      <x:c r="Z837" s="34">
        <x:f t="shared" si="477"/>
        <x:v>0.1352599743319565</x:v>
      </x:c>
      <x:c r="AA837" s="34">
        <x:f t="shared" si="478"/>
        <x:v>0.13301679980106354</x:v>
      </x:c>
      <x:c r="AB837" s="34">
        <x:f t="shared" si="479"/>
        <x:v>0.88416171367348462</x:v>
      </x:c>
      <x:c r="AC837" s="34">
        <x:f t="shared" si="480"/>
        <x:v>6.735080635380869E-2</x:v>
      </x:c>
      <x:c r="AD837" s="34">
        <x:f t="shared" si="481"/>
        <x:v>1.2197892941603132</x:v>
      </x:c>
      <x:c r="AE837" s="34">
        <x:f t="shared" si="501"/>
        <x:v>1.2223563944941747</x:v>
      </x:c>
      <x:c r="AF837" s="33">
        <x:f t="shared" si="482"/>
        <x:v>-2.1001242726134128E-3</x:v>
      </x:c>
      <x:c r="AG837" s="33">
        <x:f t="shared" si="502"/>
        <x:v>2.015408400625196E-3</x:v>
      </x:c>
      <x:c r="AH837" s="30">
        <x:f t="shared" si="503"/>
        <x:v>45016</x:v>
      </x:c>
      <x:c r="AI837" s="36">
        <x:f t="shared" si="483"/>
        <x:v>2023</x:v>
      </x:c>
      <x:c r="AJ837" s="36">
        <x:f t="shared" si="484"/>
        <x:v>4</x:v>
      </x:c>
      <x:c r="AK837" s="26">
        <x:f t="shared" si="485"/>
        <x:v>0</x:v>
      </x:c>
      <x:c r="AL837" s="34">
        <x:f t="shared" si="504"/>
        <x:v>1.211753906525272</x:v>
      </x:c>
      <x:c r="AM837" s="35" t="str">
        <x:f t="shared" si="486"/>
      </x:c>
      <x:c r="AN837" s="34">
        <x:f t="shared" si="505"/>
        <x:v>1.2223563944941747</x:v>
      </x:c>
      <x:c r="AO837" s="35">
        <x:f t="shared" si="487"/>
        <x:v>-2.1001242726134128E-3</x:v>
      </x:c>
      <x:c r="AP837" s="31">
        <x:f t="shared" si="488"/>
        <x:v>1</x:v>
      </x:c>
      <x:c r="AQ837" s="26" t="b">
        <x:f t="shared" si="489"/>
        <x:v>1</x:v>
      </x:c>
    </x:row>
    <x:row r="838">
      <x:c r="A838" s="30" t="n">
        <x:f>'净值底稿'!A800</x:f>
        <x:v>45033</x:v>
      </x:c>
      <x:c r="B838" s="32" t="n">
        <x:f>'净值底稿'!F800</x:f>
        <x:v>1.8404860785159975</x:v>
      </x:c>
      <x:c r="C838" s="32" t="n">
        <x:f>'净值底稿'!O800</x:f>
        <x:v>1.3405926627382188</x:v>
      </x:c>
      <x:c r="D838" s="32" t="n">
        <x:f>'净值底稿'!P800</x:f>
        <x:v>1.5821</x:v>
      </x:c>
      <x:c r="E838" s="32" t="n">
        <x:f>'净值底稿'!Q800</x:f>
        <x:v>1.5982</x:v>
      </x:c>
      <x:c r="F838" s="33">
        <x:f t="shared" si="490"/>
        <x:v>-7.2064031635944437E-3</x:v>
      </x:c>
      <x:c r="G838" s="33">
        <x:f t="shared" si="491"/>
        <x:v>2.512944492585989E-3</x:v>
      </x:c>
      <x:c r="H838" s="33">
        <x:f t="shared" si="492"/>
        <x:v>1.2643024211400622E-4</x:v>
      </x:c>
      <x:c r="I838" s="33">
        <x:f t="shared" si="493"/>
        <x:v>-9.0525793650793052E-3</x:v>
      </x:c>
      <x:c r="J838" s="34">
        <x:f t="shared" si="494"/>
        <x:v>0.13428523642502299</x:v>
      </x:c>
      <x:c r="K838" s="34">
        <x:f t="shared" si="495"/>
        <x:v>0.13335106363554503</x:v>
      </x:c>
      <x:c r="L838" s="34">
        <x:f t="shared" si="496"/>
        <x:v>0.88427349845301229</x:v>
      </x:c>
      <x:c r="M838" s="34">
        <x:f t="shared" si="497"/>
        <x:v>6.6741107833988747E-2</x:v>
      </x:c>
      <x:c r="N838" s="34">
        <x:f t="shared" si="468"/>
        <x:v>1.2186509063475692</x:v>
      </x:c>
      <x:c r="O838" s="35">
        <x:f t="shared" si="469"/>
        <x:v>0.21961687195778115</x:v>
      </x:c>
      <x:c r="P838" s="26" t="b">
        <x:f t="shared" si="470"/>
        <x:v>0</x:v>
      </x:c>
      <x:c r="Q838" s="26" t="b">
        <x:f t="shared" si="471"/>
        <x:v>0</x:v>
      </x:c>
      <x:c r="R838" s="26" t="b">
        <x:f t="shared" si="472"/>
        <x:v>0</x:v>
      </x:c>
      <x:c r="S838" s="26" t="b">
        <x:f t="shared" si="498"/>
        <x:v>0</x:v>
      </x:c>
      <x:c r="T838" s="26" t="str">
        <x:f t="shared" si="499"/>
        <x:v>不调</x:v>
      </x:c>
      <x:c r="U838" s="34">
        <x:f t="shared" si="473"/>
        <x:v>0.13428523642502299</x:v>
      </x:c>
      <x:c r="V838" s="34">
        <x:f t="shared" si="474"/>
        <x:v>0.13335106363554503</x:v>
      </x:c>
      <x:c r="W838" s="34">
        <x:f t="shared" si="475"/>
        <x:v>0.88427349845301229</x:v>
      </x:c>
      <x:c r="X838" s="34">
        <x:f t="shared" si="476"/>
        <x:v>6.6741107833988747E-2</x:v>
      </x:c>
      <x:c r="Y838" s="34">
        <x:f t="shared" si="500"/>
        <x:v>0.99995880187477393</x:v>
      </x:c>
      <x:c r="Z838" s="34">
        <x:f t="shared" si="477"/>
        <x:v>0.13427970412503673</x:v>
      </x:c>
      <x:c r="AA838" s="34">
        <x:f t="shared" si="478"/>
        <x:v>0.13334556982172635</x:v>
      </x:c>
      <x:c r="AB838" s="34">
        <x:f t="shared" si="479"/>
        <x:v>0.88423706804268887</x:v>
      </x:c>
      <x:c r="AC838" s="34">
        <x:f t="shared" si="480"/>
        <x:v>6.6738358225470473E-2</x:v>
      </x:c>
      <x:c r="AD838" s="34">
        <x:f t="shared" si="481"/>
        <x:v>1.2186007002149224</x:v>
      </x:c>
      <x:c r="AE838" s="34">
        <x:f t="shared" si="501"/>
        <x:v>1.2223563944941747</x:v>
      </x:c>
      <x:c r="AF838" s="33">
        <x:f t="shared" si="482"/>
        <x:v>-3.072503482755895E-3</x:v>
      </x:c>
      <x:c r="AG838" s="33">
        <x:f t="shared" si="502"/>
        <x:v>-9.7442562504945762E-4</x:v>
      </x:c>
      <x:c r="AH838" s="30">
        <x:f t="shared" si="503"/>
        <x:v>45016</x:v>
      </x:c>
      <x:c r="AI838" s="36">
        <x:f t="shared" si="483"/>
        <x:v>2023</x:v>
      </x:c>
      <x:c r="AJ838" s="36">
        <x:f t="shared" si="484"/>
        <x:v>4</x:v>
      </x:c>
      <x:c r="AK838" s="26">
        <x:f t="shared" si="485"/>
        <x:v>0</x:v>
      </x:c>
      <x:c r="AL838" s="34">
        <x:f t="shared" si="504"/>
        <x:v>1.211753906525272</x:v>
      </x:c>
      <x:c r="AM838" s="35" t="str">
        <x:f t="shared" si="486"/>
      </x:c>
      <x:c r="AN838" s="34">
        <x:f t="shared" si="505"/>
        <x:v>1.2223563944941747</x:v>
      </x:c>
      <x:c r="AO838" s="35">
        <x:f t="shared" si="487"/>
        <x:v>-3.072503482755895E-3</x:v>
      </x:c>
      <x:c r="AP838" s="31">
        <x:f t="shared" si="488"/>
        <x:v>1</x:v>
      </x:c>
      <x:c r="AQ838" s="26" t="b">
        <x:f t="shared" si="489"/>
        <x:v>1</x:v>
      </x:c>
    </x:row>
    <x:row r="839">
      <x:c r="A839" s="30" t="n">
        <x:f>'净值底稿'!A801</x:f>
        <x:v>45034</x:v>
      </x:c>
      <x:c r="B839" s="32" t="n">
        <x:f>'净值底稿'!F801</x:f>
        <x:v>1.85843056254242</x:v>
      </x:c>
      <x:c r="C839" s="32" t="n">
        <x:f>'净值底稿'!O801</x:f>
        <x:v>1.3398577613091525</x:v>
      </x:c>
      <x:c r="D839" s="32" t="n">
        <x:f>'净值底稿'!P801</x:f>
        <x:v>1.5829</x:v>
      </x:c>
      <x:c r="E839" s="32" t="n">
        <x:f>'净值底稿'!Q801</x:f>
        <x:v>1.5921</x:v>
      </x:c>
      <x:c r="F839" s="33">
        <x:f t="shared" si="490"/>
        <x:v>9.7498613197288808E-3</x:v>
      </x:c>
      <x:c r="G839" s="33">
        <x:f t="shared" si="491"/>
        <x:v>-5.4819144509210549E-4</x:v>
      </x:c>
      <x:c r="H839" s="33">
        <x:f t="shared" si="492"/>
        <x:v>5.0565703811389362E-4</x:v>
      </x:c>
      <x:c r="I839" s="33">
        <x:f t="shared" si="493"/>
        <x:v>-3.8167938931297218E-3</x:v>
      </x:c>
      <x:c r="J839" s="34">
        <x:f t="shared" si="494"/>
        <x:v>0.13558891261831008</x:v>
      </x:c>
      <x:c r="K839" s="34">
        <x:f t="shared" si="495"/>
        <x:v>0.13327247092110914</x:v>
      </x:c>
      <x:c r="L839" s="34">
        <x:f t="shared" si="496"/>
        <x:v>0.88468418873950583</x:v>
      </x:c>
      <x:c r="M839" s="34">
        <x:f t="shared" si="497"/>
        <x:v>6.648363166735799E-2</x:v>
      </x:c>
      <x:c r="N839" s="34">
        <x:f t="shared" si="468"/>
        <x:v>1.220029203946283</x:v>
      </x:c>
      <x:c r="O839" s="35">
        <x:f t="shared" si="469"/>
        <x:v>0.22037290801709122</x:v>
      </x:c>
      <x:c r="P839" s="26" t="b">
        <x:f t="shared" si="470"/>
        <x:v>0</x:v>
      </x:c>
      <x:c r="Q839" s="26" t="b">
        <x:f t="shared" si="471"/>
        <x:v>0</x:v>
      </x:c>
      <x:c r="R839" s="26" t="b">
        <x:f t="shared" si="472"/>
        <x:v>0</x:v>
      </x:c>
      <x:c r="S839" s="26" t="b">
        <x:f t="shared" si="498"/>
        <x:v>0</x:v>
      </x:c>
      <x:c r="T839" s="26" t="str">
        <x:f t="shared" si="499"/>
        <x:v>不调</x:v>
      </x:c>
      <x:c r="U839" s="34">
        <x:f t="shared" si="473"/>
        <x:v>0.13558891261831008</x:v>
      </x:c>
      <x:c r="V839" s="34">
        <x:f t="shared" si="474"/>
        <x:v>0.13327247092110914</x:v>
      </x:c>
      <x:c r="W839" s="34">
        <x:f t="shared" si="475"/>
        <x:v>0.88468418873950583</x:v>
      </x:c>
      <x:c r="X839" s="34">
        <x:f t="shared" si="476"/>
        <x:v>6.648363166735799E-2</x:v>
      </x:c>
      <x:c r="Y839" s="34">
        <x:f t="shared" si="500"/>
        <x:v>0.99998626710299976</x:v>
      </x:c>
      <x:c r="Z839" s="34">
        <x:f t="shared" si="477"/>
        <x:v>0.13558705058973872</x:v>
      </x:c>
      <x:c r="AA839" s="34">
        <x:f t="shared" si="478"/>
        <x:v>0.133270640703993</x:v>
      </x:c>
      <x:c r="AB839" s="34">
        <x:f t="shared" si="479"/>
        <x:v>0.88467203946266415</x:v>
      </x:c>
      <x:c r="AC839" s="34">
        <x:f t="shared" si="480"/>
        <x:v>6.6482718654492096E-2</x:v>
      </x:c>
      <x:c r="AD839" s="34">
        <x:f t="shared" si="481"/>
        <x:v>1.2200124494108879</x:v>
      </x:c>
      <x:c r="AE839" s="34">
        <x:f t="shared" si="501"/>
        <x:v>1.2223563944941747</x:v>
      </x:c>
      <x:c r="AF839" s="33">
        <x:f t="shared" si="482"/>
        <x:v>-1.9175627450753741E-3</x:v>
      </x:c>
      <x:c r="AG839" s="33">
        <x:f t="shared" si="502"/>
        <x:v>1.1585002336831351E-3</x:v>
      </x:c>
      <x:c r="AH839" s="30">
        <x:f t="shared" si="503"/>
        <x:v>45016</x:v>
      </x:c>
      <x:c r="AI839" s="36">
        <x:f t="shared" si="483"/>
        <x:v>2023</x:v>
      </x:c>
      <x:c r="AJ839" s="36">
        <x:f t="shared" si="484"/>
        <x:v>4</x:v>
      </x:c>
      <x:c r="AK839" s="26">
        <x:f t="shared" si="485"/>
        <x:v>0</x:v>
      </x:c>
      <x:c r="AL839" s="34">
        <x:f t="shared" si="504"/>
        <x:v>1.211753906525272</x:v>
      </x:c>
      <x:c r="AM839" s="35" t="str">
        <x:f t="shared" si="486"/>
      </x:c>
      <x:c r="AN839" s="34">
        <x:f t="shared" si="505"/>
        <x:v>1.2223563944941747</x:v>
      </x:c>
      <x:c r="AO839" s="35">
        <x:f t="shared" si="487"/>
        <x:v>-1.9175627450753741E-3</x:v>
      </x:c>
      <x:c r="AP839" s="31">
        <x:f t="shared" si="488"/>
        <x:v>1</x:v>
      </x:c>
      <x:c r="AQ839" s="26" t="b">
        <x:f t="shared" si="489"/>
        <x:v>1</x:v>
      </x:c>
    </x:row>
    <x:row r="840">
      <x:c r="A840" s="30" t="n">
        <x:f>'净值底稿'!A802</x:f>
        <x:v>45035</x:v>
      </x:c>
      <x:c r="B840" s="32" t="n">
        <x:f>'净值底稿'!F802</x:f>
        <x:v>1.87306437875347</x:v>
      </x:c>
      <x:c r="C840" s="32" t="n">
        <x:f>'净值底稿'!O802</x:f>
        <x:v>1.33432551782004</x:v>
      </x:c>
      <x:c r="D840" s="32" t="n">
        <x:f>'净值底稿'!P802</x:f>
        <x:v>1.5836</x:v>
      </x:c>
      <x:c r="E840" s="32" t="n">
        <x:f>'净值底稿'!Q802</x:f>
        <x:v>1.5918</x:v>
      </x:c>
      <x:c r="F840" s="33">
        <x:f t="shared" si="490"/>
        <x:v>7.8742873185588813E-3</x:v>
      </x:c>
      <x:c r="G840" s="33">
        <x:f t="shared" si="491"/>
        <x:v>-4.1289782011689757E-3</x:v>
      </x:c>
      <x:c r="H840" s="33">
        <x:f t="shared" si="492"/>
        <x:v>4.4222629351176046E-4</x:v>
      </x:c>
      <x:c r="I840" s="33">
        <x:f t="shared" si="493"/>
        <x:v>-1.8843037497640047E-4</x:v>
      </x:c>
      <x:c r="J840" s="34">
        <x:f t="shared" si="494"/>
        <x:v>0.13665470198275831</x:v>
      </x:c>
      <x:c r="K840" s="34">
        <x:f t="shared" si="495"/>
        <x:v>0.13272036913367039</x:v>
      </x:c>
      <x:c r="L840" s="34">
        <x:f t="shared" si="496"/>
        <x:v>0.88506326469964924</x:v>
      </x:c>
      <x:c r="M840" s="34">
        <x:f t="shared" si="497"/>
        <x:v>6.6470191290886577E-2</x:v>
      </x:c>
      <x:c r="N840" s="34">
        <x:f t="shared" si="468"/>
        <x:v>1.2209085271069644</x:v>
      </x:c>
      <x:c r="O840" s="35">
        <x:f t="shared" si="469"/>
        <x:v>0.22063493303198839</x:v>
      </x:c>
      <x:c r="P840" s="26" t="b">
        <x:f t="shared" si="470"/>
        <x:v>0</x:v>
      </x:c>
      <x:c r="Q840" s="26" t="b">
        <x:f t="shared" si="471"/>
        <x:v>0</x:v>
      </x:c>
      <x:c r="R840" s="26" t="b">
        <x:f t="shared" si="472"/>
        <x:v>0</x:v>
      </x:c>
      <x:c r="S840" s="26" t="b">
        <x:f t="shared" si="498"/>
        <x:v>0</x:v>
      </x:c>
      <x:c r="T840" s="26" t="str">
        <x:f t="shared" si="499"/>
        <x:v>不调</x:v>
      </x:c>
      <x:c r="U840" s="34">
        <x:f t="shared" si="473"/>
        <x:v>0.13665470198275831</x:v>
      </x:c>
      <x:c r="V840" s="34">
        <x:f t="shared" si="474"/>
        <x:v>0.13272036913367039</x:v>
      </x:c>
      <x:c r="W840" s="34">
        <x:f t="shared" si="475"/>
        <x:v>0.88506326469964924</x:v>
      </x:c>
      <x:c r="X840" s="34">
        <x:f t="shared" si="476"/>
        <x:v>6.6470191290886577E-2</x:v>
      </x:c>
      <x:c r="Y840" s="34">
        <x:f t="shared" si="500"/>
        <x:v>0.99998626710299976</x:v>
      </x:c>
      <x:c r="Z840" s="34">
        <x:f t="shared" si="477"/>
        <x:v>0.13665282531781139</x:v>
      </x:c>
      <x:c r="AA840" s="34">
        <x:f t="shared" si="478"/>
        <x:v>0.13271854649851123</x:v>
      </x:c>
      <x:c r="AB840" s="34">
        <x:f t="shared" si="479"/>
        <x:v>0.88505111021699645</x:v>
      </x:c>
      <x:c r="AC840" s="34">
        <x:f t="shared" si="480"/>
        <x:v>6.6469278462595996E-2</x:v>
      </x:c>
      <x:c r="AD840" s="34">
        <x:f t="shared" si="481"/>
        <x:v>1.2208917604959151</x:v>
      </x:c>
      <x:c r="AE840" s="34">
        <x:f t="shared" si="501"/>
        <x:v>1.2223563944941747</x:v>
      </x:c>
      <x:c r="AF840" s="33">
        <x:f t="shared" si="482"/>
        <x:v>-1.1982053719002961E-3</x:v>
      </x:c>
      <x:c r="AG840" s="33">
        <x:f t="shared" si="502"/>
        <x:v>7.2073943626693726E-4</x:v>
      </x:c>
      <x:c r="AH840" s="30">
        <x:f t="shared" si="503"/>
        <x:v>45016</x:v>
      </x:c>
      <x:c r="AI840" s="36">
        <x:f t="shared" si="483"/>
        <x:v>2023</x:v>
      </x:c>
      <x:c r="AJ840" s="36">
        <x:f t="shared" si="484"/>
        <x:v>4</x:v>
      </x:c>
      <x:c r="AK840" s="26">
        <x:f t="shared" si="485"/>
        <x:v>0</x:v>
      </x:c>
      <x:c r="AL840" s="34">
        <x:f t="shared" si="504"/>
        <x:v>1.211753906525272</x:v>
      </x:c>
      <x:c r="AM840" s="35" t="str">
        <x:f t="shared" si="486"/>
      </x:c>
      <x:c r="AN840" s="34">
        <x:f t="shared" si="505"/>
        <x:v>1.2223563944941747</x:v>
      </x:c>
      <x:c r="AO840" s="35">
        <x:f t="shared" si="487"/>
        <x:v>-1.1982053719002961E-3</x:v>
      </x:c>
      <x:c r="AP840" s="31">
        <x:f t="shared" si="488"/>
        <x:v>1</x:v>
      </x:c>
      <x:c r="AQ840" s="26" t="b">
        <x:f t="shared" si="489"/>
        <x:v>1</x:v>
      </x:c>
    </x:row>
    <x:row r="841">
      <x:c r="A841" s="30" t="n">
        <x:f>'净值底稿'!A803</x:f>
        <x:v>45036</x:v>
      </x:c>
      <x:c r="B841" s="32" t="n">
        <x:f>'净值底稿'!F803</x:f>
        <x:v>1.95665244691182</x:v>
      </x:c>
      <x:c r="C841" s="32" t="n">
        <x:f>'净值底稿'!O803</x:f>
        <x:v>1.3323893652745649</x:v>
      </x:c>
      <x:c r="D841" s="32" t="n">
        <x:f>'净值底稿'!P803</x:f>
        <x:v>1.5841</x:v>
      </x:c>
      <x:c r="E841" s="32" t="n">
        <x:f>'净值底稿'!Q803</x:f>
        <x:v>1.5935</x:v>
      </x:c>
      <x:c r="F841" s="33">
        <x:f t="shared" si="490"/>
        <x:v>4.4626372220039956E-2</x:v>
      </x:c>
      <x:c r="G841" s="33">
        <x:f t="shared" si="491"/>
        <x:v>-1.4510346385627759E-3</x:v>
      </x:c>
      <x:c r="H841" s="33">
        <x:f t="shared" si="492"/>
        <x:v>3.1573629704473305E-4</x:v>
      </x:c>
      <x:c r="I841" s="33">
        <x:f t="shared" si="493"/>
        <x:v>1.0679733634877397E-3</x:v>
      </x:c>
      <x:c r="J841" s="34">
        <x:f t="shared" si="494"/>
        <x:v>0.14275114516536414</x:v>
      </x:c>
      <x:c r="K841" s="34">
        <x:f t="shared" si="495"/>
        <x:v>0.13252596729036217</x:v>
      </x:c>
      <x:c r="L841" s="34">
        <x:f t="shared" si="496"/>
        <x:v>0.88533055297723173</x:v>
      </x:c>
      <x:c r="M841" s="34">
        <x:f t="shared" si="497"/>
        <x:v>6.6540265881484303E-2</x:v>
      </x:c>
      <x:c r="N841" s="34">
        <x:f t="shared" si="468"/>
        <x:v>1.2271479313144422</x:v>
      </x:c>
      <x:c r="O841" s="35">
        <x:f t="shared" si="469"/>
        <x:v>0.22432267979367987</x:v>
      </x:c>
      <x:c r="P841" s="26" t="b">
        <x:f t="shared" si="470"/>
        <x:v>0</x:v>
      </x:c>
      <x:c r="Q841" s="26" t="b">
        <x:f t="shared" si="471"/>
        <x:v>0</x:v>
      </x:c>
      <x:c r="R841" s="26" t="b">
        <x:f t="shared" si="472"/>
        <x:v>0</x:v>
      </x:c>
      <x:c r="S841" s="26" t="b">
        <x:f t="shared" si="498"/>
        <x:v>0</x:v>
      </x:c>
      <x:c r="T841" s="26" t="str">
        <x:f t="shared" si="499"/>
        <x:v>不调</x:v>
      </x:c>
      <x:c r="U841" s="34">
        <x:f t="shared" si="473"/>
        <x:v>0.14275114516536414</x:v>
      </x:c>
      <x:c r="V841" s="34">
        <x:f t="shared" si="474"/>
        <x:v>0.13252596729036217</x:v>
      </x:c>
      <x:c r="W841" s="34">
        <x:f t="shared" si="475"/>
        <x:v>0.88533055297723173</x:v>
      </x:c>
      <x:c r="X841" s="34">
        <x:f t="shared" si="476"/>
        <x:v>6.6540265881484303E-2</x:v>
      </x:c>
      <x:c r="Y841" s="34">
        <x:f t="shared" si="500"/>
        <x:v>0.99998626710299976</x:v>
      </x:c>
      <x:c r="Z841" s="34">
        <x:f t="shared" si="477"/>
        <x:v>0.14274918477859092</x:v>
      </x:c>
      <x:c r="AA841" s="34">
        <x:f t="shared" si="478"/>
        <x:v>0.13252414732490353</x:v>
      </x:c>
      <x:c r="AB841" s="34">
        <x:f t="shared" si="479"/>
        <x:v>0.88531839482393648</x:v>
      </x:c>
      <x:c r="AC841" s="34">
        <x:f t="shared" si="480"/>
        <x:v>6.6539352090866588E-2</x:v>
      </x:c>
      <x:c r="AD841" s="34">
        <x:f t="shared" si="481"/>
        <x:v>1.2271310790182974</x:v>
      </x:c>
      <x:c r="AE841" s="34">
        <x:f t="shared" si="501"/>
        <x:v>1.2271310790182974</x:v>
      </x:c>
      <x:c r="AF841" s="33">
        <x:f t="shared" si="482"/>
        <x:v>0</x:v>
      </x:c>
      <x:c r="AG841" s="33">
        <x:f t="shared" si="502"/>
        <x:v>5.1104600131366418E-3</x:v>
      </x:c>
      <x:c r="AH841" s="30">
        <x:f t="shared" si="503"/>
        <x:v>45016</x:v>
      </x:c>
      <x:c r="AI841" s="36">
        <x:f t="shared" si="483"/>
        <x:v>2023</x:v>
      </x:c>
      <x:c r="AJ841" s="36">
        <x:f t="shared" si="484"/>
        <x:v>4</x:v>
      </x:c>
      <x:c r="AK841" s="26">
        <x:f t="shared" si="485"/>
        <x:v>0</x:v>
      </x:c>
      <x:c r="AL841" s="34">
        <x:f t="shared" si="504"/>
        <x:v>1.211753906525272</x:v>
      </x:c>
      <x:c r="AM841" s="35" t="str">
        <x:f t="shared" si="486"/>
      </x:c>
      <x:c r="AN841" s="34">
        <x:f t="shared" si="505"/>
        <x:v>1.2271310790182974</x:v>
      </x:c>
      <x:c r="AO841" s="35">
        <x:f t="shared" si="487"/>
        <x:v>0</x:v>
      </x:c>
      <x:c r="AP841" s="31">
        <x:f t="shared" si="488"/>
        <x:v>1</x:v>
      </x:c>
      <x:c r="AQ841" s="26" t="b">
        <x:f t="shared" si="489"/>
        <x:v>1</x:v>
      </x:c>
    </x:row>
    <x:row r="842">
      <x:c r="A842" s="30" t="n">
        <x:f>'净值底稿'!A804</x:f>
        <x:v>45037</x:v>
      </x:c>
      <x:c r="B842" s="32" t="n">
        <x:f>'净值底稿'!F804</x:f>
        <x:v>1.8575075293039798</x:v>
      </x:c>
      <x:c r="C842" s="32" t="n">
        <x:f>'净值底稿'!O804</x:f>
        <x:v>1.3006336524246014</x:v>
      </x:c>
      <x:c r="D842" s="32" t="n">
        <x:f>'净值底稿'!P804</x:f>
        <x:v>1.5844</x:v>
      </x:c>
      <x:c r="E842" s="32" t="n">
        <x:f>'净值底稿'!Q804</x:f>
        <x:v>1.5881</x:v>
      </x:c>
      <x:c r="F842" s="33">
        <x:f t="shared" si="490"/>
        <x:v>-5.0670683883752843E-2</x:v>
      </x:c>
      <x:c r="G842" s="33">
        <x:f t="shared" si="491"/>
        <x:v>-2.3833658296589344E-2</x:v>
      </x:c>
      <x:c r="H842" s="33">
        <x:f t="shared" si="492"/>
        <x:v>1.8938198346063473E-4</x:v>
      </x:c>
      <x:c r="I842" s="33">
        <x:f t="shared" si="493"/>
        <x:v>-3.38876686539058E-3</x:v>
      </x:c>
      <x:c r="J842" s="34">
        <x:f t="shared" si="494"/>
        <x:v>0.1355159859620115</x:v>
      </x:c>
      <x:c r="K842" s="34">
        <x:f t="shared" si="495"/>
        <x:v>0.12936561208151492</x:v>
      </x:c>
      <x:c r="L842" s="34">
        <x:f t="shared" si="496"/>
        <x:v>0.88548605817754245</x:v>
      </x:c>
      <x:c r="M842" s="34">
        <x:f t="shared" si="497"/>
        <x:v>6.6313865739256503E-2</x:v>
      </x:c>
      <x:c r="N842" s="34">
        <x:f t="shared" si="468"/>
        <x:v>1.2166815219603253</x:v>
      </x:c>
      <x:c r="O842" s="35">
        <x:f t="shared" si="469"/>
        <x:v>0.21770824432078775</x:v>
      </x:c>
      <x:c r="P842" s="26" t="b">
        <x:f t="shared" si="470"/>
        <x:v>0</x:v>
      </x:c>
      <x:c r="Q842" s="26" t="b">
        <x:f t="shared" si="471"/>
        <x:v>0</x:v>
      </x:c>
      <x:c r="R842" s="26" t="b">
        <x:f t="shared" si="472"/>
        <x:v>0</x:v>
      </x:c>
      <x:c r="S842" s="26" t="b">
        <x:f t="shared" si="498"/>
        <x:v>0</x:v>
      </x:c>
      <x:c r="T842" s="26" t="str">
        <x:f t="shared" si="499"/>
        <x:v>不调</x:v>
      </x:c>
      <x:c r="U842" s="34">
        <x:f t="shared" si="473"/>
        <x:v>0.1355159859620115</x:v>
      </x:c>
      <x:c r="V842" s="34">
        <x:f t="shared" si="474"/>
        <x:v>0.12936561208151492</x:v>
      </x:c>
      <x:c r="W842" s="34">
        <x:f t="shared" si="475"/>
        <x:v>0.88548605817754245</x:v>
      </x:c>
      <x:c r="X842" s="34">
        <x:f t="shared" si="476"/>
        <x:v>6.6313865739256503E-2</x:v>
      </x:c>
      <x:c r="Y842" s="34">
        <x:f t="shared" si="500"/>
        <x:v>0.99998626710299976</x:v>
      </x:c>
      <x:c r="Z842" s="34">
        <x:f t="shared" si="477"/>
        <x:v>0.13551412493493439</x:v>
      </x:c>
      <x:c r="AA842" s="34">
        <x:f t="shared" si="478"/>
        <x:v>0.12936383551688885</x:v>
      </x:c>
      <x:c r="AB842" s="34">
        <x:f t="shared" si="479"/>
        <x:v>0.88547389788871034</x:v>
      </x:c>
      <x:c r="AC842" s="34">
        <x:f t="shared" si="480"/>
        <x:v>6.6312955057768616E-2</x:v>
      </x:c>
      <x:c r="AD842" s="34">
        <x:f t="shared" si="481"/>
        <x:v>1.216664813398302</x:v>
      </x:c>
      <x:c r="AE842" s="34">
        <x:f t="shared" si="501"/>
        <x:v>1.2271310790182974</x:v>
      </x:c>
      <x:c r="AF842" s="33">
        <x:f t="shared" si="482"/>
        <x:v>-8.5290526814530976E-3</x:v>
      </x:c>
      <x:c r="AG842" s="33">
        <x:f t="shared" si="502"/>
        <x:v>-8.5290526814530976E-3</x:v>
      </x:c>
      <x:c r="AH842" s="30">
        <x:f t="shared" si="503"/>
        <x:v>45016</x:v>
      </x:c>
      <x:c r="AI842" s="36">
        <x:f t="shared" si="483"/>
        <x:v>2023</x:v>
      </x:c>
      <x:c r="AJ842" s="36">
        <x:f t="shared" si="484"/>
        <x:v>4</x:v>
      </x:c>
      <x:c r="AK842" s="26">
        <x:f t="shared" si="485"/>
        <x:v>0</x:v>
      </x:c>
      <x:c r="AL842" s="34">
        <x:f t="shared" si="504"/>
        <x:v>1.211753906525272</x:v>
      </x:c>
      <x:c r="AM842" s="35" t="str">
        <x:f t="shared" si="486"/>
      </x:c>
      <x:c r="AN842" s="34">
        <x:f t="shared" si="505"/>
        <x:v>1.2271310790182974</x:v>
      </x:c>
      <x:c r="AO842" s="35">
        <x:f t="shared" si="487"/>
        <x:v>-8.5290526814530976E-3</x:v>
      </x:c>
      <x:c r="AP842" s="31">
        <x:f t="shared" si="488"/>
        <x:v>1</x:v>
      </x:c>
      <x:c r="AQ842" s="26" t="b">
        <x:f t="shared" si="489"/>
        <x:v>1</x:v>
      </x:c>
    </x:row>
    <x:row r="843">
      <x:c r="A843" s="30" t="n">
        <x:f>'净值底稿'!A805</x:f>
        <x:v>45040</x:v>
      </x:c>
      <x:c r="B843" s="32" t="n">
        <x:f>'净值底稿'!F805</x:f>
        <x:v>1.854043623857525</x:v>
      </x:c>
      <x:c r="C843" s="32" t="n">
        <x:f>'净值底稿'!O805</x:f>
        <x:v>1.293711183555795</x:v>
      </x:c>
      <x:c r="D843" s="32" t="n">
        <x:f>'净值底稿'!P805</x:f>
        <x:v>1.5859</x:v>
      </x:c>
      <x:c r="E843" s="32" t="n">
        <x:f>'净值底稿'!Q805</x:f>
        <x:v>1.5848</x:v>
      </x:c>
      <x:c r="F843" s="33">
        <x:f t="shared" si="490"/>
        <x:v>-1.8648136773651292E-3</x:v>
      </x:c>
      <x:c r="G843" s="33">
        <x:f t="shared" si="491"/>
        <x:v>-5.3223817912919635E-3</x:v>
      </x:c>
      <x:c r="H843" s="33">
        <x:f t="shared" si="492"/>
        <x:v>9.4673062357997217E-4</x:v>
      </x:c>
      <x:c r="I843" s="33">
        <x:f t="shared" si="493"/>
        <x:v>-2.0779547887412875E-3</x:v>
      </x:c>
      <x:c r="J843" s="34">
        <x:f t="shared" si="494"/>
        <x:v>0.13526141634127956</x:v>
      </x:c>
      <x:c r="K843" s="34">
        <x:f t="shared" si="495"/>
        <x:v>0.12867531179428207</x:v>
      </x:c>
      <x:c r="L843" s="34">
        <x:f t="shared" si="496"/>
        <x:v>0.88631220314422232</x:v>
      </x:c>
      <x:c r="M843" s="34">
        <x:f t="shared" si="497"/>
        <x:v>6.6175159735250746E-2</x:v>
      </x:c>
      <x:c r="N843" s="34">
        <x:f t="shared" si="468"/>
        <x:v>1.2164240910150346</x:v>
      </x:c>
      <x:c r="O843" s="35">
        <x:f t="shared" si="469"/>
        <x:v>0.21697755748599315</x:v>
      </x:c>
      <x:c r="P843" s="26" t="b">
        <x:f t="shared" si="470"/>
        <x:v>0</x:v>
      </x:c>
      <x:c r="Q843" s="26" t="b">
        <x:f t="shared" si="471"/>
        <x:v>0</x:v>
      </x:c>
      <x:c r="R843" s="26" t="b">
        <x:f t="shared" si="472"/>
        <x:v>0</x:v>
      </x:c>
      <x:c r="S843" s="26" t="b">
        <x:f t="shared" si="498"/>
        <x:v>0</x:v>
      </x:c>
      <x:c r="T843" s="26" t="str">
        <x:f t="shared" si="499"/>
        <x:v>不调</x:v>
      </x:c>
      <x:c r="U843" s="34">
        <x:f t="shared" si="473"/>
        <x:v>0.13526141634127956</x:v>
      </x:c>
      <x:c r="V843" s="34">
        <x:f t="shared" si="474"/>
        <x:v>0.12867531179428207</x:v>
      </x:c>
      <x:c r="W843" s="34">
        <x:f t="shared" si="475"/>
        <x:v>0.88631220314422232</x:v>
      </x:c>
      <x:c r="X843" s="34">
        <x:f t="shared" si="476"/>
        <x:v>6.6175159735250746E-2</x:v>
      </x:c>
      <x:c r="Y843" s="34">
        <x:f t="shared" si="500"/>
        <x:v>0.99995880187477393</x:v>
      </x:c>
      <x:c r="Z843" s="34">
        <x:f t="shared" si="477"/>
        <x:v>0.13525584382451086</x:v>
      </x:c>
      <x:c r="AA843" s="34">
        <x:f t="shared" si="478"/>
        <x:v>0.12867001061267327</x:v>
      </x:c>
      <x:c r="AB843" s="34">
        <x:f t="shared" si="479"/>
        <x:v>0.88627568874308782</x:v>
      </x:c>
      <x:c r="AC843" s="34">
        <x:f t="shared" si="480"/>
        <x:v>6.6172433442733117E-2</x:v>
      </x:c>
      <x:c r="AD843" s="34">
        <x:f t="shared" si="481"/>
        <x:v>1.2163739766230051</x:v>
      </x:c>
      <x:c r="AE843" s="34">
        <x:f t="shared" si="501"/>
        <x:v>1.2271310790182974</x:v>
      </x:c>
      <x:c r="AF843" s="33">
        <x:f t="shared" si="482"/>
        <x:v>-8.7660581491408873E-3</x:v>
      </x:c>
      <x:c r="AG843" s="33">
        <x:f t="shared" si="502"/>
        <x:v>-2.3904428902210562E-4</x:v>
      </x:c>
      <x:c r="AH843" s="30">
        <x:f t="shared" si="503"/>
        <x:v>45016</x:v>
      </x:c>
      <x:c r="AI843" s="36">
        <x:f t="shared" si="483"/>
        <x:v>2023</x:v>
      </x:c>
      <x:c r="AJ843" s="36">
        <x:f t="shared" si="484"/>
        <x:v>4</x:v>
      </x:c>
      <x:c r="AK843" s="26">
        <x:f t="shared" si="485"/>
        <x:v>0</x:v>
      </x:c>
      <x:c r="AL843" s="34">
        <x:f t="shared" si="504"/>
        <x:v>1.211753906525272</x:v>
      </x:c>
      <x:c r="AM843" s="35" t="str">
        <x:f t="shared" si="486"/>
      </x:c>
      <x:c r="AN843" s="34">
        <x:f t="shared" si="505"/>
        <x:v>1.2271310790182974</x:v>
      </x:c>
      <x:c r="AO843" s="35">
        <x:f t="shared" si="487"/>
        <x:v>-8.7660581491408873E-3</x:v>
      </x:c>
      <x:c r="AP843" s="31">
        <x:f t="shared" si="488"/>
        <x:v>1</x:v>
      </x:c>
      <x:c r="AQ843" s="26" t="b">
        <x:f t="shared" si="489"/>
        <x:v>1</x:v>
      </x:c>
    </x:row>
    <x:row r="844">
      <x:c r="A844" s="30" t="n">
        <x:f>'净值底稿'!A806</x:f>
        <x:v>45041</x:v>
      </x:c>
      <x:c r="B844" s="32" t="n">
        <x:f>'净值底稿'!F806</x:f>
        <x:v>1.8594824002107024</x:v>
      </x:c>
      <x:c r="C844" s="32" t="n">
        <x:f>'净值底稿'!O806</x:f>
        <x:v>1.2746707951509637</x:v>
      </x:c>
      <x:c r="D844" s="32" t="n">
        <x:f>'净值底稿'!P806</x:f>
        <x:v>1.5862</x:v>
      </x:c>
      <x:c r="E844" s="32" t="n">
        <x:f>'净值底稿'!Q806</x:f>
        <x:v>1.5979</x:v>
      </x:c>
      <x:c r="F844" s="33">
        <x:f t="shared" si="490"/>
        <x:v>2.933467305295423E-3</x:v>
      </x:c>
      <x:c r="G844" s="33">
        <x:f t="shared" si="491"/>
        <x:v>-1.4717650003224336E-2</x:v>
      </x:c>
      <x:c r="H844" s="33">
        <x:f t="shared" si="492"/>
        <x:v>1.8916703449134431E-4</x:v>
      </x:c>
      <x:c r="I844" s="33">
        <x:f t="shared" si="493"/>
        <x:v>8.2660272589600847E-3</x:v>
      </x:c>
      <x:c r="J844" s="34">
        <x:f t="shared" si="494"/>
        <x:v>0.1356526124202202</x:v>
      </x:c>
      <x:c r="K844" s="34">
        <x:f t="shared" si="495"/>
        <x:v>0.12677629043056479</x:v>
      </x:c>
      <x:c r="L844" s="34">
        <x:f t="shared" si="496"/>
        <x:v>0.8864433428868691</x:v>
      </x:c>
      <x:c r="M844" s="34">
        <x:f t="shared" si="497"/>
        <x:v>6.6719416581362476E-2</x:v>
      </x:c>
      <x:c r="N844" s="34">
        <x:f t="shared" si="468"/>
        <x:v>1.2155916623190166</x:v>
      </x:c>
      <x:c r="O844" s="35">
        <x:f t="shared" si="469"/>
        <x:v>0.21588573777327694</x:v>
      </x:c>
      <x:c r="P844" s="26" t="b">
        <x:f t="shared" si="470"/>
        <x:v>0</x:v>
      </x:c>
      <x:c r="Q844" s="26" t="b">
        <x:f t="shared" si="471"/>
        <x:v>0</x:v>
      </x:c>
      <x:c r="R844" s="26" t="b">
        <x:f t="shared" si="472"/>
        <x:v>0</x:v>
      </x:c>
      <x:c r="S844" s="26" t="b">
        <x:f t="shared" si="498"/>
        <x:v>0</x:v>
      </x:c>
      <x:c r="T844" s="26" t="str">
        <x:f t="shared" si="499"/>
        <x:v>不调</x:v>
      </x:c>
      <x:c r="U844" s="34">
        <x:f t="shared" si="473"/>
        <x:v>0.1356526124202202</x:v>
      </x:c>
      <x:c r="V844" s="34">
        <x:f t="shared" si="474"/>
        <x:v>0.12677629043056479</x:v>
      </x:c>
      <x:c r="W844" s="34">
        <x:f t="shared" si="475"/>
        <x:v>0.8864433428868691</x:v>
      </x:c>
      <x:c r="X844" s="34">
        <x:f t="shared" si="476"/>
        <x:v>6.6719416581362476E-2</x:v>
      </x:c>
      <x:c r="Y844" s="34">
        <x:f t="shared" si="500"/>
        <x:v>0.99998626710299976</x:v>
      </x:c>
      <x:c r="Z844" s="34">
        <x:f t="shared" si="477"/>
        <x:v>0.13565074951686601</x:v>
      </x:c>
      <x:c r="AA844" s="34">
        <x:f t="shared" si="478"/>
        <x:v>0.12677454942482624</x:v>
      </x:c>
      <x:c r="AB844" s="34">
        <x:f t="shared" si="479"/>
        <x:v>0.88643116945174472</x:v>
      </x:c>
      <x:c r="AC844" s="34">
        <x:f t="shared" si="480"/>
        <x:v>6.6718500330486652E-2</x:v>
      </x:c>
      <x:c r="AD844" s="34">
        <x:f t="shared" si="481"/>
        <x:v>1.2155749687239237</x:v>
      </x:c>
      <x:c r="AE844" s="34">
        <x:f t="shared" si="501"/>
        <x:v>1.2271310790182974</x:v>
      </x:c>
      <x:c r="AF844" s="33">
        <x:f t="shared" si="482"/>
        <x:v>-9.4171767726872746E-3</x:v>
      </x:c>
      <x:c r="AG844" s="33">
        <x:f t="shared" si="502"/>
        <x:v>-6.5687684415915992E-4</x:v>
      </x:c>
      <x:c r="AH844" s="30">
        <x:f t="shared" si="503"/>
        <x:v>45016</x:v>
      </x:c>
      <x:c r="AI844" s="36">
        <x:f t="shared" si="483"/>
        <x:v>2023</x:v>
      </x:c>
      <x:c r="AJ844" s="36">
        <x:f t="shared" si="484"/>
        <x:v>4</x:v>
      </x:c>
      <x:c r="AK844" s="26">
        <x:f t="shared" si="485"/>
        <x:v>0</x:v>
      </x:c>
      <x:c r="AL844" s="34">
        <x:f t="shared" si="504"/>
        <x:v>1.211753906525272</x:v>
      </x:c>
      <x:c r="AM844" s="35" t="str">
        <x:f t="shared" si="486"/>
      </x:c>
      <x:c r="AN844" s="34">
        <x:f t="shared" si="505"/>
        <x:v>1.2271310790182974</x:v>
      </x:c>
      <x:c r="AO844" s="35">
        <x:f t="shared" si="487"/>
        <x:v>-9.4171767726872746E-3</x:v>
      </x:c>
      <x:c r="AP844" s="31">
        <x:f t="shared" si="488"/>
        <x:v>1</x:v>
      </x:c>
      <x:c r="AQ844" s="26" t="b">
        <x:f t="shared" si="489"/>
        <x:v>1</x:v>
      </x:c>
    </x:row>
    <x:row r="845">
      <x:c r="A845" s="30" t="n">
        <x:f>'净值底稿'!A807</x:f>
        <x:v>45042</x:v>
      </x:c>
      <x:c r="B845" s="32" t="n">
        <x:f>'净值底稿'!F807</x:f>
        <x:v>1.8105084905981974</x:v>
      </x:c>
      <x:c r="C845" s="32" t="n">
        <x:f>'净值底稿'!O807</x:f>
        <x:v>1.2826129352861688</x:v>
      </x:c>
      <x:c r="D845" s="32" t="n">
        <x:f>'净值底稿'!P807</x:f>
        <x:v>1.5866</x:v>
      </x:c>
      <x:c r="E845" s="32" t="n">
        <x:f>'净值底稿'!Q807</x:f>
        <x:v>1.6</x:v>
      </x:c>
      <x:c r="F845" s="33">
        <x:f t="shared" si="490"/>
        <x:v>-2.6337388085499347E-2</x:v>
      </x:c>
      <x:c r="G845" s="33">
        <x:f t="shared" si="491"/>
        <x:v>6.2307382936976907E-3</x:v>
      </x:c>
      <x:c r="H845" s="33">
        <x:f t="shared" si="492"/>
        <x:v>2.521750094566233E-4</x:v>
      </x:c>
      <x:c r="I845" s="33">
        <x:f t="shared" si="493"/>
        <x:v>1.3142249202078293E-3</x:v>
      </x:c>
      <x:c r="J845" s="34">
        <x:f t="shared" si="494"/>
        <x:v>0.13207806308275144</x:v>
      </x:c>
      <x:c r="K845" s="34">
        <x:f t="shared" si="495"/>
        <x:v>0.12756444846459378</x:v>
      </x:c>
      <x:c r="L845" s="34">
        <x:f t="shared" si="496"/>
        <x:v>0.88665470524028389</x:v>
      </x:c>
      <x:c r="M845" s="34">
        <x:f t="shared" si="497"/>
        <x:v>6.6806183446259867E-2</x:v>
      </x:c>
      <x:c r="N845" s="34">
        <x:f t="shared" si="468"/>
        <x:v>1.213103400233889</x:v>
      </x:c>
      <x:c r="O845" s="35">
        <x:f t="shared" si="469"/>
        <x:v>0.21403164107633821</x:v>
      </x:c>
      <x:c r="P845" s="26" t="b">
        <x:f t="shared" si="470"/>
        <x:v>0</x:v>
      </x:c>
      <x:c r="Q845" s="26" t="b">
        <x:f t="shared" si="471"/>
        <x:v>0</x:v>
      </x:c>
      <x:c r="R845" s="26" t="b">
        <x:f t="shared" si="472"/>
        <x:v>0</x:v>
      </x:c>
      <x:c r="S845" s="26" t="b">
        <x:f t="shared" si="498"/>
        <x:v>0</x:v>
      </x:c>
      <x:c r="T845" s="26" t="str">
        <x:f t="shared" si="499"/>
        <x:v>不调</x:v>
      </x:c>
      <x:c r="U845" s="34">
        <x:f t="shared" si="473"/>
        <x:v>0.13207806308275144</x:v>
      </x:c>
      <x:c r="V845" s="34">
        <x:f t="shared" si="474"/>
        <x:v>0.12756444846459378</x:v>
      </x:c>
      <x:c r="W845" s="34">
        <x:f t="shared" si="475"/>
        <x:v>0.88665470524028389</x:v>
      </x:c>
      <x:c r="X845" s="34">
        <x:f t="shared" si="476"/>
        <x:v>6.6806183446259867E-2</x:v>
      </x:c>
      <x:c r="Y845" s="34">
        <x:f t="shared" si="500"/>
        <x:v>0.99998626710299976</x:v>
      </x:c>
      <x:c r="Z845" s="34">
        <x:f t="shared" si="477"/>
        <x:v>0.13207624926831513</x:v>
      </x:c>
      <x:c r="AA845" s="34">
        <x:f t="shared" si="478"/>
        <x:v>0.12756269663516212</x:v>
      </x:c>
      <x:c r="AB845" s="34">
        <x:f t="shared" si="479"/>
        <x:v>0.88664252890254203</x:v>
      </x:c>
      <x:c r="AC845" s="34">
        <x:f t="shared" si="480"/>
        <x:v>6.6805266003823624E-2</x:v>
      </x:c>
      <x:c r="AD845" s="34">
        <x:f t="shared" si="481"/>
        <x:v>1.2130867408098429</x:v>
      </x:c>
      <x:c r="AE845" s="34">
        <x:f t="shared" si="501"/>
        <x:v>1.2271310790182974</x:v>
      </x:c>
      <x:c r="AF845" s="33">
        <x:f t="shared" si="482"/>
        <x:v>-1.1444855768537709E-2</x:v>
      </x:c>
      <x:c r="AG845" s="33">
        <x:f t="shared" si="502"/>
        <x:v>-2.0469555379976079E-3</x:v>
      </x:c>
      <x:c r="AH845" s="30">
        <x:f t="shared" si="503"/>
        <x:v>45016</x:v>
      </x:c>
      <x:c r="AI845" s="36">
        <x:f t="shared" si="483"/>
        <x:v>2023</x:v>
      </x:c>
      <x:c r="AJ845" s="36">
        <x:f t="shared" si="484"/>
        <x:v>4</x:v>
      </x:c>
      <x:c r="AK845" s="26">
        <x:f t="shared" si="485"/>
        <x:v>0</x:v>
      </x:c>
      <x:c r="AL845" s="34">
        <x:f t="shared" si="504"/>
        <x:v>1.211753906525272</x:v>
      </x:c>
      <x:c r="AM845" s="35" t="str">
        <x:f t="shared" si="486"/>
      </x:c>
      <x:c r="AN845" s="34">
        <x:f t="shared" si="505"/>
        <x:v>1.2271310790182974</x:v>
      </x:c>
      <x:c r="AO845" s="35">
        <x:f t="shared" si="487"/>
        <x:v>-1.1444855768537709E-2</x:v>
      </x:c>
      <x:c r="AP845" s="31">
        <x:f t="shared" si="488"/>
        <x:v>1</x:v>
      </x:c>
      <x:c r="AQ845" s="26" t="b">
        <x:f t="shared" si="489"/>
        <x:v>1</x:v>
      </x:c>
    </x:row>
    <x:row r="846">
      <x:c r="A846" s="30" t="n">
        <x:f>'净值底稿'!A808</x:f>
        <x:v>45043</x:v>
      </x:c>
      <x:c r="B846" s="32" t="n">
        <x:f>'净值底稿'!F808</x:f>
        <x:v>1.7521681730080774</x:v>
      </x:c>
      <x:c r="C846" s="32" t="n">
        <x:f>'净值底稿'!O808</x:f>
        <x:v>1.2848905900728937</x:v>
      </x:c>
      <x:c r="D846" s="32" t="n">
        <x:f>'净值底稿'!P808</x:f>
        <x:v>1.5884</x:v>
      </x:c>
      <x:c r="E846" s="32" t="n">
        <x:f>'净值底稿'!Q808</x:f>
        <x:v>1.6029</x:v>
      </x:c>
      <x:c r="F846" s="33">
        <x:f t="shared" si="490"/>
        <x:v>-3.222316707879358E-2</x:v>
      </x:c>
      <x:c r="G846" s="33">
        <x:f t="shared" si="491"/>
        <x:v>1.7757927774342264E-3</x:v>
      </x:c>
      <x:c r="H846" s="33">
        <x:f t="shared" si="492"/>
        <x:v>1.134501449640668E-3</x:v>
      </x:c>
      <x:c r="I846" s="33">
        <x:f t="shared" si="493"/>
        <x:v>1.8124999999999947E-3</x:v>
      </x:c>
      <x:c r="J846" s="34">
        <x:f t="shared" si="494"/>
        <x:v>0.12782033422100181</x:v>
      </x:c>
      <x:c r="K846" s="34">
        <x:f t="shared" si="495"/>
        <x:v>0.12778922155051686</x:v>
      </x:c>
      <x:c r="L846" s="34">
        <x:f t="shared" si="496"/>
        <x:v>0.88764842613689499</x:v>
      </x:c>
      <x:c r="M846" s="34">
        <x:f t="shared" si="497"/>
        <x:v>6.6926350548455554E-2</x:v>
      </x:c>
      <x:c r="N846" s="34">
        <x:f t="shared" si="468"/>
        <x:v>1.2101843324568693</x:v>
      </x:c>
      <x:c r="O846" s="35">
        <x:f t="shared" si="469"/>
        <x:v>0.21121539001632095</x:v>
      </x:c>
      <x:c r="P846" s="26" t="b">
        <x:f t="shared" si="470"/>
        <x:v>0</x:v>
      </x:c>
      <x:c r="Q846" s="26" t="b">
        <x:f t="shared" si="471"/>
        <x:v>0</x:v>
      </x:c>
      <x:c r="R846" s="26" t="b">
        <x:f t="shared" si="472"/>
        <x:v>0</x:v>
      </x:c>
      <x:c r="S846" s="26" t="b">
        <x:f t="shared" si="498"/>
        <x:v>0</x:v>
      </x:c>
      <x:c r="T846" s="26" t="str">
        <x:f t="shared" si="499"/>
        <x:v>不调</x:v>
      </x:c>
      <x:c r="U846" s="34">
        <x:f t="shared" si="473"/>
        <x:v>0.12782033422100181</x:v>
      </x:c>
      <x:c r="V846" s="34">
        <x:f t="shared" si="474"/>
        <x:v>0.12778922155051686</x:v>
      </x:c>
      <x:c r="W846" s="34">
        <x:f t="shared" si="475"/>
        <x:v>0.88764842613689499</x:v>
      </x:c>
      <x:c r="X846" s="34">
        <x:f t="shared" si="476"/>
        <x:v>6.6926350548455554E-2</x:v>
      </x:c>
      <x:c r="Y846" s="34">
        <x:f t="shared" si="500"/>
        <x:v>0.99998626710299976</x:v>
      </x:c>
      <x:c r="Z846" s="34">
        <x:f t="shared" si="477"/>
        <x:v>0.12781857887751741</x:v>
      </x:c>
      <x:c r="AA846" s="34">
        <x:f t="shared" si="478"/>
        <x:v>0.12778746663429957</x:v>
      </x:c>
      <x:c r="AB846" s="34">
        <x:f t="shared" si="479"/>
        <x:v>0.88763623615248644</x:v>
      </x:c>
      <x:c r="AC846" s="34">
        <x:f t="shared" si="480"/>
        <x:v>6.6925431455776868E-2</x:v>
      </x:c>
      <x:c r="AD846" s="34">
        <x:f t="shared" si="481"/>
        <x:v>1.2101677131200801</x:v>
      </x:c>
      <x:c r="AE846" s="34">
        <x:f t="shared" si="501"/>
        <x:v>1.2271310790182974</x:v>
      </x:c>
      <x:c r="AF846" s="33">
        <x:f t="shared" si="482"/>
        <x:v>-1.3823597322453973E-2</x:v>
      </x:c>
      <x:c r="AG846" s="33">
        <x:f t="shared" si="502"/>
        <x:v>-2.4062810939753376E-3</x:v>
      </x:c>
      <x:c r="AH846" s="30">
        <x:f t="shared" si="503"/>
        <x:v>45016</x:v>
      </x:c>
      <x:c r="AI846" s="36">
        <x:f t="shared" si="483"/>
        <x:v>2023</x:v>
      </x:c>
      <x:c r="AJ846" s="36">
        <x:f t="shared" si="484"/>
        <x:v>4</x:v>
      </x:c>
      <x:c r="AK846" s="26">
        <x:f t="shared" si="485"/>
        <x:v>0</x:v>
      </x:c>
      <x:c r="AL846" s="34">
        <x:f t="shared" si="504"/>
        <x:v>1.211753906525272</x:v>
      </x:c>
      <x:c r="AM846" s="35" t="str">
        <x:f t="shared" si="486"/>
      </x:c>
      <x:c r="AN846" s="34">
        <x:f t="shared" si="505"/>
        <x:v>1.2271310790182974</x:v>
      </x:c>
      <x:c r="AO846" s="35">
        <x:f t="shared" si="487"/>
        <x:v>-1.3823597322453973E-2</x:v>
      </x:c>
      <x:c r="AP846" s="31">
        <x:f t="shared" si="488"/>
        <x:v>1</x:v>
      </x:c>
      <x:c r="AQ846" s="26" t="b">
        <x:f t="shared" si="489"/>
        <x:v>1</x:v>
      </x:c>
    </x:row>
    <x:row r="847">
      <x:c r="A847" s="30" t="n">
        <x:f>'净值底稿'!A809</x:f>
        <x:v>45044</x:v>
      </x:c>
      <x:c r="B847" s="32" t="n">
        <x:f>'净值底稿'!F809</x:f>
        <x:v>1.8335166270192151</x:v>
      </x:c>
      <x:c r="C847" s="32" t="n">
        <x:f>'净值底稿'!O809</x:f>
        <x:v>1.3008490052247075</x:v>
      </x:c>
      <x:c r="D847" s="32" t="n">
        <x:f>'净值底稿'!P809</x:f>
        <x:v>1.5885</x:v>
      </x:c>
      <x:c r="E847" s="32" t="n">
        <x:f>'净值底稿'!Q809</x:f>
        <x:v>1.5908</x:v>
      </x:c>
      <x:c r="F847" s="33">
        <x:f t="shared" si="490"/>
        <x:v>4.6427309469661671E-2</x:v>
      </x:c>
      <x:c r="G847" s="33">
        <x:f t="shared" si="491"/>
        <x:v>1.2420057610436963E-2</x:v>
      </x:c>
      <x:c r="H847" s="33">
        <x:f t="shared" si="492"/>
        <x:v>6.2956434147665163E-5</x:v>
      </x:c>
      <x:c r="I847" s="33">
        <x:f t="shared" si="493"/>
        <x:v>-7.5488177677959234E-3</x:v>
      </x:c>
      <x:c r="J847" s="34">
        <x:f t="shared" si="494"/>
        <x:v>0.13375285159503628</x:v>
      </x:c>
      <x:c r="K847" s="34">
        <x:f t="shared" si="495"/>
        <x:v>0.12937459433178936</x:v>
      </x:c>
      <x:c r="L847" s="34">
        <x:f t="shared" si="496"/>
        <x:v>0.88769211856473484</x:v>
      </x:c>
      <x:c r="M847" s="34">
        <x:f t="shared" si="497"/>
        <x:v>6.642022356968609E-2</x:v>
      </x:c>
      <x:c r="N847" s="34">
        <x:f t="shared" si="468"/>
        <x:v>1.2172397880612464</x:v>
      </x:c>
      <x:c r="O847" s="35">
        <x:f t="shared" si="469"/>
        <x:v>0.21616730615248847</x:v>
      </x:c>
      <x:c r="P847" s="26" t="b">
        <x:f t="shared" si="470"/>
        <x:v>0</x:v>
      </x:c>
      <x:c r="Q847" s="26" t="b">
        <x:f t="shared" si="471"/>
        <x:v>0</x:v>
      </x:c>
      <x:c r="R847" s="26" t="b">
        <x:f t="shared" si="472"/>
        <x:v>0</x:v>
      </x:c>
      <x:c r="S847" s="26" t="b">
        <x:f t="shared" si="498"/>
        <x:v>0</x:v>
      </x:c>
      <x:c r="T847" s="26" t="str">
        <x:f t="shared" si="499"/>
        <x:v>不调</x:v>
      </x:c>
      <x:c r="U847" s="34">
        <x:f t="shared" si="473"/>
        <x:v>0.13375285159503628</x:v>
      </x:c>
      <x:c r="V847" s="34">
        <x:f t="shared" si="474"/>
        <x:v>0.12937459433178936</x:v>
      </x:c>
      <x:c r="W847" s="34">
        <x:f t="shared" si="475"/>
        <x:v>0.88769211856473484</x:v>
      </x:c>
      <x:c r="X847" s="34">
        <x:f t="shared" si="476"/>
        <x:v>6.642022356968609E-2</x:v>
      </x:c>
      <x:c r="Y847" s="34">
        <x:f t="shared" si="500"/>
        <x:v>0.99998626710299976</x:v>
      </x:c>
      <x:c r="Z847" s="34">
        <x:f t="shared" si="477"/>
        <x:v>0.13375101478090184</x:v>
      </x:c>
      <x:c r="AA847" s="34">
        <x:f t="shared" si="478"/>
        <x:v>0.12937281764381095</x:v>
      </x:c>
      <x:c r="AB847" s="34">
        <x:f t="shared" si="479"/>
        <x:v>0.88767992798030271</x:v>
      </x:c>
      <x:c r="AC847" s="34">
        <x:f t="shared" si="480"/>
        <x:v>6.6419311427597078E-2</x:v>
      </x:c>
      <x:c r="AD847" s="34">
        <x:f t="shared" si="481"/>
        <x:v>1.2172230718326127</x:v>
      </x:c>
      <x:c r="AE847" s="34">
        <x:f t="shared" si="501"/>
        <x:v>1.2271310790182974</x:v>
      </x:c>
      <x:c r="AF847" s="33">
        <x:f t="shared" si="482"/>
        <x:v>-8.0741229320107077E-3</x:v>
      </x:c>
      <x:c r="AG847" s="33">
        <x:f t="shared" si="502"/>
        <x:v>5.8300668874584627E-3</x:v>
      </x:c>
      <x:c r="AH847" s="30">
        <x:f t="shared" si="503"/>
        <x:v>45016</x:v>
      </x:c>
      <x:c r="AI847" s="36">
        <x:f t="shared" si="483"/>
        <x:v>2023</x:v>
      </x:c>
      <x:c r="AJ847" s="36">
        <x:f t="shared" si="484"/>
        <x:v>4</x:v>
      </x:c>
      <x:c r="AK847" s="26">
        <x:f t="shared" si="485"/>
        <x:v>1</x:v>
      </x:c>
      <x:c r="AL847" s="34">
        <x:f t="shared" si="504"/>
        <x:v>1.211753906525272</x:v>
      </x:c>
      <x:c r="AM847" s="35">
        <x:f t="shared" si="486"/>
        <x:v>4.5134290699533341E-3</x:v>
      </x:c>
      <x:c r="AN847" s="34">
        <x:f t="shared" si="505"/>
        <x:v>1.2271310790182974</x:v>
      </x:c>
      <x:c r="AO847" s="35">
        <x:f t="shared" si="487"/>
        <x:v>-8.0741229320107077E-3</x:v>
      </x:c>
      <x:c r="AP847" s="31">
        <x:f t="shared" si="488"/>
        <x:v>1</x:v>
      </x:c>
      <x:c r="AQ847" s="26" t="b">
        <x:f t="shared" si="489"/>
        <x:v>1</x:v>
      </x:c>
    </x:row>
    <x:row r="848">
      <x:c r="A848" s="30" t="n">
        <x:f>'净值底稿'!A810</x:f>
        <x:v>45050</x:v>
      </x:c>
      <x:c r="B848" s="32" t="n">
        <x:f>'净值底稿'!F810</x:f>
        <x:v>1.8247054551810475</x:v>
      </x:c>
      <x:c r="C848" s="32" t="n">
        <x:f>'净值底稿'!O810</x:f>
        <x:v>1.304956844929425</x:v>
      </x:c>
      <x:c r="D848" s="32" t="n">
        <x:f>'净值底稿'!P810</x:f>
        <x:v>1.5904</x:v>
      </x:c>
      <x:c r="E848" s="32" t="n">
        <x:f>'净值底稿'!Q810</x:f>
        <x:v>1.6246</x:v>
      </x:c>
      <x:c r="F848" s="33">
        <x:f t="shared" si="490"/>
        <x:v>-4.805613272507947E-3</x:v>
      </x:c>
      <x:c r="G848" s="33">
        <x:f t="shared" si="491"/>
        <x:v>3.1578143875414799E-3</x:v>
      </x:c>
      <x:c r="H848" s="33">
        <x:f t="shared" si="492"/>
        <x:v>1.1960969468052252E-3</x:v>
      </x:c>
      <x:c r="I848" s="33">
        <x:f t="shared" si="493"/>
        <x:v>2.1247171234598961E-2</x:v>
      </x:c>
      <x:c r="J848" s="34">
        <x:f t="shared" si="494"/>
        <x:v>0.13310825912905933</x:v>
      </x:c>
      <x:c r="K848" s="34">
        <x:f t="shared" si="495"/>
        <x:v>0.12978135298872337</x:v>
      </x:c>
      <x:c r="L848" s="34">
        <x:f t="shared" si="496"/>
        <x:v>0.88874167923190028</x:v>
      </x:c>
      <x:c r="M848" s="34">
        <x:f t="shared" si="497"/>
        <x:v>6.7830533910783392E-2</x:v>
      </x:c>
      <x:c r="N848" s="34">
        <x:f t="shared" si="468"/>
        <x:v>1.2194618252604665</x:v>
      </x:c>
      <x:c r="O848" s="35">
        <x:f t="shared" si="469"/>
        <x:v>0.21557838603240553</x:v>
      </x:c>
      <x:c r="P848" s="26" t="b">
        <x:f t="shared" si="470"/>
        <x:v>0</x:v>
      </x:c>
      <x:c r="Q848" s="26" t="b">
        <x:f t="shared" si="471"/>
        <x:v>0</x:v>
      </x:c>
      <x:c r="R848" s="26" t="b">
        <x:f t="shared" si="472"/>
        <x:v>0</x:v>
      </x:c>
      <x:c r="S848" s="26" t="b">
        <x:f t="shared" si="498"/>
        <x:v>0</x:v>
      </x:c>
      <x:c r="T848" s="26" t="str">
        <x:f t="shared" si="499"/>
        <x:v>不调</x:v>
      </x:c>
      <x:c r="U848" s="34">
        <x:f t="shared" si="473"/>
        <x:v>0.13310825912905933</x:v>
      </x:c>
      <x:c r="V848" s="34">
        <x:f t="shared" si="474"/>
        <x:v>0.12978135298872337</x:v>
      </x:c>
      <x:c r="W848" s="34">
        <x:f t="shared" si="475"/>
        <x:v>0.88874167923190028</x:v>
      </x:c>
      <x:c r="X848" s="34">
        <x:f t="shared" si="476"/>
        <x:v>6.7830533910783392E-2</x:v>
      </x:c>
      <x:c r="Y848" s="34">
        <x:f t="shared" si="500"/>
        <x:v>0.99991760544683339</x:v>
      </x:c>
      <x:c r="Z848" s="34">
        <x:f t="shared" si="477"/>
        <x:v>0.13309729173352561</x:v>
      </x:c>
      <x:c r="AA848" s="34">
        <x:f t="shared" si="478"/>
        <x:v>0.1297706597121345</x:v>
      </x:c>
      <x:c r="AB848" s="34">
        <x:f t="shared" si="479"/>
        <x:v>0.8886684517583594</x:v>
      </x:c>
      <x:c r="AC848" s="34">
        <x:f t="shared" si="480"/>
        <x:v>6.7824945044250753E-2</x:v>
      </x:c>
      <x:c r="AD848" s="34">
        <x:f t="shared" si="481"/>
        <x:v>1.2193613482482704</x:v>
      </x:c>
      <x:c r="AE848" s="34">
        <x:f t="shared" si="501"/>
        <x:v>1.2271310790182974</x:v>
      </x:c>
      <x:c r="AF848" s="33">
        <x:f t="shared" si="482"/>
        <x:v>-6.3316225160255923E-3</x:v>
      </x:c>
      <x:c r="AG848" s="33">
        <x:f t="shared" si="502"/>
        <x:v>1.7566840993561428E-3</x:v>
      </x:c>
      <x:c r="AH848" s="30">
        <x:f t="shared" si="503"/>
        <x:v>45016</x:v>
      </x:c>
      <x:c r="AI848" s="36">
        <x:f t="shared" si="483"/>
        <x:v>2023</x:v>
      </x:c>
      <x:c r="AJ848" s="36">
        <x:f t="shared" si="484"/>
        <x:v>5</x:v>
      </x:c>
      <x:c r="AK848" s="26">
        <x:f t="shared" si="485"/>
        <x:v>0</x:v>
      </x:c>
      <x:c r="AL848" s="34">
        <x:f t="shared" si="504"/>
        <x:v>1.2172230718326127</x:v>
      </x:c>
      <x:c r="AM848" s="35" t="str">
        <x:f t="shared" si="486"/>
      </x:c>
      <x:c r="AN848" s="34">
        <x:f t="shared" si="505"/>
        <x:v>1.2271310790182974</x:v>
      </x:c>
      <x:c r="AO848" s="35">
        <x:f t="shared" si="487"/>
        <x:v>-6.3316225160255923E-3</x:v>
      </x:c>
      <x:c r="AP848" s="31">
        <x:f t="shared" si="488"/>
        <x:v>1</x:v>
      </x:c>
      <x:c r="AQ848" s="26" t="b">
        <x:f t="shared" si="489"/>
        <x:v>1</x:v>
      </x:c>
    </x:row>
    <x:row r="849">
      <x:c r="A849" s="30" t="n">
        <x:f>'净值底稿'!A811</x:f>
        <x:v>45051</x:v>
      </x:c>
      <x:c r="B849" s="32" t="n">
        <x:f>'净值底稿'!F811</x:f>
        <x:v>1.7888570782012525</x:v>
      </x:c>
      <x:c r="C849" s="32" t="n">
        <x:f>'净值底稿'!O811</x:f>
        <x:v>1.2925557733487913</x:v>
      </x:c>
      <x:c r="D849" s="32" t="n">
        <x:f>'净值底稿'!P811</x:f>
        <x:v>1.592</x:v>
      </x:c>
      <x:c r="E849" s="32" t="n">
        <x:f>'净值底稿'!Q811</x:f>
        <x:v>1.6321</x:v>
      </x:c>
      <x:c r="F849" s="33">
        <x:f t="shared" si="490"/>
        <x:v>-1.9646117063993884E-2</x:v>
      </x:c>
      <x:c r="G849" s="33">
        <x:f t="shared" si="491"/>
        <x:v>-9.5030510999806195E-3</x:v>
      </x:c>
      <x:c r="H849" s="33">
        <x:f t="shared" si="492"/>
        <x:v>1.006036217303885E-3</x:v>
      </x:c>
      <x:c r="I849" s="33">
        <x:f t="shared" si="493"/>
        <x:v>4.616520989782158E-3</x:v>
      </x:c>
      <x:c r="J849" s="34">
        <x:f t="shared" si="494"/>
        <x:v>0.13048244675922821</x:v>
      </x:c>
      <x:c r="K849" s="34">
        <x:f t="shared" si="495"/>
        <x:v>0.12853744250161189</x:v>
      </x:c>
      <x:c r="L849" s="34">
        <x:f t="shared" si="496"/>
        <x:v>0.88956248440600372</x:v>
      </x:c>
      <x:c r="M849" s="34">
        <x:f t="shared" si="497"/>
        <x:v>6.8138060326678365E-2</x:v>
      </x:c>
      <x:c r="N849" s="34">
        <x:f t="shared" si="468"/>
        <x:v>1.2167204339935223</x:v>
      </x:c>
      <x:c r="O849" s="35">
        <x:f t="shared" si="469"/>
        <x:v>0.21288365184324592</x:v>
      </x:c>
      <x:c r="P849" s="26" t="b">
        <x:f t="shared" si="470"/>
        <x:v>0</x:v>
      </x:c>
      <x:c r="Q849" s="26" t="b">
        <x:f t="shared" si="471"/>
        <x:v>0</x:v>
      </x:c>
      <x:c r="R849" s="26" t="b">
        <x:f t="shared" si="472"/>
        <x:v>0</x:v>
      </x:c>
      <x:c r="S849" s="26" t="b">
        <x:f t="shared" si="498"/>
        <x:v>0</x:v>
      </x:c>
      <x:c r="T849" s="26" t="str">
        <x:f t="shared" si="499"/>
        <x:v>不调</x:v>
      </x:c>
      <x:c r="U849" s="34">
        <x:f t="shared" si="473"/>
        <x:v>0.13048244675922821</x:v>
      </x:c>
      <x:c r="V849" s="34">
        <x:f t="shared" si="474"/>
        <x:v>0.12853744250161189</x:v>
      </x:c>
      <x:c r="W849" s="34">
        <x:f t="shared" si="475"/>
        <x:v>0.88956248440600372</x:v>
      </x:c>
      <x:c r="X849" s="34">
        <x:f t="shared" si="476"/>
        <x:v>6.8138060326678365E-2</x:v>
      </x:c>
      <x:c r="Y849" s="34">
        <x:f t="shared" si="500"/>
        <x:v>0.99998626710299976</x:v>
      </x:c>
      <x:c r="Z849" s="34">
        <x:f t="shared" si="477"/>
        <x:v>0.13048065485722651</x:v>
      </x:c>
      <x:c r="AA849" s="34">
        <x:f t="shared" si="478"/>
        <x:v>0.12853567731015333</x:v>
      </x:c>
      <x:c r="AB849" s="34">
        <x:f t="shared" si="479"/>
        <x:v>0.88955026813603011</x:v>
      </x:c>
      <x:c r="AC849" s="34">
        <x:f t="shared" si="480"/>
        <x:v>6.8137124593714099E-2</x:v>
      </x:c>
      <x:c r="AD849" s="34">
        <x:f t="shared" si="481"/>
        <x:v>1.216703724897124</x:v>
      </x:c>
      <x:c r="AE849" s="34">
        <x:f t="shared" si="501"/>
        <x:v>1.2271310790182974</x:v>
      </x:c>
      <x:c r="AF849" s="33">
        <x:f t="shared" si="482"/>
        <x:v>-8.4973433559479838E-3</x:v>
      </x:c>
      <x:c r="AG849" s="33">
        <x:f t="shared" si="502"/>
        <x:v>-2.1795207425299168E-3</x:v>
      </x:c>
      <x:c r="AH849" s="30">
        <x:f t="shared" si="503"/>
        <x:v>45016</x:v>
      </x:c>
      <x:c r="AI849" s="36">
        <x:f t="shared" si="483"/>
        <x:v>2023</x:v>
      </x:c>
      <x:c r="AJ849" s="36">
        <x:f t="shared" si="484"/>
        <x:v>5</x:v>
      </x:c>
      <x:c r="AK849" s="26">
        <x:f t="shared" si="485"/>
        <x:v>0</x:v>
      </x:c>
      <x:c r="AL849" s="34">
        <x:f t="shared" si="504"/>
        <x:v>1.2172230718326127</x:v>
      </x:c>
      <x:c r="AM849" s="35" t="str">
        <x:f t="shared" si="486"/>
      </x:c>
      <x:c r="AN849" s="34">
        <x:f t="shared" si="505"/>
        <x:v>1.2271310790182974</x:v>
      </x:c>
      <x:c r="AO849" s="35">
        <x:f t="shared" si="487"/>
        <x:v>-8.4973433559479838E-3</x:v>
      </x:c>
      <x:c r="AP849" s="31">
        <x:f t="shared" si="488"/>
        <x:v>1</x:v>
      </x:c>
      <x:c r="AQ849" s="26" t="b">
        <x:f t="shared" si="489"/>
        <x:v>1</x:v>
      </x:c>
    </x:row>
    <x:row r="850">
      <x:c r="A850" s="30" t="n">
        <x:f>'净值底稿'!A812</x:f>
        <x:v>45054</x:v>
      </x:c>
      <x:c r="B850" s="32" t="n">
        <x:f>'净值底稿'!F812</x:f>
        <x:v>1.8056299278885726</x:v>
      </x:c>
      <x:c r="C850" s="32" t="n">
        <x:f>'净值底稿'!O812</x:f>
        <x:v>1.3014647954370338</x:v>
      </x:c>
      <x:c r="D850" s="32" t="n">
        <x:f>'净值底稿'!P812</x:f>
        <x:v>1.5926</x:v>
      </x:c>
      <x:c r="E850" s="32" t="n">
        <x:f>'净值底稿'!Q812</x:f>
        <x:v>1.6148</x:v>
      </x:c>
      <x:c r="F850" s="33">
        <x:f t="shared" si="490"/>
        <x:v>9.3762938871482238E-3</x:v>
      </x:c>
      <x:c r="G850" s="33">
        <x:f t="shared" si="491"/>
        <x:v>6.8925629918163978E-3</x:v>
      </x:c>
      <x:c r="H850" s="33">
        <x:f t="shared" si="492"/>
        <x:v>3.7688442211059048E-4</x:v>
      </x:c>
      <x:c r="I850" s="33">
        <x:f t="shared" si="493"/>
        <x:v>-1.0599840696035812E-2</x:v>
      </x:c>
      <x:c r="J850" s="34">
        <x:f t="shared" si="494"/>
        <x:v>0.13170407982375543</x:v>
      </x:c>
      <x:c r="K850" s="34">
        <x:f t="shared" si="495"/>
        <x:v>0.12942161756270934</x:v>
      </x:c>
      <x:c r="L850" s="34">
        <x:f t="shared" si="496"/>
        <x:v>0.88988552577477487</x:v>
      </x:c>
      <x:c r="M850" s="34">
        <x:f t="shared" si="497"/>
        <x:v>6.7414881927534781E-2</x:v>
      </x:c>
      <x:c r="N850" s="34">
        <x:f t="shared" si="468"/>
        <x:v>1.2184261050887746</x:v>
      </x:c>
      <x:c r="O850" s="35">
        <x:f t="shared" si="469"/>
        <x:v>0.21431393852763775</x:v>
      </x:c>
      <x:c r="P850" s="26" t="b">
        <x:f t="shared" si="470"/>
        <x:v>0</x:v>
      </x:c>
      <x:c r="Q850" s="26" t="b">
        <x:f t="shared" si="471"/>
        <x:v>0</x:v>
      </x:c>
      <x:c r="R850" s="26" t="b">
        <x:f t="shared" si="472"/>
        <x:v>0</x:v>
      </x:c>
      <x:c r="S850" s="26" t="b">
        <x:f t="shared" si="498"/>
        <x:v>0</x:v>
      </x:c>
      <x:c r="T850" s="26" t="str">
        <x:f t="shared" si="499"/>
        <x:v>不调</x:v>
      </x:c>
      <x:c r="U850" s="34">
        <x:f t="shared" si="473"/>
        <x:v>0.13170407982375543</x:v>
      </x:c>
      <x:c r="V850" s="34">
        <x:f t="shared" si="474"/>
        <x:v>0.12942161756270934</x:v>
      </x:c>
      <x:c r="W850" s="34">
        <x:f t="shared" si="475"/>
        <x:v>0.88988552577477487</x:v>
      </x:c>
      <x:c r="X850" s="34">
        <x:f t="shared" si="476"/>
        <x:v>6.7414881927534781E-2</x:v>
      </x:c>
      <x:c r="Y850" s="34">
        <x:f t="shared" si="500"/>
        <x:v>0.99995880187477393</x:v>
      </x:c>
      <x:c r="Z850" s="34">
        <x:f t="shared" si="477"/>
        <x:v>0.13169865386258206</x:v>
      </x:c>
      <x:c r="AA850" s="34">
        <x:f t="shared" si="478"/>
        <x:v>0.12941628563470203</x:v>
      </x:c>
      <x:c r="AB850" s="34">
        <x:f t="shared" si="479"/>
        <x:v>0.88984886415944708</x:v>
      </x:c>
      <x:c r="AC850" s="34">
        <x:f t="shared" si="480"/>
        <x:v>6.7412104560787028E-2</x:v>
      </x:c>
      <x:c r="AD850" s="34">
        <x:f t="shared" si="481"/>
        <x:v>1.2183759082175181</x:v>
      </x:c>
      <x:c r="AE850" s="34">
        <x:f t="shared" si="501"/>
        <x:v>1.2271310790182974</x:v>
      </x:c>
      <x:c r="AF850" s="33">
        <x:f t="shared" si="482"/>
        <x:v>-7.1346663371800734E-3</x:v>
      </x:c>
      <x:c r="AG850" s="33">
        <x:f t="shared" si="502"/>
        <x:v>1.3743553883962534E-3</x:v>
      </x:c>
      <x:c r="AH850" s="30">
        <x:f t="shared" si="503"/>
        <x:v>45016</x:v>
      </x:c>
      <x:c r="AI850" s="36">
        <x:f t="shared" si="483"/>
        <x:v>2023</x:v>
      </x:c>
      <x:c r="AJ850" s="36">
        <x:f t="shared" si="484"/>
        <x:v>5</x:v>
      </x:c>
      <x:c r="AK850" s="26">
        <x:f t="shared" si="485"/>
        <x:v>0</x:v>
      </x:c>
      <x:c r="AL850" s="34">
        <x:f t="shared" si="504"/>
        <x:v>1.2172230718326127</x:v>
      </x:c>
      <x:c r="AM850" s="35" t="str">
        <x:f t="shared" si="486"/>
      </x:c>
      <x:c r="AN850" s="34">
        <x:f t="shared" si="505"/>
        <x:v>1.2271310790182974</x:v>
      </x:c>
      <x:c r="AO850" s="35">
        <x:f t="shared" si="487"/>
        <x:v>-7.1346663371800734E-3</x:v>
      </x:c>
      <x:c r="AP850" s="31">
        <x:f t="shared" si="488"/>
        <x:v>1</x:v>
      </x:c>
      <x:c r="AQ850" s="26" t="b">
        <x:f t="shared" si="489"/>
        <x:v>1</x:v>
      </x:c>
    </x:row>
    <x:row r="851">
      <x:c r="A851" s="30" t="n">
        <x:f>'净值底稿'!A813</x:f>
        <x:v>45055</x:v>
      </x:c>
      <x:c r="B851" s="32" t="n">
        <x:f>'净值底稿'!F813</x:f>
        <x:v>1.7900165348656252</x:v>
      </x:c>
      <x:c r="C851" s="32" t="n">
        <x:f>'净值底稿'!O813</x:f>
        <x:v>1.284641510363345</x:v>
      </x:c>
      <x:c r="D851" s="32" t="n">
        <x:f>'净值底稿'!P813</x:f>
        <x:v>1.5929</x:v>
      </x:c>
      <x:c r="E851" s="32" t="n">
        <x:f>'净值底稿'!Q813</x:f>
        <x:v>1.6181</x:v>
      </x:c>
      <x:c r="F851" s="33">
        <x:f t="shared" si="490"/>
        <x:v>-8.6470614946025925E-3</x:v>
      </x:c>
      <x:c r="G851" s="33">
        <x:f t="shared" si="491"/>
        <x:v>-1.292642346736661E-2</x:v>
      </x:c>
      <x:c r="H851" s="33">
        <x:f t="shared" si="492"/>
        <x:v>1.8837121687798053E-4</x:v>
      </x:c>
      <x:c r="I851" s="33">
        <x:f t="shared" si="493"/>
        <x:v>2.043596730245234E-3</x:v>
      </x:c>
      <x:c r="J851" s="34">
        <x:f t="shared" si="494"/>
        <x:v>0.13055984750387592</x:v>
      </x:c>
      <x:c r="K851" s="34">
        <x:f t="shared" si="495"/>
        <x:v>0.1277433959230142</x:v>
      </x:c>
      <x:c r="L851" s="34">
        <x:f t="shared" si="496"/>
        <x:v>0.89001648607282624</x:v>
      </x:c>
      <x:c r="M851" s="34">
        <x:f t="shared" si="497"/>
        <x:v>6.7549867717246401E-2</x:v>
      </x:c>
      <x:c r="N851" s="34">
        <x:f t="shared" si="468"/>
        <x:v>1.2158695972169629</x:v>
      </x:c>
      <x:c r="O851" s="35">
        <x:f t="shared" si="469"/>
        <x:v>0.2124432126752141</x:v>
      </x:c>
      <x:c r="P851" s="26" t="b">
        <x:f t="shared" si="470"/>
        <x:v>0</x:v>
      </x:c>
      <x:c r="Q851" s="26" t="b">
        <x:f t="shared" si="471"/>
        <x:v>0</x:v>
      </x:c>
      <x:c r="R851" s="26" t="b">
        <x:f t="shared" si="472"/>
        <x:v>0</x:v>
      </x:c>
      <x:c r="S851" s="26" t="b">
        <x:f t="shared" si="498"/>
        <x:v>0</x:v>
      </x:c>
      <x:c r="T851" s="26" t="str">
        <x:f t="shared" si="499"/>
        <x:v>不调</x:v>
      </x:c>
      <x:c r="U851" s="34">
        <x:f t="shared" si="473"/>
        <x:v>0.13055984750387592</x:v>
      </x:c>
      <x:c r="V851" s="34">
        <x:f t="shared" si="474"/>
        <x:v>0.1277433959230142</x:v>
      </x:c>
      <x:c r="W851" s="34">
        <x:f t="shared" si="475"/>
        <x:v>0.89001648607282624</x:v>
      </x:c>
      <x:c r="X851" s="34">
        <x:f t="shared" si="476"/>
        <x:v>6.7549867717246401E-2</x:v>
      </x:c>
      <x:c r="Y851" s="34">
        <x:f t="shared" si="500"/>
        <x:v>0.99998626710299976</x:v>
      </x:c>
      <x:c r="Z851" s="34">
        <x:f t="shared" si="477"/>
        <x:v>0.13055805453893779</x:v>
      </x:c>
      <x:c r="AA851" s="34">
        <x:f t="shared" si="478"/>
        <x:v>0.12774164163611554</x:v>
      </x:c>
      <x:c r="AB851" s="34">
        <x:f t="shared" si="479"/>
        <x:v>0.89000426356809448</x:v>
      </x:c>
      <x:c r="AC851" s="34">
        <x:f t="shared" si="480"/>
        <x:v>6.7548940061870663E-2</x:v>
      </x:c>
      <x:c r="AD851" s="34">
        <x:f t="shared" si="481"/>
        <x:v>1.2158528998050186</x:v>
      </x:c>
      <x:c r="AE851" s="34">
        <x:f t="shared" si="501"/>
        <x:v>1.2271310790182974</x:v>
      </x:c>
      <x:c r="AF851" s="33">
        <x:f t="shared" si="482"/>
        <x:v>-9.1906882696681791E-3</x:v>
      </x:c>
      <x:c r="AG851" s="33">
        <x:f t="shared" si="502"/>
        <x:v>-2.0707963736664725E-3</x:v>
      </x:c>
      <x:c r="AH851" s="30">
        <x:f t="shared" si="503"/>
        <x:v>45016</x:v>
      </x:c>
      <x:c r="AI851" s="36">
        <x:f t="shared" si="483"/>
        <x:v>2023</x:v>
      </x:c>
      <x:c r="AJ851" s="36">
        <x:f t="shared" si="484"/>
        <x:v>5</x:v>
      </x:c>
      <x:c r="AK851" s="26">
        <x:f t="shared" si="485"/>
        <x:v>0</x:v>
      </x:c>
      <x:c r="AL851" s="34">
        <x:f t="shared" si="504"/>
        <x:v>1.2172230718326127</x:v>
      </x:c>
      <x:c r="AM851" s="35" t="str">
        <x:f t="shared" si="486"/>
      </x:c>
      <x:c r="AN851" s="34">
        <x:f t="shared" si="505"/>
        <x:v>1.2271310790182974</x:v>
      </x:c>
      <x:c r="AO851" s="35">
        <x:f t="shared" si="487"/>
        <x:v>-9.1906882696681791E-3</x:v>
      </x:c>
      <x:c r="AP851" s="31">
        <x:f t="shared" si="488"/>
        <x:v>1</x:v>
      </x:c>
      <x:c r="AQ851" s="26" t="b">
        <x:f t="shared" si="489"/>
        <x:v>1</x:v>
      </x:c>
    </x:row>
    <x:row r="852">
      <x:c r="A852" s="30" t="n">
        <x:f>'净值底稿'!A814</x:f>
        <x:v>45056</x:v>
      </x:c>
      <x:c r="B852" s="32" t="n">
        <x:f>'净值底稿'!F814</x:f>
        <x:v>1.7598369654644475</x:v>
      </x:c>
      <x:c r="C852" s="32" t="n">
        <x:f>'净值底稿'!O814</x:f>
        <x:v>1.2841754382231012</x:v>
      </x:c>
      <x:c r="D852" s="32" t="n">
        <x:f>'净值底稿'!P814</x:f>
        <x:v>1.5941</x:v>
      </x:c>
      <x:c r="E852" s="32" t="n">
        <x:f>'净值底稿'!Q814</x:f>
        <x:v>1.6233</x:v>
      </x:c>
      <x:c r="F852" s="33">
        <x:f t="shared" si="490"/>
        <x:v>-1.6859938896286897E-2</x:v>
      </x:c>
      <x:c r="G852" s="33">
        <x:f t="shared" si="491"/>
        <x:v>-3.6280326961568576E-4</x:v>
      </x:c>
      <x:c r="H852" s="33">
        <x:f t="shared" si="492"/>
        <x:v>7.533429593822305E-4</x:v>
      </x:c>
      <x:c r="I852" s="33">
        <x:f t="shared" si="493"/>
        <x:v>3.2136456337679142E-3</x:v>
      </x:c>
      <x:c r="J852" s="34">
        <x:f t="shared" si="494"/>
        <x:v>0.12835685371699321</x:v>
      </x:c>
      <x:c r="K852" s="34">
        <x:f t="shared" si="495"/>
        <x:v>0.12769529655086387</x:v>
      </x:c>
      <x:c r="L852" s="34">
        <x:f t="shared" si="496"/>
        <x:v>0.89067474201387364</x:v>
      </x:c>
      <x:c r="M852" s="34">
        <x:f t="shared" si="497"/>
        <x:v>6.7766018418166138E-2</x:v>
      </x:c>
      <x:c r="N852" s="34">
        <x:f t="shared" si="468"/>
        <x:v>1.214492910699897</x:v>
      </x:c>
      <x:c r="O852" s="35">
        <x:f t="shared" si="469"/>
        <x:v>0.21083050218901442</x:v>
      </x:c>
      <x:c r="P852" s="26" t="b">
        <x:f t="shared" si="470"/>
        <x:v>0</x:v>
      </x:c>
      <x:c r="Q852" s="26" t="b">
        <x:f t="shared" si="471"/>
        <x:v>0</x:v>
      </x:c>
      <x:c r="R852" s="26" t="b">
        <x:f t="shared" si="472"/>
        <x:v>0</x:v>
      </x:c>
      <x:c r="S852" s="26" t="b">
        <x:f t="shared" si="498"/>
        <x:v>0</x:v>
      </x:c>
      <x:c r="T852" s="26" t="str">
        <x:f t="shared" si="499"/>
        <x:v>不调</x:v>
      </x:c>
      <x:c r="U852" s="34">
        <x:f t="shared" si="473"/>
        <x:v>0.12835685371699321</x:v>
      </x:c>
      <x:c r="V852" s="34">
        <x:f t="shared" si="474"/>
        <x:v>0.12769529655086387</x:v>
      </x:c>
      <x:c r="W852" s="34">
        <x:f t="shared" si="475"/>
        <x:v>0.89067474201387364</x:v>
      </x:c>
      <x:c r="X852" s="34">
        <x:f t="shared" si="476"/>
        <x:v>6.7766018418166138E-2</x:v>
      </x:c>
      <x:c r="Y852" s="34">
        <x:f t="shared" si="500"/>
        <x:v>0.99998626710299976</x:v>
      </x:c>
      <x:c r="Z852" s="34">
        <x:f t="shared" si="477"/>
        <x:v>0.12835509100554185</x:v>
      </x:c>
      <x:c r="AA852" s="34">
        <x:f t="shared" si="478"/>
        <x:v>0.12769354292450891</x:v>
      </x:c>
      <x:c r="AB852" s="34">
        <x:f t="shared" si="479"/>
        <x:v>0.89066251046938083</x:v>
      </x:c>
      <x:c r="AC852" s="34">
        <x:f t="shared" si="480"/>
        <x:v>6.7765087794415091E-2</x:v>
      </x:c>
      <x:c r="AD852" s="34">
        <x:f t="shared" si="481"/>
        <x:v>1.2144762321938467</x:v>
      </x:c>
      <x:c r="AE852" s="34">
        <x:f t="shared" si="501"/>
        <x:v>1.2271310790182974</x:v>
      </x:c>
      <x:c r="AF852" s="33">
        <x:f t="shared" si="482"/>
        <x:v>-1.0312546915994147E-2</x:v>
      </x:c>
      <x:c r="AG852" s="33">
        <x:f t="shared" si="502"/>
        <x:v>-1.1322649404321705E-3</x:v>
      </x:c>
      <x:c r="AH852" s="30">
        <x:f t="shared" si="503"/>
        <x:v>45016</x:v>
      </x:c>
      <x:c r="AI852" s="36">
        <x:f t="shared" si="483"/>
        <x:v>2023</x:v>
      </x:c>
      <x:c r="AJ852" s="36">
        <x:f t="shared" si="484"/>
        <x:v>5</x:v>
      </x:c>
      <x:c r="AK852" s="26">
        <x:f t="shared" si="485"/>
        <x:v>0</x:v>
      </x:c>
      <x:c r="AL852" s="34">
        <x:f t="shared" si="504"/>
        <x:v>1.2172230718326127</x:v>
      </x:c>
      <x:c r="AM852" s="35" t="str">
        <x:f t="shared" si="486"/>
      </x:c>
      <x:c r="AN852" s="34">
        <x:f t="shared" si="505"/>
        <x:v>1.2271310790182974</x:v>
      </x:c>
      <x:c r="AO852" s="35">
        <x:f t="shared" si="487"/>
        <x:v>-1.0312546915994147E-2</x:v>
      </x:c>
      <x:c r="AP852" s="31">
        <x:f t="shared" si="488"/>
        <x:v>1</x:v>
      </x:c>
      <x:c r="AQ852" s="26" t="b">
        <x:f t="shared" si="489"/>
        <x:v>1</x:v>
      </x:c>
    </x:row>
    <x:row r="853">
      <x:c r="A853" s="30" t="n">
        <x:f>'净值底稿'!A815</x:f>
        <x:v>45057</x:v>
      </x:c>
      <x:c r="B853" s="32" t="n">
        <x:f>'净值底稿'!F815</x:f>
        <x:v>1.7532556589420025</x:v>
      </x:c>
      <x:c r="C853" s="32" t="n">
        <x:f>'净值底稿'!O815</x:f>
        <x:v>1.28536350196694</x:v>
      </x:c>
      <x:c r="D853" s="32" t="n">
        <x:f>'净值底稿'!P815</x:f>
        <x:v>1.5962</x:v>
      </x:c>
      <x:c r="E853" s="32" t="n">
        <x:f>'净值底稿'!Q815</x:f>
        <x:v>1.6244</x:v>
      </x:c>
      <x:c r="F853" s="33">
        <x:f t="shared" si="490"/>
        <x:v>-3.7397251288604494E-3</x:v>
      </x:c>
      <x:c r="G853" s="33">
        <x:f t="shared" si="491"/>
        <x:v>9.2515688158845144E-4</x:v>
      </x:c>
      <x:c r="H853" s="33">
        <x:f t="shared" si="492"/>
        <x:v>1.3173577567280326E-3</x:v>
      </x:c>
      <x:c r="I853" s="33">
        <x:f t="shared" si="493"/>
        <x:v>6.7763198422965409E-4</x:v>
      </x:c>
      <x:c r="J853" s="34">
        <x:f t="shared" si="494"/>
        <x:v>0.12787507824629127</x:v>
      </x:c>
      <x:c r="K853" s="34">
        <x:f t="shared" si="495"/>
        <x:v>0.12781167948447994</x:v>
      </x:c>
      <x:c r="L853" s="34">
        <x:f t="shared" si="496"/>
        <x:v>0.89183583163617453</x:v>
      </x:c>
      <x:c r="M853" s="34">
        <x:f t="shared" si="497"/>
        <x:v>6.7811007585318717E-2</x:v>
      </x:c>
      <x:c r="N853" s="34">
        <x:f t="shared" si="468"/>
        <x:v>1.2153335969522645</x:v>
      </x:c>
      <x:c r="O853" s="35">
        <x:f t="shared" si="469"/>
        <x:v>0.21038401174127502</x:v>
      </x:c>
      <x:c r="P853" s="26" t="b">
        <x:f t="shared" si="470"/>
        <x:v>0</x:v>
      </x:c>
      <x:c r="Q853" s="26" t="b">
        <x:f t="shared" si="471"/>
        <x:v>0</x:v>
      </x:c>
      <x:c r="R853" s="26" t="b">
        <x:f t="shared" si="472"/>
        <x:v>0</x:v>
      </x:c>
      <x:c r="S853" s="26" t="b">
        <x:f t="shared" si="498"/>
        <x:v>0</x:v>
      </x:c>
      <x:c r="T853" s="26" t="str">
        <x:f t="shared" si="499"/>
        <x:v>不调</x:v>
      </x:c>
      <x:c r="U853" s="34">
        <x:f t="shared" si="473"/>
        <x:v>0.12787507824629127</x:v>
      </x:c>
      <x:c r="V853" s="34">
        <x:f t="shared" si="474"/>
        <x:v>0.12781167948447994</x:v>
      </x:c>
      <x:c r="W853" s="34">
        <x:f t="shared" si="475"/>
        <x:v>0.89183583163617453</x:v>
      </x:c>
      <x:c r="X853" s="34">
        <x:f t="shared" si="476"/>
        <x:v>6.7811007585318717E-2</x:v>
      </x:c>
      <x:c r="Y853" s="34">
        <x:f t="shared" si="500"/>
        <x:v>0.99998626710299976</x:v>
      </x:c>
      <x:c r="Z853" s="34">
        <x:f t="shared" si="477"/>
        <x:v>0.12787332215101282</x:v>
      </x:c>
      <x:c r="AA853" s="34">
        <x:f t="shared" si="478"/>
        <x:v>0.12780992425985016</x:v>
      </x:c>
      <x:c r="AB853" s="34">
        <x:f t="shared" si="479"/>
        <x:v>0.89182358414655749</x:v>
      </x:c>
      <x:c r="AC853" s="34">
        <x:f t="shared" si="480"/>
        <x:v>6.7810076343736064E-2</x:v>
      </x:c>
      <x:c r="AD853" s="34">
        <x:f t="shared" si="481"/>
        <x:v>1.2153169069011567</x:v>
      </x:c>
      <x:c r="AE853" s="34">
        <x:f t="shared" si="501"/>
        <x:v>1.2271310790182974</x:v>
      </x:c>
      <x:c r="AF853" s="33">
        <x:f t="shared" si="482"/>
        <x:v>-9.6274736408697992E-3</x:v>
      </x:c>
      <x:c r="AG853" s="33">
        <x:f t="shared" si="502"/>
        <x:v>6.9221174118117013E-4</x:v>
      </x:c>
      <x:c r="AH853" s="30">
        <x:f t="shared" si="503"/>
        <x:v>45016</x:v>
      </x:c>
      <x:c r="AI853" s="36">
        <x:f t="shared" si="483"/>
        <x:v>2023</x:v>
      </x:c>
      <x:c r="AJ853" s="36">
        <x:f t="shared" si="484"/>
        <x:v>5</x:v>
      </x:c>
      <x:c r="AK853" s="26">
        <x:f t="shared" si="485"/>
        <x:v>0</x:v>
      </x:c>
      <x:c r="AL853" s="34">
        <x:f t="shared" si="504"/>
        <x:v>1.2172230718326127</x:v>
      </x:c>
      <x:c r="AM853" s="35" t="str">
        <x:f t="shared" si="486"/>
      </x:c>
      <x:c r="AN853" s="34">
        <x:f t="shared" si="505"/>
        <x:v>1.2271310790182974</x:v>
      </x:c>
      <x:c r="AO853" s="35">
        <x:f t="shared" si="487"/>
        <x:v>-9.6274736408697992E-3</x:v>
      </x:c>
      <x:c r="AP853" s="31">
        <x:f t="shared" si="488"/>
        <x:v>1</x:v>
      </x:c>
      <x:c r="AQ853" s="26" t="b">
        <x:f t="shared" si="489"/>
        <x:v>1</x:v>
      </x:c>
    </x:row>
    <x:row r="854">
      <x:c r="A854" s="30" t="n">
        <x:f>'净值底稿'!A816</x:f>
        <x:v>45058</x:v>
      </x:c>
      <x:c r="B854" s="32" t="n">
        <x:f>'净值底稿'!F816</x:f>
        <x:v>1.73157364770926</x:v>
      </x:c>
      <x:c r="C854" s="32" t="n">
        <x:f>'净值底稿'!O816</x:f>
        <x:v>1.270100608880126</x:v>
      </x:c>
      <x:c r="D854" s="32" t="n">
        <x:f>'净值底稿'!P816</x:f>
        <x:v>1.5961</x:v>
      </x:c>
      <x:c r="E854" s="32" t="n">
        <x:f>'净值底稿'!Q816</x:f>
        <x:v>1.6156</x:v>
      </x:c>
      <x:c r="F854" s="33">
        <x:f t="shared" si="490"/>
        <x:v>-1.2366713959917508E-2</x:v>
      </x:c>
      <x:c r="G854" s="33">
        <x:f t="shared" si="491"/>
        <x:v>-1.1874378775698635E-2</x:v>
      </x:c>
      <x:c r="H854" s="33">
        <x:f t="shared" si="492"/>
        <x:v>-6.2648790878361282E-5</x:v>
      </x:c>
      <x:c r="I854" s="33">
        <x:f t="shared" si="493"/>
        <x:v>-5.4173848805714186E-3</x:v>
      </x:c>
      <x:c r="J854" s="34">
        <x:f t="shared" si="494"/>
        <x:v>0.12629194935286686</x:v>
      </x:c>
      <x:c r="K854" s="34">
        <x:f t="shared" si="495"/>
        <x:v>0.12629226080789535</x:v>
      </x:c>
      <x:c r="L854" s="34">
        <x:f t="shared" si="496"/>
        <x:v>0.89176771247733388</x:v>
      </x:c>
      <x:c r="M854" s="34">
        <x:f t="shared" si="497"/>
        <x:v>6.7442723061401116E-2</x:v>
      </x:c>
      <x:c r="N854" s="34">
        <x:f t="shared" si="468"/>
        <x:v>1.2117946456994972</x:v>
      </x:c>
      <x:c r="O854" s="35">
        <x:f t="shared" si="469"/>
        <x:v>0.20843813022045524</x:v>
      </x:c>
      <x:c r="P854" s="26" t="b">
        <x:f t="shared" si="470"/>
        <x:v>0</x:v>
      </x:c>
      <x:c r="Q854" s="26" t="b">
        <x:f t="shared" si="471"/>
        <x:v>0</x:v>
      </x:c>
      <x:c r="R854" s="26" t="b">
        <x:f t="shared" si="472"/>
        <x:v>0</x:v>
      </x:c>
      <x:c r="S854" s="26" t="b">
        <x:f t="shared" si="498"/>
        <x:v>0</x:v>
      </x:c>
      <x:c r="T854" s="26" t="str">
        <x:f t="shared" si="499"/>
        <x:v>不调</x:v>
      </x:c>
      <x:c r="U854" s="34">
        <x:f t="shared" si="473"/>
        <x:v>0.12629194935286686</x:v>
      </x:c>
      <x:c r="V854" s="34">
        <x:f t="shared" si="474"/>
        <x:v>0.12629226080789535</x:v>
      </x:c>
      <x:c r="W854" s="34">
        <x:f t="shared" si="475"/>
        <x:v>0.89176771247733388</x:v>
      </x:c>
      <x:c r="X854" s="34">
        <x:f t="shared" si="476"/>
        <x:v>6.7442723061401116E-2</x:v>
      </x:c>
      <x:c r="Y854" s="34">
        <x:f t="shared" si="500"/>
        <x:v>0.99998626710299976</x:v>
      </x:c>
      <x:c r="Z854" s="34">
        <x:f t="shared" si="477"/>
        <x:v>0.12629021499853443</x:v>
      </x:c>
      <x:c r="AA854" s="34">
        <x:f t="shared" si="478"/>
        <x:v>0.12629052644928576</x:v>
      </x:c>
      <x:c r="AB854" s="34">
        <x:f t="shared" si="479"/>
        <x:v>0.89175546592319033</x:v>
      </x:c>
      <x:c r="AC854" s="34">
        <x:f t="shared" si="480"/>
        <x:v>6.7441796877431903E-2</x:v>
      </x:c>
      <x:c r="AD854" s="34">
        <x:f t="shared" si="481"/>
        <x:v>1.2117780042484425</x:v>
      </x:c>
      <x:c r="AE854" s="34">
        <x:f t="shared" si="501"/>
        <x:v>1.2271310790182974</x:v>
      </x:c>
      <x:c r="AF854" s="33">
        <x:f t="shared" si="482"/>
        <x:v>-1.2511356799908779E-2</x:v>
      </x:c>
      <x:c r="AG854" s="33">
        <x:f t="shared" si="502"/>
        <x:v>-2.9119175686758147E-3</x:v>
      </x:c>
      <x:c r="AH854" s="30">
        <x:f t="shared" si="503"/>
        <x:v>45016</x:v>
      </x:c>
      <x:c r="AI854" s="36">
        <x:f t="shared" si="483"/>
        <x:v>2023</x:v>
      </x:c>
      <x:c r="AJ854" s="36">
        <x:f t="shared" si="484"/>
        <x:v>5</x:v>
      </x:c>
      <x:c r="AK854" s="26">
        <x:f t="shared" si="485"/>
        <x:v>0</x:v>
      </x:c>
      <x:c r="AL854" s="34">
        <x:f t="shared" si="504"/>
        <x:v>1.2172230718326127</x:v>
      </x:c>
      <x:c r="AM854" s="35" t="str">
        <x:f t="shared" si="486"/>
      </x:c>
      <x:c r="AN854" s="34">
        <x:f t="shared" si="505"/>
        <x:v>1.2271310790182974</x:v>
      </x:c>
      <x:c r="AO854" s="35">
        <x:f t="shared" si="487"/>
        <x:v>-1.2511356799908779E-2</x:v>
      </x:c>
      <x:c r="AP854" s="31">
        <x:f t="shared" si="488"/>
        <x:v>1</x:v>
      </x:c>
      <x:c r="AQ854" s="26" t="b">
        <x:f t="shared" si="489"/>
        <x:v>1</x:v>
      </x:c>
    </x:row>
    <x:row r="855">
      <x:c r="A855" s="30" t="n">
        <x:f>'净值底稿'!A817</x:f>
        <x:v>45061</x:v>
      </x:c>
      <x:c r="B855" s="32" t="n">
        <x:f>'净值底稿'!F817</x:f>
        <x:v>1.7277298772392773</x:v>
      </x:c>
      <x:c r="C855" s="32" t="n">
        <x:f>'净值底稿'!O817</x:f>
        <x:v>1.2817588325406861</x:v>
      </x:c>
      <x:c r="D855" s="32" t="n">
        <x:f>'净值底稿'!P817</x:f>
        <x:v>1.5961</x:v>
      </x:c>
      <x:c r="E855" s="32" t="n">
        <x:f>'净值底稿'!Q817</x:f>
        <x:v>1.6213</x:v>
      </x:c>
      <x:c r="F855" s="33">
        <x:f t="shared" si="490"/>
        <x:v>-2.2198134483437659E-3</x:v>
      </x:c>
      <x:c r="G855" s="33">
        <x:f t="shared" si="491"/>
        <x:v>9.1789765149701275E-3</x:v>
      </x:c>
      <x:c r="H855" s="33">
        <x:f t="shared" si="492"/>
        <x:v>0</x:v>
      </x:c>
      <x:c r="I855" s="33">
        <x:f t="shared" si="493"/>
        <x:v>3.5281010151027026E-3</x:v>
      </x:c>
      <x:c r="J855" s="34">
        <x:f t="shared" si="494"/>
        <x:v>0.12600987428088647</x:v>
      </x:c>
      <x:c r="K855" s="34">
        <x:f t="shared" si="495"/>
        <x:v>0.12744974422562697</x:v>
      </x:c>
      <x:c r="L855" s="34">
        <x:f t="shared" si="496"/>
        <x:v>0.89175546592319033</x:v>
      </x:c>
      <x:c r="M855" s="34">
        <x:f t="shared" si="497"/>
        <x:v>6.7679738349455523E-2</x:v>
      </x:c>
      <x:c r="N855" s="34">
        <x:f t="shared" si="468"/>
        <x:v>1.2128948227791594</x:v>
      </x:c>
      <x:c r="O855" s="35">
        <x:f t="shared" si="469"/>
        <x:v>0.20897081407747314</x:v>
      </x:c>
      <x:c r="P855" s="26" t="b">
        <x:f t="shared" si="470"/>
        <x:v>0</x:v>
      </x:c>
      <x:c r="Q855" s="26" t="b">
        <x:f t="shared" si="471"/>
        <x:v>0</x:v>
      </x:c>
      <x:c r="R855" s="26" t="b">
        <x:f t="shared" si="472"/>
        <x:v>0</x:v>
      </x:c>
      <x:c r="S855" s="26" t="b">
        <x:f t="shared" si="498"/>
        <x:v>0</x:v>
      </x:c>
      <x:c r="T855" s="26" t="str">
        <x:f t="shared" si="499"/>
        <x:v>不调</x:v>
      </x:c>
      <x:c r="U855" s="34">
        <x:f t="shared" si="473"/>
        <x:v>0.12600987428088647</x:v>
      </x:c>
      <x:c r="V855" s="34">
        <x:f t="shared" si="474"/>
        <x:v>0.12744974422562697</x:v>
      </x:c>
      <x:c r="W855" s="34">
        <x:f t="shared" si="475"/>
        <x:v>0.89175546592319033</x:v>
      </x:c>
      <x:c r="X855" s="34">
        <x:f t="shared" si="476"/>
        <x:v>6.7679738349455523E-2</x:v>
      </x:c>
      <x:c r="Y855" s="34">
        <x:f t="shared" si="500"/>
        <x:v>0.99995880187477393</x:v>
      </x:c>
      <x:c r="Z855" s="34">
        <x:f t="shared" si="477"/>
        <x:v>0.12600468291030614</x:v>
      </x:c>
      <x:c r="AA855" s="34">
        <x:f t="shared" si="478"/>
        <x:v>0.12744449353510431</x:v>
      </x:c>
      <x:c r="AB855" s="34">
        <x:f t="shared" si="479"/>
        <x:v>0.89171872726983414</x:v>
      </x:c>
      <x:c r="AC855" s="34">
        <x:f t="shared" si="480"/>
        <x:v>6.7676950071119735E-2</x:v>
      </x:c>
      <x:c r="AD855" s="34">
        <x:f t="shared" si="481"/>
        <x:v>1.2128448537863643</x:v>
      </x:c>
      <x:c r="AE855" s="34">
        <x:f t="shared" si="501"/>
        <x:v>1.2271310790182974</x:v>
      </x:c>
      <x:c r="AF855" s="33">
        <x:f t="shared" si="482"/>
        <x:v>-1.1641971649322125E-2</x:v>
      </x:c>
      <x:c r="AG855" s="33">
        <x:f t="shared" si="502"/>
        <x:v>8.804001510025472E-4</x:v>
      </x:c>
      <x:c r="AH855" s="30">
        <x:f t="shared" si="503"/>
        <x:v>45016</x:v>
      </x:c>
      <x:c r="AI855" s="36">
        <x:f t="shared" si="483"/>
        <x:v>2023</x:v>
      </x:c>
      <x:c r="AJ855" s="36">
        <x:f t="shared" si="484"/>
        <x:v>5</x:v>
      </x:c>
      <x:c r="AK855" s="26">
        <x:f t="shared" si="485"/>
        <x:v>0</x:v>
      </x:c>
      <x:c r="AL855" s="34">
        <x:f t="shared" si="504"/>
        <x:v>1.2172230718326127</x:v>
      </x:c>
      <x:c r="AM855" s="35" t="str">
        <x:f t="shared" si="486"/>
      </x:c>
      <x:c r="AN855" s="34">
        <x:f t="shared" si="505"/>
        <x:v>1.2271310790182974</x:v>
      </x:c>
      <x:c r="AO855" s="35">
        <x:f t="shared" si="487"/>
        <x:v>-1.1641971649322125E-2</x:v>
      </x:c>
      <x:c r="AP855" s="31">
        <x:f t="shared" si="488"/>
        <x:v>1</x:v>
      </x:c>
      <x:c r="AQ855" s="26" t="b">
        <x:f t="shared" si="489"/>
        <x:v>1</x:v>
      </x:c>
    </x:row>
    <x:row r="856">
      <x:c r="A856" s="30" t="n">
        <x:f>'净值底稿'!A818</x:f>
        <x:v>45062</x:v>
      </x:c>
      <x:c r="B856" s="32" t="n">
        <x:f>'净值底稿'!F818</x:f>
        <x:v>1.6912954281884351</x:v>
      </x:c>
      <x:c r="C856" s="32" t="n">
        <x:f>'净值底稿'!O818</x:f>
        <x:v>1.2722486335192187</x:v>
      </x:c>
      <x:c r="D856" s="32" t="n">
        <x:f>'净值底稿'!P818</x:f>
        <x:v>1.596</x:v>
      </x:c>
      <x:c r="E856" s="32" t="n">
        <x:f>'净值底稿'!Q818</x:f>
        <x:v>1.6172</x:v>
      </x:c>
      <x:c r="F856" s="33">
        <x:f t="shared" si="490"/>
        <x:v>-2.1088047113626551E-2</x:v>
      </x:c>
      <x:c r="G856" s="33">
        <x:f t="shared" si="491"/>
        <x:v>-7.4196477371771818E-3</x:v>
      </x:c>
      <x:c r="H856" s="33">
        <x:f t="shared" si="492"/>
        <x:v>-6.2652715995259456E-5</x:v>
      </x:c>
      <x:c r="I856" s="33">
        <x:f t="shared" si="493"/>
        <x:v>-2.5288348855856402E-3</x:v>
      </x:c>
      <x:c r="J856" s="34">
        <x:f t="shared" si="494"/>
        <x:v>0.12334749022055604</x:v>
      </x:c>
      <x:c r="K856" s="34">
        <x:f t="shared" si="495"/>
        <x:v>0.1264989002870309</x:v>
      </x:c>
      <x:c r="L856" s="34">
        <x:f t="shared" si="496"/>
        <x:v>0.89166285866966688</x:v>
      </x:c>
      <x:c r="M856" s="34">
        <x:f t="shared" si="497"/>
        <x:v>6.7505806238829846E-2</x:v>
      </x:c>
      <x:c r="N856" s="34">
        <x:f t="shared" si="468"/>
        <x:v>1.2090150554160837</x:v>
      </x:c>
      <x:c r="O856" s="35">
        <x:f t="shared" si="469"/>
        <x:v>0.20665283644594656</x:v>
      </x:c>
      <x:c r="P856" s="26" t="b">
        <x:f t="shared" si="470"/>
        <x:v>0</x:v>
      </x:c>
      <x:c r="Q856" s="26" t="b">
        <x:f t="shared" si="471"/>
        <x:v>0</x:v>
      </x:c>
      <x:c r="R856" s="26" t="b">
        <x:f t="shared" si="472"/>
        <x:v>0</x:v>
      </x:c>
      <x:c r="S856" s="26" t="b">
        <x:f t="shared" si="498"/>
        <x:v>0</x:v>
      </x:c>
      <x:c r="T856" s="26" t="str">
        <x:f t="shared" si="499"/>
        <x:v>不调</x:v>
      </x:c>
      <x:c r="U856" s="34">
        <x:f t="shared" si="473"/>
        <x:v>0.12334749022055604</x:v>
      </x:c>
      <x:c r="V856" s="34">
        <x:f t="shared" si="474"/>
        <x:v>0.1264989002870309</x:v>
      </x:c>
      <x:c r="W856" s="34">
        <x:f t="shared" si="475"/>
        <x:v>0.89166285866966688</x:v>
      </x:c>
      <x:c r="X856" s="34">
        <x:f t="shared" si="476"/>
        <x:v>6.7505806238829846E-2</x:v>
      </x:c>
      <x:c r="Y856" s="34">
        <x:f t="shared" si="500"/>
        <x:v>0.99998626710299976</x:v>
      </x:c>
      <x:c r="Z856" s="34">
        <x:f t="shared" si="477"/>
        <x:v>0.1233457963021776</x:v>
      </x:c>
      <x:c r="AA856" s="34">
        <x:f t="shared" si="478"/>
        <x:v>0.12649716309066261</x:v>
      </x:c>
      <x:c r="AB856" s="34">
        <x:f t="shared" si="479"/>
        <x:v>0.89165061355546982</x:v>
      </x:c>
      <x:c r="AC856" s="34">
        <x:f t="shared" si="480"/>
        <x:v>6.7504879188545849E-2</x:v>
      </x:c>
      <x:c r="AD856" s="34">
        <x:f t="shared" si="481"/>
        <x:v>1.2089984521368558</x:v>
      </x:c>
      <x:c r="AE856" s="34">
        <x:f t="shared" si="501"/>
        <x:v>1.2271310790182974</x:v>
      </x:c>
      <x:c r="AF856" s="33">
        <x:f t="shared" si="482"/>
        <x:v>-1.4776438468128261E-2</x:v>
      </x:c>
      <x:c r="AG856" s="33">
        <x:f t="shared" si="502"/>
        <x:v>-3.1713880283208429E-3</x:v>
      </x:c>
      <x:c r="AH856" s="30">
        <x:f t="shared" si="503"/>
        <x:v>45016</x:v>
      </x:c>
      <x:c r="AI856" s="36">
        <x:f t="shared" si="483"/>
        <x:v>2023</x:v>
      </x:c>
      <x:c r="AJ856" s="36">
        <x:f t="shared" si="484"/>
        <x:v>5</x:v>
      </x:c>
      <x:c r="AK856" s="26">
        <x:f t="shared" si="485"/>
        <x:v>0</x:v>
      </x:c>
      <x:c r="AL856" s="34">
        <x:f t="shared" si="504"/>
        <x:v>1.2172230718326127</x:v>
      </x:c>
      <x:c r="AM856" s="35" t="str">
        <x:f t="shared" si="486"/>
      </x:c>
      <x:c r="AN856" s="34">
        <x:f t="shared" si="505"/>
        <x:v>1.2271310790182974</x:v>
      </x:c>
      <x:c r="AO856" s="35">
        <x:f t="shared" si="487"/>
        <x:v>-1.4776438468128261E-2</x:v>
      </x:c>
      <x:c r="AP856" s="31">
        <x:f t="shared" si="488"/>
        <x:v>1</x:v>
      </x:c>
      <x:c r="AQ856" s="26" t="b">
        <x:f t="shared" si="489"/>
        <x:v>1</x:v>
      </x:c>
    </x:row>
    <x:row r="857">
      <x:c r="A857" s="30" t="n">
        <x:f>'净值底稿'!A819</x:f>
        <x:v>45063</x:v>
      </x:c>
      <x:c r="B857" s="32" t="n">
        <x:f>'净值底稿'!F819</x:f>
        <x:v>1.7013012600776876</x:v>
      </x:c>
      <x:c r="C857" s="32" t="n">
        <x:f>'净值底稿'!O819</x:f>
        <x:v>1.2773121186767837</x:v>
      </x:c>
      <x:c r="D857" s="32" t="n">
        <x:f>'净值底稿'!P819</x:f>
        <x:v>1.5958</x:v>
      </x:c>
      <x:c r="E857" s="32" t="n">
        <x:f>'净值底稿'!Q819</x:f>
        <x:v>1.6106</x:v>
      </x:c>
      <x:c r="F857" s="33">
        <x:f t="shared" si="490"/>
        <x:v>5.9160757620977389E-3</x:v>
      </x:c>
      <x:c r="G857" s="33">
        <x:f t="shared" si="491"/>
        <x:v>3.9799493779442141E-3</x:v>
      </x:c>
      <x:c r="H857" s="33">
        <x:f t="shared" si="492"/>
        <x:v>-1.2531328320797286E-4</x:v>
      </x:c>
      <x:c r="I857" s="33">
        <x:f t="shared" si="493"/>
        <x:v>-4.0811278753400959E-3</x:v>
      </x:c>
      <x:c r="J857" s="34">
        <x:f t="shared" si="494"/>
        <x:v>0.12407551937803755</x:v>
      </x:c>
      <x:c r="K857" s="34">
        <x:f t="shared" si="495"/>
        <x:v>0.12700061539621701</x:v>
      </x:c>
      <x:c r="L857" s="34">
        <x:f t="shared" si="496"/>
        <x:v>0.89153887788961073</x:v>
      </x:c>
      <x:c r="M857" s="34">
        <x:f t="shared" si="497"/>
        <x:v>6.7229383144368007E-2</x:v>
      </x:c>
      <x:c r="N857" s="34">
        <x:f t="shared" si="468"/>
        <x:v>1.2098443958082332</x:v>
      </x:c>
      <x:c r="O857" s="35">
        <x:f t="shared" si="469"/>
        <x:v>0.2075276255724802</x:v>
      </x:c>
      <x:c r="P857" s="26" t="b">
        <x:f t="shared" si="470"/>
        <x:v>0</x:v>
      </x:c>
      <x:c r="Q857" s="26" t="b">
        <x:f t="shared" si="471"/>
        <x:v>0</x:v>
      </x:c>
      <x:c r="R857" s="26" t="b">
        <x:f t="shared" si="472"/>
        <x:v>0</x:v>
      </x:c>
      <x:c r="S857" s="26" t="b">
        <x:f t="shared" si="498"/>
        <x:v>0</x:v>
      </x:c>
      <x:c r="T857" s="26" t="str">
        <x:f t="shared" si="499"/>
        <x:v>不调</x:v>
      </x:c>
      <x:c r="U857" s="34">
        <x:f t="shared" si="473"/>
        <x:v>0.12407551937803755</x:v>
      </x:c>
      <x:c r="V857" s="34">
        <x:f t="shared" si="474"/>
        <x:v>0.12700061539621701</x:v>
      </x:c>
      <x:c r="W857" s="34">
        <x:f t="shared" si="475"/>
        <x:v>0.89153887788961073</x:v>
      </x:c>
      <x:c r="X857" s="34">
        <x:f t="shared" si="476"/>
        <x:v>6.7229383144368007E-2</x:v>
      </x:c>
      <x:c r="Y857" s="34">
        <x:f t="shared" si="500"/>
        <x:v>0.99998626710299976</x:v>
      </x:c>
      <x:c r="Z857" s="34">
        <x:f t="shared" si="477"/>
        <x:v>0.12407381546170969</x:v>
      </x:c>
      <x:c r="AA857" s="34">
        <x:f t="shared" si="478"/>
        <x:v>0.1269988713098468</x:v>
      </x:c>
      <x:c r="AB857" s="34">
        <x:f t="shared" si="479"/>
        <x:v>0.89152663447802893</x:v>
      </x:c>
      <x:c r="AC857" s="34">
        <x:f t="shared" si="480"/>
        <x:v>6.7228459890173897E-2</x:v>
      </x:c>
      <x:c r="AD857" s="34">
        <x:f t="shared" si="481"/>
        <x:v>1.2098277811397593</x:v>
      </x:c>
      <x:c r="AE857" s="34">
        <x:f t="shared" si="501"/>
        <x:v>1.2271310790182974</x:v>
      </x:c>
      <x:c r="AF857" s="33">
        <x:f t="shared" si="482"/>
        <x:v>-1.4100610908152289E-2</x:v>
      </x:c>
      <x:c r="AG857" s="33">
        <x:f t="shared" si="502"/>
        <x:v>6.8596365978601526E-4</x:v>
      </x:c>
      <x:c r="AH857" s="30">
        <x:f t="shared" si="503"/>
        <x:v>45016</x:v>
      </x:c>
      <x:c r="AI857" s="36">
        <x:f t="shared" si="483"/>
        <x:v>2023</x:v>
      </x:c>
      <x:c r="AJ857" s="36">
        <x:f t="shared" si="484"/>
        <x:v>5</x:v>
      </x:c>
      <x:c r="AK857" s="26">
        <x:f t="shared" si="485"/>
        <x:v>0</x:v>
      </x:c>
      <x:c r="AL857" s="34">
        <x:f t="shared" si="504"/>
        <x:v>1.2172230718326127</x:v>
      </x:c>
      <x:c r="AM857" s="35" t="str">
        <x:f t="shared" si="486"/>
      </x:c>
      <x:c r="AN857" s="34">
        <x:f t="shared" si="505"/>
        <x:v>1.2271310790182974</x:v>
      </x:c>
      <x:c r="AO857" s="35">
        <x:f t="shared" si="487"/>
        <x:v>-1.4100610908152289E-2</x:v>
      </x:c>
      <x:c r="AP857" s="31">
        <x:f t="shared" si="488"/>
        <x:v>1</x:v>
      </x:c>
      <x:c r="AQ857" s="26" t="b">
        <x:f t="shared" si="489"/>
        <x:v>1</x:v>
      </x:c>
    </x:row>
    <x:row r="858">
      <x:c r="A858" s="30" t="n">
        <x:f>'净值底稿'!A820</x:f>
        <x:v>45064</x:v>
      </x:c>
      <x:c r="B858" s="32" t="n">
        <x:f>'净值底稿'!F820</x:f>
        <x:v>1.7710343185078723</x:v>
      </x:c>
      <x:c r="C858" s="32" t="n">
        <x:f>'净值底稿'!O820</x:f>
        <x:v>1.2818285849364361</x:v>
      </x:c>
      <x:c r="D858" s="32" t="n">
        <x:f>'净值底稿'!P820</x:f>
        <x:v>1.5956</x:v>
      </x:c>
      <x:c r="E858" s="32" t="n">
        <x:f>'净值底稿'!Q820</x:f>
        <x:v>1.6079</x:v>
      </x:c>
      <x:c r="F858" s="33">
        <x:f t="shared" si="490"/>
        <x:v>4.0988071934420667E-2</x:v>
      </x:c>
      <x:c r="G858" s="33">
        <x:f t="shared" si="491"/>
        <x:v>3.5359143576678687E-3</x:v>
      </x:c>
      <x:c r="H858" s="33">
        <x:f t="shared" si="492"/>
        <x:v>-1.2532898859518582E-4</x:v>
      </x:c>
      <x:c r="I858" s="33">
        <x:f t="shared" si="493"/>
        <x:v>-1.6763938904755804E-3</x:v>
      </x:c>
      <x:c r="J858" s="34">
        <x:f t="shared" si="494"/>
        <x:v>0.12915936193503227</x:v>
      </x:c>
      <x:c r="K858" s="34">
        <x:f t="shared" si="495"/>
        <x:v>0.12744792844231889</x:v>
      </x:c>
      <x:c r="L858" s="34">
        <x:f t="shared" si="496"/>
        <x:v>0.89141490034662418</x:v>
      </x:c>
      <x:c r="M858" s="34">
        <x:f t="shared" si="497"/>
        <x:v>6.7115758510747928E-2</x:v>
      </x:c>
      <x:c r="N858" s="34">
        <x:f t="shared" si="468"/>
        <x:v>1.2151379492347234</x:v>
      </x:c>
      <x:c r="O858" s="35">
        <x:f t="shared" si="469"/>
        <x:v>0.21117543941324424</x:v>
      </x:c>
      <x:c r="P858" s="26" t="b">
        <x:f t="shared" si="470"/>
        <x:v>0</x:v>
      </x:c>
      <x:c r="Q858" s="26" t="b">
        <x:f t="shared" si="471"/>
        <x:v>0</x:v>
      </x:c>
      <x:c r="R858" s="26" t="b">
        <x:f t="shared" si="472"/>
        <x:v>0</x:v>
      </x:c>
      <x:c r="S858" s="26" t="b">
        <x:f t="shared" si="498"/>
        <x:v>0</x:v>
      </x:c>
      <x:c r="T858" s="26" t="str">
        <x:f t="shared" si="499"/>
        <x:v>不调</x:v>
      </x:c>
      <x:c r="U858" s="34">
        <x:f t="shared" si="473"/>
        <x:v>0.12915936193503227</x:v>
      </x:c>
      <x:c r="V858" s="34">
        <x:f t="shared" si="474"/>
        <x:v>0.12744792844231889</x:v>
      </x:c>
      <x:c r="W858" s="34">
        <x:f t="shared" si="475"/>
        <x:v>0.89141490034662418</x:v>
      </x:c>
      <x:c r="X858" s="34">
        <x:f t="shared" si="476"/>
        <x:v>6.7115758510747928E-2</x:v>
      </x:c>
      <x:c r="Y858" s="34">
        <x:f t="shared" si="500"/>
        <x:v>0.99998626710299976</x:v>
      </x:c>
      <x:c r="Z858" s="34">
        <x:f t="shared" si="477"/>
        <x:v>0.1291575882028182</x:v>
      </x:c>
      <x:c r="AA858" s="34">
        <x:f t="shared" si="478"/>
        <x:v>0.12744617821304469</x:v>
      </x:c>
      <x:c r="AB858" s="34">
        <x:f t="shared" si="479"/>
        <x:v>0.89140265863761325</x:v>
      </x:c>
      <x:c r="AC858" s="34">
        <x:f t="shared" si="480"/>
        <x:v>6.71148368169492E-2</x:v>
      </x:c>
      <x:c r="AD858" s="34">
        <x:f t="shared" si="481"/>
        <x:v>1.2151212618704252</x:v>
      </x:c>
      <x:c r="AE858" s="34">
        <x:f t="shared" si="501"/>
        <x:v>1.2271310790182974</x:v>
      </x:c>
      <x:c r="AF858" s="33">
        <x:f t="shared" si="482"/>
        <x:v>-9.7869065116336085E-3</x:v>
      </x:c>
      <x:c r="AG858" s="33">
        <x:f t="shared" si="502"/>
        <x:v>4.3754002124822833E-3</x:v>
      </x:c>
      <x:c r="AH858" s="30">
        <x:f t="shared" si="503"/>
        <x:v>45016</x:v>
      </x:c>
      <x:c r="AI858" s="36">
        <x:f t="shared" si="483"/>
        <x:v>2023</x:v>
      </x:c>
      <x:c r="AJ858" s="36">
        <x:f t="shared" si="484"/>
        <x:v>5</x:v>
      </x:c>
      <x:c r="AK858" s="26">
        <x:f t="shared" si="485"/>
        <x:v>0</x:v>
      </x:c>
      <x:c r="AL858" s="34">
        <x:f t="shared" si="504"/>
        <x:v>1.2172230718326127</x:v>
      </x:c>
      <x:c r="AM858" s="35" t="str">
        <x:f t="shared" si="486"/>
      </x:c>
      <x:c r="AN858" s="34">
        <x:f t="shared" si="505"/>
        <x:v>1.2271310790182974</x:v>
      </x:c>
      <x:c r="AO858" s="35">
        <x:f t="shared" si="487"/>
        <x:v>-9.7869065116336085E-3</x:v>
      </x:c>
      <x:c r="AP858" s="31">
        <x:f t="shared" si="488"/>
        <x:v>1</x:v>
      </x:c>
      <x:c r="AQ858" s="26" t="b">
        <x:f t="shared" si="489"/>
        <x:v>1</x:v>
      </x:c>
    </x:row>
    <x:row r="859">
      <x:c r="A859" s="30" t="n">
        <x:f>'净值底稿'!A821</x:f>
        <x:v>45065</x:v>
      </x:c>
      <x:c r="B859" s="32" t="n">
        <x:f>'净值底稿'!F821</x:f>
        <x:v>1.7559153199515</x:v>
      </x:c>
      <x:c r="C859" s="32" t="n">
        <x:f>'净值底稿'!O821</x:f>
        <x:v>1.2818362229310614</x:v>
      </x:c>
      <x:c r="D859" s="32" t="n">
        <x:f>'净值底稿'!P821</x:f>
        <x:v>1.5961</x:v>
      </x:c>
      <x:c r="E859" s="32" t="n">
        <x:f>'净值底稿'!Q821</x:f>
        <x:v>1.6017</x:v>
      </x:c>
      <x:c r="F859" s="33">
        <x:f t="shared" si="490"/>
        <x:v>-8.5368185124217177E-3</x:v>
      </x:c>
      <x:c r="G859" s="33">
        <x:f t="shared" si="491"/>
        <x:v>5.9586708511805142E-6</x:v>
      </x:c>
      <x:c r="H859" s="33">
        <x:f t="shared" si="492"/>
        <x:v>3.1336174479834611E-4</x:v>
      </x:c>
      <x:c r="I859" s="33">
        <x:f t="shared" si="493"/>
        <x:v>-3.8559611916165748E-3</x:v>
      </x:c>
      <x:c r="J859" s="34">
        <x:f t="shared" si="494"/>
        <x:v>0.12805499331282863</x:v>
      </x:c>
      <x:c r="K859" s="34">
        <x:f t="shared" si="495"/>
        <x:v>0.1274469376228719</x:v>
      </x:c>
      <x:c r="L859" s="34">
        <x:f t="shared" si="496"/>
        <x:v>0.89168199013004179</x:v>
      </x:c>
      <x:c r="M859" s="34">
        <x:f t="shared" si="497"/>
        <x:v>6.6856044610801371E-2</x:v>
      </x:c>
      <x:c r="N859" s="34">
        <x:f t="shared" si="468"/>
        <x:v>1.2140399656765437</x:v>
      </x:c>
      <x:c r="O859" s="35">
        <x:f t="shared" si="469"/>
        <x:v>0.21045594721695826</x:v>
      </x:c>
      <x:c r="P859" s="26" t="b">
        <x:f t="shared" si="470"/>
        <x:v>0</x:v>
      </x:c>
      <x:c r="Q859" s="26" t="b">
        <x:f t="shared" si="471"/>
        <x:v>0</x:v>
      </x:c>
      <x:c r="R859" s="26" t="b">
        <x:f t="shared" si="472"/>
        <x:v>0</x:v>
      </x:c>
      <x:c r="S859" s="26" t="b">
        <x:f t="shared" si="498"/>
        <x:v>0</x:v>
      </x:c>
      <x:c r="T859" s="26" t="str">
        <x:f t="shared" si="499"/>
        <x:v>不调</x:v>
      </x:c>
      <x:c r="U859" s="34">
        <x:f t="shared" si="473"/>
        <x:v>0.12805499331282863</x:v>
      </x:c>
      <x:c r="V859" s="34">
        <x:f t="shared" si="474"/>
        <x:v>0.1274469376228719</x:v>
      </x:c>
      <x:c r="W859" s="34">
        <x:f t="shared" si="475"/>
        <x:v>0.89168199013004179</x:v>
      </x:c>
      <x:c r="X859" s="34">
        <x:f t="shared" si="476"/>
        <x:v>6.6856044610801371E-2</x:v>
      </x:c>
      <x:c r="Y859" s="34">
        <x:f t="shared" si="500"/>
        <x:v>0.99998626710299976</x:v>
      </x:c>
      <x:c r="Z859" s="34">
        <x:f t="shared" si="477"/>
        <x:v>0.12805323474679509</x:v>
      </x:c>
      <x:c r="AA859" s="34">
        <x:f t="shared" si="478"/>
        <x:v>0.12744518740720454</x:v>
      </x:c>
      <x:c r="AB859" s="34">
        <x:f t="shared" si="479"/>
        <x:v>0.89166974475311434</x:v>
      </x:c>
      <x:c r="AC859" s="34">
        <x:f t="shared" si="480"/>
        <x:v>6.6855126483626889E-2</x:v>
      </x:c>
      <x:c r="AD859" s="34">
        <x:f t="shared" si="481"/>
        <x:v>1.2140232933907409</x:v>
      </x:c>
      <x:c r="AE859" s="34">
        <x:f t="shared" si="501"/>
        <x:v>1.2271310790182974</x:v>
      </x:c>
      <x:c r="AF859" s="33">
        <x:f t="shared" si="482"/>
        <x:v>-1.0681650763863626E-2</x:v>
      </x:c>
      <x:c r="AG859" s="33">
        <x:f t="shared" si="502"/>
        <x:v>-9.0358757939457135E-4</x:v>
      </x:c>
      <x:c r="AH859" s="30">
        <x:f t="shared" si="503"/>
        <x:v>45016</x:v>
      </x:c>
      <x:c r="AI859" s="36">
        <x:f t="shared" si="483"/>
        <x:v>2023</x:v>
      </x:c>
      <x:c r="AJ859" s="36">
        <x:f t="shared" si="484"/>
        <x:v>5</x:v>
      </x:c>
      <x:c r="AK859" s="26">
        <x:f t="shared" si="485"/>
        <x:v>0</x:v>
      </x:c>
      <x:c r="AL859" s="34">
        <x:f t="shared" si="504"/>
        <x:v>1.2172230718326127</x:v>
      </x:c>
      <x:c r="AM859" s="35" t="str">
        <x:f t="shared" si="486"/>
      </x:c>
      <x:c r="AN859" s="34">
        <x:f t="shared" si="505"/>
        <x:v>1.2271310790182974</x:v>
      </x:c>
      <x:c r="AO859" s="35">
        <x:f t="shared" si="487"/>
        <x:v>-1.0681650763863626E-2</x:v>
      </x:c>
      <x:c r="AP859" s="31">
        <x:f t="shared" si="488"/>
        <x:v>1</x:v>
      </x:c>
      <x:c r="AQ859" s="26" t="b">
        <x:f t="shared" si="489"/>
        <x:v>1</x:v>
      </x:c>
    </x:row>
    <x:row r="860">
      <x:c r="A860" s="30" t="n">
        <x:f>'净值底稿'!A822</x:f>
        <x:v>45068</x:v>
      </x:c>
      <x:c r="B860" s="32" t="n">
        <x:f>'净值底稿'!F822</x:f>
        <x:v>1.7269782558859776</x:v>
      </x:c>
      <x:c r="C860" s="32" t="n">
        <x:f>'净值底稿'!O822</x:f>
        <x:v>1.2849374105198075</x:v>
      </x:c>
      <x:c r="D860" s="32" t="n">
        <x:f>'净值底稿'!P822</x:f>
        <x:v>1.597</x:v>
      </x:c>
      <x:c r="E860" s="32" t="n">
        <x:f>'净值底稿'!Q822</x:f>
        <x:v>1.6076</x:v>
      </x:c>
      <x:c r="F860" s="33">
        <x:f t="shared" si="490"/>
        <x:v>-1.6479760576564528E-2</x:v>
      </x:c>
      <x:c r="G860" s="33">
        <x:f t="shared" si="491"/>
        <x:v>2.4193321527885558E-3</x:v>
      </x:c>
      <x:c r="H860" s="33">
        <x:f t="shared" si="492"/>
        <x:v>5.6387444395711306E-4</x:v>
      </x:c>
      <x:c r="I860" s="33">
        <x:f t="shared" si="493"/>
        <x:v>3.6835861896735711E-3</x:v>
      </x:c>
      <x:c r="J860" s="34">
        <x:f t="shared" si="494"/>
        <x:v>0.12594294809711329</x:v>
      </x:c>
      <x:c r="K860" s="34">
        <x:f t="shared" si="495"/>
        <x:v>0.12775351964681694</x:v>
      </x:c>
      <x:c r="L860" s="34">
        <x:f t="shared" si="496"/>
        <x:v>0.89217253453463041</x:v>
      </x:c>
      <x:c r="M860" s="34">
        <x:f t="shared" si="497"/>
        <x:v>6.7101393104250853E-2</x:v>
      </x:c>
      <x:c r="N860" s="34">
        <x:f t="shared" si="468"/>
        <x:v>1.2129703953828115</x:v>
      </x:c>
      <x:c r="O860" s="35">
        <x:f t="shared" si="469"/>
        <x:v>0.2091530582359053</x:v>
      </x:c>
      <x:c r="P860" s="26" t="b">
        <x:f t="shared" si="470"/>
        <x:v>0</x:v>
      </x:c>
      <x:c r="Q860" s="26" t="b">
        <x:f t="shared" si="471"/>
        <x:v>0</x:v>
      </x:c>
      <x:c r="R860" s="26" t="b">
        <x:f t="shared" si="472"/>
        <x:v>0</x:v>
      </x:c>
      <x:c r="S860" s="26" t="b">
        <x:f t="shared" si="498"/>
        <x:v>0</x:v>
      </x:c>
      <x:c r="T860" s="26" t="str">
        <x:f t="shared" si="499"/>
        <x:v>不调</x:v>
      </x:c>
      <x:c r="U860" s="34">
        <x:f t="shared" si="473"/>
        <x:v>0.12594294809711329</x:v>
      </x:c>
      <x:c r="V860" s="34">
        <x:f t="shared" si="474"/>
        <x:v>0.12775351964681694</x:v>
      </x:c>
      <x:c r="W860" s="34">
        <x:f t="shared" si="475"/>
        <x:v>0.89217253453463041</x:v>
      </x:c>
      <x:c r="X860" s="34">
        <x:f t="shared" si="476"/>
        <x:v>6.7101393104250853E-2</x:v>
      </x:c>
      <x:c r="Y860" s="34">
        <x:f t="shared" si="500"/>
        <x:v>0.99995880187477393</x:v>
      </x:c>
      <x:c r="Z860" s="34">
        <x:f t="shared" si="477"/>
        <x:v>0.12593775948376623</x:v>
      </x:c>
      <x:c r="AA860" s="34">
        <x:f t="shared" si="478"/>
        <x:v>0.12774825644131646</x:v>
      </x:c>
      <x:c r="AB860" s="34">
        <x:f t="shared" si="479"/>
        <x:v>0.89213577869882943</x:v>
      </x:c>
      <x:c r="AC860" s="34">
        <x:f t="shared" si="480"/>
        <x:v>6.7098628652654896E-2</x:v>
      </x:c>
      <x:c r="AD860" s="34">
        <x:f t="shared" si="481"/>
        <x:v>1.2129204232765671</x:v>
      </x:c>
      <x:c r="AE860" s="34">
        <x:f t="shared" si="501"/>
        <x:v>1.2271310790182974</x:v>
      </x:c>
      <x:c r="AF860" s="33">
        <x:f t="shared" si="482"/>
        <x:v>-1.1580389401512625E-2</x:v>
      </x:c>
      <x:c r="AG860" s="33">
        <x:f t="shared" si="502"/>
        <x:v>-9.0844230104802914E-4</x:v>
      </x:c>
      <x:c r="AH860" s="30">
        <x:f t="shared" si="503"/>
        <x:v>45016</x:v>
      </x:c>
      <x:c r="AI860" s="36">
        <x:f t="shared" si="483"/>
        <x:v>2023</x:v>
      </x:c>
      <x:c r="AJ860" s="36">
        <x:f t="shared" si="484"/>
        <x:v>5</x:v>
      </x:c>
      <x:c r="AK860" s="26">
        <x:f t="shared" si="485"/>
        <x:v>0</x:v>
      </x:c>
      <x:c r="AL860" s="34">
        <x:f t="shared" si="504"/>
        <x:v>1.2172230718326127</x:v>
      </x:c>
      <x:c r="AM860" s="35" t="str">
        <x:f t="shared" si="486"/>
      </x:c>
      <x:c r="AN860" s="34">
        <x:f t="shared" si="505"/>
        <x:v>1.2271310790182974</x:v>
      </x:c>
      <x:c r="AO860" s="35">
        <x:f t="shared" si="487"/>
        <x:v>-1.1580389401512625E-2</x:v>
      </x:c>
      <x:c r="AP860" s="31">
        <x:f t="shared" si="488"/>
        <x:v>1</x:v>
      </x:c>
      <x:c r="AQ860" s="26" t="b">
        <x:f t="shared" si="489"/>
        <x:v>1</x:v>
      </x:c>
    </x:row>
    <x:row r="861">
      <x:c r="A861" s="30" t="n">
        <x:f>'净值底稿'!A823</x:f>
        <x:v>45069</x:v>
      </x:c>
      <x:c r="B861" s="32" t="n">
        <x:f>'净值底稿'!F823</x:f>
        <x:v>1.692546491687535</x:v>
      </x:c>
      <x:c r="C861" s="32" t="n">
        <x:f>'净值底稿'!O823</x:f>
        <x:v>1.2712335292727976</x:v>
      </x:c>
      <x:c r="D861" s="32" t="n">
        <x:f>'净值底稿'!P823</x:f>
        <x:v>1.598</x:v>
      </x:c>
      <x:c r="E861" s="32" t="n">
        <x:f>'净值底稿'!Q823</x:f>
        <x:v>1.5994</x:v>
      </x:c>
      <x:c r="F861" s="33">
        <x:f t="shared" si="490"/>
        <x:v>-1.9937578299605407E-2</x:v>
      </x:c>
      <x:c r="G861" s="33">
        <x:f t="shared" si="491"/>
        <x:v>-1.0665018494142919E-2</x:v>
      </x:c>
      <x:c r="H861" s="33">
        <x:f t="shared" si="492"/>
        <x:v>6.2617407639331546E-4</x:v>
      </x:c>
      <x:c r="I861" s="33">
        <x:f t="shared" si="493"/>
        <x:v>-5.1007713361532758E-3</x:v>
      </x:c>
      <x:c r="J861" s="34">
        <x:f t="shared" si="494"/>
        <x:v>0.12342686554318177</x:v>
      </x:c>
      <x:c r="K861" s="34">
        <x:f t="shared" si="495"/>
        <x:v>0.12638581892377532</x:v>
      </x:c>
      <x:c r="L861" s="34">
        <x:f t="shared" si="496"/>
        <x:v>0.89269441099607361</x:v>
      </x:c>
      <x:c r="M861" s="34">
        <x:f t="shared" si="497"/>
        <x:v>6.6756373890928242E-2</x:v>
      </x:c>
      <x:c r="N861" s="34">
        <x:f t="shared" si="468"/>
        <x:v>1.209263469353959</x:v>
      </x:c>
      <x:c r="O861" s="35">
        <x:f t="shared" si="469"/>
        <x:v>0.20658251141946582</x:v>
      </x:c>
      <x:c r="P861" s="26" t="b">
        <x:f t="shared" si="470"/>
        <x:v>0</x:v>
      </x:c>
      <x:c r="Q861" s="26" t="b">
        <x:f t="shared" si="471"/>
        <x:v>0</x:v>
      </x:c>
      <x:c r="R861" s="26" t="b">
        <x:f t="shared" si="472"/>
        <x:v>0</x:v>
      </x:c>
      <x:c r="S861" s="26" t="b">
        <x:f t="shared" si="498"/>
        <x:v>0</x:v>
      </x:c>
      <x:c r="T861" s="26" t="str">
        <x:f t="shared" si="499"/>
        <x:v>不调</x:v>
      </x:c>
      <x:c r="U861" s="34">
        <x:f t="shared" si="473"/>
        <x:v>0.12342686554318177</x:v>
      </x:c>
      <x:c r="V861" s="34">
        <x:f t="shared" si="474"/>
        <x:v>0.12638581892377532</x:v>
      </x:c>
      <x:c r="W861" s="34">
        <x:f t="shared" si="475"/>
        <x:v>0.89269441099607361</x:v>
      </x:c>
      <x:c r="X861" s="34">
        <x:f t="shared" si="476"/>
        <x:v>6.6756373890928242E-2</x:v>
      </x:c>
      <x:c r="Y861" s="34">
        <x:f t="shared" si="500"/>
        <x:v>0.99998626710299976</x:v>
      </x:c>
      <x:c r="Z861" s="34">
        <x:f t="shared" si="477"/>
        <x:v>0.1234251705347502</x:v>
      </x:c>
      <x:c r="AA861" s="34">
        <x:f t="shared" si="478"/>
        <x:v>0.12638408328034176</x:v>
      </x:c>
      <x:c r="AB861" s="34">
        <x:f t="shared" si="479"/>
        <x:v>0.89268215171567467</x:v>
      </x:c>
      <x:c r="AC861" s="34">
        <x:f t="shared" si="480"/>
        <x:v>6.6755457132521484E-2</x:v>
      </x:c>
      <x:c r="AD861" s="34">
        <x:f t="shared" si="481"/>
        <x:v>1.2092468626632882</x:v>
      </x:c>
      <x:c r="AE861" s="34">
        <x:f t="shared" si="501"/>
        <x:v>1.2271310790182974</x:v>
      </x:c>
      <x:c r="AF861" s="33">
        <x:f t="shared" si="482"/>
        <x:v>-1.4574006526928307E-2</x:v>
      </x:c>
      <x:c r="AG861" s="33">
        <x:f t="shared" si="502"/>
        <x:v>-3.0286905412600928E-3</x:v>
      </x:c>
      <x:c r="AH861" s="30">
        <x:f t="shared" si="503"/>
        <x:v>45016</x:v>
      </x:c>
      <x:c r="AI861" s="36">
        <x:f t="shared" si="483"/>
        <x:v>2023</x:v>
      </x:c>
      <x:c r="AJ861" s="36">
        <x:f t="shared" si="484"/>
        <x:v>5</x:v>
      </x:c>
      <x:c r="AK861" s="26">
        <x:f t="shared" si="485"/>
        <x:v>0</x:v>
      </x:c>
      <x:c r="AL861" s="34">
        <x:f t="shared" si="504"/>
        <x:v>1.2172230718326127</x:v>
      </x:c>
      <x:c r="AM861" s="35" t="str">
        <x:f t="shared" si="486"/>
      </x:c>
      <x:c r="AN861" s="34">
        <x:f t="shared" si="505"/>
        <x:v>1.2271310790182974</x:v>
      </x:c>
      <x:c r="AO861" s="35">
        <x:f t="shared" si="487"/>
        <x:v>-1.4574006526928307E-2</x:v>
      </x:c>
      <x:c r="AP861" s="31">
        <x:f t="shared" si="488"/>
        <x:v>1</x:v>
      </x:c>
      <x:c r="AQ861" s="26" t="b">
        <x:f t="shared" si="489"/>
        <x:v>1</x:v>
      </x:c>
    </x:row>
    <x:row r="862">
      <x:c r="A862" s="30" t="n">
        <x:f>'净值底稿'!A824</x:f>
        <x:v>45070</x:v>
      </x:c>
      <x:c r="B862" s="32" t="n">
        <x:f>'净值底稿'!F824</x:f>
        <x:v>1.6958040855373473</x:v>
      </x:c>
      <x:c r="C862" s="32" t="n">
        <x:f>'净值底稿'!O824</x:f>
        <x:v>1.2663391954635141</x:v>
      </x:c>
      <x:c r="D862" s="32" t="n">
        <x:f>'净值底稿'!P824</x:f>
        <x:v>1.5983</x:v>
      </x:c>
      <x:c r="E862" s="32" t="n">
        <x:f>'净值底稿'!Q824</x:f>
        <x:v>1.6094</x:v>
      </x:c>
      <x:c r="F862" s="33">
        <x:f t="shared" si="490"/>
        <x:v>1.9246702325821374E-3</x:v>
      </x:c>
      <x:c r="G862" s="33">
        <x:f t="shared" si="491"/>
        <x:v>-3.8500666451767307E-3</x:v>
      </x:c>
      <x:c r="H862" s="33">
        <x:f t="shared" si="492"/>
        <x:v>1.877346683354375E-4</x:v>
      </x:c>
      <x:c r="I862" s="33">
        <x:f t="shared" si="493"/>
        <x:v>6.2523446292359619E-3</x:v>
      </x:c>
      <x:c r="J862" s="34">
        <x:f t="shared" si="494"/>
        <x:v>0.12366272328642981</x:v>
      </x:c>
      <x:c r="K862" s="34">
        <x:f t="shared" si="495"/>
        <x:v>0.12589749613682288</x:v>
      </x:c>
      <x:c r="L862" s="34">
        <x:f t="shared" si="496"/>
        <x:v>0.89284973910335597</x:v>
      </x:c>
      <x:c r="M862" s="34">
        <x:f t="shared" si="497"/>
        <x:v>6.7172835256396196E-2</x:v>
      </x:c>
      <x:c r="N862" s="34">
        <x:f t="shared" si="468"/>
        <x:v>1.2095827937830048</x:v>
      </x:c>
      <x:c r="O862" s="35">
        <x:f t="shared" si="469"/>
        <x:v>0.20631925380051575</x:v>
      </x:c>
      <x:c r="P862" s="26" t="b">
        <x:f t="shared" si="470"/>
        <x:v>0</x:v>
      </x:c>
      <x:c r="Q862" s="26" t="b">
        <x:f t="shared" si="471"/>
        <x:v>0</x:v>
      </x:c>
      <x:c r="R862" s="26" t="b">
        <x:f t="shared" si="472"/>
        <x:v>0</x:v>
      </x:c>
      <x:c r="S862" s="26" t="b">
        <x:f t="shared" si="498"/>
        <x:v>0</x:v>
      </x:c>
      <x:c r="T862" s="26" t="str">
        <x:f t="shared" si="499"/>
        <x:v>不调</x:v>
      </x:c>
      <x:c r="U862" s="34">
        <x:f t="shared" si="473"/>
        <x:v>0.12366272328642981</x:v>
      </x:c>
      <x:c r="V862" s="34">
        <x:f t="shared" si="474"/>
        <x:v>0.12589749613682288</x:v>
      </x:c>
      <x:c r="W862" s="34">
        <x:f t="shared" si="475"/>
        <x:v>0.89284973910335597</x:v>
      </x:c>
      <x:c r="X862" s="34">
        <x:f t="shared" si="476"/>
        <x:v>6.7172835256396196E-2</x:v>
      </x:c>
      <x:c r="Y862" s="34">
        <x:f t="shared" si="500"/>
        <x:v>0.99998626710299976</x:v>
      </x:c>
      <x:c r="Z862" s="34">
        <x:f t="shared" si="477"/>
        <x:v>0.12366102503898815</x:v>
      </x:c>
      <x:c r="AA862" s="34">
        <x:f t="shared" si="478"/>
        <x:v>0.12589576719947584</x:v>
      </x:c>
      <x:c r="AB862" s="34">
        <x:f t="shared" si="479"/>
        <x:v>0.89283747768985222</x:v>
      </x:c>
      <x:c r="AC862" s="34">
        <x:f t="shared" si="480"/>
        <x:v>6.7171912778768411E-2</x:v>
      </x:c>
      <x:c r="AD862" s="34">
        <x:f t="shared" si="481"/>
        <x:v>1.2095661827070847</x:v>
      </x:c>
      <x:c r="AE862" s="34">
        <x:f t="shared" si="501"/>
        <x:v>1.2271310790182974</x:v>
      </x:c>
      <x:c r="AF862" s="33">
        <x:f t="shared" si="482"/>
        <x:v>-1.4313789791115528E-2</x:v>
      </x:c>
      <x:c r="AG862" s="33">
        <x:f t="shared" si="502"/>
        <x:v>2.6406522411259736E-4</x:v>
      </x:c>
      <x:c r="AH862" s="30">
        <x:f t="shared" si="503"/>
        <x:v>45016</x:v>
      </x:c>
      <x:c r="AI862" s="36">
        <x:f t="shared" si="483"/>
        <x:v>2023</x:v>
      </x:c>
      <x:c r="AJ862" s="36">
        <x:f t="shared" si="484"/>
        <x:v>5</x:v>
      </x:c>
      <x:c r="AK862" s="26">
        <x:f t="shared" si="485"/>
        <x:v>0</x:v>
      </x:c>
      <x:c r="AL862" s="34">
        <x:f t="shared" si="504"/>
        <x:v>1.2172230718326127</x:v>
      </x:c>
      <x:c r="AM862" s="35" t="str">
        <x:f t="shared" si="486"/>
      </x:c>
      <x:c r="AN862" s="34">
        <x:f t="shared" si="505"/>
        <x:v>1.2271310790182974</x:v>
      </x:c>
      <x:c r="AO862" s="35">
        <x:f t="shared" si="487"/>
        <x:v>-1.4313789791115528E-2</x:v>
      </x:c>
      <x:c r="AP862" s="31">
        <x:f t="shared" si="488"/>
        <x:v>1</x:v>
      </x:c>
      <x:c r="AQ862" s="26" t="b">
        <x:f t="shared" si="489"/>
        <x:v>1</x:v>
      </x:c>
    </x:row>
    <x:row r="863">
      <x:c r="A863" s="30" t="n">
        <x:f>'净值底稿'!A825</x:f>
        <x:v>45071</x:v>
      </x:c>
      <x:c r="B863" s="32" t="n">
        <x:f>'净值底稿'!F825</x:f>
        <x:v>1.7008539718789826</x:v>
      </x:c>
      <x:c r="C863" s="32" t="n">
        <x:f>'净值底稿'!O825</x:f>
        <x:v>1.265032383211315</x:v>
      </x:c>
      <x:c r="D863" s="32" t="n">
        <x:f>'净值底稿'!P825</x:f>
        <x:v>1.5982</x:v>
      </x:c>
      <x:c r="E863" s="32" t="n">
        <x:f>'净值底稿'!Q825</x:f>
        <x:v>1.6047</x:v>
      </x:c>
      <x:c r="F863" s="33">
        <x:f t="shared" si="490"/>
        <x:v>2.9778713146779712E-3</x:v>
      </x:c>
      <x:c r="G863" s="33">
        <x:f t="shared" si="491"/>
        <x:v>-1.0319606760025302E-3</x:v>
      </x:c>
      <x:c r="H863" s="33">
        <x:f t="shared" si="492"/>
        <x:v>-6.2566476881631417E-5</x:v>
      </x:c>
      <x:c r="I863" s="33">
        <x:f t="shared" si="493"/>
        <x:v>-2.9203429849632423E-3</x:v>
      </x:c>
      <x:c r="J863" s="34">
        <x:f t="shared" si="494"/>
        <x:v>0.12402927165819543</x:v>
      </x:c>
      <x:c r="K863" s="34">
        <x:f t="shared" si="495"/>
        <x:v>0.12576584771845081</x:v>
      </x:c>
      <x:c r="L863" s="34">
        <x:f t="shared" si="496"/>
        <x:v>0.89278161599444528</x:v>
      </x:c>
      <x:c r="M863" s="34">
        <x:f t="shared" si="497"/>
        <x:v>6.6975747754498369E-2</x:v>
      </x:c>
      <x:c r="N863" s="34">
        <x:f t="shared" si="468"/>
        <x:v>1.2095524831255899</x:v>
      </x:c>
      <x:c r="O863" s="35">
        <x:f t="shared" si="469"/>
        <x:v>0.20651862805585225</x:v>
      </x:c>
      <x:c r="P863" s="26" t="b">
        <x:f t="shared" si="470"/>
        <x:v>0</x:v>
      </x:c>
      <x:c r="Q863" s="26" t="b">
        <x:f t="shared" si="471"/>
        <x:v>0</x:v>
      </x:c>
      <x:c r="R863" s="26" t="b">
        <x:f t="shared" si="472"/>
        <x:v>0</x:v>
      </x:c>
      <x:c r="S863" s="26" t="b">
        <x:f t="shared" si="498"/>
        <x:v>0</x:v>
      </x:c>
      <x:c r="T863" s="26" t="str">
        <x:f t="shared" si="499"/>
        <x:v>不调</x:v>
      </x:c>
      <x:c r="U863" s="34">
        <x:f t="shared" si="473"/>
        <x:v>0.12402927165819543</x:v>
      </x:c>
      <x:c r="V863" s="34">
        <x:f t="shared" si="474"/>
        <x:v>0.12576584771845081</x:v>
      </x:c>
      <x:c r="W863" s="34">
        <x:f t="shared" si="475"/>
        <x:v>0.89278161599444528</x:v>
      </x:c>
      <x:c r="X863" s="34">
        <x:f t="shared" si="476"/>
        <x:v>6.6975747754498369E-2</x:v>
      </x:c>
      <x:c r="Y863" s="34">
        <x:f t="shared" si="500"/>
        <x:v>0.99998626710299976</x:v>
      </x:c>
      <x:c r="Z863" s="34">
        <x:f t="shared" si="477"/>
        <x:v>0.12402756837698273</x:v>
      </x:c>
      <x:c r="AA863" s="34">
        <x:f t="shared" si="478"/>
        <x:v>0.12576412058901795</x:v>
      </x:c>
      <x:c r="AB863" s="34">
        <x:f t="shared" si="479"/>
        <x:v>0.89276935551646908</x:v>
      </x:c>
      <x:c r="AC863" s="34">
        <x:f t="shared" si="480"/>
        <x:v>6.6974827983452945E-2</x:v>
      </x:c>
      <x:c r="AD863" s="34">
        <x:f t="shared" si="481"/>
        <x:v>1.2095358724659229</x:v>
      </x:c>
      <x:c r="AE863" s="34">
        <x:f t="shared" si="501"/>
        <x:v>1.2271310790182974</x:v>
      </x:c>
      <x:c r="AF863" s="33">
        <x:f t="shared" si="482"/>
        <x:v>-1.433848987546682E-2</x:v>
      </x:c>
      <x:c r="AG863" s="33">
        <x:f t="shared" si="502"/>
        <x:v>-2.5058770322106128E-5</x:v>
      </x:c>
      <x:c r="AH863" s="30">
        <x:f t="shared" si="503"/>
        <x:v>45016</x:v>
      </x:c>
      <x:c r="AI863" s="36">
        <x:f t="shared" si="483"/>
        <x:v>2023</x:v>
      </x:c>
      <x:c r="AJ863" s="36">
        <x:f t="shared" si="484"/>
        <x:v>5</x:v>
      </x:c>
      <x:c r="AK863" s="26">
        <x:f t="shared" si="485"/>
        <x:v>0</x:v>
      </x:c>
      <x:c r="AL863" s="34">
        <x:f t="shared" si="504"/>
        <x:v>1.2172230718326127</x:v>
      </x:c>
      <x:c r="AM863" s="35" t="str">
        <x:f t="shared" si="486"/>
      </x:c>
      <x:c r="AN863" s="34">
        <x:f t="shared" si="505"/>
        <x:v>1.2271310790182974</x:v>
      </x:c>
      <x:c r="AO863" s="35">
        <x:f t="shared" si="487"/>
        <x:v>-1.433848987546682E-2</x:v>
      </x:c>
      <x:c r="AP863" s="31">
        <x:f t="shared" si="488"/>
        <x:v>1</x:v>
      </x:c>
      <x:c r="AQ863" s="26" t="b">
        <x:f t="shared" si="489"/>
        <x:v>1</x:v>
      </x:c>
    </x:row>
    <x:row r="864">
      <x:c r="A864" s="30" t="n">
        <x:f>'净值底稿'!A826</x:f>
        <x:v>45072</x:v>
      </x:c>
      <x:c r="B864" s="32" t="n">
        <x:f>'净值底稿'!F826</x:f>
        <x:v>1.7475224409593824</x:v>
      </x:c>
      <x:c r="C864" s="32" t="n">
        <x:f>'净值底稿'!O826</x:f>
        <x:v>1.27333716769312</x:v>
      </x:c>
      <x:c r="D864" s="32" t="n">
        <x:f>'净值底稿'!P826</x:f>
        <x:v>1.5979</x:v>
      </x:c>
      <x:c r="E864" s="32" t="n">
        <x:f>'净值底稿'!Q826</x:f>
        <x:v>1.5963</x:v>
      </x:c>
      <x:c r="F864" s="33">
        <x:f t="shared" si="490"/>
        <x:v>2.7438257400101085E-2</x:v>
      </x:c>
      <x:c r="G864" s="33">
        <x:f t="shared" si="491"/>
        <x:v>6.5648789643810712E-3</x:v>
      </x:c>
      <x:c r="H864" s="33">
        <x:f t="shared" si="492"/>
        <x:v>-1.8771117507188073E-4</x:v>
      </x:c>
      <x:c r="I864" s="33">
        <x:f t="shared" si="493"/>
        <x:v>-5.2346232940736481E-3</x:v>
      </x:c>
      <x:c r="J864" s="34">
        <x:f t="shared" si="494"/>
        <x:v>0.12743066872281902</x:v>
      </x:c>
      <x:c r="K864" s="34">
        <x:f t="shared" si="495"/>
        <x:v>0.12658974681874668</x:v>
      </x:c>
      <x:c r="L864" s="34">
        <x:f t="shared" si="496"/>
        <x:v>0.89260177273167696</x:v>
      </x:c>
      <x:c r="M864" s="34">
        <x:f t="shared" si="497"/>
        <x:v>6.6624239988774189E-2</x:v>
      </x:c>
      <x:c r="N864" s="34">
        <x:f t="shared" si="468"/>
        <x:v>1.2132464282620168</x:v>
      </x:c>
      <x:c r="O864" s="35">
        <x:f t="shared" si="469"/>
        <x:v>0.20937248165276001</x:v>
      </x:c>
      <x:c r="P864" s="26" t="b">
        <x:f t="shared" si="470"/>
        <x:v>0</x:v>
      </x:c>
      <x:c r="Q864" s="26" t="b">
        <x:f t="shared" si="471"/>
        <x:v>0</x:v>
      </x:c>
      <x:c r="R864" s="26" t="b">
        <x:f t="shared" si="472"/>
        <x:v>0</x:v>
      </x:c>
      <x:c r="S864" s="26" t="b">
        <x:f t="shared" si="498"/>
        <x:v>0</x:v>
      </x:c>
      <x:c r="T864" s="26" t="str">
        <x:f t="shared" si="499"/>
        <x:v>不调</x:v>
      </x:c>
      <x:c r="U864" s="34">
        <x:f t="shared" si="473"/>
        <x:v>0.12743066872281902</x:v>
      </x:c>
      <x:c r="V864" s="34">
        <x:f t="shared" si="474"/>
        <x:v>0.12658974681874668</x:v>
      </x:c>
      <x:c r="W864" s="34">
        <x:f t="shared" si="475"/>
        <x:v>0.89260177273167696</x:v>
      </x:c>
      <x:c r="X864" s="34">
        <x:f t="shared" si="476"/>
        <x:v>6.6624239988774189E-2</x:v>
      </x:c>
      <x:c r="Y864" s="34">
        <x:f t="shared" si="500"/>
        <x:v>0.99998626710299976</x:v>
      </x:c>
      <x:c r="Z864" s="34">
        <x:f t="shared" si="477"/>
        <x:v>0.12742891873057077</x:v>
      </x:c>
      <x:c r="AA864" s="34">
        <x:f t="shared" si="478"/>
        <x:v>0.12658800837479234</x:v>
      </x:c>
      <x:c r="AB864" s="34">
        <x:f t="shared" si="479"/>
        <x:v>0.89258951472346981</x:v>
      </x:c>
      <x:c r="AC864" s="34">
        <x:f t="shared" si="480"/>
        <x:v>6.6623325044948709E-2</x:v>
      </x:c>
      <x:c r="AD864" s="34">
        <x:f t="shared" si="481"/>
        <x:v>1.2132297668737815</x:v>
      </x:c>
      <x:c r="AE864" s="34">
        <x:f t="shared" si="501"/>
        <x:v>1.2271310790182974</x:v>
      </x:c>
      <x:c r="AF864" s="33">
        <x:f t="shared" si="482"/>
        <x:v>-1.1328302560503101E-2</x:v>
      </x:c>
      <x:c r="AG864" s="33">
        <x:f t="shared" si="502"/>
        <x:v>3.0539767293777942E-3</x:v>
      </x:c>
      <x:c r="AH864" s="30">
        <x:f t="shared" si="503"/>
        <x:v>45016</x:v>
      </x:c>
      <x:c r="AI864" s="36">
        <x:f t="shared" si="483"/>
        <x:v>2023</x:v>
      </x:c>
      <x:c r="AJ864" s="36">
        <x:f t="shared" si="484"/>
        <x:v>5</x:v>
      </x:c>
      <x:c r="AK864" s="26">
        <x:f t="shared" si="485"/>
        <x:v>0</x:v>
      </x:c>
      <x:c r="AL864" s="34">
        <x:f t="shared" si="504"/>
        <x:v>1.2172230718326127</x:v>
      </x:c>
      <x:c r="AM864" s="35" t="str">
        <x:f t="shared" si="486"/>
      </x:c>
      <x:c r="AN864" s="34">
        <x:f t="shared" si="505"/>
        <x:v>1.2271310790182974</x:v>
      </x:c>
      <x:c r="AO864" s="35">
        <x:f t="shared" si="487"/>
        <x:v>-1.1328302560503101E-2</x:v>
      </x:c>
      <x:c r="AP864" s="31">
        <x:f t="shared" si="488"/>
        <x:v>1</x:v>
      </x:c>
      <x:c r="AQ864" s="26" t="b">
        <x:f t="shared" si="489"/>
        <x:v>1</x:v>
      </x:c>
    </x:row>
    <x:row r="865">
      <x:c r="A865" s="30" t="n">
        <x:f>'净值底稿'!A827</x:f>
        <x:v>45075</x:v>
      </x:c>
      <x:c r="B865" s="32" t="n">
        <x:f>'净值底稿'!F827</x:f>
        <x:v>1.7604637888826975</x:v>
      </x:c>
      <x:c r="C865" s="32" t="n">
        <x:f>'净值底稿'!O827</x:f>
        <x:v>1.2703420761050013</x:v>
      </x:c>
      <x:c r="D865" s="32" t="n">
        <x:f>'净值底稿'!P827</x:f>
        <x:v>1.5984</x:v>
      </x:c>
      <x:c r="E865" s="32" t="n">
        <x:f>'净值底稿'!Q827</x:f>
        <x:v>1.5938</x:v>
      </x:c>
      <x:c r="F865" s="33">
        <x:f t="shared" si="490"/>
        <x:v>7.4055403352706328E-3</x:v>
      </x:c>
      <x:c r="G865" s="33">
        <x:f t="shared" si="491"/>
        <x:v>-2.3521590856763197E-3</x:v>
      </x:c>
      <x:c r="H865" s="33">
        <x:f t="shared" si="492"/>
        <x:v>3.1291069528749382E-4</x:v>
      </x:c>
      <x:c r="I865" s="33">
        <x:f t="shared" si="493"/>
        <x:v>-1.5661216563301883E-3</x:v>
      </x:c>
      <x:c r="J865" s="34">
        <x:f t="shared" si="494"/>
        <x:v>0.12837259872810994</x:v>
      </x:c>
      <x:c r="K865" s="34">
        <x:f t="shared" si="495"/>
        <x:v>0.12629025324075591</x:v>
      </x:c>
      <x:c r="L865" s="34">
        <x:f t="shared" si="496"/>
        <x:v>0.89286881552912822</x:v>
      </x:c>
      <x:c r="M865" s="34">
        <x:f t="shared" si="497"/>
        <x:v>6.6518984812779083E-2</x:v>
      </x:c>
      <x:c r="N865" s="34">
        <x:f t="shared" si="468"/>
        <x:v>1.2140506523107732</x:v>
      </x:c>
      <x:c r="O865" s="35">
        <x:f t="shared" si="469"/>
        <x:v>0.20976295468739398</x:v>
      </x:c>
      <x:c r="P865" s="26" t="b">
        <x:f t="shared" si="470"/>
        <x:v>0</x:v>
      </x:c>
      <x:c r="Q865" s="26" t="b">
        <x:f t="shared" si="471"/>
        <x:v>0</x:v>
      </x:c>
      <x:c r="R865" s="26" t="b">
        <x:f t="shared" si="472"/>
        <x:v>0</x:v>
      </x:c>
      <x:c r="S865" s="26" t="b">
        <x:f t="shared" si="498"/>
        <x:v>0</x:v>
      </x:c>
      <x:c r="T865" s="26" t="str">
        <x:f t="shared" si="499"/>
        <x:v>不调</x:v>
      </x:c>
      <x:c r="U865" s="34">
        <x:f t="shared" si="473"/>
        <x:v>0.12837259872810994</x:v>
      </x:c>
      <x:c r="V865" s="34">
        <x:f t="shared" si="474"/>
        <x:v>0.12629025324075591</x:v>
      </x:c>
      <x:c r="W865" s="34">
        <x:f t="shared" si="475"/>
        <x:v>0.89286881552912822</x:v>
      </x:c>
      <x:c r="X865" s="34">
        <x:f t="shared" si="476"/>
        <x:v>6.6518984812779083E-2</x:v>
      </x:c>
      <x:c r="Y865" s="34">
        <x:f t="shared" si="500"/>
        <x:v>0.99995880187477393</x:v>
      </x:c>
      <x:c r="Z865" s="34">
        <x:f t="shared" si="477"/>
        <x:v>0.12836731001771193</x:v>
      </x:c>
      <x:c r="AA865" s="34">
        <x:f t="shared" si="478"/>
        <x:v>0.12628505031908807</x:v>
      </x:c>
      <x:c r="AB865" s="34">
        <x:f t="shared" si="479"/>
        <x:v>0.89283203100785558</x:v>
      </x:c>
      <x:c r="AC865" s="34">
        <x:f t="shared" si="480"/>
        <x:v>6.6516244355312851E-2</x:v>
      </x:c>
      <x:c r="AD865" s="34">
        <x:f t="shared" si="481"/>
        <x:v>1.2140006356999684</x:v>
      </x:c>
      <x:c r="AE865" s="34">
        <x:f t="shared" si="501"/>
        <x:v>1.2271310790182974</x:v>
      </x:c>
      <x:c r="AF865" s="33">
        <x:f t="shared" si="482"/>
        <x:v>-1.0700114717030362E-2</x:v>
      </x:c>
      <x:c r="AG865" s="33">
        <x:f t="shared" si="502"/>
        <x:v>6.3538568475229873E-4</x:v>
      </x:c>
      <x:c r="AH865" s="30">
        <x:f t="shared" si="503"/>
        <x:v>45016</x:v>
      </x:c>
      <x:c r="AI865" s="36">
        <x:f t="shared" si="483"/>
        <x:v>2023</x:v>
      </x:c>
      <x:c r="AJ865" s="36">
        <x:f t="shared" si="484"/>
        <x:v>5</x:v>
      </x:c>
      <x:c r="AK865" s="26">
        <x:f t="shared" si="485"/>
        <x:v>0</x:v>
      </x:c>
      <x:c r="AL865" s="34">
        <x:f t="shared" si="504"/>
        <x:v>1.2172230718326127</x:v>
      </x:c>
      <x:c r="AM865" s="35" t="str">
        <x:f t="shared" si="486"/>
      </x:c>
      <x:c r="AN865" s="34">
        <x:f t="shared" si="505"/>
        <x:v>1.2271310790182974</x:v>
      </x:c>
      <x:c r="AO865" s="35">
        <x:f t="shared" si="487"/>
        <x:v>-1.0700114717030362E-2</x:v>
      </x:c>
      <x:c r="AP865" s="31">
        <x:f t="shared" si="488"/>
        <x:v>1</x:v>
      </x:c>
      <x:c r="AQ865" s="26" t="b">
        <x:f t="shared" si="489"/>
        <x:v>1</x:v>
      </x:c>
    </x:row>
    <x:row r="866">
      <x:c r="A866" s="30" t="n">
        <x:f>'净值底稿'!A828</x:f>
        <x:v>45076</x:v>
      </x:c>
      <x:c r="B866" s="32" t="n">
        <x:f>'净值底稿'!F828</x:f>
        <x:v>1.81993431643282</x:v>
      </x:c>
      <x:c r="C866" s="32" t="n">
        <x:f>'净值底稿'!O828</x:f>
        <x:v>1.276183459484924</x:v>
      </x:c>
      <x:c r="D866" s="32" t="n">
        <x:f>'净值底稿'!P828</x:f>
        <x:v>1.5988</x:v>
      </x:c>
      <x:c r="E866" s="32" t="n">
        <x:f>'净值底稿'!Q828</x:f>
        <x:v>1.5912</x:v>
      </x:c>
      <x:c r="F866" s="33">
        <x:f t="shared" si="490"/>
        <x:v>3.378117057884289E-2</x:v>
      </x:c>
      <x:c r="G866" s="33">
        <x:f t="shared" si="491"/>
        <x:v>4.5982759209495239E-3</x:v>
      </x:c>
      <x:c r="H866" s="33">
        <x:f t="shared" si="492"/>
        <x:v>2.5025025025016134E-4</x:v>
      </x:c>
      <x:c r="I866" s="33">
        <x:f t="shared" si="493"/>
        <x:v>-1.6313213703100793E-3</x:v>
      </x:c>
      <x:c r="J866" s="34">
        <x:f t="shared" si="494"/>
        <x:v>0.13270370801416745</x:v>
      </x:c>
      <x:c r="K866" s="34">
        <x:f t="shared" si="495"/>
        <x:v>0.12686574382514623</x:v>
      </x:c>
      <x:c r="L866" s="34">
        <x:f t="shared" si="496"/>
        <x:v>0.8930554624470467</x:v>
      </x:c>
      <x:c r="M866" s="34">
        <x:f t="shared" si="497"/>
        <x:v>6.6407734984423261E-2</x:v>
      </x:c>
      <x:c r="N866" s="34">
        <x:f t="shared" si="468"/>
        <x:v>1.2190326492707835</x:v>
      </x:c>
      <x:c r="O866" s="35">
        <x:f t="shared" si="469"/>
        <x:v>0.2129306807283515</x:v>
      </x:c>
      <x:c r="P866" s="26" t="b">
        <x:f t="shared" si="470"/>
        <x:v>0</x:v>
      </x:c>
      <x:c r="Q866" s="26" t="b">
        <x:f t="shared" si="471"/>
        <x:v>0</x:v>
      </x:c>
      <x:c r="R866" s="26" t="b">
        <x:f t="shared" si="472"/>
        <x:v>0</x:v>
      </x:c>
      <x:c r="S866" s="26" t="b">
        <x:f t="shared" si="498"/>
        <x:v>0</x:v>
      </x:c>
      <x:c r="T866" s="26" t="str">
        <x:f t="shared" si="499"/>
        <x:v>不调</x:v>
      </x:c>
      <x:c r="U866" s="34">
        <x:f t="shared" si="473"/>
        <x:v>0.13270370801416745</x:v>
      </x:c>
      <x:c r="V866" s="34">
        <x:f t="shared" si="474"/>
        <x:v>0.12686574382514623</x:v>
      </x:c>
      <x:c r="W866" s="34">
        <x:f t="shared" si="475"/>
        <x:v>0.8930554624470467</x:v>
      </x:c>
      <x:c r="X866" s="34">
        <x:f t="shared" si="476"/>
        <x:v>6.6407734984423261E-2</x:v>
      </x:c>
      <x:c r="Y866" s="34">
        <x:f t="shared" si="500"/>
        <x:v>0.99998626710299976</x:v>
      </x:c>
      <x:c r="Z866" s="34">
        <x:f t="shared" si="477"/>
        <x:v>0.13270188560781374</x:v>
      </x:c>
      <x:c r="AA866" s="34">
        <x:f t="shared" si="478"/>
        <x:v>0.12686400159095343</x:v>
      </x:c>
      <x:c r="AB866" s="34">
        <x:f t="shared" si="479"/>
        <x:v>0.89304319820836542</x:v>
      </x:c>
      <x:c r="AC866" s="34">
        <x:f t="shared" si="480"/>
        <x:v>6.6406823013838698E-2</x:v>
      </x:c>
      <x:c r="AD866" s="34">
        <x:f t="shared" si="481"/>
        <x:v>1.2190159084209711</x:v>
      </x:c>
      <x:c r="AE866" s="34">
        <x:f t="shared" si="501"/>
        <x:v>1.2271310790182974</x:v>
      </x:c>
      <x:c r="AF866" s="33">
        <x:f t="shared" si="482"/>
        <x:v>-6.6131244950771162E-3</x:v>
      </x:c>
      <x:c r="AG866" s="33">
        <x:f t="shared" si="502"/>
        <x:v>4.1311944767730147E-3</x:v>
      </x:c>
      <x:c r="AH866" s="30">
        <x:f t="shared" si="503"/>
        <x:v>45016</x:v>
      </x:c>
      <x:c r="AI866" s="36">
        <x:f t="shared" si="483"/>
        <x:v>2023</x:v>
      </x:c>
      <x:c r="AJ866" s="36">
        <x:f t="shared" si="484"/>
        <x:v>5</x:v>
      </x:c>
      <x:c r="AK866" s="26">
        <x:f t="shared" si="485"/>
        <x:v>0</x:v>
      </x:c>
      <x:c r="AL866" s="34">
        <x:f t="shared" si="504"/>
        <x:v>1.2172230718326127</x:v>
      </x:c>
      <x:c r="AM866" s="35" t="str">
        <x:f t="shared" si="486"/>
      </x:c>
      <x:c r="AN866" s="34">
        <x:f t="shared" si="505"/>
        <x:v>1.2271310790182974</x:v>
      </x:c>
      <x:c r="AO866" s="35">
        <x:f t="shared" si="487"/>
        <x:v>-6.6131244950771162E-3</x:v>
      </x:c>
      <x:c r="AP866" s="31">
        <x:f t="shared" si="488"/>
        <x:v>1</x:v>
      </x:c>
      <x:c r="AQ866" s="26" t="b">
        <x:f t="shared" si="489"/>
        <x:v>1</x:v>
      </x:c>
    </x:row>
    <x:row r="867">
      <x:c r="A867" s="30" t="n">
        <x:f>'净值底稿'!A829</x:f>
        <x:v>45077</x:v>
      </x:c>
      <x:c r="B867" s="32" t="n">
        <x:f>'净值底稿'!F829</x:f>
        <x:v>1.8378125214750776</x:v>
      </x:c>
      <x:c r="C867" s="32" t="n">
        <x:f>'净值底稿'!O829</x:f>
        <x:v>1.2731691233435716</x:v>
      </x:c>
      <x:c r="D867" s="32" t="n">
        <x:f>'净值底稿'!P829</x:f>
        <x:v>1.5992</x:v>
      </x:c>
      <x:c r="E867" s="32" t="n">
        <x:f>'净值底稿'!Q829</x:f>
        <x:v>1.6116</x:v>
      </x:c>
      <x:c r="F867" s="33">
        <x:f t="shared" si="490"/>
        <x:v>9.8235441141083513E-3</x:v>
      </x:c>
      <x:c r="G867" s="33">
        <x:f t="shared" si="491"/>
        <x:v>-2.3619927988793865E-3</x:v>
      </x:c>
      <x:c r="H867" s="33">
        <x:f t="shared" si="492"/>
        <x:v>2.5018764073059252E-4</x:v>
      </x:c>
      <x:c r="I867" s="33">
        <x:f t="shared" si="493"/>
        <x:v>1.2820512820512775E-2</x:v>
      </x:c>
      <x:c r="J867" s="34">
        <x:f t="shared" si="494"/>
        <x:v>0.13400548843510746</x:v>
      </x:c>
      <x:c r="K867" s="34">
        <x:f t="shared" si="495"/>
        <x:v>0.12656434973275857</x:v>
      </x:c>
      <x:c r="L867" s="34">
        <x:f t="shared" si="496"/>
        <x:v>0.89326662657919564</x:v>
      </x:c>
      <x:c r="M867" s="34">
        <x:f t="shared" si="497"/>
        <x:v>6.7258192539657133E-2</x:v>
      </x:c>
      <x:c r="N867" s="34">
        <x:f t="shared" si="468"/>
        <x:v>1.221094657286719</x:v>
      </x:c>
      <x:c r="O867" s="35">
        <x:f t="shared" si="469"/>
        <x:v>0.21339036790714824</x:v>
      </x:c>
      <x:c r="P867" s="26" t="b">
        <x:f t="shared" si="470"/>
        <x:v>0</x:v>
      </x:c>
      <x:c r="Q867" s="26" t="b">
        <x:f t="shared" si="471"/>
        <x:v>0</x:v>
      </x:c>
      <x:c r="R867" s="26" t="b">
        <x:f t="shared" si="472"/>
        <x:v>0</x:v>
      </x:c>
      <x:c r="S867" s="26" t="b">
        <x:f t="shared" si="498"/>
        <x:v>0</x:v>
      </x:c>
      <x:c r="T867" s="26" t="str">
        <x:f t="shared" si="499"/>
        <x:v>不调</x:v>
      </x:c>
      <x:c r="U867" s="34">
        <x:f t="shared" si="473"/>
        <x:v>0.13400548843510746</x:v>
      </x:c>
      <x:c r="V867" s="34">
        <x:f t="shared" si="474"/>
        <x:v>0.12656434973275857</x:v>
      </x:c>
      <x:c r="W867" s="34">
        <x:f t="shared" si="475"/>
        <x:v>0.89326662657919564</x:v>
      </x:c>
      <x:c r="X867" s="34">
        <x:f t="shared" si="476"/>
        <x:v>6.7258192539657133E-2</x:v>
      </x:c>
      <x:c r="Y867" s="34">
        <x:f t="shared" si="500"/>
        <x:v>0.99998626710299976</x:v>
      </x:c>
      <x:c r="Z867" s="34">
        <x:f t="shared" si="477"/>
        <x:v>0.13400364815153731</x:v>
      </x:c>
      <x:c r="AA867" s="34">
        <x:f t="shared" si="478"/>
        <x:v>0.12656261163757979</x:v>
      </x:c>
      <x:c r="AB867" s="34">
        <x:f t="shared" si="479"/>
        <x:v>0.89325435944061904</x:v>
      </x:c>
      <x:c r="AC867" s="34">
        <x:f t="shared" si="480"/>
        <x:v>6.7257268889826569E-2</x:v>
      </x:c>
      <x:c r="AD867" s="34">
        <x:f t="shared" si="481"/>
        <x:v>1.2210778881195625</x:v>
      </x:c>
      <x:c r="AE867" s="34">
        <x:f t="shared" si="501"/>
        <x:v>1.2271310790182974</x:v>
      </x:c>
      <x:c r="AF867" s="33">
        <x:f t="shared" si="482"/>
        <x:v>-4.9327989505224545E-3</x:v>
      </x:c>
      <x:c r="AG867" s="33">
        <x:f t="shared" si="502"/>
        <x:v>1.691511722158312E-3</x:v>
      </x:c>
      <x:c r="AH867" s="30">
        <x:f t="shared" si="503"/>
        <x:v>45016</x:v>
      </x:c>
      <x:c r="AI867" s="36">
        <x:f t="shared" si="483"/>
        <x:v>2023</x:v>
      </x:c>
      <x:c r="AJ867" s="36">
        <x:f t="shared" si="484"/>
        <x:v>5</x:v>
      </x:c>
      <x:c r="AK867" s="26">
        <x:f t="shared" si="485"/>
        <x:v>1</x:v>
      </x:c>
      <x:c r="AL867" s="34">
        <x:f t="shared" si="504"/>
        <x:v>1.2172230718326127</x:v>
      </x:c>
      <x:c r="AM867" s="35">
        <x:f t="shared" si="486"/>
        <x:v>3.1668938719229267E-3</x:v>
      </x:c>
      <x:c r="AN867" s="34">
        <x:f t="shared" si="505"/>
        <x:v>1.2271310790182974</x:v>
      </x:c>
      <x:c r="AO867" s="35">
        <x:f t="shared" si="487"/>
        <x:v>-4.9327989505224545E-3</x:v>
      </x:c>
      <x:c r="AP867" s="31">
        <x:f t="shared" si="488"/>
        <x:v>1</x:v>
      </x:c>
      <x:c r="AQ867" s="26" t="b">
        <x:f t="shared" si="489"/>
        <x:v>1</x:v>
      </x:c>
    </x:row>
    <x:row r="868">
      <x:c r="A868" s="30" t="n">
        <x:f>'净值底稿'!A830</x:f>
        <x:v>45078</x:v>
      </x:c>
      <x:c r="B868" s="32" t="n">
        <x:f>'净值底稿'!F830</x:f>
        <x:v>1.8584146902031726</x:v>
      </x:c>
      <x:c r="C868" s="32" t="n">
        <x:f>'净值底稿'!O830</x:f>
        <x:v>1.2754481766009285</x:v>
      </x:c>
      <x:c r="D868" s="32" t="n">
        <x:f>'净值底稿'!P830</x:f>
        <x:v>1.5999</x:v>
      </x:c>
      <x:c r="E868" s="32" t="n">
        <x:f>'净值底稿'!Q830</x:f>
        <x:v>1.6108</x:v>
      </x:c>
      <x:c r="F868" s="33">
        <x:f t="shared" si="490"/>
        <x:v>1.1210157993460257E-2</x:v>
      </x:c>
      <x:c r="G868" s="33">
        <x:f t="shared" si="491"/>
        <x:v>1.7900632489198376E-3</x:v>
      </x:c>
      <x:c r="H868" s="33">
        <x:f t="shared" si="492"/>
        <x:v>4.3771885942978095E-4</x:v>
      </x:c>
      <x:c r="I868" s="33">
        <x:f t="shared" si="493"/>
        <x:v>-4.9640109208237693E-4</x:v>
      </x:c>
      <x:c r="J868" s="34">
        <x:f t="shared" si="494"/>
        <x:v>0.13550585021901609</x:v>
      </x:c>
      <x:c r="K868" s="34">
        <x:f t="shared" si="495"/>
        <x:v>0.12678916671735954</x:v>
      </x:c>
      <x:c r="L868" s="34">
        <x:f t="shared" si="496"/>
        <x:v>0.89364535372001408</x:v>
      </x:c>
      <x:c r="M868" s="34">
        <x:f t="shared" si="497"/>
        <x:v>6.7223882308099184E-2</x:v>
      </x:c>
      <x:c r="N868" s="34">
        <x:f t="shared" si="468"/>
        <x:v>1.2231642529644891</x:v>
      </x:c>
      <x:c r="O868" s="35">
        <x:f t="shared" si="469"/>
        <x:v>0.21443973391200027</x:v>
      </x:c>
      <x:c r="P868" s="26" t="b">
        <x:f t="shared" si="470"/>
        <x:v>0</x:v>
      </x:c>
      <x:c r="Q868" s="26" t="b">
        <x:f t="shared" si="471"/>
        <x:v>0</x:v>
      </x:c>
      <x:c r="R868" s="26" t="b">
        <x:f t="shared" si="472"/>
        <x:v>0</x:v>
      </x:c>
      <x:c r="S868" s="26" t="b">
        <x:f t="shared" si="498"/>
        <x:v>0</x:v>
      </x:c>
      <x:c r="T868" s="26" t="str">
        <x:f t="shared" si="499"/>
        <x:v>不调</x:v>
      </x:c>
      <x:c r="U868" s="34">
        <x:f t="shared" si="473"/>
        <x:v>0.13550585021901609</x:v>
      </x:c>
      <x:c r="V868" s="34">
        <x:f t="shared" si="474"/>
        <x:v>0.12678916671735954</x:v>
      </x:c>
      <x:c r="W868" s="34">
        <x:f t="shared" si="475"/>
        <x:v>0.89364535372001408</x:v>
      </x:c>
      <x:c r="X868" s="34">
        <x:f t="shared" si="476"/>
        <x:v>6.7223882308099184E-2</x:v>
      </x:c>
      <x:c r="Y868" s="34">
        <x:f t="shared" si="500"/>
        <x:v>0.99998626710299976</x:v>
      </x:c>
      <x:c r="Z868" s="34">
        <x:f t="shared" si="477"/>
        <x:v>0.13550398933113211</x:v>
      </x:c>
      <x:c r="AA868" s="34">
        <x:f t="shared" si="478"/>
        <x:v>0.12678742553479228</x:v>
      </x:c>
      <x:c r="AB868" s="34">
        <x:f t="shared" si="479"/>
        <x:v>0.89363308138041675</x:v>
      </x:c>
      <x:c r="AC868" s="34">
        <x:f t="shared" si="480"/>
        <x:v>6.7222959129447493E-2</x:v>
      </x:c>
      <x:c r="AD868" s="34">
        <x:f t="shared" si="481"/>
        <x:v>1.2231474553757886</x:v>
      </x:c>
      <x:c r="AE868" s="34">
        <x:f t="shared" si="501"/>
        <x:v>1.2271310790182974</x:v>
      </x:c>
      <x:c r="AF868" s="33">
        <x:f t="shared" si="482"/>
        <x:v>-3.2462902379554182E-3</x:v>
      </x:c>
      <x:c r="AG868" s="33">
        <x:f t="shared" si="502"/>
        <x:v>1.6948691613876132E-3</x:v>
      </x:c>
      <x:c r="AH868" s="30">
        <x:f t="shared" si="503"/>
        <x:v>45016</x:v>
      </x:c>
      <x:c r="AI868" s="36">
        <x:f t="shared" si="483"/>
        <x:v>2023</x:v>
      </x:c>
      <x:c r="AJ868" s="36">
        <x:f t="shared" si="484"/>
        <x:v>6</x:v>
      </x:c>
      <x:c r="AK868" s="26">
        <x:f t="shared" si="485"/>
        <x:v>0</x:v>
      </x:c>
      <x:c r="AL868" s="34">
        <x:f t="shared" si="504"/>
        <x:v>1.2210778881195625</x:v>
      </x:c>
      <x:c r="AM868" s="35" t="str">
        <x:f t="shared" si="486"/>
      </x:c>
      <x:c r="AN868" s="34">
        <x:f t="shared" si="505"/>
        <x:v>1.2271310790182974</x:v>
      </x:c>
      <x:c r="AO868" s="35">
        <x:f t="shared" si="487"/>
        <x:v>-3.2462902379554182E-3</x:v>
      </x:c>
      <x:c r="AP868" s="31">
        <x:f t="shared" si="488"/>
        <x:v>1</x:v>
      </x:c>
      <x:c r="AQ868" s="26" t="b">
        <x:f t="shared" si="489"/>
        <x:v>1</x:v>
      </x:c>
    </x:row>
    <x:row r="869">
      <x:c r="A869" s="30" t="n">
        <x:f>'净值底稿'!A831</x:f>
        <x:v>45079</x:v>
      </x:c>
      <x:c r="B869" s="32" t="n">
        <x:f>'净值底稿'!F831</x:f>
        <x:v>1.8408395320254551</x:v>
      </x:c>
      <x:c r="C869" s="32" t="n">
        <x:f>'净值底稿'!O831</x:f>
        <x:v>1.2841955980855158</x:v>
      </x:c>
      <x:c r="D869" s="32" t="n">
        <x:f>'净值底稿'!P831</x:f>
        <x:v>1.5996</x:v>
      </x:c>
      <x:c r="E869" s="32" t="n">
        <x:f>'净值底稿'!Q831</x:f>
        <x:v>1.6173</x:v>
      </x:c>
      <x:c r="F869" s="33">
        <x:f t="shared" si="490"/>
        <x:v>-9.4570701955632996E-3</x:v>
      </x:c>
      <x:c r="G869" s="33">
        <x:f t="shared" si="491"/>
        <x:v>6.8583119605056808E-3</x:v>
      </x:c>
      <x:c r="H869" s="33">
        <x:f t="shared" si="492"/>
        <x:v>-1.8751171948261369E-4</x:v>
      </x:c>
      <x:c r="I869" s="33">
        <x:f t="shared" si="493"/>
        <x:v>4.035261981623961E-3</x:v>
      </x:c>
      <x:c r="J869" s="34">
        <x:f t="shared" si="494"/>
        <x:v>0.13422251859224874</x:v>
      </x:c>
      <x:c r="K869" s="34">
        <x:f t="shared" si="495"/>
        <x:v>0.12765697325177927</x:v>
      </x:c>
      <x:c r="L869" s="34">
        <x:f t="shared" si="496"/>
        <x:v>0.89346551470474056</x:v>
      </x:c>
      <x:c r="M869" s="34">
        <x:f t="shared" si="497"/>
        <x:v>6.7494221380714814E-2</x:v>
      </x:c>
      <x:c r="N869" s="34">
        <x:f t="shared" si="468"/>
        <x:v>1.2228392279294835</x:v>
      </x:c>
      <x:c r="O869" s="35">
        <x:f t="shared" si="469"/>
        <x:v>0.21415692747070561</x:v>
      </x:c>
      <x:c r="P869" s="26" t="b">
        <x:f t="shared" si="470"/>
        <x:v>0</x:v>
      </x:c>
      <x:c r="Q869" s="26" t="b">
        <x:f t="shared" si="471"/>
        <x:v>0</x:v>
      </x:c>
      <x:c r="R869" s="26" t="b">
        <x:f t="shared" si="472"/>
        <x:v>0</x:v>
      </x:c>
      <x:c r="S869" s="26" t="b">
        <x:f t="shared" si="498"/>
        <x:v>0</x:v>
      </x:c>
      <x:c r="T869" s="26" t="str">
        <x:f t="shared" si="499"/>
        <x:v>不调</x:v>
      </x:c>
      <x:c r="U869" s="34">
        <x:f t="shared" si="473"/>
        <x:v>0.13422251859224874</x:v>
      </x:c>
      <x:c r="V869" s="34">
        <x:f t="shared" si="474"/>
        <x:v>0.12765697325177927</x:v>
      </x:c>
      <x:c r="W869" s="34">
        <x:f t="shared" si="475"/>
        <x:v>0.89346551470474056</x:v>
      </x:c>
      <x:c r="X869" s="34">
        <x:f t="shared" si="476"/>
        <x:v>6.7494221380714814E-2</x:v>
      </x:c>
      <x:c r="Y869" s="34">
        <x:f t="shared" si="500"/>
        <x:v>0.99998626710299976</x:v>
      </x:c>
      <x:c r="Z869" s="34">
        <x:f t="shared" si="477"/>
        <x:v>0.13422067532822579</x:v>
      </x:c>
      <x:c r="AA869" s="34">
        <x:f t="shared" si="478"/>
        <x:v>0.12765522015171424</x:v>
      </x:c>
      <x:c r="AB869" s="34">
        <x:f t="shared" si="479"/>
        <x:v>0.89345324483485389</x:v>
      </x:c>
      <x:c r="AC869" s="34">
        <x:f t="shared" si="480"/>
        <x:v>6.7493294489524486E-2</x:v>
      </x:c>
      <x:c r="AD869" s="34">
        <x:f t="shared" si="481"/>
        <x:v>1.2228224348043186</x:v>
      </x:c>
      <x:c r="AE869" s="34">
        <x:f t="shared" si="501"/>
        <x:v>1.2271310790182974</x:v>
      </x:c>
      <x:c r="AF869" s="33">
        <x:f t="shared" si="482"/>
        <x:v>-3.5111523843286419E-3</x:v>
      </x:c>
      <x:c r="AG869" s="33">
        <x:f t="shared" si="502"/>
        <x:v>-2.6572476608732742E-4</x:v>
      </x:c>
      <x:c r="AH869" s="30">
        <x:f t="shared" si="503"/>
        <x:v>45016</x:v>
      </x:c>
      <x:c r="AI869" s="36">
        <x:f t="shared" si="483"/>
        <x:v>2023</x:v>
      </x:c>
      <x:c r="AJ869" s="36">
        <x:f t="shared" si="484"/>
        <x:v>6</x:v>
      </x:c>
      <x:c r="AK869" s="26">
        <x:f t="shared" si="485"/>
        <x:v>0</x:v>
      </x:c>
      <x:c r="AL869" s="34">
        <x:f t="shared" si="504"/>
        <x:v>1.2210778881195625</x:v>
      </x:c>
      <x:c r="AM869" s="35" t="str">
        <x:f t="shared" si="486"/>
      </x:c>
      <x:c r="AN869" s="34">
        <x:f t="shared" si="505"/>
        <x:v>1.2271310790182974</x:v>
      </x:c>
      <x:c r="AO869" s="35">
        <x:f t="shared" si="487"/>
        <x:v>-3.5111523843286419E-3</x:v>
      </x:c>
      <x:c r="AP869" s="31">
        <x:f t="shared" si="488"/>
        <x:v>1</x:v>
      </x:c>
      <x:c r="AQ869" s="26" t="b">
        <x:f t="shared" si="489"/>
        <x:v>1</x:v>
      </x:c>
    </x:row>
    <x:row r="870">
      <x:c r="A870" s="30" t="n">
        <x:f>'净值底稿'!A832</x:f>
        <x:v>45082</x:v>
      </x:c>
      <x:c r="B870" s="32" t="n">
        <x:f>'净值底稿'!F832</x:f>
        <x:v>1.8562663359633</x:v>
      </x:c>
      <x:c r="C870" s="32" t="n">
        <x:f>'净值底稿'!O832</x:f>
        <x:v>1.2846936187860996</x:v>
      </x:c>
      <x:c r="D870" s="32" t="n">
        <x:f>'净值底稿'!P832</x:f>
        <x:v>1.6002</x:v>
      </x:c>
      <x:c r="E870" s="32" t="n">
        <x:f>'净值底稿'!Q832</x:f>
        <x:v>1.6001</x:v>
      </x:c>
      <x:c r="F870" s="33">
        <x:f t="shared" si="490"/>
        <x:v>8.3803089131135877E-3</x:v>
      </x:c>
      <x:c r="G870" s="33">
        <x:f t="shared" si="491"/>
        <x:v>3.878075125987035E-4</x:v>
      </x:c>
      <x:c r="H870" s="33">
        <x:f t="shared" si="492"/>
        <x:v>3.7509377344346895E-4</x:v>
      </x:c>
      <x:c r="I870" s="33">
        <x:f t="shared" si="493"/>
        <x:v>-1.06350089655598E-2</x:v>
      </x:c>
      <x:c r="J870" s="34">
        <x:f t="shared" si="494"/>
        <x:v>0.13534548605000304</x:v>
      </x:c>
      <x:c r="K870" s="34">
        <x:f t="shared" si="495"/>
        <x:v>0.12770472580511152</x:v>
      </x:c>
      <x:c r="L870" s="34">
        <x:f t="shared" si="496"/>
        <x:v>0.89378837358385432</x:v>
      </x:c>
      <x:c r="M870" s="34">
        <x:f t="shared" si="497"/>
        <x:v>6.6775502697513228E-2</x:v>
      </x:c>
      <x:c r="N870" s="34">
        <x:f t="shared" si="468"/>
        <x:v>1.2236140881364821</x:v>
      </x:c>
      <x:c r="O870" s="35">
        <x:f t="shared" si="469"/>
        <x:v>0.21497808369935498</x:v>
      </x:c>
      <x:c r="P870" s="26" t="b">
        <x:f t="shared" si="470"/>
        <x:v>0</x:v>
      </x:c>
      <x:c r="Q870" s="26" t="b">
        <x:f t="shared" si="471"/>
        <x:v>0</x:v>
      </x:c>
      <x:c r="R870" s="26" t="b">
        <x:f t="shared" si="472"/>
        <x:v>0</x:v>
      </x:c>
      <x:c r="S870" s="26" t="b">
        <x:f t="shared" si="498"/>
        <x:v>0</x:v>
      </x:c>
      <x:c r="T870" s="26" t="str">
        <x:f t="shared" si="499"/>
        <x:v>不调</x:v>
      </x:c>
      <x:c r="U870" s="34">
        <x:f t="shared" si="473"/>
        <x:v>0.13534548605000304</x:v>
      </x:c>
      <x:c r="V870" s="34">
        <x:f t="shared" si="474"/>
        <x:v>0.12770472580511152</x:v>
      </x:c>
      <x:c r="W870" s="34">
        <x:f t="shared" si="475"/>
        <x:v>0.89378837358385432</x:v>
      </x:c>
      <x:c r="X870" s="34">
        <x:f t="shared" si="476"/>
        <x:v>6.6775502697513228E-2</x:v>
      </x:c>
      <x:c r="Y870" s="34">
        <x:f t="shared" si="500"/>
        <x:v>0.99995880187477393</x:v>
      </x:c>
      <x:c r="Z870" s="34">
        <x:f t="shared" si="477"/>
        <x:v>0.13533991006971996</x:v>
      </x:c>
      <x:c r="AA870" s="34">
        <x:f t="shared" si="478"/>
        <x:v>0.12769946460982584</x:v>
      </x:c>
      <x:c r="AB870" s="34">
        <x:f t="shared" si="479"/>
        <x:v>0.89375155117851379</x:v>
      </x:c>
      <x:c r="AC870" s="34">
        <x:f t="shared" si="480"/>
        <x:v>6.6772751671991065E-2</x:v>
      </x:c>
      <x:c r="AD870" s="34">
        <x:f t="shared" si="481"/>
        <x:v>1.2235636775300507</x:v>
      </x:c>
      <x:c r="AE870" s="34">
        <x:f t="shared" si="501"/>
        <x:v>1.2271310790182974</x:v>
      </x:c>
      <x:c r="AF870" s="33">
        <x:f t="shared" si="482"/>
        <x:v>-2.9071071128772275E-3</x:v>
      </x:c>
      <x:c r="AG870" s="33">
        <x:f t="shared" si="502"/>
        <x:v>6.061736394709083E-4</x:v>
      </x:c>
      <x:c r="AH870" s="30">
        <x:f t="shared" si="503"/>
        <x:v>45016</x:v>
      </x:c>
      <x:c r="AI870" s="36">
        <x:f t="shared" si="483"/>
        <x:v>2023</x:v>
      </x:c>
      <x:c r="AJ870" s="36">
        <x:f t="shared" si="484"/>
        <x:v>6</x:v>
      </x:c>
      <x:c r="AK870" s="26">
        <x:f t="shared" si="485"/>
        <x:v>0</x:v>
      </x:c>
      <x:c r="AL870" s="34">
        <x:f t="shared" si="504"/>
        <x:v>1.2210778881195625</x:v>
      </x:c>
      <x:c r="AM870" s="35" t="str">
        <x:f t="shared" si="486"/>
      </x:c>
      <x:c r="AN870" s="34">
        <x:f t="shared" si="505"/>
        <x:v>1.2271310790182974</x:v>
      </x:c>
      <x:c r="AO870" s="35">
        <x:f t="shared" si="487"/>
        <x:v>-2.9071071128772275E-3</x:v>
      </x:c>
      <x:c r="AP870" s="31">
        <x:f t="shared" si="488"/>
        <x:v>1</x:v>
      </x:c>
      <x:c r="AQ870" s="26" t="b">
        <x:f t="shared" si="489"/>
        <x:v>1</x:v>
      </x:c>
    </x:row>
    <x:row r="871">
      <x:c r="A871" s="30" t="n">
        <x:f>'净值底稿'!A833</x:f>
        <x:v>45083</x:v>
      </x:c>
      <x:c r="B871" s="32" t="n">
        <x:f>'净值底稿'!F833</x:f>
        <x:v>1.8128485148047</x:v>
      </x:c>
      <x:c r="C871" s="32" t="n">
        <x:f>'净值底稿'!O833</x:f>
        <x:v>1.2650585065436362</x:v>
      </x:c>
      <x:c r="D871" s="32" t="n">
        <x:f>'净值底稿'!P833</x:f>
        <x:v>1.6008</x:v>
      </x:c>
      <x:c r="E871" s="32" t="n">
        <x:f>'净值底稿'!Q833</x:f>
        <x:v>1.6092</x:v>
      </x:c>
      <x:c r="F871" s="33">
        <x:f t="shared" si="490"/>
        <x:v>-2.3389866161672601E-2</x:v>
      </x:c>
      <x:c r="G871" s="33">
        <x:f t="shared" si="491"/>
        <x:v>-1.528388711155626E-2</x:v>
      </x:c>
      <x:c r="H871" s="33">
        <x:f t="shared" si="492"/>
        <x:v>3.7495313085855742E-4</x:v>
      </x:c>
      <x:c r="I871" s="33">
        <x:f t="shared" si="493"/>
        <x:v>5.6871445534654175E-3</x:v>
      </x:c>
      <x:c r="J871" s="34">
        <x:f t="shared" si="494"/>
        <x:v>0.13217432768685641</x:v>
      </x:c>
      <x:c r="K871" s="34">
        <x:f t="shared" si="495"/>
        <x:v>0.12574772040852308</x:v>
      </x:c>
      <x:c r="L871" s="34">
        <x:f t="shared" si="496"/>
        <x:v>0.89408666612083787</x:v>
      </x:c>
      <x:c r="M871" s="34">
        <x:f t="shared" si="497"/>
        <x:v>6.7152497962982324E-2</x:v>
      </x:c>
      <x:c r="N871" s="34">
        <x:f t="shared" si="468"/>
        <x:v>1.2191612121791997</x:v>
      </x:c>
      <x:c r="O871" s="35">
        <x:f t="shared" si="469"/>
        <x:v>0.21155696680536171</x:v>
      </x:c>
      <x:c r="P871" s="26" t="b">
        <x:f t="shared" si="470"/>
        <x:v>0</x:v>
      </x:c>
      <x:c r="Q871" s="26" t="b">
        <x:f t="shared" si="471"/>
        <x:v>0</x:v>
      </x:c>
      <x:c r="R871" s="26" t="b">
        <x:f t="shared" si="472"/>
        <x:v>0</x:v>
      </x:c>
      <x:c r="S871" s="26" t="b">
        <x:f t="shared" si="498"/>
        <x:v>0</x:v>
      </x:c>
      <x:c r="T871" s="26" t="str">
        <x:f t="shared" si="499"/>
        <x:v>不调</x:v>
      </x:c>
      <x:c r="U871" s="34">
        <x:f t="shared" si="473"/>
        <x:v>0.13217432768685641</x:v>
      </x:c>
      <x:c r="V871" s="34">
        <x:f t="shared" si="474"/>
        <x:v>0.12574772040852308</x:v>
      </x:c>
      <x:c r="W871" s="34">
        <x:f t="shared" si="475"/>
        <x:v>0.89408666612083787</x:v>
      </x:c>
      <x:c r="X871" s="34">
        <x:f t="shared" si="476"/>
        <x:v>6.7152497962982324E-2</x:v>
      </x:c>
      <x:c r="Y871" s="34">
        <x:f t="shared" si="500"/>
        <x:v>0.99998626710299976</x:v>
      </x:c>
      <x:c r="Z871" s="34">
        <x:f t="shared" si="477"/>
        <x:v>0.13217251255042822</x:v>
      </x:c>
      <x:c r="AA871" s="34">
        <x:f t="shared" si="478"/>
        <x:v>0.1257459935280307</x:v>
      </x:c>
      <x:c r="AB871" s="34">
        <x:f t="shared" si="479"/>
        <x:v>0.89407438772074277</x:v>
      </x:c>
      <x:c r="AC871" s="34">
        <x:f t="shared" si="480"/>
        <x:v>6.7151575764644492E-2</x:v>
      </x:c>
      <x:c r="AD871" s="34">
        <x:f t="shared" si="481"/>
        <x:v>1.2191444695638463</x:v>
      </x:c>
      <x:c r="AE871" s="34">
        <x:f t="shared" si="501"/>
        <x:v>1.2271310790182974</x:v>
      </x:c>
      <x:c r="AF871" s="33">
        <x:f t="shared" si="482"/>
        <x:v>-6.5083588795098457E-3</x:v>
      </x:c>
      <x:c r="AG871" s="33">
        <x:f t="shared" si="502"/>
        <x:v>-3.6117515151522506E-3</x:v>
      </x:c>
      <x:c r="AH871" s="30">
        <x:f t="shared" si="503"/>
        <x:v>45016</x:v>
      </x:c>
      <x:c r="AI871" s="36">
        <x:f t="shared" si="483"/>
        <x:v>2023</x:v>
      </x:c>
      <x:c r="AJ871" s="36">
        <x:f t="shared" si="484"/>
        <x:v>6</x:v>
      </x:c>
      <x:c r="AK871" s="26">
        <x:f t="shared" si="485"/>
        <x:v>0</x:v>
      </x:c>
      <x:c r="AL871" s="34">
        <x:f t="shared" si="504"/>
        <x:v>1.2210778881195625</x:v>
      </x:c>
      <x:c r="AM871" s="35" t="str">
        <x:f t="shared" si="486"/>
      </x:c>
      <x:c r="AN871" s="34">
        <x:f t="shared" si="505"/>
        <x:v>1.2271310790182974</x:v>
      </x:c>
      <x:c r="AO871" s="35">
        <x:f t="shared" si="487"/>
        <x:v>-6.5083588795098457E-3</x:v>
      </x:c>
      <x:c r="AP871" s="31">
        <x:f t="shared" si="488"/>
        <x:v>1</x:v>
      </x:c>
      <x:c r="AQ871" s="26" t="b">
        <x:f t="shared" si="489"/>
        <x:v>1</x:v>
      </x:c>
    </x:row>
    <x:row r="872">
      <x:c r="A872" s="30" t="n">
        <x:f>'净值底稿'!A834</x:f>
        <x:v>45084</x:v>
      </x:c>
      <x:c r="B872" s="32" t="n">
        <x:f>'净值底稿'!F834</x:f>
        <x:v>1.825435457027125</x:v>
      </x:c>
      <x:c r="C872" s="32" t="n">
        <x:f>'净值底稿'!O834</x:f>
        <x:v>1.267873374937171</x:v>
      </x:c>
      <x:c r="D872" s="32" t="n">
        <x:f>'净值底稿'!P834</x:f>
        <x:v>1.6014</x:v>
      </x:c>
      <x:c r="E872" s="32" t="n">
        <x:f>'净值底稿'!Q834</x:f>
        <x:v>1.6105</x:v>
      </x:c>
      <x:c r="F872" s="33">
        <x:f t="shared" si="490"/>
        <x:v>6.9431847833028026E-3</x:v>
      </x:c>
      <x:c r="G872" s="33">
        <x:f t="shared" si="491"/>
        <x:v>2.225089495050625E-3</x:v>
      </x:c>
      <x:c r="H872" s="33">
        <x:f t="shared" si="492"/>
        <x:v>3.7481259370308884E-4</x:v>
      </x:c>
      <x:c r="I872" s="33">
        <x:f t="shared" si="493"/>
        <x:v>8.0785483470058317E-4</x:v>
      </x:c>
      <x:c r="J872" s="34">
        <x:f t="shared" si="494"/>
        <x:v>0.13309021072833926</x:v>
      </x:c>
      <x:c r="K872" s="34">
        <x:f t="shared" si="495"/>
        <x:v>0.12602578961727462</x:v>
      </x:c>
      <x:c r="L872" s="34">
        <x:f t="shared" si="496"/>
        <x:v>0.89440949806096792</x:v>
      </x:c>
      <x:c r="M872" s="34">
        <x:f t="shared" si="497"/>
        <x:v>6.7205824489783725E-2</x:v>
      </x:c>
      <x:c r="N872" s="34">
        <x:f t="shared" si="468"/>
        <x:v>1.2207313228963657</x:v>
      </x:c>
      <x:c r="O872" s="35">
        <x:f t="shared" si="469"/>
        <x:v>0.21226292426970977</x:v>
      </x:c>
      <x:c r="P872" s="26" t="b">
        <x:f t="shared" si="470"/>
        <x:v>0</x:v>
      </x:c>
      <x:c r="Q872" s="26" t="b">
        <x:f t="shared" si="471"/>
        <x:v>0</x:v>
      </x:c>
      <x:c r="R872" s="26" t="b">
        <x:f t="shared" si="472"/>
        <x:v>0</x:v>
      </x:c>
      <x:c r="S872" s="26" t="b">
        <x:f t="shared" si="498"/>
        <x:v>0</x:v>
      </x:c>
      <x:c r="T872" s="26" t="str">
        <x:f t="shared" si="499"/>
        <x:v>不调</x:v>
      </x:c>
      <x:c r="U872" s="34">
        <x:f t="shared" si="473"/>
        <x:v>0.13309021072833926</x:v>
      </x:c>
      <x:c r="V872" s="34">
        <x:f t="shared" si="474"/>
        <x:v>0.12602578961727462</x:v>
      </x:c>
      <x:c r="W872" s="34">
        <x:f t="shared" si="475"/>
        <x:v>0.89440949806096792</x:v>
      </x:c>
      <x:c r="X872" s="34">
        <x:f t="shared" si="476"/>
        <x:v>6.7205824489783725E-2</x:v>
      </x:c>
      <x:c r="Y872" s="34">
        <x:f t="shared" si="500"/>
        <x:v>0.99998626710299976</x:v>
      </x:c>
      <x:c r="Z872" s="34">
        <x:f t="shared" si="477"/>
        <x:v>0.1330883830141836</x:v>
      </x:c>
      <x:c r="AA872" s="34">
        <x:f t="shared" si="478"/>
        <x:v>0.12602405891808643</x:v>
      </x:c>
      <x:c r="AB872" s="34">
        <x:f t="shared" si="479"/>
        <x:v>0.89439721522745497</x:v>
      </x:c>
      <x:c r="AC872" s="34">
        <x:f t="shared" si="480"/>
        <x:v>6.7204901559118194E-2</x:v>
      </x:c>
      <x:c r="AD872" s="34">
        <x:f t="shared" si="481"/>
        <x:v>1.2207145587188433</x:v>
      </x:c>
      <x:c r="AE872" s="34">
        <x:f t="shared" si="501"/>
        <x:v>1.2271310790182974</x:v>
      </x:c>
      <x:c r="AF872" s="33">
        <x:f t="shared" si="482"/>
        <x:v>-5.228879301620637E-3</x:v>
      </x:c>
      <x:c r="AG872" s="33">
        <x:f t="shared" si="502"/>
        <x:v>1.2878614423430523E-3</x:v>
      </x:c>
      <x:c r="AH872" s="30">
        <x:f t="shared" si="503"/>
        <x:v>45016</x:v>
      </x:c>
      <x:c r="AI872" s="36">
        <x:f t="shared" si="483"/>
        <x:v>2023</x:v>
      </x:c>
      <x:c r="AJ872" s="36">
        <x:f t="shared" si="484"/>
        <x:v>6</x:v>
      </x:c>
      <x:c r="AK872" s="26">
        <x:f t="shared" si="485"/>
        <x:v>0</x:v>
      </x:c>
      <x:c r="AL872" s="34">
        <x:f t="shared" si="504"/>
        <x:v>1.2210778881195625</x:v>
      </x:c>
      <x:c r="AM872" s="35" t="str">
        <x:f t="shared" si="486"/>
      </x:c>
      <x:c r="AN872" s="34">
        <x:f t="shared" si="505"/>
        <x:v>1.2271310790182974</x:v>
      </x:c>
      <x:c r="AO872" s="35">
        <x:f t="shared" si="487"/>
        <x:v>-5.228879301620637E-3</x:v>
      </x:c>
      <x:c r="AP872" s="31">
        <x:f t="shared" si="488"/>
        <x:v>1</x:v>
      </x:c>
      <x:c r="AQ872" s="26" t="b">
        <x:f t="shared" si="489"/>
        <x:v>1</x:v>
      </x:c>
    </x:row>
    <x:row r="873">
      <x:c r="A873" s="30" t="n">
        <x:f>'净值底稿'!A835</x:f>
        <x:v>45085</x:v>
      </x:c>
      <x:c r="B873" s="32" t="n">
        <x:f>'净值底稿'!F835</x:f>
        <x:v>1.79237593502346</x:v>
      </x:c>
      <x:c r="C873" s="32" t="n">
        <x:f>'净值底稿'!O835</x:f>
        <x:v>1.2653391791521373</x:v>
      </x:c>
      <x:c r="D873" s="32" t="n">
        <x:f>'净值底稿'!P835</x:f>
        <x:v>1.6015</x:v>
      </x:c>
      <x:c r="E873" s="32" t="n">
        <x:f>'净值底稿'!Q835</x:f>
        <x:v>1.6044</x:v>
      </x:c>
      <x:c r="F873" s="33">
        <x:f t="shared" si="490"/>
        <x:v>-1.8110485296207179E-2</x:v>
      </x:c>
      <x:c r="G873" s="33">
        <x:f t="shared" si="491"/>
        <x:v>-1.9987767194489248E-3</x:v>
      </x:c>
      <x:c r="H873" s="33">
        <x:f t="shared" si="492"/>
        <x:v>6.2445360309748565E-5</x:v>
      </x:c>
      <x:c r="I873" s="33">
        <x:f t="shared" si="493"/>
        <x:v>-3.7876435889475646E-3</x:v>
      </x:c>
      <x:c r="J873" s="34">
        <x:f t="shared" si="494"/>
        <x:v>0.13067808781050924</x:v>
      </x:c>
      <x:c r="K873" s="34">
        <x:f t="shared" si="495"/>
        <x:v>0.12577216496303051</x:v>
      </x:c>
      <x:c r="L873" s="34">
        <x:f t="shared" si="496"/>
        <x:v>0.89445306618381992</x:v>
      </x:c>
      <x:c r="M873" s="34">
        <x:f t="shared" si="497"/>
        <x:v>6.695035334458195E-2</x:v>
      </x:c>
      <x:c r="N873" s="34">
        <x:f t="shared" si="468"/>
        <x:v>1.2178536723019415</x:v>
      </x:c>
      <x:c r="O873" s="35">
        <x:f t="shared" si="469"/>
        <x:v>0.21057558769667872</x:v>
      </x:c>
      <x:c r="P873" s="26" t="b">
        <x:f t="shared" si="470"/>
        <x:v>0</x:v>
      </x:c>
      <x:c r="Q873" s="26" t="b">
        <x:f t="shared" si="471"/>
        <x:v>0</x:v>
      </x:c>
      <x:c r="R873" s="26" t="b">
        <x:f t="shared" si="472"/>
        <x:v>0</x:v>
      </x:c>
      <x:c r="S873" s="26" t="b">
        <x:f t="shared" si="498"/>
        <x:v>0</x:v>
      </x:c>
      <x:c r="T873" s="26" t="str">
        <x:f t="shared" si="499"/>
        <x:v>不调</x:v>
      </x:c>
      <x:c r="U873" s="34">
        <x:f t="shared" si="473"/>
        <x:v>0.13067808781050924</x:v>
      </x:c>
      <x:c r="V873" s="34">
        <x:f t="shared" si="474"/>
        <x:v>0.12577216496303051</x:v>
      </x:c>
      <x:c r="W873" s="34">
        <x:f t="shared" si="475"/>
        <x:v>0.89445306618381992</x:v>
      </x:c>
      <x:c r="X873" s="34">
        <x:f t="shared" si="476"/>
        <x:v>6.695035334458195E-2</x:v>
      </x:c>
      <x:c r="Y873" s="34">
        <x:f t="shared" si="500"/>
        <x:v>0.99998626710299976</x:v>
      </x:c>
      <x:c r="Z873" s="34">
        <x:f t="shared" si="477"/>
        <x:v>0.13067629322178914</x:v>
      </x:c>
      <x:c r="AA873" s="34">
        <x:f t="shared" si="478"/>
        <x:v>0.12577043774684357</x:v>
      </x:c>
      <x:c r="AB873" s="34">
        <x:f t="shared" si="479"/>
        <x:v>0.89444078275199046</x:v>
      </x:c>
      <x:c r="AC873" s="34">
        <x:f t="shared" si="480"/>
        <x:v>6.6949433922275342E-2</x:v>
      </x:c>
      <x:c r="AD873" s="34">
        <x:f t="shared" si="481"/>
        <x:v>1.2178369476428985</x:v>
      </x:c>
      <x:c r="AE873" s="34">
        <x:f t="shared" si="501"/>
        <x:v>1.2271310790182974</x:v>
      </x:c>
      <x:c r="AF873" s="33">
        <x:f t="shared" si="482"/>
        <x:v>-7.5738700896029743E-3</x:v>
      </x:c>
      <x:c r="AG873" s="33">
        <x:f t="shared" si="502"/>
        <x:v>-2.3573169135991945E-3</x:v>
      </x:c>
      <x:c r="AH873" s="30">
        <x:f t="shared" si="503"/>
        <x:v>45016</x:v>
      </x:c>
      <x:c r="AI873" s="36">
        <x:f t="shared" si="483"/>
        <x:v>2023</x:v>
      </x:c>
      <x:c r="AJ873" s="36">
        <x:f t="shared" si="484"/>
        <x:v>6</x:v>
      </x:c>
      <x:c r="AK873" s="26">
        <x:f t="shared" si="485"/>
        <x:v>0</x:v>
      </x:c>
      <x:c r="AL873" s="34">
        <x:f t="shared" si="504"/>
        <x:v>1.2210778881195625</x:v>
      </x:c>
      <x:c r="AM873" s="35" t="str">
        <x:f t="shared" si="486"/>
      </x:c>
      <x:c r="AN873" s="34">
        <x:f t="shared" si="505"/>
        <x:v>1.2271310790182974</x:v>
      </x:c>
      <x:c r="AO873" s="35">
        <x:f t="shared" si="487"/>
        <x:v>-7.5738700896029743E-3</x:v>
      </x:c>
      <x:c r="AP873" s="31">
        <x:f t="shared" si="488"/>
        <x:v>1</x:v>
      </x:c>
      <x:c r="AQ873" s="26" t="b">
        <x:f t="shared" si="489"/>
        <x:v>1</x:v>
      </x:c>
    </x:row>
    <x:row r="874">
      <x:c r="A874" s="30" t="n">
        <x:f>'净值底稿'!A836</x:f>
        <x:v>45086</x:v>
      </x:c>
      <x:c r="B874" s="32" t="n">
        <x:f>'净值底稿'!F836</x:f>
        <x:v>1.8466142703939026</x:v>
      </x:c>
      <x:c r="C874" s="32" t="n">
        <x:f>'净值底稿'!O836</x:f>
        <x:v>1.272815403394665</x:v>
      </x:c>
      <x:c r="D874" s="32" t="n">
        <x:f>'净值底稿'!P836</x:f>
        <x:v>1.6025</x:v>
      </x:c>
      <x:c r="E874" s="32" t="n">
        <x:f>'净值底稿'!Q836</x:f>
        <x:v>1.6157</x:v>
      </x:c>
      <x:c r="F874" s="33">
        <x:f t="shared" si="490"/>
        <x:v>3.0260579999213499E-2</x:v>
      </x:c>
      <x:c r="G874" s="33">
        <x:f t="shared" si="491"/>
        <x:v>5.9084744752291307E-3</x:v>
      </x:c>
      <x:c r="H874" s="33">
        <x:f t="shared" si="492"/>
        <x:v>6.2441461130191556E-4</x:v>
      </x:c>
      <x:c r="I874" s="33">
        <x:f t="shared" si="493"/>
        <x:v>7.0431313886809566E-3</x:v>
      </x:c>
      <x:c r="J874" s="34">
        <x:f t="shared" si="494"/>
        <x:v>0.13463063364682779</x:v>
      </x:c>
      <x:c r="K874" s="34">
        <x:f t="shared" si="495"/>
        <x:v>0.12651354916800919</x:v>
      </x:c>
      <x:c r="L874" s="34">
        <x:f t="shared" si="496"/>
        <x:v>0.89499928464568512</x:v>
      </x:c>
      <x:c r="M874" s="34">
        <x:f t="shared" si="497"/>
        <x:v>6.7420967581787741E-2</x:v>
      </x:c>
      <x:c r="N874" s="34" t="n">
        <x:f t="shared" ref="N874:N937" si="506">SUM(J874:M874)</x:f>
        <x:v>1.2235644350423098</x:v>
      </x:c>
      <x:c r="O874" s="35" t="n">
        <x:f t="shared" ref="O874:O937" si="507">IFERROR((J874+K874)/N874,0)</x:f>
        <x:v>0.21342904005362565</x:v>
      </x:c>
      <x:c r="P874" s="26" t="b">
        <x:f t="shared" ref="P874:P937" si="508">AND(MONTH(A874)=12,OR(A875="",YEAR(A874)&lt;&gt;YEAR(A875)))</x:f>
        <x:v>0</x:v>
      </x:c>
      <x:c r="Q874" s="26" t="b">
        <x:f t="shared" ref="Q874:Q937" si="509">AND(MOD(MONTH(A874),3)=0,OR(A875="",MONTH(A874)&lt;&gt;MONTH(A875)))</x:f>
        <x:v>0</x:v>
      </x:c>
      <x:c r="R874" s="26" t="b">
        <x:f t="shared" ref="R874:R937" si="510">OR(O874&gt;$E$7,O874&lt;$E$6)</x:f>
        <x:v>0</x:v>
      </x:c>
      <x:c r="S874" s="26" t="b">
        <x:f t="shared" si="498"/>
        <x:v>0</x:v>
      </x:c>
      <x:c r="T874" s="26" t="str">
        <x:f t="shared" si="499"/>
        <x:v>不调</x:v>
      </x:c>
      <x:c r="U874" s="34" t="n">
        <x:f t="shared" ref="U874:U937" si="511">IF(OR(T874="年末+季度",T874="季度+动态"),N874*$E$5/2,IF(T874="季度",(J874+K874)/2,IF(T874="动态",N874*$E$5*IF(J874+K874=0,0.5,J874/(J874+K874)),J874)))</x:f>
        <x:v>0.13463063364682779</x:v>
      </x:c>
      <x:c r="V874" s="34" t="n">
        <x:f t="shared" ref="V874:V937" si="512">IF(OR(T874="年末+季度",T874="季度+动态"),N874*$E$5/2,IF(T874="季度",(J874+K874)/2,IF(T874="动态",N874*$E$5*IF(J874+K874=0,0.5,K874/(J874+K874)),K874)))</x:f>
        <x:v>0.1265135491680092</x:v>
      </x:c>
      <x:c r="W874" s="34" t="n">
        <x:f t="shared" ref="W874:W937" si="513">IF(OR(T874="年末+季度",T874="季度+动态",T874="动态"),N874*(1-$E$5)*IF(L874+M874=0,$B$7/($B$7+$B$8),L874/(L874+M874)),L874)</x:f>
        <x:v>0.8949992846456851</x:v>
      </x:c>
      <x:c r="X874" s="34" t="n">
        <x:f t="shared" ref="X874:X937" si="514">IF(OR(T874="年末+季度",T874="季度+动态",T874="动态"),N874*(1-$E$5)*IF(L874+M874=0,$B$8/($B$7+$B$8),M874/(L874+M874)),M874)</x:f>
        <x:v>0.06742096758178774</x:v>
      </x:c>
      <x:c r="Y874" s="34">
        <x:f t="shared" si="500"/>
        <x:v>0.99998626710299976</x:v>
      </x:c>
      <x:c r="Z874" s="34" t="n">
        <x:f t="shared" ref="Z874:Z937" si="515">U874*Y874</x:f>
        <x:v>0.13462878477820284</x:v>
      </x:c>
      <x:c r="AA874" s="34" t="n">
        <x:f t="shared" ref="AA874:AA937" si="516">V874*Y874</x:f>
        <x:v>0.12651181177046933</x:v>
      </x:c>
      <x:c r="AB874" s="34" t="n">
        <x:f t="shared" ref="AB874:AB937" si="517">W874*Y874</x:f>
        <x:v>0.8949869937126937</x:v>
      </x:c>
      <x:c r="AC874" s="34" t="n">
        <x:f t="shared" ref="AC874:AC937" si="518">X874*Y874</x:f>
        <x:v>0.06742004169658429</x:v>
      </x:c>
      <x:c r="AD874" s="34" t="n">
        <x:f t="shared" ref="AD874:AD937" si="519">SUM(Z874:AC874)</x:f>
        <x:v>1.2235476319579501</x:v>
      </x:c>
      <x:c r="AE874" s="34">
        <x:f t="shared" si="501"/>
        <x:v>1.2271310790182974</x:v>
      </x:c>
      <x:c r="AF874" s="33" t="n">
        <x:f t="shared" ref="AF874:AF937" si="520">AD874/AE874-1</x:f>
        <x:v>-0.002920182791893766</x:v>
      </x:c>
      <x:c r="AG874" s="33">
        <x:f t="shared" si="502"/>
        <x:v>4.6892027098575095E-3</x:v>
      </x:c>
      <x:c r="AH874" s="30">
        <x:f t="shared" si="503"/>
        <x:v>45016</x:v>
      </x:c>
      <x:c r="AI874" s="36" t="n">
        <x:f t="shared" ref="AI874:AI937" si="521">YEAR(A874)</x:f>
        <x:v>2023</x:v>
      </x:c>
      <x:c r="AJ874" s="36" t="n">
        <x:f t="shared" ref="AJ874:AJ937" si="522">MONTH(A874)</x:f>
        <x:v>6</x:v>
      </x:c>
      <x:c r="AK874" s="26" t="n">
        <x:f t="shared" ref="AK874:AK937" si="523">IF(MONTH(A874)&lt;&gt;MONTH(A875),1,0)</x:f>
        <x:v>0</x:v>
      </x:c>
      <x:c r="AL874" s="34">
        <x:f t="shared" si="504"/>
        <x:v>1.2210778881195625</x:v>
      </x:c>
      <x:c r="AM874" s="35" t="str">
        <x:f t="shared" ref="AM874:AM937" si="524">IF(AK874,AD874/AL874-1,"")</x:f>
      </x:c>
      <x:c r="AN874" s="34">
        <x:f t="shared" si="505"/>
        <x:v>1.2271310790182974</x:v>
      </x:c>
      <x:c r="AO874" s="35" t="n">
        <x:f t="shared" ref="AO874:AO937" si="525">AD874/AN874-1</x:f>
        <x:v>-0.002920182791893766</x:v>
      </x:c>
      <x:c r="AP874" s="31" t="n">
        <x:f t="shared" ref="AP874:AP937" si="526">IFERROR(SUM(Z874:AC874)/AD874,0)</x:f>
        <x:v>1</x:v>
      </x:c>
      <x:c r="AQ874" s="26" t="b">
        <x:f t="shared" ref="AQ874:AQ937" si="527">AND(B874&gt;0,C874&gt;0,D874&gt;0,E874&gt;0)</x:f>
        <x:v>1</x:v>
      </x:c>
    </x:row>
    <x:row r="875">
      <x:c r="A875" s="30" t="n">
        <x:f>'净值底稿'!A837</x:f>
        <x:v>45089</x:v>
      </x:c>
      <x:c r="B875" s="32" t="n">
        <x:f>'净值底稿'!F837</x:f>
        <x:v>1.8536099162802149</x:v>
      </x:c>
      <x:c r="C875" s="32" t="n">
        <x:f>'净值底稿'!O837</x:f>
        <x:v>1.2808351140960785</x:v>
      </x:c>
      <x:c r="D875" s="32" t="n">
        <x:f>'净值底稿'!P837</x:f>
        <x:v>1.6035</x:v>
      </x:c>
      <x:c r="E875" s="32" t="n">
        <x:f>'净值底稿'!Q837</x:f>
        <x:v>1.6176</x:v>
      </x:c>
      <x:c r="F875" s="33" t="n">
        <x:f t="shared" ref="F875:F938" si="528">IFERROR(B875/B874-1,0)</x:f>
        <x:v>0.003788363383989246</x:v>
      </x:c>
      <x:c r="G875" s="33" t="n">
        <x:f t="shared" ref="G875:G938" si="529">IFERROR(C875/C874-1,0)</x:f>
        <x:v>0.006300764965622374</x:v>
      </x:c>
      <x:c r="H875" s="33" t="n">
        <x:f t="shared" ref="H875:H938" si="530">IFERROR(D875/D874-1,0)</x:f>
        <x:v>0.0006240249609983373</x:v>
      </x:c>
      <x:c r="I875" s="33" t="n">
        <x:f t="shared" ref="I875:I938" si="531">IFERROR(E875/E874-1,0)</x:f>
        <x:v>0.0011759608838275426</x:v>
      </x:c>
      <x:c r="J875" s="34" t="n">
        <x:f t="shared" ref="J875:J938" si="532">Z874*(1+F875)</x:f>
        <x:v>0.13513880753688756</x:v>
      </x:c>
      <x:c r="K875" s="34" t="n">
        <x:f t="shared" ref="K875:K938" si="533">AA874*(1+G875)</x:f>
        <x:v>0.12730893296181012</x:v>
      </x:c>
      <x:c r="L875" s="34" t="n">
        <x:f t="shared" ref="L875:L938" si="534">AB874*(1+H875)</x:f>
        <x:v>0.8955454879365393</x:v>
      </x:c>
      <x:c r="M875" s="34" t="n">
        <x:f t="shared" ref="M875:M938" si="535">AC874*(1+I875)</x:f>
        <x:v>0.0674993250284055</x:v>
      </x:c>
      <x:c r="N875" s="34">
        <x:f t="shared" si="506"/>
        <x:v>1.2254925534636425</x:v>
      </x:c>
      <x:c r="O875" s="35">
        <x:f t="shared" si="507"/>
        <x:v>0.21415694428900003</x:v>
      </x:c>
      <x:c r="P875" s="26" t="b">
        <x:f t="shared" si="508"/>
        <x:v>0</x:v>
      </x:c>
      <x:c r="Q875" s="26" t="b">
        <x:f t="shared" si="509"/>
        <x:v>0</x:v>
      </x:c>
      <x:c r="R875" s="26" t="b">
        <x:f t="shared" si="510"/>
        <x:v>0</x:v>
      </x:c>
      <x:c r="S875" s="26" t="b">
        <x:f t="shared" ref="S875:S938" si="536">AND(OR(P875,Q875,R875),A875-AH874&gt;$E$8)</x:f>
        <x:v>0</x:v>
      </x:c>
      <x:c r="T875" s="26" t="str">
        <x:f t="shared" ref="T875:T938" si="537">IF(NOT(OR(P875,Q875,R875)),"不调",IF(NOT(S875),"间隔规则跳过",IF(P875,"年末+季度",IF(AND(Q875,R875),"季度+动态",IF(Q875,"季度","动态")))))</x:f>
        <x:v>不调</x:v>
      </x:c>
      <x:c r="U875" s="34">
        <x:f t="shared" si="511"/>
        <x:v>0.13513880753688756</x:v>
      </x:c>
      <x:c r="V875" s="34">
        <x:f t="shared" si="512"/>
        <x:v>0.12730893296181012</x:v>
      </x:c>
      <x:c r="W875" s="34">
        <x:f t="shared" si="513"/>
        <x:v>0.89554548793653932</x:v>
      </x:c>
      <x:c r="X875" s="34">
        <x:f t="shared" si="514"/>
        <x:v>6.7499325028405499E-2</x:v>
      </x:c>
      <x:c r="Y875" s="34" t="n">
        <x:f t="shared" ref="Y875:Y938" si="538">POWER(1-$H$5,(A875-A874)/$H$8)</x:f>
        <x:v>0.9999588018747739</x:v>
      </x:c>
      <x:c r="Z875" s="34">
        <x:f t="shared" si="515"/>
        <x:v>0.13513324007137176</x:v>
      </x:c>
      <x:c r="AA875" s="34">
        <x:f t="shared" si="516"/>
        <x:v>0.12730368807244755</x:v>
      </x:c>
      <x:c r="AB875" s="34">
        <x:f t="shared" si="517"/>
        <x:v>0.89550859314138165</x:v>
      </x:c>
      <x:c r="AC875" s="34">
        <x:f t="shared" si="518"/>
        <x:v>6.7496544182760299E-2</x:v>
      </x:c>
      <x:c r="AD875" s="34">
        <x:f t="shared" si="519"/>
        <x:v>1.2254420654679614</x:v>
      </x:c>
      <x:c r="AE875" s="34" t="n">
        <x:f t="shared" ref="AE875:AE938" si="539">MAX(AE874,AD875)</x:f>
        <x:v>1.2271310790182974</x:v>
      </x:c>
      <x:c r="AF875" s="33">
        <x:f t="shared" si="520"/>
        <x:v>-1.3763921224188014E-3</x:v>
      </x:c>
      <x:c r="AG875" s="33" t="n">
        <x:f t="shared" ref="AG875:AG938" si="540">AD875/AD874-1</x:f>
        <x:v>0.001548312023602838</x:v>
      </x:c>
      <x:c r="AH875" s="30" t="n">
        <x:f t="shared" ref="AH875:AH938" si="541">IF(OR(T875="年末+季度",T875="季度+动态",T875="季度",T875="动态"),A875,AH874)</x:f>
        <x:v>45016</x:v>
      </x:c>
      <x:c r="AI875" s="36">
        <x:f t="shared" si="521"/>
        <x:v>2023</x:v>
      </x:c>
      <x:c r="AJ875" s="36">
        <x:f t="shared" si="522"/>
        <x:v>6</x:v>
      </x:c>
      <x:c r="AK875" s="26">
        <x:f t="shared" si="523"/>
        <x:v>0</x:v>
      </x:c>
      <x:c r="AL875" s="34" t="n">
        <x:f t="shared" ref="AL875:AL938" si="542">IF(AK874,AD874,AL874)</x:f>
        <x:v>1.2210778881195625</x:v>
      </x:c>
      <x:c r="AM875" s="35" t="str">
        <x:f t="shared" si="524"/>
      </x:c>
      <x:c r="AN875" s="34" t="n">
        <x:f t="shared" ref="AN875:AN938" si="543">IF(AI875&lt;&gt;AI874,AD875,MAX(AN874,AD875))</x:f>
        <x:v>1.2271310790182974</x:v>
      </x:c>
      <x:c r="AO875" s="35">
        <x:f t="shared" si="525"/>
        <x:v>-1.3763921224188014E-3</x:v>
      </x:c>
      <x:c r="AP875" s="31">
        <x:f t="shared" si="526"/>
        <x:v>1</x:v>
      </x:c>
      <x:c r="AQ875" s="26" t="b">
        <x:f t="shared" si="527"/>
        <x:v>1</x:v>
      </x:c>
    </x:row>
    <x:row r="876">
      <x:c r="A876" s="30" t="n">
        <x:f>'净值底稿'!A838</x:f>
        <x:v>45090</x:v>
      </x:c>
      <x:c r="B876" s="32" t="n">
        <x:f>'净值底稿'!F838</x:f>
        <x:v>1.895009041196325</x:v>
      </x:c>
      <x:c r="C876" s="32" t="n">
        <x:f>'净值底稿'!O838</x:f>
        <x:v>1.2861282358911663</x:v>
      </x:c>
      <x:c r="D876" s="32" t="n">
        <x:f>'净值底稿'!P838</x:f>
        <x:v>1.6052</x:v>
      </x:c>
      <x:c r="E876" s="32" t="n">
        <x:f>'净值底稿'!Q838</x:f>
        <x:v>1.6236</x:v>
      </x:c>
      <x:c r="F876" s="33">
        <x:f t="shared" si="528"/>
        <x:v>2.2334324256955362E-2</x:v>
      </x:c>
      <x:c r="G876" s="33">
        <x:f t="shared" si="529"/>
        <x:v>4.1325551874984434E-3</x:v>
      </x:c>
      <x:c r="H876" s="33">
        <x:f t="shared" si="530"/>
        <x:v>1.0601808543810876E-3</x:v>
      </x:c>
      <x:c r="I876" s="33">
        <x:f t="shared" si="531"/>
        <x:v>3.7091988130564246E-3</x:v>
      </x:c>
      <x:c r="J876" s="34">
        <x:f t="shared" si="532"/>
        <x:v>0.13815134967301876</x:v>
      </x:c>
      <x:c r="K876" s="34">
        <x:f t="shared" si="533"/>
        <x:v>0.12782977758897901</x:v>
      </x:c>
      <x:c r="L876" s="34">
        <x:f t="shared" si="534"/>
        <x:v>0.89645799420676386</x:v>
      </x:c>
      <x:c r="M876" s="34">
        <x:f t="shared" si="535"/>
        <x:v>6.7746902284328406E-2</x:v>
      </x:c>
      <x:c r="N876" s="34">
        <x:f t="shared" si="506"/>
        <x:v>1.2301860237530902</x:v>
      </x:c>
      <x:c r="O876" s="35">
        <x:f t="shared" si="507"/>
        <x:v>0.21621211924561959</x:v>
      </x:c>
      <x:c r="P876" s="26" t="b">
        <x:f t="shared" si="508"/>
        <x:v>0</x:v>
      </x:c>
      <x:c r="Q876" s="26" t="b">
        <x:f t="shared" si="509"/>
        <x:v>0</x:v>
      </x:c>
      <x:c r="R876" s="26" t="b">
        <x:f t="shared" si="510"/>
        <x:v>0</x:v>
      </x:c>
      <x:c r="S876" s="26" t="b">
        <x:f t="shared" si="536"/>
        <x:v>0</x:v>
      </x:c>
      <x:c r="T876" s="26" t="str">
        <x:f t="shared" si="537"/>
        <x:v>不调</x:v>
      </x:c>
      <x:c r="U876" s="34">
        <x:f t="shared" si="511"/>
        <x:v>0.13815134967301876</x:v>
      </x:c>
      <x:c r="V876" s="34">
        <x:f t="shared" si="512"/>
        <x:v>0.12782977758897901</x:v>
      </x:c>
      <x:c r="W876" s="34">
        <x:f t="shared" si="513"/>
        <x:v>0.89645799420676386</x:v>
      </x:c>
      <x:c r="X876" s="34">
        <x:f t="shared" si="514"/>
        <x:v>6.7746902284328406E-2</x:v>
      </x:c>
      <x:c r="Y876" s="34">
        <x:f t="shared" si="538"/>
        <x:v>0.99998626710299976</x:v>
      </x:c>
      <x:c r="Z876" s="34">
        <x:f t="shared" si="515"/>
        <x:v>0.13814945245476326</x:v>
      </x:c>
      <x:c r="AA876" s="34">
        <x:f t="shared" si="516"/>
        <x:v>0.12782802211580982</x:v>
      </x:c>
      <x:c r="AB876" s="34">
        <x:f t="shared" si="517"/>
        <x:v>0.89644568324146434</x:v>
      </x:c>
      <x:c r="AC876" s="34">
        <x:f t="shared" si="518"/>
        <x:v>6.7745971923097253E-2</x:v>
      </x:c>
      <x:c r="AD876" s="34">
        <x:f t="shared" si="519"/>
        <x:v>1.2301691297351347</x:v>
      </x:c>
      <x:c r="AE876" s="34">
        <x:f t="shared" si="539"/>
        <x:v>1.2301691297351347</x:v>
      </x:c>
      <x:c r="AF876" s="33">
        <x:f t="shared" si="520"/>
        <x:v>0</x:v>
      </x:c>
      <x:c r="AG876" s="33">
        <x:f t="shared" si="540"/>
        <x:v>3.8574359411827075E-3</x:v>
      </x:c>
      <x:c r="AH876" s="30">
        <x:f t="shared" si="541"/>
        <x:v>45016</x:v>
      </x:c>
      <x:c r="AI876" s="36">
        <x:f t="shared" si="521"/>
        <x:v>2023</x:v>
      </x:c>
      <x:c r="AJ876" s="36">
        <x:f t="shared" si="522"/>
        <x:v>6</x:v>
      </x:c>
      <x:c r="AK876" s="26">
        <x:f t="shared" si="523"/>
        <x:v>0</x:v>
      </x:c>
      <x:c r="AL876" s="34">
        <x:f t="shared" si="542"/>
        <x:v>1.2210778881195625</x:v>
      </x:c>
      <x:c r="AM876" s="35" t="str">
        <x:f t="shared" si="524"/>
      </x:c>
      <x:c r="AN876" s="34">
        <x:f t="shared" si="543"/>
        <x:v>1.2301691297351347</x:v>
      </x:c>
      <x:c r="AO876" s="35">
        <x:f t="shared" si="525"/>
        <x:v>0</x:v>
      </x:c>
      <x:c r="AP876" s="31">
        <x:f t="shared" si="526"/>
        <x:v>1</x:v>
      </x:c>
      <x:c r="AQ876" s="26" t="b">
        <x:f t="shared" si="527"/>
        <x:v>1</x:v>
      </x:c>
    </x:row>
    <x:row r="877">
      <x:c r="A877" s="30" t="n">
        <x:f>'净值底稿'!A839</x:f>
        <x:v>45091</x:v>
      </x:c>
      <x:c r="B877" s="32" t="n">
        <x:f>'净值底稿'!F839</x:f>
        <x:v>1.93228974904308</x:v>
      </x:c>
      <x:c r="C877" s="32" t="n">
        <x:f>'净值底稿'!O839</x:f>
        <x:v>1.288462017731287</x:v>
      </x:c>
      <x:c r="D877" s="32" t="n">
        <x:f>'净值底稿'!P839</x:f>
        <x:v>1.6062</x:v>
      </x:c>
      <x:c r="E877" s="32" t="n">
        <x:f>'净值底稿'!Q839</x:f>
        <x:v>1.6133</x:v>
      </x:c>
      <x:c r="F877" s="33">
        <x:f t="shared" si="528"/>
        <x:v>1.9673102890960026E-2</x:v>
      </x:c>
      <x:c r="G877" s="33">
        <x:f t="shared" si="529"/>
        <x:v>1.8145794291684059E-3</x:v>
      </x:c>
      <x:c r="H877" s="33">
        <x:f t="shared" si="530"/>
        <x:v>6.2297533017696693E-4</x:v>
      </x:c>
      <x:c r="I877" s="33">
        <x:f t="shared" si="531"/>
        <x:v>-6.3439270756343591E-3</x:v>
      </x:c>
      <x:c r="J877" s="34">
        <x:f t="shared" si="532"/>
        <x:v>0.1408672808472356</x:v>
      </x:c>
      <x:c r="K877" s="34">
        <x:f t="shared" si="533"/>
        <x:v>0.12805997621521245</x:v>
      </x:c>
      <x:c r="L877" s="34">
        <x:f t="shared" si="534"/>
        <x:v>0.89700414678696738</x:v>
      </x:c>
      <x:c r="M877" s="34">
        <x:f t="shared" si="535"/>
        <x:v>6.7316196417549157E-2</x:v>
      </x:c>
      <x:c r="N877" s="34">
        <x:f t="shared" si="506"/>
        <x:v>1.2332476002669646</x:v>
      </x:c>
      <x:c r="O877" s="35">
        <x:f t="shared" si="507"/>
        <x:v>0.21806428571540101</x:v>
      </x:c>
      <x:c r="P877" s="26" t="b">
        <x:f t="shared" si="508"/>
        <x:v>0</x:v>
      </x:c>
      <x:c r="Q877" s="26" t="b">
        <x:f t="shared" si="509"/>
        <x:v>0</x:v>
      </x:c>
      <x:c r="R877" s="26" t="b">
        <x:f t="shared" si="510"/>
        <x:v>0</x:v>
      </x:c>
      <x:c r="S877" s="26" t="b">
        <x:f t="shared" si="536"/>
        <x:v>0</x:v>
      </x:c>
      <x:c r="T877" s="26" t="str">
        <x:f t="shared" si="537"/>
        <x:v>不调</x:v>
      </x:c>
      <x:c r="U877" s="34">
        <x:f t="shared" si="511"/>
        <x:v>0.1408672808472356</x:v>
      </x:c>
      <x:c r="V877" s="34">
        <x:f t="shared" si="512"/>
        <x:v>0.12805997621521245</x:v>
      </x:c>
      <x:c r="W877" s="34">
        <x:f t="shared" si="513"/>
        <x:v>0.89700414678696738</x:v>
      </x:c>
      <x:c r="X877" s="34">
        <x:f t="shared" si="514"/>
        <x:v>6.7316196417549157E-2</x:v>
      </x:c>
      <x:c r="Y877" s="34">
        <x:f t="shared" si="538"/>
        <x:v>0.99998626710299976</x:v>
      </x:c>
      <x:c r="Z877" s="34">
        <x:f t="shared" si="515"/>
        <x:v>0.14086534633137701</x:v>
      </x:c>
      <x:c r="AA877" s="34">
        <x:f t="shared" si="516"/>
        <x:v>0.12805821758074923</x:v>
      </x:c>
      <x:c r="AB877" s="34">
        <x:f t="shared" si="517"/>
        <x:v>0.89699182832141078</x:v>
      </x:c>
      <x:c r="AC877" s="34">
        <x:f t="shared" si="518"/>
        <x:v>6.7315271971157303E-2</x:v>
      </x:c>
      <x:c r="AD877" s="34">
        <x:f t="shared" si="519"/>
        <x:v>1.2332306642046944</x:v>
      </x:c>
      <x:c r="AE877" s="34">
        <x:f t="shared" si="539"/>
        <x:v>1.2332306642046944</x:v>
      </x:c>
      <x:c r="AF877" s="33">
        <x:f t="shared" si="520"/>
        <x:v>0</x:v>
      </x:c>
      <x:c r="AG877" s="33">
        <x:f t="shared" si="540"/>
        <x:v>2.4887102070418887E-3</x:v>
      </x:c>
      <x:c r="AH877" s="30">
        <x:f t="shared" si="541"/>
        <x:v>45016</x:v>
      </x:c>
      <x:c r="AI877" s="36">
        <x:f t="shared" si="521"/>
        <x:v>2023</x:v>
      </x:c>
      <x:c r="AJ877" s="36">
        <x:f t="shared" si="522"/>
        <x:v>6</x:v>
      </x:c>
      <x:c r="AK877" s="26">
        <x:f t="shared" si="523"/>
        <x:v>0</x:v>
      </x:c>
      <x:c r="AL877" s="34">
        <x:f t="shared" si="542"/>
        <x:v>1.2210778881195625</x:v>
      </x:c>
      <x:c r="AM877" s="35" t="str">
        <x:f t="shared" si="524"/>
      </x:c>
      <x:c r="AN877" s="34">
        <x:f t="shared" si="543"/>
        <x:v>1.2332306642046944</x:v>
      </x:c>
      <x:c r="AO877" s="35">
        <x:f t="shared" si="525"/>
        <x:v>0</x:v>
      </x:c>
      <x:c r="AP877" s="31">
        <x:f t="shared" si="526"/>
        <x:v>1</x:v>
      </x:c>
      <x:c r="AQ877" s="26" t="b">
        <x:f t="shared" si="527"/>
        <x:v>1</x:v>
      </x:c>
    </x:row>
    <x:row r="878">
      <x:c r="A878" s="30" t="n">
        <x:f>'净值底稿'!A840</x:f>
        <x:v>45092</x:v>
      </x:c>
      <x:c r="B878" s="32" t="n">
        <x:f>'净值底稿'!F840</x:f>
        <x:v>1.902727485095895</x:v>
      </x:c>
      <x:c r="C878" s="32" t="n">
        <x:f>'净值底稿'!O840</x:f>
        <x:v>1.297831611800577</x:v>
      </x:c>
      <x:c r="D878" s="32" t="n">
        <x:f>'净值底稿'!P840</x:f>
        <x:v>1.6057</x:v>
      </x:c>
      <x:c r="E878" s="32" t="n">
        <x:f>'净值底稿'!Q840</x:f>
        <x:v>1.5998</x:v>
      </x:c>
      <x:c r="F878" s="33">
        <x:f t="shared" si="528"/>
        <x:v>-1.5299084395507867E-2</x:v>
      </x:c>
      <x:c r="G878" s="33">
        <x:f t="shared" si="529"/>
        <x:v>7.2719210503293663E-3</x:v>
      </x:c>
      <x:c r="H878" s="33">
        <x:f t="shared" si="530"/>
        <x:v>-3.1129373677007965E-4</x:v>
      </x:c>
      <x:c r="I878" s="33">
        <x:f t="shared" si="531"/>
        <x:v>-8.3679414863943036E-3</x:v>
      </x:c>
      <x:c r="J878" s="34">
        <x:f t="shared" si="532"/>
        <x:v>0.13871023550945083</x:v>
      </x:c>
      <x:c r="K878" s="34">
        <x:f t="shared" si="533"/>
        <x:v>0.12898944682884234</x:v>
      </x:c>
      <x:c r="L878" s="34">
        <x:f t="shared" si="534"/>
        <x:v>0.89671260038332035</x:v>
      </x:c>
      <x:c r="M878" s="34">
        <x:f t="shared" si="535"/>
        <x:v>6.675198171416194E-2</x:v>
      </x:c>
      <x:c r="N878" s="34">
        <x:f t="shared" si="506"/>
        <x:v>1.2311642644357754</x:v>
      </x:c>
      <x:c r="O878" s="35">
        <x:f t="shared" si="507"/>
        <x:v>0.21743620252085211</x:v>
      </x:c>
      <x:c r="P878" s="26" t="b">
        <x:f t="shared" si="508"/>
        <x:v>0</x:v>
      </x:c>
      <x:c r="Q878" s="26" t="b">
        <x:f t="shared" si="509"/>
        <x:v>0</x:v>
      </x:c>
      <x:c r="R878" s="26" t="b">
        <x:f t="shared" si="510"/>
        <x:v>0</x:v>
      </x:c>
      <x:c r="S878" s="26" t="b">
        <x:f t="shared" si="536"/>
        <x:v>0</x:v>
      </x:c>
      <x:c r="T878" s="26" t="str">
        <x:f t="shared" si="537"/>
        <x:v>不调</x:v>
      </x:c>
      <x:c r="U878" s="34">
        <x:f t="shared" si="511"/>
        <x:v>0.13871023550945083</x:v>
      </x:c>
      <x:c r="V878" s="34">
        <x:f t="shared" si="512"/>
        <x:v>0.12898944682884234</x:v>
      </x:c>
      <x:c r="W878" s="34">
        <x:f t="shared" si="513"/>
        <x:v>0.89671260038332035</x:v>
      </x:c>
      <x:c r="X878" s="34">
        <x:f t="shared" si="514"/>
        <x:v>6.675198171416194E-2</x:v>
      </x:c>
      <x:c r="Y878" s="34">
        <x:f t="shared" si="538"/>
        <x:v>0.99998626710299976</x:v>
      </x:c>
      <x:c r="Z878" s="34">
        <x:f t="shared" si="515"/>
        <x:v>0.13870833061607371</x:v>
      </x:c>
      <x:c r="AA878" s="34">
        <x:f t="shared" si="516"/>
        <x:v>0.1289876754300549</x:v>
      </x:c>
      <x:c r="AB878" s="34">
        <x:f t="shared" si="517"/>
        <x:v>0.8967002859215405</x:v>
      </x:c>
      <x:c r="AC878" s="34">
        <x:f t="shared" si="518"/>
        <x:v>6.6751065016072503E-2</x:v>
      </x:c>
      <x:c r="AD878" s="34">
        <x:f t="shared" si="519"/>
        <x:v>1.2311473569837417</x:v>
      </x:c>
      <x:c r="AE878" s="34">
        <x:f t="shared" si="539"/>
        <x:v>1.2332306642046944</x:v>
      </x:c>
      <x:c r="AF878" s="33">
        <x:f t="shared" si="520"/>
        <x:v>-1.6893086438912741E-3</x:v>
      </x:c>
      <x:c r="AG878" s="33">
        <x:f t="shared" si="540"/>
        <x:v>-1.6893086438912741E-3</x:v>
      </x:c>
      <x:c r="AH878" s="30">
        <x:f t="shared" si="541"/>
        <x:v>45016</x:v>
      </x:c>
      <x:c r="AI878" s="36">
        <x:f t="shared" si="521"/>
        <x:v>2023</x:v>
      </x:c>
      <x:c r="AJ878" s="36">
        <x:f t="shared" si="522"/>
        <x:v>6</x:v>
      </x:c>
      <x:c r="AK878" s="26">
        <x:f t="shared" si="523"/>
        <x:v>0</x:v>
      </x:c>
      <x:c r="AL878" s="34">
        <x:f t="shared" si="542"/>
        <x:v>1.2210778881195625</x:v>
      </x:c>
      <x:c r="AM878" s="35" t="str">
        <x:f t="shared" si="524"/>
      </x:c>
      <x:c r="AN878" s="34">
        <x:f t="shared" si="543"/>
        <x:v>1.2332306642046944</x:v>
      </x:c>
      <x:c r="AO878" s="35">
        <x:f t="shared" si="525"/>
        <x:v>-1.6893086438912741E-3</x:v>
      </x:c>
      <x:c r="AP878" s="31">
        <x:f t="shared" si="526"/>
        <x:v>1</x:v>
      </x:c>
      <x:c r="AQ878" s="26" t="b">
        <x:f t="shared" si="527"/>
        <x:v>1</x:v>
      </x:c>
    </x:row>
    <x:row r="879">
      <x:c r="A879" s="30" t="n">
        <x:f>'净值底稿'!A841</x:f>
        <x:v>45093</x:v>
      </x:c>
      <x:c r="B879" s="32" t="n">
        <x:f>'净值底稿'!F841</x:f>
        <x:v>1.96403798497859</x:v>
      </x:c>
      <x:c r="C879" s="32" t="n">
        <x:f>'净值底稿'!O841</x:f>
        <x:v>1.3078626237271636</x:v>
      </x:c>
      <x:c r="D879" s="32" t="n">
        <x:f>'净值底稿'!P841</x:f>
        <x:v>1.6044</x:v>
      </x:c>
      <x:c r="E879" s="32" t="n">
        <x:f>'净值底稿'!Q841</x:f>
        <x:v>1.6122</x:v>
      </x:c>
      <x:c r="F879" s="33">
        <x:f t="shared" si="528"/>
        <x:v>3.2222428257825397E-2</x:v>
      </x:c>
      <x:c r="G879" s="33">
        <x:f t="shared" si="529"/>
        <x:v>7.7290550140551861E-3</x:v>
      </x:c>
      <x:c r="H879" s="33">
        <x:f t="shared" si="530"/>
        <x:v>-8.0961574391225088E-4</x:v>
      </x:c>
      <x:c r="I879" s="33">
        <x:f t="shared" si="531"/>
        <x:v>7.7509688711088209E-3</x:v>
      </x:c>
      <x:c r="J879" s="34">
        <x:f t="shared" si="532"/>
        <x:v>0.14317784984811288</x:v>
      </x:c>
      <x:c r="K879" s="34">
        <x:f t="shared" si="533"/>
        <x:v>0.1299846282695889</x:v>
      </x:c>
      <x:c r="L879" s="34">
        <x:f t="shared" si="534"/>
        <x:v>0.89597430325248784</x:v>
      </x:c>
      <x:c r="M879" s="34">
        <x:f t="shared" si="535"/>
        <x:v>6.7268450443125447E-2</x:v>
      </x:c>
      <x:c r="N879" s="34">
        <x:f t="shared" si="506"/>
        <x:v>1.236405231813315</x:v>
      </x:c>
      <x:c r="O879" s="35">
        <x:f t="shared" si="507"/>
        <x:v>0.22093280672800211</x:v>
      </x:c>
      <x:c r="P879" s="26" t="b">
        <x:f t="shared" si="508"/>
        <x:v>0</x:v>
      </x:c>
      <x:c r="Q879" s="26" t="b">
        <x:f t="shared" si="509"/>
        <x:v>0</x:v>
      </x:c>
      <x:c r="R879" s="26" t="b">
        <x:f t="shared" si="510"/>
        <x:v>0</x:v>
      </x:c>
      <x:c r="S879" s="26" t="b">
        <x:f t="shared" si="536"/>
        <x:v>0</x:v>
      </x:c>
      <x:c r="T879" s="26" t="str">
        <x:f t="shared" si="537"/>
        <x:v>不调</x:v>
      </x:c>
      <x:c r="U879" s="34">
        <x:f t="shared" si="511"/>
        <x:v>0.14317784984811288</x:v>
      </x:c>
      <x:c r="V879" s="34">
        <x:f t="shared" si="512"/>
        <x:v>0.1299846282695889</x:v>
      </x:c>
      <x:c r="W879" s="34">
        <x:f t="shared" si="513"/>
        <x:v>0.89597430325248784</x:v>
      </x:c>
      <x:c r="X879" s="34">
        <x:f t="shared" si="514"/>
        <x:v>6.7268450443125447E-2</x:v>
      </x:c>
      <x:c r="Y879" s="34">
        <x:f t="shared" si="538"/>
        <x:v>0.99998626710299976</x:v>
      </x:c>
      <x:c r="Z879" s="34">
        <x:f t="shared" si="515"/>
        <x:v>0.1431758836014482</x:v>
      </x:c>
      <x:c r="AA879" s="34">
        <x:f t="shared" si="516"/>
        <x:v>0.12998284320407727</x:v>
      </x:c>
      <x:c r="AB879" s="34">
        <x:f t="shared" si="517"/>
        <x:v>0.89596199892966644</x:v>
      </x:c>
      <x:c r="AC879" s="34">
        <x:f t="shared" si="518"/>
        <x:v>6.7267526652424151E-2</x:v>
      </x:c>
      <x:c r="AD879" s="34">
        <x:f t="shared" si="519"/>
        <x:v>1.236388252387616</x:v>
      </x:c>
      <x:c r="AE879" s="34">
        <x:f t="shared" si="539"/>
        <x:v>1.236388252387616</x:v>
      </x:c>
      <x:c r="AF879" s="33">
        <x:f t="shared" si="520"/>
        <x:v>0</x:v>
      </x:c>
      <x:c r="AG879" s="33">
        <x:f t="shared" si="540"/>
        <x:v>4.2569196726494063E-3</x:v>
      </x:c>
      <x:c r="AH879" s="30">
        <x:f t="shared" si="541"/>
        <x:v>45016</x:v>
      </x:c>
      <x:c r="AI879" s="36">
        <x:f t="shared" si="521"/>
        <x:v>2023</x:v>
      </x:c>
      <x:c r="AJ879" s="36">
        <x:f t="shared" si="522"/>
        <x:v>6</x:v>
      </x:c>
      <x:c r="AK879" s="26">
        <x:f t="shared" si="523"/>
        <x:v>0</x:v>
      </x:c>
      <x:c r="AL879" s="34">
        <x:f t="shared" si="542"/>
        <x:v>1.2210778881195625</x:v>
      </x:c>
      <x:c r="AM879" s="35" t="str">
        <x:f t="shared" si="524"/>
      </x:c>
      <x:c r="AN879" s="34">
        <x:f t="shared" si="543"/>
        <x:v>1.236388252387616</x:v>
      </x:c>
      <x:c r="AO879" s="35">
        <x:f t="shared" si="525"/>
        <x:v>0</x:v>
      </x:c>
      <x:c r="AP879" s="31">
        <x:f t="shared" si="526"/>
        <x:v>1</x:v>
      </x:c>
      <x:c r="AQ879" s="26" t="b">
        <x:f t="shared" si="527"/>
        <x:v>1</x:v>
      </x:c>
    </x:row>
    <x:row r="880">
      <x:c r="A880" s="30" t="n">
        <x:f>'净值底稿'!A842</x:f>
        <x:v>45096</x:v>
      </x:c>
      <x:c r="B880" s="32" t="n">
        <x:f>'净值底稿'!F842</x:f>
        <x:v>2.028759823720377</x:v>
      </x:c>
      <x:c r="C880" s="32" t="n">
        <x:f>'净值底稿'!O842</x:f>
        <x:v>1.3079267668343981</x:v>
      </x:c>
      <x:c r="D880" s="32" t="n">
        <x:f>'净值底稿'!P842</x:f>
        <x:v>1.6028</x:v>
      </x:c>
      <x:c r="E880" s="32" t="n">
        <x:f>'净值底稿'!Q842</x:f>
        <x:v>1.6133</x:v>
      </x:c>
      <x:c r="F880" s="33">
        <x:f t="shared" si="528"/>
        <x:v>3.2953455705436729E-2</x:v>
      </x:c>
      <x:c r="G880" s="33">
        <x:f t="shared" si="529"/>
        <x:v>4.9044223812799714E-5</x:v>
      </x:c>
      <x:c r="H880" s="33">
        <x:f t="shared" si="530"/>
        <x:v>-9.972575417601659E-4</x:v>
      </x:c>
      <x:c r="I880" s="33">
        <x:f t="shared" si="531"/>
        <x:v>6.8229748170200999E-4</x:v>
      </x:c>
      <x:c r="J880" s="34">
        <x:f t="shared" si="532"/>
        <x:v>0.14789402373979529</x:v>
      </x:c>
      <x:c r="K880" s="34">
        <x:f t="shared" si="533"/>
        <x:v>0.1299892181117312</x:v>
      </x:c>
      <x:c r="L880" s="34">
        <x:f t="shared" si="534"/>
        <x:v>0.89506849406910327</x:v>
      </x:c>
      <x:c r="M880" s="34">
        <x:f t="shared" si="535"/>
        <x:v>6.7313423116459423E-2</x:v>
      </x:c>
      <x:c r="N880" s="34">
        <x:f t="shared" si="506"/>
        <x:v>1.240265159037089</x:v>
      </x:c>
      <x:c r="O880" s="35">
        <x:f t="shared" si="507"/>
        <x:v>0.22405147788499363</x:v>
      </x:c>
      <x:c r="P880" s="26" t="b">
        <x:f t="shared" si="508"/>
        <x:v>0</x:v>
      </x:c>
      <x:c r="Q880" s="26" t="b">
        <x:f t="shared" si="509"/>
        <x:v>0</x:v>
      </x:c>
      <x:c r="R880" s="26" t="b">
        <x:f t="shared" si="510"/>
        <x:v>0</x:v>
      </x:c>
      <x:c r="S880" s="26" t="b">
        <x:f t="shared" si="536"/>
        <x:v>0</x:v>
      </x:c>
      <x:c r="T880" s="26" t="str">
        <x:f t="shared" si="537"/>
        <x:v>不调</x:v>
      </x:c>
      <x:c r="U880" s="34">
        <x:f t="shared" si="511"/>
        <x:v>0.14789402373979529</x:v>
      </x:c>
      <x:c r="V880" s="34">
        <x:f t="shared" si="512"/>
        <x:v>0.1299892181117312</x:v>
      </x:c>
      <x:c r="W880" s="34">
        <x:f t="shared" si="513"/>
        <x:v>0.89506849406910327</x:v>
      </x:c>
      <x:c r="X880" s="34">
        <x:f t="shared" si="514"/>
        <x:v>6.7313423116459423E-2</x:v>
      </x:c>
      <x:c r="Y880" s="34">
        <x:f t="shared" si="538"/>
        <x:v>0.99995880187477393</x:v>
      </x:c>
      <x:c r="Z880" s="34">
        <x:f t="shared" si="515"/>
        <x:v>0.14788793078328508</x:v>
      </x:c>
      <x:c r="AA880" s="34">
        <x:f t="shared" si="516"/>
        <x:v>0.12998386279964538</x:v>
      </x:c>
      <x:c r="AB880" s="34">
        <x:f t="shared" si="517"/>
        <x:v>0.89503161892519867</x:v>
      </x:c>
      <x:c r="AC880" s="34">
        <x:f t="shared" si="518"/>
        <x:v>6.7310649929624475E-2</x:v>
      </x:c>
      <x:c r="AD880" s="34">
        <x:f t="shared" si="519"/>
        <x:v>1.2402140624377538</x:v>
      </x:c>
      <x:c r="AE880" s="34">
        <x:f t="shared" si="539"/>
        <x:v>1.2402140624377538</x:v>
      </x:c>
      <x:c r="AF880" s="33">
        <x:f t="shared" si="520"/>
        <x:v>0</x:v>
      </x:c>
      <x:c r="AG880" s="33">
        <x:f t="shared" si="540"/>
        <x:v>3.0943435791708218E-3</x:v>
      </x:c>
      <x:c r="AH880" s="30">
        <x:f t="shared" si="541"/>
        <x:v>45016</x:v>
      </x:c>
      <x:c r="AI880" s="36">
        <x:f t="shared" si="521"/>
        <x:v>2023</x:v>
      </x:c>
      <x:c r="AJ880" s="36">
        <x:f t="shared" si="522"/>
        <x:v>6</x:v>
      </x:c>
      <x:c r="AK880" s="26">
        <x:f t="shared" si="523"/>
        <x:v>0</x:v>
      </x:c>
      <x:c r="AL880" s="34">
        <x:f t="shared" si="542"/>
        <x:v>1.2210778881195625</x:v>
      </x:c>
      <x:c r="AM880" s="35" t="str">
        <x:f t="shared" si="524"/>
      </x:c>
      <x:c r="AN880" s="34">
        <x:f t="shared" si="543"/>
        <x:v>1.2402140624377538</x:v>
      </x:c>
      <x:c r="AO880" s="35">
        <x:f t="shared" si="525"/>
        <x:v>0</x:v>
      </x:c>
      <x:c r="AP880" s="31">
        <x:f t="shared" si="526"/>
        <x:v>1</x:v>
      </x:c>
      <x:c r="AQ880" s="26" t="b">
        <x:f t="shared" si="527"/>
        <x:v>1</x:v>
      </x:c>
    </x:row>
    <x:row r="881">
      <x:c r="A881" s="30" t="n">
        <x:f>'净值底稿'!A843</x:f>
        <x:v>45097</x:v>
      </x:c>
      <x:c r="B881" s="32" t="n">
        <x:f>'净值底稿'!F843</x:f>
        <x:v>2.065870899593675</x:v>
      </x:c>
      <x:c r="C881" s="32" t="n">
        <x:f>'净值底稿'!O843</x:f>
        <x:v>1.3059041849329316</x:v>
      </x:c>
      <x:c r="D881" s="32" t="n">
        <x:f>'净值底稿'!P843</x:f>
        <x:v>1.6029</x:v>
      </x:c>
      <x:c r="E881" s="32" t="n">
        <x:f>'净值底稿'!Q843</x:f>
        <x:v>1.6159</x:v>
      </x:c>
      <x:c r="F881" s="33">
        <x:f t="shared" si="528"/>
        <x:v>1.8292493492523265E-2</x:v>
      </x:c>
      <x:c r="G881" s="33">
        <x:f t="shared" si="529"/>
        <x:v>-1.5464030194609624E-3</x:v>
      </x:c>
      <x:c r="H881" s="33">
        <x:f t="shared" si="530"/>
        <x:v>6.2390816071955513E-5</x:v>
      </x:c>
      <x:c r="I881" s="33">
        <x:f t="shared" si="531"/>
        <x:v>1.6116035455278066E-3</x:v>
      </x:c>
      <x:c r="J881" s="34">
        <x:f t="shared" si="532"/>
        <x:v>0.15059316979476106</x:v>
      </x:c>
      <x:c r="K881" s="34">
        <x:f t="shared" si="533"/>
        <x:v>0.12978285536173081</x:v>
      </x:c>
      <x:c r="L881" s="34">
        <x:f t="shared" si="534"/>
        <x:v>0.89508746067831357</x:v>
      </x:c>
      <x:c r="M881" s="34">
        <x:f t="shared" si="535"/>
        <x:v>6.7419128011702842E-2</x:v>
      </x:c>
      <x:c r="N881" s="34">
        <x:f t="shared" si="506"/>
        <x:v>1.2428826138465083</x:v>
      </x:c>
      <x:c r="O881" s="35">
        <x:f t="shared" si="507"/>
        <x:v>0.22558528217622756</x:v>
      </x:c>
      <x:c r="P881" s="26" t="b">
        <x:f t="shared" si="508"/>
        <x:v>0</x:v>
      </x:c>
      <x:c r="Q881" s="26" t="b">
        <x:f t="shared" si="509"/>
        <x:v>0</x:v>
      </x:c>
      <x:c r="R881" s="26" t="b">
        <x:f t="shared" si="510"/>
        <x:v>0</x:v>
      </x:c>
      <x:c r="S881" s="26" t="b">
        <x:f t="shared" si="536"/>
        <x:v>0</x:v>
      </x:c>
      <x:c r="T881" s="26" t="str">
        <x:f t="shared" si="537"/>
        <x:v>不调</x:v>
      </x:c>
      <x:c r="U881" s="34">
        <x:f t="shared" si="511"/>
        <x:v>0.15059316979476106</x:v>
      </x:c>
      <x:c r="V881" s="34">
        <x:f t="shared" si="512"/>
        <x:v>0.12978285536173081</x:v>
      </x:c>
      <x:c r="W881" s="34">
        <x:f t="shared" si="513"/>
        <x:v>0.89508746067831357</x:v>
      </x:c>
      <x:c r="X881" s="34">
        <x:f t="shared" si="514"/>
        <x:v>6.7419128011702842E-2</x:v>
      </x:c>
      <x:c r="Y881" s="34">
        <x:f t="shared" si="538"/>
        <x:v>0.99998626710299976</x:v>
      </x:c>
      <x:c r="Z881" s="34">
        <x:f t="shared" si="515"/>
        <x:v>0.15059110171427134</x:v>
      </x:c>
      <x:c r="AA881" s="34">
        <x:f t="shared" si="516"/>
        <x:v>0.12978107306714573</x:v>
      </x:c>
      <x:c r="AB881" s="34">
        <x:f t="shared" si="517"/>
        <x:v>0.89507516853440983</x:v>
      </x:c>
      <x:c r="AC881" s="34">
        <x:f t="shared" si="518"/>
        <x:v>6.7418202151762016E-2</x:v>
      </x:c>
      <x:c r="AD881" s="34">
        <x:f t="shared" si="519"/>
        <x:v>1.242865545467589</x:v>
      </x:c>
      <x:c r="AE881" s="34">
        <x:f t="shared" si="539"/>
        <x:v>1.242865545467589</x:v>
      </x:c>
      <x:c r="AF881" s="33">
        <x:f t="shared" si="520"/>
        <x:v>0</x:v>
      </x:c>
      <x:c r="AG881" s="33">
        <x:f t="shared" si="540"/>
        <x:v>2.1379236940948232E-3</x:v>
      </x:c>
      <x:c r="AH881" s="30">
        <x:f t="shared" si="541"/>
        <x:v>45016</x:v>
      </x:c>
      <x:c r="AI881" s="36">
        <x:f t="shared" si="521"/>
        <x:v>2023</x:v>
      </x:c>
      <x:c r="AJ881" s="36">
        <x:f t="shared" si="522"/>
        <x:v>6</x:v>
      </x:c>
      <x:c r="AK881" s="26">
        <x:f t="shared" si="523"/>
        <x:v>0</x:v>
      </x:c>
      <x:c r="AL881" s="34">
        <x:f t="shared" si="542"/>
        <x:v>1.2210778881195625</x:v>
      </x:c>
      <x:c r="AM881" s="35" t="str">
        <x:f t="shared" si="524"/>
      </x:c>
      <x:c r="AN881" s="34">
        <x:f t="shared" si="543"/>
        <x:v>1.242865545467589</x:v>
      </x:c>
      <x:c r="AO881" s="35">
        <x:f t="shared" si="525"/>
        <x:v>0</x:v>
      </x:c>
      <x:c r="AP881" s="31">
        <x:f t="shared" si="526"/>
        <x:v>1</x:v>
      </x:c>
      <x:c r="AQ881" s="26" t="b">
        <x:f t="shared" si="527"/>
        <x:v>1</x:v>
      </x:c>
    </x:row>
    <x:row r="882">
      <x:c r="A882" s="30" t="n">
        <x:f>'净值底稿'!A844</x:f>
        <x:v>45098</x:v>
      </x:c>
      <x:c r="B882" s="32" t="n">
        <x:f>'净值底稿'!F844</x:f>
        <x:v>1.9654471928912876</x:v>
      </x:c>
      <x:c r="C882" s="32" t="n">
        <x:f>'净值底稿'!O844</x:f>
        <x:v>1.2839026301002132</x:v>
      </x:c>
      <x:c r="D882" s="32" t="n">
        <x:f>'净值底稿'!P844</x:f>
        <x:v>1.6032</x:v>
      </x:c>
      <x:c r="E882" s="32" t="n">
        <x:f>'净值底稿'!Q844</x:f>
        <x:v>1.6114</x:v>
      </x:c>
      <x:c r="F882" s="33">
        <x:f t="shared" si="528"/>
        <x:v>-4.8610833678977339E-2</x:v>
      </x:c>
      <x:c r="G882" s="33">
        <x:f t="shared" si="529"/>
        <x:v>-1.6847755820499466E-2</x:v>
      </x:c>
      <x:c r="H882" s="33">
        <x:f t="shared" si="530"/>
        <x:v>1.8716077110236817E-4</x:v>
      </x:c>
      <x:c r="I882" s="33">
        <x:f t="shared" si="531"/>
        <x:v>-2.7848257936753384E-3</x:v>
      </x:c>
      <x:c r="J882" s="34">
        <x:f t="shared" si="532"/>
        <x:v>0.14327074271530493</x:v>
      </x:c>
      <x:c r="K882" s="34">
        <x:f t="shared" si="533"/>
        <x:v>0.12759455323798807</x:v>
      </x:c>
      <x:c r="L882" s="34">
        <x:f t="shared" si="534"/>
        <x:v>0.89524269149314728</x:v>
      </x:c>
      <x:c r="M882" s="34">
        <x:f t="shared" si="535"/>
        <x:v>6.7230454203446574E-2</x:v>
      </x:c>
      <x:c r="N882" s="34">
        <x:f t="shared" si="506"/>
        <x:v>1.2333384416498869</x:v>
      </x:c>
      <x:c r="O882" s="35">
        <x:f t="shared" si="507"/>
        <x:v>0.2196196005947447</x:v>
      </x:c>
      <x:c r="P882" s="26" t="b">
        <x:f t="shared" si="508"/>
        <x:v>0</x:v>
      </x:c>
      <x:c r="Q882" s="26" t="b">
        <x:f t="shared" si="509"/>
        <x:v>0</x:v>
      </x:c>
      <x:c r="R882" s="26" t="b">
        <x:f t="shared" si="510"/>
        <x:v>0</x:v>
      </x:c>
      <x:c r="S882" s="26" t="b">
        <x:f t="shared" si="536"/>
        <x:v>0</x:v>
      </x:c>
      <x:c r="T882" s="26" t="str">
        <x:f t="shared" si="537"/>
        <x:v>不调</x:v>
      </x:c>
      <x:c r="U882" s="34">
        <x:f t="shared" si="511"/>
        <x:v>0.14327074271530493</x:v>
      </x:c>
      <x:c r="V882" s="34">
        <x:f t="shared" si="512"/>
        <x:v>0.12759455323798807</x:v>
      </x:c>
      <x:c r="W882" s="34">
        <x:f t="shared" si="513"/>
        <x:v>0.89524269149314728</x:v>
      </x:c>
      <x:c r="X882" s="34">
        <x:f t="shared" si="514"/>
        <x:v>6.7230454203446574E-2</x:v>
      </x:c>
      <x:c r="Y882" s="34">
        <x:f t="shared" si="538"/>
        <x:v>0.99998626710299976</x:v>
      </x:c>
      <x:c r="Z882" s="34">
        <x:f t="shared" si="515"/>
        <x:v>0.14326877519295209</x:v>
      </x:c>
      <x:c r="AA882" s="34">
        <x:f t="shared" si="516"/>
        <x:v>0.12759280099513065</x:v>
      </x:c>
      <x:c r="AB882" s="34">
        <x:f t="shared" si="517"/>
        <x:v>0.89523039721747477</x:v>
      </x:c>
      <x:c r="AC882" s="34">
        <x:f t="shared" si="518"/>
        <x:v>6.7229530934543716E-2</x:v>
      </x:c>
      <x:c r="AD882" s="34">
        <x:f t="shared" si="519"/>
        <x:v>1.2333215043401011</x:v>
      </x:c>
      <x:c r="AE882" s="34">
        <x:f t="shared" si="539"/>
        <x:v>1.242865545467589</x:v>
      </x:c>
      <x:c r="AF882" s="33">
        <x:f t="shared" si="520"/>
        <x:v>-7.6790616348586527E-3</x:v>
      </x:c>
      <x:c r="AG882" s="33">
        <x:f t="shared" si="540"/>
        <x:v>-7.6790616348586527E-3</x:v>
      </x:c>
      <x:c r="AH882" s="30">
        <x:f t="shared" si="541"/>
        <x:v>45016</x:v>
      </x:c>
      <x:c r="AI882" s="36">
        <x:f t="shared" si="521"/>
        <x:v>2023</x:v>
      </x:c>
      <x:c r="AJ882" s="36">
        <x:f t="shared" si="522"/>
        <x:v>6</x:v>
      </x:c>
      <x:c r="AK882" s="26">
        <x:f t="shared" si="523"/>
        <x:v>0</x:v>
      </x:c>
      <x:c r="AL882" s="34">
        <x:f t="shared" si="542"/>
        <x:v>1.2210778881195625</x:v>
      </x:c>
      <x:c r="AM882" s="35" t="str">
        <x:f t="shared" si="524"/>
      </x:c>
      <x:c r="AN882" s="34">
        <x:f t="shared" si="543"/>
        <x:v>1.242865545467589</x:v>
      </x:c>
      <x:c r="AO882" s="35">
        <x:f t="shared" si="525"/>
        <x:v>-7.6790616348586527E-3</x:v>
      </x:c>
      <x:c r="AP882" s="31">
        <x:f t="shared" si="526"/>
        <x:v>1</x:v>
      </x:c>
      <x:c r="AQ882" s="26" t="b">
        <x:f t="shared" si="527"/>
        <x:v>1</x:v>
      </x:c>
    </x:row>
    <x:row r="883">
      <x:c r="A883" s="30" t="n">
        <x:f>'净值底稿'!A845</x:f>
        <x:v>45103</x:v>
      </x:c>
      <x:c r="B883" s="32" t="n">
        <x:f>'净值底稿'!F845</x:f>
        <x:v>1.8779955905079049</x:v>
      </x:c>
      <x:c r="C883" s="32" t="n">
        <x:f>'净值底稿'!O845</x:f>
        <x:v>1.2615565534420345</x:v>
      </x:c>
      <x:c r="D883" s="32" t="n">
        <x:f>'净值底稿'!P845</x:f>
        <x:v>1.6039</x:v>
      </x:c>
      <x:c r="E883" s="32" t="n">
        <x:f>'净值底稿'!Q845</x:f>
        <x:v>1.609</x:v>
      </x:c>
      <x:c r="F883" s="33">
        <x:f t="shared" si="528"/>
        <x:v>-4.4494506237400477E-2</x:v>
      </x:c>
      <x:c r="G883" s="33">
        <x:f t="shared" si="529"/>
        <x:v>-1.7404806357032343E-2</x:v>
      </x:c>
      <x:c r="H883" s="33">
        <x:f t="shared" si="530"/>
        <x:v>4.3662674650701838E-4</x:v>
      </x:c>
      <x:c r="I883" s="33">
        <x:f t="shared" si="531"/>
        <x:v>-1.4893881097182149E-3</x:v>
      </x:c>
      <x:c r="J883" s="34">
        <x:f t="shared" si="532"/>
        <x:v>0.13689410178150455</x:v>
      </x:c>
      <x:c r="K883" s="34">
        <x:f t="shared" si="533"/>
        <x:v>0.12537207300125905</x:v>
      </x:c>
      <x:c r="L883" s="34">
        <x:f t="shared" si="534"/>
        <x:v>0.89562127875318598</x:v>
      </x:c>
      <x:c r="M883" s="34">
        <x:f t="shared" si="535"/>
        <x:v>6.7129400070547879E-2</x:v>
      </x:c>
      <x:c r="N883" s="34">
        <x:f t="shared" si="506"/>
        <x:v>1.2250168536064974</x:v>
      </x:c>
      <x:c r="O883" s="35">
        <x:f t="shared" si="507"/>
        <x:v>0.21409189107124671</x:v>
      </x:c>
      <x:c r="P883" s="26" t="b">
        <x:f t="shared" si="508"/>
        <x:v>0</x:v>
      </x:c>
      <x:c r="Q883" s="26" t="b">
        <x:f t="shared" si="509"/>
        <x:v>0</x:v>
      </x:c>
      <x:c r="R883" s="26" t="b">
        <x:f t="shared" si="510"/>
        <x:v>0</x:v>
      </x:c>
      <x:c r="S883" s="26" t="b">
        <x:f t="shared" si="536"/>
        <x:v>0</x:v>
      </x:c>
      <x:c r="T883" s="26" t="str">
        <x:f t="shared" si="537"/>
        <x:v>不调</x:v>
      </x:c>
      <x:c r="U883" s="34">
        <x:f t="shared" si="511"/>
        <x:v>0.13689410178150455</x:v>
      </x:c>
      <x:c r="V883" s="34">
        <x:f t="shared" si="512"/>
        <x:v>0.12537207300125905</x:v>
      </x:c>
      <x:c r="W883" s="34">
        <x:f t="shared" si="513"/>
        <x:v>0.89562127875318598</x:v>
      </x:c>
      <x:c r="X883" s="34">
        <x:f t="shared" si="514"/>
        <x:v>6.7129400070547879E-2</x:v>
      </x:c>
      <x:c r="Y883" s="34">
        <x:f t="shared" si="538"/>
        <x:v>0.99993133740089724</x:v>
      </x:c>
      <x:c r="Z883" s="34">
        <x:f t="shared" si="515"/>
        <x:v>0.1368847022766744</x:v>
      </x:c>
      <x:c r="AA883" s="34">
        <x:f t="shared" si="516"/>
        <x:v>0.12536346462887188</x:v>
      </x:c>
      <x:c r="AB883" s="34">
        <x:f t="shared" si="517"/>
        <x:v>0.89555978306837503</x:v>
      </x:c>
      <x:c r="AC883" s="34">
        <x:f t="shared" si="518"/>
        <x:v>6.7124790791462829E-2</x:v>
      </x:c>
      <x:c r="AD883" s="34">
        <x:f t="shared" si="519"/>
        <x:v>1.2249327407653841</x:v>
      </x:c>
      <x:c r="AE883" s="34">
        <x:f t="shared" si="539"/>
        <x:v>1.242865545467589</x:v>
      </x:c>
      <x:c r="AF883" s="33">
        <x:f t="shared" si="520"/>
        <x:v>-1.4428595890843776E-2</x:v>
      </x:c>
      <x:c r="AG883" s="33">
        <x:f t="shared" si="540"/>
        <x:v>-6.8017654319629806E-3</x:v>
      </x:c>
      <x:c r="AH883" s="30">
        <x:f t="shared" si="541"/>
        <x:v>45016</x:v>
      </x:c>
      <x:c r="AI883" s="36">
        <x:f t="shared" si="521"/>
        <x:v>2023</x:v>
      </x:c>
      <x:c r="AJ883" s="36">
        <x:f t="shared" si="522"/>
        <x:v>6</x:v>
      </x:c>
      <x:c r="AK883" s="26">
        <x:f t="shared" si="523"/>
        <x:v>0</x:v>
      </x:c>
      <x:c r="AL883" s="34">
        <x:f t="shared" si="542"/>
        <x:v>1.2210778881195625</x:v>
      </x:c>
      <x:c r="AM883" s="35" t="str">
        <x:f t="shared" si="524"/>
      </x:c>
      <x:c r="AN883" s="34">
        <x:f t="shared" si="543"/>
        <x:v>1.242865545467589</x:v>
      </x:c>
      <x:c r="AO883" s="35">
        <x:f t="shared" si="525"/>
        <x:v>-1.4428595890843776E-2</x:v>
      </x:c>
      <x:c r="AP883" s="31">
        <x:f t="shared" si="526"/>
        <x:v>1</x:v>
      </x:c>
      <x:c r="AQ883" s="26" t="b">
        <x:f t="shared" si="527"/>
        <x:v>1</x:v>
      </x:c>
    </x:row>
    <x:row r="884">
      <x:c r="A884" s="30" t="n">
        <x:f>'净值底稿'!A846</x:f>
        <x:v>45104</x:v>
      </x:c>
      <x:c r="B884" s="32" t="n">
        <x:f>'净值底稿'!F846</x:f>
        <x:v>1.883169171582695</x:v>
      </x:c>
      <x:c r="C884" s="32" t="n">
        <x:f>'净值底稿'!O846</x:f>
        <x:v>1.2800552754077708</x:v>
      </x:c>
      <x:c r="D884" s="32" t="n">
        <x:f>'净值底稿'!P846</x:f>
        <x:v>1.6035</x:v>
      </x:c>
      <x:c r="E884" s="32" t="n">
        <x:f>'净值底稿'!Q846</x:f>
        <x:v>1.609</x:v>
      </x:c>
      <x:c r="F884" s="33">
        <x:f t="shared" si="528"/>
        <x:v>2.7548419713758765E-3</x:v>
      </x:c>
      <x:c r="G884" s="33">
        <x:f t="shared" si="529"/>
        <x:v>1.4663410780328734E-2</x:v>
      </x:c>
      <x:c r="H884" s="33">
        <x:f t="shared" si="530"/>
        <x:v>-2.4939210673990964E-4</x:v>
      </x:c>
      <x:c r="I884" s="33">
        <x:f t="shared" si="531"/>
        <x:v>0</x:v>
      </x:c>
      <x:c r="J884" s="34">
        <x:f t="shared" si="532"/>
        <x:v>0.13726179799974547</x:v>
      </x:c>
      <x:c r="K884" s="34">
        <x:f t="shared" si="533"/>
        <x:v>0.12720172060757023</x:v>
      </x:c>
      <x:c r="L884" s="34">
        <x:f t="shared" si="534"/>
        <x:v>0.89533643752736403</x:v>
      </x:c>
      <x:c r="M884" s="34">
        <x:f t="shared" si="535"/>
        <x:v>6.7124790791462829E-2</x:v>
      </x:c>
      <x:c r="N884" s="34">
        <x:f t="shared" si="506"/>
        <x:v>1.2269247469261426</x:v>
      </x:c>
      <x:c r="O884" s="35">
        <x:f t="shared" si="507"/>
        <x:v>0.21554990986194172</x:v>
      </x:c>
      <x:c r="P884" s="26" t="b">
        <x:f t="shared" si="508"/>
        <x:v>0</x:v>
      </x:c>
      <x:c r="Q884" s="26" t="b">
        <x:f t="shared" si="509"/>
        <x:v>0</x:v>
      </x:c>
      <x:c r="R884" s="26" t="b">
        <x:f t="shared" si="510"/>
        <x:v>0</x:v>
      </x:c>
      <x:c r="S884" s="26" t="b">
        <x:f t="shared" si="536"/>
        <x:v>0</x:v>
      </x:c>
      <x:c r="T884" s="26" t="str">
        <x:f t="shared" si="537"/>
        <x:v>不调</x:v>
      </x:c>
      <x:c r="U884" s="34">
        <x:f t="shared" si="511"/>
        <x:v>0.13726179799974547</x:v>
      </x:c>
      <x:c r="V884" s="34">
        <x:f t="shared" si="512"/>
        <x:v>0.12720172060757023</x:v>
      </x:c>
      <x:c r="W884" s="34">
        <x:f t="shared" si="513"/>
        <x:v>0.89533643752736403</x:v>
      </x:c>
      <x:c r="X884" s="34">
        <x:f t="shared" si="514"/>
        <x:v>6.7124790791462829E-2</x:v>
      </x:c>
      <x:c r="Y884" s="34">
        <x:f t="shared" si="538"/>
        <x:v>0.99998626710299976</x:v>
      </x:c>
      <x:c r="Z884" s="34">
        <x:f t="shared" si="515"/>
        <x:v>0.13725991299761148</x:v>
      </x:c>
      <x:c r="AA884" s="34">
        <x:f t="shared" si="516"/>
        <x:v>0.12719997375944286</x:v>
      </x:c>
      <x:c r="AB884" s="34">
        <x:f t="shared" si="517"/>
        <x:v>0.89532414196428689</x:v>
      </x:c>
      <x:c r="AC884" s="34">
        <x:f t="shared" si="518"/>
        <x:v>6.7123868973624726E-2</x:v>
      </x:c>
      <x:c r="AD884" s="34">
        <x:f t="shared" si="519"/>
        <x:v>1.2269078976949659</x:v>
      </x:c>
      <x:c r="AE884" s="34">
        <x:f t="shared" si="539"/>
        <x:v>1.242865545467589</x:v>
      </x:c>
      <x:c r="AF884" s="33">
        <x:f t="shared" si="520"/>
        <x:v>-1.2839399910003602E-2</x:v>
      </x:c>
      <x:c r="AG884" s="33">
        <x:f t="shared" si="540"/>
        <x:v>1.612461536743437E-3</x:v>
      </x:c>
      <x:c r="AH884" s="30">
        <x:f t="shared" si="541"/>
        <x:v>45016</x:v>
      </x:c>
      <x:c r="AI884" s="36">
        <x:f t="shared" si="521"/>
        <x:v>2023</x:v>
      </x:c>
      <x:c r="AJ884" s="36">
        <x:f t="shared" si="522"/>
        <x:v>6</x:v>
      </x:c>
      <x:c r="AK884" s="26">
        <x:f t="shared" si="523"/>
        <x:v>0</x:v>
      </x:c>
      <x:c r="AL884" s="34">
        <x:f t="shared" si="542"/>
        <x:v>1.2210778881195625</x:v>
      </x:c>
      <x:c r="AM884" s="35" t="str">
        <x:f t="shared" si="524"/>
      </x:c>
      <x:c r="AN884" s="34">
        <x:f t="shared" si="543"/>
        <x:v>1.242865545467589</x:v>
      </x:c>
      <x:c r="AO884" s="35">
        <x:f t="shared" si="525"/>
        <x:v>-1.2839399910003602E-2</x:v>
      </x:c>
      <x:c r="AP884" s="31">
        <x:f t="shared" si="526"/>
        <x:v>1</x:v>
      </x:c>
      <x:c r="AQ884" s="26" t="b">
        <x:f t="shared" si="527"/>
        <x:v>1</x:v>
      </x:c>
    </x:row>
    <x:row r="885">
      <x:c r="A885" s="30" t="n">
        <x:f>'净值底稿'!A847</x:f>
        <x:v>45105</x:v>
      </x:c>
      <x:c r="B885" s="32" t="n">
        <x:f>'净值底稿'!F847</x:f>
        <x:v>1.83901886514822</x:v>
      </x:c>
      <x:c r="C885" s="32" t="n">
        <x:f>'净值底稿'!O847</x:f>
        <x:v>1.2766002227282118</x:v>
      </x:c>
      <x:c r="D885" s="32" t="n">
        <x:f>'净值底稿'!P847</x:f>
        <x:v>1.6038</x:v>
      </x:c>
      <x:c r="E885" s="32" t="n">
        <x:f>'净值底稿'!Q847</x:f>
        <x:v>1.6004</x:v>
      </x:c>
      <x:c r="F885" s="33">
        <x:f t="shared" si="528"/>
        <x:v>-2.3444684153027695E-2</x:v>
      </x:c>
      <x:c r="G885" s="33">
        <x:f t="shared" si="529"/>
        <x:v>-2.6991433463358083E-3</x:v>
      </x:c>
      <x:c r="H885" s="33">
        <x:f t="shared" si="530"/>
        <x:v>1.870907390084664E-4</x:v>
      </x:c>
      <x:c r="I885" s="33">
        <x:f t="shared" si="531"/>
        <x:v>-5.3449347420757576E-3</x:v>
      </x:c>
      <x:c r="J885" s="34">
        <x:f t="shared" si="532"/>
        <x:v>0.13404189769051042</x:v>
      </x:c>
      <x:c r="K885" s="34">
        <x:f t="shared" si="533"/>
        <x:v>0.12685664279661599</x:v>
      </x:c>
      <x:c r="L885" s="34">
        <x:f t="shared" si="534"/>
        <x:v>0.89549164881965915</x:v>
      </x:c>
      <x:c r="M885" s="34">
        <x:f t="shared" si="535"/>
        <x:v>6.6765096274325059E-2</x:v>
      </x:c>
      <x:c r="N885" s="34">
        <x:f t="shared" si="506"/>
        <x:v>1.2231552855811108</x:v>
      </x:c>
      <x:c r="O885" s="35">
        <x:f t="shared" si="507"/>
        <x:v>0.21329960599661368</x:v>
      </x:c>
      <x:c r="P885" s="26" t="b">
        <x:f t="shared" si="508"/>
        <x:v>0</x:v>
      </x:c>
      <x:c r="Q885" s="26" t="b">
        <x:f t="shared" si="509"/>
        <x:v>0</x:v>
      </x:c>
      <x:c r="R885" s="26" t="b">
        <x:f t="shared" si="510"/>
        <x:v>0</x:v>
      </x:c>
      <x:c r="S885" s="26" t="b">
        <x:f t="shared" si="536"/>
        <x:v>0</x:v>
      </x:c>
      <x:c r="T885" s="26" t="str">
        <x:f t="shared" si="537"/>
        <x:v>不调</x:v>
      </x:c>
      <x:c r="U885" s="34">
        <x:f t="shared" si="511"/>
        <x:v>0.13404189769051042</x:v>
      </x:c>
      <x:c r="V885" s="34">
        <x:f t="shared" si="512"/>
        <x:v>0.12685664279661599</x:v>
      </x:c>
      <x:c r="W885" s="34">
        <x:f t="shared" si="513"/>
        <x:v>0.89549164881965915</x:v>
      </x:c>
      <x:c r="X885" s="34">
        <x:f t="shared" si="514"/>
        <x:v>6.6765096274325059E-2</x:v>
      </x:c>
      <x:c r="Y885" s="34">
        <x:f t="shared" si="538"/>
        <x:v>0.99998626710299976</x:v>
      </x:c>
      <x:c r="Z885" s="34">
        <x:f t="shared" si="515"/>
        <x:v>0.13404005690693571</x:v>
      </x:c>
      <x:c r="AA885" s="34">
        <x:f t="shared" si="516"/>
        <x:v>0.12685490068740665</x:v>
      </x:c>
      <x:c r="AB885" s="34">
        <x:f t="shared" si="517"/>
        <x:v>0.89547935112508137</x:v>
      </x:c>
      <x:c r="AC885" s="34">
        <x:f t="shared" si="518"/>
        <x:v>6.6764179396134715E-2</x:v>
      </x:c>
      <x:c r="AD885" s="34">
        <x:f t="shared" si="519"/>
        <x:v>1.2231384881155585</x:v>
      </x:c>
      <x:c r="AE885" s="34">
        <x:f t="shared" si="539"/>
        <x:v>1.242865545467589</x:v>
      </x:c>
      <x:c r="AF885" s="33">
        <x:f t="shared" si="520"/>
        <x:v>-1.5872237688115187E-2</x:v>
      </x:c>
      <x:c r="AG885" s="33">
        <x:f t="shared" si="540"/>
        <x:v>-3.0722840618184755E-3</x:v>
      </x:c>
      <x:c r="AH885" s="30">
        <x:f t="shared" si="541"/>
        <x:v>45016</x:v>
      </x:c>
      <x:c r="AI885" s="36">
        <x:f t="shared" si="521"/>
        <x:v>2023</x:v>
      </x:c>
      <x:c r="AJ885" s="36">
        <x:f t="shared" si="522"/>
        <x:v>6</x:v>
      </x:c>
      <x:c r="AK885" s="26">
        <x:f t="shared" si="523"/>
        <x:v>0</x:v>
      </x:c>
      <x:c r="AL885" s="34">
        <x:f t="shared" si="542"/>
        <x:v>1.2210778881195625</x:v>
      </x:c>
      <x:c r="AM885" s="35" t="str">
        <x:f t="shared" si="524"/>
      </x:c>
      <x:c r="AN885" s="34">
        <x:f t="shared" si="543"/>
        <x:v>1.242865545467589</x:v>
      </x:c>
      <x:c r="AO885" s="35">
        <x:f t="shared" si="525"/>
        <x:v>-1.5872237688115187E-2</x:v>
      </x:c>
      <x:c r="AP885" s="31">
        <x:f t="shared" si="526"/>
        <x:v>1</x:v>
      </x:c>
      <x:c r="AQ885" s="26" t="b">
        <x:f t="shared" si="527"/>
        <x:v>1</x:v>
      </x:c>
    </x:row>
    <x:row r="886">
      <x:c r="A886" s="30" t="n">
        <x:f>'净值底稿'!A848</x:f>
        <x:v>45106</x:v>
      </x:c>
      <x:c r="B886" s="32" t="n">
        <x:f>'净值底稿'!F848</x:f>
        <x:v>1.8691498379658076</x:v>
      </x:c>
      <x:c r="C886" s="32" t="n">
        <x:f>'净值底稿'!O848</x:f>
        <x:v>1.2852311591356056</x:v>
      </x:c>
      <x:c r="D886" s="32" t="n">
        <x:f>'净值底稿'!P848</x:f>
        <x:v>1.6043</x:v>
      </x:c>
      <x:c r="E886" s="32" t="n">
        <x:f>'净值底稿'!Q848</x:f>
        <x:v>1.6014</x:v>
      </x:c>
      <x:c r="F886" s="33">
        <x:f t="shared" si="528"/>
        <x:v>1.638426521261338E-2</x:v>
      </x:c>
      <x:c r="G886" s="33">
        <x:f t="shared" si="529"/>
        <x:v>6.7608764699638169E-3</x:v>
      </x:c>
      <x:c r="H886" s="33">
        <x:f t="shared" si="530"/>
        <x:v>3.1175957101892138E-4</x:v>
      </x:c>
      <x:c r="I886" s="33">
        <x:f t="shared" si="531"/>
        <x:v>6.2484378905258708E-4</x:v>
      </x:c>
      <x:c r="J886" s="34">
        <x:f t="shared" si="532"/>
        <x:v>0.13623620474841275</x:v>
      </x:c>
      <x:c r="K886" s="34">
        <x:f t="shared" si="533"/>
        <x:v>0.12771255100056372</x:v>
      </x:c>
      <x:c r="L886" s="34">
        <x:f t="shared" si="534"/>
        <x:v>0.89575852538344447</x:v>
      </x:c>
      <x:c r="M886" s="34">
        <x:f t="shared" si="535"/>
        <x:v>6.6805896578961577E-2</x:v>
      </x:c>
      <x:c r="N886" s="34">
        <x:f t="shared" si="506"/>
        <x:v>1.2265131777113825</x:v>
      </x:c>
      <x:c r="O886" s="35">
        <x:f t="shared" si="507"/>
        <x:v>0.21520254371949984</x:v>
      </x:c>
      <x:c r="P886" s="26" t="b">
        <x:f t="shared" si="508"/>
        <x:v>0</x:v>
      </x:c>
      <x:c r="Q886" s="26" t="b">
        <x:f t="shared" si="509"/>
        <x:v>0</x:v>
      </x:c>
      <x:c r="R886" s="26" t="b">
        <x:f t="shared" si="510"/>
        <x:v>0</x:v>
      </x:c>
      <x:c r="S886" s="26" t="b">
        <x:f t="shared" si="536"/>
        <x:v>0</x:v>
      </x:c>
      <x:c r="T886" s="26" t="str">
        <x:f t="shared" si="537"/>
        <x:v>不调</x:v>
      </x:c>
      <x:c r="U886" s="34">
        <x:f t="shared" si="511"/>
        <x:v>0.13623620474841275</x:v>
      </x:c>
      <x:c r="V886" s="34">
        <x:f t="shared" si="512"/>
        <x:v>0.12771255100056372</x:v>
      </x:c>
      <x:c r="W886" s="34">
        <x:f t="shared" si="513"/>
        <x:v>0.89575852538344447</x:v>
      </x:c>
      <x:c r="X886" s="34">
        <x:f t="shared" si="514"/>
        <x:v>6.6805896578961577E-2</x:v>
      </x:c>
      <x:c r="Y886" s="34">
        <x:f t="shared" si="538"/>
        <x:v>0.99998626710299976</x:v>
      </x:c>
      <x:c r="Z886" s="34">
        <x:f t="shared" si="515"/>
        <x:v>0.13623433383064523</x:v>
      </x:c>
      <x:c r="AA886" s="34">
        <x:f t="shared" si="516"/>
        <x:v>0.12771079713725519</x:v>
      </x:c>
      <x:c r="AB886" s="34">
        <x:f t="shared" si="517"/>
        <x:v>0.89574622402387827</x:v>
      </x:c>
      <x:c r="AC886" s="34">
        <x:f t="shared" si="518"/>
        <x:v>6.6804979140464849E-2</x:v>
      </x:c>
      <x:c r="AD886" s="34">
        <x:f t="shared" si="519"/>
        <x:v>1.2264963341322435</x:v>
      </x:c>
      <x:c r="AE886" s="34">
        <x:f t="shared" si="539"/>
        <x:v>1.242865545467589</x:v>
      </x:c>
      <x:c r="AF886" s="33">
        <x:f t="shared" si="520"/>
        <x:v>-1.3170540767695971E-2</x:v>
      </x:c>
      <x:c r="AG886" s="33">
        <x:f t="shared" si="540"/>
        <x:v>2.7452705064152649E-3</x:v>
      </x:c>
      <x:c r="AH886" s="30">
        <x:f t="shared" si="541"/>
        <x:v>45016</x:v>
      </x:c>
      <x:c r="AI886" s="36">
        <x:f t="shared" si="521"/>
        <x:v>2023</x:v>
      </x:c>
      <x:c r="AJ886" s="36">
        <x:f t="shared" si="522"/>
        <x:v>6</x:v>
      </x:c>
      <x:c r="AK886" s="26">
        <x:f t="shared" si="523"/>
        <x:v>0</x:v>
      </x:c>
      <x:c r="AL886" s="34">
        <x:f t="shared" si="542"/>
        <x:v>1.2210778881195625</x:v>
      </x:c>
      <x:c r="AM886" s="35" t="str">
        <x:f t="shared" si="524"/>
      </x:c>
      <x:c r="AN886" s="34">
        <x:f t="shared" si="543"/>
        <x:v>1.242865545467589</x:v>
      </x:c>
      <x:c r="AO886" s="35">
        <x:f t="shared" si="525"/>
        <x:v>-1.3170540767695971E-2</x:v>
      </x:c>
      <x:c r="AP886" s="31">
        <x:f t="shared" si="526"/>
        <x:v>1</x:v>
      </x:c>
      <x:c r="AQ886" s="26" t="b">
        <x:f t="shared" si="527"/>
        <x:v>1</x:v>
      </x:c>
    </x:row>
    <x:row r="887">
      <x:c r="A887" s="30" t="n">
        <x:f>'净值底稿'!A849</x:f>
        <x:v>45107</x:v>
      </x:c>
      <x:c r="B887" s="32" t="n">
        <x:f>'净值底稿'!F849</x:f>
        <x:v>1.87680412536822</x:v>
      </x:c>
      <x:c r="C887" s="32" t="n">
        <x:f>'净值底稿'!O849</x:f>
        <x:v>1.297052365045703</x:v>
      </x:c>
      <x:c r="D887" s="32" t="n">
        <x:f>'净值底稿'!P849</x:f>
        <x:v>1.6051</x:v>
      </x:c>
      <x:c r="E887" s="32" t="n">
        <x:f>'净值底稿'!Q849</x:f>
        <x:v>1.6061</x:v>
      </x:c>
      <x:c r="F887" s="33">
        <x:f t="shared" si="528"/>
        <x:v>4.0950635668366431E-3</x:v>
      </x:c>
      <x:c r="G887" s="33">
        <x:f t="shared" si="529"/>
        <x:v>9.1977274485377514E-3</x:v>
      </x:c>
      <x:c r="H887" s="33">
        <x:f t="shared" si="530"/>
        <x:v>4.9865985164854187E-4</x:v>
      </x:c>
      <x:c r="I887" s="33">
        <x:f t="shared" si="531"/>
        <x:v>2.9349319345572944E-3</x:v>
      </x:c>
      <x:c r="J887" s="34">
        <x:f t="shared" si="532"/>
        <x:v>0.13679222208766736</x:v>
      </x:c>
      <x:c r="K887" s="34">
        <x:f t="shared" si="533"/>
        <x:v>0.12888544624155918</x:v>
      </x:c>
      <x:c r="L887" s="34">
        <x:f t="shared" si="534"/>
        <x:v>0.89619289670306479</x:v>
      </x:c>
      <x:c r="M887" s="34">
        <x:f t="shared" si="535"/>
        <x:v>6.7001047207131639E-2</x:v>
      </x:c>
      <x:c r="N887" s="34">
        <x:f t="shared" si="506"/>
        <x:v>1.228871612239423</x:v>
      </x:c>
      <x:c r="O887" s="35">
        <x:f t="shared" si="507"/>
        <x:v>0.21619644044431241</x:v>
      </x:c>
      <x:c r="P887" s="26" t="b">
        <x:f t="shared" si="508"/>
        <x:v>0</x:v>
      </x:c>
      <x:c r="Q887" s="26" t="b">
        <x:f t="shared" si="509"/>
        <x:v>1</x:v>
      </x:c>
      <x:c r="R887" s="26" t="b">
        <x:f t="shared" si="510"/>
        <x:v>0</x:v>
      </x:c>
      <x:c r="S887" s="26" t="b">
        <x:f t="shared" si="536"/>
        <x:v>1</x:v>
      </x:c>
      <x:c r="T887" s="26" t="str">
        <x:f t="shared" si="537"/>
        <x:v>季度</x:v>
      </x:c>
      <x:c r="U887" s="34">
        <x:f t="shared" si="511"/>
        <x:v>0.13283883416461328</x:v>
      </x:c>
      <x:c r="V887" s="34">
        <x:f t="shared" si="512"/>
        <x:v>0.13283883416461328</x:v>
      </x:c>
      <x:c r="W887" s="34">
        <x:f t="shared" si="513"/>
        <x:v>0.89619289670306479</x:v>
      </x:c>
      <x:c r="X887" s="34">
        <x:f t="shared" si="514"/>
        <x:v>6.7001047207131639E-2</x:v>
      </x:c>
      <x:c r="Y887" s="34">
        <x:f t="shared" si="538"/>
        <x:v>0.99998626710299976</x:v>
      </x:c>
      <x:c r="Z887" s="34">
        <x:f t="shared" si="515"/>
        <x:v>0.13283700990258607</x:v>
      </x:c>
      <x:c r="AA887" s="34">
        <x:f t="shared" si="516"/>
        <x:v>0.13283700990258607</x:v>
      </x:c>
      <x:c r="AB887" s="34">
        <x:f t="shared" si="517"/>
        <x:v>0.89618058937832201</x:v>
      </x:c>
      <x:c r="AC887" s="34">
        <x:f t="shared" si="518"/>
        <x:v>6.700012708865144E-2</x:v>
      </x:c>
      <x:c r="AD887" s="34">
        <x:f t="shared" si="519"/>
        <x:v>1.2288547362721456</x:v>
      </x:c>
      <x:c r="AE887" s="34">
        <x:f t="shared" si="539"/>
        <x:v>1.242865545467589</x:v>
      </x:c>
      <x:c r="AF887" s="33">
        <x:f t="shared" si="520"/>
        <x:v>-1.1272988656365279E-2</x:v>
      </x:c>
      <x:c r="AG887" s="33">
        <x:f t="shared" si="540"/>
        <x:v>1.9228774471393706E-3</x:v>
      </x:c>
      <x:c r="AH887" s="30">
        <x:f t="shared" si="541"/>
        <x:v>45107</x:v>
      </x:c>
      <x:c r="AI887" s="36">
        <x:f t="shared" si="521"/>
        <x:v>2023</x:v>
      </x:c>
      <x:c r="AJ887" s="36">
        <x:f t="shared" si="522"/>
        <x:v>6</x:v>
      </x:c>
      <x:c r="AK887" s="26">
        <x:f t="shared" si="523"/>
        <x:v>1</x:v>
      </x:c>
      <x:c r="AL887" s="34">
        <x:f t="shared" si="542"/>
        <x:v>1.2210778881195625</x:v>
      </x:c>
      <x:c r="AM887" s="35">
        <x:f t="shared" si="524"/>
        <x:v>6.3688387352254239E-3</x:v>
      </x:c>
      <x:c r="AN887" s="34">
        <x:f t="shared" si="543"/>
        <x:v>1.242865545467589</x:v>
      </x:c>
      <x:c r="AO887" s="35">
        <x:f t="shared" si="525"/>
        <x:v>-1.1272988656365279E-2</x:v>
      </x:c>
      <x:c r="AP887" s="31">
        <x:f t="shared" si="526"/>
        <x:v>1</x:v>
      </x:c>
      <x:c r="AQ887" s="26" t="b">
        <x:f t="shared" si="527"/>
        <x:v>1</x:v>
      </x:c>
    </x:row>
    <x:row r="888">
      <x:c r="A888" s="30" t="n">
        <x:f>'净值底稿'!A850</x:f>
        <x:v>45110</x:v>
      </x:c>
      <x:c r="B888" s="32" t="n">
        <x:f>'净值底稿'!F850</x:f>
        <x:v>1.8387499141321424</x:v>
      </x:c>
      <x:c r="C888" s="32" t="n">
        <x:f>'净值底稿'!O850</x:f>
        <x:v>1.303418959912956</x:v>
      </x:c>
      <x:c r="D888" s="32" t="n">
        <x:f>'净值底稿'!P850</x:f>
        <x:v>1.6054</x:v>
      </x:c>
      <x:c r="E888" s="32" t="n">
        <x:f>'净值底稿'!Q850</x:f>
        <x:v>1.6098</x:v>
      </x:c>
      <x:c r="F888" s="33">
        <x:f t="shared" si="528"/>
        <x:v>-2.0276069687672704E-2</x:v>
      </x:c>
      <x:c r="G888" s="33">
        <x:f t="shared" si="529"/>
        <x:v>4.9085102797901126E-3</x:v>
      </x:c>
      <x:c r="H888" s="33">
        <x:f t="shared" si="530"/>
        <x:v>1.8690424272627126E-4</x:v>
      </x:c>
      <x:c r="I888" s="33">
        <x:f t="shared" si="531"/>
        <x:v>2.3037170786375238E-3</x:v>
      </x:c>
      <x:c r="J888" s="34">
        <x:f t="shared" si="532"/>
        <x:v>0.13014359743269915</x:v>
      </x:c>
      <x:c r="K888" s="34">
        <x:f t="shared" si="533"/>
        <x:v>0.1334890417312295</x:v>
      </x:c>
      <x:c r="L888" s="34">
        <x:f t="shared" si="534"/>
        <x:v>0.89634808933272581</x:v>
      </x:c>
      <x:c r="M888" s="34">
        <x:f t="shared" si="535"/>
        <x:v>6.7154476425696455E-2</x:v>
      </x:c>
      <x:c r="N888" s="34">
        <x:f t="shared" si="506"/>
        <x:v>1.227135204922351</x:v>
      </x:c>
      <x:c r="O888" s="35">
        <x:f t="shared" si="507"/>
        <x:v>0.21483585354444334</x:v>
      </x:c>
      <x:c r="P888" s="26" t="b">
        <x:f t="shared" si="508"/>
        <x:v>0</x:v>
      </x:c>
      <x:c r="Q888" s="26" t="b">
        <x:f t="shared" si="509"/>
        <x:v>0</x:v>
      </x:c>
      <x:c r="R888" s="26" t="b">
        <x:f t="shared" si="510"/>
        <x:v>0</x:v>
      </x:c>
      <x:c r="S888" s="26" t="b">
        <x:f t="shared" si="536"/>
        <x:v>0</x:v>
      </x:c>
      <x:c r="T888" s="26" t="str">
        <x:f t="shared" si="537"/>
        <x:v>不调</x:v>
      </x:c>
      <x:c r="U888" s="34">
        <x:f t="shared" si="511"/>
        <x:v>0.13014359743269915</x:v>
      </x:c>
      <x:c r="V888" s="34">
        <x:f t="shared" si="512"/>
        <x:v>0.1334890417312295</x:v>
      </x:c>
      <x:c r="W888" s="34">
        <x:f t="shared" si="513"/>
        <x:v>0.89634808933272581</x:v>
      </x:c>
      <x:c r="X888" s="34">
        <x:f t="shared" si="514"/>
        <x:v>6.7154476425696455E-2</x:v>
      </x:c>
      <x:c r="Y888" s="34">
        <x:f t="shared" si="538"/>
        <x:v>0.99995880187477393</x:v>
      </x:c>
      <x:c r="Z888" s="34">
        <x:f t="shared" si="515"/>
        <x:v>0.13013823576047476</x:v>
      </x:c>
      <x:c r="AA888" s="34">
        <x:f t="shared" si="516"/>
        <x:v>0.13348354223297196</x:v>
      </x:c>
      <x:c r="AB888" s="34">
        <x:f t="shared" si="517"/>
        <x:v>0.89631116147189538</x:v>
      </x:c>
      <x:c r="AC888" s="34">
        <x:f t="shared" si="518"/>
        <x:v>6.7151709787167183E-2</x:v>
      </x:c>
      <x:c r="AD888" s="34">
        <x:f t="shared" si="519"/>
        <x:v>1.2270846492525094</x:v>
      </x:c>
      <x:c r="AE888" s="34">
        <x:f t="shared" si="539"/>
        <x:v>1.242865545467589</x:v>
      </x:c>
      <x:c r="AF888" s="33">
        <x:f t="shared" si="520"/>
        <x:v>-1.2697186974591435E-2</x:v>
      </x:c>
      <x:c r="AG888" s="33">
        <x:f t="shared" si="540"/>
        <x:v>-1.4404363407557463E-3</x:v>
      </x:c>
      <x:c r="AH888" s="30">
        <x:f t="shared" si="541"/>
        <x:v>45107</x:v>
      </x:c>
      <x:c r="AI888" s="36">
        <x:f t="shared" si="521"/>
        <x:v>2023</x:v>
      </x:c>
      <x:c r="AJ888" s="36">
        <x:f t="shared" si="522"/>
        <x:v>7</x:v>
      </x:c>
      <x:c r="AK888" s="26">
        <x:f t="shared" si="523"/>
        <x:v>0</x:v>
      </x:c>
      <x:c r="AL888" s="34">
        <x:f t="shared" si="542"/>
        <x:v>1.2288547362721456</x:v>
      </x:c>
      <x:c r="AM888" s="35" t="str">
        <x:f t="shared" si="524"/>
      </x:c>
      <x:c r="AN888" s="34">
        <x:f t="shared" si="543"/>
        <x:v>1.242865545467589</x:v>
      </x:c>
      <x:c r="AO888" s="35">
        <x:f t="shared" si="525"/>
        <x:v>-1.2697186974591435E-2</x:v>
      </x:c>
      <x:c r="AP888" s="31">
        <x:f t="shared" si="526"/>
        <x:v>1</x:v>
      </x:c>
      <x:c r="AQ888" s="26" t="b">
        <x:f t="shared" si="527"/>
        <x:v>1</x:v>
      </x:c>
    </x:row>
    <x:row r="889">
      <x:c r="A889" s="30" t="n">
        <x:f>'净值底稿'!A851</x:f>
        <x:v>45111</x:v>
      </x:c>
      <x:c r="B889" s="32" t="n">
        <x:f>'净值底稿'!F851</x:f>
        <x:v>1.8645005672393176</x:v>
      </x:c>
      <x:c r="C889" s="32" t="n">
        <x:f>'净值底稿'!O851</x:f>
        <x:v>1.3074741460236479</x:v>
      </x:c>
      <x:c r="D889" s="32" t="n">
        <x:f>'净值底稿'!P851</x:f>
        <x:v>1.6057</x:v>
      </x:c>
      <x:c r="E889" s="32" t="n">
        <x:f>'净值底稿'!Q851</x:f>
        <x:v>1.6115</x:v>
      </x:c>
      <x:c r="F889" s="33">
        <x:f t="shared" si="528"/>
        <x:v>1.4004434702763247E-2</x:v>
      </x:c>
      <x:c r="G889" s="33">
        <x:f t="shared" si="529"/>
        <x:v>3.1111915933481615E-3</x:v>
      </x:c>
      <x:c r="H889" s="33">
        <x:f t="shared" si="530"/>
        <x:v>1.8686931605826906E-4</x:v>
      </x:c>
      <x:c r="I889" s="33">
        <x:f t="shared" si="531"/>
        <x:v>1.0560318051933137E-3</x:v>
      </x:c>
      <x:c r="J889" s="34">
        <x:f t="shared" si="532"/>
        <x:v>0.13196074818551515</x:v>
      </x:c>
      <x:c r="K889" s="34">
        <x:f t="shared" si="533"/>
        <x:v>0.13389883510741751</x:v>
      </x:c>
      <x:c r="L889" s="34">
        <x:f t="shared" si="534"/>
        <x:v>0.89647865452561504</x:v>
      </x:c>
      <x:c r="M889" s="34">
        <x:f t="shared" si="535"/>
        <x:v>6.7222624128475544E-2</x:v>
      </x:c>
      <x:c r="N889" s="34">
        <x:f t="shared" si="506"/>
        <x:v>1.2295608619470231</x:v>
      </x:c>
      <x:c r="O889" s="35">
        <x:f t="shared" si="507"/>
        <x:v>0.21622319929079487</x:v>
      </x:c>
      <x:c r="P889" s="26" t="b">
        <x:f t="shared" si="508"/>
        <x:v>0</x:v>
      </x:c>
      <x:c r="Q889" s="26" t="b">
        <x:f t="shared" si="509"/>
        <x:v>0</x:v>
      </x:c>
      <x:c r="R889" s="26" t="b">
        <x:f t="shared" si="510"/>
        <x:v>0</x:v>
      </x:c>
      <x:c r="S889" s="26" t="b">
        <x:f t="shared" si="536"/>
        <x:v>0</x:v>
      </x:c>
      <x:c r="T889" s="26" t="str">
        <x:f t="shared" si="537"/>
        <x:v>不调</x:v>
      </x:c>
      <x:c r="U889" s="34">
        <x:f t="shared" si="511"/>
        <x:v>0.13196074818551515</x:v>
      </x:c>
      <x:c r="V889" s="34">
        <x:f t="shared" si="512"/>
        <x:v>0.13389883510741751</x:v>
      </x:c>
      <x:c r="W889" s="34">
        <x:f t="shared" si="513"/>
        <x:v>0.89647865452561504</x:v>
      </x:c>
      <x:c r="X889" s="34">
        <x:f t="shared" si="514"/>
        <x:v>6.7222624128475544E-2</x:v>
      </x:c>
      <x:c r="Y889" s="34">
        <x:f t="shared" si="538"/>
        <x:v>0.99998626710299976</x:v>
      </x:c>
      <x:c r="Z889" s="34">
        <x:f t="shared" si="515"/>
        <x:v>0.13195893598215225</x:v>
      </x:c>
      <x:c r="AA889" s="34">
        <x:f t="shared" si="516"/>
        <x:v>0.13389699628850654</x:v>
      </x:c>
      <x:c r="AB889" s="34">
        <x:f t="shared" si="517"/>
        <x:v>0.89646634327658947</x:v>
      </x:c>
      <x:c r="AC889" s="34">
        <x:f t="shared" si="518"/>
        <x:v>6.7221700967102296E-2</x:v>
      </x:c>
      <x:c r="AD889" s="34">
        <x:f t="shared" si="519"/>
        <x:v>1.2295439765143505</x:v>
      </x:c>
      <x:c r="AE889" s="34">
        <x:f t="shared" si="539"/>
        <x:v>1.242865545467589</x:v>
      </x:c>
      <x:c r="AF889" s="33">
        <x:f t="shared" si="520"/>
        <x:v>-1.0718431291155128E-2</x:v>
      </x:c>
      <x:c r="AG889" s="33">
        <x:f t="shared" si="540"/>
        <x:v>2.0042034291107846E-3</x:v>
      </x:c>
      <x:c r="AH889" s="30">
        <x:f t="shared" si="541"/>
        <x:v>45107</x:v>
      </x:c>
      <x:c r="AI889" s="36">
        <x:f t="shared" si="521"/>
        <x:v>2023</x:v>
      </x:c>
      <x:c r="AJ889" s="36">
        <x:f t="shared" si="522"/>
        <x:v>7</x:v>
      </x:c>
      <x:c r="AK889" s="26">
        <x:f t="shared" si="523"/>
        <x:v>0</x:v>
      </x:c>
      <x:c r="AL889" s="34">
        <x:f t="shared" si="542"/>
        <x:v>1.2288547362721456</x:v>
      </x:c>
      <x:c r="AM889" s="35" t="str">
        <x:f t="shared" si="524"/>
      </x:c>
      <x:c r="AN889" s="34">
        <x:f t="shared" si="543"/>
        <x:v>1.242865545467589</x:v>
      </x:c>
      <x:c r="AO889" s="35">
        <x:f t="shared" si="525"/>
        <x:v>-1.0718431291155128E-2</x:v>
      </x:c>
      <x:c r="AP889" s="31">
        <x:f t="shared" si="526"/>
        <x:v>1</x:v>
      </x:c>
      <x:c r="AQ889" s="26" t="b">
        <x:f t="shared" si="527"/>
        <x:v>1</x:v>
      </x:c>
    </x:row>
    <x:row r="890">
      <x:c r="A890" s="30" t="n">
        <x:f>'净值底稿'!A852</x:f>
        <x:v>45112</x:v>
      </x:c>
      <x:c r="B890" s="32" t="n">
        <x:f>'净值底稿'!F852</x:f>
        <x:v>1.828340852543465</x:v>
      </x:c>
      <x:c r="C890" s="32" t="n">
        <x:f>'净值底稿'!O852</x:f>
        <x:v>1.2982288679380964</x:v>
      </x:c>
      <x:c r="D890" s="32" t="n">
        <x:f>'净值底稿'!P852</x:f>
        <x:v>1.6062</x:v>
      </x:c>
      <x:c r="E890" s="32" t="n">
        <x:f>'净值底稿'!Q852</x:f>
        <x:v>1.614</x:v>
      </x:c>
      <x:c r="F890" s="33">
        <x:f t="shared" si="528"/>
        <x:v>-1.93937804746247E-2</x:v>
      </x:c>
      <x:c r="G890" s="33">
        <x:f t="shared" si="529"/>
        <x:v>-7.0710982038678649E-3</x:v>
      </x:c>
      <x:c r="H890" s="33">
        <x:f t="shared" si="530"/>
        <x:v>3.1139067073571169E-4</x:v>
      </x:c>
      <x:c r="I890" s="33">
        <x:f t="shared" si="531"/>
        <x:v>1.5513496742167732E-3</x:v>
      </x:c>
      <x:c r="J890" s="34">
        <x:f t="shared" si="532"/>
        <x:v>0.12939975334604933</x:v>
      </x:c>
      <x:c r="K890" s="34">
        <x:f t="shared" si="533"/>
        <x:v>0.13295019747854758</x:v>
      </x:c>
      <x:c r="L890" s="34">
        <x:f t="shared" si="534"/>
        <x:v>0.8967454945325144</x:v>
      </x:c>
      <x:c r="M890" s="34">
        <x:f t="shared" si="535"/>
        <x:v>6.7325985330997914E-2</x:v>
      </x:c>
      <x:c r="N890" s="34">
        <x:f t="shared" si="506"/>
        <x:v>1.2264214306881094</x:v>
      </x:c>
      <x:c r="O890" s="35">
        <x:f t="shared" si="507"/>
        <x:v>0.21391500854433046</x:v>
      </x:c>
      <x:c r="P890" s="26" t="b">
        <x:f t="shared" si="508"/>
        <x:v>0</x:v>
      </x:c>
      <x:c r="Q890" s="26" t="b">
        <x:f t="shared" si="509"/>
        <x:v>0</x:v>
      </x:c>
      <x:c r="R890" s="26" t="b">
        <x:f t="shared" si="510"/>
        <x:v>0</x:v>
      </x:c>
      <x:c r="S890" s="26" t="b">
        <x:f t="shared" si="536"/>
        <x:v>0</x:v>
      </x:c>
      <x:c r="T890" s="26" t="str">
        <x:f t="shared" si="537"/>
        <x:v>不调</x:v>
      </x:c>
      <x:c r="U890" s="34">
        <x:f t="shared" si="511"/>
        <x:v>0.12939975334604933</x:v>
      </x:c>
      <x:c r="V890" s="34">
        <x:f t="shared" si="512"/>
        <x:v>0.13295019747854758</x:v>
      </x:c>
      <x:c r="W890" s="34">
        <x:f t="shared" si="513"/>
        <x:v>0.8967454945325144</x:v>
      </x:c>
      <x:c r="X890" s="34">
        <x:f t="shared" si="514"/>
        <x:v>6.7325985330997914E-2</x:v>
      </x:c>
      <x:c r="Y890" s="34">
        <x:f t="shared" si="538"/>
        <x:v>0.99998626710299976</x:v>
      </x:c>
      <x:c r="Z890" s="34">
        <x:f t="shared" si="515"/>
        <x:v>0.12939797631256478</x:v>
      </x:c>
      <x:c r="AA890" s="34">
        <x:f t="shared" si="516"/>
        <x:v>0.13294837168717946</x:v>
      </x:c>
      <x:c r="AB890" s="34">
        <x:f t="shared" si="517"/>
        <x:v>0.89673317961900256</x:v>
      </x:c>
      <x:c r="AC890" s="34">
        <x:f t="shared" si="518"/>
        <x:v>6.7325060750175927E-2</x:v>
      </x:c>
      <x:c r="AD890" s="34">
        <x:f t="shared" si="519"/>
        <x:v>1.2264045883689225</x:v>
      </x:c>
      <x:c r="AE890" s="34">
        <x:f t="shared" si="539"/>
        <x:v>1.242865545467589</x:v>
      </x:c>
      <x:c r="AF890" s="33">
        <x:f t="shared" si="520"/>
        <x:v>-1.3244358698891734E-2</x:v>
      </x:c>
      <x:c r="AG890" s="33">
        <x:f t="shared" si="540"/>
        <x:v>-2.55329472177801E-3</x:v>
      </x:c>
      <x:c r="AH890" s="30">
        <x:f t="shared" si="541"/>
        <x:v>45107</x:v>
      </x:c>
      <x:c r="AI890" s="36">
        <x:f t="shared" si="521"/>
        <x:v>2023</x:v>
      </x:c>
      <x:c r="AJ890" s="36">
        <x:f t="shared" si="522"/>
        <x:v>7</x:v>
      </x:c>
      <x:c r="AK890" s="26">
        <x:f t="shared" si="523"/>
        <x:v>0</x:v>
      </x:c>
      <x:c r="AL890" s="34">
        <x:f t="shared" si="542"/>
        <x:v>1.2288547362721456</x:v>
      </x:c>
      <x:c r="AM890" s="35" t="str">
        <x:f t="shared" si="524"/>
      </x:c>
      <x:c r="AN890" s="34">
        <x:f t="shared" si="543"/>
        <x:v>1.242865545467589</x:v>
      </x:c>
      <x:c r="AO890" s="35">
        <x:f t="shared" si="525"/>
        <x:v>-1.3244358698891734E-2</x:v>
      </x:c>
      <x:c r="AP890" s="31">
        <x:f t="shared" si="526"/>
        <x:v>1</x:v>
      </x:c>
      <x:c r="AQ890" s="26" t="b">
        <x:f t="shared" si="527"/>
        <x:v>1</x:v>
      </x:c>
    </x:row>
    <x:row r="891">
      <x:c r="A891" s="30" t="n">
        <x:f>'净值底稿'!A853</x:f>
        <x:v>45113</x:v>
      </x:c>
      <x:c r="B891" s="32" t="n">
        <x:f>'净值底稿'!F853</x:f>
        <x:v>1.83818071331116</x:v>
      </x:c>
      <x:c r="C891" s="32" t="n">
        <x:f>'净值底稿'!O853</x:f>
        <x:v>1.2947313728406544</x:v>
      </x:c>
      <x:c r="D891" s="32" t="n">
        <x:f>'净值底稿'!P853</x:f>
        <x:v>1.6065</x:v>
      </x:c>
      <x:c r="E891" s="32" t="n">
        <x:f>'净值底稿'!Q853</x:f>
        <x:v>1.6129</x:v>
      </x:c>
      <x:c r="F891" s="33">
        <x:f t="shared" si="528"/>
        <x:v>5.3818524888324948E-3</x:v>
      </x:c>
      <x:c r="G891" s="33">
        <x:f t="shared" si="529"/>
        <x:v>-2.6940512445982057E-3</x:v>
      </x:c>
      <x:c r="H891" s="33">
        <x:f t="shared" si="530"/>
        <x:v>1.8677624206198118E-4</x:v>
      </x:c>
      <x:c r="I891" s="33">
        <x:f t="shared" si="531"/>
        <x:v>-6.8153655514258116E-4</x:v>
      </x:c>
      <x:c r="J891" s="34">
        <x:f t="shared" si="532"/>
        <x:v>0.13009437713343244</x:v>
      </x:c>
      <x:c r="K891" s="34">
        <x:f t="shared" si="533"/>
        <x:v>0.13259020196096832</x:v>
      </x:c>
      <x:c r="L891" s="34">
        <x:f t="shared" si="534"/>
        <x:v>0.89690066807242408</x:v>
      </x:c>
      <x:c r="M891" s="34">
        <x:f t="shared" si="535"/>
        <x:v>6.7279176260197485E-2</x:v>
      </x:c>
      <x:c r="N891" s="34">
        <x:f t="shared" si="506"/>
        <x:v>1.2268644234270223</x:v>
      </x:c>
      <x:c r="O891" s="35">
        <x:f t="shared" si="507"/>
        <x:v>0.21411051953127735</x:v>
      </x:c>
      <x:c r="P891" s="26" t="b">
        <x:f t="shared" si="508"/>
        <x:v>0</x:v>
      </x:c>
      <x:c r="Q891" s="26" t="b">
        <x:f t="shared" si="509"/>
        <x:v>0</x:v>
      </x:c>
      <x:c r="R891" s="26" t="b">
        <x:f t="shared" si="510"/>
        <x:v>0</x:v>
      </x:c>
      <x:c r="S891" s="26" t="b">
        <x:f t="shared" si="536"/>
        <x:v>0</x:v>
      </x:c>
      <x:c r="T891" s="26" t="str">
        <x:f t="shared" si="537"/>
        <x:v>不调</x:v>
      </x:c>
      <x:c r="U891" s="34">
        <x:f t="shared" si="511"/>
        <x:v>0.13009437713343244</x:v>
      </x:c>
      <x:c r="V891" s="34">
        <x:f t="shared" si="512"/>
        <x:v>0.13259020196096832</x:v>
      </x:c>
      <x:c r="W891" s="34">
        <x:f t="shared" si="513"/>
        <x:v>0.89690066807242408</x:v>
      </x:c>
      <x:c r="X891" s="34">
        <x:f t="shared" si="514"/>
        <x:v>6.7279176260197485E-2</x:v>
      </x:c>
      <x:c r="Y891" s="34">
        <x:f t="shared" si="538"/>
        <x:v>0.99998626710299976</x:v>
      </x:c>
      <x:c r="Z891" s="34">
        <x:f t="shared" si="515"/>
        <x:v>0.13009259056075095</x:v>
      </x:c>
      <x:c r="AA891" s="34">
        <x:f t="shared" si="516"/>
        <x:v>0.13258838111338156</x:v>
      </x:c>
      <x:c r="AB891" s="34">
        <x:f t="shared" si="517"/>
        <x:v>0.89688835102792996</x:v>
      </x:c>
      <x:c r="AC891" s="34">
        <x:f t="shared" si="518"/>
        <x:v>6.7278252322199639E-2</x:v>
      </x:c>
      <x:c r="AD891" s="34">
        <x:f t="shared" si="519"/>
        <x:v>1.2268475750242622</x:v>
      </x:c>
      <x:c r="AE891" s="34">
        <x:f t="shared" si="539"/>
        <x:v>1.242865545467589</x:v>
      </x:c>
      <x:c r="AF891" s="33">
        <x:f t="shared" si="520"/>
        <x:v>-1.2887935064046285E-2</x:v>
      </x:c>
      <x:c r="AG891" s="33">
        <x:f t="shared" si="540"/>
        <x:v>3.6120759783586642E-4</x:v>
      </x:c>
      <x:c r="AH891" s="30">
        <x:f t="shared" si="541"/>
        <x:v>45107</x:v>
      </x:c>
      <x:c r="AI891" s="36">
        <x:f t="shared" si="521"/>
        <x:v>2023</x:v>
      </x:c>
      <x:c r="AJ891" s="36">
        <x:f t="shared" si="522"/>
        <x:v>7</x:v>
      </x:c>
      <x:c r="AK891" s="26">
        <x:f t="shared" si="523"/>
        <x:v>0</x:v>
      </x:c>
      <x:c r="AL891" s="34">
        <x:f t="shared" si="542"/>
        <x:v>1.2288547362721456</x:v>
      </x:c>
      <x:c r="AM891" s="35" t="str">
        <x:f t="shared" si="524"/>
      </x:c>
      <x:c r="AN891" s="34">
        <x:f t="shared" si="543"/>
        <x:v>1.242865545467589</x:v>
      </x:c>
      <x:c r="AO891" s="35">
        <x:f t="shared" si="525"/>
        <x:v>-1.2887935064046285E-2</x:v>
      </x:c>
      <x:c r="AP891" s="31">
        <x:f t="shared" si="526"/>
        <x:v>1</x:v>
      </x:c>
      <x:c r="AQ891" s="26" t="b">
        <x:f t="shared" si="527"/>
        <x:v>1</x:v>
      </x:c>
    </x:row>
    <x:row r="892">
      <x:c r="A892" s="30" t="n">
        <x:f>'净值底稿'!A854</x:f>
        <x:v>45114</x:v>
      </x:c>
      <x:c r="B892" s="32" t="n">
        <x:f>'净值底稿'!F854</x:f>
        <x:v>1.81991146268268</x:v>
      </x:c>
      <x:c r="C892" s="32" t="n">
        <x:f>'净值底稿'!O854</x:f>
        <x:v>1.288753491347127</x:v>
      </x:c>
      <x:c r="D892" s="32" t="n">
        <x:f>'净值底稿'!P854</x:f>
        <x:v>1.6067</x:v>
      </x:c>
      <x:c r="E892" s="32" t="n">
        <x:f>'净值底稿'!Q854</x:f>
        <x:v>1.6106</x:v>
      </x:c>
      <x:c r="F892" s="33">
        <x:f t="shared" si="528"/>
        <x:v>-9.938767443365859E-3</x:v>
      </x:c>
      <x:c r="G892" s="33">
        <x:f t="shared" si="529"/>
        <x:v>-4.6170824457677506E-3</x:v>
      </x:c>
      <x:c r="H892" s="33">
        <x:f t="shared" si="530"/>
        <x:v>1.2449424214122651E-4</x:v>
      </x:c>
      <x:c r="I892" s="33">
        <x:f t="shared" si="531"/>
        <x:v>-1.42600285200567E-3</x:v>
      </x:c>
      <x:c r="J892" s="34">
        <x:f t="shared" si="532"/>
        <x:v>0.12879963055706264</x:v>
      </x:c>
      <x:c r="K892" s="34">
        <x:f t="shared" si="533"/>
        <x:v>0.1319762096264302</x:v>
      </x:c>
      <x:c r="L892" s="34">
        <x:f t="shared" si="534"/>
        <x:v>0.89700000846347649</x:v>
      </x:c>
      <x:c r="M892" s="34">
        <x:f t="shared" si="535"/>
        <x:v>6.7182313342510222E-2</x:v>
      </x:c>
      <x:c r="N892" s="34">
        <x:f t="shared" si="506"/>
        <x:v>1.2249581619894796</x:v>
      </x:c>
      <x:c r="O892" s="35">
        <x:f t="shared" si="507"/>
        <x:v>0.21288550766498138</x:v>
      </x:c>
      <x:c r="P892" s="26" t="b">
        <x:f t="shared" si="508"/>
        <x:v>0</x:v>
      </x:c>
      <x:c r="Q892" s="26" t="b">
        <x:f t="shared" si="509"/>
        <x:v>0</x:v>
      </x:c>
      <x:c r="R892" s="26" t="b">
        <x:f t="shared" si="510"/>
        <x:v>0</x:v>
      </x:c>
      <x:c r="S892" s="26" t="b">
        <x:f t="shared" si="536"/>
        <x:v>0</x:v>
      </x:c>
      <x:c r="T892" s="26" t="str">
        <x:f t="shared" si="537"/>
        <x:v>不调</x:v>
      </x:c>
      <x:c r="U892" s="34">
        <x:f t="shared" si="511"/>
        <x:v>0.12879963055706264</x:v>
      </x:c>
      <x:c r="V892" s="34">
        <x:f t="shared" si="512"/>
        <x:v>0.1319762096264302</x:v>
      </x:c>
      <x:c r="W892" s="34">
        <x:f t="shared" si="513"/>
        <x:v>0.89700000846347649</x:v>
      </x:c>
      <x:c r="X892" s="34">
        <x:f t="shared" si="514"/>
        <x:v>6.7182313342510222E-2</x:v>
      </x:c>
      <x:c r="Y892" s="34">
        <x:f t="shared" si="538"/>
        <x:v>0.99998626710299976</x:v>
      </x:c>
      <x:c r="Z892" s="34">
        <x:f t="shared" si="515"/>
        <x:v>0.12879786176500255</x:v>
      </x:c>
      <x:c r="AA892" s="34">
        <x:f t="shared" si="516"/>
        <x:v>0.13197439721073692</x:v>
      </x:c>
      <x:c r="AB892" s="34">
        <x:f t="shared" si="517"/>
        <x:v>0.8969876900547511</x:v>
      </x:c>
      <x:c r="AC892" s="34">
        <x:f t="shared" si="518"/>
        <x:v>6.7181390734720847E-2</x:v>
      </x:c>
      <x:c r="AD892" s="34">
        <x:f t="shared" si="519"/>
        <x:v>1.2249413397652114</x:v>
      </x:c>
      <x:c r="AE892" s="34">
        <x:f t="shared" si="539"/>
        <x:v>1.242865545467589</x:v>
      </x:c>
      <x:c r="AF892" s="33">
        <x:f t="shared" si="520"/>
        <x:v>-1.4421677202125838E-2</x:v>
      </x:c>
      <x:c r="AG892" s="33">
        <x:f t="shared" si="540"/>
        <x:v>-1.5537669861011016E-3</x:v>
      </x:c>
      <x:c r="AH892" s="30">
        <x:f t="shared" si="541"/>
        <x:v>45107</x:v>
      </x:c>
      <x:c r="AI892" s="36">
        <x:f t="shared" si="521"/>
        <x:v>2023</x:v>
      </x:c>
      <x:c r="AJ892" s="36">
        <x:f t="shared" si="522"/>
        <x:v>7</x:v>
      </x:c>
      <x:c r="AK892" s="26">
        <x:f t="shared" si="523"/>
        <x:v>0</x:v>
      </x:c>
      <x:c r="AL892" s="34">
        <x:f t="shared" si="542"/>
        <x:v>1.2288547362721456</x:v>
      </x:c>
      <x:c r="AM892" s="35" t="str">
        <x:f t="shared" si="524"/>
      </x:c>
      <x:c r="AN892" s="34">
        <x:f t="shared" si="543"/>
        <x:v>1.242865545467589</x:v>
      </x:c>
      <x:c r="AO892" s="35">
        <x:f t="shared" si="525"/>
        <x:v>-1.4421677202125838E-2</x:v>
      </x:c>
      <x:c r="AP892" s="31">
        <x:f t="shared" si="526"/>
        <x:v>1</x:v>
      </x:c>
      <x:c r="AQ892" s="26" t="b">
        <x:f t="shared" si="527"/>
        <x:v>1</x:v>
      </x:c>
    </x:row>
    <x:row r="893">
      <x:c r="A893" s="30" t="n">
        <x:f>'净值底稿'!A855</x:f>
        <x:v>45117</x:v>
      </x:c>
      <x:c r="B893" s="32" t="n">
        <x:f>'净值底稿'!F855</x:f>
        <x:v>1.81674993845526</x:v>
      </x:c>
      <x:c r="C893" s="32" t="n">
        <x:f>'净值底稿'!O855</x:f>
        <x:v>1.2904114963224642</x:v>
      </x:c>
      <x:c r="D893" s="32" t="n">
        <x:f>'净值底稿'!P855</x:f>
        <x:v>1.6073</x:v>
      </x:c>
      <x:c r="E893" s="32" t="n">
        <x:f>'净值底稿'!Q855</x:f>
        <x:v>1.6158</x:v>
      </x:c>
      <x:c r="F893" s="33">
        <x:f t="shared" si="528"/>
        <x:v>-1.7371857325190199E-3</x:v>
      </x:c>
      <x:c r="G893" s="33">
        <x:f t="shared" si="529"/>
        <x:v>1.2865183190340357E-3</x:v>
      </x:c>
      <x:c r="H893" s="33">
        <x:f t="shared" si="530"/>
        <x:v>3.7343623576280294E-4</x:v>
      </x:c>
      <x:c r="I893" s="33">
        <x:f t="shared" si="531"/>
        <x:v>3.2286104557306405E-3</x:v>
      </x:c>
      <x:c r="J893" s="34">
        <x:f t="shared" si="532"/>
        <x:v>0.12857411595716542</x:v>
      </x:c>
      <x:c r="K893" s="34">
        <x:f t="shared" si="533"/>
        <x:v>0.13214418469039202</x:v>
      </x:c>
      <x:c r="L893" s="34">
        <x:f t="shared" si="534"/>
        <x:v>0.89732265776125075</x:v>
      </x:c>
      <x:c r="M893" s="34">
        <x:f t="shared" si="535"/>
        <x:v>6.7398293275277493E-2</x:v>
      </x:c>
      <x:c r="N893" s="34">
        <x:f t="shared" si="506"/>
        <x:v>1.2254392516840855</x:v>
      </x:c>
      <x:c r="O893" s="35">
        <x:f t="shared" si="507"/>
        <x:v>0.21275497768596838</x:v>
      </x:c>
      <x:c r="P893" s="26" t="b">
        <x:f t="shared" si="508"/>
        <x:v>0</x:v>
      </x:c>
      <x:c r="Q893" s="26" t="b">
        <x:f t="shared" si="509"/>
        <x:v>0</x:v>
      </x:c>
      <x:c r="R893" s="26" t="b">
        <x:f t="shared" si="510"/>
        <x:v>0</x:v>
      </x:c>
      <x:c r="S893" s="26" t="b">
        <x:f t="shared" si="536"/>
        <x:v>0</x:v>
      </x:c>
      <x:c r="T893" s="26" t="str">
        <x:f t="shared" si="537"/>
        <x:v>不调</x:v>
      </x:c>
      <x:c r="U893" s="34">
        <x:f t="shared" si="511"/>
        <x:v>0.12857411595716542</x:v>
      </x:c>
      <x:c r="V893" s="34">
        <x:f t="shared" si="512"/>
        <x:v>0.13214418469039202</x:v>
      </x:c>
      <x:c r="W893" s="34">
        <x:f t="shared" si="513"/>
        <x:v>0.89732265776125075</x:v>
      </x:c>
      <x:c r="X893" s="34">
        <x:f t="shared" si="514"/>
        <x:v>6.7398293275277493E-2</x:v>
      </x:c>
      <x:c r="Y893" s="34">
        <x:f t="shared" si="538"/>
        <x:v>0.99995880187477393</x:v>
      </x:c>
      <x:c r="Z893" s="34">
        <x:f t="shared" si="515"/>
        <x:v>0.12856881894463537</x:v>
      </x:c>
      <x:c r="AA893" s="34">
        <x:f t="shared" si="516"/>
        <x:v>0.13213874059772324</x:v>
      </x:c>
      <x:c r="AB893" s="34">
        <x:f t="shared" si="517"/>
        <x:v>0.89728568975002809</x:v>
      </x:c>
      <x:c r="AC893" s="34">
        <x:f t="shared" si="518"/>
        <x:v>6.7395516591951116E-2</x:v>
      </x:c>
      <x:c r="AD893" s="34">
        <x:f t="shared" si="519"/>
        <x:v>1.2253887658843376</x:v>
      </x:c>
      <x:c r="AE893" s="34">
        <x:f t="shared" si="539"/>
        <x:v>1.242865545467589</x:v>
      </x:c>
      <x:c r="AF893" s="33">
        <x:f t="shared" si="520"/>
        <x:v>-1.4061681609072396E-2</x:v>
      </x:c>
      <x:c r="AG893" s="33">
        <x:f t="shared" si="540"/>
        <x:v>3.6526330249575523E-4</x:v>
      </x:c>
      <x:c r="AH893" s="30">
        <x:f t="shared" si="541"/>
        <x:v>45107</x:v>
      </x:c>
      <x:c r="AI893" s="36">
        <x:f t="shared" si="521"/>
        <x:v>2023</x:v>
      </x:c>
      <x:c r="AJ893" s="36">
        <x:f t="shared" si="522"/>
        <x:v>7</x:v>
      </x:c>
      <x:c r="AK893" s="26">
        <x:f t="shared" si="523"/>
        <x:v>0</x:v>
      </x:c>
      <x:c r="AL893" s="34">
        <x:f t="shared" si="542"/>
        <x:v>1.2288547362721456</x:v>
      </x:c>
      <x:c r="AM893" s="35" t="str">
        <x:f t="shared" si="524"/>
      </x:c>
      <x:c r="AN893" s="34">
        <x:f t="shared" si="543"/>
        <x:v>1.242865545467589</x:v>
      </x:c>
      <x:c r="AO893" s="35">
        <x:f t="shared" si="525"/>
        <x:v>-1.4061681609072396E-2</x:v>
      </x:c>
      <x:c r="AP893" s="31">
        <x:f t="shared" si="526"/>
        <x:v>1</x:v>
      </x:c>
      <x:c r="AQ893" s="26" t="b">
        <x:f t="shared" si="527"/>
        <x:v>1</x:v>
      </x:c>
    </x:row>
    <x:row r="894">
      <x:c r="A894" s="30" t="n">
        <x:f>'净值底稿'!A856</x:f>
        <x:v>45118</x:v>
      </x:c>
      <x:c r="B894" s="32" t="n">
        <x:f>'净值底稿'!F856</x:f>
        <x:v>1.84344088823552</x:v>
      </x:c>
      <x:c r="C894" s="32" t="n">
        <x:f>'净值底稿'!O856</x:f>
        <x:v>1.2991841859121633</x:v>
      </x:c>
      <x:c r="D894" s="32" t="n">
        <x:f>'净值底稿'!P856</x:f>
        <x:v>1.6077</x:v>
      </x:c>
      <x:c r="E894" s="32" t="n">
        <x:f>'净值底稿'!Q856</x:f>
        <x:v>1.612</x:v>
      </x:c>
      <x:c r="F894" s="33">
        <x:f t="shared" si="528"/>
        <x:v>1.4691592505545747E-2</x:v>
      </x:c>
      <x:c r="G894" s="33">
        <x:f t="shared" si="529"/>
        <x:v>6.7983659589985201E-3</x:v>
      </x:c>
      <x:c r="H894" s="33">
        <x:f t="shared" si="530"/>
        <x:v>2.4886455546568875E-4</x:v>
      </x:c>
      <x:c r="I894" s="33">
        <x:f t="shared" si="531"/>
        <x:v>-2.3517762099268813E-3</x:v>
      </x:c>
      <x:c r="J894" s="34">
        <x:f t="shared" si="532"/>
        <x:v>0.13045769964148923</x:v>
      </x:c>
      <x:c r="K894" s="34">
        <x:f t="shared" si="533"/>
        <x:v>0.13303706811366772</x:v>
      </x:c>
      <x:c r="L894" s="34">
        <x:f t="shared" si="534"/>
        <x:v>0.89750899235433346</x:v>
      </x:c>
      <x:c r="M894" s="34">
        <x:f t="shared" si="535"/>
        <x:v>6.7237017419374434E-2</x:v>
      </x:c>
      <x:c r="N894" s="34">
        <x:f t="shared" si="506"/>
        <x:v>1.2282407775288648</x:v>
      </x:c>
      <x:c r="O894" s="35">
        <x:f t="shared" si="507"/>
        <x:v>0.21453022288129053</x:v>
      </x:c>
      <x:c r="P894" s="26" t="b">
        <x:f t="shared" si="508"/>
        <x:v>0</x:v>
      </x:c>
      <x:c r="Q894" s="26" t="b">
        <x:f t="shared" si="509"/>
        <x:v>0</x:v>
      </x:c>
      <x:c r="R894" s="26" t="b">
        <x:f t="shared" si="510"/>
        <x:v>0</x:v>
      </x:c>
      <x:c r="S894" s="26" t="b">
        <x:f t="shared" si="536"/>
        <x:v>0</x:v>
      </x:c>
      <x:c r="T894" s="26" t="str">
        <x:f t="shared" si="537"/>
        <x:v>不调</x:v>
      </x:c>
      <x:c r="U894" s="34">
        <x:f t="shared" si="511"/>
        <x:v>0.13045769964148923</x:v>
      </x:c>
      <x:c r="V894" s="34">
        <x:f t="shared" si="512"/>
        <x:v>0.13303706811366772</x:v>
      </x:c>
      <x:c r="W894" s="34">
        <x:f t="shared" si="513"/>
        <x:v>0.89750899235433346</x:v>
      </x:c>
      <x:c r="X894" s="34">
        <x:f t="shared" si="514"/>
        <x:v>6.7237017419374434E-2</x:v>
      </x:c>
      <x:c r="Y894" s="34">
        <x:f t="shared" si="538"/>
        <x:v>0.99998626710299976</x:v>
      </x:c>
      <x:c r="Z894" s="34">
        <x:f t="shared" si="515"/>
        <x:v>0.13045590807933716</x:v>
      </x:c>
      <x:c r="AA894" s="34">
        <x:f t="shared" si="516"/>
        <x:v>0.13303524112931411</x:v>
      </x:c>
      <x:c r="AB894" s="34">
        <x:f t="shared" si="517"/>
        <x:v>0.89749666695578467</x:v>
      </x:c>
      <x:c r="AC894" s="34">
        <x:f t="shared" si="518"/>
        <x:v>6.7236094060339605E-2</x:v>
      </x:c>
      <x:c r="AD894" s="34">
        <x:f t="shared" si="519"/>
        <x:v>1.2282239102247756</x:v>
      </x:c>
      <x:c r="AE894" s="34">
        <x:f t="shared" si="539"/>
        <x:v>1.242865545467589</x:v>
      </x:c>
      <x:c r="AF894" s="33">
        <x:f t="shared" si="520"/>
        <x:v>-1.1780546412447968E-2</x:v>
      </x:c>
      <x:c r="AG894" s="33">
        <x:f t="shared" si="540"/>
        <x:v>2.3136692773513268E-3</x:v>
      </x:c>
      <x:c r="AH894" s="30">
        <x:f t="shared" si="541"/>
        <x:v>45107</x:v>
      </x:c>
      <x:c r="AI894" s="36">
        <x:f t="shared" si="521"/>
        <x:v>2023</x:v>
      </x:c>
      <x:c r="AJ894" s="36">
        <x:f t="shared" si="522"/>
        <x:v>7</x:v>
      </x:c>
      <x:c r="AK894" s="26">
        <x:f t="shared" si="523"/>
        <x:v>0</x:v>
      </x:c>
      <x:c r="AL894" s="34">
        <x:f t="shared" si="542"/>
        <x:v>1.2288547362721456</x:v>
      </x:c>
      <x:c r="AM894" s="35" t="str">
        <x:f t="shared" si="524"/>
      </x:c>
      <x:c r="AN894" s="34">
        <x:f t="shared" si="543"/>
        <x:v>1.242865545467589</x:v>
      </x:c>
      <x:c r="AO894" s="35">
        <x:f t="shared" si="525"/>
        <x:v>-1.1780546412447968E-2</x:v>
      </x:c>
      <x:c r="AP894" s="31">
        <x:f t="shared" si="526"/>
        <x:v>1</x:v>
      </x:c>
      <x:c r="AQ894" s="26" t="b">
        <x:f t="shared" si="527"/>
        <x:v>1</x:v>
      </x:c>
    </x:row>
    <x:row r="895">
      <x:c r="A895" s="30" t="n">
        <x:f>'净值底稿'!A857</x:f>
        <x:v>45119</x:v>
      </x:c>
      <x:c r="B895" s="32" t="n">
        <x:f>'净值底稿'!F857</x:f>
        <x:v>1.7870613332132952</x:v>
      </x:c>
      <x:c r="C895" s="32" t="n">
        <x:f>'净值底稿'!O857</x:f>
        <x:v>1.2851657628319715</x:v>
      </x:c>
      <x:c r="D895" s="32" t="n">
        <x:f>'净值底稿'!P857</x:f>
        <x:v>1.6083</x:v>
      </x:c>
      <x:c r="E895" s="32" t="n">
        <x:f>'净值底稿'!Q857</x:f>
        <x:v>1.6155</x:v>
      </x:c>
      <x:c r="F895" s="33">
        <x:f t="shared" si="528"/>
        <x:v>-3.058386921003442E-2</x:v>
      </x:c>
      <x:c r="G895" s="33">
        <x:f t="shared" si="529"/>
        <x:v>-1.0790173735334863E-2</x:v>
      </x:c>
      <x:c r="H895" s="33">
        <x:f t="shared" si="530"/>
        <x:v>3.732039559620759E-4</x:v>
      </x:c>
      <x:c r="I895" s="33">
        <x:f t="shared" si="531"/>
        <x:v>2.1712158808933069E-3</x:v>
      </x:c>
      <x:c r="J895" s="34">
        <x:f t="shared" si="532"/>
        <x:v>0.12646606164896243</x:v>
      </x:c>
      <x:c r="K895" s="34">
        <x:f t="shared" si="533"/>
        <x:v>0.13159976776460663</x:v>
      </x:c>
      <x:c r="L895" s="34">
        <x:f t="shared" si="534"/>
        <x:v>0.8978316162623553</x:v>
      </x:c>
      <x:c r="M895" s="34">
        <x:f t="shared" si="535"/>
        <x:v>6.7382078135532653E-2</x:v>
      </x:c>
      <x:c r="N895" s="34">
        <x:f t="shared" si="506"/>
        <x:v>1.2232795238114571</x:v>
      </x:c>
      <x:c r="O895" s="35">
        <x:f t="shared" si="507"/>
        <x:v>0.2109622734544721</x:v>
      </x:c>
      <x:c r="P895" s="26" t="b">
        <x:f t="shared" si="508"/>
        <x:v>0</x:v>
      </x:c>
      <x:c r="Q895" s="26" t="b">
        <x:f t="shared" si="509"/>
        <x:v>0</x:v>
      </x:c>
      <x:c r="R895" s="26" t="b">
        <x:f t="shared" si="510"/>
        <x:v>0</x:v>
      </x:c>
      <x:c r="S895" s="26" t="b">
        <x:f t="shared" si="536"/>
        <x:v>0</x:v>
      </x:c>
      <x:c r="T895" s="26" t="str">
        <x:f t="shared" si="537"/>
        <x:v>不调</x:v>
      </x:c>
      <x:c r="U895" s="34">
        <x:f t="shared" si="511"/>
        <x:v>0.12646606164896243</x:v>
      </x:c>
      <x:c r="V895" s="34">
        <x:f t="shared" si="512"/>
        <x:v>0.13159976776460663</x:v>
      </x:c>
      <x:c r="W895" s="34">
        <x:f t="shared" si="513"/>
        <x:v>0.8978316162623553</x:v>
      </x:c>
      <x:c r="X895" s="34">
        <x:f t="shared" si="514"/>
        <x:v>6.7382078135532653E-2</x:v>
      </x:c>
      <x:c r="Y895" s="34">
        <x:f t="shared" si="538"/>
        <x:v>0.99998626710299976</x:v>
      </x:c>
      <x:c r="Z895" s="34">
        <x:f t="shared" si="515"/>
        <x:v>0.12646432490356377</x:v>
      </x:c>
      <x:c r="AA895" s="34">
        <x:f t="shared" si="516"/>
        <x:v>0.13159796051855066</x:v>
      </x:c>
      <x:c r="AB895" s="34">
        <x:f t="shared" si="517"/>
        <x:v>0.8978192864332456</x:v>
      </x:c>
      <x:c r="AC895" s="34">
        <x:f t="shared" si="518"/>
        <x:v>6.7381152784393952E-2</x:v>
      </x:c>
      <x:c r="AD895" s="34">
        <x:f t="shared" si="519"/>
        <x:v>1.2232627246397538</x:v>
      </x:c>
      <x:c r="AE895" s="34">
        <x:f t="shared" si="539"/>
        <x:v>1.242865545467589</x:v>
      </x:c>
      <x:c r="AF895" s="33">
        <x:f t="shared" si="520"/>
        <x:v>-1.5772277942148749E-2</x:v>
      </x:c>
      <x:c r="AG895" s="33">
        <x:f t="shared" si="540"/>
        <x:v>-4.0393168897956411E-3</x:v>
      </x:c>
      <x:c r="AH895" s="30">
        <x:f t="shared" si="541"/>
        <x:v>45107</x:v>
      </x:c>
      <x:c r="AI895" s="36">
        <x:f t="shared" si="521"/>
        <x:v>2023</x:v>
      </x:c>
      <x:c r="AJ895" s="36">
        <x:f t="shared" si="522"/>
        <x:v>7</x:v>
      </x:c>
      <x:c r="AK895" s="26">
        <x:f t="shared" si="523"/>
        <x:v>0</x:v>
      </x:c>
      <x:c r="AL895" s="34">
        <x:f t="shared" si="542"/>
        <x:v>1.2288547362721456</x:v>
      </x:c>
      <x:c r="AM895" s="35" t="str">
        <x:f t="shared" si="524"/>
      </x:c>
      <x:c r="AN895" s="34">
        <x:f t="shared" si="543"/>
        <x:v>1.242865545467589</x:v>
      </x:c>
      <x:c r="AO895" s="35">
        <x:f t="shared" si="525"/>
        <x:v>-1.5772277942148749E-2</x:v>
      </x:c>
      <x:c r="AP895" s="31">
        <x:f t="shared" si="526"/>
        <x:v>1</x:v>
      </x:c>
      <x:c r="AQ895" s="26" t="b">
        <x:f t="shared" si="527"/>
        <x:v>1</x:v>
      </x:c>
    </x:row>
    <x:row r="896">
      <x:c r="A896" s="30" t="n">
        <x:f>'净值底稿'!A858</x:f>
        <x:v>45120</x:v>
      </x:c>
      <x:c r="B896" s="32" t="n">
        <x:f>'净值底稿'!F858</x:f>
        <x:v>1.8266783398559499</x:v>
      </x:c>
      <x:c r="C896" s="32" t="n">
        <x:f>'净值底稿'!O858</x:f>
        <x:v>1.3005054945294618</x:v>
      </x:c>
      <x:c r="D896" s="32" t="n">
        <x:f>'净值底稿'!P858</x:f>
        <x:v>1.6084</x:v>
      </x:c>
      <x:c r="E896" s="32" t="n">
        <x:f>'净值底稿'!Q858</x:f>
        <x:v>1.6281</x:v>
      </x:c>
      <x:c r="F896" s="33">
        <x:f t="shared" si="528"/>
        <x:v>2.2168800760419272E-2</x:v>
      </x:c>
      <x:c r="G896" s="33">
        <x:f t="shared" si="529"/>
        <x:v>1.1935994671759653E-2</x:v>
      </x:c>
      <x:c r="H896" s="33">
        <x:f t="shared" si="530"/>
        <x:v>6.2177454454914738E-5</x:v>
      </x:c>
      <x:c r="I896" s="33">
        <x:f t="shared" si="531"/>
        <x:v>7.7994428969361262E-3</x:v>
      </x:c>
      <x:c r="J896" s="34">
        <x:f t="shared" si="532"/>
        <x:v>0.12926788732565181</x:v>
      </x:c>
      <x:c r="K896" s="34">
        <x:f t="shared" si="533"/>
        <x:v>0.13316871307411451</x:v>
      </x:c>
      <x:c r="L896" s="34">
        <x:f t="shared" si="534"/>
        <x:v>0.89787511055103653</x:v>
      </x:c>
      <x:c r="M896" s="34">
        <x:f t="shared" si="535"/>
        <x:v>6.7906688237865567E-2</x:v>
      </x:c>
      <x:c r="N896" s="34">
        <x:f t="shared" si="506"/>
        <x:v>1.2282183991886684</x:v>
      </x:c>
      <x:c r="O896" s="35">
        <x:f t="shared" si="507"/>
        <x:v>0.21367258508187606</x:v>
      </x:c>
      <x:c r="P896" s="26" t="b">
        <x:f t="shared" si="508"/>
        <x:v>0</x:v>
      </x:c>
      <x:c r="Q896" s="26" t="b">
        <x:f t="shared" si="509"/>
        <x:v>0</x:v>
      </x:c>
      <x:c r="R896" s="26" t="b">
        <x:f t="shared" si="510"/>
        <x:v>0</x:v>
      </x:c>
      <x:c r="S896" s="26" t="b">
        <x:f t="shared" si="536"/>
        <x:v>0</x:v>
      </x:c>
      <x:c r="T896" s="26" t="str">
        <x:f t="shared" si="537"/>
        <x:v>不调</x:v>
      </x:c>
      <x:c r="U896" s="34">
        <x:f t="shared" si="511"/>
        <x:v>0.12926788732565181</x:v>
      </x:c>
      <x:c r="V896" s="34">
        <x:f t="shared" si="512"/>
        <x:v>0.13316871307411451</x:v>
      </x:c>
      <x:c r="W896" s="34">
        <x:f t="shared" si="513"/>
        <x:v>0.89787511055103653</x:v>
      </x:c>
      <x:c r="X896" s="34">
        <x:f t="shared" si="514"/>
        <x:v>6.7906688237865567E-2</x:v>
      </x:c>
      <x:c r="Y896" s="34">
        <x:f t="shared" si="538"/>
        <x:v>0.99998626710299976</x:v>
      </x:c>
      <x:c r="Z896" s="34">
        <x:f t="shared" si="515"/>
        <x:v>0.12926611210306974</x:v>
      </x:c>
      <x:c r="AA896" s="34">
        <x:f t="shared" si="516"/>
        <x:v>0.13316688428189422</x:v>
      </x:c>
      <x:c r="AB896" s="34">
        <x:f t="shared" si="517"/>
        <x:v>0.89786278012462428</x:v>
      </x:c>
      <x:c r="AC896" s="34">
        <x:f t="shared" si="518"/>
        <x:v>6.7905755682310373E-2</x:v>
      </x:c>
      <x:c r="AD896" s="34">
        <x:f t="shared" si="519"/>
        <x:v>1.2282015321918986</x:v>
      </x:c>
      <x:c r="AE896" s="34">
        <x:f t="shared" si="539"/>
        <x:v>1.242865545467589</x:v>
      </x:c>
      <x:c r="AF896" s="33">
        <x:f t="shared" si="520"/>
        <x:v>-1.1798551604528917E-2</x:v>
      </x:c>
      <x:c r="AG896" s="33">
        <x:f t="shared" si="540"/>
        <x:v>4.0374054180383201E-3</x:v>
      </x:c>
      <x:c r="AH896" s="30">
        <x:f t="shared" si="541"/>
        <x:v>45107</x:v>
      </x:c>
      <x:c r="AI896" s="36">
        <x:f t="shared" si="521"/>
        <x:v>2023</x:v>
      </x:c>
      <x:c r="AJ896" s="36">
        <x:f t="shared" si="522"/>
        <x:v>7</x:v>
      </x:c>
      <x:c r="AK896" s="26">
        <x:f t="shared" si="523"/>
        <x:v>0</x:v>
      </x:c>
      <x:c r="AL896" s="34">
        <x:f t="shared" si="542"/>
        <x:v>1.2288547362721456</x:v>
      </x:c>
      <x:c r="AM896" s="35" t="str">
        <x:f t="shared" si="524"/>
      </x:c>
      <x:c r="AN896" s="34">
        <x:f t="shared" si="543"/>
        <x:v>1.242865545467589</x:v>
      </x:c>
      <x:c r="AO896" s="35">
        <x:f t="shared" si="525"/>
        <x:v>-1.1798551604528917E-2</x:v>
      </x:c>
      <x:c r="AP896" s="31">
        <x:f t="shared" si="526"/>
        <x:v>1</x:v>
      </x:c>
      <x:c r="AQ896" s="26" t="b">
        <x:f t="shared" si="527"/>
        <x:v>1</x:v>
      </x:c>
    </x:row>
    <x:row r="897">
      <x:c r="A897" s="30" t="n">
        <x:f>'净值底稿'!A859</x:f>
        <x:v>45121</x:v>
      </x:c>
      <x:c r="B897" s="32" t="n">
        <x:f>'净值底稿'!F859</x:f>
        <x:v>1.8498322792718573</x:v>
      </x:c>
      <x:c r="C897" s="32" t="n">
        <x:f>'净值底稿'!O859</x:f>
        <x:v>1.2992738431280209</x:v>
      </x:c>
      <x:c r="D897" s="32" t="n">
        <x:f>'净值底稿'!P859</x:f>
        <x:v>1.6086</x:v>
      </x:c>
      <x:c r="E897" s="32" t="n">
        <x:f>'净值底稿'!Q859</x:f>
        <x:v>1.6202</x:v>
      </x:c>
      <x:c r="F897" s="33">
        <x:f t="shared" si="528"/>
        <x:v>1.2675433277285819E-2</x:v>
      </x:c>
      <x:c r="G897" s="33">
        <x:f t="shared" si="529"/>
        <x:v>-9.4705589989574346E-4</x:v>
      </x:c>
      <x:c r="H897" s="33">
        <x:f t="shared" si="530"/>
        <x:v>1.2434717731912848E-4</x:v>
      </x:c>
      <x:c r="I897" s="33">
        <x:f t="shared" si="531"/>
        <x:v>-4.8522818008721602E-3</x:v>
      </x:c>
      <x:c r="J897" s="34">
        <x:f t="shared" si="532"/>
        <x:v>0.13090461608204634</x:v>
      </x:c>
      <x:c r="K897" s="34">
        <x:f t="shared" si="533"/>
        <x:v>0.13304076779846433</x:v>
      </x:c>
      <x:c r="L897" s="34">
        <x:f t="shared" si="534"/>
        <x:v>0.89797442682695272</x:v>
      </x:c>
      <x:c r="M897" s="34">
        <x:f t="shared" si="535"/>
        <x:v>6.7576257819838628E-2</x:v>
      </x:c>
      <x:c r="N897" s="34">
        <x:f t="shared" si="506"/>
        <x:v>1.2294960685273022</x:v>
      </x:c>
      <x:c r="O897" s="35">
        <x:f t="shared" si="507"/>
        <x:v>0.21467769652705443</x:v>
      </x:c>
      <x:c r="P897" s="26" t="b">
        <x:f t="shared" si="508"/>
        <x:v>0</x:v>
      </x:c>
      <x:c r="Q897" s="26" t="b">
        <x:f t="shared" si="509"/>
        <x:v>0</x:v>
      </x:c>
      <x:c r="R897" s="26" t="b">
        <x:f t="shared" si="510"/>
        <x:v>0</x:v>
      </x:c>
      <x:c r="S897" s="26" t="b">
        <x:f t="shared" si="536"/>
        <x:v>0</x:v>
      </x:c>
      <x:c r="T897" s="26" t="str">
        <x:f t="shared" si="537"/>
        <x:v>不调</x:v>
      </x:c>
      <x:c r="U897" s="34">
        <x:f t="shared" si="511"/>
        <x:v>0.13090461608204634</x:v>
      </x:c>
      <x:c r="V897" s="34">
        <x:f t="shared" si="512"/>
        <x:v>0.13304076779846433</x:v>
      </x:c>
      <x:c r="W897" s="34">
        <x:f t="shared" si="513"/>
        <x:v>0.89797442682695272</x:v>
      </x:c>
      <x:c r="X897" s="34">
        <x:f t="shared" si="514"/>
        <x:v>6.7576257819838628E-2</x:v>
      </x:c>
      <x:c r="Y897" s="34">
        <x:f t="shared" si="538"/>
        <x:v>0.99998626710299976</x:v>
      </x:c>
      <x:c r="Z897" s="34">
        <x:f t="shared" si="515"/>
        <x:v>0.13090281838243684</x:v>
      </x:c>
      <x:c r="AA897" s="34">
        <x:f t="shared" si="516"/>
        <x:v>0.1330389407633033</x:v>
      </x:c>
      <x:c r="AB897" s="34">
        <x:f t="shared" si="517"/>
        <x:v>0.89796209503664026</x:v>
      </x:c>
      <x:c r="AC897" s="34">
        <x:f t="shared" si="518"/>
        <x:v>6.7575329802050332E-2</x:v>
      </x:c>
      <x:c r="AD897" s="34">
        <x:f t="shared" si="519"/>
        <x:v>1.2294791839844308</x:v>
      </x:c>
      <x:c r="AE897" s="34">
        <x:f t="shared" si="539"/>
        <x:v>1.242865545467589</x:v>
      </x:c>
      <x:c r="AF897" s="33">
        <x:f t="shared" si="520"/>
        <x:v>-1.077056285933331E-2</x:v>
      </x:c>
      <x:c r="AG897" s="33">
        <x:f t="shared" si="540"/>
        <x:v>1.0402623340259876E-3</x:v>
      </x:c>
      <x:c r="AH897" s="30">
        <x:f t="shared" si="541"/>
        <x:v>45107</x:v>
      </x:c>
      <x:c r="AI897" s="36">
        <x:f t="shared" si="521"/>
        <x:v>2023</x:v>
      </x:c>
      <x:c r="AJ897" s="36">
        <x:f t="shared" si="522"/>
        <x:v>7</x:v>
      </x:c>
      <x:c r="AK897" s="26">
        <x:f t="shared" si="523"/>
        <x:v>0</x:v>
      </x:c>
      <x:c r="AL897" s="34">
        <x:f t="shared" si="542"/>
        <x:v>1.2288547362721456</x:v>
      </x:c>
      <x:c r="AM897" s="35" t="str">
        <x:f t="shared" si="524"/>
      </x:c>
      <x:c r="AN897" s="34">
        <x:f t="shared" si="543"/>
        <x:v>1.242865545467589</x:v>
      </x:c>
      <x:c r="AO897" s="35">
        <x:f t="shared" si="525"/>
        <x:v>-1.077056285933331E-2</x:v>
      </x:c>
      <x:c r="AP897" s="31">
        <x:f t="shared" si="526"/>
        <x:v>1</x:v>
      </x:c>
      <x:c r="AQ897" s="26" t="b">
        <x:f t="shared" si="527"/>
        <x:v>1</x:v>
      </x:c>
    </x:row>
    <x:row r="898">
      <x:c r="A898" s="30" t="n">
        <x:f>'净值底稿'!A860</x:f>
        <x:v>45124</x:v>
      </x:c>
      <x:c r="B898" s="32" t="n">
        <x:f>'净值底稿'!F860</x:f>
        <x:v>1.8351382696471399</x:v>
      </x:c>
      <x:c r="C898" s="32" t="n">
        <x:f>'净值底稿'!O860</x:f>
        <x:v>1.2952706038916135</x:v>
      </x:c>
      <x:c r="D898" s="32" t="n">
        <x:f>'净值底稿'!P860</x:f>
        <x:v>1.6092</x:v>
      </x:c>
      <x:c r="E898" s="32" t="n">
        <x:f>'净值底稿'!Q860</x:f>
        <x:v>1.6256</x:v>
      </x:c>
      <x:c r="F898" s="33">
        <x:f t="shared" si="528"/>
        <x:v>-7.9434280552729275E-3</x:v>
      </x:c>
      <x:c r="G898" s="33">
        <x:f t="shared" si="529"/>
        <x:v>-3.0811358649147635E-3</x:v>
      </x:c>
      <x:c r="H898" s="33">
        <x:f t="shared" si="530"/>
        <x:v>3.7299515106292702E-4</x:v>
      </x:c>
      <x:c r="I898" s="33">
        <x:f t="shared" si="531"/>
        <x:v>3.3329218614985834E-3</x:v>
      </x:c>
      <x:c r="J898" s="34">
        <x:f t="shared" si="532"/>
        <x:v>0.12986300126238348</x:v>
      </x:c>
      <x:c r="K898" s="34">
        <x:f t="shared" si="533"/>
        <x:v>0.13262902971148721</x:v>
      </x:c>
      <x:c r="L898" s="34">
        <x:f t="shared" si="534"/>
        <x:v>0.89829703054392729</x:v>
      </x:c>
      <x:c r="M898" s="34">
        <x:f t="shared" si="535"/>
        <x:v>6.780055309604556E-2</x:v>
      </x:c>
      <x:c r="N898" s="34">
        <x:f t="shared" si="506"/>
        <x:v>1.2285896146138435</x:v>
      </x:c>
      <x:c r="O898" s="35">
        <x:f t="shared" si="507"/>
        <x:v>0.21365314166063029</x:v>
      </x:c>
      <x:c r="P898" s="26" t="b">
        <x:f t="shared" si="508"/>
        <x:v>0</x:v>
      </x:c>
      <x:c r="Q898" s="26" t="b">
        <x:f t="shared" si="509"/>
        <x:v>0</x:v>
      </x:c>
      <x:c r="R898" s="26" t="b">
        <x:f t="shared" si="510"/>
        <x:v>0</x:v>
      </x:c>
      <x:c r="S898" s="26" t="b">
        <x:f t="shared" si="536"/>
        <x:v>0</x:v>
      </x:c>
      <x:c r="T898" s="26" t="str">
        <x:f t="shared" si="537"/>
        <x:v>不调</x:v>
      </x:c>
      <x:c r="U898" s="34">
        <x:f t="shared" si="511"/>
        <x:v>0.12986300126238348</x:v>
      </x:c>
      <x:c r="V898" s="34">
        <x:f t="shared" si="512"/>
        <x:v>0.13262902971148721</x:v>
      </x:c>
      <x:c r="W898" s="34">
        <x:f t="shared" si="513"/>
        <x:v>0.89829703054392729</x:v>
      </x:c>
      <x:c r="X898" s="34">
        <x:f t="shared" si="514"/>
        <x:v>6.780055309604556E-2</x:v>
      </x:c>
      <x:c r="Y898" s="34">
        <x:f t="shared" si="538"/>
        <x:v>0.99995880187477393</x:v>
      </x:c>
      <x:c r="Z898" s="34">
        <x:f t="shared" si="515"/>
        <x:v>0.12985765115019524</x:v>
      </x:c>
      <x:c r="AA898" s="34">
        <x:f t="shared" si="516"/>
        <x:v>0.13262356564411254</x:v>
      </x:c>
      <x:c r="AB898" s="34">
        <x:f t="shared" si="517"/>
        <x:v>0.89826002239037273</x:v>
      </x:c>
      <x:c r="AC898" s="34">
        <x:f t="shared" si="518"/>
        <x:v>6.7797759840368718E-2</x:v>
      </x:c>
      <x:c r="AD898" s="34">
        <x:f t="shared" si="519"/>
        <x:v>1.2285389990250493</x:v>
      </x:c>
      <x:c r="AE898" s="34">
        <x:f t="shared" si="539"/>
        <x:v>1.242865545467589</x:v>
      </x:c>
      <x:c r="AF898" s="33">
        <x:f t="shared" si="520"/>
        <x:v>-1.152702840205444E-2</x:v>
      </x:c>
      <x:c r="AG898" s="33">
        <x:f t="shared" si="540"/>
        <x:v>-7.6470181165222417E-4</x:v>
      </x:c>
      <x:c r="AH898" s="30">
        <x:f t="shared" si="541"/>
        <x:v>45107</x:v>
      </x:c>
      <x:c r="AI898" s="36">
        <x:f t="shared" si="521"/>
        <x:v>2023</x:v>
      </x:c>
      <x:c r="AJ898" s="36">
        <x:f t="shared" si="522"/>
        <x:v>7</x:v>
      </x:c>
      <x:c r="AK898" s="26">
        <x:f t="shared" si="523"/>
        <x:v>0</x:v>
      </x:c>
      <x:c r="AL898" s="34">
        <x:f t="shared" si="542"/>
        <x:v>1.2288547362721456</x:v>
      </x:c>
      <x:c r="AM898" s="35" t="str">
        <x:f t="shared" si="524"/>
      </x:c>
      <x:c r="AN898" s="34">
        <x:f t="shared" si="543"/>
        <x:v>1.242865545467589</x:v>
      </x:c>
      <x:c r="AO898" s="35">
        <x:f t="shared" si="525"/>
        <x:v>-1.152702840205444E-2</x:v>
      </x:c>
      <x:c r="AP898" s="31">
        <x:f t="shared" si="526"/>
        <x:v>1</x:v>
      </x:c>
      <x:c r="AQ898" s="26" t="b">
        <x:f t="shared" si="527"/>
        <x:v>1</x:v>
      </x:c>
    </x:row>
    <x:row r="899">
      <x:c r="A899" s="30" t="n">
        <x:f>'净值底稿'!A861</x:f>
        <x:v>45125</x:v>
      </x:c>
      <x:c r="B899" s="32" t="n">
        <x:f>'净值底稿'!F861</x:f>
        <x:v>1.8167528677721174</x:v>
      </x:c>
      <x:c r="C899" s="32" t="n">
        <x:f>'净值底稿'!O861</x:f>
        <x:v>1.2925121854126043</x:v>
      </x:c>
      <x:c r="D899" s="32" t="n">
        <x:f>'净值底稿'!P861</x:f>
        <x:v>1.6098</x:v>
      </x:c>
      <x:c r="E899" s="32" t="n">
        <x:f>'净值底稿'!Q861</x:f>
        <x:v>1.6331</x:v>
      </x:c>
      <x:c r="F899" s="33">
        <x:f t="shared" si="528"/>
        <x:v>-1.0018537665043459E-2</x:v>
      </x:c>
      <x:c r="G899" s="33">
        <x:f t="shared" si="529"/>
        <x:v>-2.1296078755448367E-3</x:v>
      </x:c>
      <x:c r="H899" s="33">
        <x:f t="shared" si="530"/>
        <x:v>3.7285607755399575E-4</x:v>
      </x:c>
      <x:c r="I899" s="33">
        <x:f t="shared" si="531"/>
        <x:v>4.6136811023622659E-3</x:v>
      </x:c>
      <x:c r="J899" s="34">
        <x:f t="shared" si="532"/>
        <x:v>0.12855666738105292</x:v>
      </x:c>
      <x:c r="K899" s="34">
        <x:f t="shared" si="533"/>
        <x:v>0.13234112945423401</x:v>
      </x:c>
      <x:c r="L899" s="34">
        <x:f t="shared" si="534"/>
        <x:v>0.8985949440989448</x:v>
      </x:c>
      <x:c r="M899" s="34">
        <x:f t="shared" si="535"/>
        <x:v>6.8110557083726722E-2</x:v>
      </x:c>
      <x:c r="N899" s="34">
        <x:f t="shared" si="506"/>
        <x:v>1.2276032980179585</x:v>
      </x:c>
      <x:c r="O899" s="35">
        <x:f t="shared" si="507"/>
        <x:v>0.21252614525924013</x:v>
      </x:c>
      <x:c r="P899" s="26" t="b">
        <x:f t="shared" si="508"/>
        <x:v>0</x:v>
      </x:c>
      <x:c r="Q899" s="26" t="b">
        <x:f t="shared" si="509"/>
        <x:v>0</x:v>
      </x:c>
      <x:c r="R899" s="26" t="b">
        <x:f t="shared" si="510"/>
        <x:v>0</x:v>
      </x:c>
      <x:c r="S899" s="26" t="b">
        <x:f t="shared" si="536"/>
        <x:v>0</x:v>
      </x:c>
      <x:c r="T899" s="26" t="str">
        <x:f t="shared" si="537"/>
        <x:v>不调</x:v>
      </x:c>
      <x:c r="U899" s="34">
        <x:f t="shared" si="511"/>
        <x:v>0.12855666738105292</x:v>
      </x:c>
      <x:c r="V899" s="34">
        <x:f t="shared" si="512"/>
        <x:v>0.13234112945423401</x:v>
      </x:c>
      <x:c r="W899" s="34">
        <x:f t="shared" si="513"/>
        <x:v>0.8985949440989448</x:v>
      </x:c>
      <x:c r="X899" s="34">
        <x:f t="shared" si="514"/>
        <x:v>6.8110557083726722E-2</x:v>
      </x:c>
      <x:c r="Y899" s="34">
        <x:f t="shared" si="538"/>
        <x:v>0.99998626710299976</x:v>
      </x:c>
      <x:c r="Z899" s="34">
        <x:f t="shared" si="515"/>
        <x:v>0.12855490192558108</x:v>
      </x:c>
      <x:c r="AA899" s="34">
        <x:f t="shared" si="516"/>
        <x:v>0.13233931202713431</x:v>
      </x:c>
      <x:c r="AB899" s="34">
        <x:f t="shared" si="517"/>
        <x:v>0.89858260378713251</x:v>
      </x:c>
      <x:c r="AC899" s="34">
        <x:f t="shared" si="518"/>
        <x:v>6.8109621728461661E-2</x:v>
      </x:c>
      <x:c r="AD899" s="34">
        <x:f t="shared" si="519"/>
        <x:v>1.2275864394683096</x:v>
      </x:c>
      <x:c r="AE899" s="34">
        <x:f t="shared" si="539"/>
        <x:v>1.242865545467589</x:v>
      </x:c>
      <x:c r="AF899" s="33">
        <x:f t="shared" si="520"/>
        <x:v>-1.229345045004937E-2</x:v>
      </x:c>
      <x:c r="AG899" s="33">
        <x:f t="shared" si="540"/>
        <x:v>-7.7535964059394225E-4</x:v>
      </x:c>
      <x:c r="AH899" s="30">
        <x:f t="shared" si="541"/>
        <x:v>45107</x:v>
      </x:c>
      <x:c r="AI899" s="36">
        <x:f t="shared" si="521"/>
        <x:v>2023</x:v>
      </x:c>
      <x:c r="AJ899" s="36">
        <x:f t="shared" si="522"/>
        <x:v>7</x:v>
      </x:c>
      <x:c r="AK899" s="26">
        <x:f t="shared" si="523"/>
        <x:v>0</x:v>
      </x:c>
      <x:c r="AL899" s="34">
        <x:f t="shared" si="542"/>
        <x:v>1.2288547362721456</x:v>
      </x:c>
      <x:c r="AM899" s="35" t="str">
        <x:f t="shared" si="524"/>
      </x:c>
      <x:c r="AN899" s="34">
        <x:f t="shared" si="543"/>
        <x:v>1.242865545467589</x:v>
      </x:c>
      <x:c r="AO899" s="35">
        <x:f t="shared" si="525"/>
        <x:v>-1.229345045004937E-2</x:v>
      </x:c>
      <x:c r="AP899" s="31">
        <x:f t="shared" si="526"/>
        <x:v>1</x:v>
      </x:c>
      <x:c r="AQ899" s="26" t="b">
        <x:f t="shared" si="527"/>
        <x:v>1</x:v>
      </x:c>
    </x:row>
    <x:row r="900">
      <x:c r="A900" s="30" t="n">
        <x:f>'净值底稿'!A862</x:f>
        <x:v>45126</x:v>
      </x:c>
      <x:c r="B900" s="32" t="n">
        <x:f>'净值底稿'!F862</x:f>
        <x:v>1.8269821042558325</x:v>
      </x:c>
      <x:c r="C900" s="32" t="n">
        <x:f>'净值底稿'!O862</x:f>
        <x:v>1.2911746153159274</x:v>
      </x:c>
      <x:c r="D900" s="32" t="n">
        <x:f>'净值底稿'!P862</x:f>
        <x:v>1.6102</x:v>
      </x:c>
      <x:c r="E900" s="32" t="n">
        <x:f>'净值底稿'!Q862</x:f>
        <x:v>1.6536</x:v>
      </x:c>
      <x:c r="F900" s="33">
        <x:f t="shared" si="528"/>
        <x:v>5.6305052080414253E-3</x:v>
      </x:c>
      <x:c r="G900" s="33">
        <x:f t="shared" si="529"/>
        <x:v>-1.034860724543174E-3</x:v>
      </x:c>
      <x:c r="H900" s="33">
        <x:f t="shared" si="530"/>
        <x:v>2.4847807181016535E-4</x:v>
      </x:c>
      <x:c r="I900" s="33">
        <x:f t="shared" si="531"/>
        <x:v>1.2552813667258578E-2</x:v>
      </x:c>
      <x:c r="J900" s="34">
        <x:f t="shared" si="532"/>
        <x:v>0.12927873097039233</x:v>
      </x:c>
      <x:c r="K900" s="34">
        <x:f t="shared" si="533"/>
        <x:v>0.13220235927080437</x:v>
      </x:c>
      <x:c r="L900" s="34">
        <x:f t="shared" si="534"/>
        <x:v>0.89880588185988364</x:v>
      </x:c>
      <x:c r="M900" s="34">
        <x:f t="shared" si="535"/>
        <x:v>6.896458911896651E-2</x:v>
      </x:c>
      <x:c r="N900" s="34">
        <x:f t="shared" si="506"/>
        <x:v>1.2292515612200468</x:v>
      </x:c>
      <x:c r="O900" s="35">
        <x:f t="shared" si="507"/>
        <x:v>0.21271568691901729</x:v>
      </x:c>
      <x:c r="P900" s="26" t="b">
        <x:f t="shared" si="508"/>
        <x:v>0</x:v>
      </x:c>
      <x:c r="Q900" s="26" t="b">
        <x:f t="shared" si="509"/>
        <x:v>0</x:v>
      </x:c>
      <x:c r="R900" s="26" t="b">
        <x:f t="shared" si="510"/>
        <x:v>0</x:v>
      </x:c>
      <x:c r="S900" s="26" t="b">
        <x:f t="shared" si="536"/>
        <x:v>0</x:v>
      </x:c>
      <x:c r="T900" s="26" t="str">
        <x:f t="shared" si="537"/>
        <x:v>不调</x:v>
      </x:c>
      <x:c r="U900" s="34">
        <x:f t="shared" si="511"/>
        <x:v>0.12927873097039233</x:v>
      </x:c>
      <x:c r="V900" s="34">
        <x:f t="shared" si="512"/>
        <x:v>0.13220235927080437</x:v>
      </x:c>
      <x:c r="W900" s="34">
        <x:f t="shared" si="513"/>
        <x:v>0.89880588185988364</x:v>
      </x:c>
      <x:c r="X900" s="34">
        <x:f t="shared" si="514"/>
        <x:v>6.896458911896651E-2</x:v>
      </x:c>
      <x:c r="Y900" s="34">
        <x:f t="shared" si="538"/>
        <x:v>0.99998626710299976</x:v>
      </x:c>
      <x:c r="Z900" s="34">
        <x:f t="shared" si="515"/>
        <x:v>0.1292769555988956</x:v>
      </x:c>
      <x:c r="AA900" s="34">
        <x:f t="shared" si="516"/>
        <x:v>0.13220054374942131</x:v>
      </x:c>
      <x:c r="AB900" s="34">
        <x:f t="shared" si="517"/>
        <x:v>0.89879353865128486</x:v>
      </x:c>
      <x:c r="AC900" s="34">
        <x:f t="shared" si="518"/>
        <x:v>6.8963642035367478E-2</x:v>
      </x:c>
      <x:c r="AD900" s="34">
        <x:f t="shared" si="519"/>
        <x:v>1.2292346800349692</x:v>
      </x:c>
      <x:c r="AE900" s="34">
        <x:f t="shared" si="539"/>
        <x:v>1.242865545467589</x:v>
      </x:c>
      <x:c r="AF900" s="33">
        <x:f t="shared" si="520"/>
        <x:v>-1.0967288844982548E-2</x:v>
      </x:c>
      <x:c r="AG900" s="33">
        <x:f t="shared" si="540"/>
        <x:v>1.3426676229606471E-3</x:v>
      </x:c>
      <x:c r="AH900" s="30">
        <x:f t="shared" si="541"/>
        <x:v>45107</x:v>
      </x:c>
      <x:c r="AI900" s="36">
        <x:f t="shared" si="521"/>
        <x:v>2023</x:v>
      </x:c>
      <x:c r="AJ900" s="36">
        <x:f t="shared" si="522"/>
        <x:v>7</x:v>
      </x:c>
      <x:c r="AK900" s="26">
        <x:f t="shared" si="523"/>
        <x:v>0</x:v>
      </x:c>
      <x:c r="AL900" s="34">
        <x:f t="shared" si="542"/>
        <x:v>1.2288547362721456</x:v>
      </x:c>
      <x:c r="AM900" s="35" t="str">
        <x:f t="shared" si="524"/>
      </x:c>
      <x:c r="AN900" s="34">
        <x:f t="shared" si="543"/>
        <x:v>1.242865545467589</x:v>
      </x:c>
      <x:c r="AO900" s="35">
        <x:f t="shared" si="525"/>
        <x:v>-1.0967288844982548E-2</x:v>
      </x:c>
      <x:c r="AP900" s="31">
        <x:f t="shared" si="526"/>
        <x:v>1</x:v>
      </x:c>
      <x:c r="AQ900" s="26" t="b">
        <x:f t="shared" si="527"/>
        <x:v>1</x:v>
      </x:c>
    </x:row>
    <x:row r="901">
      <x:c r="A901" s="30" t="n">
        <x:f>'净值底稿'!A863</x:f>
        <x:v>45127</x:v>
      </x:c>
      <x:c r="B901" s="32" t="n">
        <x:f>'净值底稿'!F863</x:f>
        <x:v>1.754807485627175</x:v>
      </x:c>
      <x:c r="C901" s="32" t="n">
        <x:f>'净值底稿'!O863</x:f>
        <x:v>1.276252109712632</x:v>
      </x:c>
      <x:c r="D901" s="32" t="n">
        <x:f>'净值底稿'!P863</x:f>
        <x:v>1.6107</x:v>
      </x:c>
      <x:c r="E901" s="32" t="n">
        <x:f>'净值底稿'!Q863</x:f>
        <x:v>1.6498</x:v>
      </x:c>
      <x:c r="F901" s="33">
        <x:f t="shared" si="528"/>
        <x:v>-3.9504830649699119E-2</x:v>
      </x:c>
      <x:c r="G901" s="33">
        <x:f t="shared" si="529"/>
        <x:v>-1.1557310240059238E-2</x:v>
      </x:c>
      <x:c r="H901" s="33">
        <x:f t="shared" si="530"/>
        <x:v>3.1052043224444326E-4</x:v>
      </x:c>
      <x:c r="I901" s="33">
        <x:f t="shared" si="531"/>
        <x:v>-2.2980164489598831E-3</x:v>
      </x:c>
      <x:c r="J901" s="34">
        <x:f t="shared" si="532"/>
        <x:v>0.12416989136105255</x:v>
      </x:c>
      <x:c r="K901" s="34">
        <x:f t="shared" si="533"/>
        <x:v>0.13067266105140471</x:v>
      </x:c>
      <x:c r="L901" s="34">
        <x:f t="shared" si="534"/>
        <x:v>0.89907263240940538</x:v>
      </x:c>
      <x:c r="M901" s="34">
        <x:f t="shared" si="535"/>
        <x:v>6.8805162451590018E-2</x:v>
      </x:c>
      <x:c r="N901" s="34">
        <x:f t="shared" si="506"/>
        <x:v>1.2227203472734527</x:v>
      </x:c>
      <x:c r="O901" s="35">
        <x:f t="shared" si="507"/>
        <x:v>0.20842259882296987</x:v>
      </x:c>
      <x:c r="P901" s="26" t="b">
        <x:f t="shared" si="508"/>
        <x:v>0</x:v>
      </x:c>
      <x:c r="Q901" s="26" t="b">
        <x:f t="shared" si="509"/>
        <x:v>0</x:v>
      </x:c>
      <x:c r="R901" s="26" t="b">
        <x:f t="shared" si="510"/>
        <x:v>0</x:v>
      </x:c>
      <x:c r="S901" s="26" t="b">
        <x:f t="shared" si="536"/>
        <x:v>0</x:v>
      </x:c>
      <x:c r="T901" s="26" t="str">
        <x:f t="shared" si="537"/>
        <x:v>不调</x:v>
      </x:c>
      <x:c r="U901" s="34">
        <x:f t="shared" si="511"/>
        <x:v>0.12416989136105255</x:v>
      </x:c>
      <x:c r="V901" s="34">
        <x:f t="shared" si="512"/>
        <x:v>0.13067266105140471</x:v>
      </x:c>
      <x:c r="W901" s="34">
        <x:f t="shared" si="513"/>
        <x:v>0.89907263240940538</x:v>
      </x:c>
      <x:c r="X901" s="34">
        <x:f t="shared" si="514"/>
        <x:v>6.8805162451590018E-2</x:v>
      </x:c>
      <x:c r="Y901" s="34">
        <x:f t="shared" si="538"/>
        <x:v>0.99998626710299976</x:v>
      </x:c>
      <x:c r="Z901" s="34">
        <x:f t="shared" si="515"/>
        <x:v>0.12416818614872396</x:v>
      </x:c>
      <x:c r="AA901" s="34">
        <x:f t="shared" si="516"/>
        <x:v>0.13067086653720975</x:v>
      </x:c>
      <x:c r="AB901" s="34">
        <x:f t="shared" si="517"/>
        <x:v>0.8990602855375488</x:v>
      </x:c>
      <x:c r="AC901" s="34">
        <x:f t="shared" si="518"/>
        <x:v>6.8804217557380989E-2</x:v>
      </x:c>
      <x:c r="AD901" s="34">
        <x:f t="shared" si="519"/>
        <x:v>1.2227035557808636</x:v>
      </x:c>
      <x:c r="AE901" s="34">
        <x:f t="shared" si="539"/>
        <x:v>1.242865545467589</x:v>
      </x:c>
      <x:c r="AF901" s="33">
        <x:f t="shared" si="520"/>
        <x:v>-1.6222180878897929E-2</x:v>
      </x:c>
      <x:c r="AG901" s="33">
        <x:f t="shared" si="540"/>
        <x:v>-5.3131630275186081E-3</x:v>
      </x:c>
      <x:c r="AH901" s="30">
        <x:f t="shared" si="541"/>
        <x:v>45107</x:v>
      </x:c>
      <x:c r="AI901" s="36">
        <x:f t="shared" si="521"/>
        <x:v>2023</x:v>
      </x:c>
      <x:c r="AJ901" s="36">
        <x:f t="shared" si="522"/>
        <x:v>7</x:v>
      </x:c>
      <x:c r="AK901" s="26">
        <x:f t="shared" si="523"/>
        <x:v>0</x:v>
      </x:c>
      <x:c r="AL901" s="34">
        <x:f t="shared" si="542"/>
        <x:v>1.2288547362721456</x:v>
      </x:c>
      <x:c r="AM901" s="35" t="str">
        <x:f t="shared" si="524"/>
      </x:c>
      <x:c r="AN901" s="34">
        <x:f t="shared" si="543"/>
        <x:v>1.242865545467589</x:v>
      </x:c>
      <x:c r="AO901" s="35">
        <x:f t="shared" si="525"/>
        <x:v>-1.6222180878897929E-2</x:v>
      </x:c>
      <x:c r="AP901" s="31">
        <x:f t="shared" si="526"/>
        <x:v>1</x:v>
      </x:c>
      <x:c r="AQ901" s="26" t="b">
        <x:f t="shared" si="527"/>
        <x:v>1</x:v>
      </x:c>
    </x:row>
    <x:row r="902">
      <x:c r="A902" s="30" t="n">
        <x:f>'净值底稿'!A864</x:f>
        <x:v>45128</x:v>
      </x:c>
      <x:c r="B902" s="32" t="n">
        <x:f>'净值底稿'!F864</x:f>
        <x:v>1.7425741944357251</x:v>
      </x:c>
      <x:c r="C902" s="32" t="n">
        <x:f>'净值底稿'!O864</x:f>
        <x:v>1.2739831152136225</x:v>
      </x:c>
      <x:c r="D902" s="32" t="n">
        <x:f>'净值底稿'!P864</x:f>
        <x:v>1.6116</x:v>
      </x:c>
      <x:c r="E902" s="32" t="n">
        <x:f>'净值底稿'!Q864</x:f>
        <x:v>1.6404</x:v>
      </x:c>
      <x:c r="F902" s="33">
        <x:f t="shared" si="528"/>
        <x:v>-6.9713010068893633E-3</x:v>
      </x:c>
      <x:c r="G902" s="33">
        <x:f t="shared" si="529"/>
        <x:v>-1.7778575892191117E-3</x:v>
      </x:c>
      <x:c r="H902" s="33">
        <x:f t="shared" si="530"/>
        <x:v>5.5876327062764908E-4</x:v>
      </x:c>
      <x:c r="I902" s="33">
        <x:f t="shared" si="531"/>
        <x:v>-5.6976603224632161E-3</x:v>
      </x:c>
      <x:c r="J902" s="34">
        <x:f t="shared" si="532"/>
        <x:v>0.12330257234760174</x:v>
      </x:c>
      <x:c r="K902" s="34">
        <x:f t="shared" si="533"/>
        <x:v>0.13043855234544674</x:v>
      </x:c>
      <x:c r="L902" s="34">
        <x:f t="shared" si="534"/>
        <x:v>0.89956264740318714</x:v>
      </x:c>
      <x:c r="M902" s="34">
        <x:f t="shared" si="535"/>
        <x:v>6.841219449698617E-2</x:v>
      </x:c>
      <x:c r="N902" s="34">
        <x:f t="shared" si="506"/>
        <x:v>1.2217159665932218</x:v>
      </x:c>
      <x:c r="O902" s="35">
        <x:f t="shared" si="507"/>
        <x:v>0.20769240284270857</x:v>
      </x:c>
      <x:c r="P902" s="26" t="b">
        <x:f t="shared" si="508"/>
        <x:v>0</x:v>
      </x:c>
      <x:c r="Q902" s="26" t="b">
        <x:f t="shared" si="509"/>
        <x:v>0</x:v>
      </x:c>
      <x:c r="R902" s="26" t="b">
        <x:f t="shared" si="510"/>
        <x:v>0</x:v>
      </x:c>
      <x:c r="S902" s="26" t="b">
        <x:f t="shared" si="536"/>
        <x:v>0</x:v>
      </x:c>
      <x:c r="T902" s="26" t="str">
        <x:f t="shared" si="537"/>
        <x:v>不调</x:v>
      </x:c>
      <x:c r="U902" s="34">
        <x:f t="shared" si="511"/>
        <x:v>0.12330257234760174</x:v>
      </x:c>
      <x:c r="V902" s="34">
        <x:f t="shared" si="512"/>
        <x:v>0.13043855234544674</x:v>
      </x:c>
      <x:c r="W902" s="34">
        <x:f t="shared" si="513"/>
        <x:v>0.89956264740318714</x:v>
      </x:c>
      <x:c r="X902" s="34">
        <x:f t="shared" si="514"/>
        <x:v>6.841219449698617E-2</x:v>
      </x:c>
      <x:c r="Y902" s="34">
        <x:f t="shared" si="538"/>
        <x:v>0.99998626710299976</x:v>
      </x:c>
      <x:c r="Z902" s="34">
        <x:f t="shared" si="515"/>
        <x:v>0.12330087904607583</x:v>
      </x:c>
      <x:c r="AA902" s="34">
        <x:f t="shared" si="516"/>
        <x:v>0.13043676104624252</x:v>
      </x:c>
      <x:c r="AB902" s="34">
        <x:f t="shared" si="517"/>
        <x:v>0.89955029380200513</x:v>
      </x:c>
      <x:c r="AC902" s="34">
        <x:f t="shared" si="518"/>
        <x:v>6.8411254999365581E-2</x:v>
      </x:c>
      <x:c r="AD902" s="34">
        <x:f t="shared" si="519"/>
        <x:v>1.221699188893689</x:v>
      </x:c>
      <x:c r="AE902" s="34">
        <x:f t="shared" si="539"/>
        <x:v>1.242865545467589</x:v>
      </x:c>
      <x:c r="AF902" s="33">
        <x:f t="shared" si="520"/>
        <x:v>-1.7030286704051156E-2</x:v>
      </x:c>
      <x:c r="AG902" s="33">
        <x:f t="shared" si="540"/>
        <x:v>-8.2143123116484862E-4</x:v>
      </x:c>
      <x:c r="AH902" s="30">
        <x:f t="shared" si="541"/>
        <x:v>45107</x:v>
      </x:c>
      <x:c r="AI902" s="36">
        <x:f t="shared" si="521"/>
        <x:v>2023</x:v>
      </x:c>
      <x:c r="AJ902" s="36">
        <x:f t="shared" si="522"/>
        <x:v>7</x:v>
      </x:c>
      <x:c r="AK902" s="26">
        <x:f t="shared" si="523"/>
        <x:v>0</x:v>
      </x:c>
      <x:c r="AL902" s="34">
        <x:f t="shared" si="542"/>
        <x:v>1.2288547362721456</x:v>
      </x:c>
      <x:c r="AM902" s="35" t="str">
        <x:f t="shared" si="524"/>
      </x:c>
      <x:c r="AN902" s="34">
        <x:f t="shared" si="543"/>
        <x:v>1.242865545467589</x:v>
      </x:c>
      <x:c r="AO902" s="35">
        <x:f t="shared" si="525"/>
        <x:v>-1.7030286704051156E-2</x:v>
      </x:c>
      <x:c r="AP902" s="31">
        <x:f t="shared" si="526"/>
        <x:v>1</x:v>
      </x:c>
      <x:c r="AQ902" s="26" t="b">
        <x:f t="shared" si="527"/>
        <x:v>1</x:v>
      </x:c>
    </x:row>
    <x:row r="903">
      <x:c r="A903" s="30" t="n">
        <x:f>'净值底稿'!A865</x:f>
        <x:v>45131</x:v>
      </x:c>
      <x:c r="B903" s="32" t="n">
        <x:f>'净值底稿'!F865</x:f>
        <x:v>1.749768418615985</x:v>
      </x:c>
      <x:c r="C903" s="32" t="n">
        <x:f>'净值底稿'!O865</x:f>
        <x:v>1.2746852677491347</x:v>
      </x:c>
      <x:c r="D903" s="32" t="n">
        <x:f>'净值底稿'!P865</x:f>
        <x:v>1.6124</x:v>
      </x:c>
      <x:c r="E903" s="32" t="n">
        <x:f>'净值底稿'!Q865</x:f>
        <x:v>1.6411</x:v>
      </x:c>
      <x:c r="F903" s="33">
        <x:f t="shared" si="528"/>
        <x:v>4.1285037981348971E-3</x:v>
      </x:c>
      <x:c r="G903" s="33">
        <x:f t="shared" si="529"/>
        <x:v>5.5114744232254154E-4</x:v>
      </x:c>
      <x:c r="H903" s="33">
        <x:f t="shared" si="530"/>
        <x:v>4.9640109208248795E-4</x:v>
      </x:c>
      <x:c r="I903" s="33">
        <x:f t="shared" si="531"/>
        <x:v>4.2672518897823863E-4</x:v>
      </x:c>
      <x:c r="J903" s="34">
        <x:f t="shared" si="532"/>
        <x:v>0.12380992719353093</x:v>
      </x:c>
      <x:c r="K903" s="34">
        <x:f t="shared" si="533"/>
        <x:v>0.13050865093347799</x:v>
      </x:c>
      <x:c r="L903" s="34">
        <x:f t="shared" si="534"/>
        <x:v>0.89999683155023158</x:v>
      </x:c>
      <x:c r="M903" s="34">
        <x:f t="shared" si="535"/>
        <x:v>6.8440447805083418E-2</x:v>
      </x:c>
      <x:c r="N903" s="34">
        <x:f t="shared" si="506"/>
        <x:v>1.2227558574823241</x:v>
      </x:c>
      <x:c r="O903" s="35">
        <x:f t="shared" si="507"/>
        <x:v>0.20798802685816231</x:v>
      </x:c>
      <x:c r="P903" s="26" t="b">
        <x:f t="shared" si="508"/>
        <x:v>0</x:v>
      </x:c>
      <x:c r="Q903" s="26" t="b">
        <x:f t="shared" si="509"/>
        <x:v>0</x:v>
      </x:c>
      <x:c r="R903" s="26" t="b">
        <x:f t="shared" si="510"/>
        <x:v>0</x:v>
      </x:c>
      <x:c r="S903" s="26" t="b">
        <x:f t="shared" si="536"/>
        <x:v>0</x:v>
      </x:c>
      <x:c r="T903" s="26" t="str">
        <x:f t="shared" si="537"/>
        <x:v>不调</x:v>
      </x:c>
      <x:c r="U903" s="34">
        <x:f t="shared" si="511"/>
        <x:v>0.12380992719353093</x:v>
      </x:c>
      <x:c r="V903" s="34">
        <x:f t="shared" si="512"/>
        <x:v>0.13050865093347799</x:v>
      </x:c>
      <x:c r="W903" s="34">
        <x:f t="shared" si="513"/>
        <x:v>0.89999683155023158</x:v>
      </x:c>
      <x:c r="X903" s="34">
        <x:f t="shared" si="514"/>
        <x:v>6.8440447805083418E-2</x:v>
      </x:c>
      <x:c r="Y903" s="34">
        <x:f t="shared" si="538"/>
        <x:v>0.99995880187477393</x:v>
      </x:c>
      <x:c r="Z903" s="34">
        <x:f t="shared" si="515"/>
        <x:v>0.12380482645664617</x:v>
      </x:c>
      <x:c r="AA903" s="34">
        <x:f t="shared" si="516"/>
        <x:v>0.13050327422173374</x:v>
      </x:c>
      <x:c r="AB903" s="34">
        <x:f t="shared" si="517"/>
        <x:v>0.89995975336806233</x:v>
      </x:c>
      <x:c r="AC903" s="34">
        <x:f t="shared" si="518"/>
        <x:v>6.843762818694421E-2</x:v>
      </x:c>
      <x:c r="AD903" s="34">
        <x:f t="shared" si="519"/>
        <x:v>1.2227054822333865</x:v>
      </x:c>
      <x:c r="AE903" s="34">
        <x:f t="shared" si="539"/>
        <x:v>1.242865545467589</x:v>
      </x:c>
      <x:c r="AF903" s="33">
        <x:f t="shared" si="520"/>
        <x:v>-1.6220630870105834E-2</x:v>
      </x:c>
      <x:c r="AG903" s="33">
        <x:f t="shared" si="540"/>
        <x:v>8.2368339837302074E-4</x:v>
      </x:c>
      <x:c r="AH903" s="30">
        <x:f t="shared" si="541"/>
        <x:v>45107</x:v>
      </x:c>
      <x:c r="AI903" s="36">
        <x:f t="shared" si="521"/>
        <x:v>2023</x:v>
      </x:c>
      <x:c r="AJ903" s="36">
        <x:f t="shared" si="522"/>
        <x:v>7</x:v>
      </x:c>
      <x:c r="AK903" s="26">
        <x:f t="shared" si="523"/>
        <x:v>0</x:v>
      </x:c>
      <x:c r="AL903" s="34">
        <x:f t="shared" si="542"/>
        <x:v>1.2288547362721456</x:v>
      </x:c>
      <x:c r="AM903" s="35" t="str">
        <x:f t="shared" si="524"/>
      </x:c>
      <x:c r="AN903" s="34">
        <x:f t="shared" si="543"/>
        <x:v>1.242865545467589</x:v>
      </x:c>
      <x:c r="AO903" s="35">
        <x:f t="shared" si="525"/>
        <x:v>-1.6220630870105834E-2</x:v>
      </x:c>
      <x:c r="AP903" s="31">
        <x:f t="shared" si="526"/>
        <x:v>1</x:v>
      </x:c>
      <x:c r="AQ903" s="26" t="b">
        <x:f t="shared" si="527"/>
        <x:v>1</x:v>
      </x:c>
    </x:row>
    <x:row r="904">
      <x:c r="A904" s="30" t="n">
        <x:f>'净值底稿'!A866</x:f>
        <x:v>45132</x:v>
      </x:c>
      <x:c r="B904" s="32" t="n">
        <x:f>'净值底稿'!F866</x:f>
        <x:v>1.7732935741677203</x:v>
      </x:c>
      <x:c r="C904" s="32" t="n">
        <x:f>'净值底稿'!O866</x:f>
        <x:v>1.296486445269938</x:v>
      </x:c>
      <x:c r="D904" s="32" t="n">
        <x:f>'净值底稿'!P866</x:f>
        <x:v>1.6102</x:v>
      </x:c>
      <x:c r="E904" s="32" t="n">
        <x:f>'净值底稿'!Q866</x:f>
        <x:v>1.6307</x:v>
      </x:c>
      <x:c r="F904" s="33">
        <x:f t="shared" si="528"/>
        <x:v>1.3444725199888374E-2</x:v>
      </x:c>
      <x:c r="G904" s="33">
        <x:f t="shared" si="529"/>
        <x:v>1.7103184662438542E-2</x:v>
      </x:c>
      <x:c r="H904" s="33">
        <x:f t="shared" si="530"/>
        <x:v>-1.3644257008186278E-3</x:v>
      </x:c>
      <x:c r="I904" s="33">
        <x:f t="shared" si="531"/>
        <x:v>-6.337212845042961E-3</x:v>
      </x:c>
      <x:c r="J904" s="34">
        <x:f t="shared" si="532"/>
        <x:v>0.12546934832677564</x:v>
      </x:c>
      <x:c r="K904" s="34">
        <x:f t="shared" si="533"/>
        <x:v>0.13273529581980092</x:v>
      </x:c>
      <x:c r="L904" s="34">
        <x:f t="shared" si="534"/>
        <x:v>0.89873182515086458</x:v>
      </x:c>
      <x:c r="M904" s="34">
        <x:f t="shared" si="535"/>
        <x:v>6.8003924370513627E-2</x:v>
      </x:c>
      <x:c r="N904" s="34">
        <x:f t="shared" si="506"/>
        <x:v>1.2249403936679548</x:v>
      </x:c>
      <x:c r="O904" s="35">
        <x:f t="shared" si="507"/>
        <x:v>0.21078955799098925</x:v>
      </x:c>
      <x:c r="P904" s="26" t="b">
        <x:f t="shared" si="508"/>
        <x:v>0</x:v>
      </x:c>
      <x:c r="Q904" s="26" t="b">
        <x:f t="shared" si="509"/>
        <x:v>0</x:v>
      </x:c>
      <x:c r="R904" s="26" t="b">
        <x:f t="shared" si="510"/>
        <x:v>0</x:v>
      </x:c>
      <x:c r="S904" s="26" t="b">
        <x:f t="shared" si="536"/>
        <x:v>0</x:v>
      </x:c>
      <x:c r="T904" s="26" t="str">
        <x:f t="shared" si="537"/>
        <x:v>不调</x:v>
      </x:c>
      <x:c r="U904" s="34">
        <x:f t="shared" si="511"/>
        <x:v>0.12546934832677564</x:v>
      </x:c>
      <x:c r="V904" s="34">
        <x:f t="shared" si="512"/>
        <x:v>0.13273529581980092</x:v>
      </x:c>
      <x:c r="W904" s="34">
        <x:f t="shared" si="513"/>
        <x:v>0.89873182515086458</x:v>
      </x:c>
      <x:c r="X904" s="34">
        <x:f t="shared" si="514"/>
        <x:v>6.8003924370513627E-2</x:v>
      </x:c>
      <x:c r="Y904" s="34">
        <x:f t="shared" si="538"/>
        <x:v>0.99998626710299976</x:v>
      </x:c>
      <x:c r="Z904" s="34">
        <x:f t="shared" si="515"/>
        <x:v>0.12546762526913838</x:v>
      </x:c>
      <x:c r="AA904" s="34">
        <x:f t="shared" si="516"/>
        <x:v>0.13273347297965513</x:v>
      </x:c>
      <x:c r="AB904" s="34">
        <x:f t="shared" si="517"/>
        <x:v>0.89871948295927895</x:v>
      </x:c>
      <x:c r="AC904" s="34">
        <x:f t="shared" si="518"/>
        <x:v>6.8002990479624631E-2</x:v>
      </x:c>
      <x:c r="AD904" s="34">
        <x:f t="shared" si="519"/>
        <x:v>1.2249235716876972</x:v>
      </x:c>
      <x:c r="AE904" s="34">
        <x:f t="shared" si="539"/>
        <x:v>1.242865545467589</x:v>
      </x:c>
      <x:c r="AF904" s="33">
        <x:f t="shared" si="520"/>
        <x:v>-1.4435973259795953E-2</x:v>
      </x:c>
      <x:c r="AG904" s="33">
        <x:f t="shared" si="540"/>
        <x:v>1.8140831840052218E-3</x:v>
      </x:c>
      <x:c r="AH904" s="30">
        <x:f t="shared" si="541"/>
        <x:v>45107</x:v>
      </x:c>
      <x:c r="AI904" s="36">
        <x:f t="shared" si="521"/>
        <x:v>2023</x:v>
      </x:c>
      <x:c r="AJ904" s="36">
        <x:f t="shared" si="522"/>
        <x:v>7</x:v>
      </x:c>
      <x:c r="AK904" s="26">
        <x:f t="shared" si="523"/>
        <x:v>0</x:v>
      </x:c>
      <x:c r="AL904" s="34">
        <x:f t="shared" si="542"/>
        <x:v>1.2288547362721456</x:v>
      </x:c>
      <x:c r="AM904" s="35" t="str">
        <x:f t="shared" si="524"/>
      </x:c>
      <x:c r="AN904" s="34">
        <x:f t="shared" si="543"/>
        <x:v>1.242865545467589</x:v>
      </x:c>
      <x:c r="AO904" s="35">
        <x:f t="shared" si="525"/>
        <x:v>-1.4435973259795953E-2</x:v>
      </x:c>
      <x:c r="AP904" s="31">
        <x:f t="shared" si="526"/>
        <x:v>1</x:v>
      </x:c>
      <x:c r="AQ904" s="26" t="b">
        <x:f t="shared" si="527"/>
        <x:v>1</x:v>
      </x:c>
    </x:row>
    <x:row r="905">
      <x:c r="A905" s="30" t="n">
        <x:f>'净值底稿'!A867</x:f>
        <x:v>45133</x:v>
      </x:c>
      <x:c r="B905" s="32" t="n">
        <x:f>'净值底稿'!F867</x:f>
        <x:v>1.7331939903036624</x:v>
      </x:c>
      <x:c r="C905" s="32" t="n">
        <x:f>'净值底稿'!O867</x:f>
        <x:v>1.2877920165139134</x:v>
      </x:c>
      <x:c r="D905" s="32" t="n">
        <x:f>'净值底稿'!P867</x:f>
        <x:v>1.6102</x:v>
      </x:c>
      <x:c r="E905" s="32" t="n">
        <x:f>'净值底稿'!Q867</x:f>
        <x:v>1.6385</x:v>
      </x:c>
      <x:c r="F905" s="33">
        <x:f t="shared" si="528"/>
        <x:v>-2.2613054289602474E-2</x:v>
      </x:c>
      <x:c r="G905" s="33">
        <x:f t="shared" si="529"/>
        <x:v>-6.7061470544063084E-3</x:v>
      </x:c>
      <x:c r="H905" s="33">
        <x:f t="shared" si="530"/>
        <x:v>0</x:v>
      </x:c>
      <x:c r="I905" s="33">
        <x:f t="shared" si="531"/>
        <x:v>4.7832219292329725E-3</x:v>
      </x:c>
      <x:c r="J905" s="34">
        <x:f t="shared" si="532"/>
        <x:v>0.12263041904733986</x:v>
      </x:c>
      <x:c r="K905" s="34">
        <x:f t="shared" si="533"/>
        <x:v>0.1318433427908115</x:v>
      </x:c>
      <x:c r="L905" s="34">
        <x:f t="shared" si="534"/>
        <x:v>0.89871948295927895</x:v>
      </x:c>
      <x:c r="M905" s="34">
        <x:f t="shared" si="535"/>
        <x:v>6.832826387494019E-2</x:v>
      </x:c>
      <x:c r="N905" s="34">
        <x:f t="shared" si="506"/>
        <x:v>1.2215215086723705</x:v>
      </x:c>
      <x:c r="O905" s="35">
        <x:f t="shared" si="507"/>
        <x:v>0.20832524031011954</x:v>
      </x:c>
      <x:c r="P905" s="26" t="b">
        <x:f t="shared" si="508"/>
        <x:v>0</x:v>
      </x:c>
      <x:c r="Q905" s="26" t="b">
        <x:f t="shared" si="509"/>
        <x:v>0</x:v>
      </x:c>
      <x:c r="R905" s="26" t="b">
        <x:f t="shared" si="510"/>
        <x:v>0</x:v>
      </x:c>
      <x:c r="S905" s="26" t="b">
        <x:f t="shared" si="536"/>
        <x:v>0</x:v>
      </x:c>
      <x:c r="T905" s="26" t="str">
        <x:f t="shared" si="537"/>
        <x:v>不调</x:v>
      </x:c>
      <x:c r="U905" s="34">
        <x:f t="shared" si="511"/>
        <x:v>0.12263041904733986</x:v>
      </x:c>
      <x:c r="V905" s="34">
        <x:f t="shared" si="512"/>
        <x:v>0.1318433427908115</x:v>
      </x:c>
      <x:c r="W905" s="34">
        <x:f t="shared" si="513"/>
        <x:v>0.89871948295927895</x:v>
      </x:c>
      <x:c r="X905" s="34">
        <x:f t="shared" si="514"/>
        <x:v>6.832826387494019E-2</x:v>
      </x:c>
      <x:c r="Y905" s="34">
        <x:f t="shared" si="538"/>
        <x:v>0.99998626710299976</x:v>
      </x:c>
      <x:c r="Z905" s="34">
        <x:f t="shared" si="515"/>
        <x:v>0.12262873497642598</x:v>
      </x:c>
      <x:c r="AA905" s="34">
        <x:f t="shared" si="516"/>
        <x:v>0.1318415321997648</x:v>
      </x:c>
      <x:c r="AB905" s="34">
        <x:f t="shared" si="517"/>
        <x:v>0.8987071409371874</x:v>
      </x:c>
      <x:c r="AC905" s="34">
        <x:f t="shared" si="518"/>
        <x:v>6.8327325529930191E-2</x:v>
      </x:c>
      <x:c r="AD905" s="34">
        <x:f t="shared" si="519"/>
        <x:v>1.2215047336433082</x:v>
      </x:c>
      <x:c r="AE905" s="34">
        <x:f t="shared" si="539"/>
        <x:v>1.242865545467589</x:v>
      </x:c>
      <x:c r="AF905" s="33">
        <x:f t="shared" si="520"/>
        <x:v>-1.7186743893720546E-2</x:v>
      </x:c>
      <x:c r="AG905" s="33">
        <x:f t="shared" si="540"/>
        <x:v>-2.7910623351613539E-3</x:v>
      </x:c>
      <x:c r="AH905" s="30">
        <x:f t="shared" si="541"/>
        <x:v>45107</x:v>
      </x:c>
      <x:c r="AI905" s="36">
        <x:f t="shared" si="521"/>
        <x:v>2023</x:v>
      </x:c>
      <x:c r="AJ905" s="36">
        <x:f t="shared" si="522"/>
        <x:v>7</x:v>
      </x:c>
      <x:c r="AK905" s="26">
        <x:f t="shared" si="523"/>
        <x:v>0</x:v>
      </x:c>
      <x:c r="AL905" s="34">
        <x:f t="shared" si="542"/>
        <x:v>1.2288547362721456</x:v>
      </x:c>
      <x:c r="AM905" s="35" t="str">
        <x:f t="shared" si="524"/>
      </x:c>
      <x:c r="AN905" s="34">
        <x:f t="shared" si="543"/>
        <x:v>1.242865545467589</x:v>
      </x:c>
      <x:c r="AO905" s="35">
        <x:f t="shared" si="525"/>
        <x:v>-1.7186743893720546E-2</x:v>
      </x:c>
      <x:c r="AP905" s="31">
        <x:f t="shared" si="526"/>
        <x:v>1</x:v>
      </x:c>
      <x:c r="AQ905" s="26" t="b">
        <x:f t="shared" si="527"/>
        <x:v>1</x:v>
      </x:c>
    </x:row>
    <x:row r="906">
      <x:c r="A906" s="30" t="n">
        <x:f>'净值底稿'!A868</x:f>
        <x:v>45134</x:v>
      </x:c>
      <x:c r="B906" s="32" t="n">
        <x:f>'净值底稿'!F868</x:f>
        <x:v>1.71435657290846</x:v>
      </x:c>
      <x:c r="C906" s="32" t="n">
        <x:f>'净值底稿'!O868</x:f>
        <x:v>1.279937500174949</x:v>
      </x:c>
      <x:c r="D906" s="32" t="n">
        <x:f>'净值底稿'!P868</x:f>
        <x:v>1.6111</x:v>
      </x:c>
      <x:c r="E906" s="32" t="n">
        <x:f>'净值底稿'!Q868</x:f>
        <x:v>1.6418</x:v>
      </x:c>
      <x:c r="F906" s="33">
        <x:f t="shared" si="528"/>
        <x:v>-1.0868614535123111E-2</x:v>
      </x:c>
      <x:c r="G906" s="33">
        <x:f t="shared" si="529"/>
        <x:v>-6.0992118589358046E-3</x:v>
      </x:c>
      <x:c r="H906" s="33">
        <x:f t="shared" si="530"/>
        <x:v>5.5893677803986463E-4</x:v>
      </x:c>
      <x:c r="I906" s="33">
        <x:f t="shared" si="531"/>
        <x:v>2.014037229173038E-3</x:v>
      </x:c>
      <x:c r="J906" s="34">
        <x:f t="shared" si="532"/>
        <x:v>0.12129593052503744</x:v>
      </x:c>
      <x:c r="K906" s="34">
        <x:f t="shared" si="533"/>
        <x:v>0.13103740276307171</x:v>
      </x:c>
      <x:c r="L906" s="34">
        <x:f t="shared" si="534"/>
        <x:v>0.89920946141094427</x:v>
      </x:c>
      <x:c r="M906" s="34">
        <x:f t="shared" si="535"/>
        <x:v>6.8464939307317299E-2</x:v>
      </x:c>
      <x:c r="N906" s="34">
        <x:f t="shared" si="506"/>
        <x:v>1.2200077340063706</x:v>
      </x:c>
      <x:c r="O906" s="35">
        <x:f t="shared" si="507"/>
        <x:v>0.20682928989267499</x:v>
      </x:c>
      <x:c r="P906" s="26" t="b">
        <x:f t="shared" si="508"/>
        <x:v>0</x:v>
      </x:c>
      <x:c r="Q906" s="26" t="b">
        <x:f t="shared" si="509"/>
        <x:v>0</x:v>
      </x:c>
      <x:c r="R906" s="26" t="b">
        <x:f t="shared" si="510"/>
        <x:v>0</x:v>
      </x:c>
      <x:c r="S906" s="26" t="b">
        <x:f t="shared" si="536"/>
        <x:v>0</x:v>
      </x:c>
      <x:c r="T906" s="26" t="str">
        <x:f t="shared" si="537"/>
        <x:v>不调</x:v>
      </x:c>
      <x:c r="U906" s="34">
        <x:f t="shared" si="511"/>
        <x:v>0.12129593052503744</x:v>
      </x:c>
      <x:c r="V906" s="34">
        <x:f t="shared" si="512"/>
        <x:v>0.13103740276307171</x:v>
      </x:c>
      <x:c r="W906" s="34">
        <x:f t="shared" si="513"/>
        <x:v>0.89920946141094427</x:v>
      </x:c>
      <x:c r="X906" s="34">
        <x:f t="shared" si="514"/>
        <x:v>6.8464939307317299E-2</x:v>
      </x:c>
      <x:c r="Y906" s="34">
        <x:f t="shared" si="538"/>
        <x:v>0.99998626710299976</x:v>
      </x:c>
      <x:c r="Z906" s="34">
        <x:f t="shared" si="515"/>
        <x:v>0.121294264780517</x:v>
      </x:c>
      <x:c r="AA906" s="34">
        <x:f t="shared" si="516"/>
        <x:v>0.13103560323991639</x:v>
      </x:c>
      <x:c r="AB906" s="34">
        <x:f t="shared" si="517"/>
        <x:v>0.89919711266002911</x:v>
      </x:c>
      <x:c r="AC906" s="34">
        <x:f t="shared" si="518"/>
        <x:v>6.8463999085357663E-2</x:v>
      </x:c>
      <x:c r="AD906" s="34">
        <x:f t="shared" si="519"/>
        <x:v>1.2199909797658202</x:v>
      </x:c>
      <x:c r="AE906" s="34">
        <x:f t="shared" si="539"/>
        <x:v>1.242865545467589</x:v>
      </x:c>
      <x:c r="AF906" s="33">
        <x:f t="shared" si="520"/>
        <x:v>-1.8404698549401854E-2</x:v>
      </x:c>
      <x:c r="AG906" s="33">
        <x:f t="shared" si="540"/>
        <x:v>-1.2392533862501942E-3</x:v>
      </x:c>
      <x:c r="AH906" s="30">
        <x:f t="shared" si="541"/>
        <x:v>45107</x:v>
      </x:c>
      <x:c r="AI906" s="36">
        <x:f t="shared" si="521"/>
        <x:v>2023</x:v>
      </x:c>
      <x:c r="AJ906" s="36">
        <x:f t="shared" si="522"/>
        <x:v>7</x:v>
      </x:c>
      <x:c r="AK906" s="26">
        <x:f t="shared" si="523"/>
        <x:v>0</x:v>
      </x:c>
      <x:c r="AL906" s="34">
        <x:f t="shared" si="542"/>
        <x:v>1.2288547362721456</x:v>
      </x:c>
      <x:c r="AM906" s="35" t="str">
        <x:f t="shared" si="524"/>
      </x:c>
      <x:c r="AN906" s="34">
        <x:f t="shared" si="543"/>
        <x:v>1.242865545467589</x:v>
      </x:c>
      <x:c r="AO906" s="35">
        <x:f t="shared" si="525"/>
        <x:v>-1.8404698549401854E-2</x:v>
      </x:c>
      <x:c r="AP906" s="31">
        <x:f t="shared" si="526"/>
        <x:v>1</x:v>
      </x:c>
      <x:c r="AQ906" s="26" t="b">
        <x:f t="shared" si="527"/>
        <x:v>1</x:v>
      </x:c>
    </x:row>
    <x:row r="907">
      <x:c r="A907" s="30" t="n">
        <x:f>'净值底稿'!A869</x:f>
        <x:v>45135</x:v>
      </x:c>
      <x:c r="B907" s="32" t="n">
        <x:f>'净值底稿'!F869</x:f>
        <x:v>1.7153985027399026</x:v>
      </x:c>
      <x:c r="C907" s="32" t="n">
        <x:f>'净值底稿'!O869</x:f>
        <x:v>1.2939168455352754</x:v>
      </x:c>
      <x:c r="D907" s="32" t="n">
        <x:f>'净值底稿'!P869</x:f>
        <x:v>1.6111</x:v>
      </x:c>
      <x:c r="E907" s="32" t="n">
        <x:f>'净值底稿'!Q869</x:f>
        <x:v>1.6306</x:v>
      </x:c>
      <x:c r="F907" s="33">
        <x:f t="shared" si="528"/>
        <x:v>6.0776728010258907E-4</x:v>
      </x:c>
      <x:c r="G907" s="33">
        <x:f t="shared" si="529"/>
        <x:v>1.0921896857007285E-2</x:v>
      </x:c>
      <x:c r="H907" s="33">
        <x:f t="shared" si="530"/>
        <x:v>0</x:v>
      </x:c>
      <x:c r="I907" s="33">
        <x:f t="shared" si="531"/>
        <x:v>-6.8217809721037304E-3</x:v>
      </x:c>
      <x:c r="J907" s="34">
        <x:f t="shared" si="532"/>
        <x:v>0.12136798346591469</x:v>
      </x:c>
      <x:c r="K907" s="34">
        <x:f t="shared" si="533"/>
        <x:v>0.1324667605830985</x:v>
      </x:c>
      <x:c r="L907" s="34">
        <x:f t="shared" si="534"/>
        <x:v>0.89919711266002911</x:v>
      </x:c>
      <x:c r="M907" s="34">
        <x:f t="shared" si="535"/>
        <x:v>6.7996952679123049E-2</x:v>
      </x:c>
      <x:c r="N907" s="34">
        <x:f t="shared" si="506"/>
        <x:v>1.2210288093881654</x:v>
      </x:c>
      <x:c r="O907" s="35">
        <x:f t="shared" si="507"/>
        <x:v>0.2078859582160105</x:v>
      </x:c>
      <x:c r="P907" s="26" t="b">
        <x:f t="shared" si="508"/>
        <x:v>0</x:v>
      </x:c>
      <x:c r="Q907" s="26" t="b">
        <x:f t="shared" si="509"/>
        <x:v>0</x:v>
      </x:c>
      <x:c r="R907" s="26" t="b">
        <x:f t="shared" si="510"/>
        <x:v>0</x:v>
      </x:c>
      <x:c r="S907" s="26" t="b">
        <x:f t="shared" si="536"/>
        <x:v>0</x:v>
      </x:c>
      <x:c r="T907" s="26" t="str">
        <x:f t="shared" si="537"/>
        <x:v>不调</x:v>
      </x:c>
      <x:c r="U907" s="34">
        <x:f t="shared" si="511"/>
        <x:v>0.12136798346591469</x:v>
      </x:c>
      <x:c r="V907" s="34">
        <x:f t="shared" si="512"/>
        <x:v>0.1324667605830985</x:v>
      </x:c>
      <x:c r="W907" s="34">
        <x:f t="shared" si="513"/>
        <x:v>0.89919711266002911</x:v>
      </x:c>
      <x:c r="X907" s="34">
        <x:f t="shared" si="514"/>
        <x:v>6.7996952679123049E-2</x:v>
      </x:c>
      <x:c r="Y907" s="34">
        <x:f t="shared" si="538"/>
        <x:v>0.99998626710299976</x:v>
      </x:c>
      <x:c r="Z907" s="34">
        <x:f t="shared" si="515"/>
        <x:v>0.12136631673189863</x:v>
      </x:c>
      <x:c r="AA907" s="34">
        <x:f t="shared" si="516"/>
        <x:v>0.13246494143071946</x:v>
      </x:c>
      <x:c r="AB907" s="34">
        <x:f t="shared" si="517"/>
        <x:v>0.89918476407869807</x:v>
      </x:c>
      <x:c r="AC907" s="34">
        <x:f t="shared" si="518"/>
        <x:v>6.7996018883975579E-2</x:v>
      </x:c>
      <x:c r="AD907" s="34">
        <x:f t="shared" si="519"/>
        <x:v>1.2210120411252918</x:v>
      </x:c>
      <x:c r="AE907" s="34">
        <x:f t="shared" si="539"/>
        <x:v>1.242865545467589</x:v>
      </x:c>
      <x:c r="AF907" s="33">
        <x:f t="shared" si="520"/>
        <x:v>-1.7583160481028148E-2</x:v>
      </x:c>
      <x:c r="AG907" s="33">
        <x:f t="shared" si="540"/>
        <x:v>8.3694172859183347E-4</x:v>
      </x:c>
      <x:c r="AH907" s="30">
        <x:f t="shared" si="541"/>
        <x:v>45107</x:v>
      </x:c>
      <x:c r="AI907" s="36">
        <x:f t="shared" si="521"/>
        <x:v>2023</x:v>
      </x:c>
      <x:c r="AJ907" s="36">
        <x:f t="shared" si="522"/>
        <x:v>7</x:v>
      </x:c>
      <x:c r="AK907" s="26">
        <x:f t="shared" si="523"/>
        <x:v>0</x:v>
      </x:c>
      <x:c r="AL907" s="34">
        <x:f t="shared" si="542"/>
        <x:v>1.2288547362721456</x:v>
      </x:c>
      <x:c r="AM907" s="35" t="str">
        <x:f t="shared" si="524"/>
      </x:c>
      <x:c r="AN907" s="34">
        <x:f t="shared" si="543"/>
        <x:v>1.242865545467589</x:v>
      </x:c>
      <x:c r="AO907" s="35">
        <x:f t="shared" si="525"/>
        <x:v>-1.7583160481028148E-2</x:v>
      </x:c>
      <x:c r="AP907" s="31">
        <x:f t="shared" si="526"/>
        <x:v>1</x:v>
      </x:c>
      <x:c r="AQ907" s="26" t="b">
        <x:f t="shared" si="527"/>
        <x:v>1</x:v>
      </x:c>
    </x:row>
    <x:row r="908">
      <x:c r="A908" s="30" t="n">
        <x:f>'净值底稿'!A870</x:f>
        <x:v>45138</x:v>
      </x:c>
      <x:c r="B908" s="32" t="n">
        <x:f>'净值底稿'!F870</x:f>
        <x:v>1.7204376328625175</x:v>
      </x:c>
      <x:c r="C908" s="32" t="n">
        <x:f>'净值底稿'!O870</x:f>
        <x:v>1.3029399041453453</x:v>
      </x:c>
      <x:c r="D908" s="32" t="n">
        <x:f>'净值底稿'!P870</x:f>
        <x:v>1.6104</x:v>
      </x:c>
      <x:c r="E908" s="32" t="n">
        <x:f>'净值底稿'!Q870</x:f>
        <x:v>1.6295</x:v>
      </x:c>
      <x:c r="F908" s="33">
        <x:f t="shared" si="528"/>
        <x:v>2.9375857065085942E-3</x:v>
      </x:c>
      <x:c r="G908" s="33">
        <x:f t="shared" si="529"/>
        <x:v>6.9734455047898436E-3</x:v>
      </x:c>
      <x:c r="H908" s="33">
        <x:f t="shared" si="530"/>
        <x:v>-4.3448575507409881E-4</x:v>
      </x:c>
      <x:c r="I908" s="33">
        <x:f t="shared" si="531"/>
        <x:v>-6.7459830737159887E-4</x:v>
      </x:c>
      <x:c r="J908" s="34">
        <x:f t="shared" si="532"/>
        <x:v>0.12172284068918185</x:v>
      </x:c>
      <x:c r="K908" s="34">
        <x:f t="shared" si="533"/>
        <x:v>0.13338867848108177</x:v>
      </x:c>
      <x:c r="L908" s="34">
        <x:f t="shared" si="534"/>
        <x:v>0.89879408110752623</x:v>
      </x:c>
      <x:c r="M908" s="34">
        <x:f t="shared" si="535"/>
        <x:v>6.7950148884728445E-2</x:v>
      </x:c>
      <x:c r="N908" s="34">
        <x:f t="shared" si="506"/>
        <x:v>1.2218557491625184</x:v>
      </x:c>
      <x:c r="O908" s="35">
        <x:f t="shared" si="507"/>
        <x:v>0.20879021058346831</x:v>
      </x:c>
      <x:c r="P908" s="26" t="b">
        <x:f t="shared" si="508"/>
        <x:v>0</x:v>
      </x:c>
      <x:c r="Q908" s="26" t="b">
        <x:f t="shared" si="509"/>
        <x:v>0</x:v>
      </x:c>
      <x:c r="R908" s="26" t="b">
        <x:f t="shared" si="510"/>
        <x:v>0</x:v>
      </x:c>
      <x:c r="S908" s="26" t="b">
        <x:f t="shared" si="536"/>
        <x:v>0</x:v>
      </x:c>
      <x:c r="T908" s="26" t="str">
        <x:f t="shared" si="537"/>
        <x:v>不调</x:v>
      </x:c>
      <x:c r="U908" s="34">
        <x:f t="shared" si="511"/>
        <x:v>0.12172284068918185</x:v>
      </x:c>
      <x:c r="V908" s="34">
        <x:f t="shared" si="512"/>
        <x:v>0.13338867848108177</x:v>
      </x:c>
      <x:c r="W908" s="34">
        <x:f t="shared" si="513"/>
        <x:v>0.89879408110752623</x:v>
      </x:c>
      <x:c r="X908" s="34">
        <x:f t="shared" si="514"/>
        <x:v>6.7950148884728445E-2</x:v>
      </x:c>
      <x:c r="Y908" s="34">
        <x:f t="shared" si="538"/>
        <x:v>0.99995880187477393</x:v>
      </x:c>
      <x:c r="Z908" s="34">
        <x:f t="shared" si="515"/>
        <x:v>0.12171782593634826</x:v>
      </x:c>
      <x:c r="AA908" s="34">
        <x:f t="shared" si="516"/>
        <x:v>0.13338318311760197</x:v>
      </x:c>
      <x:c r="AB908" s="34">
        <x:f t="shared" si="517"/>
        <x:v>0.89875705247642035</x:v>
      </x:c>
      <x:c r="AC908" s="34">
        <x:f t="shared" si="518"/>
        <x:v>6.794734946598556E-2</x:v>
      </x:c>
      <x:c r="AD908" s="34">
        <x:f t="shared" si="519"/>
        <x:v>1.2218054109963561</x:v>
      </x:c>
      <x:c r="AE908" s="34">
        <x:f t="shared" si="539"/>
        <x:v>1.242865545467589</x:v>
      </x:c>
      <x:c r="AF908" s="33">
        <x:f t="shared" si="520"/>
        <x:v>-1.6944821222242279E-2</x:v>
      </x:c>
      <x:c r="AG908" s="33">
        <x:f t="shared" si="540"/>
        <x:v>6.4976416639850321E-4</x:v>
      </x:c>
      <x:c r="AH908" s="30">
        <x:f t="shared" si="541"/>
        <x:v>45107</x:v>
      </x:c>
      <x:c r="AI908" s="36">
        <x:f t="shared" si="521"/>
        <x:v>2023</x:v>
      </x:c>
      <x:c r="AJ908" s="36">
        <x:f t="shared" si="522"/>
        <x:v>7</x:v>
      </x:c>
      <x:c r="AK908" s="26">
        <x:f t="shared" si="523"/>
        <x:v>1</x:v>
      </x:c>
      <x:c r="AL908" s="34">
        <x:f t="shared" si="542"/>
        <x:v>1.2288547362721456</x:v>
      </x:c>
      <x:c r="AM908" s="35">
        <x:f t="shared" si="524"/>
        <x:v>-5.7365000660487553E-3</x:v>
      </x:c>
      <x:c r="AN908" s="34">
        <x:f t="shared" si="543"/>
        <x:v>1.242865545467589</x:v>
      </x:c>
      <x:c r="AO908" s="35">
        <x:f t="shared" si="525"/>
        <x:v>-1.6944821222242279E-2</x:v>
      </x:c>
      <x:c r="AP908" s="31">
        <x:f t="shared" si="526"/>
        <x:v>1</x:v>
      </x:c>
      <x:c r="AQ908" s="26" t="b">
        <x:f t="shared" si="527"/>
        <x:v>1</x:v>
      </x:c>
    </x:row>
    <x:row r="909">
      <x:c r="A909" s="30" t="n">
        <x:f>'净值底稿'!A871</x:f>
        <x:v>45139</x:v>
      </x:c>
      <x:c r="B909" s="32" t="n">
        <x:f>'净值底稿'!F871</x:f>
        <x:v>1.7333008661408775</x:v>
      </x:c>
      <x:c r="C909" s="32" t="n">
        <x:f>'净值底稿'!O871</x:f>
        <x:v>1.300251034265949</x:v>
      </x:c>
      <x:c r="D909" s="32" t="n">
        <x:f>'净值底稿'!P871</x:f>
        <x:v>1.6108</x:v>
      </x:c>
      <x:c r="E909" s="32" t="n">
        <x:f>'净值底稿'!Q871</x:f>
        <x:v>1.6335</x:v>
      </x:c>
      <x:c r="F909" s="33">
        <x:f t="shared" si="528"/>
        <x:v>7.4767216391087299E-3</x:v>
      </x:c>
      <x:c r="G909" s="33">
        <x:f t="shared" si="529"/>
        <x:v>-2.0636944734301332E-3</x:v>
      </x:c>
      <x:c r="H909" s="33">
        <x:f t="shared" si="530"/>
        <x:v>2.4838549428718437E-4</x:v>
      </x:c>
      <x:c r="I909" s="33">
        <x:f t="shared" si="531"/>
        <x:v>2.454740718011772E-3</x:v>
      </x:c>
      <x:c r="J909" s="34">
        <x:f t="shared" si="532"/>
        <x:v>0.12262787623939182</x:v>
      </x:c>
      <x:c r="K909" s="34">
        <x:f t="shared" si="533"/>
        <x:v>0.13310792097975366</x:v>
      </x:c>
      <x:c r="L909" s="34">
        <x:f t="shared" si="534"/>
        <x:v>0.89898029069114382</x:v>
      </x:c>
      <x:c r="M909" s="34">
        <x:f t="shared" si="535"/>
        <x:v>6.8114142591400695E-2</x:v>
      </x:c>
      <x:c r="N909" s="34">
        <x:f t="shared" si="506"/>
        <x:v>1.22283023050169</x:v>
      </x:c>
      <x:c r="O909" s="35">
        <x:f t="shared" si="507"/>
        <x:v>0.20913434329655461</x:v>
      </x:c>
      <x:c r="P909" s="26" t="b">
        <x:f t="shared" si="508"/>
        <x:v>0</x:v>
      </x:c>
      <x:c r="Q909" s="26" t="b">
        <x:f t="shared" si="509"/>
        <x:v>0</x:v>
      </x:c>
      <x:c r="R909" s="26" t="b">
        <x:f t="shared" si="510"/>
        <x:v>0</x:v>
      </x:c>
      <x:c r="S909" s="26" t="b">
        <x:f t="shared" si="536"/>
        <x:v>0</x:v>
      </x:c>
      <x:c r="T909" s="26" t="str">
        <x:f t="shared" si="537"/>
        <x:v>不调</x:v>
      </x:c>
      <x:c r="U909" s="34">
        <x:f t="shared" si="511"/>
        <x:v>0.12262787623939182</x:v>
      </x:c>
      <x:c r="V909" s="34">
        <x:f t="shared" si="512"/>
        <x:v>0.13310792097975366</x:v>
      </x:c>
      <x:c r="W909" s="34">
        <x:f t="shared" si="513"/>
        <x:v>0.89898029069114382</x:v>
      </x:c>
      <x:c r="X909" s="34">
        <x:f t="shared" si="514"/>
        <x:v>6.8114142591400695E-2</x:v>
      </x:c>
      <x:c r="Y909" s="34">
        <x:f t="shared" si="538"/>
        <x:v>0.99998626710299976</x:v>
      </x:c>
      <x:c r="Z909" s="34">
        <x:f t="shared" si="515"/>
        <x:v>0.12262619220339807</x:v>
      </x:c>
      <x:c r="AA909" s="34">
        <x:f t="shared" si="516"/>
        <x:v>0.13310609302238494</x:v>
      </x:c>
      <x:c r="AB909" s="34">
        <x:f t="shared" si="517"/>
        <x:v>0.89896794508740652</x:v>
      </x:c>
      <x:c r="AC909" s="34">
        <x:f t="shared" si="518"/>
        <x:v>6.811320718689623E-2</x:v>
      </x:c>
      <x:c r="AD909" s="34">
        <x:f t="shared" si="519"/>
        <x:v>1.2228134375000856</x:v>
      </x:c>
      <x:c r="AE909" s="34">
        <x:f t="shared" si="539"/>
        <x:v>1.242865545467589</x:v>
      </x:c>
      <x:c r="AF909" s="33">
        <x:f t="shared" si="520"/>
        <x:v>-1.6133770897928779E-2</x:v>
      </x:c>
      <x:c r="AG909" s="33">
        <x:f t="shared" si="540"/>
        <x:v>8.2503031551284245E-4</x:v>
      </x:c>
      <x:c r="AH909" s="30">
        <x:f t="shared" si="541"/>
        <x:v>45107</x:v>
      </x:c>
      <x:c r="AI909" s="36">
        <x:f t="shared" si="521"/>
        <x:v>2023</x:v>
      </x:c>
      <x:c r="AJ909" s="36">
        <x:f t="shared" si="522"/>
        <x:v>8</x:v>
      </x:c>
      <x:c r="AK909" s="26">
        <x:f t="shared" si="523"/>
        <x:v>0</x:v>
      </x:c>
      <x:c r="AL909" s="34">
        <x:f t="shared" si="542"/>
        <x:v>1.2218054109963561</x:v>
      </x:c>
      <x:c r="AM909" s="35" t="str">
        <x:f t="shared" si="524"/>
      </x:c>
      <x:c r="AN909" s="34">
        <x:f t="shared" si="543"/>
        <x:v>1.242865545467589</x:v>
      </x:c>
      <x:c r="AO909" s="35">
        <x:f t="shared" si="525"/>
        <x:v>-1.6133770897928779E-2</x:v>
      </x:c>
      <x:c r="AP909" s="31">
        <x:f t="shared" si="526"/>
        <x:v>1</x:v>
      </x:c>
      <x:c r="AQ909" s="26" t="b">
        <x:f t="shared" si="527"/>
        <x:v>1</x:v>
      </x:c>
    </x:row>
    <x:row r="910">
      <x:c r="A910" s="30" t="n">
        <x:f>'净值底稿'!A872</x:f>
        <x:v>45140</x:v>
      </x:c>
      <x:c r="B910" s="32" t="n">
        <x:f>'净值底稿'!F872</x:f>
        <x:v>1.7337995751138249</x:v>
      </x:c>
      <x:c r="C910" s="32" t="n">
        <x:f>'净值底稿'!O872</x:f>
        <x:v>1.2972417640682794</x:v>
      </x:c>
      <x:c r="D910" s="32" t="n">
        <x:f>'净值底稿'!P872</x:f>
        <x:v>1.6114</x:v>
      </x:c>
      <x:c r="E910" s="32" t="n">
        <x:f>'净值底稿'!Q872</x:f>
        <x:v>1.6343</x:v>
      </x:c>
      <x:c r="F910" s="33">
        <x:f t="shared" si="528"/>
        <x:v>2.877221045054501E-4</x:v>
      </x:c>
      <x:c r="G910" s="33">
        <x:f t="shared" si="529"/>
        <x:v>-2.3143763153155028E-3</x:v>
      </x:c>
      <x:c r="H910" s="33">
        <x:f t="shared" si="530"/>
        <x:v>3.724857213807109E-4</x:v>
      </x:c>
      <x:c r="I910" s="33">
        <x:f t="shared" si="531"/>
        <x:v>4.8974594429140872E-4</x:v>
      </x:c>
      <x:c r="J910" s="34">
        <x:f t="shared" si="532"/>
        <x:v>0.12266147446948632</x:v>
      </x:c>
      <x:c r="K910" s="34">
        <x:f t="shared" si="533"/>
        <x:v>0.13279803543326973</x:v>
      </x:c>
      <x:c r="L910" s="34">
        <x:f t="shared" si="534"/>
        <x:v>0.89930279781093059</x:v>
      </x:c>
      <x:c r="M910" s="34">
        <x:f t="shared" si="535"/>
        <x:v>6.8146565353868691E-2</x:v>
      </x:c>
      <x:c r="N910" s="34">
        <x:f t="shared" si="506"/>
        <x:v>1.2229088730675552</x:v>
      </x:c>
      <x:c r="O910" s="35">
        <x:f t="shared" si="507"/>
        <x:v>0.20889496799705051</x:v>
      </x:c>
      <x:c r="P910" s="26" t="b">
        <x:f t="shared" si="508"/>
        <x:v>0</x:v>
      </x:c>
      <x:c r="Q910" s="26" t="b">
        <x:f t="shared" si="509"/>
        <x:v>0</x:v>
      </x:c>
      <x:c r="R910" s="26" t="b">
        <x:f t="shared" si="510"/>
        <x:v>0</x:v>
      </x:c>
      <x:c r="S910" s="26" t="b">
        <x:f t="shared" si="536"/>
        <x:v>0</x:v>
      </x:c>
      <x:c r="T910" s="26" t="str">
        <x:f t="shared" si="537"/>
        <x:v>不调</x:v>
      </x:c>
      <x:c r="U910" s="34">
        <x:f t="shared" si="511"/>
        <x:v>0.12266147446948632</x:v>
      </x:c>
      <x:c r="V910" s="34">
        <x:f t="shared" si="512"/>
        <x:v>0.13279803543326973</x:v>
      </x:c>
      <x:c r="W910" s="34">
        <x:f t="shared" si="513"/>
        <x:v>0.89930279781093059</x:v>
      </x:c>
      <x:c r="X910" s="34">
        <x:f t="shared" si="514"/>
        <x:v>6.8146565353868691E-2</x:v>
      </x:c>
      <x:c r="Y910" s="34">
        <x:f t="shared" si="538"/>
        <x:v>0.99998626710299976</x:v>
      </x:c>
      <x:c r="Z910" s="34">
        <x:f t="shared" si="515"/>
        <x:v>0.12265978997209152</x:v>
      </x:c>
      <x:c r="AA910" s="34">
        <x:f t="shared" si="516"/>
        <x:v>0.13279621173152731</x:v>
      </x:c>
      <x:c r="AB910" s="34">
        <x:f t="shared" si="517"/>
        <x:v>0.89929044777823619</x:v>
      </x:c>
      <x:c r="AC910" s="34">
        <x:f t="shared" si="518"/>
        <x:v>6.814562950410577E-2</x:v>
      </x:c>
      <x:c r="AD910" s="34">
        <x:f t="shared" si="519"/>
        <x:v>1.222892078985961</x:v>
      </x:c>
      <x:c r="AE910" s="34">
        <x:f t="shared" si="539"/>
        <x:v>1.242865545467589</x:v>
      </x:c>
      <x:c r="AF910" s="33">
        <x:f t="shared" si="520"/>
        <x:v>-1.6070496566958581E-2</x:v>
      </x:c>
      <x:c r="AG910" s="33">
        <x:f t="shared" si="540"/>
        <x:v>6.4311924831361722E-5</x:v>
      </x:c>
      <x:c r="AH910" s="30">
        <x:f t="shared" si="541"/>
        <x:v>45107</x:v>
      </x:c>
      <x:c r="AI910" s="36">
        <x:f t="shared" si="521"/>
        <x:v>2023</x:v>
      </x:c>
      <x:c r="AJ910" s="36">
        <x:f t="shared" si="522"/>
        <x:v>8</x:v>
      </x:c>
      <x:c r="AK910" s="26">
        <x:f t="shared" si="523"/>
        <x:v>0</x:v>
      </x:c>
      <x:c r="AL910" s="34">
        <x:f t="shared" si="542"/>
        <x:v>1.2218054109963561</x:v>
      </x:c>
      <x:c r="AM910" s="35" t="str">
        <x:f t="shared" si="524"/>
      </x:c>
      <x:c r="AN910" s="34">
        <x:f t="shared" si="543"/>
        <x:v>1.242865545467589</x:v>
      </x:c>
      <x:c r="AO910" s="35">
        <x:f t="shared" si="525"/>
        <x:v>-1.6070496566958581E-2</x:v>
      </x:c>
      <x:c r="AP910" s="31">
        <x:f t="shared" si="526"/>
        <x:v>1</x:v>
      </x:c>
      <x:c r="AQ910" s="26" t="b">
        <x:f t="shared" si="527"/>
        <x:v>1</x:v>
      </x:c>
    </x:row>
    <x:row r="911">
      <x:c r="A911" s="30" t="n">
        <x:f>'净值底稿'!A873</x:f>
        <x:v>45141</x:v>
      </x:c>
      <x:c r="B911" s="32" t="n">
        <x:f>'净值底稿'!F873</x:f>
        <x:v>1.72799465074221</x:v>
      </x:c>
      <x:c r="C911" s="32" t="n">
        <x:f>'净值底稿'!O873</x:f>
        <x:v>1.299600118000125</x:v>
      </x:c>
      <x:c r="D911" s="32" t="n">
        <x:f>'净值底稿'!P873</x:f>
        <x:v>1.6121</x:v>
      </x:c>
      <x:c r="E911" s="32" t="n">
        <x:f>'净值底稿'!Q873</x:f>
        <x:v>1.6271</x:v>
      </x:c>
      <x:c r="F911" s="33">
        <x:f t="shared" si="528"/>
        <x:v>-3.3480942404970904E-3</x:v>
      </x:c>
      <x:c r="G911" s="33">
        <x:f t="shared" si="529"/>
        <x:v>1.8179756443006401E-3</x:v>
      </x:c>
      <x:c r="H911" s="33">
        <x:f t="shared" si="530"/>
        <x:v>4.3440486533463663E-4</x:v>
      </x:c>
      <x:c r="I911" s="33">
        <x:f t="shared" si="531"/>
        <x:v>-4.4055558954905205E-3</x:v>
      </x:c>
      <x:c r="J911" s="34">
        <x:f t="shared" si="532"/>
        <x:v>0.12224911343574538</x:v>
      </x:c>
      <x:c r="K911" s="34">
        <x:f t="shared" si="533"/>
        <x:v>0.13303763201011062</x:v>
      </x:c>
      <x:c r="L911" s="34">
        <x:f t="shared" si="534"/>
        <x:v>0.89968110392410006</x:v>
      </x:c>
      <x:c r="M911" s="34">
        <x:f t="shared" si="535"/>
        <x:v>6.7845410124292044E-2</x:v>
      </x:c>
      <x:c r="N911" s="34">
        <x:f t="shared" si="506"/>
        <x:v>1.222813259494248</x:v>
      </x:c>
      <x:c r="O911" s="35">
        <x:f t="shared" si="507"/>
        <x:v>0.20877001738715351</x:v>
      </x:c>
      <x:c r="P911" s="26" t="b">
        <x:f t="shared" si="508"/>
        <x:v>0</x:v>
      </x:c>
      <x:c r="Q911" s="26" t="b">
        <x:f t="shared" si="509"/>
        <x:v>0</x:v>
      </x:c>
      <x:c r="R911" s="26" t="b">
        <x:f t="shared" si="510"/>
        <x:v>0</x:v>
      </x:c>
      <x:c r="S911" s="26" t="b">
        <x:f t="shared" si="536"/>
        <x:v>0</x:v>
      </x:c>
      <x:c r="T911" s="26" t="str">
        <x:f t="shared" si="537"/>
        <x:v>不调</x:v>
      </x:c>
      <x:c r="U911" s="34">
        <x:f t="shared" si="511"/>
        <x:v>0.12224911343574538</x:v>
      </x:c>
      <x:c r="V911" s="34">
        <x:f t="shared" si="512"/>
        <x:v>0.13303763201011062</x:v>
      </x:c>
      <x:c r="W911" s="34">
        <x:f t="shared" si="513"/>
        <x:v>0.89968110392410006</x:v>
      </x:c>
      <x:c r="X911" s="34">
        <x:f t="shared" si="514"/>
        <x:v>6.7845410124292044E-2</x:v>
      </x:c>
      <x:c r="Y911" s="34">
        <x:f t="shared" si="538"/>
        <x:v>0.99998626710299976</x:v>
      </x:c>
      <x:c r="Z911" s="34">
        <x:f t="shared" si="515"/>
        <x:v>0.12224743460126219</x:v>
      </x:c>
      <x:c r="AA911" s="34">
        <x:f t="shared" si="516"/>
        <x:v>0.13303580501801307</x:v>
      </x:c>
      <x:c r="AB911" s="34">
        <x:f t="shared" si="517"/>
        <x:v>0.89966874869616675</x:v>
      </x:c>
      <x:c r="AC911" s="34">
        <x:f t="shared" si="518"/>
        <x:v>6.7844478410262865E-2</x:v>
      </x:c>
      <x:c r="AD911" s="34">
        <x:f t="shared" si="519"/>
        <x:v>1.222796466725705</x:v>
      </x:c>
      <x:c r="AE911" s="34">
        <x:f t="shared" si="539"/>
        <x:v>1.242865545467589</x:v>
      </x:c>
      <x:c r="AF911" s="33">
        <x:f t="shared" si="520"/>
        <x:v>-1.6147425451667585E-2</x:v>
      </x:c>
      <x:c r="AG911" s="33">
        <x:f t="shared" si="540"/>
        <x:v>-7.8185362305416284E-5</x:v>
      </x:c>
      <x:c r="AH911" s="30">
        <x:f t="shared" si="541"/>
        <x:v>45107</x:v>
      </x:c>
      <x:c r="AI911" s="36">
        <x:f t="shared" si="521"/>
        <x:v>2023</x:v>
      </x:c>
      <x:c r="AJ911" s="36">
        <x:f t="shared" si="522"/>
        <x:v>8</x:v>
      </x:c>
      <x:c r="AK911" s="26">
        <x:f t="shared" si="523"/>
        <x:v>0</x:v>
      </x:c>
      <x:c r="AL911" s="34">
        <x:f t="shared" si="542"/>
        <x:v>1.2218054109963561</x:v>
      </x:c>
      <x:c r="AM911" s="35" t="str">
        <x:f t="shared" si="524"/>
      </x:c>
      <x:c r="AN911" s="34">
        <x:f t="shared" si="543"/>
        <x:v>1.242865545467589</x:v>
      </x:c>
      <x:c r="AO911" s="35">
        <x:f t="shared" si="525"/>
        <x:v>-1.6147425451667585E-2</x:v>
      </x:c>
      <x:c r="AP911" s="31">
        <x:f t="shared" si="526"/>
        <x:v>1</x:v>
      </x:c>
      <x:c r="AQ911" s="26" t="b">
        <x:f t="shared" si="527"/>
        <x:v>1</x:v>
      </x:c>
    </x:row>
    <x:row r="912">
      <x:c r="A912" s="30" t="n">
        <x:f>'净值底稿'!A874</x:f>
        <x:v>45142</x:v>
      </x:c>
      <x:c r="B912" s="32" t="n">
        <x:f>'净值底稿'!F874</x:f>
        <x:v>1.75949766471691</x:v>
      </x:c>
      <x:c r="C912" s="32" t="n">
        <x:f>'净值底稿'!O874</x:f>
        <x:v>1.3050078097270104</x:v>
      </x:c>
      <x:c r="D912" s="32" t="n">
        <x:f>'净值底稿'!P874</x:f>
        <x:v>1.6123</x:v>
      </x:c>
      <x:c r="E912" s="32" t="n">
        <x:f>'净值底稿'!Q874</x:f>
        <x:v>1.6246</x:v>
      </x:c>
      <x:c r="F912" s="33">
        <x:f t="shared" si="528"/>
        <x:v>1.8230967301414269E-2</x:v>
      </x:c>
      <x:c r="G912" s="33">
        <x:f t="shared" si="529"/>
        <x:v>4.1610428100042895E-3</x:v>
      </x:c>
      <x:c r="H912" s="33">
        <x:f t="shared" si="530"/>
        <x:v>1.2406178276780366E-4</x:v>
      </x:c>
      <x:c r="I912" s="33">
        <x:f t="shared" si="531"/>
        <x:v>-1.5364759387868077E-3</x:v>
      </x:c>
      <x:c r="J912" s="34">
        <x:f t="shared" si="532"/>
        <x:v>0.12447612358415959</x:v>
      </x:c>
      <x:c r="K912" s="34">
        <x:f t="shared" si="533"/>
        <x:v>0.1335893726979564</x:v>
      </x:c>
      <x:c r="L912" s="34">
        <x:f t="shared" si="534"/>
        <x:v>0.89978036320503052</x:v>
      </x:c>
      <x:c r="M912" s="34">
        <x:f t="shared" si="535"/>
        <x:v>6.774023700160596E-2</x:v>
      </x:c>
      <x:c r="N912" s="34">
        <x:f t="shared" si="506"/>
        <x:v>1.2255860964887526</x:v>
      </x:c>
      <x:c r="O912" s="35">
        <x:f t="shared" si="507"/>
        <x:v>0.21056496726053087</x:v>
      </x:c>
      <x:c r="P912" s="26" t="b">
        <x:f t="shared" si="508"/>
        <x:v>0</x:v>
      </x:c>
      <x:c r="Q912" s="26" t="b">
        <x:f t="shared" si="509"/>
        <x:v>0</x:v>
      </x:c>
      <x:c r="R912" s="26" t="b">
        <x:f t="shared" si="510"/>
        <x:v>0</x:v>
      </x:c>
      <x:c r="S912" s="26" t="b">
        <x:f t="shared" si="536"/>
        <x:v>0</x:v>
      </x:c>
      <x:c r="T912" s="26" t="str">
        <x:f t="shared" si="537"/>
        <x:v>不调</x:v>
      </x:c>
      <x:c r="U912" s="34">
        <x:f t="shared" si="511"/>
        <x:v>0.12447612358415959</x:v>
      </x:c>
      <x:c r="V912" s="34">
        <x:f t="shared" si="512"/>
        <x:v>0.1335893726979564</x:v>
      </x:c>
      <x:c r="W912" s="34">
        <x:f t="shared" si="513"/>
        <x:v>0.89978036320503052</x:v>
      </x:c>
      <x:c r="X912" s="34">
        <x:f t="shared" si="514"/>
        <x:v>6.774023700160596E-2</x:v>
      </x:c>
      <x:c r="Y912" s="34">
        <x:f t="shared" si="538"/>
        <x:v>0.99998626710299976</x:v>
      </x:c>
      <x:c r="Z912" s="34">
        <x:f t="shared" si="515"/>
        <x:v>0.12447441416637542</x:v>
      </x:c>
      <x:c r="AA912" s="34">
        <x:f t="shared" si="516"/>
        <x:v>0.13358753812886082</x:v>
      </x:c>
      <x:c r="AB912" s="34">
        <x:f t="shared" si="517"/>
        <x:v>0.89976800661397982</x:v>
      </x:c>
      <x:c r="AC912" s="34">
        <x:f t="shared" si="518"/>
        <x:v>6.773930673190845E-2</x:v>
      </x:c>
      <x:c r="AD912" s="34">
        <x:f t="shared" si="519"/>
        <x:v>1.2255692656411246</x:v>
      </x:c>
      <x:c r="AE912" s="34">
        <x:f t="shared" si="539"/>
        <x:v>1.242865545467589</x:v>
      </x:c>
      <x:c r="AF912" s="33">
        <x:f t="shared" si="520"/>
        <x:v>-1.391645290155441E-2</x:v>
      </x:c>
      <x:c r="AG912" s="33">
        <x:f t="shared" si="540"/>
        <x:v>2.2675882625375898E-3</x:v>
      </x:c>
      <x:c r="AH912" s="30">
        <x:f t="shared" si="541"/>
        <x:v>45107</x:v>
      </x:c>
      <x:c r="AI912" s="36">
        <x:f t="shared" si="521"/>
        <x:v>2023</x:v>
      </x:c>
      <x:c r="AJ912" s="36">
        <x:f t="shared" si="522"/>
        <x:v>8</x:v>
      </x:c>
      <x:c r="AK912" s="26">
        <x:f t="shared" si="523"/>
        <x:v>0</x:v>
      </x:c>
      <x:c r="AL912" s="34">
        <x:f t="shared" si="542"/>
        <x:v>1.2218054109963561</x:v>
      </x:c>
      <x:c r="AM912" s="35" t="str">
        <x:f t="shared" si="524"/>
      </x:c>
      <x:c r="AN912" s="34">
        <x:f t="shared" si="543"/>
        <x:v>1.242865545467589</x:v>
      </x:c>
      <x:c r="AO912" s="35">
        <x:f t="shared" si="525"/>
        <x:v>-1.391645290155441E-2</x:v>
      </x:c>
      <x:c r="AP912" s="31">
        <x:f t="shared" si="526"/>
        <x:v>1</x:v>
      </x:c>
      <x:c r="AQ912" s="26" t="b">
        <x:f t="shared" si="527"/>
        <x:v>1</x:v>
      </x:c>
    </x:row>
    <x:row r="913">
      <x:c r="A913" s="30" t="n">
        <x:f>'净值底稿'!A875</x:f>
        <x:v>45145</x:v>
      </x:c>
      <x:c r="B913" s="32" t="n">
        <x:f>'净值底稿'!F875</x:f>
        <x:v>1.7739755696995076</x:v>
      </x:c>
      <x:c r="C913" s="32" t="n">
        <x:f>'净值底稿'!O875</x:f>
        <x:v>1.2975601290155563</x:v>
      </x:c>
      <x:c r="D913" s="32" t="n">
        <x:f>'净值底稿'!P875</x:f>
        <x:v>1.6133</x:v>
      </x:c>
      <x:c r="E913" s="32" t="n">
        <x:f>'净值底稿'!Q875</x:f>
        <x:v>1.6277</x:v>
      </x:c>
      <x:c r="F913" s="33">
        <x:f t="shared" si="528"/>
        <x:v>8.2284309169156078E-3</x:v>
      </x:c>
      <x:c r="G913" s="33">
        <x:f t="shared" si="529"/>
        <x:v>-5.7070008745863099E-3</x:v>
      </x:c>
      <x:c r="H913" s="33">
        <x:f t="shared" si="530"/>
        <x:v>6.2023196675542458E-4</x:v>
      </x:c>
      <x:c r="I913" s="33">
        <x:f t="shared" si="531"/>
        <x:v>1.9081620091099261E-3</x:v>
      </x:c>
      <x:c r="J913" s="34">
        <x:f t="shared" si="532"/>
        <x:v>0.12549864328426699</x:v>
      </x:c>
      <x:c r="K913" s="34">
        <x:f t="shared" si="533"/>
        <x:v>0.13282515393192557</x:v>
      </x:c>
      <x:c r="L913" s="34">
        <x:f t="shared" si="534"/>
        <x:v>0.90032607149434563</x:v>
      </x:c>
      <x:c r="M913" s="34">
        <x:f t="shared" si="535"/>
        <x:v>6.7868564303537715E-2</x:v>
      </x:c>
      <x:c r="N913" s="34">
        <x:f t="shared" si="506"/>
        <x:v>1.2265184330140759</x:v>
      </x:c>
      <x:c r="O913" s="35">
        <x:f t="shared" si="507"/>
        <x:v>0.2106155034143119</x:v>
      </x:c>
      <x:c r="P913" s="26" t="b">
        <x:f t="shared" si="508"/>
        <x:v>0</x:v>
      </x:c>
      <x:c r="Q913" s="26" t="b">
        <x:f t="shared" si="509"/>
        <x:v>0</x:v>
      </x:c>
      <x:c r="R913" s="26" t="b">
        <x:f t="shared" si="510"/>
        <x:v>0</x:v>
      </x:c>
      <x:c r="S913" s="26" t="b">
        <x:f t="shared" si="536"/>
        <x:v>0</x:v>
      </x:c>
      <x:c r="T913" s="26" t="str">
        <x:f t="shared" si="537"/>
        <x:v>不调</x:v>
      </x:c>
      <x:c r="U913" s="34">
        <x:f t="shared" si="511"/>
        <x:v>0.12549864328426699</x:v>
      </x:c>
      <x:c r="V913" s="34">
        <x:f t="shared" si="512"/>
        <x:v>0.13282515393192557</x:v>
      </x:c>
      <x:c r="W913" s="34">
        <x:f t="shared" si="513"/>
        <x:v>0.90032607149434563</x:v>
      </x:c>
      <x:c r="X913" s="34">
        <x:f t="shared" si="514"/>
        <x:v>6.7868564303537715E-2</x:v>
      </x:c>
      <x:c r="Y913" s="34">
        <x:f t="shared" si="538"/>
        <x:v>0.99995880187477393</x:v>
      </x:c>
      <x:c r="Z913" s="34">
        <x:f t="shared" si="515"/>
        <x:v>0.12549347297544527</x:v>
      </x:c>
      <x:c r="AA913" s="34">
        <x:f t="shared" si="516"/>
        <x:v>0.13281968178460071</x:v>
      </x:c>
      <x:c r="AB913" s="34">
        <x:f t="shared" si="517"/>
        <x:v>0.90028897974810795</x:v>
      </x:c>
      <x:c r="AC913" s="34">
        <x:f t="shared" si="518"/>
        <x:v>6.7865768245926619E-2</x:v>
      </x:c>
      <x:c r="AD913" s="34">
        <x:f t="shared" si="519"/>
        <x:v>1.2264679027540808</x:v>
      </x:c>
      <x:c r="AE913" s="34">
        <x:f t="shared" si="539"/>
        <x:v>1.242865545467589</x:v>
      </x:c>
      <x:c r="AF913" s="33">
        <x:f t="shared" si="520"/>
        <x:v>-1.3193416434550076E-2</x:v>
      </x:c>
      <x:c r="AG913" s="33">
        <x:f t="shared" si="540"/>
        <x:v>7.3324057493073802E-4</x:v>
      </x:c>
      <x:c r="AH913" s="30">
        <x:f t="shared" si="541"/>
        <x:v>45107</x:v>
      </x:c>
      <x:c r="AI913" s="36">
        <x:f t="shared" si="521"/>
        <x:v>2023</x:v>
      </x:c>
      <x:c r="AJ913" s="36">
        <x:f t="shared" si="522"/>
        <x:v>8</x:v>
      </x:c>
      <x:c r="AK913" s="26">
        <x:f t="shared" si="523"/>
        <x:v>0</x:v>
      </x:c>
      <x:c r="AL913" s="34">
        <x:f t="shared" si="542"/>
        <x:v>1.2218054109963561</x:v>
      </x:c>
      <x:c r="AM913" s="35" t="str">
        <x:f t="shared" si="524"/>
      </x:c>
      <x:c r="AN913" s="34">
        <x:f t="shared" si="543"/>
        <x:v>1.242865545467589</x:v>
      </x:c>
      <x:c r="AO913" s="35">
        <x:f t="shared" si="525"/>
        <x:v>-1.3193416434550076E-2</x:v>
      </x:c>
      <x:c r="AP913" s="31">
        <x:f t="shared" si="526"/>
        <x:v>1</x:v>
      </x:c>
      <x:c r="AQ913" s="26" t="b">
        <x:f t="shared" si="527"/>
        <x:v>1</x:v>
      </x:c>
    </x:row>
    <x:row r="914">
      <x:c r="A914" s="30" t="n">
        <x:f>'净值底稿'!A876</x:f>
        <x:v>45146</x:v>
      </x:c>
      <x:c r="B914" s="32" t="n">
        <x:f>'净值底稿'!F876</x:f>
        <x:v>1.7577145268707026</x:v>
      </x:c>
      <x:c r="C914" s="32" t="n">
        <x:f>'净值底稿'!O876</x:f>
        <x:v>1.2947389124824953</x:v>
      </x:c>
      <x:c r="D914" s="32" t="n">
        <x:f>'净值底稿'!P876</x:f>
        <x:v>1.6135</x:v>
      </x:c>
      <x:c r="E914" s="32" t="n">
        <x:f>'净值底稿'!Q876</x:f>
        <x:v>1.6275</x:v>
      </x:c>
      <x:c r="F914" s="33">
        <x:f t="shared" si="528"/>
        <x:v>-9.1664412444865118E-3</x:v>
      </x:c>
      <x:c r="G914" s="33">
        <x:f t="shared" si="529"/>
        <x:v>-2.1742472429400195E-3</x:v>
      </x:c>
      <x:c r="H914" s="33">
        <x:f t="shared" si="530"/>
        <x:v>1.2396950350201941E-4</x:v>
      </x:c>
      <x:c r="I914" s="33">
        <x:f t="shared" si="531"/>
        <x:v>-1.2287276525158042E-4</x:v>
      </x:c>
      <x:c r="J914" s="34">
        <x:f t="shared" si="532"/>
        <x:v>0.12434314442884931</x:v>
      </x:c>
      <x:c r="K914" s="34">
        <x:f t="shared" si="533"/>
        <x:v>0.13253089895767237</x:v>
      </x:c>
      <x:c r="L914" s="34">
        <x:f t="shared" si="534"/>
        <x:v>0.90040058812593571</x:v>
      </x:c>
      <x:c r="M914" s="34">
        <x:f t="shared" si="535"/>
        <x:v>6.7857429391316323E-2</x:v>
      </x:c>
      <x:c r="N914" s="34">
        <x:f t="shared" si="506"/>
        <x:v>1.2251320609037737</x:v>
      </x:c>
      <x:c r="O914" s="35">
        <x:f t="shared" si="507"/>
        <x:v>0.20967049315240918</x:v>
      </x:c>
      <x:c r="P914" s="26" t="b">
        <x:f t="shared" si="508"/>
        <x:v>0</x:v>
      </x:c>
      <x:c r="Q914" s="26" t="b">
        <x:f t="shared" si="509"/>
        <x:v>0</x:v>
      </x:c>
      <x:c r="R914" s="26" t="b">
        <x:f t="shared" si="510"/>
        <x:v>0</x:v>
      </x:c>
      <x:c r="S914" s="26" t="b">
        <x:f t="shared" si="536"/>
        <x:v>0</x:v>
      </x:c>
      <x:c r="T914" s="26" t="str">
        <x:f t="shared" si="537"/>
        <x:v>不调</x:v>
      </x:c>
      <x:c r="U914" s="34">
        <x:f t="shared" si="511"/>
        <x:v>0.12434314442884931</x:v>
      </x:c>
      <x:c r="V914" s="34">
        <x:f t="shared" si="512"/>
        <x:v>0.13253089895767237</x:v>
      </x:c>
      <x:c r="W914" s="34">
        <x:f t="shared" si="513"/>
        <x:v>0.90040058812593571</x:v>
      </x:c>
      <x:c r="X914" s="34">
        <x:f t="shared" si="514"/>
        <x:v>6.7857429391316323E-2</x:v>
      </x:c>
      <x:c r="Y914" s="34">
        <x:f t="shared" si="538"/>
        <x:v>0.99998626710299976</x:v>
      </x:c>
      <x:c r="Z914" s="34">
        <x:f t="shared" si="515"/>
        <x:v>0.12434143683725418</x:v>
      </x:c>
      <x:c r="AA914" s="34">
        <x:f t="shared" si="516"/>
        <x:v>0.13252907892448762</x:v>
      </x:c>
      <x:c r="AB914" s="34">
        <x:f t="shared" si="517"/>
        <x:v>0.90038822301740007</x:v>
      </x:c>
      <x:c r="AC914" s="34">
        <x:f t="shared" si="518"/>
        <x:v>6.785649751222779E-2</x:v>
      </x:c>
      <x:c r="AD914" s="34">
        <x:f t="shared" si="519"/>
        <x:v>1.2251152362913698</x:v>
      </x:c>
      <x:c r="AE914" s="34">
        <x:f t="shared" si="539"/>
        <x:v>1.242865545467589</x:v>
      </x:c>
      <x:c r="AF914" s="33">
        <x:f t="shared" si="520"/>
        <x:v>-1.4281761402872628E-2</x:v>
      </x:c>
      <x:c r="AG914" s="33">
        <x:f t="shared" si="540"/>
        <x:v>-1.1028959336591981E-3</x:v>
      </x:c>
      <x:c r="AH914" s="30">
        <x:f t="shared" si="541"/>
        <x:v>45107</x:v>
      </x:c>
      <x:c r="AI914" s="36">
        <x:f t="shared" si="521"/>
        <x:v>2023</x:v>
      </x:c>
      <x:c r="AJ914" s="36">
        <x:f t="shared" si="522"/>
        <x:v>8</x:v>
      </x:c>
      <x:c r="AK914" s="26">
        <x:f t="shared" si="523"/>
        <x:v>0</x:v>
      </x:c>
      <x:c r="AL914" s="34">
        <x:f t="shared" si="542"/>
        <x:v>1.2218054109963561</x:v>
      </x:c>
      <x:c r="AM914" s="35" t="str">
        <x:f t="shared" si="524"/>
      </x:c>
      <x:c r="AN914" s="34">
        <x:f t="shared" si="543"/>
        <x:v>1.242865545467589</x:v>
      </x:c>
      <x:c r="AO914" s="35">
        <x:f t="shared" si="525"/>
        <x:v>-1.4281761402872628E-2</x:v>
      </x:c>
      <x:c r="AP914" s="31">
        <x:f t="shared" si="526"/>
        <x:v>1</x:v>
      </x:c>
      <x:c r="AQ914" s="26" t="b">
        <x:f t="shared" si="527"/>
        <x:v>1</x:v>
      </x:c>
    </x:row>
    <x:row r="915">
      <x:c r="A915" s="30" t="n">
        <x:f>'净值底稿'!A877</x:f>
        <x:v>45147</x:v>
      </x:c>
      <x:c r="B915" s="32" t="n">
        <x:f>'净值底稿'!F877</x:f>
        <x:v>1.7125632591265152</x:v>
      </x:c>
      <x:c r="C915" s="32" t="n">
        <x:f>'净值底稿'!O877</x:f>
        <x:v>1.2844317186335763</x:v>
      </x:c>
      <x:c r="D915" s="32" t="n">
        <x:f>'净值底稿'!P877</x:f>
        <x:v>1.6139</x:v>
      </x:c>
      <x:c r="E915" s="32" t="n">
        <x:f>'净值底稿'!Q877</x:f>
        <x:v>1.628</x:v>
      </x:c>
      <x:c r="F915" s="33">
        <x:f t="shared" si="528"/>
        <x:v>-2.5687486252145453E-2</x:v>
      </x:c>
      <x:c r="G915" s="33">
        <x:f t="shared" si="529"/>
        <x:v>-7.9608280476843873E-3</x:v>
      </x:c>
      <x:c r="H915" s="33">
        <x:f t="shared" si="530"/>
        <x:v>2.4790827393861292E-4</x:v>
      </x:c>
      <x:c r="I915" s="33">
        <x:f t="shared" si="531"/>
        <x:v>3.0721966205837781E-4</x:v>
      </x:c>
      <x:c r="J915" s="34">
        <x:f t="shared" si="532"/>
        <x:v>0.1211474178879252</x:v>
      </x:c>
      <x:c r="K915" s="34">
        <x:f t="shared" si="533"/>
        <x:v>0.13147403771585178</x:v>
      </x:c>
      <x:c r="L915" s="34">
        <x:f t="shared" si="534"/>
        <x:v>0.90061143670764299</x:v>
      </x:c>
      <x:c r="M915" s="34">
        <x:f t="shared" si="535"/>
        <x:v>6.7877344362461955E-2</x:v>
      </x:c>
      <x:c r="N915" s="34">
        <x:f t="shared" si="506"/>
        <x:v>1.2211102366738817</x:v>
      </x:c>
      <x:c r="O915" s="35">
        <x:f t="shared" si="507"/>
        <x:v>0.20687850123333609</x:v>
      </x:c>
      <x:c r="P915" s="26" t="b">
        <x:f t="shared" si="508"/>
        <x:v>0</x:v>
      </x:c>
      <x:c r="Q915" s="26" t="b">
        <x:f t="shared" si="509"/>
        <x:v>0</x:v>
      </x:c>
      <x:c r="R915" s="26" t="b">
        <x:f t="shared" si="510"/>
        <x:v>0</x:v>
      </x:c>
      <x:c r="S915" s="26" t="b">
        <x:f t="shared" si="536"/>
        <x:v>0</x:v>
      </x:c>
      <x:c r="T915" s="26" t="str">
        <x:f t="shared" si="537"/>
        <x:v>不调</x:v>
      </x:c>
      <x:c r="U915" s="34">
        <x:f t="shared" si="511"/>
        <x:v>0.1211474178879252</x:v>
      </x:c>
      <x:c r="V915" s="34">
        <x:f t="shared" si="512"/>
        <x:v>0.13147403771585178</x:v>
      </x:c>
      <x:c r="W915" s="34">
        <x:f t="shared" si="513"/>
        <x:v>0.90061143670764299</x:v>
      </x:c>
      <x:c r="X915" s="34">
        <x:f t="shared" si="514"/>
        <x:v>6.7877344362461955E-2</x:v>
      </x:c>
      <x:c r="Y915" s="34">
        <x:f t="shared" si="538"/>
        <x:v>0.99998626710299976</x:v>
      </x:c>
      <x:c r="Z915" s="34">
        <x:f t="shared" si="515"/>
        <x:v>0.1211457541829135</x:v>
      </x:c>
      <x:c r="AA915" s="34">
        <x:f t="shared" si="516"/>
        <x:v>0.13147223219643361</x:v>
      </x:c>
      <x:c r="AB915" s="34">
        <x:f t="shared" si="517"/>
        <x:v>0.90059906870354545</x:v>
      </x:c>
      <x:c r="AC915" s="34">
        <x:f t="shared" si="518"/>
        <x:v>6.7876412209883177E-2</x:v>
      </x:c>
      <x:c r="AD915" s="34">
        <x:f t="shared" si="519"/>
        <x:v>1.2210934672927758</x:v>
      </x:c>
      <x:c r="AE915" s="34">
        <x:f t="shared" si="539"/>
        <x:v>1.242865545467589</x:v>
      </x:c>
      <x:c r="AF915" s="33">
        <x:f t="shared" si="520"/>
        <x:v>-1.7517645616784816E-2</x:v>
      </x:c>
      <x:c r="AG915" s="33">
        <x:f t="shared" si="540"/>
        <x:v>-3.2827679221169026E-3</x:v>
      </x:c>
      <x:c r="AH915" s="30">
        <x:f t="shared" si="541"/>
        <x:v>45107</x:v>
      </x:c>
      <x:c r="AI915" s="36">
        <x:f t="shared" si="521"/>
        <x:v>2023</x:v>
      </x:c>
      <x:c r="AJ915" s="36">
        <x:f t="shared" si="522"/>
        <x:v>8</x:v>
      </x:c>
      <x:c r="AK915" s="26">
        <x:f t="shared" si="523"/>
        <x:v>0</x:v>
      </x:c>
      <x:c r="AL915" s="34">
        <x:f t="shared" si="542"/>
        <x:v>1.2218054109963561</x:v>
      </x:c>
      <x:c r="AM915" s="35" t="str">
        <x:f t="shared" si="524"/>
      </x:c>
      <x:c r="AN915" s="34">
        <x:f t="shared" si="543"/>
        <x:v>1.242865545467589</x:v>
      </x:c>
      <x:c r="AO915" s="35">
        <x:f t="shared" si="525"/>
        <x:v>-1.7517645616784816E-2</x:v>
      </x:c>
      <x:c r="AP915" s="31">
        <x:f t="shared" si="526"/>
        <x:v>1</x:v>
      </x:c>
      <x:c r="AQ915" s="26" t="b">
        <x:f t="shared" si="527"/>
        <x:v>1</x:v>
      </x:c>
    </x:row>
    <x:row r="916">
      <x:c r="A916" s="30" t="n">
        <x:f>'净值底稿'!A878</x:f>
        <x:v>45148</x:v>
      </x:c>
      <x:c r="B916" s="32" t="n">
        <x:f>'净值底稿'!F878</x:f>
        <x:v>1.7104905774424026</x:v>
      </x:c>
      <x:c r="C916" s="32" t="n">
        <x:f>'净值底稿'!O878</x:f>
        <x:v>1.286586428041564</x:v>
      </x:c>
      <x:c r="D916" s="32" t="n">
        <x:f>'净值底稿'!P878</x:f>
        <x:v>1.614</x:v>
      </x:c>
      <x:c r="E916" s="32" t="n">
        <x:f>'净值底稿'!Q878</x:f>
        <x:v>1.623</x:v>
      </x:c>
      <x:c r="F916" s="33">
        <x:f t="shared" si="528"/>
        <x:v>-1.2102803636986348E-3</x:v>
      </x:c>
      <x:c r="G916" s="33">
        <x:f t="shared" si="529"/>
        <x:v>1.677558547277247E-3</x:v>
      </x:c>
      <x:c r="H916" s="33">
        <x:f t="shared" si="530"/>
        <x:v>6.196170766470388E-5</x:v>
      </x:c>
      <x:c r="I916" s="33">
        <x:f t="shared" si="531"/>
        <x:v>-3.0712530712529995E-3</x:v>
      </x:c>
      <x:c r="J916" s="34">
        <x:f t="shared" si="532"/>
        <x:v>0.12099913385548046</x:v>
      </x:c>
      <x:c r="K916" s="34">
        <x:f t="shared" si="533"/>
        <x:v>0.13169278456328437</x:v>
      </x:c>
      <x:c r="L916" s="34">
        <x:f t="shared" si="534"/>
        <x:v>0.90065487135976352</x:v>
      </x:c>
      <x:c r="M916" s="34">
        <x:f t="shared" si="535"/>
        <x:v>6.7667946570417942E-2</x:v>
      </x:c>
      <x:c r="N916" s="34">
        <x:f t="shared" si="506"/>
        <x:v>1.2210147363489463</x:v>
      </x:c>
      <x:c r="O916" s="35">
        <x:f t="shared" si="507"/>
        <x:v>0.2069523904145163</x:v>
      </x:c>
      <x:c r="P916" s="26" t="b">
        <x:f t="shared" si="508"/>
        <x:v>0</x:v>
      </x:c>
      <x:c r="Q916" s="26" t="b">
        <x:f t="shared" si="509"/>
        <x:v>0</x:v>
      </x:c>
      <x:c r="R916" s="26" t="b">
        <x:f t="shared" si="510"/>
        <x:v>0</x:v>
      </x:c>
      <x:c r="S916" s="26" t="b">
        <x:f t="shared" si="536"/>
        <x:v>0</x:v>
      </x:c>
      <x:c r="T916" s="26" t="str">
        <x:f t="shared" si="537"/>
        <x:v>不调</x:v>
      </x:c>
      <x:c r="U916" s="34">
        <x:f t="shared" si="511"/>
        <x:v>0.12099913385548046</x:v>
      </x:c>
      <x:c r="V916" s="34">
        <x:f t="shared" si="512"/>
        <x:v>0.13169278456328437</x:v>
      </x:c>
      <x:c r="W916" s="34">
        <x:f t="shared" si="513"/>
        <x:v>0.90065487135976352</x:v>
      </x:c>
      <x:c r="X916" s="34">
        <x:f t="shared" si="514"/>
        <x:v>6.7667946570417942E-2</x:v>
      </x:c>
      <x:c r="Y916" s="34">
        <x:f t="shared" si="538"/>
        <x:v>0.99998626710299976</x:v>
      </x:c>
      <x:c r="Z916" s="34">
        <x:f t="shared" si="515"/>
        <x:v>0.12099747218683811</x:v>
      </x:c>
      <x:c r="AA916" s="34">
        <x:f t="shared" si="516"/>
        <x:v>0.13169097603983829</x:v>
      </x:c>
      <x:c r="AB916" s="34">
        <x:f t="shared" si="517"/>
        <x:v>0.90064250275918234</x:v>
      </x:c>
      <x:c r="AC916" s="34">
        <x:f t="shared" si="518"/>
        <x:v>6.7667017293477474E-2</x:v>
      </x:c>
      <x:c r="AD916" s="34">
        <x:f t="shared" si="519"/>
        <x:v>1.2209979682793362</x:v>
      </x:c>
      <x:c r="AE916" s="34">
        <x:f t="shared" si="539"/>
        <x:v>1.242865545467589</x:v>
      </x:c>
      <x:c r="AF916" s="33">
        <x:f t="shared" si="520"/>
        <x:v>-1.7594483383981729E-2</x:v>
      </x:c>
      <x:c r="AG916" s="33">
        <x:f t="shared" si="540"/>
        <x:v>-7.8207783431483158E-5</x:v>
      </x:c>
      <x:c r="AH916" s="30">
        <x:f t="shared" si="541"/>
        <x:v>45107</x:v>
      </x:c>
      <x:c r="AI916" s="36">
        <x:f t="shared" si="521"/>
        <x:v>2023</x:v>
      </x:c>
      <x:c r="AJ916" s="36">
        <x:f t="shared" si="522"/>
        <x:v>8</x:v>
      </x:c>
      <x:c r="AK916" s="26">
        <x:f t="shared" si="523"/>
        <x:v>0</x:v>
      </x:c>
      <x:c r="AL916" s="34">
        <x:f t="shared" si="542"/>
        <x:v>1.2218054109963561</x:v>
      </x:c>
      <x:c r="AM916" s="35" t="str">
        <x:f t="shared" si="524"/>
      </x:c>
      <x:c r="AN916" s="34">
        <x:f t="shared" si="543"/>
        <x:v>1.242865545467589</x:v>
      </x:c>
      <x:c r="AO916" s="35">
        <x:f t="shared" si="525"/>
        <x:v>-1.7594483383981729E-2</x:v>
      </x:c>
      <x:c r="AP916" s="31">
        <x:f t="shared" si="526"/>
        <x:v>1</x:v>
      </x:c>
      <x:c r="AQ916" s="26" t="b">
        <x:f t="shared" si="527"/>
        <x:v>1</x:v>
      </x:c>
    </x:row>
    <x:row r="917">
      <x:c r="A917" s="30" t="n">
        <x:f>'净值底稿'!A879</x:f>
        <x:v>45149</x:v>
      </x:c>
      <x:c r="B917" s="32" t="n">
        <x:f>'净值底稿'!F879</x:f>
        <x:v>1.67904686746374</x:v>
      </x:c>
      <x:c r="C917" s="32" t="n">
        <x:f>'净值底稿'!O879</x:f>
        <x:v>1.264416481869633</x:v>
      </x:c>
      <x:c r="D917" s="32" t="n">
        <x:f>'净值底稿'!P879</x:f>
        <x:v>1.6147</x:v>
      </x:c>
      <x:c r="E917" s="32" t="n">
        <x:f>'净值底稿'!Q879</x:f>
        <x:v>1.6286</x:v>
      </x:c>
      <x:c r="F917" s="33">
        <x:f t="shared" si="528"/>
        <x:v>-1.8382860679465818E-2</x:v>
      </x:c>
      <x:c r="G917" s="33">
        <x:f t="shared" si="529"/>
        <x:v>-1.72316027036582E-2</x:v>
      </x:c>
      <x:c r="H917" s="33">
        <x:f t="shared" si="530"/>
        <x:v>4.3370508054518808E-4</x:v>
      </x:c>
      <x:c r="I917" s="33">
        <x:f t="shared" si="531"/>
        <x:v>3.4504004929143406E-3</x:v>
      </x:c>
      <x:c r="J917" s="34">
        <x:f t="shared" si="532"/>
        <x:v>0.11877319251305993</x:v>
      </x:c>
      <x:c r="K917" s="34">
        <x:f t="shared" si="533"/>
        <x:v>0.12942172946106281</x:v>
      </x:c>
      <x:c r="L917" s="34">
        <x:f t="shared" si="534"/>
        <x:v>0.90103311598838398</x:v>
      </x:c>
      <x:c r="M917" s="34">
        <x:f t="shared" si="535"/>
        <x:v>6.7900495603300928E-2</x:v>
      </x:c>
      <x:c r="N917" s="34">
        <x:f t="shared" si="506"/>
        <x:v>1.2171285335658077</x:v>
      </x:c>
      <x:c r="O917" s="35">
        <x:f t="shared" si="507"/>
        <x:v>0.20391841545854558</x:v>
      </x:c>
      <x:c r="P917" s="26" t="b">
        <x:f t="shared" si="508"/>
        <x:v>0</x:v>
      </x:c>
      <x:c r="Q917" s="26" t="b">
        <x:f t="shared" si="509"/>
        <x:v>0</x:v>
      </x:c>
      <x:c r="R917" s="26" t="b">
        <x:f t="shared" si="510"/>
        <x:v>0</x:v>
      </x:c>
      <x:c r="S917" s="26" t="b">
        <x:f t="shared" si="536"/>
        <x:v>0</x:v>
      </x:c>
      <x:c r="T917" s="26" t="str">
        <x:f t="shared" si="537"/>
        <x:v>不调</x:v>
      </x:c>
      <x:c r="U917" s="34">
        <x:f t="shared" si="511"/>
        <x:v>0.11877319251305993</x:v>
      </x:c>
      <x:c r="V917" s="34">
        <x:f t="shared" si="512"/>
        <x:v>0.12942172946106281</x:v>
      </x:c>
      <x:c r="W917" s="34">
        <x:f t="shared" si="513"/>
        <x:v>0.90103311598838398</x:v>
      </x:c>
      <x:c r="X917" s="34">
        <x:f t="shared" si="514"/>
        <x:v>6.7900495603300928E-2</x:v>
      </x:c>
      <x:c r="Y917" s="34">
        <x:f t="shared" si="538"/>
        <x:v>0.99998626710299976</x:v>
      </x:c>
      <x:c r="Z917" s="34">
        <x:f t="shared" si="515"/>
        <x:v>0.11877156141304075</x:v>
      </x:c>
      <x:c r="AA917" s="34">
        <x:f t="shared" si="516"/>
        <x:v>0.12941995212578253</x:v>
      </x:c>
      <x:c r="AB917" s="34">
        <x:f t="shared" si="517"/>
        <x:v>0.90102074219340833</x:v>
      </x:c>
      <x:c r="AC917" s="34">
        <x:f t="shared" si="518"/>
        <x:v>6.789956313278854E-2</x:v>
      </x:c>
      <x:c r="AD917" s="34">
        <x:f t="shared" si="519"/>
        <x:v>1.2171118188650203</x:v>
      </x:c>
      <x:c r="AE917" s="34">
        <x:f t="shared" si="539"/>
        <x:v>1.242865545467589</x:v>
      </x:c>
      <x:c r="AF917" s="33">
        <x:f t="shared" si="520"/>
        <x:v>-2.0721249129872388E-2</x:v>
      </x:c>
      <x:c r="AG917" s="33">
        <x:f t="shared" si="540"/>
        <x:v>-3.1827648491441485E-3</x:v>
      </x:c>
      <x:c r="AH917" s="30">
        <x:f t="shared" si="541"/>
        <x:v>45107</x:v>
      </x:c>
      <x:c r="AI917" s="36">
        <x:f t="shared" si="521"/>
        <x:v>2023</x:v>
      </x:c>
      <x:c r="AJ917" s="36">
        <x:f t="shared" si="522"/>
        <x:v>8</x:v>
      </x:c>
      <x:c r="AK917" s="26">
        <x:f t="shared" si="523"/>
        <x:v>0</x:v>
      </x:c>
      <x:c r="AL917" s="34">
        <x:f t="shared" si="542"/>
        <x:v>1.2218054109963561</x:v>
      </x:c>
      <x:c r="AM917" s="35" t="str">
        <x:f t="shared" si="524"/>
      </x:c>
      <x:c r="AN917" s="34">
        <x:f t="shared" si="543"/>
        <x:v>1.242865545467589</x:v>
      </x:c>
      <x:c r="AO917" s="35">
        <x:f t="shared" si="525"/>
        <x:v>-2.0721249129872388E-2</x:v>
      </x:c>
      <x:c r="AP917" s="31">
        <x:f t="shared" si="526"/>
        <x:v>1</x:v>
      </x:c>
      <x:c r="AQ917" s="26" t="b">
        <x:f t="shared" si="527"/>
        <x:v>1</x:v>
      </x:c>
    </x:row>
    <x:row r="918">
      <x:c r="A918" s="30" t="n">
        <x:f>'净值底稿'!A880</x:f>
        <x:v>45152</x:v>
      </x:c>
      <x:c r="B918" s="32" t="n">
        <x:f>'净值底稿'!F880</x:f>
        <x:v>1.69417477830316</x:v>
      </x:c>
      <x:c r="C918" s="32" t="n">
        <x:f>'净值底稿'!O880</x:f>
        <x:v>1.2671428315516073</x:v>
      </x:c>
      <x:c r="D918" s="32" t="n">
        <x:f>'净值底稿'!P880</x:f>
        <x:v>1.616</x:v>
      </x:c>
      <x:c r="E918" s="32" t="n">
        <x:f>'净值底稿'!Q880</x:f>
        <x:v>1.6313</x:v>
      </x:c>
      <x:c r="F918" s="33">
        <x:f t="shared" si="528"/>
        <x:v>9.0098204717008468E-3</x:v>
      </x:c>
      <x:c r="G918" s="33">
        <x:f t="shared" si="529"/>
        <x:v>2.1562117554358995E-3</x:v>
      </x:c>
      <x:c r="H918" s="33">
        <x:f t="shared" si="530"/>
        <x:v>8.0510311512971278E-4</x:v>
      </x:c>
      <x:c r="I918" s="33">
        <x:f t="shared" si="531"/>
        <x:v>1.6578656514798507E-3</x:v>
      </x:c>
      <x:c r="J918" s="34">
        <x:f t="shared" si="532"/>
        <x:v>0.11984167185851584</x:v>
      </x:c>
      <x:c r="K918" s="34">
        <x:f t="shared" si="533"/>
        <x:v>0.12969900894794409</x:v>
      </x:c>
      <x:c r="L918" s="34">
        <x:f t="shared" si="534"/>
        <x:v>0.90174615679974468</x:v>
      </x:c>
      <x:c r="M918" s="34">
        <x:f t="shared" si="535"/>
        <x:v>6.8012131486256872E-2</x:v>
      </x:c>
      <x:c r="N918" s="34">
        <x:f t="shared" si="506"/>
        <x:v>1.2192989690924616</x:v>
      </x:c>
      <x:c r="O918" s="35">
        <x:f t="shared" si="507"/>
        <x:v>0.2046591419594129</x:v>
      </x:c>
      <x:c r="P918" s="26" t="b">
        <x:f t="shared" si="508"/>
        <x:v>0</x:v>
      </x:c>
      <x:c r="Q918" s="26" t="b">
        <x:f t="shared" si="509"/>
        <x:v>0</x:v>
      </x:c>
      <x:c r="R918" s="26" t="b">
        <x:f t="shared" si="510"/>
        <x:v>0</x:v>
      </x:c>
      <x:c r="S918" s="26" t="b">
        <x:f t="shared" si="536"/>
        <x:v>0</x:v>
      </x:c>
      <x:c r="T918" s="26" t="str">
        <x:f t="shared" si="537"/>
        <x:v>不调</x:v>
      </x:c>
      <x:c r="U918" s="34">
        <x:f t="shared" si="511"/>
        <x:v>0.11984167185851584</x:v>
      </x:c>
      <x:c r="V918" s="34">
        <x:f t="shared" si="512"/>
        <x:v>0.12969900894794409</x:v>
      </x:c>
      <x:c r="W918" s="34">
        <x:f t="shared" si="513"/>
        <x:v>0.90174615679974468</x:v>
      </x:c>
      <x:c r="X918" s="34">
        <x:f t="shared" si="514"/>
        <x:v>6.8012131486256872E-2</x:v>
      </x:c>
      <x:c r="Y918" s="34">
        <x:f t="shared" si="538"/>
        <x:v>0.99995880187477393</x:v>
      </x:c>
      <x:c r="Z918" s="34">
        <x:f t="shared" si="515"/>
        <x:v>0.11983673460631131</x:v>
      </x:c>
      <x:c r="AA918" s="34">
        <x:f t="shared" si="516"/>
        <x:v>0.12969366559193177</x:v>
      </x:c>
      <x:c r="AB918" s="34">
        <x:f t="shared" si="517"/>
        <x:v>0.90170900654865471</x:v>
      </x:c>
      <x:c r="AC918" s="34">
        <x:f t="shared" si="518"/>
        <x:v>6.8009329513947003E-2</x:v>
      </x:c>
      <x:c r="AD918" s="34">
        <x:f t="shared" si="519"/>
        <x:v>1.2192487362608448</x:v>
      </x:c>
      <x:c r="AE918" s="34">
        <x:f t="shared" si="539"/>
        <x:v>1.242865545467589</x:v>
      </x:c>
      <x:c r="AF918" s="33">
        <x:f t="shared" si="520"/>
        <x:v>-1.9001901929672549E-2</x:v>
      </x:c>
      <x:c r="AG918" s="33">
        <x:f t="shared" si="540"/>
        <x:v>1.7557280791318242E-3</x:v>
      </x:c>
      <x:c r="AH918" s="30">
        <x:f t="shared" si="541"/>
        <x:v>45107</x:v>
      </x:c>
      <x:c r="AI918" s="36">
        <x:f t="shared" si="521"/>
        <x:v>2023</x:v>
      </x:c>
      <x:c r="AJ918" s="36">
        <x:f t="shared" si="522"/>
        <x:v>8</x:v>
      </x:c>
      <x:c r="AK918" s="26">
        <x:f t="shared" si="523"/>
        <x:v>0</x:v>
      </x:c>
      <x:c r="AL918" s="34">
        <x:f t="shared" si="542"/>
        <x:v>1.2218054109963561</x:v>
      </x:c>
      <x:c r="AM918" s="35" t="str">
        <x:f t="shared" si="524"/>
      </x:c>
      <x:c r="AN918" s="34">
        <x:f t="shared" si="543"/>
        <x:v>1.242865545467589</x:v>
      </x:c>
      <x:c r="AO918" s="35">
        <x:f t="shared" si="525"/>
        <x:v>-1.9001901929672549E-2</x:v>
      </x:c>
      <x:c r="AP918" s="31">
        <x:f t="shared" si="526"/>
        <x:v>1</x:v>
      </x:c>
      <x:c r="AQ918" s="26" t="b">
        <x:f t="shared" si="527"/>
        <x:v>1</x:v>
      </x:c>
    </x:row>
    <x:row r="919">
      <x:c r="A919" s="30" t="n">
        <x:f>'净值底稿'!A881</x:f>
        <x:v>45153</x:v>
      </x:c>
      <x:c r="B919" s="32" t="n">
        <x:f>'净值底稿'!F881</x:f>
        <x:v>1.671667472491265</x:v>
      </x:c>
      <x:c r="C919" s="32" t="n">
        <x:f>'净值底稿'!O881</x:f>
        <x:v>1.2608143590584178</x:v>
      </x:c>
      <x:c r="D919" s="32" t="n">
        <x:f>'净值底稿'!P881</x:f>
        <x:v>1.6186</x:v>
      </x:c>
      <x:c r="E919" s="32" t="n">
        <x:f>'净值底稿'!Q881</x:f>
        <x:v>1.6314</x:v>
      </x:c>
      <x:c r="F919" s="33">
        <x:f t="shared" si="528"/>
        <x:v>-1.328511444045799E-2</x:v>
      </x:c>
      <x:c r="G919" s="33">
        <x:f t="shared" si="529"/>
        <x:v>-4.9942850447572962E-3</x:v>
      </x:c>
      <x:c r="H919" s="33">
        <x:f t="shared" si="530"/>
        <x:v>1.6089108910890548E-3</x:v>
      </x:c>
      <x:c r="I919" s="33">
        <x:f t="shared" si="531"/>
        <x:v>6.1300803040564844E-5</x:v>
      </x:c>
      <x:c r="J919" s="34">
        <x:f t="shared" si="532"/>
        <x:v>0.11824468987289567</x:v>
      </x:c>
      <x:c r="K919" s="34">
        <x:f t="shared" si="533"/>
        <x:v>0.12904593845746623</x:v>
      </x:c>
      <x:c r="L919" s="34">
        <x:f t="shared" si="534"/>
        <x:v>0.90315977598988395</x:v>
      </x:c>
      <x:c r="M919" s="34">
        <x:f t="shared" si="535"/>
        <x:v>6.801349854046046E-2</x:v>
      </x:c>
      <x:c r="N919" s="34">
        <x:f t="shared" si="506"/>
        <x:v>1.2184639028607065</x:v>
      </x:c>
      <x:c r="O919" s="35">
        <x:f t="shared" si="507"/>
        <x:v>0.20295277336470419</x:v>
      </x:c>
      <x:c r="P919" s="26" t="b">
        <x:f t="shared" si="508"/>
        <x:v>0</x:v>
      </x:c>
      <x:c r="Q919" s="26" t="b">
        <x:f t="shared" si="509"/>
        <x:v>0</x:v>
      </x:c>
      <x:c r="R919" s="26" t="b">
        <x:f t="shared" si="510"/>
        <x:v>0</x:v>
      </x:c>
      <x:c r="S919" s="26" t="b">
        <x:f t="shared" si="536"/>
        <x:v>0</x:v>
      </x:c>
      <x:c r="T919" s="26" t="str">
        <x:f t="shared" si="537"/>
        <x:v>不调</x:v>
      </x:c>
      <x:c r="U919" s="34">
        <x:f t="shared" si="511"/>
        <x:v>0.11824468987289567</x:v>
      </x:c>
      <x:c r="V919" s="34">
        <x:f t="shared" si="512"/>
        <x:v>0.12904593845746623</x:v>
      </x:c>
      <x:c r="W919" s="34">
        <x:f t="shared" si="513"/>
        <x:v>0.90315977598988395</x:v>
      </x:c>
      <x:c r="X919" s="34">
        <x:f t="shared" si="514"/>
        <x:v>6.801349854046046E-2</x:v>
      </x:c>
      <x:c r="Y919" s="34">
        <x:f t="shared" si="538"/>
        <x:v>0.99998626710299976</x:v>
      </x:c>
      <x:c r="Z919" s="34">
        <x:f t="shared" si="515"/>
        <x:v>0.11824306603074883</x:v>
      </x:c>
      <x:c r="AA919" s="34">
        <x:f t="shared" si="516"/>
        <x:v>0.12904416628288509</x:v>
      </x:c>
      <x:c r="AB919" s="34">
        <x:f t="shared" si="517"/>
        <x:v>0.90314737298970549</x:v>
      </x:c>
      <x:c r="AC919" s="34">
        <x:f t="shared" si="518"/>
        <x:v>6.8012564518090374E-2</x:v>
      </x:c>
      <x:c r="AD919" s="34">
        <x:f t="shared" si="519"/>
        <x:v>1.2184471698214299</x:v>
      </x:c>
      <x:c r="AE919" s="34">
        <x:f t="shared" si="539"/>
        <x:v>1.242865545467589</x:v>
      </x:c>
      <x:c r="AF919" s="33">
        <x:f t="shared" si="520"/>
        <x:v>-1.9646836083924479E-2</x:v>
      </x:c>
      <x:c r="AG919" s="33">
        <x:f t="shared" si="540"/>
        <x:v>-6.5742650828837235E-4</x:v>
      </x:c>
      <x:c r="AH919" s="30">
        <x:f t="shared" si="541"/>
        <x:v>45107</x:v>
      </x:c>
      <x:c r="AI919" s="36">
        <x:f t="shared" si="521"/>
        <x:v>2023</x:v>
      </x:c>
      <x:c r="AJ919" s="36">
        <x:f t="shared" si="522"/>
        <x:v>8</x:v>
      </x:c>
      <x:c r="AK919" s="26">
        <x:f t="shared" si="523"/>
        <x:v>0</x:v>
      </x:c>
      <x:c r="AL919" s="34">
        <x:f t="shared" si="542"/>
        <x:v>1.2218054109963561</x:v>
      </x:c>
      <x:c r="AM919" s="35" t="str">
        <x:f t="shared" si="524"/>
      </x:c>
      <x:c r="AN919" s="34">
        <x:f t="shared" si="543"/>
        <x:v>1.242865545467589</x:v>
      </x:c>
      <x:c r="AO919" s="35">
        <x:f t="shared" si="525"/>
        <x:v>-1.9646836083924479E-2</x:v>
      </x:c>
      <x:c r="AP919" s="31">
        <x:f t="shared" si="526"/>
        <x:v>1</x:v>
      </x:c>
      <x:c r="AQ919" s="26" t="b">
        <x:f t="shared" si="527"/>
        <x:v>1</x:v>
      </x:c>
    </x:row>
    <x:row r="920">
      <x:c r="A920" s="30" t="n">
        <x:f>'净值底稿'!A882</x:f>
        <x:v>45154</x:v>
      </x:c>
      <x:c r="B920" s="32" t="n">
        <x:f>'净值底稿'!F882</x:f>
        <x:v>1.632782091439335</x:v>
      </x:c>
      <x:c r="C920" s="32" t="n">
        <x:f>'净值底稿'!O882</x:f>
        <x:v>1.2493499516988225</x:v>
      </x:c>
      <x:c r="D920" s="32" t="n">
        <x:f>'净值底稿'!P882</x:f>
        <x:v>1.6197</x:v>
      </x:c>
      <x:c r="E920" s="32" t="n">
        <x:f>'净值底稿'!Q882</x:f>
        <x:v>1.6343</x:v>
      </x:c>
      <x:c r="F920" s="33">
        <x:f t="shared" si="528"/>
        <x:v>-2.3261433085121741E-2</x:v>
      </x:c>
      <x:c r="G920" s="33">
        <x:f t="shared" si="529"/>
        <x:v>-9.0928591328520714E-3</x:v>
      </x:c>
      <x:c r="H920" s="33">
        <x:f t="shared" si="530"/>
        <x:v>6.7959965402186739E-4</x:v>
      </x:c>
      <x:c r="I920" s="33">
        <x:f t="shared" si="531"/>
        <x:v>1.7776143189898175E-3</x:v>
      </x:c>
      <x:c r="J920" s="34">
        <x:f t="shared" si="532"/>
        <x:v>0.11549256286249493</x:v>
      </x:c>
      <x:c r="K920" s="34">
        <x:f t="shared" si="533"/>
        <x:v>0.12787078585695849</x:v>
      </x:c>
      <x:c r="L920" s="34">
        <x:f t="shared" si="534"/>
        <x:v>0.90376115163192006</x:v>
      </x:c>
      <x:c r="M920" s="34">
        <x:f t="shared" si="535"/>
        <x:v>6.8133464626648946E-2</x:v>
      </x:c>
      <x:c r="N920" s="34">
        <x:f t="shared" si="506"/>
        <x:v>1.2152579649780224</x:v>
      </x:c>
      <x:c r="O920" s="35">
        <x:f t="shared" si="507"/>
        <x:v>0.20025653460650603</x:v>
      </x:c>
      <x:c r="P920" s="26" t="b">
        <x:f t="shared" si="508"/>
        <x:v>0</x:v>
      </x:c>
      <x:c r="Q920" s="26" t="b">
        <x:f t="shared" si="509"/>
        <x:v>0</x:v>
      </x:c>
      <x:c r="R920" s="26" t="b">
        <x:f t="shared" si="510"/>
        <x:v>0</x:v>
      </x:c>
      <x:c r="S920" s="26" t="b">
        <x:f t="shared" si="536"/>
        <x:v>0</x:v>
      </x:c>
      <x:c r="T920" s="26" t="str">
        <x:f t="shared" si="537"/>
        <x:v>不调</x:v>
      </x:c>
      <x:c r="U920" s="34">
        <x:f t="shared" si="511"/>
        <x:v>0.11549256286249493</x:v>
      </x:c>
      <x:c r="V920" s="34">
        <x:f t="shared" si="512"/>
        <x:v>0.12787078585695849</x:v>
      </x:c>
      <x:c r="W920" s="34">
        <x:f t="shared" si="513"/>
        <x:v>0.90376115163192006</x:v>
      </x:c>
      <x:c r="X920" s="34">
        <x:f t="shared" si="514"/>
        <x:v>6.8133464626648946E-2</x:v>
      </x:c>
      <x:c r="Y920" s="34">
        <x:f t="shared" si="538"/>
        <x:v>0.99998626710299976</x:v>
      </x:c>
      <x:c r="Z920" s="34">
        <x:f t="shared" si="515"/>
        <x:v>0.11549097681502485</x:v>
      </x:c>
      <x:c r="AA920" s="34">
        <x:f t="shared" si="516"/>
        <x:v>0.12786902982062698</x:v>
      </x:c>
      <x:c r="AB920" s="34">
        <x:f t="shared" si="517"/>
        <x:v>0.90374874037311193</x:v>
      </x:c>
      <x:c r="AC920" s="34">
        <x:f t="shared" si="518"/>
        <x:v>6.8132528956796959E-2</x:v>
      </x:c>
      <x:c r="AD920" s="34">
        <x:f t="shared" si="519"/>
        <x:v>1.2152412759655606</x:v>
      </x:c>
      <x:c r="AE920" s="34">
        <x:f t="shared" si="539"/>
        <x:v>1.242865545467589</x:v>
      </x:c>
      <x:c r="AF920" s="33">
        <x:f t="shared" si="520"/>
        <x:v>-2.222627347162931E-2</x:v>
      </x:c>
      <x:c r="AG920" s="33">
        <x:f t="shared" si="540"/>
        <x:v>-2.6311307829119945E-3</x:v>
      </x:c>
      <x:c r="AH920" s="30">
        <x:f t="shared" si="541"/>
        <x:v>45107</x:v>
      </x:c>
      <x:c r="AI920" s="36">
        <x:f t="shared" si="521"/>
        <x:v>2023</x:v>
      </x:c>
      <x:c r="AJ920" s="36">
        <x:f t="shared" si="522"/>
        <x:v>8</x:v>
      </x:c>
      <x:c r="AK920" s="26">
        <x:f t="shared" si="523"/>
        <x:v>0</x:v>
      </x:c>
      <x:c r="AL920" s="34">
        <x:f t="shared" si="542"/>
        <x:v>1.2218054109963561</x:v>
      </x:c>
      <x:c r="AM920" s="35" t="str">
        <x:f t="shared" si="524"/>
      </x:c>
      <x:c r="AN920" s="34">
        <x:f t="shared" si="543"/>
        <x:v>1.242865545467589</x:v>
      </x:c>
      <x:c r="AO920" s="35">
        <x:f t="shared" si="525"/>
        <x:v>-2.222627347162931E-2</x:v>
      </x:c>
      <x:c r="AP920" s="31">
        <x:f t="shared" si="526"/>
        <x:v>1</x:v>
      </x:c>
      <x:c r="AQ920" s="26" t="b">
        <x:f t="shared" si="527"/>
        <x:v>1</x:v>
      </x:c>
    </x:row>
    <x:row r="921">
      <x:c r="A921" s="30" t="n">
        <x:f>'净值底稿'!A883</x:f>
        <x:v>45155</x:v>
      </x:c>
      <x:c r="B921" s="32" t="n">
        <x:f>'净值底稿'!F883</x:f>
        <x:v>1.6403627133870127</x:v>
      </x:c>
      <x:c r="C921" s="32" t="n">
        <x:f>'净值底稿'!O883</x:f>
        <x:v>1.2607785539079304</x:v>
      </x:c>
      <x:c r="D921" s="32" t="n">
        <x:f>'净值底稿'!P883</x:f>
        <x:v>1.6202</x:v>
      </x:c>
      <x:c r="E921" s="32" t="n">
        <x:f>'净值底稿'!Q883</x:f>
        <x:v>1.634</x:v>
      </x:c>
      <x:c r="F921" s="33">
        <x:f t="shared" si="528"/>
        <x:v>4.6427640206387899E-3</x:v>
      </x:c>
      <x:c r="G921" s="33">
        <x:f t="shared" si="529"/>
        <x:v>9.1476388929840891E-3</x:v>
      </x:c>
      <x:c r="H921" s="33">
        <x:f t="shared" si="530"/>
        <x:v>3.0869914181641533E-4</x:v>
      </x:c>
      <x:c r="I921" s="33">
        <x:f t="shared" si="531"/>
        <x:v>-1.8356482897885495E-4</x:v>
      </x:c>
      <x:c r="J921" s="34">
        <x:f t="shared" si="532"/>
        <x:v>0.11602717416689007</x:v>
      </x:c>
      <x:c r="K921" s="34">
        <x:f t="shared" si="533"/>
        <x:v>0.1290387295310223</x:v>
      </x:c>
      <x:c r="L921" s="34">
        <x:f t="shared" si="534"/>
        <x:v>0.90402772683368282</x:v>
      </x:c>
      <x:c r="M921" s="34">
        <x:f t="shared" si="535"/>
        <x:v>6.8120022220771112E-2</x:v>
      </x:c>
      <x:c r="N921" s="34">
        <x:f t="shared" si="506"/>
        <x:v>1.2172136527523663</x:v>
      </x:c>
      <x:c r="O921" s="35">
        <x:f t="shared" si="507"/>
        <x:v>0.20133351539704536</x:v>
      </x:c>
      <x:c r="P921" s="26" t="b">
        <x:f t="shared" si="508"/>
        <x:v>0</x:v>
      </x:c>
      <x:c r="Q921" s="26" t="b">
        <x:f t="shared" si="509"/>
        <x:v>0</x:v>
      </x:c>
      <x:c r="R921" s="26" t="b">
        <x:f t="shared" si="510"/>
        <x:v>0</x:v>
      </x:c>
      <x:c r="S921" s="26" t="b">
        <x:f t="shared" si="536"/>
        <x:v>0</x:v>
      </x:c>
      <x:c r="T921" s="26" t="str">
        <x:f t="shared" si="537"/>
        <x:v>不调</x:v>
      </x:c>
      <x:c r="U921" s="34">
        <x:f t="shared" si="511"/>
        <x:v>0.11602717416689007</x:v>
      </x:c>
      <x:c r="V921" s="34">
        <x:f t="shared" si="512"/>
        <x:v>0.1290387295310223</x:v>
      </x:c>
      <x:c r="W921" s="34">
        <x:f t="shared" si="513"/>
        <x:v>0.90402772683368282</x:v>
      </x:c>
      <x:c r="X921" s="34">
        <x:f t="shared" si="514"/>
        <x:v>6.8120022220771112E-2</x:v>
      </x:c>
      <x:c r="Y921" s="34">
        <x:f t="shared" si="538"/>
        <x:v>0.99998626710299976</x:v>
      </x:c>
      <x:c r="Z921" s="34">
        <x:f t="shared" si="515"/>
        <x:v>0.11602558077765801</x:v>
      </x:c>
      <x:c r="AA921" s="34">
        <x:f t="shared" si="516"/>
        <x:v>0.12903695745544061</x:v>
      </x:c>
      <x:c r="AB921" s="34">
        <x:f t="shared" si="517"/>
        <x:v>0.90401531191402484</x:v>
      </x:c>
      <x:c r="AC921" s="34">
        <x:f t="shared" si="518"/>
        <x:v>6.8119086735522305E-2</x:v>
      </x:c>
      <x:c r="AD921" s="34">
        <x:f t="shared" si="519"/>
        <x:v>1.2171969368826459</x:v>
      </x:c>
      <x:c r="AE921" s="34">
        <x:f t="shared" si="539"/>
        <x:v>1.242865545467589</x:v>
      </x:c>
      <x:c r="AF921" s="33">
        <x:f t="shared" si="520"/>
        <x:v>-2.065276383157455E-2</x:v>
      </x:c>
      <x:c r="AG921" s="33">
        <x:f t="shared" si="540"/>
        <x:v>1.6092778905418825E-3</x:v>
      </x:c>
      <x:c r="AH921" s="30">
        <x:f t="shared" si="541"/>
        <x:v>45107</x:v>
      </x:c>
      <x:c r="AI921" s="36">
        <x:f t="shared" si="521"/>
        <x:v>2023</x:v>
      </x:c>
      <x:c r="AJ921" s="36">
        <x:f t="shared" si="522"/>
        <x:v>8</x:v>
      </x:c>
      <x:c r="AK921" s="26">
        <x:f t="shared" si="523"/>
        <x:v>0</x:v>
      </x:c>
      <x:c r="AL921" s="34">
        <x:f t="shared" si="542"/>
        <x:v>1.2218054109963561</x:v>
      </x:c>
      <x:c r="AM921" s="35" t="str">
        <x:f t="shared" si="524"/>
      </x:c>
      <x:c r="AN921" s="34">
        <x:f t="shared" si="543"/>
        <x:v>1.242865545467589</x:v>
      </x:c>
      <x:c r="AO921" s="35">
        <x:f t="shared" si="525"/>
        <x:v>-2.065276383157455E-2</x:v>
      </x:c>
      <x:c r="AP921" s="31">
        <x:f t="shared" si="526"/>
        <x:v>1</x:v>
      </x:c>
      <x:c r="AQ921" s="26" t="b">
        <x:f t="shared" si="527"/>
        <x:v>1</x:v>
      </x:c>
    </x:row>
    <x:row r="922">
      <x:c r="A922" s="30" t="n">
        <x:f>'净值底稿'!A884</x:f>
        <x:v>45156</x:v>
      </x:c>
      <x:c r="B922" s="32" t="n">
        <x:f>'净值底稿'!F884</x:f>
        <x:v>1.5930168790463675</x:v>
      </x:c>
      <x:c r="C922" s="32" t="n">
        <x:f>'净值底稿'!O884</x:f>
        <x:v>1.2420474055242436</x:v>
      </x:c>
      <x:c r="D922" s="32" t="n">
        <x:f>'净值底稿'!P884</x:f>
        <x:v>1.6207</x:v>
      </x:c>
      <x:c r="E922" s="32" t="n">
        <x:f>'净值底稿'!Q884</x:f>
        <x:v>1.6318</x:v>
      </x:c>
      <x:c r="F922" s="33">
        <x:f t="shared" si="528"/>
        <x:v>-2.8863027642761829E-2</x:v>
      </x:c>
      <x:c r="G922" s="33">
        <x:f t="shared" si="529"/>
        <x:v>-1.4856810758421712E-2</x:v>
      </x:c>
      <x:c r="H922" s="33">
        <x:f t="shared" si="530"/>
        <x:v>3.0860387606468365E-4</x:v>
      </x:c>
      <x:c r="I922" s="33">
        <x:f t="shared" si="531"/>
        <x:v>-1.3463892288861912E-3</x:v>
      </x:c>
      <x:c r="J922" s="34">
        <x:f t="shared" si="532"/>
        <x:v>0.11267673123240497</x:v>
      </x:c>
      <x:c r="K922" s="34">
        <x:f t="shared" si="533"/>
        <x:v>0.12711987979768261</x:v>
      </x:c>
      <x:c r="L922" s="34">
        <x:f t="shared" si="534"/>
        <x:v>0.90429429454330335</x:v>
      </x:c>
      <x:c r="M922" s="34">
        <x:f t="shared" si="535"/>
        <x:v>6.8027371930860031E-2</x:v>
      </x:c>
      <x:c r="N922" s="34">
        <x:f t="shared" si="506"/>
        <x:v>1.2121182775042509</x:v>
      </x:c>
      <x:c r="O922" s="35">
        <x:f t="shared" si="507"/>
        <x:v>0.1978326830644187</x:v>
      </x:c>
      <x:c r="P922" s="26" t="b">
        <x:f t="shared" si="508"/>
        <x:v>0</x:v>
      </x:c>
      <x:c r="Q922" s="26" t="b">
        <x:f t="shared" si="509"/>
        <x:v>0</x:v>
      </x:c>
      <x:c r="R922" s="26" t="b">
        <x:f t="shared" si="510"/>
        <x:v>0</x:v>
      </x:c>
      <x:c r="S922" s="26" t="b">
        <x:f t="shared" si="536"/>
        <x:v>0</x:v>
      </x:c>
      <x:c r="T922" s="26" t="str">
        <x:f t="shared" si="537"/>
        <x:v>不调</x:v>
      </x:c>
      <x:c r="U922" s="34">
        <x:f t="shared" si="511"/>
        <x:v>0.11267673123240497</x:v>
      </x:c>
      <x:c r="V922" s="34">
        <x:f t="shared" si="512"/>
        <x:v>0.12711987979768261</x:v>
      </x:c>
      <x:c r="W922" s="34">
        <x:f t="shared" si="513"/>
        <x:v>0.90429429454330335</x:v>
      </x:c>
      <x:c r="X922" s="34">
        <x:f t="shared" si="514"/>
        <x:v>6.8027371930860031E-2</x:v>
      </x:c>
      <x:c r="Y922" s="34">
        <x:f t="shared" si="538"/>
        <x:v>0.99998626710299976</x:v>
      </x:c>
      <x:c r="Z922" s="34">
        <x:f t="shared" si="515"/>
        <x:v>0.11267518385446064</x:v>
      </x:c>
      <x:c r="AA922" s="34">
        <x:f t="shared" si="516"/>
        <x:v>0.12711813407346667</x:v>
      </x:c>
      <x:c r="AB922" s="34">
        <x:f t="shared" si="517"/>
        <x:v>0.90428187596289844</x:v>
      </x:c>
      <x:c r="AC922" s="34">
        <x:f t="shared" si="518"/>
        <x:v>6.8026437717968111E-2</x:v>
      </x:c>
      <x:c r="AD922" s="34">
        <x:f t="shared" si="519"/>
        <x:v>1.2121016316087938</x:v>
      </x:c>
      <x:c r="AE922" s="34">
        <x:f t="shared" si="539"/>
        <x:v>1.242865545467589</x:v>
      </x:c>
      <x:c r="AF922" s="33">
        <x:f t="shared" si="520"/>
        <x:v>-2.4752407025026346E-2</x:v>
      </x:c>
      <x:c r="AG922" s="33">
        <x:f t="shared" si="540"/>
        <x:v>-4.1860976802172711E-3</x:v>
      </x:c>
      <x:c r="AH922" s="30">
        <x:f t="shared" si="541"/>
        <x:v>45107</x:v>
      </x:c>
      <x:c r="AI922" s="36">
        <x:f t="shared" si="521"/>
        <x:v>2023</x:v>
      </x:c>
      <x:c r="AJ922" s="36">
        <x:f t="shared" si="522"/>
        <x:v>8</x:v>
      </x:c>
      <x:c r="AK922" s="26">
        <x:f t="shared" si="523"/>
        <x:v>0</x:v>
      </x:c>
      <x:c r="AL922" s="34">
        <x:f t="shared" si="542"/>
        <x:v>1.2218054109963561</x:v>
      </x:c>
      <x:c r="AM922" s="35" t="str">
        <x:f t="shared" si="524"/>
      </x:c>
      <x:c r="AN922" s="34">
        <x:f t="shared" si="543"/>
        <x:v>1.242865545467589</x:v>
      </x:c>
      <x:c r="AO922" s="35">
        <x:f t="shared" si="525"/>
        <x:v>-2.4752407025026346E-2</x:v>
      </x:c>
      <x:c r="AP922" s="31">
        <x:f t="shared" si="526"/>
        <x:v>1</x:v>
      </x:c>
      <x:c r="AQ922" s="26" t="b">
        <x:f t="shared" si="527"/>
        <x:v>1</x:v>
      </x:c>
    </x:row>
    <x:row r="923">
      <x:c r="A923" s="30" t="n">
        <x:f>'净值底稿'!A885</x:f>
        <x:v>45159</x:v>
      </x:c>
      <x:c r="B923" s="32" t="n">
        <x:f>'净值底稿'!F885</x:f>
        <x:v>1.5828683701026525</x:v>
      </x:c>
      <x:c r="C923" s="32" t="n">
        <x:f>'净值底稿'!O885</x:f>
        <x:v>1.2313311900001576</x:v>
      </x:c>
      <x:c r="D923" s="32" t="n">
        <x:f>'净值底稿'!P885</x:f>
        <x:v>1.622</x:v>
      </x:c>
      <x:c r="E923" s="32" t="n">
        <x:f>'净值底稿'!Q885</x:f>
        <x:v>1.6381</x:v>
      </x:c>
      <x:c r="F923" s="33">
        <x:f t="shared" si="528"/>
        <x:v>-6.3706223563620989E-3</x:v>
      </x:c>
      <x:c r="G923" s="33">
        <x:f t="shared" si="529"/>
        <x:v>-8.6278635392044167E-3</x:v>
      </x:c>
      <x:c r="H923" s="33">
        <x:f t="shared" si="530"/>
        <x:v>8.0212253964351277E-4</x:v>
      </x:c>
      <x:c r="I923" s="33">
        <x:f t="shared" si="531"/>
        <x:v>3.8607672508885749E-3</x:v>
      </x:c>
      <x:c r="J923" s="34">
        <x:f t="shared" si="532"/>
        <x:v>0.1119573728091902</x:v>
      </x:c>
      <x:c r="K923" s="34">
        <x:f t="shared" si="533"/>
        <x:v>0.12602137615932252</x:v>
      </x:c>
      <x:c r="L923" s="34">
        <x:f t="shared" si="534"/>
        <x:v>0.90500722083779939</x:v>
      </x:c>
      <x:c r="M923" s="34">
        <x:f t="shared" si="535"/>
        <x:v>6.8289071960904252E-2</x:v>
      </x:c>
      <x:c r="N923" s="34">
        <x:f t="shared" si="506"/>
        <x:v>1.2112750417672162</x:v>
      </x:c>
      <x:c r="O923" s="35">
        <x:f t="shared" si="507"/>
        <x:v>0.19646962148358016</x:v>
      </x:c>
      <x:c r="P923" s="26" t="b">
        <x:f t="shared" si="508"/>
        <x:v>0</x:v>
      </x:c>
      <x:c r="Q923" s="26" t="b">
        <x:f t="shared" si="509"/>
        <x:v>0</x:v>
      </x:c>
      <x:c r="R923" s="26" t="b">
        <x:f t="shared" si="510"/>
        <x:v>0</x:v>
      </x:c>
      <x:c r="S923" s="26" t="b">
        <x:f t="shared" si="536"/>
        <x:v>0</x:v>
      </x:c>
      <x:c r="T923" s="26" t="str">
        <x:f t="shared" si="537"/>
        <x:v>不调</x:v>
      </x:c>
      <x:c r="U923" s="34">
        <x:f t="shared" si="511"/>
        <x:v>0.1119573728091902</x:v>
      </x:c>
      <x:c r="V923" s="34">
        <x:f t="shared" si="512"/>
        <x:v>0.12602137615932252</x:v>
      </x:c>
      <x:c r="W923" s="34">
        <x:f t="shared" si="513"/>
        <x:v>0.90500722083779939</x:v>
      </x:c>
      <x:c r="X923" s="34">
        <x:f t="shared" si="514"/>
        <x:v>6.8289071960904252E-2</x:v>
      </x:c>
      <x:c r="Y923" s="34">
        <x:f t="shared" si="538"/>
        <x:v>0.99995880187477393</x:v>
      </x:c>
      <x:c r="Z923" s="34">
        <x:f t="shared" si="515"/>
        <x:v>0.11195276037532523</x:v>
      </x:c>
      <x:c r="AA923" s="34">
        <x:f t="shared" si="516"/>
        <x:v>0.12601618431488634</x:v>
      </x:c>
      <x:c r="AB923" s="34">
        <x:f t="shared" si="517"/>
        <x:v>0.90496993623698485</x:v>
      </x:c>
      <x:c r="AC923" s="34">
        <x:f t="shared" si="518"/>
        <x:v>6.8286258579166037E-2</x:v>
      </x:c>
      <x:c r="AD923" s="34">
        <x:f t="shared" si="519"/>
        <x:v>1.2112251395063627</x:v>
      </x:c>
      <x:c r="AE923" s="34">
        <x:f t="shared" si="539"/>
        <x:v>1.242865545467589</x:v>
      </x:c>
      <x:c r="AF923" s="33">
        <x:f t="shared" si="520"/>
        <x:v>-2.545762578793076E-2</x:v>
      </x:c>
      <x:c r="AG923" s="33">
        <x:f t="shared" si="540"/>
        <x:v>-7.2311766569255198E-4</x:v>
      </x:c>
      <x:c r="AH923" s="30">
        <x:f t="shared" si="541"/>
        <x:v>45107</x:v>
      </x:c>
      <x:c r="AI923" s="36">
        <x:f t="shared" si="521"/>
        <x:v>2023</x:v>
      </x:c>
      <x:c r="AJ923" s="36">
        <x:f t="shared" si="522"/>
        <x:v>8</x:v>
      </x:c>
      <x:c r="AK923" s="26">
        <x:f t="shared" si="523"/>
        <x:v>0</x:v>
      </x:c>
      <x:c r="AL923" s="34">
        <x:f t="shared" si="542"/>
        <x:v>1.2218054109963561</x:v>
      </x:c>
      <x:c r="AM923" s="35" t="str">
        <x:f t="shared" si="524"/>
      </x:c>
      <x:c r="AN923" s="34">
        <x:f t="shared" si="543"/>
        <x:v>1.242865545467589</x:v>
      </x:c>
      <x:c r="AO923" s="35">
        <x:f t="shared" si="525"/>
        <x:v>-2.545762578793076E-2</x:v>
      </x:c>
      <x:c r="AP923" s="31">
        <x:f t="shared" si="526"/>
        <x:v>1</x:v>
      </x:c>
      <x:c r="AQ923" s="26" t="b">
        <x:f t="shared" si="527"/>
        <x:v>1</x:v>
      </x:c>
    </x:row>
    <x:row r="924">
      <x:c r="A924" s="30" t="n">
        <x:f>'净值底稿'!A886</x:f>
        <x:v>45160</x:v>
      </x:c>
      <x:c r="B924" s="32" t="n">
        <x:f>'净值底稿'!F886</x:f>
        <x:v>1.6348332814750575</x:v>
      </x:c>
      <x:c r="C924" s="32" t="n">
        <x:f>'净值底稿'!O886</x:f>
        <x:v>1.23924053663818</x:v>
      </x:c>
      <x:c r="D924" s="32" t="n">
        <x:f>'净值底稿'!P886</x:f>
        <x:v>1.6222</x:v>
      </x:c>
      <x:c r="E924" s="32" t="n">
        <x:f>'净值底稿'!Q886</x:f>
        <x:v>1.6376</x:v>
      </x:c>
      <x:c r="F924" s="33">
        <x:f t="shared" si="528"/>
        <x:v>3.2829584792976263E-2</x:v>
      </x:c>
      <x:c r="G924" s="33">
        <x:f t="shared" si="529"/>
        <x:v>6.4234112659986575E-3</x:v>
      </x:c>
      <x:c r="H924" s="33">
        <x:f t="shared" si="530"/>
        <x:v>1.2330456226883335E-4</x:v>
      </x:c>
      <x:c r="I924" s="33">
        <x:f t="shared" si="531"/>
        <x:v>-3.052316708381797E-4</x:v>
      </x:c>
      <x:c r="J924" s="34">
        <x:f t="shared" si="532"/>
        <x:v>0.11562812301487473</x:v>
      </x:c>
      <x:c r="K924" s="34">
        <x:f t="shared" si="533"/>
        <x:v>0.12682563809291275</x:v>
      </x:c>
      <x:c r="L924" s="34">
        <x:f t="shared" si="534"/>
        <x:v>0.90508152315883905</x:v>
      </x:c>
      <x:c r="M924" s="34">
        <x:f t="shared" si="535"/>
        <x:v>6.826541545036463E-2</x:v>
      </x:c>
      <x:c r="N924" s="34">
        <x:f t="shared" si="506"/>
        <x:v>1.2158006997169912</x:v>
      </x:c>
      <x:c r="O924" s="35">
        <x:f t="shared" si="507"/>
        <x:v>0.19941900112759009</x:v>
      </x:c>
      <x:c r="P924" s="26" t="b">
        <x:f t="shared" si="508"/>
        <x:v>0</x:v>
      </x:c>
      <x:c r="Q924" s="26" t="b">
        <x:f t="shared" si="509"/>
        <x:v>0</x:v>
      </x:c>
      <x:c r="R924" s="26" t="b">
        <x:f t="shared" si="510"/>
        <x:v>0</x:v>
      </x:c>
      <x:c r="S924" s="26" t="b">
        <x:f t="shared" si="536"/>
        <x:v>0</x:v>
      </x:c>
      <x:c r="T924" s="26" t="str">
        <x:f t="shared" si="537"/>
        <x:v>不调</x:v>
      </x:c>
      <x:c r="U924" s="34">
        <x:f t="shared" si="511"/>
        <x:v>0.11562812301487473</x:v>
      </x:c>
      <x:c r="V924" s="34">
        <x:f t="shared" si="512"/>
        <x:v>0.12682563809291275</x:v>
      </x:c>
      <x:c r="W924" s="34">
        <x:f t="shared" si="513"/>
        <x:v>0.90508152315883905</x:v>
      </x:c>
      <x:c r="X924" s="34">
        <x:f t="shared" si="514"/>
        <x:v>6.826541545036463E-2</x:v>
      </x:c>
      <x:c r="Y924" s="34">
        <x:f t="shared" si="538"/>
        <x:v>0.99998626710299976</x:v>
      </x:c>
      <x:c r="Z924" s="34">
        <x:f t="shared" si="515"/>
        <x:v>0.11562653510577103</x:v>
      </x:c>
      <x:c r="AA924" s="34">
        <x:f t="shared" si="516"/>
        <x:v>0.12682389640948782</x:v>
      </x:c>
      <x:c r="AB924" s="34">
        <x:f t="shared" si="517"/>
        <x:v>0.90506909376750466</x:v>
      </x:c>
      <x:c r="AC924" s="34">
        <x:f t="shared" si="518"/>
        <x:v>6.8264477968445578E-2</x:v>
      </x:c>
      <x:c r="AD924" s="34">
        <x:f t="shared" si="519"/>
        <x:v>1.2157840032512091</x:v>
      </x:c>
      <x:c r="AE924" s="34">
        <x:f t="shared" si="539"/>
        <x:v>1.242865545467589</x:v>
      </x:c>
      <x:c r="AF924" s="33">
        <x:f t="shared" si="520"/>
        <x:v>-2.1789599297477813E-2</x:v>
      </x:c>
      <x:c r="AG924" s="33">
        <x:f t="shared" si="540"/>
        <x:v>3.7638450492403219E-3</x:v>
      </x:c>
      <x:c r="AH924" s="30">
        <x:f t="shared" si="541"/>
        <x:v>45107</x:v>
      </x:c>
      <x:c r="AI924" s="36">
        <x:f t="shared" si="521"/>
        <x:v>2023</x:v>
      </x:c>
      <x:c r="AJ924" s="36">
        <x:f t="shared" si="522"/>
        <x:v>8</x:v>
      </x:c>
      <x:c r="AK924" s="26">
        <x:f t="shared" si="523"/>
        <x:v>0</x:v>
      </x:c>
      <x:c r="AL924" s="34">
        <x:f t="shared" si="542"/>
        <x:v>1.2218054109963561</x:v>
      </x:c>
      <x:c r="AM924" s="35" t="str">
        <x:f t="shared" si="524"/>
      </x:c>
      <x:c r="AN924" s="34">
        <x:f t="shared" si="543"/>
        <x:v>1.242865545467589</x:v>
      </x:c>
      <x:c r="AO924" s="35">
        <x:f t="shared" si="525"/>
        <x:v>-2.1789599297477813E-2</x:v>
      </x:c>
      <x:c r="AP924" s="31">
        <x:f t="shared" si="526"/>
        <x:v>1</x:v>
      </x:c>
      <x:c r="AQ924" s="26" t="b">
        <x:f t="shared" si="527"/>
        <x:v>1</x:v>
      </x:c>
    </x:row>
    <x:row r="925">
      <x:c r="A925" s="30" t="n">
        <x:f>'净值底稿'!A887</x:f>
        <x:v>45161</x:v>
      </x:c>
      <x:c r="B925" s="32" t="n">
        <x:f>'净值底稿'!F887</x:f>
        <x:v>1.5887152045735524</x:v>
      </x:c>
      <x:c r="C925" s="32" t="n">
        <x:f>'净值底稿'!O887</x:f>
        <x:v>1.219856491239895</x:v>
      </x:c>
      <x:c r="D925" s="32" t="n">
        <x:f>'净值底稿'!P887</x:f>
        <x:v>1.6224</x:v>
      </x:c>
      <x:c r="E925" s="32" t="n">
        <x:f>'净值底稿'!Q887</x:f>
        <x:v>1.6395</x:v>
      </x:c>
      <x:c r="F925" s="33">
        <x:f t="shared" si="528"/>
        <x:v>-2.8209651359613952E-2</x:v>
      </x:c>
      <x:c r="G925" s="33">
        <x:f t="shared" si="529"/>
        <x:v>-1.5641874862220129E-2</x:v>
      </x:c>
      <x:c r="H925" s="33">
        <x:f t="shared" si="530"/>
        <x:v>1.2328936012817593E-4</x:v>
      </x:c>
      <x:c r="I925" s="33">
        <x:f t="shared" si="531"/>
        <x:v>1.1602344894967587E-3</x:v>
      </x:c>
      <x:c r="J925" s="34">
        <x:f t="shared" si="532"/>
        <x:v>0.11236475086251707</x:v>
      </x:c>
      <x:c r="K925" s="34">
        <x:f t="shared" si="533"/>
        <x:v>0.12484013289231145</x:v>
      </x:c>
      <x:c r="L925" s="34">
        <x:f t="shared" si="534"/>
        <x:v>0.905180679156947</x:v>
      </x:c>
      <x:c r="M925" s="34">
        <x:f t="shared" si="535"/>
        <x:v>6.8343680770192067E-2</x:v>
      </x:c>
      <x:c r="N925" s="34">
        <x:f t="shared" si="506"/>
        <x:v>1.2107292436819674</x:v>
      </x:c>
      <x:c r="O925" s="35">
        <x:f t="shared" si="507"/>
        <x:v>0.19591901739604559</x:v>
      </x:c>
      <x:c r="P925" s="26" t="b">
        <x:f t="shared" si="508"/>
        <x:v>0</x:v>
      </x:c>
      <x:c r="Q925" s="26" t="b">
        <x:f t="shared" si="509"/>
        <x:v>0</x:v>
      </x:c>
      <x:c r="R925" s="26" t="b">
        <x:f t="shared" si="510"/>
        <x:v>0</x:v>
      </x:c>
      <x:c r="S925" s="26" t="b">
        <x:f t="shared" si="536"/>
        <x:v>0</x:v>
      </x:c>
      <x:c r="T925" s="26" t="str">
        <x:f t="shared" si="537"/>
        <x:v>不调</x:v>
      </x:c>
      <x:c r="U925" s="34">
        <x:f t="shared" si="511"/>
        <x:v>0.11236475086251707</x:v>
      </x:c>
      <x:c r="V925" s="34">
        <x:f t="shared" si="512"/>
        <x:v>0.12484013289231145</x:v>
      </x:c>
      <x:c r="W925" s="34">
        <x:f t="shared" si="513"/>
        <x:v>0.905180679156947</x:v>
      </x:c>
      <x:c r="X925" s="34">
        <x:f t="shared" si="514"/>
        <x:v>6.8343680770192067E-2</x:v>
      </x:c>
      <x:c r="Y925" s="34">
        <x:f t="shared" si="538"/>
        <x:v>0.99998626710299976</x:v>
      </x:c>
      <x:c r="Z925" s="34">
        <x:f t="shared" si="515"/>
        <x:v>0.11236320776896702</x:v>
      </x:c>
      <x:c r="AA925" s="34">
        <x:f t="shared" si="516"/>
        <x:v>0.12483841847562495</x:v>
      </x:c>
      <x:c r="AB925" s="34">
        <x:f t="shared" si="517"/>
        <x:v>0.90516824840391352</x:v>
      </x:c>
      <x:c r="AC925" s="34">
        <x:f t="shared" si="518"/>
        <x:v>6.8342742213463425E-2</x:v>
      </x:c>
      <x:c r="AD925" s="34">
        <x:f t="shared" si="519"/>
        <x:v>1.2107126168619691</x:v>
      </x:c>
      <x:c r="AE925" s="34">
        <x:f t="shared" si="539"/>
        <x:v>1.242865545467589</x:v>
      </x:c>
      <x:c r="AF925" s="33">
        <x:f t="shared" si="520"/>
        <x:v>-2.5869997541466461E-2</x:v>
      </x:c>
      <x:c r="AG925" s="33">
        <x:f t="shared" si="540"/>
        <x:v>-4.1712889589583524E-3</x:v>
      </x:c>
      <x:c r="AH925" s="30">
        <x:f t="shared" si="541"/>
        <x:v>45107</x:v>
      </x:c>
      <x:c r="AI925" s="36">
        <x:f t="shared" si="521"/>
        <x:v>2023</x:v>
      </x:c>
      <x:c r="AJ925" s="36">
        <x:f t="shared" si="522"/>
        <x:v>8</x:v>
      </x:c>
      <x:c r="AK925" s="26">
        <x:f t="shared" si="523"/>
        <x:v>0</x:v>
      </x:c>
      <x:c r="AL925" s="34">
        <x:f t="shared" si="542"/>
        <x:v>1.2218054109963561</x:v>
      </x:c>
      <x:c r="AM925" s="35" t="str">
        <x:f t="shared" si="524"/>
      </x:c>
      <x:c r="AN925" s="34">
        <x:f t="shared" si="543"/>
        <x:v>1.242865545467589</x:v>
      </x:c>
      <x:c r="AO925" s="35">
        <x:f t="shared" si="525"/>
        <x:v>-2.5869997541466461E-2</x:v>
      </x:c>
      <x:c r="AP925" s="31">
        <x:f t="shared" si="526"/>
        <x:v>1</x:v>
      </x:c>
      <x:c r="AQ925" s="26" t="b">
        <x:f t="shared" si="527"/>
        <x:v>1</x:v>
      </x:c>
    </x:row>
    <x:row r="926">
      <x:c r="A926" s="30" t="n">
        <x:f>'净值底稿'!A888</x:f>
        <x:v>45162</x:v>
      </x:c>
      <x:c r="B926" s="32" t="n">
        <x:f>'净值底稿'!F888</x:f>
        <x:v>1.6063595674251774</x:v>
      </x:c>
      <x:c r="C926" s="32" t="n">
        <x:f>'净值底稿'!O888</x:f>
        <x:v>1.2238793065397635</x:v>
      </x:c>
      <x:c r="D926" s="32" t="n">
        <x:f>'净值底稿'!P888</x:f>
        <x:v>1.6225</x:v>
      </x:c>
      <x:c r="E926" s="32" t="n">
        <x:f>'净值底稿'!Q888</x:f>
        <x:v>1.6445</x:v>
      </x:c>
      <x:c r="F926" s="33">
        <x:f t="shared" si="528"/>
        <x:v>1.1106057776013589E-2</x:v>
      </x:c>
      <x:c r="G926" s="33">
        <x:f t="shared" si="529"/>
        <x:v>3.2977775080571536E-3</x:v>
      </x:c>
      <x:c r="H926" s="33">
        <x:f t="shared" si="530"/>
        <x:v>6.1637080867926741E-5</x:v>
      </x:c>
      <x:c r="I926" s="33">
        <x:f t="shared" si="531"/>
        <x:v>3.049710277523765E-3</x:v>
      </x:c>
      <x:c r="J926" s="34">
        <x:f t="shared" si="532"/>
        <x:v>0.11361112004634739</x:v>
      </x:c>
      <x:c r="K926" s="34">
        <x:f t="shared" si="533"/>
        <x:v>0.1252501078042153</x:v>
      </x:c>
      <x:c r="L926" s="34">
        <x:f t="shared" si="534"/>
        <x:v>0.90522404033243953</x:v>
      </x:c>
      <x:c r="M926" s="34">
        <x:f t="shared" si="535"/>
        <x:v>6.8551167776785979E-2</x:v>
      </x:c>
      <x:c r="N926" s="34">
        <x:f t="shared" si="506"/>
        <x:v>1.2126364359597883</x:v>
      </x:c>
      <x:c r="O926" s="35">
        <x:f t="shared" si="507"/>
        <x:v>0.19697678608964661</x:v>
      </x:c>
      <x:c r="P926" s="26" t="b">
        <x:f t="shared" si="508"/>
        <x:v>0</x:v>
      </x:c>
      <x:c r="Q926" s="26" t="b">
        <x:f t="shared" si="509"/>
        <x:v>0</x:v>
      </x:c>
      <x:c r="R926" s="26" t="b">
        <x:f t="shared" si="510"/>
        <x:v>0</x:v>
      </x:c>
      <x:c r="S926" s="26" t="b">
        <x:f t="shared" si="536"/>
        <x:v>0</x:v>
      </x:c>
      <x:c r="T926" s="26" t="str">
        <x:f t="shared" si="537"/>
        <x:v>不调</x:v>
      </x:c>
      <x:c r="U926" s="34">
        <x:f t="shared" si="511"/>
        <x:v>0.11361112004634739</x:v>
      </x:c>
      <x:c r="V926" s="34">
        <x:f t="shared" si="512"/>
        <x:v>0.1252501078042153</x:v>
      </x:c>
      <x:c r="W926" s="34">
        <x:f t="shared" si="513"/>
        <x:v>0.90522404033243953</x:v>
      </x:c>
      <x:c r="X926" s="34">
        <x:f t="shared" si="514"/>
        <x:v>6.8551167776785979E-2</x:v>
      </x:c>
      <x:c r="Y926" s="34">
        <x:f t="shared" si="538"/>
        <x:v>0.99998626710299976</x:v>
      </x:c>
      <x:c r="Z926" s="34">
        <x:f t="shared" si="515"/>
        <x:v>0.11360955983653771</x:v>
      </x:c>
      <x:c r="AA926" s="34">
        <x:f t="shared" si="516"/>
        <x:v>0.12524838775738556</x:v>
      </x:c>
      <x:c r="AB926" s="34">
        <x:f t="shared" si="517"/>
        <x:v>0.90521160898393149</x:v>
      </x:c>
      <x:c r="AC926" s="34">
        <x:f t="shared" si="518"/>
        <x:v>6.8550226370659648E-2</x:v>
      </x:c>
      <x:c r="AD926" s="34">
        <x:f t="shared" si="519"/>
        <x:v>1.2126197829485144</x:v>
      </x:c>
      <x:c r="AE926" s="34">
        <x:f t="shared" si="539"/>
        <x:v>1.242865545467589</x:v>
      </x:c>
      <x:c r="AF926" s="33">
        <x:f t="shared" si="520"/>
        <x:v>-2.4335506466788059E-2</x:v>
      </x:c>
      <x:c r="AG926" s="33">
        <x:f t="shared" si="540"/>
        <x:v>1.5752425967843209E-3</x:v>
      </x:c>
      <x:c r="AH926" s="30">
        <x:f t="shared" si="541"/>
        <x:v>45107</x:v>
      </x:c>
      <x:c r="AI926" s="36">
        <x:f t="shared" si="521"/>
        <x:v>2023</x:v>
      </x:c>
      <x:c r="AJ926" s="36">
        <x:f t="shared" si="522"/>
        <x:v>8</x:v>
      </x:c>
      <x:c r="AK926" s="26">
        <x:f t="shared" si="523"/>
        <x:v>0</x:v>
      </x:c>
      <x:c r="AL926" s="34">
        <x:f t="shared" si="542"/>
        <x:v>1.2218054109963561</x:v>
      </x:c>
      <x:c r="AM926" s="35" t="str">
        <x:f t="shared" si="524"/>
      </x:c>
      <x:c r="AN926" s="34">
        <x:f t="shared" si="543"/>
        <x:v>1.242865545467589</x:v>
      </x:c>
      <x:c r="AO926" s="35">
        <x:f t="shared" si="525"/>
        <x:v>-2.4335506466788059E-2</x:v>
      </x:c>
      <x:c r="AP926" s="31">
        <x:f t="shared" si="526"/>
        <x:v>1</x:v>
      </x:c>
      <x:c r="AQ926" s="26" t="b">
        <x:f t="shared" si="527"/>
        <x:v>1</x:v>
      </x:c>
    </x:row>
    <x:row r="927">
      <x:c r="A927" s="30" t="n">
        <x:f>'净值底稿'!A889</x:f>
        <x:v>45163</x:v>
      </x:c>
      <x:c r="B927" s="32" t="n">
        <x:f>'净值底稿'!F889</x:f>
        <x:v>1.5428744449158576</x:v>
      </x:c>
      <x:c r="C927" s="32" t="n">
        <x:f>'净值底稿'!O889</x:f>
        <x:v>1.2067173400901705</x:v>
      </x:c>
      <x:c r="D927" s="32" t="n">
        <x:f>'净值底稿'!P889</x:f>
        <x:v>1.622</x:v>
      </x:c>
      <x:c r="E927" s="32" t="n">
        <x:f>'净值底稿'!Q889</x:f>
        <x:v>1.642</x:v>
      </x:c>
      <x:c r="F927" s="33">
        <x:f t="shared" si="528"/>
        <x:v>-3.9521115817848673E-2</x:v>
      </x:c>
      <x:c r="G927" s="33">
        <x:f t="shared" si="529"/>
        <x:v>-1.4022597128563685E-2</x:v>
      </x:c>
      <x:c r="H927" s="33">
        <x:f t="shared" si="530"/>
        <x:v>-3.0816640986131016E-4</x:v>
      </x:c>
      <x:c r="I927" s="33">
        <x:f t="shared" si="531"/>
        <x:v>-1.5202189115233189E-3</x:v>
      </x:c>
      <x:c r="J927" s="34">
        <x:f t="shared" si="532"/>
        <x:v>0.10911958326422309</x:v>
      </x:c>
      <x:c r="K927" s="34">
        <x:f t="shared" si="533"/>
        <x:v>0.12349208007486161</x:v>
      </x:c>
      <x:c r="L927" s="34">
        <x:f t="shared" si="534"/>
        <x:v>0.90493265317222615</x:v>
      </x:c>
      <x:c r="M927" s="34">
        <x:f t="shared" si="535"/>
        <x:v>6.8446015020141762E-2</x:v>
      </x:c>
      <x:c r="N927" s="34">
        <x:f t="shared" si="506"/>
        <x:v>1.2059903315314526</x:v>
      </x:c>
      <x:c r="O927" s="35">
        <x:f t="shared" si="507"/>
        <x:v>0.19288020580040455</x:v>
      </x:c>
      <x:c r="P927" s="26" t="b">
        <x:f t="shared" si="508"/>
        <x:v>0</x:v>
      </x:c>
      <x:c r="Q927" s="26" t="b">
        <x:f t="shared" si="509"/>
        <x:v>0</x:v>
      </x:c>
      <x:c r="R927" s="26" t="b">
        <x:f t="shared" si="510"/>
        <x:v>0</x:v>
      </x:c>
      <x:c r="S927" s="26" t="b">
        <x:f t="shared" si="536"/>
        <x:v>0</x:v>
      </x:c>
      <x:c r="T927" s="26" t="str">
        <x:f t="shared" si="537"/>
        <x:v>不调</x:v>
      </x:c>
      <x:c r="U927" s="34">
        <x:f t="shared" si="511"/>
        <x:v>0.10911958326422309</x:v>
      </x:c>
      <x:c r="V927" s="34">
        <x:f t="shared" si="512"/>
        <x:v>0.12349208007486161</x:v>
      </x:c>
      <x:c r="W927" s="34">
        <x:f t="shared" si="513"/>
        <x:v>0.90493265317222615</x:v>
      </x:c>
      <x:c r="X927" s="34">
        <x:f t="shared" si="514"/>
        <x:v>6.8446015020141762E-2</x:v>
      </x:c>
      <x:c r="Y927" s="34">
        <x:f t="shared" si="538"/>
        <x:v>0.99998626710299976</x:v>
      </x:c>
      <x:c r="Z927" s="34">
        <x:f t="shared" si="515"/>
        <x:v>0.10911808473622542</x:v>
      </x:c>
      <x:c r="AA927" s="34">
        <x:f t="shared" si="516"/>
        <x:v>0.1234903841708456</x:v>
      </x:c>
      <x:c r="AB927" s="34">
        <x:f t="shared" si="517"/>
        <x:v>0.90492022582530796</x:v>
      </x:c>
      <x:c r="AC927" s="34">
        <x:f t="shared" si="518"/>
        <x:v>6.844507505806742E-2</x:v>
      </x:c>
      <x:c r="AD927" s="34">
        <x:f t="shared" si="519"/>
        <x:v>1.2059737697904465</x:v>
      </x:c>
      <x:c r="AE927" s="34">
        <x:f t="shared" si="539"/>
        <x:v>1.242865545467589</x:v>
      </x:c>
      <x:c r="AF927" s="33">
        <x:f t="shared" si="520"/>
        <x:v>-2.9682837223766745E-2</x:v>
      </x:c>
      <x:c r="AG927" s="33">
        <x:f t="shared" si="540"/>
        <x:v>-5.4807065260867871E-3</x:v>
      </x:c>
      <x:c r="AH927" s="30">
        <x:f t="shared" si="541"/>
        <x:v>45107</x:v>
      </x:c>
      <x:c r="AI927" s="36">
        <x:f t="shared" si="521"/>
        <x:v>2023</x:v>
      </x:c>
      <x:c r="AJ927" s="36">
        <x:f t="shared" si="522"/>
        <x:v>8</x:v>
      </x:c>
      <x:c r="AK927" s="26">
        <x:f t="shared" si="523"/>
        <x:v>0</x:v>
      </x:c>
      <x:c r="AL927" s="34">
        <x:f t="shared" si="542"/>
        <x:v>1.2218054109963561</x:v>
      </x:c>
      <x:c r="AM927" s="35" t="str">
        <x:f t="shared" si="524"/>
      </x:c>
      <x:c r="AN927" s="34">
        <x:f t="shared" si="543"/>
        <x:v>1.242865545467589</x:v>
      </x:c>
      <x:c r="AO927" s="35">
        <x:f t="shared" si="525"/>
        <x:v>-2.9682837223766745E-2</x:v>
      </x:c>
      <x:c r="AP927" s="31">
        <x:f t="shared" si="526"/>
        <x:v>1</x:v>
      </x:c>
      <x:c r="AQ927" s="26" t="b">
        <x:f t="shared" si="527"/>
        <x:v>1</x:v>
      </x:c>
    </x:row>
    <x:row r="928">
      <x:c r="A928" s="30" t="n">
        <x:f>'净值底稿'!A890</x:f>
        <x:v>45166</x:v>
      </x:c>
      <x:c r="B928" s="32" t="n">
        <x:f>'净值底稿'!F890</x:f>
        <x:v>1.5560198662576574</x:v>
      </x:c>
      <x:c r="C928" s="32" t="n">
        <x:f>'净值底稿'!O890</x:f>
        <x:v>1.2186992036621198</x:v>
      </x:c>
      <x:c r="D928" s="32" t="n">
        <x:f>'净值底稿'!P890</x:f>
        <x:v>1.6213</x:v>
      </x:c>
      <x:c r="E928" s="32" t="n">
        <x:f>'净值底稿'!Q890</x:f>
        <x:v>1.6423</x:v>
      </x:c>
      <x:c r="F928" s="33">
        <x:f t="shared" si="528"/>
        <x:v>8.5200849525488564E-3</x:v>
      </x:c>
      <x:c r="G928" s="33">
        <x:f t="shared" si="529"/>
        <x:v>9.9293042155621514E-3</x:v>
      </x:c>
      <x:c r="H928" s="33">
        <x:f t="shared" si="530"/>
        <x:v>-4.3156596794091673E-4</x:v>
      </x:c>
      <x:c r="I928" s="33">
        <x:f t="shared" si="531"/>
        <x:v>1.8270401948861092E-4</x:v>
      </x:c>
      <x:c r="J928" s="34">
        <x:f t="shared" si="532"/>
        <x:v>0.11004778008803748</x:v>
      </x:c>
      <x:c r="K928" s="34">
        <x:f t="shared" si="533"/>
        <x:v>0.12471655776297456</x:v>
      </x:c>
      <x:c r="L928" s="34">
        <x:f t="shared" si="534"/>
        <x:v>0.90452969305214037</x:v>
      </x:c>
      <x:c r="M928" s="34">
        <x:f t="shared" si="535"/>
        <x:v>6.8457580248394725E-2</x:v>
      </x:c>
      <x:c r="N928" s="34">
        <x:f t="shared" si="506"/>
        <x:v>1.2077516111515472</x:v>
      </x:c>
      <x:c r="O928" s="35">
        <x:f t="shared" si="507"/>
        <x:v>0.19438130794722996</x:v>
      </x:c>
      <x:c r="P928" s="26" t="b">
        <x:f t="shared" si="508"/>
        <x:v>0</x:v>
      </x:c>
      <x:c r="Q928" s="26" t="b">
        <x:f t="shared" si="509"/>
        <x:v>0</x:v>
      </x:c>
      <x:c r="R928" s="26" t="b">
        <x:f t="shared" si="510"/>
        <x:v>0</x:v>
      </x:c>
      <x:c r="S928" s="26" t="b">
        <x:f t="shared" si="536"/>
        <x:v>0</x:v>
      </x:c>
      <x:c r="T928" s="26" t="str">
        <x:f t="shared" si="537"/>
        <x:v>不调</x:v>
      </x:c>
      <x:c r="U928" s="34">
        <x:f t="shared" si="511"/>
        <x:v>0.11004778008803748</x:v>
      </x:c>
      <x:c r="V928" s="34">
        <x:f t="shared" si="512"/>
        <x:v>0.12471655776297456</x:v>
      </x:c>
      <x:c r="W928" s="34">
        <x:f t="shared" si="513"/>
        <x:v>0.90452969305214037</x:v>
      </x:c>
      <x:c r="X928" s="34">
        <x:f t="shared" si="514"/>
        <x:v>6.8457580248394725E-2</x:v>
      </x:c>
      <x:c r="Y928" s="34">
        <x:f t="shared" si="538"/>
        <x:v>0.99995880187477393</x:v>
      </x:c>
      <x:c r="Z928" s="34">
        <x:f t="shared" si="515"/>
        <x:v>0.11004324632581255</x:v>
      </x:c>
      <x:c r="AA928" s="34">
        <x:f t="shared" si="516"/>
        <x:v>0.12471141967461008</x:v>
      </x:c>
      <x:c r="AB928" s="34">
        <x:f t="shared" si="517"/>
        <x:v>0.90449242812457531</x:v>
      </x:c>
      <x:c r="AC928" s="34">
        <x:f t="shared" si="518"/>
        <x:v>6.845475992443098E-2</x:v>
      </x:c>
      <x:c r="AD928" s="34">
        <x:f t="shared" si="519"/>
        <x:v>1.2077018540494289</x:v>
      </x:c>
      <x:c r="AE928" s="34">
        <x:f t="shared" si="539"/>
        <x:v>1.242865545467589</x:v>
      </x:c>
      <x:c r="AF928" s="33">
        <x:f t="shared" si="520"/>
        <x:v>-2.829243400172532E-2</x:v>
      </x:c>
      <x:c r="AG928" s="33">
        <x:f t="shared" si="540"/>
        <x:v>1.4329368534131692E-3</x:v>
      </x:c>
      <x:c r="AH928" s="30">
        <x:f t="shared" si="541"/>
        <x:v>45107</x:v>
      </x:c>
      <x:c r="AI928" s="36">
        <x:f t="shared" si="521"/>
        <x:v>2023</x:v>
      </x:c>
      <x:c r="AJ928" s="36">
        <x:f t="shared" si="522"/>
        <x:v>8</x:v>
      </x:c>
      <x:c r="AK928" s="26">
        <x:f t="shared" si="523"/>
        <x:v>0</x:v>
      </x:c>
      <x:c r="AL928" s="34">
        <x:f t="shared" si="542"/>
        <x:v>1.2218054109963561</x:v>
      </x:c>
      <x:c r="AM928" s="35" t="str">
        <x:f t="shared" si="524"/>
      </x:c>
      <x:c r="AN928" s="34">
        <x:f t="shared" si="543"/>
        <x:v>1.242865545467589</x:v>
      </x:c>
      <x:c r="AO928" s="35">
        <x:f t="shared" si="525"/>
        <x:v>-2.829243400172532E-2</x:v>
      </x:c>
      <x:c r="AP928" s="31">
        <x:f t="shared" si="526"/>
        <x:v>1</x:v>
      </x:c>
      <x:c r="AQ928" s="26" t="b">
        <x:f t="shared" si="527"/>
        <x:v>1</x:v>
      </x:c>
    </x:row>
    <x:row r="929">
      <x:c r="A929" s="30" t="n">
        <x:f>'净值底稿'!A891</x:f>
        <x:v>45167</x:v>
      </x:c>
      <x:c r="B929" s="32" t="n">
        <x:f>'净值底稿'!F891</x:f>
        <x:v>1.6189424547791225</x:v>
      </x:c>
      <x:c r="C929" s="32" t="n">
        <x:f>'净值底稿'!O891</x:f>
        <x:v>1.2495762775658001</x:v>
      </x:c>
      <x:c r="D929" s="32" t="n">
        <x:f>'净值底稿'!P891</x:f>
        <x:v>1.6207</x:v>
      </x:c>
      <x:c r="E929" s="32" t="n">
        <x:f>'净值底稿'!Q891</x:f>
        <x:v>1.6467</x:v>
      </x:c>
      <x:c r="F929" s="33">
        <x:f t="shared" si="528"/>
        <x:v>4.043816527407107E-2</x:v>
      </x:c>
      <x:c r="G929" s="33">
        <x:f t="shared" si="529"/>
        <x:v>2.5336090982004844E-2</x:v>
      </x:c>
      <x:c r="H929" s="33">
        <x:f t="shared" si="530"/>
        <x:v>-3.7007339789052462E-4</x:v>
      </x:c>
      <x:c r="I929" s="33">
        <x:f t="shared" si="531"/>
        <x:v>2.6791694574681557E-3</x:v>
      </x:c>
      <x:c r="J929" s="34">
        <x:f t="shared" si="532"/>
        <x:v>0.11449319330803108</x:v>
      </x:c>
      <x:c r="K929" s="34">
        <x:f t="shared" si="533"/>
        <x:v>0.12787111954998098</x:v>
      </x:c>
      <x:c r="L929" s="34">
        <x:f t="shared" si="534"/>
        <x:v>0.90415769953833303</x:v>
      </x:c>
      <x:c r="M929" s="34">
        <x:f t="shared" si="535"/>
        <x:v>6.8638161826438837E-2</x:v>
      </x:c>
      <x:c r="N929" s="34">
        <x:f t="shared" si="506"/>
        <x:v>1.215160174222784</x:v>
      </x:c>
      <x:c r="O929" s="35">
        <x:f t="shared" si="507"/>
        <x:v>0.19945050701898473</x:v>
      </x:c>
      <x:c r="P929" s="26" t="b">
        <x:f t="shared" si="508"/>
        <x:v>0</x:v>
      </x:c>
      <x:c r="Q929" s="26" t="b">
        <x:f t="shared" si="509"/>
        <x:v>0</x:v>
      </x:c>
      <x:c r="R929" s="26" t="b">
        <x:f t="shared" si="510"/>
        <x:v>0</x:v>
      </x:c>
      <x:c r="S929" s="26" t="b">
        <x:f t="shared" si="536"/>
        <x:v>0</x:v>
      </x:c>
      <x:c r="T929" s="26" t="str">
        <x:f t="shared" si="537"/>
        <x:v>不调</x:v>
      </x:c>
      <x:c r="U929" s="34">
        <x:f t="shared" si="511"/>
        <x:v>0.11449319330803108</x:v>
      </x:c>
      <x:c r="V929" s="34">
        <x:f t="shared" si="512"/>
        <x:v>0.12787111954998098</x:v>
      </x:c>
      <x:c r="W929" s="34">
        <x:f t="shared" si="513"/>
        <x:v>0.90415769953833303</x:v>
      </x:c>
      <x:c r="X929" s="34">
        <x:f t="shared" si="514"/>
        <x:v>6.8638161826438837E-2</x:v>
      </x:c>
      <x:c r="Y929" s="34">
        <x:f t="shared" si="538"/>
        <x:v>0.99998626710299976</x:v>
      </x:c>
      <x:c r="Z929" s="34">
        <x:f t="shared" si="515"/>
        <x:v>0.11449162098480015</x:v>
      </x:c>
      <x:c r="AA929" s="34">
        <x:f t="shared" si="516"/>
        <x:v>0.12786936350906689</x:v>
      </x:c>
      <x:c r="AB929" s="34">
        <x:f t="shared" si="517"/>
        <x:v>0.90414528283377327</x:v>
      </x:c>
      <x:c r="AC929" s="34">
        <x:f t="shared" si="518"/>
        <x:v>6.8637219225632193E-2</x:v>
      </x:c>
      <x:c r="AD929" s="34">
        <x:f t="shared" si="519"/>
        <x:v>1.2151434865532724</x:v>
      </x:c>
      <x:c r="AE929" s="34">
        <x:f t="shared" si="539"/>
        <x:v>1.242865545467589</x:v>
      </x:c>
      <x:c r="AF929" s="33">
        <x:f t="shared" si="520"/>
        <x:v>-2.2304954076015515E-2</x:v>
      </x:c>
      <x:c r="AG929" s="33">
        <x:f t="shared" si="540"/>
        <x:v>6.1618126020852593E-3</x:v>
      </x:c>
      <x:c r="AH929" s="30">
        <x:f t="shared" si="541"/>
        <x:v>45107</x:v>
      </x:c>
      <x:c r="AI929" s="36">
        <x:f t="shared" si="521"/>
        <x:v>2023</x:v>
      </x:c>
      <x:c r="AJ929" s="36">
        <x:f t="shared" si="522"/>
        <x:v>8</x:v>
      </x:c>
      <x:c r="AK929" s="26">
        <x:f t="shared" si="523"/>
        <x:v>0</x:v>
      </x:c>
      <x:c r="AL929" s="34">
        <x:f t="shared" si="542"/>
        <x:v>1.2218054109963561</x:v>
      </x:c>
      <x:c r="AM929" s="35" t="str">
        <x:f t="shared" si="524"/>
      </x:c>
      <x:c r="AN929" s="34">
        <x:f t="shared" si="543"/>
        <x:v>1.242865545467589</x:v>
      </x:c>
      <x:c r="AO929" s="35">
        <x:f t="shared" si="525"/>
        <x:v>-2.2304954076015515E-2</x:v>
      </x:c>
      <x:c r="AP929" s="31">
        <x:f t="shared" si="526"/>
        <x:v>1</x:v>
      </x:c>
      <x:c r="AQ929" s="26" t="b">
        <x:f t="shared" si="527"/>
        <x:v>1</x:v>
      </x:c>
    </x:row>
    <x:row r="930">
      <x:c r="A930" s="30" t="n">
        <x:f>'净值底稿'!A892</x:f>
        <x:v>45168</x:v>
      </x:c>
      <x:c r="B930" s="32" t="n">
        <x:f>'净值底稿'!F892</x:f>
        <x:v>1.6493804874277476</x:v>
      </x:c>
      <x:c r="C930" s="32" t="n">
        <x:f>'净值底稿'!O892</x:f>
        <x:v>1.2544614466568844</x:v>
      </x:c>
      <x:c r="D930" s="32" t="n">
        <x:f>'净值底稿'!P892</x:f>
        <x:v>1.6207</x:v>
      </x:c>
      <x:c r="E930" s="32" t="n">
        <x:f>'净值底稿'!Q892</x:f>
        <x:v>1.6523</x:v>
      </x:c>
      <x:c r="F930" s="33">
        <x:f t="shared" si="528"/>
        <x:v>1.8801182561351659E-2</x:v>
      </x:c>
      <x:c r="G930" s="33">
        <x:f t="shared" si="529"/>
        <x:v>3.9094604937608413E-3</x:v>
      </x:c>
      <x:c r="H930" s="33">
        <x:f t="shared" si="530"/>
        <x:v>0</x:v>
      </x:c>
      <x:c r="I930" s="33">
        <x:f t="shared" si="531"/>
        <x:v>3.4007408756908664E-3</x:v>
      </x:c>
      <x:c r="J930" s="34">
        <x:f t="shared" si="532"/>
        <x:v>0.11664419885268046</x:v>
      </x:c>
      <x:c r="K930" s="34">
        <x:f t="shared" si="533"/>
        <x:v>0.12836926373406793</x:v>
      </x:c>
      <x:c r="L930" s="34">
        <x:f t="shared" si="534"/>
        <x:v>0.90414528283377327</x:v>
      </x:c>
      <x:c r="M930" s="34">
        <x:f t="shared" si="535"/>
        <x:v>6.8870636622646558E-2</x:v>
      </x:c>
      <x:c r="N930" s="34">
        <x:f t="shared" si="506"/>
        <x:v>1.2180293820431682</x:v>
      </x:c>
      <x:c r="O930" s="35">
        <x:f t="shared" si="507"/>
        <x:v>0.20115562579923449</x:v>
      </x:c>
      <x:c r="P930" s="26" t="b">
        <x:f t="shared" si="508"/>
        <x:v>0</x:v>
      </x:c>
      <x:c r="Q930" s="26" t="b">
        <x:f t="shared" si="509"/>
        <x:v>0</x:v>
      </x:c>
      <x:c r="R930" s="26" t="b">
        <x:f t="shared" si="510"/>
        <x:v>0</x:v>
      </x:c>
      <x:c r="S930" s="26" t="b">
        <x:f t="shared" si="536"/>
        <x:v>0</x:v>
      </x:c>
      <x:c r="T930" s="26" t="str">
        <x:f t="shared" si="537"/>
        <x:v>不调</x:v>
      </x:c>
      <x:c r="U930" s="34">
        <x:f t="shared" si="511"/>
        <x:v>0.11664419885268046</x:v>
      </x:c>
      <x:c r="V930" s="34">
        <x:f t="shared" si="512"/>
        <x:v>0.12836926373406793</x:v>
      </x:c>
      <x:c r="W930" s="34">
        <x:f t="shared" si="513"/>
        <x:v>0.90414528283377327</x:v>
      </x:c>
      <x:c r="X930" s="34">
        <x:f t="shared" si="514"/>
        <x:v>6.8870636622646558E-2</x:v>
      </x:c>
      <x:c r="Y930" s="34">
        <x:f t="shared" si="538"/>
        <x:v>0.99998626710299976</x:v>
      </x:c>
      <x:c r="Z930" s="34">
        <x:f t="shared" si="515"/>
        <x:v>0.11664259698991195</x:v>
      </x:c>
      <x:c r="AA930" s="34">
        <x:f t="shared" si="516"/>
        <x:v>0.12836750085219106</x:v>
      </x:c>
      <x:c r="AB930" s="34">
        <x:f t="shared" si="517"/>
        <x:v>0.90413286629973089</x:v>
      </x:c>
      <x:c r="AC930" s="34">
        <x:f t="shared" si="518"/>
        <x:v>6.8869690829287483E-2</x:v>
      </x:c>
      <x:c r="AD930" s="34">
        <x:f t="shared" si="519"/>
        <x:v>1.2180126549711212</x:v>
      </x:c>
      <x:c r="AE930" s="34">
        <x:f t="shared" si="539"/>
        <x:v>1.242865545467589</x:v>
      </x:c>
      <x:c r="AF930" s="33">
        <x:f t="shared" si="520"/>
        <x:v>-1.9996443370000727E-2</x:v>
      </x:c>
      <x:c r="AG930" s="33">
        <x:f t="shared" si="540"/>
        <x:v>2.3611766425930547E-3</x:v>
      </x:c>
      <x:c r="AH930" s="30">
        <x:f t="shared" si="541"/>
        <x:v>45107</x:v>
      </x:c>
      <x:c r="AI930" s="36">
        <x:f t="shared" si="521"/>
        <x:v>2023</x:v>
      </x:c>
      <x:c r="AJ930" s="36">
        <x:f t="shared" si="522"/>
        <x:v>8</x:v>
      </x:c>
      <x:c r="AK930" s="26">
        <x:f t="shared" si="523"/>
        <x:v>0</x:v>
      </x:c>
      <x:c r="AL930" s="34">
        <x:f t="shared" si="542"/>
        <x:v>1.2218054109963561</x:v>
      </x:c>
      <x:c r="AM930" s="35" t="str">
        <x:f t="shared" si="524"/>
      </x:c>
      <x:c r="AN930" s="34">
        <x:f t="shared" si="543"/>
        <x:v>1.242865545467589</x:v>
      </x:c>
      <x:c r="AO930" s="35">
        <x:f t="shared" si="525"/>
        <x:v>-1.9996443370000727E-2</x:v>
      </x:c>
      <x:c r="AP930" s="31">
        <x:f t="shared" si="526"/>
        <x:v>1</x:v>
      </x:c>
      <x:c r="AQ930" s="26" t="b">
        <x:f t="shared" si="527"/>
        <x:v>1</x:v>
      </x:c>
    </x:row>
    <x:row r="931">
      <x:c r="A931" s="30" t="n">
        <x:f>'净值底稿'!A893</x:f>
        <x:v>45169</x:v>
      </x:c>
      <x:c r="B931" s="32" t="n">
        <x:f>'净值底稿'!F893</x:f>
        <x:v>1.6449591161453774</x:v>
      </x:c>
      <x:c r="C931" s="32" t="n">
        <x:f>'净值底稿'!O893</x:f>
        <x:v>1.247031710271225</x:v>
      </x:c>
      <x:c r="D931" s="32" t="n">
        <x:f>'净值底稿'!P893</x:f>
        <x:v>1.621</x:v>
      </x:c>
      <x:c r="E931" s="32" t="n">
        <x:f>'净值底稿'!Q893</x:f>
        <x:v>1.6599</x:v>
      </x:c>
      <x:c r="F931" s="33">
        <x:f t="shared" si="528"/>
        <x:v>-2.6806254324406309E-3</x:v>
      </x:c>
      <x:c r="G931" s="33">
        <x:f t="shared" si="529"/>
        <x:v>-5.9226502380440582E-3</x:v>
      </x:c>
      <x:c r="H931" s="33">
        <x:f t="shared" si="530"/>
        <x:v>1.8510520145609277E-4</x:v>
      </x:c>
      <x:c r="I931" s="33">
        <x:f t="shared" si="531"/>
        <x:v>4.5996489741571001E-3</x:v>
      </x:c>
      <x:c r="J931" s="34">
        <x:f t="shared" si="532"/>
        <x:v>0.11632992187791487</x:v>
      </x:c>
      <x:c r="K931" s="34">
        <x:f t="shared" si="533"/>
        <x:v>0.12760722504271171</x:v>
      </x:c>
      <x:c r="L931" s="34">
        <x:f t="shared" si="534"/>
        <x:v>0.90430022599609039</x:v>
      </x:c>
      <x:c r="M931" s="34">
        <x:f t="shared" si="535"/>
        <x:v>6.9186467232060928E-2</x:v>
      </x:c>
      <x:c r="N931" s="34">
        <x:f t="shared" si="506"/>
        <x:v>1.217423840148778</x:v>
      </x:c>
      <x:c r="O931" s="35">
        <x:f t="shared" si="507"/>
        <x:v>0.20037158701509877</x:v>
      </x:c>
      <x:c r="P931" s="26" t="b">
        <x:f t="shared" si="508"/>
        <x:v>0</x:v>
      </x:c>
      <x:c r="Q931" s="26" t="b">
        <x:f t="shared" si="509"/>
        <x:v>0</x:v>
      </x:c>
      <x:c r="R931" s="26" t="b">
        <x:f t="shared" si="510"/>
        <x:v>0</x:v>
      </x:c>
      <x:c r="S931" s="26" t="b">
        <x:f t="shared" si="536"/>
        <x:v>0</x:v>
      </x:c>
      <x:c r="T931" s="26" t="str">
        <x:f t="shared" si="537"/>
        <x:v>不调</x:v>
      </x:c>
      <x:c r="U931" s="34">
        <x:f t="shared" si="511"/>
        <x:v>0.11632992187791487</x:v>
      </x:c>
      <x:c r="V931" s="34">
        <x:f t="shared" si="512"/>
        <x:v>0.12760722504271171</x:v>
      </x:c>
      <x:c r="W931" s="34">
        <x:f t="shared" si="513"/>
        <x:v>0.90430022599609039</x:v>
      </x:c>
      <x:c r="X931" s="34">
        <x:f t="shared" si="514"/>
        <x:v>6.9186467232060928E-2</x:v>
      </x:c>
      <x:c r="Y931" s="34">
        <x:f t="shared" si="538"/>
        <x:v>0.99998626710299976</x:v>
      </x:c>
      <x:c r="Z931" s="34">
        <x:f t="shared" si="515"/>
        <x:v>0.11632832433107967</x:v>
      </x:c>
      <x:c r="AA931" s="34">
        <x:f t="shared" si="516"/>
        <x:v>0.12760547262583372</x:v>
      </x:c>
      <x:c r="AB931" s="34">
        <x:f t="shared" si="517"/>
        <x:v>0.90428780733422953</x:v>
      </x:c>
      <x:c r="AC931" s="34">
        <x:f t="shared" si="518"/>
        <x:v>6.9185517101432614E-2</x:v>
      </x:c>
      <x:c r="AD931" s="34">
        <x:f t="shared" si="519"/>
        <x:v>1.2174071213925755</x:v>
      </x:c>
      <x:c r="AE931" s="34">
        <x:f t="shared" si="539"/>
        <x:v>1.242865545467589</x:v>
      </x:c>
      <x:c r="AF931" s="33">
        <x:f t="shared" si="520"/>
        <x:v>-2.04836510013926E-2</x:v>
      </x:c>
      <x:c r="AG931" s="33">
        <x:f t="shared" si="540"/>
        <x:v>-4.9714884001772486E-4</x:v>
      </x:c>
      <x:c r="AH931" s="30">
        <x:f t="shared" si="541"/>
        <x:v>45107</x:v>
      </x:c>
      <x:c r="AI931" s="36">
        <x:f t="shared" si="521"/>
        <x:v>2023</x:v>
      </x:c>
      <x:c r="AJ931" s="36">
        <x:f t="shared" si="522"/>
        <x:v>8</x:v>
      </x:c>
      <x:c r="AK931" s="26">
        <x:f t="shared" si="523"/>
        <x:v>1</x:v>
      </x:c>
      <x:c r="AL931" s="34">
        <x:f t="shared" si="542"/>
        <x:v>1.2218054109963561</x:v>
      </x:c>
      <x:c r="AM931" s="35">
        <x:f t="shared" si="524"/>
        <x:v>-3.5998282248512758E-3</x:v>
      </x:c>
      <x:c r="AN931" s="34">
        <x:f t="shared" si="543"/>
        <x:v>1.242865545467589</x:v>
      </x:c>
      <x:c r="AO931" s="35">
        <x:f t="shared" si="525"/>
        <x:v>-2.04836510013926E-2</x:v>
      </x:c>
      <x:c r="AP931" s="31">
        <x:f t="shared" si="526"/>
        <x:v>1</x:v>
      </x:c>
      <x:c r="AQ931" s="26" t="b">
        <x:f t="shared" si="527"/>
        <x:v>1</x:v>
      </x:c>
    </x:row>
    <x:row r="932">
      <x:c r="A932" s="30" t="n">
        <x:f>'净值底稿'!A894</x:f>
        <x:v>45170</x:v>
      </x:c>
      <x:c r="B932" s="32" t="n">
        <x:f>'净值底稿'!F894</x:f>
        <x:v>1.623960350884405</x:v>
      </x:c>
      <x:c r="C932" s="32" t="n">
        <x:f>'净值底稿'!O894</x:f>
        <x:v>1.2493416279635654</x:v>
      </x:c>
      <x:c r="D932" s="32" t="n">
        <x:f>'净值底稿'!P894</x:f>
        <x:v>1.6199</x:v>
      </x:c>
      <x:c r="E932" s="32" t="n">
        <x:f>'净值底稿'!Q894</x:f>
        <x:v>1.6586</x:v>
      </x:c>
      <x:c r="F932" s="33">
        <x:f t="shared" si="528"/>
        <x:v>-1.2765524112343107E-2</x:v>
      </x:c>
      <x:c r="G932" s="33">
        <x:f t="shared" si="529"/>
        <x:v>1.8523327621220442E-3</x:v>
      </x:c>
      <x:c r="H932" s="33">
        <x:f t="shared" si="530"/>
        <x:v>-6.7859346082665972E-4</x:v>
      </x:c>
      <x:c r="I932" s="33">
        <x:f t="shared" si="531"/>
        <x:v>-7.831797096209403E-4</x:v>
      </x:c>
      <x:c r="J932" s="34">
        <x:f t="shared" si="532"/>
        <x:v>0.1148433323018828</x:v>
      </x:c>
      <x:c r="K932" s="34">
        <x:f t="shared" si="533"/>
        <x:v>0.12784184042340463</x:v>
      </x:c>
      <x:c r="L932" s="34">
        <x:f t="shared" si="534"/>
        <x:v>0.90367416354146723</x:v>
      </x:c>
      <x:c r="M932" s="34">
        <x:f t="shared" si="535"/>
        <x:v>6.9131332408239141E-2</x:v>
      </x:c>
      <x:c r="N932" s="34">
        <x:f t="shared" si="506"/>
        <x:v>1.215490668674994</x:v>
      </x:c>
      <x:c r="O932" s="35">
        <x:f t="shared" si="507"/>
        <x:v>0.19966025160015294</x:v>
      </x:c>
      <x:c r="P932" s="26" t="b">
        <x:f t="shared" si="508"/>
        <x:v>0</x:v>
      </x:c>
      <x:c r="Q932" s="26" t="b">
        <x:f t="shared" si="509"/>
        <x:v>0</x:v>
      </x:c>
      <x:c r="R932" s="26" t="b">
        <x:f t="shared" si="510"/>
        <x:v>0</x:v>
      </x:c>
      <x:c r="S932" s="26" t="b">
        <x:f t="shared" si="536"/>
        <x:v>0</x:v>
      </x:c>
      <x:c r="T932" s="26" t="str">
        <x:f t="shared" si="537"/>
        <x:v>不调</x:v>
      </x:c>
      <x:c r="U932" s="34">
        <x:f t="shared" si="511"/>
        <x:v>0.1148433323018828</x:v>
      </x:c>
      <x:c r="V932" s="34">
        <x:f t="shared" si="512"/>
        <x:v>0.12784184042340463</x:v>
      </x:c>
      <x:c r="W932" s="34">
        <x:f t="shared" si="513"/>
        <x:v>0.90367416354146723</x:v>
      </x:c>
      <x:c r="X932" s="34">
        <x:f t="shared" si="514"/>
        <x:v>6.9131332408239141E-2</x:v>
      </x:c>
      <x:c r="Y932" s="34">
        <x:f t="shared" si="538"/>
        <x:v>0.99998626710299976</x:v>
      </x:c>
      <x:c r="Z932" s="34">
        <x:f t="shared" si="515"/>
        <x:v>0.11484175517022914</x:v>
      </x:c>
      <x:c r="AA932" s="34">
        <x:f t="shared" si="516"/>
        <x:v>0.12784008478457778</x:v>
      </x:c>
      <x:c r="AB932" s="34">
        <x:f t="shared" si="517"/>
        <x:v>0.90366175347725752</x:v>
      </x:c>
      <x:c r="AC932" s="34">
        <x:f t="shared" si="518"/>
        <x:v>6.9130383034771689E-2</x:v>
      </x:c>
      <x:c r="AD932" s="34">
        <x:f t="shared" si="519"/>
        <x:v>1.2154739764668361</x:v>
      </x:c>
      <x:c r="AE932" s="34">
        <x:f t="shared" si="539"/>
        <x:v>1.242865545467589</x:v>
      </x:c>
      <x:c r="AF932" s="33">
        <x:f t="shared" si="520"/>
        <x:v>-2.2039044449049916E-2</x:v>
      </x:c>
      <x:c r="AG932" s="33">
        <x:f t="shared" si="540"/>
        <x:v>-1.587919843550889E-3</x:v>
      </x:c>
      <x:c r="AH932" s="30">
        <x:f t="shared" si="541"/>
        <x:v>45107</x:v>
      </x:c>
      <x:c r="AI932" s="36">
        <x:f t="shared" si="521"/>
        <x:v>2023</x:v>
      </x:c>
      <x:c r="AJ932" s="36">
        <x:f t="shared" si="522"/>
        <x:v>9</x:v>
      </x:c>
      <x:c r="AK932" s="26">
        <x:f t="shared" si="523"/>
        <x:v>0</x:v>
      </x:c>
      <x:c r="AL932" s="34">
        <x:f t="shared" si="542"/>
        <x:v>1.2174071213925755</x:v>
      </x:c>
      <x:c r="AM932" s="35" t="str">
        <x:f t="shared" si="524"/>
      </x:c>
      <x:c r="AN932" s="34">
        <x:f t="shared" si="543"/>
        <x:v>1.242865545467589</x:v>
      </x:c>
      <x:c r="AO932" s="35">
        <x:f t="shared" si="525"/>
        <x:v>-2.2039044449049916E-2</x:v>
      </x:c>
      <x:c r="AP932" s="31">
        <x:f t="shared" si="526"/>
        <x:v>1</x:v>
      </x:c>
      <x:c r="AQ932" s="26" t="b">
        <x:f t="shared" si="527"/>
        <x:v>1</x:v>
      </x:c>
    </x:row>
    <x:row r="933">
      <x:c r="A933" s="30" t="n">
        <x:f>'净值底稿'!A895</x:f>
        <x:v>45173</x:v>
      </x:c>
      <x:c r="B933" s="32" t="n">
        <x:f>'净值底稿'!F895</x:f>
        <x:v>1.62835616518206</x:v>
      </x:c>
      <x:c r="C933" s="32" t="n">
        <x:f>'净值底稿'!O895</x:f>
        <x:v>1.2655937535078459</x:v>
      </x:c>
      <x:c r="D933" s="32" t="n">
        <x:f>'净值底稿'!P895</x:f>
        <x:v>1.6177</x:v>
      </x:c>
      <x:c r="E933" s="32" t="n">
        <x:f>'净值底稿'!Q895</x:f>
        <x:v>1.6647</x:v>
      </x:c>
      <x:c r="F933" s="33">
        <x:f t="shared" si="528"/>
        <x:v>2.7068482892831369E-3</x:v>
      </x:c>
      <x:c r="G933" s="33">
        <x:f t="shared" si="529"/>
        <x:v>1.3008552008926033E-2</x:v>
      </x:c>
      <x:c r="H933" s="33">
        <x:f t="shared" si="530"/>
        <x:v>-1.3581085252175606E-3</x:v>
      </x:c>
      <x:c r="I933" s="33">
        <x:f t="shared" si="531"/>
        <x:v>3.6778005546846959E-3</x:v>
      </x:c>
      <x:c r="J933" s="34">
        <x:f t="shared" si="532"/>
        <x:v>0.11515261437874995</x:v>
      </x:c>
      <x:c r="K933" s="34">
        <x:f t="shared" si="533"/>
        <x:v>0.12950309917632347</x:v>
      </x:c>
      <x:c r="L933" s="34">
        <x:f t="shared" si="534"/>
        <x:v>0.90243448274594706</x:v>
      </x:c>
      <x:c r="M933" s="34">
        <x:f t="shared" si="535"/>
        <x:v>6.9384630795842533E-2</x:v>
      </x:c>
      <x:c r="N933" s="34">
        <x:f t="shared" si="506"/>
        <x:v>1.2164748270968631</x:v>
      </x:c>
      <x:c r="O933" s="35">
        <x:f t="shared" si="507"/>
        <x:v>0.2011185995019299</x:v>
      </x:c>
      <x:c r="P933" s="26" t="b">
        <x:f t="shared" si="508"/>
        <x:v>0</x:v>
      </x:c>
      <x:c r="Q933" s="26" t="b">
        <x:f t="shared" si="509"/>
        <x:v>0</x:v>
      </x:c>
      <x:c r="R933" s="26" t="b">
        <x:f t="shared" si="510"/>
        <x:v>0</x:v>
      </x:c>
      <x:c r="S933" s="26" t="b">
        <x:f t="shared" si="536"/>
        <x:v>0</x:v>
      </x:c>
      <x:c r="T933" s="26" t="str">
        <x:f t="shared" si="537"/>
        <x:v>不调</x:v>
      </x:c>
      <x:c r="U933" s="34">
        <x:f t="shared" si="511"/>
        <x:v>0.11515261437874995</x:v>
      </x:c>
      <x:c r="V933" s="34">
        <x:f t="shared" si="512"/>
        <x:v>0.12950309917632347</x:v>
      </x:c>
      <x:c r="W933" s="34">
        <x:f t="shared" si="513"/>
        <x:v>0.90243448274594706</x:v>
      </x:c>
      <x:c r="X933" s="34">
        <x:f t="shared" si="514"/>
        <x:v>6.9384630795842533E-2</x:v>
      </x:c>
      <x:c r="Y933" s="34">
        <x:f t="shared" si="538"/>
        <x:v>0.99995880187477393</x:v>
      </x:c>
      <x:c r="Z933" s="34">
        <x:f t="shared" si="515"/>
        <x:v>0.11514787030692267</x:v>
      </x:c>
      <x:c r="AA933" s="34">
        <x:f t="shared" si="516"/>
        <x:v>0.12949776389142645</x:v>
      </x:c>
      <x:c r="AB933" s="34">
        <x:f t="shared" si="517"/>
        <x:v>0.90239730413711861</x:v>
      </x:c>
      <x:c r="AC933" s="34">
        <x:f t="shared" si="518"/>
        <x:v>6.9381772279134238E-2</x:v>
      </x:c>
      <x:c r="AD933" s="34">
        <x:f t="shared" si="519"/>
        <x:v>1.216424710614602</x:v>
      </x:c>
      <x:c r="AE933" s="34">
        <x:f t="shared" si="539"/>
        <x:v>1.242865545467589</x:v>
      </x:c>
      <x:c r="AF933" s="33">
        <x:f t="shared" si="520"/>
        <x:v>-2.1274091110989324E-2</x:v>
      </x:c>
      <x:c r="AG933" s="33">
        <x:f t="shared" si="540"/>
        <x:v>7.8219210462204813E-4</x:v>
      </x:c>
      <x:c r="AH933" s="30">
        <x:f t="shared" si="541"/>
        <x:v>45107</x:v>
      </x:c>
      <x:c r="AI933" s="36">
        <x:f t="shared" si="521"/>
        <x:v>2023</x:v>
      </x:c>
      <x:c r="AJ933" s="36">
        <x:f t="shared" si="522"/>
        <x:v>9</x:v>
      </x:c>
      <x:c r="AK933" s="26">
        <x:f t="shared" si="523"/>
        <x:v>0</x:v>
      </x:c>
      <x:c r="AL933" s="34">
        <x:f t="shared" si="542"/>
        <x:v>1.2174071213925755</x:v>
      </x:c>
      <x:c r="AM933" s="35" t="str">
        <x:f t="shared" si="524"/>
      </x:c>
      <x:c r="AN933" s="34">
        <x:f t="shared" si="543"/>
        <x:v>1.242865545467589</x:v>
      </x:c>
      <x:c r="AO933" s="35">
        <x:f t="shared" si="525"/>
        <x:v>-2.1274091110989324E-2</x:v>
      </x:c>
      <x:c r="AP933" s="31">
        <x:f t="shared" si="526"/>
        <x:v>1</x:v>
      </x:c>
      <x:c r="AQ933" s="26" t="b">
        <x:f t="shared" si="527"/>
        <x:v>1</x:v>
      </x:c>
    </x:row>
    <x:row r="934">
      <x:c r="A934" s="30" t="n">
        <x:f>'净值底稿'!A896</x:f>
        <x:v>45174</x:v>
      </x:c>
      <x:c r="B934" s="32" t="n">
        <x:f>'净值底稿'!F896</x:f>
        <x:v>1.601556442951795</x:v>
      </x:c>
      <x:c r="C934" s="32" t="n">
        <x:f>'净值底稿'!O896</x:f>
        <x:v>1.259248269711437</x:v>
      </x:c>
      <x:c r="D934" s="32" t="n">
        <x:f>'净值底稿'!P896</x:f>
        <x:v>1.6172</x:v>
      </x:c>
      <x:c r="E934" s="32" t="n">
        <x:f>'净值底稿'!Q896</x:f>
        <x:v>1.6659</x:v>
      </x:c>
      <x:c r="F934" s="33">
        <x:f t="shared" si="528"/>
        <x:v>-1.645814521620248E-2</x:v>
      </x:c>
      <x:c r="G934" s="33">
        <x:f t="shared" si="529"/>
        <x:v>-5.0138393768308642E-3</x:v>
      </x:c>
      <x:c r="H934" s="33">
        <x:f t="shared" si="530"/>
        <x:v>-3.0908079371949615E-4</x:v>
      </x:c>
      <x:c r="I934" s="33">
        <x:f t="shared" si="531"/>
        <x:v>7.208506037124085E-4</x:v>
      </x:c>
      <x:c r="J934" s="34">
        <x:f t="shared" si="532"/>
        <x:v>0.11325274993607488</x:v>
      </x:c>
      <x:c r="K934" s="34">
        <x:f t="shared" si="533"/>
        <x:v>0.12884848290361606</x:v>
      </x:c>
      <x:c r="L934" s="34">
        <x:f t="shared" si="534"/>
        <x:v>0.90211839046210562</x:v>
      </x:c>
      <x:c r="M934" s="34">
        <x:f t="shared" si="535"/>
        <x:v>6.9431786171568283E-2</x:v>
      </x:c>
      <x:c r="N934" s="34">
        <x:f t="shared" si="506"/>
        <x:v>1.2136514094733648</x:v>
      </x:c>
      <x:c r="O934" s="35">
        <x:f t="shared" si="507"/>
        <x:v>0.19948168885227513</x:v>
      </x:c>
      <x:c r="P934" s="26" t="b">
        <x:f t="shared" si="508"/>
        <x:v>0</x:v>
      </x:c>
      <x:c r="Q934" s="26" t="b">
        <x:f t="shared" si="509"/>
        <x:v>0</x:v>
      </x:c>
      <x:c r="R934" s="26" t="b">
        <x:f t="shared" si="510"/>
        <x:v>0</x:v>
      </x:c>
      <x:c r="S934" s="26" t="b">
        <x:f t="shared" si="536"/>
        <x:v>0</x:v>
      </x:c>
      <x:c r="T934" s="26" t="str">
        <x:f t="shared" si="537"/>
        <x:v>不调</x:v>
      </x:c>
      <x:c r="U934" s="34">
        <x:f t="shared" si="511"/>
        <x:v>0.11325274993607488</x:v>
      </x:c>
      <x:c r="V934" s="34">
        <x:f t="shared" si="512"/>
        <x:v>0.12884848290361606</x:v>
      </x:c>
      <x:c r="W934" s="34">
        <x:f t="shared" si="513"/>
        <x:v>0.90211839046210562</x:v>
      </x:c>
      <x:c r="X934" s="34">
        <x:f t="shared" si="514"/>
        <x:v>6.9431786171568283E-2</x:v>
      </x:c>
      <x:c r="Y934" s="34">
        <x:f t="shared" si="538"/>
        <x:v>0.99998626710299976</x:v>
      </x:c>
      <x:c r="Z934" s="34">
        <x:f t="shared" si="515"/>
        <x:v>0.11325119464772501</x:v>
      </x:c>
      <x:c r="AA934" s="34">
        <x:f t="shared" si="516"/>
        <x:v>0.1288467134406717</x:v>
      </x:c>
      <x:c r="AB934" s="34">
        <x:f t="shared" si="517"/>
        <x:v>0.90210600176316735</x:v>
      </x:c>
      <x:c r="AC934" s="34">
        <x:f t="shared" si="518"/>
        <x:v>6.9430832672000245E-2</x:v>
      </x:c>
      <x:c r="AD934" s="34">
        <x:f t="shared" si="519"/>
        <x:v>1.2136347425235643</x:v>
      </x:c>
      <x:c r="AE934" s="34">
        <x:f t="shared" si="539"/>
        <x:v>1.242865545467589</x:v>
      </x:c>
      <x:c r="AF934" s="33">
        <x:f t="shared" si="520"/>
        <x:v>-2.3518877846941622E-2</x:v>
      </x:c>
      <x:c r="AG934" s="33">
        <x:f t="shared" si="540"/>
        <x:v>-2.293580578141996E-3</x:v>
      </x:c>
      <x:c r="AH934" s="30">
        <x:f t="shared" si="541"/>
        <x:v>45107</x:v>
      </x:c>
      <x:c r="AI934" s="36">
        <x:f t="shared" si="521"/>
        <x:v>2023</x:v>
      </x:c>
      <x:c r="AJ934" s="36">
        <x:f t="shared" si="522"/>
        <x:v>9</x:v>
      </x:c>
      <x:c r="AK934" s="26">
        <x:f t="shared" si="523"/>
        <x:v>0</x:v>
      </x:c>
      <x:c r="AL934" s="34">
        <x:f t="shared" si="542"/>
        <x:v>1.2174071213925755</x:v>
      </x:c>
      <x:c r="AM934" s="35" t="str">
        <x:f t="shared" si="524"/>
      </x:c>
      <x:c r="AN934" s="34">
        <x:f t="shared" si="543"/>
        <x:v>1.242865545467589</x:v>
      </x:c>
      <x:c r="AO934" s="35">
        <x:f t="shared" si="525"/>
        <x:v>-2.3518877846941622E-2</x:v>
      </x:c>
      <x:c r="AP934" s="31">
        <x:f t="shared" si="526"/>
        <x:v>1</x:v>
      </x:c>
      <x:c r="AQ934" s="26" t="b">
        <x:f t="shared" si="527"/>
        <x:v>1</x:v>
      </x:c>
    </x:row>
    <x:row r="935">
      <x:c r="A935" s="30" t="n">
        <x:f>'净值底稿'!A897</x:f>
        <x:v>45175</x:v>
      </x:c>
      <x:c r="B935" s="32" t="n">
        <x:f>'净值底稿'!F897</x:f>
        <x:v>1.60025305217786</x:v>
      </x:c>
      <x:c r="C935" s="32" t="n">
        <x:f>'净值底稿'!O897</x:f>
        <x:v>1.2609991166468564</x:v>
      </x:c>
      <x:c r="D935" s="32" t="n">
        <x:f>'净值底稿'!P897</x:f>
        <x:v>1.6154</x:v>
      </x:c>
      <x:c r="E935" s="32" t="n">
        <x:f>'净值底稿'!Q897</x:f>
        <x:v>1.6602</x:v>
      </x:c>
      <x:c r="F935" s="33">
        <x:f t="shared" si="528"/>
        <x:v>-8.1382756110226495E-4</x:v>
      </x:c>
      <x:c r="G935" s="33">
        <x:f t="shared" si="529"/>
        <x:v>1.39039058264534E-3</x:v>
      </x:c>
      <x:c r="H935" s="33">
        <x:f t="shared" si="530"/>
        <x:v>-1.1130348750927332E-3</x:v>
      </x:c>
      <x:c r="I935" s="33">
        <x:f t="shared" si="531"/>
        <x:v>-3.4215739240051057E-3</x:v>
      </x:c>
      <x:c r="J935" s="34">
        <x:f t="shared" si="532"/>
        <x:v>0.11315902770419294</x:v>
      </x:c>
      <x:c r="K935" s="34">
        <x:f t="shared" si="533"/>
        <x:v>0.12902586069764441</x:v>
      </x:c>
      <x:c r="L935" s="34">
        <x:f t="shared" si="534"/>
        <x:v>0.90110192632217445</x:v>
      </x:c>
      <x:c r="M935" s="34">
        <x:f t="shared" si="535"/>
        <x:v>6.9193269945407768E-2</x:v>
      </x:c>
      <x:c r="N935" s="34">
        <x:f t="shared" si="506"/>
        <x:v>1.2124800846694197</x:v>
      </x:c>
      <x:c r="O935" s="35">
        <x:f t="shared" si="507"/>
        <x:v>0.19974339493408549</x:v>
      </x:c>
      <x:c r="P935" s="26" t="b">
        <x:f t="shared" si="508"/>
        <x:v>0</x:v>
      </x:c>
      <x:c r="Q935" s="26" t="b">
        <x:f t="shared" si="509"/>
        <x:v>0</x:v>
      </x:c>
      <x:c r="R935" s="26" t="b">
        <x:f t="shared" si="510"/>
        <x:v>0</x:v>
      </x:c>
      <x:c r="S935" s="26" t="b">
        <x:f t="shared" si="536"/>
        <x:v>0</x:v>
      </x:c>
      <x:c r="T935" s="26" t="str">
        <x:f t="shared" si="537"/>
        <x:v>不调</x:v>
      </x:c>
      <x:c r="U935" s="34">
        <x:f t="shared" si="511"/>
        <x:v>0.11315902770419294</x:v>
      </x:c>
      <x:c r="V935" s="34">
        <x:f t="shared" si="512"/>
        <x:v>0.12902586069764441</x:v>
      </x:c>
      <x:c r="W935" s="34">
        <x:f t="shared" si="513"/>
        <x:v>0.90110192632217445</x:v>
      </x:c>
      <x:c r="X935" s="34">
        <x:f t="shared" si="514"/>
        <x:v>6.9193269945407768E-2</x:v>
      </x:c>
      <x:c r="Y935" s="34">
        <x:f t="shared" si="538"/>
        <x:v>0.99998626710299976</x:v>
      </x:c>
      <x:c r="Z935" s="34">
        <x:f t="shared" si="515"/>
        <x:v>0.11315747370292083</x:v>
      </x:c>
      <x:c r="AA935" s="34">
        <x:f t="shared" si="516"/>
        <x:v>0.12902408879878907</x:v>
      </x:c>
      <x:c r="AB935" s="34">
        <x:f t="shared" si="517"/>
        <x:v>0.90108955158223358</x:v>
      </x:c>
      <x:c r="AC935" s="34">
        <x:f t="shared" si="518"/>
        <x:v>6.9192319721358503E-2</x:v>
      </x:c>
      <x:c r="AD935" s="34">
        <x:f t="shared" si="519"/>
        <x:v>1.212463433805302</x:v>
      </x:c>
      <x:c r="AE935" s="34">
        <x:f t="shared" si="539"/>
        <x:v>1.242865545467589</x:v>
      </x:c>
      <x:c r="AF935" s="33">
        <x:f t="shared" si="520"/>
        <x:v>-2.4461303777512988E-2</x:v>
      </x:c>
      <x:c r="AG935" s="33">
        <x:f t="shared" si="540"/>
        <x:v>-9.6512457761943615E-4</x:v>
      </x:c>
      <x:c r="AH935" s="30">
        <x:f t="shared" si="541"/>
        <x:v>45107</x:v>
      </x:c>
      <x:c r="AI935" s="36">
        <x:f t="shared" si="521"/>
        <x:v>2023</x:v>
      </x:c>
      <x:c r="AJ935" s="36">
        <x:f t="shared" si="522"/>
        <x:v>9</x:v>
      </x:c>
      <x:c r="AK935" s="26">
        <x:f t="shared" si="523"/>
        <x:v>0</x:v>
      </x:c>
      <x:c r="AL935" s="34">
        <x:f t="shared" si="542"/>
        <x:v>1.2174071213925755</x:v>
      </x:c>
      <x:c r="AM935" s="35" t="str">
        <x:f t="shared" si="524"/>
      </x:c>
      <x:c r="AN935" s="34">
        <x:f t="shared" si="543"/>
        <x:v>1.242865545467589</x:v>
      </x:c>
      <x:c r="AO935" s="35">
        <x:f t="shared" si="525"/>
        <x:v>-2.4461303777512988E-2</x:v>
      </x:c>
      <x:c r="AP935" s="31">
        <x:f t="shared" si="526"/>
        <x:v>1</x:v>
      </x:c>
      <x:c r="AQ935" s="26" t="b">
        <x:f t="shared" si="527"/>
        <x:v>1</x:v>
      </x:c>
    </x:row>
    <x:row r="936">
      <x:c r="A936" s="30" t="n">
        <x:f>'净值底稿'!A898</x:f>
        <x:v>45176</x:v>
      </x:c>
      <x:c r="B936" s="32" t="n">
        <x:f>'净值底稿'!F898</x:f>
        <x:v>1.567208765894825</x:v>
      </x:c>
      <x:c r="C936" s="32" t="n">
        <x:f>'净值底稿'!O898</x:f>
        <x:v>1.2420434526337232</x:v>
      </x:c>
      <x:c r="D936" s="32" t="n">
        <x:f>'净值底稿'!P898</x:f>
        <x:v>1.614</x:v>
      </x:c>
      <x:c r="E936" s="32" t="n">
        <x:f>'净值底稿'!Q898</x:f>
        <x:v>1.661</x:v>
      </x:c>
      <x:c r="F936" s="33">
        <x:f t="shared" si="528"/>
        <x:v>-2.0649413065054523E-2</x:v>
      </x:c>
      <x:c r="G936" s="33">
        <x:f t="shared" si="529"/>
        <x:v>-1.503225796346197E-2</x:v>
      </x:c>
      <x:c r="H936" s="33">
        <x:f t="shared" si="530"/>
        <x:v>-8.6665841277688838E-4</x:v>
      </x:c>
      <x:c r="I936" s="33">
        <x:f t="shared" si="531"/>
        <x:v>4.8186965425855988E-4</x:v>
      </x:c>
      <x:c r="J936" s="34">
        <x:f t="shared" si="532"/>
        <x:v>0.11082083828703117</x:v>
      </x:c>
      <x:c r="K936" s="34">
        <x:f t="shared" si="533"/>
        <x:v>0.12708456541246504</x:v>
      </x:c>
      <x:c r="L936" s="34">
        <x:f t="shared" si="534"/>
        <x:v>0.90030861474168944</x:v>
      </x:c>
      <x:c r="M936" s="34">
        <x:f t="shared" si="535"/>
        <x:v>6.9225661400539984E-2</x:v>
      </x:c>
      <x:c r="N936" s="34">
        <x:f t="shared" si="506"/>
        <x:v>1.2074396798417255</x:v>
      </x:c>
      <x:c r="O936" s="35">
        <x:f t="shared" si="507"/>
        <x:v>0.19703295135263527</x:v>
      </x:c>
      <x:c r="P936" s="26" t="b">
        <x:f t="shared" si="508"/>
        <x:v>0</x:v>
      </x:c>
      <x:c r="Q936" s="26" t="b">
        <x:f t="shared" si="509"/>
        <x:v>0</x:v>
      </x:c>
      <x:c r="R936" s="26" t="b">
        <x:f t="shared" si="510"/>
        <x:v>0</x:v>
      </x:c>
      <x:c r="S936" s="26" t="b">
        <x:f t="shared" si="536"/>
        <x:v>0</x:v>
      </x:c>
      <x:c r="T936" s="26" t="str">
        <x:f t="shared" si="537"/>
        <x:v>不调</x:v>
      </x:c>
      <x:c r="U936" s="34">
        <x:f t="shared" si="511"/>
        <x:v>0.11082083828703117</x:v>
      </x:c>
      <x:c r="V936" s="34">
        <x:f t="shared" si="512"/>
        <x:v>0.12708456541246504</x:v>
      </x:c>
      <x:c r="W936" s="34">
        <x:f t="shared" si="513"/>
        <x:v>0.90030861474168944</x:v>
      </x:c>
      <x:c r="X936" s="34">
        <x:f t="shared" si="514"/>
        <x:v>6.9225661400539984E-2</x:v>
      </x:c>
      <x:c r="Y936" s="34">
        <x:f t="shared" si="538"/>
        <x:v>0.99998626710299976</x:v>
      </x:c>
      <x:c r="Z936" s="34">
        <x:f t="shared" si="515"/>
        <x:v>0.11081931639587349</x:v>
      </x:c>
      <x:c r="AA936" s="34">
        <x:f t="shared" si="516"/>
        <x:v>0.12708282017321793</x:v>
      </x:c>
      <x:c r="AB936" s="34">
        <x:f t="shared" si="517"/>
        <x:v>0.90029625089621479</x:v>
      </x:c>
      <x:c r="AC936" s="34">
        <x:f t="shared" si="518"/>
        <x:v>6.9224710731662198E-2</x:v>
      </x:c>
      <x:c r="AD936" s="34">
        <x:f t="shared" si="519"/>
        <x:v>1.2074230981969682</x:v>
      </x:c>
      <x:c r="AE936" s="34">
        <x:f t="shared" si="539"/>
        <x:v>1.242865545467589</x:v>
      </x:c>
      <x:c r="AF936" s="33">
        <x:f t="shared" si="520"/>
        <x:v>-2.8516718803470065E-2</x:v>
      </x:c>
      <x:c r="AG936" s="33">
        <x:f t="shared" si="540"/>
        <x:v>-4.1571031899202415E-3</x:v>
      </x:c>
      <x:c r="AH936" s="30">
        <x:f t="shared" si="541"/>
        <x:v>45107</x:v>
      </x:c>
      <x:c r="AI936" s="36">
        <x:f t="shared" si="521"/>
        <x:v>2023</x:v>
      </x:c>
      <x:c r="AJ936" s="36">
        <x:f t="shared" si="522"/>
        <x:v>9</x:v>
      </x:c>
      <x:c r="AK936" s="26">
        <x:f t="shared" si="523"/>
        <x:v>0</x:v>
      </x:c>
      <x:c r="AL936" s="34">
        <x:f t="shared" si="542"/>
        <x:v>1.2174071213925755</x:v>
      </x:c>
      <x:c r="AM936" s="35" t="str">
        <x:f t="shared" si="524"/>
      </x:c>
      <x:c r="AN936" s="34">
        <x:f t="shared" si="543"/>
        <x:v>1.242865545467589</x:v>
      </x:c>
      <x:c r="AO936" s="35">
        <x:f t="shared" si="525"/>
        <x:v>-2.8516718803470065E-2</x:v>
      </x:c>
      <x:c r="AP936" s="31">
        <x:f t="shared" si="526"/>
        <x:v>1</x:v>
      </x:c>
      <x:c r="AQ936" s="26" t="b">
        <x:f t="shared" si="527"/>
        <x:v>1</x:v>
      </x:c>
    </x:row>
    <x:row r="937">
      <x:c r="A937" s="30" t="n">
        <x:f>'净值底稿'!A899</x:f>
        <x:v>45177</x:v>
      </x:c>
      <x:c r="B937" s="32" t="n">
        <x:f>'净值底稿'!F899</x:f>
        <x:v>1.55717089301967</x:v>
      </x:c>
      <x:c r="C937" s="32" t="n">
        <x:f>'净值底稿'!O899</x:f>
        <x:v>1.242486350831352</x:v>
      </x:c>
      <x:c r="D937" s="32" t="n">
        <x:f>'净值底稿'!P899</x:f>
        <x:v>1.613</x:v>
      </x:c>
      <x:c r="E937" s="32" t="n">
        <x:f>'净值底稿'!Q899</x:f>
        <x:v>1.6725</x:v>
      </x:c>
      <x:c r="F937" s="33">
        <x:f t="shared" si="528"/>
        <x:v>-6.4049366578318168E-3</x:v>
      </x:c>
      <x:c r="G937" s="33">
        <x:f t="shared" si="529"/>
        <x:v>3.5658832763840742E-4</x:v>
      </x:c>
      <x:c r="H937" s="33">
        <x:f t="shared" si="530"/>
        <x:v>-6.1957868649320513E-4</x:v>
      </x:c>
      <x:c r="I937" s="33">
        <x:f t="shared" si="531"/>
        <x:v>6.9235400361229438E-3</x:v>
      </x:c>
      <x:c r="J937" s="34">
        <x:f t="shared" si="532"/>
        <x:v>0.11010952569389369</x:v>
      </x:c>
      <x:c r="K937" s="34">
        <x:f t="shared" si="533"/>
        <x:v>0.12712813642353507</x:v>
      </x:c>
      <x:c r="L937" s="34">
        <x:f t="shared" si="534"/>
        <x:v>0.8997384465276298</x:v>
      </x:c>
      <x:c r="M937" s="34">
        <x:f t="shared" si="535"/>
        <x:v>6.970399078790189E-2</x:v>
      </x:c>
      <x:c r="N937" s="34">
        <x:f t="shared" si="506"/>
        <x:v>1.2066800994329603</x:v>
      </x:c>
      <x:c r="O937" s="35">
        <x:f t="shared" si="507"/>
        <x:v>0.19660360871859145</x:v>
      </x:c>
      <x:c r="P937" s="26" t="b">
        <x:f t="shared" si="508"/>
        <x:v>0</x:v>
      </x:c>
      <x:c r="Q937" s="26" t="b">
        <x:f t="shared" si="509"/>
        <x:v>0</x:v>
      </x:c>
      <x:c r="R937" s="26" t="b">
        <x:f t="shared" si="510"/>
        <x:v>0</x:v>
      </x:c>
      <x:c r="S937" s="26" t="b">
        <x:f t="shared" si="536"/>
        <x:v>0</x:v>
      </x:c>
      <x:c r="T937" s="26" t="str">
        <x:f t="shared" si="537"/>
        <x:v>不调</x:v>
      </x:c>
      <x:c r="U937" s="34">
        <x:f t="shared" si="511"/>
        <x:v>0.11010952569389369</x:v>
      </x:c>
      <x:c r="V937" s="34">
        <x:f t="shared" si="512"/>
        <x:v>0.12712813642353507</x:v>
      </x:c>
      <x:c r="W937" s="34">
        <x:f t="shared" si="513"/>
        <x:v>0.8997384465276298</x:v>
      </x:c>
      <x:c r="X937" s="34">
        <x:f t="shared" si="514"/>
        <x:v>6.970399078790189E-2</x:v>
      </x:c>
      <x:c r="Y937" s="34">
        <x:f t="shared" si="538"/>
        <x:v>0.99998626710299976</x:v>
      </x:c>
      <x:c r="Z937" s="34">
        <x:f t="shared" si="515"/>
        <x:v>0.11010801357111859</x:v>
      </x:c>
      <x:c r="AA937" s="34">
        <x:f t="shared" si="516"/>
        <x:v>0.12712639058593173</x:v>
      </x:c>
      <x:c r="AB937" s="34">
        <x:f t="shared" si="517"/>
        <x:v>0.89972609051221653</x:v>
      </x:c>
      <x:c r="AC937" s="34">
        <x:f t="shared" si="518"/>
        <x:v>6.9703033550175889E-2</x:v>
      </x:c>
      <x:c r="AD937" s="34">
        <x:f t="shared" si="519"/>
        <x:v>1.2066635282194427</x:v>
      </x:c>
      <x:c r="AE937" s="34">
        <x:f t="shared" si="539"/>
        <x:v>1.242865545467589</x:v>
      </x:c>
      <x:c r="AF937" s="33">
        <x:f t="shared" si="520"/>
        <x:v>-2.9127862929474335E-2</x:v>
      </x:c>
      <x:c r="AG937" s="33">
        <x:f t="shared" si="540"/>
        <x:v>-6.2908352396096046E-4</x:v>
      </x:c>
      <x:c r="AH937" s="30">
        <x:f t="shared" si="541"/>
        <x:v>45107</x:v>
      </x:c>
      <x:c r="AI937" s="36">
        <x:f t="shared" si="521"/>
        <x:v>2023</x:v>
      </x:c>
      <x:c r="AJ937" s="36">
        <x:f t="shared" si="522"/>
        <x:v>9</x:v>
      </x:c>
      <x:c r="AK937" s="26">
        <x:f t="shared" si="523"/>
        <x:v>0</x:v>
      </x:c>
      <x:c r="AL937" s="34">
        <x:f t="shared" si="542"/>
        <x:v>1.2174071213925755</x:v>
      </x:c>
      <x:c r="AM937" s="35" t="str">
        <x:f t="shared" si="524"/>
      </x:c>
      <x:c r="AN937" s="34">
        <x:f t="shared" si="543"/>
        <x:v>1.242865545467589</x:v>
      </x:c>
      <x:c r="AO937" s="35">
        <x:f t="shared" si="525"/>
        <x:v>-2.9127862929474335E-2</x:v>
      </x:c>
      <x:c r="AP937" s="31">
        <x:f t="shared" si="526"/>
        <x:v>1</x:v>
      </x:c>
      <x:c r="AQ937" s="26" t="b">
        <x:f t="shared" si="527"/>
        <x:v>1</x:v>
      </x:c>
    </x:row>
    <x:row r="938">
      <x:c r="A938" s="30" t="n">
        <x:f>'净值底稿'!A900</x:f>
        <x:v>45180</x:v>
      </x:c>
      <x:c r="B938" s="32" t="n">
        <x:f>'净值底稿'!F900</x:f>
        <x:v>1.5803845921141675</x:v>
      </x:c>
      <x:c r="C938" s="32" t="n">
        <x:f>'净值底稿'!O900</x:f>
        <x:v>1.2564003919460844</x:v>
      </x:c>
      <x:c r="D938" s="32" t="n">
        <x:f>'净值底稿'!P900</x:f>
        <x:v>1.6125</x:v>
      </x:c>
      <x:c r="E938" s="32" t="n">
        <x:f>'净值底稿'!Q900</x:f>
        <x:v>1.6741</x:v>
      </x:c>
      <x:c r="F938" s="33">
        <x:f t="shared" si="528"/>
        <x:v>1.4907611745478722E-2</x:v>
      </x:c>
      <x:c r="G938" s="33">
        <x:f t="shared" si="529"/>
        <x:v>1.1198546451172353E-2</x:v>
      </x:c>
      <x:c r="H938" s="33">
        <x:f t="shared" si="530"/>
        <x:v>-3.0998140111593298E-4</x:v>
      </x:c>
      <x:c r="I938" s="33">
        <x:f t="shared" si="531"/>
        <x:v>9.566517189834034E-4</x:v>
      </x:c>
      <x:c r="J938" s="34">
        <x:f t="shared" si="532"/>
        <x:v>0.11174946108750272</x:v>
      </x:c>
      <x:c r="K938" s="34">
        <x:f t="shared" si="533"/>
        <x:v>0.12855002137607816</x:v>
      </x:c>
      <x:c r="L938" s="34">
        <x:f t="shared" si="534"/>
        <x:v>0.89944719215805902</x:v>
      </x:c>
      <x:c r="M938" s="34">
        <x:f t="shared" si="535"/>
        <x:v>6.9769715077040023E-2</x:v>
      </x:c>
      <x:c r="N938" s="34" t="n">
        <x:f t="shared" ref="N938:N1001" si="544">SUM(J938:M938)</x:f>
        <x:v>1.2095163896986798</x:v>
      </x:c>
      <x:c r="O938" s="35" t="n">
        <x:f t="shared" ref="O938:O1001" si="545">IFERROR((J938+K938)/N938,0)</x:f>
        <x:v>0.19867401922800348</x:v>
      </x:c>
      <x:c r="P938" s="26" t="b">
        <x:f t="shared" ref="P938:P1001" si="546">AND(MONTH(A938)=12,OR(A939="",YEAR(A938)&lt;&gt;YEAR(A939)))</x:f>
        <x:v>0</x:v>
      </x:c>
      <x:c r="Q938" s="26" t="b">
        <x:f t="shared" ref="Q938:Q1001" si="547">AND(MOD(MONTH(A938),3)=0,OR(A939="",MONTH(A938)&lt;&gt;MONTH(A939)))</x:f>
        <x:v>0</x:v>
      </x:c>
      <x:c r="R938" s="26" t="b">
        <x:f t="shared" ref="R938:R1001" si="548">OR(O938&gt;$E$7,O938&lt;$E$6)</x:f>
        <x:v>0</x:v>
      </x:c>
      <x:c r="S938" s="26" t="b">
        <x:f t="shared" si="536"/>
        <x:v>0</x:v>
      </x:c>
      <x:c r="T938" s="26" t="str">
        <x:f t="shared" si="537"/>
        <x:v>不调</x:v>
      </x:c>
      <x:c r="U938" s="34" t="n">
        <x:f t="shared" ref="U938:U1001" si="549">IF(OR(T938="年末+季度",T938="季度+动态"),N938*$E$5/2,IF(T938="季度",(J938+K938)/2,IF(T938="动态",N938*$E$5*IF(J938+K938=0,0.5,J938/(J938+K938)),J938)))</x:f>
        <x:v>0.11174946108750272</x:v>
      </x:c>
      <x:c r="V938" s="34" t="n">
        <x:f t="shared" ref="V938:V1001" si="550">IF(OR(T938="年末+季度",T938="季度+动态"),N938*$E$5/2,IF(T938="季度",(J938+K938)/2,IF(T938="动态",N938*$E$5*IF(J938+K938=0,0.5,K938/(J938+K938)),K938)))</x:f>
        <x:v>0.12855002137607816</x:v>
      </x:c>
      <x:c r="W938" s="34" t="n">
        <x:f t="shared" ref="W938:W1001" si="551">IF(OR(T938="年末+季度",T938="季度+动态",T938="动态"),N938*(1-$E$5)*IF(L938+M938=0,$B$7/($B$7+$B$8),L938/(L938+M938)),L938)</x:f>
        <x:v>0.899447192158059</x:v>
      </x:c>
      <x:c r="X938" s="34" t="n">
        <x:f t="shared" ref="X938:X1001" si="552">IF(OR(T938="年末+季度",T938="季度+动态",T938="动态"),N938*(1-$E$5)*IF(L938+M938=0,$B$8/($B$7+$B$8),M938/(L938+M938)),M938)</x:f>
        <x:v>0.06976971507704002</x:v>
      </x:c>
      <x:c r="Y938" s="34">
        <x:f t="shared" si="538"/>
        <x:v>0.99995880187477393</x:v>
      </x:c>
      <x:c r="Z938" s="34" t="n">
        <x:f t="shared" ref="Z938:Z1001" si="553">U938*Y938</x:f>
        <x:v>0.11174485721921089</x:v>
      </x:c>
      <x:c r="AA938" s="34" t="n">
        <x:f t="shared" ref="AA938:AA1001" si="554">V938*Y938</x:f>
        <x:v>0.12854472535619968</x:v>
      </x:c>
      <x:c r="AB938" s="34" t="n">
        <x:f t="shared" ref="AB938:AB1001" si="555">W938*Y938</x:f>
        <x:v>0.8994101366200022</x:v>
      </x:c>
      <x:c r="AC938" s="34" t="n">
        <x:f t="shared" ref="AC938:AC1001" si="556">X938*Y938</x:f>
        <x:v>0.0697668406955813</x:v>
      </x:c>
      <x:c r="AD938" s="34" t="n">
        <x:f t="shared" ref="AD938:AD1001" si="557">SUM(Z938:AC938)</x:f>
        <x:v>1.2094665598909942</x:v>
      </x:c>
      <x:c r="AE938" s="34">
        <x:f t="shared" si="539"/>
        <x:v>1.242865545467589</x:v>
      </x:c>
      <x:c r="AF938" s="33" t="n">
        <x:f t="shared" ref="AF938:AF1001" si="558">AD938/AE938-1</x:f>
        <x:v>-0.026872565337732857</x:v>
      </x:c>
      <x:c r="AG938" s="33">
        <x:f t="shared" si="540"/>
        <x:v>2.3229604657792891E-3</x:v>
      </x:c>
      <x:c r="AH938" s="30">
        <x:f t="shared" si="541"/>
        <x:v>45107</x:v>
      </x:c>
      <x:c r="AI938" s="36" t="n">
        <x:f t="shared" ref="AI938:AI1001" si="559">YEAR(A938)</x:f>
        <x:v>2023</x:v>
      </x:c>
      <x:c r="AJ938" s="36" t="n">
        <x:f t="shared" ref="AJ938:AJ1001" si="560">MONTH(A938)</x:f>
        <x:v>9</x:v>
      </x:c>
      <x:c r="AK938" s="26" t="n">
        <x:f t="shared" ref="AK938:AK1001" si="561">IF(MONTH(A938)&lt;&gt;MONTH(A939),1,0)</x:f>
        <x:v>0</x:v>
      </x:c>
      <x:c r="AL938" s="34">
        <x:f t="shared" si="542"/>
        <x:v>1.2174071213925755</x:v>
      </x:c>
      <x:c r="AM938" s="35" t="str">
        <x:f t="shared" ref="AM938:AM1001" si="562">IF(AK938,AD938/AL938-1,"")</x:f>
      </x:c>
      <x:c r="AN938" s="34">
        <x:f t="shared" si="543"/>
        <x:v>1.242865545467589</x:v>
      </x:c>
      <x:c r="AO938" s="35" t="n">
        <x:f t="shared" ref="AO938:AO1001" si="563">AD938/AN938-1</x:f>
        <x:v>-0.026872565337732857</x:v>
      </x:c>
      <x:c r="AP938" s="31" t="n">
        <x:f t="shared" ref="AP938:AP1001" si="564">IFERROR(SUM(Z938:AC938)/AD938,0)</x:f>
        <x:v>1</x:v>
      </x:c>
      <x:c r="AQ938" s="26" t="b">
        <x:f t="shared" ref="AQ938:AQ1001" si="565">AND(B938&gt;0,C938&gt;0,D938&gt;0,E938&gt;0)</x:f>
        <x:v>1</x:v>
      </x:c>
    </x:row>
    <x:row r="939">
      <x:c r="A939" s="30" t="n">
        <x:f>'净值底稿'!A901</x:f>
        <x:v>45181</x:v>
      </x:c>
      <x:c r="B939" s="32" t="n">
        <x:f>'净值底稿'!F901</x:f>
        <x:v>1.5785398925396819</x:v>
      </x:c>
      <x:c r="C939" s="32" t="n">
        <x:f>'净值底稿'!O901</x:f>
        <x:v>1.2558216069734915</x:v>
      </x:c>
      <x:c r="D939" s="32" t="n">
        <x:f>'净值底稿'!P901</x:f>
        <x:v>1.6126</x:v>
      </x:c>
      <x:c r="E939" s="32" t="n">
        <x:f>'净值底稿'!Q901</x:f>
        <x:v>1.6784</x:v>
      </x:c>
      <x:c r="F939" s="33" t="n">
        <x:f t="shared" ref="F939:F1002" si="566">IFERROR(B939/B938-1,0)</x:f>
        <x:v>-0.0011672472534156597</x:v>
      </x:c>
      <x:c r="G939" s="33" t="n">
        <x:f t="shared" ref="G939:G1002" si="567">IFERROR(C939/C938-1,0)</x:f>
        <x:v>-0.0004606692072870455</x:v>
      </x:c>
      <x:c r="H939" s="33" t="n">
        <x:f t="shared" ref="H939:H1002" si="568">IFERROR(D939/D938-1,0)</x:f>
        <x:v>0.00006201550387596733</x:v>
      </x:c>
      <x:c r="I939" s="33" t="n">
        <x:f t="shared" ref="I939:I1002" si="569">IFERROR(E939/E938-1,0)</x:f>
        <x:v>0.0025685442924556767</x:v>
      </x:c>
      <x:c r="J939" s="34" t="n">
        <x:f t="shared" ref="J939:J1002" si="570">Z938*(1+F939)</x:f>
        <x:v>0.11161442334153844</x:v>
      </x:c>
      <x:c r="K939" s="34" t="n">
        <x:f t="shared" ref="K939:K1002" si="571">AA938*(1+G939)</x:f>
        <x:v>0.1284855087594689</x:v>
      </x:c>
      <x:c r="L939" s="34" t="n">
        <x:f t="shared" ref="L939:L1002" si="572">AB938*(1+H939)</x:f>
        <x:v>0.8994659139928158</x:v>
      </x:c>
      <x:c r="M939" s="34" t="n">
        <x:f t="shared" ref="M939:M1002" si="573">AC938*(1+I939)</x:f>
        <x:v>0.0699460399160526</x:v>
      </x:c>
      <x:c r="N939" s="34">
        <x:f t="shared" si="544"/>
        <x:v>1.2095118860098757</x:v>
      </x:c>
      <x:c r="O939" s="35">
        <x:f t="shared" si="545"/>
        <x:v>0.19850977479277696</x:v>
      </x:c>
      <x:c r="P939" s="26" t="b">
        <x:f t="shared" si="546"/>
        <x:v>0</x:v>
      </x:c>
      <x:c r="Q939" s="26" t="b">
        <x:f t="shared" si="547"/>
        <x:v>0</x:v>
      </x:c>
      <x:c r="R939" s="26" t="b">
        <x:f t="shared" si="548"/>
        <x:v>0</x:v>
      </x:c>
      <x:c r="S939" s="26" t="b">
        <x:f t="shared" ref="S939:S1002" si="574">AND(OR(P939,Q939,R939),A939-AH938&gt;$E$8)</x:f>
        <x:v>0</x:v>
      </x:c>
      <x:c r="T939" s="26" t="str">
        <x:f t="shared" ref="T939:T1002" si="575">IF(NOT(OR(P939,Q939,R939)),"不调",IF(NOT(S939),"间隔规则跳过",IF(P939,"年末+季度",IF(AND(Q939,R939),"季度+动态",IF(Q939,"季度","动态")))))</x:f>
        <x:v>不调</x:v>
      </x:c>
      <x:c r="U939" s="34">
        <x:f t="shared" si="549"/>
        <x:v>0.11161442334153844</x:v>
      </x:c>
      <x:c r="V939" s="34">
        <x:f t="shared" si="550"/>
        <x:v>0.1284855087594689</x:v>
      </x:c>
      <x:c r="W939" s="34">
        <x:f t="shared" si="551"/>
        <x:v>0.89946591399281584</x:v>
      </x:c>
      <x:c r="X939" s="34">
        <x:f t="shared" si="552"/>
        <x:v>6.9946039916052596E-2</x:v>
      </x:c>
      <x:c r="Y939" s="34" t="n">
        <x:f t="shared" ref="Y939:Y1002" si="576">POWER(1-$H$5,(A939-A938)/$H$8)</x:f>
        <x:v>0.9999862671029998</x:v>
      </x:c>
      <x:c r="Z939" s="34">
        <x:f t="shared" si="553"/>
        <x:v>0.11161289055215895</x:v>
      </x:c>
      <x:c r="AA939" s="34">
        <x:f t="shared" si="554"/>
        <x:v>0.12848374428121109</x:v>
      </x:c>
      <x:c r="AB939" s="34">
        <x:f t="shared" si="555"/>
        <x:v>0.89945356172006374</x:v>
      </x:c>
      <x:c r="AC939" s="34">
        <x:f t="shared" si="556"/>
        <x:v>6.9945079354290854E-2</x:v>
      </x:c>
      <x:c r="AD939" s="34">
        <x:f t="shared" si="557"/>
        <x:v>1.2094952759077247</x:v>
      </x:c>
      <x:c r="AE939" s="34" t="n">
        <x:f t="shared" ref="AE939:AE1002" si="577">MAX(AE938,AD939)</x:f>
        <x:v>1.242865545467589</x:v>
      </x:c>
      <x:c r="AF939" s="33">
        <x:f t="shared" si="558"/>
        <x:v>-2.6849460652889734E-2</x:v>
      </x:c>
      <x:c r="AG939" s="33" t="n">
        <x:f t="shared" ref="AG939:AG1002" si="578">AD939/AD938-1</x:f>
        <x:v>0.000023742712434327018</x:v>
      </x:c>
      <x:c r="AH939" s="30" t="n">
        <x:f t="shared" ref="AH939:AH1002" si="579">IF(OR(T939="年末+季度",T939="季度+动态",T939="季度",T939="动态"),A939,AH938)</x:f>
        <x:v>45107</x:v>
      </x:c>
      <x:c r="AI939" s="36">
        <x:f t="shared" si="559"/>
        <x:v>2023</x:v>
      </x:c>
      <x:c r="AJ939" s="36">
        <x:f t="shared" si="560"/>
        <x:v>9</x:v>
      </x:c>
      <x:c r="AK939" s="26">
        <x:f t="shared" si="561"/>
        <x:v>0</x:v>
      </x:c>
      <x:c r="AL939" s="34" t="n">
        <x:f t="shared" ref="AL939:AL1002" si="580">IF(AK938,AD938,AL938)</x:f>
        <x:v>1.2174071213925755</x:v>
      </x:c>
      <x:c r="AM939" s="35" t="str">
        <x:f t="shared" si="562"/>
      </x:c>
      <x:c r="AN939" s="34" t="n">
        <x:f t="shared" ref="AN939:AN1002" si="581">IF(AI939&lt;&gt;AI938,AD939,MAX(AN938,AD939))</x:f>
        <x:v>1.242865545467589</x:v>
      </x:c>
      <x:c r="AO939" s="35">
        <x:f t="shared" si="563"/>
        <x:v>-2.6849460652889734E-2</x:v>
      </x:c>
      <x:c r="AP939" s="31">
        <x:f t="shared" si="564"/>
        <x:v>1</x:v>
      </x:c>
      <x:c r="AQ939" s="26" t="b">
        <x:f t="shared" si="565"/>
        <x:v>1</x:v>
      </x:c>
    </x:row>
    <x:row r="940">
      <x:c r="A940" s="30" t="n">
        <x:f>'净值底稿'!A902</x:f>
        <x:v>45182</x:v>
      </x:c>
      <x:c r="B940" s="32" t="n">
        <x:f>'净值底稿'!F902</x:f>
        <x:v>1.546058379267582</x:v>
      </x:c>
      <x:c r="C940" s="32" t="n">
        <x:f>'净值底稿'!O902</x:f>
        <x:v>1.2427304289038874</x:v>
      </x:c>
      <x:c r="D940" s="32" t="n">
        <x:f>'净值底稿'!P902</x:f>
        <x:v>1.6137</x:v>
      </x:c>
      <x:c r="E940" s="32" t="n">
        <x:f>'净值底稿'!Q902</x:f>
        <x:v>1.6814</x:v>
      </x:c>
      <x:c r="F940" s="33">
        <x:f t="shared" si="566"/>
        <x:v>-2.0576935322072276E-2</x:v>
      </x:c>
      <x:c r="G940" s="33">
        <x:f t="shared" si="567"/>
        <x:v>-1.0424393080123551E-2</x:v>
      </x:c>
      <x:c r="H940" s="33">
        <x:f t="shared" si="568"/>
        <x:v>6.8212824010904782E-4</x:v>
      </x:c>
      <x:c r="I940" s="33">
        <x:f t="shared" si="569"/>
        <x:v>1.7874165872260317E-3</x:v>
      </x:c>
      <x:c r="J940" s="34">
        <x:f t="shared" si="570"/>
        <x:v>0.10931623932215764</x:v>
      </x:c>
      <x:c r="K940" s="34">
        <x:f t="shared" si="571"/>
        <x:v>0.12714437922641766</x:v>
      </x:c>
      <x:c r="L940" s="34">
        <x:f t="shared" si="572"/>
        <x:v>0.90006710439517967</x:v>
      </x:c>
      <x:c r="M940" s="34">
        <x:f t="shared" si="573"/>
        <x:v>7.0070100349323552E-2</x:v>
      </x:c>
      <x:c r="N940" s="34">
        <x:f t="shared" si="544"/>
        <x:v>1.2065978232930785</x:v>
      </x:c>
      <x:c r="O940" s="35">
        <x:f t="shared" si="545"/>
        <x:v>0.19597301933068367</x:v>
      </x:c>
      <x:c r="P940" s="26" t="b">
        <x:f t="shared" si="546"/>
        <x:v>0</x:v>
      </x:c>
      <x:c r="Q940" s="26" t="b">
        <x:f t="shared" si="547"/>
        <x:v>0</x:v>
      </x:c>
      <x:c r="R940" s="26" t="b">
        <x:f t="shared" si="548"/>
        <x:v>0</x:v>
      </x:c>
      <x:c r="S940" s="26" t="b">
        <x:f t="shared" si="574"/>
        <x:v>0</x:v>
      </x:c>
      <x:c r="T940" s="26" t="str">
        <x:f t="shared" si="575"/>
        <x:v>不调</x:v>
      </x:c>
      <x:c r="U940" s="34">
        <x:f t="shared" si="549"/>
        <x:v>0.10931623932215764</x:v>
      </x:c>
      <x:c r="V940" s="34">
        <x:f t="shared" si="550"/>
        <x:v>0.12714437922641766</x:v>
      </x:c>
      <x:c r="W940" s="34">
        <x:f t="shared" si="551"/>
        <x:v>0.90006710439517967</x:v>
      </x:c>
      <x:c r="X940" s="34">
        <x:f t="shared" si="552"/>
        <x:v>7.0070100349323552E-2</x:v>
      </x:c>
      <x:c r="Y940" s="34">
        <x:f t="shared" si="576"/>
        <x:v>0.99998626710299976</x:v>
      </x:c>
      <x:c r="Z940" s="34">
        <x:f t="shared" si="553"/>
        <x:v>0.10931473809350258</x:v>
      </x:c>
      <x:c r="AA940" s="34">
        <x:f t="shared" si="554"/>
        <x:v>0.12714263316575358</x:v>
      </x:c>
      <x:c r="AB940" s="34">
        <x:f t="shared" si="555"/>
        <x:v>0.90005474386634166</x:v>
      </x:c>
      <x:c r="AC940" s="34">
        <x:f t="shared" si="556"/>
        <x:v>7.0069138083852664E-2</x:v>
      </x:c>
      <x:c r="AD940" s="34">
        <x:f t="shared" si="557"/>
        <x:v>1.2065812532094504</x:v>
      </x:c>
      <x:c r="AE940" s="34">
        <x:f t="shared" si="577"/>
        <x:v>1.242865545467589</x:v>
      </x:c>
      <x:c r="AF940" s="33">
        <x:f t="shared" si="558"/>
        <x:v>-2.9194060765831087E-2</x:v>
      </x:c>
      <x:c r="AG940" s="33">
        <x:f t="shared" si="578"/>
        <x:v>-2.4092882017148209E-3</x:v>
      </x:c>
      <x:c r="AH940" s="30">
        <x:f t="shared" si="579"/>
        <x:v>45107</x:v>
      </x:c>
      <x:c r="AI940" s="36">
        <x:f t="shared" si="559"/>
        <x:v>2023</x:v>
      </x:c>
      <x:c r="AJ940" s="36">
        <x:f t="shared" si="560"/>
        <x:v>9</x:v>
      </x:c>
      <x:c r="AK940" s="26">
        <x:f t="shared" si="561"/>
        <x:v>0</x:v>
      </x:c>
      <x:c r="AL940" s="34">
        <x:f t="shared" si="580"/>
        <x:v>1.2174071213925755</x:v>
      </x:c>
      <x:c r="AM940" s="35" t="str">
        <x:f t="shared" si="562"/>
      </x:c>
      <x:c r="AN940" s="34">
        <x:f t="shared" si="581"/>
        <x:v>1.242865545467589</x:v>
      </x:c>
      <x:c r="AO940" s="35">
        <x:f t="shared" si="563"/>
        <x:v>-2.9194060765831087E-2</x:v>
      </x:c>
      <x:c r="AP940" s="31">
        <x:f t="shared" si="564"/>
        <x:v>1</x:v>
      </x:c>
      <x:c r="AQ940" s="26" t="b">
        <x:f t="shared" si="565"/>
        <x:v>1</x:v>
      </x:c>
    </x:row>
    <x:row r="941">
      <x:c r="A941" s="30" t="n">
        <x:f>'净值底稿'!A903</x:f>
        <x:v>45183</x:v>
      </x:c>
      <x:c r="B941" s="32" t="n">
        <x:f>'净值底稿'!F903</x:f>
        <x:v>1.526024491246739</x:v>
      </x:c>
      <x:c r="C941" s="32" t="n">
        <x:f>'净值底稿'!O903</x:f>
        <x:v>1.2372528439258645</x:v>
      </x:c>
      <x:c r="D941" s="32" t="n">
        <x:f>'净值底稿'!P903</x:f>
        <x:v>1.6145</x:v>
      </x:c>
      <x:c r="E941" s="32" t="n">
        <x:f>'净值底稿'!Q903</x:f>
        <x:v>1.6968</x:v>
      </x:c>
      <x:c r="F941" s="33">
        <x:f t="shared" si="566"/>
        <x:v>-1.2958041099543571E-2</x:v>
      </x:c>
      <x:c r="G941" s="33">
        <x:f t="shared" si="567"/>
        <x:v>-4.4077016629054944E-3</x:v>
      </x:c>
      <x:c r="H941" s="33">
        <x:f t="shared" si="568"/>
        <x:v>4.9575509698218667E-4</x:v>
      </x:c>
      <x:c r="I941" s="33">
        <x:f t="shared" si="569"/>
        <x:v>9.1590341382181695E-3</x:v>
      </x:c>
      <x:c r="J941" s="34">
        <x:f t="shared" si="570"/>
        <x:v>0.10789823322450112</x:v>
      </x:c>
      <x:c r="K941" s="34">
        <x:f t="shared" si="571"/>
        <x:v>0.1265822263701227</x:v>
      </x:c>
      <x:c r="L941" s="34">
        <x:f t="shared" si="572"/>
        <x:v>0.90050095059317636</x:v>
      </x:c>
      <x:c r="M941" s="34">
        <x:f t="shared" si="573"/>
        <x:v>7.0710903711598189E-2</x:v>
      </x:c>
      <x:c r="N941" s="34">
        <x:f t="shared" si="544"/>
        <x:v>1.2056923138993985</x:v>
      </x:c>
      <x:c r="O941" s="35">
        <x:f t="shared" si="545"/>
        <x:v>0.19447785881314708</x:v>
      </x:c>
      <x:c r="P941" s="26" t="b">
        <x:f t="shared" si="546"/>
        <x:v>0</x:v>
      </x:c>
      <x:c r="Q941" s="26" t="b">
        <x:f t="shared" si="547"/>
        <x:v>0</x:v>
      </x:c>
      <x:c r="R941" s="26" t="b">
        <x:f t="shared" si="548"/>
        <x:v>0</x:v>
      </x:c>
      <x:c r="S941" s="26" t="b">
        <x:f t="shared" si="574"/>
        <x:v>0</x:v>
      </x:c>
      <x:c r="T941" s="26" t="str">
        <x:f t="shared" si="575"/>
        <x:v>不调</x:v>
      </x:c>
      <x:c r="U941" s="34">
        <x:f t="shared" si="549"/>
        <x:v>0.10789823322450112</x:v>
      </x:c>
      <x:c r="V941" s="34">
        <x:f t="shared" si="550"/>
        <x:v>0.1265822263701227</x:v>
      </x:c>
      <x:c r="W941" s="34">
        <x:f t="shared" si="551"/>
        <x:v>0.90050095059317636</x:v>
      </x:c>
      <x:c r="X941" s="34">
        <x:f t="shared" si="552"/>
        <x:v>7.0710903711598189E-2</x:v>
      </x:c>
      <x:c r="Y941" s="34">
        <x:f t="shared" si="576"/>
        <x:v>0.99998626710299976</x:v>
      </x:c>
      <x:c r="Z941" s="34">
        <x:f t="shared" si="553"/>
        <x:v>0.10789675146917774</x:v>
      </x:c>
      <x:c r="AA941" s="34">
        <x:f t="shared" si="554"/>
        <x:v>0.12658048802944591</x:v>
      </x:c>
      <x:c r="AB941" s="34">
        <x:f t="shared" si="555"/>
        <x:v>0.90048858410637322</x:v>
      </x:c>
      <x:c r="AC941" s="34">
        <x:f t="shared" si="556"/>
        <x:v>7.0709932646040724E-2</x:v>
      </x:c>
      <x:c r="AD941" s="34">
        <x:f t="shared" si="557"/>
        <x:v>1.2056757562510376</x:v>
      </x:c>
      <x:c r="AE941" s="34">
        <x:f t="shared" si="577"/>
        <x:v>1.242865545467589</x:v>
      </x:c>
      <x:c r="AF941" s="33">
        <x:f t="shared" si="558"/>
        <x:v>-2.992261661140494E-2</x:v>
      </x:c>
      <x:c r="AG941" s="33">
        <x:f t="shared" si="578"/>
        <x:v>-7.5046496537567453E-4</x:v>
      </x:c>
      <x:c r="AH941" s="30">
        <x:f t="shared" si="579"/>
        <x:v>45107</x:v>
      </x:c>
      <x:c r="AI941" s="36">
        <x:f t="shared" si="559"/>
        <x:v>2023</x:v>
      </x:c>
      <x:c r="AJ941" s="36">
        <x:f t="shared" si="560"/>
        <x:v>9</x:v>
      </x:c>
      <x:c r="AK941" s="26">
        <x:f t="shared" si="561"/>
        <x:v>0</x:v>
      </x:c>
      <x:c r="AL941" s="34">
        <x:f t="shared" si="580"/>
        <x:v>1.2174071213925755</x:v>
      </x:c>
      <x:c r="AM941" s="35" t="str">
        <x:f t="shared" si="562"/>
      </x:c>
      <x:c r="AN941" s="34">
        <x:f t="shared" si="581"/>
        <x:v>1.242865545467589</x:v>
      </x:c>
      <x:c r="AO941" s="35">
        <x:f t="shared" si="563"/>
        <x:v>-2.992261661140494E-2</x:v>
      </x:c>
      <x:c r="AP941" s="31">
        <x:f t="shared" si="564"/>
        <x:v>1</x:v>
      </x:c>
      <x:c r="AQ941" s="26" t="b">
        <x:f t="shared" si="565"/>
        <x:v>1</x:v>
      </x:c>
    </x:row>
    <x:row r="942">
      <x:c r="A942" s="30" t="n">
        <x:f>'净值底稿'!A904</x:f>
        <x:v>45184</x:v>
      </x:c>
      <x:c r="B942" s="32" t="n">
        <x:f>'净值底稿'!F904</x:f>
        <x:v>1.5114815365123435</x:v>
      </x:c>
      <x:c r="C942" s="32" t="n">
        <x:f>'净值底稿'!O904</x:f>
        <x:v>1.236540305496323</x:v>
      </x:c>
      <x:c r="D942" s="32" t="n">
        <x:f>'净值底稿'!P904</x:f>
        <x:v>1.6136</x:v>
      </x:c>
      <x:c r="E942" s="32" t="n">
        <x:f>'净值底稿'!Q904</x:f>
        <x:v>1.6803</x:v>
      </x:c>
      <x:c r="F942" s="33">
        <x:f t="shared" si="566"/>
        <x:v>-9.5299615555409778E-3</x:v>
      </x:c>
      <x:c r="G942" s="33">
        <x:f t="shared" si="567"/>
        <x:v>-5.7590365060755655E-4</x:v>
      </x:c>
      <x:c r="H942" s="33">
        <x:f t="shared" si="568"/>
        <x:v>-5.5744812635494245E-4</x:v>
      </x:c>
      <x:c r="I942" s="33">
        <x:f t="shared" si="569"/>
        <x:v>-9.7241867043847963E-3</x:v>
      </x:c>
      <x:c r="J942" s="34">
        <x:f t="shared" si="570"/>
        <x:v>0.10686849957570871</x:v>
      </x:c>
      <x:c r="K942" s="34">
        <x:f t="shared" si="571"/>
        <x:v>0.12650758986429406</x:v>
      </x:c>
      <x:c r="L942" s="34">
        <x:f t="shared" si="572"/>
        <x:v>0.89998660843235911</x:v>
      </x:c>
      <x:c r="M942" s="34">
        <x:f t="shared" si="573"/>
        <x:v>7.0022336059136145E-2</x:v>
      </x:c>
      <x:c r="N942" s="34">
        <x:f t="shared" si="544"/>
        <x:v>1.203385033931498</x:v>
      </x:c>
      <x:c r="O942" s="35">
        <x:f t="shared" si="545"/>
        <x:v>0.19393301633273227</x:v>
      </x:c>
      <x:c r="P942" s="26" t="b">
        <x:f t="shared" si="546"/>
        <x:v>0</x:v>
      </x:c>
      <x:c r="Q942" s="26" t="b">
        <x:f t="shared" si="547"/>
        <x:v>0</x:v>
      </x:c>
      <x:c r="R942" s="26" t="b">
        <x:f t="shared" si="548"/>
        <x:v>0</x:v>
      </x:c>
      <x:c r="S942" s="26" t="b">
        <x:f t="shared" si="574"/>
        <x:v>0</x:v>
      </x:c>
      <x:c r="T942" s="26" t="str">
        <x:f t="shared" si="575"/>
        <x:v>不调</x:v>
      </x:c>
      <x:c r="U942" s="34">
        <x:f t="shared" si="549"/>
        <x:v>0.10686849957570871</x:v>
      </x:c>
      <x:c r="V942" s="34">
        <x:f t="shared" si="550"/>
        <x:v>0.12650758986429406</x:v>
      </x:c>
      <x:c r="W942" s="34">
        <x:f t="shared" si="551"/>
        <x:v>0.89998660843235911</x:v>
      </x:c>
      <x:c r="X942" s="34">
        <x:f t="shared" si="552"/>
        <x:v>7.0022336059136145E-2</x:v>
      </x:c>
      <x:c r="Y942" s="34">
        <x:f t="shared" si="576"/>
        <x:v>0.99998626710299976</x:v>
      </x:c>
      <x:c r="Z942" s="34">
        <x:f t="shared" si="553"/>
        <x:v>0.10686703196161146</x:v>
      </x:c>
      <x:c r="AA942" s="34">
        <x:f t="shared" si="554"/>
        <x:v>0.1265058525485927</x:v>
      </x:c>
      <x:c r="AB942" s="34">
        <x:f t="shared" si="555"/>
        <x:v>0.89997424900896394</x:v>
      </x:c>
      <x:c r="AC942" s="34">
        <x:f t="shared" si="556"/>
        <x:v>7.0021374449607335E-2</x:v>
      </x:c>
      <x:c r="AD942" s="34">
        <x:f t="shared" si="557"/>
        <x:v>1.2033685079687755</x:v>
      </x:c>
      <x:c r="AE942" s="34">
        <x:f t="shared" si="577"/>
        <x:v>1.242865545467589</x:v>
      </x:c>
      <x:c r="AF942" s="33">
        <x:f t="shared" si="558"/>
        <x:v>-3.1779010724731327E-2</x:v>
      </x:c>
      <x:c r="AG942" s="33">
        <x:f t="shared" si="578"/>
        <x:v>-1.9136556991378173E-3</x:v>
      </x:c>
      <x:c r="AH942" s="30">
        <x:f t="shared" si="579"/>
        <x:v>45107</x:v>
      </x:c>
      <x:c r="AI942" s="36">
        <x:f t="shared" si="559"/>
        <x:v>2023</x:v>
      </x:c>
      <x:c r="AJ942" s="36">
        <x:f t="shared" si="560"/>
        <x:v>9</x:v>
      </x:c>
      <x:c r="AK942" s="26">
        <x:f t="shared" si="561"/>
        <x:v>0</x:v>
      </x:c>
      <x:c r="AL942" s="34">
        <x:f t="shared" si="580"/>
        <x:v>1.2174071213925755</x:v>
      </x:c>
      <x:c r="AM942" s="35" t="str">
        <x:f t="shared" si="562"/>
      </x:c>
      <x:c r="AN942" s="34">
        <x:f t="shared" si="581"/>
        <x:v>1.242865545467589</x:v>
      </x:c>
      <x:c r="AO942" s="35">
        <x:f t="shared" si="563"/>
        <x:v>-3.1779010724731327E-2</x:v>
      </x:c>
      <x:c r="AP942" s="31">
        <x:f t="shared" si="564"/>
        <x:v>1</x:v>
      </x:c>
      <x:c r="AQ942" s="26" t="b">
        <x:f t="shared" si="565"/>
        <x:v>1</x:v>
      </x:c>
    </x:row>
    <x:row r="943">
      <x:c r="A943" s="30" t="n">
        <x:f>'净值底稿'!A905</x:f>
        <x:v>45187</x:v>
      </x:c>
      <x:c r="B943" s="32" t="n">
        <x:f>'净值底稿'!F905</x:f>
        <x:v>1.5065879351699452</x:v>
      </x:c>
      <x:c r="C943" s="32" t="n">
        <x:f>'净值底稿'!O905</x:f>
        <x:v>1.2416985489054793</x:v>
      </x:c>
      <x:c r="D943" s="32" t="n">
        <x:f>'净值底稿'!P905</x:f>
        <x:v>1.6128</x:v>
      </x:c>
      <x:c r="E943" s="32" t="n">
        <x:f>'净值底稿'!Q905</x:f>
        <x:v>1.6775</x:v>
      </x:c>
      <x:c r="F943" s="33">
        <x:f t="shared" si="566"/>
        <x:v>-3.2376190010828809E-3</x:v>
      </x:c>
      <x:c r="G943" s="33">
        <x:f t="shared" si="567"/>
        <x:v>4.1715125550119136E-3</x:v>
      </x:c>
      <x:c r="H943" s="33">
        <x:f t="shared" si="568"/>
        <x:v>-4.9578582052545173E-4</x:v>
      </x:c>
      <x:c r="I943" s="33">
        <x:f t="shared" si="569"/>
        <x:v>-1.6663691007557935E-3</x:v>
      </x:c>
      <x:c r="J943" s="34">
        <x:f t="shared" si="570"/>
        <x:v>0.10652103722834322</x:v>
      </x:c>
      <x:c r="K943" s="34">
        <x:f t="shared" si="571"/>
        <x:v>0.12703357330078163</x:v>
      </x:c>
      <x:c r="L943" s="34">
        <x:f t="shared" si="572"/>
        <x:v>0.8995280545374672</x:v>
      </x:c>
      <x:c r="M943" s="34">
        <x:f t="shared" si="573"/>
        <x:v>6.9904692994832054E-2</x:v>
      </x:c>
      <x:c r="N943" s="34">
        <x:f t="shared" si="544"/>
        <x:v>1.2029873580614241</x:v>
      </x:c>
      <x:c r="O943" s="35">
        <x:f t="shared" si="545"/>
        <x:v>0.19414552361172829</x:v>
      </x:c>
      <x:c r="P943" s="26" t="b">
        <x:f t="shared" si="546"/>
        <x:v>0</x:v>
      </x:c>
      <x:c r="Q943" s="26" t="b">
        <x:f t="shared" si="547"/>
        <x:v>0</x:v>
      </x:c>
      <x:c r="R943" s="26" t="b">
        <x:f t="shared" si="548"/>
        <x:v>0</x:v>
      </x:c>
      <x:c r="S943" s="26" t="b">
        <x:f t="shared" si="574"/>
        <x:v>0</x:v>
      </x:c>
      <x:c r="T943" s="26" t="str">
        <x:f t="shared" si="575"/>
        <x:v>不调</x:v>
      </x:c>
      <x:c r="U943" s="34">
        <x:f t="shared" si="549"/>
        <x:v>0.10652103722834322</x:v>
      </x:c>
      <x:c r="V943" s="34">
        <x:f t="shared" si="550"/>
        <x:v>0.12703357330078163</x:v>
      </x:c>
      <x:c r="W943" s="34">
        <x:f t="shared" si="551"/>
        <x:v>0.8995280545374672</x:v>
      </x:c>
      <x:c r="X943" s="34">
        <x:f t="shared" si="552"/>
        <x:v>6.9904692994832054E-2</x:v>
      </x:c>
      <x:c r="Y943" s="34">
        <x:f t="shared" si="576"/>
        <x:v>0.99995880187477393</x:v>
      </x:c>
      <x:c r="Z943" s="34">
        <x:f t="shared" si="553"/>
        <x:v>0.10651664876131227</x:v>
      </x:c>
      <x:c r="AA943" s="34">
        <x:f t="shared" si="554"/>
        <x:v>0.12702833975572086</x:v>
      </x:c>
      <x:c r="AB943" s="34">
        <x:f t="shared" si="555"/>
        <x:v>0.89949099566803203</x:v>
      </x:c>
      <x:c r="AC943" s="34">
        <x:f t="shared" si="556"/>
        <x:v>6.9901813052536163E-2</x:v>
      </x:c>
      <x:c r="AD943" s="34">
        <x:f t="shared" si="557"/>
        <x:v>1.2029377972376014</x:v>
      </x:c>
      <x:c r="AE943" s="34">
        <x:f t="shared" si="577"/>
        <x:v>1.242865545467589</x:v>
      </x:c>
      <x:c r="AF943" s="33">
        <x:f t="shared" si="558"/>
        <x:v>-3.2125557245989977E-2</x:v>
      </x:c>
      <x:c r="AG943" s="33">
        <x:f t="shared" si="578"/>
        <x:v>-3.5792089316100117E-4</x:v>
      </x:c>
      <x:c r="AH943" s="30">
        <x:f t="shared" si="579"/>
        <x:v>45107</x:v>
      </x:c>
      <x:c r="AI943" s="36">
        <x:f t="shared" si="559"/>
        <x:v>2023</x:v>
      </x:c>
      <x:c r="AJ943" s="36">
        <x:f t="shared" si="560"/>
        <x:v>9</x:v>
      </x:c>
      <x:c r="AK943" s="26">
        <x:f t="shared" si="561"/>
        <x:v>0</x:v>
      </x:c>
      <x:c r="AL943" s="34">
        <x:f t="shared" si="580"/>
        <x:v>1.2174071213925755</x:v>
      </x:c>
      <x:c r="AM943" s="35" t="str">
        <x:f t="shared" si="562"/>
      </x:c>
      <x:c r="AN943" s="34">
        <x:f t="shared" si="581"/>
        <x:v>1.242865545467589</x:v>
      </x:c>
      <x:c r="AO943" s="35">
        <x:f t="shared" si="563"/>
        <x:v>-3.2125557245989977E-2</x:v>
      </x:c>
      <x:c r="AP943" s="31">
        <x:f t="shared" si="564"/>
        <x:v>1</x:v>
      </x:c>
      <x:c r="AQ943" s="26" t="b">
        <x:f t="shared" si="565"/>
        <x:v>1</x:v>
      </x:c>
    </x:row>
    <x:row r="944">
      <x:c r="A944" s="30" t="n">
        <x:f>'净值底稿'!A906</x:f>
        <x:v>45188</x:v>
      </x:c>
      <x:c r="B944" s="32" t="n">
        <x:f>'净值底稿'!F906</x:f>
        <x:v>1.501936745018483</x:v>
      </x:c>
      <x:c r="C944" s="32" t="n">
        <x:f>'净值底稿'!O906</x:f>
        <x:v>1.2325482383020123</x:v>
      </x:c>
      <x:c r="D944" s="32" t="n">
        <x:f>'净值底稿'!P906</x:f>
        <x:v>1.6123</x:v>
      </x:c>
      <x:c r="E944" s="32" t="n">
        <x:f>'净值底稿'!Q906</x:f>
        <x:v>1.6845</x:v>
      </x:c>
      <x:c r="F944" s="33">
        <x:f t="shared" si="566"/>
        <x:v>-3.0872344341038582E-3</x:v>
      </x:c>
      <x:c r="G944" s="33">
        <x:f t="shared" si="567"/>
        <x:v>-7.3691884487846471E-3</x:v>
      </x:c>
      <x:c r="H944" s="33">
        <x:f t="shared" si="568"/>
        <x:v>-3.1001984126977078E-4</x:v>
      </x:c>
      <x:c r="I944" s="33">
        <x:f t="shared" si="569"/>
        <x:v>4.1728763040238537E-3</x:v>
      </x:c>
      <x:c r="J944" s="34">
        <x:f t="shared" si="570"/>
        <x:v>0.106187806895451</x:v>
      </x:c>
      <x:c r="K944" s="34">
        <x:f t="shared" si="571"/>
        <x:v>0.12609224398172472</x:v>
      </x:c>
      <x:c r="L944" s="34">
        <x:f t="shared" si="572"/>
        <x:v>0.89921213561233149</x:v>
      </x:c>
      <x:c r="M944" s="34">
        <x:f t="shared" si="573"/>
        <x:v>7.01935046718314E-2</x:v>
      </x:c>
      <x:c r="N944" s="34">
        <x:f t="shared" si="544"/>
        <x:v>1.2016856911613385</x:v>
      </x:c>
      <x:c r="O944" s="35">
        <x:f t="shared" si="545"/>
        <x:v>0.1932951790852187</x:v>
      </x:c>
      <x:c r="P944" s="26" t="b">
        <x:f t="shared" si="546"/>
        <x:v>0</x:v>
      </x:c>
      <x:c r="Q944" s="26" t="b">
        <x:f t="shared" si="547"/>
        <x:v>0</x:v>
      </x:c>
      <x:c r="R944" s="26" t="b">
        <x:f t="shared" si="548"/>
        <x:v>0</x:v>
      </x:c>
      <x:c r="S944" s="26" t="b">
        <x:f t="shared" si="574"/>
        <x:v>0</x:v>
      </x:c>
      <x:c r="T944" s="26" t="str">
        <x:f t="shared" si="575"/>
        <x:v>不调</x:v>
      </x:c>
      <x:c r="U944" s="34">
        <x:f t="shared" si="549"/>
        <x:v>0.106187806895451</x:v>
      </x:c>
      <x:c r="V944" s="34">
        <x:f t="shared" si="550"/>
        <x:v>0.12609224398172472</x:v>
      </x:c>
      <x:c r="W944" s="34">
        <x:f t="shared" si="551"/>
        <x:v>0.89921213561233149</x:v>
      </x:c>
      <x:c r="X944" s="34">
        <x:f t="shared" si="552"/>
        <x:v>7.01935046718314E-2</x:v>
      </x:c>
      <x:c r="Y944" s="34">
        <x:f t="shared" si="576"/>
        <x:v>0.99998626710299976</x:v>
      </x:c>
      <x:c r="Z944" s="34">
        <x:f t="shared" si="553"/>
        <x:v>0.10618634862923622</x:v>
      </x:c>
      <x:c r="AA944" s="34">
        <x:f t="shared" si="554"/>
        <x:v>0.12609051236992558</x:v>
      </x:c>
      <x:c r="AB944" s="34">
        <x:f t="shared" si="555"/>
        <x:v>0.8991997868246917</x:v>
      </x:c>
      <x:c r="AC944" s="34">
        <x:f t="shared" si="556"/>
        <x:v>7.0192540711661658E-2</x:v>
      </x:c>
      <x:c r="AD944" s="34">
        <x:f t="shared" si="557"/>
        <x:v>1.2016691885355151</x:v>
      </x:c>
      <x:c r="AE944" s="34">
        <x:f t="shared" si="577"/>
        <x:v>1.242865545467589</x:v>
      </x:c>
      <x:c r="AF944" s="33">
        <x:f t="shared" si="558"/>
        <x:v>-3.3146269990592669E-2</x:v>
      </x:c>
      <x:c r="AG944" s="33">
        <x:f t="shared" si="578"/>
        <x:v>-1.0545921035980399E-3</x:v>
      </x:c>
      <x:c r="AH944" s="30">
        <x:f t="shared" si="579"/>
        <x:v>45107</x:v>
      </x:c>
      <x:c r="AI944" s="36">
        <x:f t="shared" si="559"/>
        <x:v>2023</x:v>
      </x:c>
      <x:c r="AJ944" s="36">
        <x:f t="shared" si="560"/>
        <x:v>9</x:v>
      </x:c>
      <x:c r="AK944" s="26">
        <x:f t="shared" si="561"/>
        <x:v>0</x:v>
      </x:c>
      <x:c r="AL944" s="34">
        <x:f t="shared" si="580"/>
        <x:v>1.2174071213925755</x:v>
      </x:c>
      <x:c r="AM944" s="35" t="str">
        <x:f t="shared" si="562"/>
      </x:c>
      <x:c r="AN944" s="34">
        <x:f t="shared" si="581"/>
        <x:v>1.242865545467589</x:v>
      </x:c>
      <x:c r="AO944" s="35">
        <x:f t="shared" si="563"/>
        <x:v>-3.3146269990592669E-2</x:v>
      </x:c>
      <x:c r="AP944" s="31">
        <x:f t="shared" si="564"/>
        <x:v>1</x:v>
      </x:c>
      <x:c r="AQ944" s="26" t="b">
        <x:f t="shared" si="565"/>
        <x:v>1</x:v>
      </x:c>
    </x:row>
    <x:row r="945">
      <x:c r="A945" s="30" t="n">
        <x:f>'净值底稿'!A907</x:f>
        <x:v>45189</x:v>
      </x:c>
      <x:c r="B945" s="32" t="n">
        <x:f>'净值底稿'!F907</x:f>
        <x:v>1.4920360807242812</x:v>
      </x:c>
      <x:c r="C945" s="32" t="n">
        <x:f>'净值底稿'!O907</x:f>
        <x:v>1.225167058379875</x:v>
      </x:c>
      <x:c r="D945" s="32" t="n">
        <x:f>'净值底稿'!P907</x:f>
        <x:v>1.6125</x:v>
      </x:c>
      <x:c r="E945" s="32" t="n">
        <x:f>'净值底稿'!Q907</x:f>
        <x:v>1.6876</x:v>
      </x:c>
      <x:c r="F945" s="33">
        <x:f t="shared" si="566"/>
        <x:v>-6.5919316023392849E-3</x:v>
      </x:c>
      <x:c r="G945" s="33">
        <x:f t="shared" si="567"/>
        <x:v>-5.9885525716265597E-3</x:v>
      </x:c>
      <x:c r="H945" s="33">
        <x:f t="shared" si="568"/>
        <x:v>1.2404639335117373E-4</x:v>
      </x:c>
      <x:c r="I945" s="33">
        <x:f t="shared" si="569"/>
        <x:v>1.8403086969427385E-3</x:v>
      </x:c>
      <x:c r="J945" s="34">
        <x:f t="shared" si="570"/>
        <x:v>0.10548637548197014</x:v>
      </x:c>
      <x:c r="K945" s="34">
        <x:f t="shared" si="571"/>
        <x:v>0.12533541270781495</x:v>
      </x:c>
      <x:c r="L945" s="34">
        <x:f t="shared" si="572"/>
        <x:v>0.89931132931514945</x:v>
      </x:c>
      <x:c r="M945" s="34">
        <x:f t="shared" si="573"/>
        <x:v>7.0321716654793837E-2</x:v>
      </x:c>
      <x:c r="N945" s="34">
        <x:f t="shared" si="544"/>
        <x:v>1.2004548341597283</x:v>
      </x:c>
      <x:c r="O945" s="35">
        <x:f t="shared" si="545"/>
        <x:v>0.19227861109106315</x:v>
      </x:c>
      <x:c r="P945" s="26" t="b">
        <x:f t="shared" si="546"/>
        <x:v>0</x:v>
      </x:c>
      <x:c r="Q945" s="26" t="b">
        <x:f t="shared" si="547"/>
        <x:v>0</x:v>
      </x:c>
      <x:c r="R945" s="26" t="b">
        <x:f t="shared" si="548"/>
        <x:v>0</x:v>
      </x:c>
      <x:c r="S945" s="26" t="b">
        <x:f t="shared" si="574"/>
        <x:v>0</x:v>
      </x:c>
      <x:c r="T945" s="26" t="str">
        <x:f t="shared" si="575"/>
        <x:v>不调</x:v>
      </x:c>
      <x:c r="U945" s="34">
        <x:f t="shared" si="549"/>
        <x:v>0.10548637548197014</x:v>
      </x:c>
      <x:c r="V945" s="34">
        <x:f t="shared" si="550"/>
        <x:v>0.12533541270781495</x:v>
      </x:c>
      <x:c r="W945" s="34">
        <x:f t="shared" si="551"/>
        <x:v>0.89931132931514945</x:v>
      </x:c>
      <x:c r="X945" s="34">
        <x:f t="shared" si="552"/>
        <x:v>7.0321716654793837E-2</x:v>
      </x:c>
      <x:c r="Y945" s="34">
        <x:f t="shared" si="576"/>
        <x:v>0.99998626710299976</x:v>
      </x:c>
      <x:c r="Z945" s="34">
        <x:f t="shared" si="553"/>
        <x:v>0.10548492684844071</x:v>
      </x:c>
      <x:c r="AA945" s="34">
        <x:f t="shared" si="554"/>
        <x:v>0.12533369148950174</x:v>
      </x:c>
      <x:c r="AB945" s="34">
        <x:f t="shared" si="555"/>
        <x:v>0.89929897916529278</x:v>
      </x:c>
      <x:c r="AC945" s="34">
        <x:f t="shared" si="556"/>
        <x:v>7.0320750933902137E-2</x:v>
      </x:c>
      <x:c r="AD945" s="34">
        <x:f t="shared" si="557"/>
        <x:v>1.2004383484371373</x:v>
      </x:c>
      <x:c r="AE945" s="34">
        <x:f t="shared" si="577"/>
        <x:v>1.242865545467589</x:v>
      </x:c>
      <x:c r="AF945" s="33">
        <x:f t="shared" si="558"/>
        <x:v>-3.4136594408922805E-2</x:v>
      </x:c>
      <x:c r="AG945" s="33">
        <x:f t="shared" si="578"/>
        <x:v>-1.0242753247904357E-3</x:v>
      </x:c>
      <x:c r="AH945" s="30">
        <x:f t="shared" si="579"/>
        <x:v>45107</x:v>
      </x:c>
      <x:c r="AI945" s="36">
        <x:f t="shared" si="559"/>
        <x:v>2023</x:v>
      </x:c>
      <x:c r="AJ945" s="36">
        <x:f t="shared" si="560"/>
        <x:v>9</x:v>
      </x:c>
      <x:c r="AK945" s="26">
        <x:f t="shared" si="561"/>
        <x:v>0</x:v>
      </x:c>
      <x:c r="AL945" s="34">
        <x:f t="shared" si="580"/>
        <x:v>1.2174071213925755</x:v>
      </x:c>
      <x:c r="AM945" s="35" t="str">
        <x:f t="shared" si="562"/>
      </x:c>
      <x:c r="AN945" s="34">
        <x:f t="shared" si="581"/>
        <x:v>1.242865545467589</x:v>
      </x:c>
      <x:c r="AO945" s="35">
        <x:f t="shared" si="563"/>
        <x:v>-3.4136594408922805E-2</x:v>
      </x:c>
      <x:c r="AP945" s="31">
        <x:f t="shared" si="564"/>
        <x:v>1</x:v>
      </x:c>
      <x:c r="AQ945" s="26" t="b">
        <x:f t="shared" si="565"/>
        <x:v>1</x:v>
      </x:c>
    </x:row>
    <x:row r="946">
      <x:c r="A946" s="30" t="n">
        <x:f>'净值底稿'!A908</x:f>
        <x:v>45190</x:v>
      </x:c>
      <x:c r="B946" s="32" t="n">
        <x:f>'净值底稿'!F908</x:f>
        <x:v>1.4858925383668309</x:v>
      </x:c>
      <x:c r="C946" s="32" t="n">
        <x:f>'净值底稿'!O908</x:f>
        <x:v>1.2168495749472468</x:v>
      </x:c>
      <x:c r="D946" s="32" t="n">
        <x:f>'净值底稿'!P908</x:f>
        <x:v>1.613</x:v>
      </x:c>
      <x:c r="E946" s="32" t="n">
        <x:f>'净值底稿'!Q908</x:f>
        <x:v>1.6904</x:v>
      </x:c>
      <x:c r="F946" s="33">
        <x:f t="shared" si="566"/>
        <x:v>-4.1175561615560685E-3</x:v>
      </x:c>
      <x:c r="G946" s="33">
        <x:f t="shared" si="567"/>
        <x:v>-6.7888565691825997E-3</x:v>
      </x:c>
      <x:c r="H946" s="33">
        <x:f t="shared" si="568"/>
        <x:v>3.1007751937983663E-4</x:v>
      </x:c>
      <x:c r="I946" s="33">
        <x:f t="shared" si="569"/>
        <x:v>1.6591609386109596E-3</x:v>
      </x:c>
      <x:c r="J946" s="34">
        <x:f t="shared" si="570"/>
        <x:v>0.10505058673794462</x:v>
      </x:c>
      <x:c r="K946" s="34">
        <x:f t="shared" si="571"/>
        <x:v>0.12448281903469333</x:v>
      </x:c>
      <x:c r="L946" s="34">
        <x:f t="shared" si="572"/>
        <x:v>0.89957783156193316</x:v>
      </x:c>
      <x:c r="M946" s="34">
        <x:f t="shared" si="573"/>
        <x:v>7.0437424377025465E-2</x:v>
      </x:c>
      <x:c r="N946" s="34">
        <x:f t="shared" si="544"/>
        <x:v>1.1995486617115965</x:v>
      </x:c>
      <x:c r="O946" s="35">
        <x:f t="shared" si="545"/>
        <x:v>0.19134980772278493</x:v>
      </x:c>
      <x:c r="P946" s="26" t="b">
        <x:f t="shared" si="546"/>
        <x:v>0</x:v>
      </x:c>
      <x:c r="Q946" s="26" t="b">
        <x:f t="shared" si="547"/>
        <x:v>0</x:v>
      </x:c>
      <x:c r="R946" s="26" t="b">
        <x:f t="shared" si="548"/>
        <x:v>0</x:v>
      </x:c>
      <x:c r="S946" s="26" t="b">
        <x:f t="shared" si="574"/>
        <x:v>0</x:v>
      </x:c>
      <x:c r="T946" s="26" t="str">
        <x:f t="shared" si="575"/>
        <x:v>不调</x:v>
      </x:c>
      <x:c r="U946" s="34">
        <x:f t="shared" si="549"/>
        <x:v>0.10505058673794462</x:v>
      </x:c>
      <x:c r="V946" s="34">
        <x:f t="shared" si="550"/>
        <x:v>0.12448281903469333</x:v>
      </x:c>
      <x:c r="W946" s="34">
        <x:f t="shared" si="551"/>
        <x:v>0.89957783156193316</x:v>
      </x:c>
      <x:c r="X946" s="34">
        <x:f t="shared" si="552"/>
        <x:v>7.0437424377025465E-2</x:v>
      </x:c>
      <x:c r="Y946" s="34">
        <x:f t="shared" si="576"/>
        <x:v>0.99998626710299976</x:v>
      </x:c>
      <x:c r="Z946" s="34">
        <x:f t="shared" si="553"/>
        <x:v>0.10504914408905713</x:v>
      </x:c>
      <x:c r="AA946" s="34">
        <x:f t="shared" si="554"/>
        <x:v>0.12448110952496122</x:v>
      </x:c>
      <x:c r="AB946" s="34">
        <x:f t="shared" si="555"/>
        <x:v>0.89956547775222861</x:v>
      </x:c>
      <x:c r="AC946" s="34">
        <x:f t="shared" si="556"/>
        <x:v>7.043645706713153E-2</x:v>
      </x:c>
      <x:c r="AD946" s="34">
        <x:f t="shared" si="557"/>
        <x:v>1.1995321884333787</x:v>
      </x:c>
      <x:c r="AE946" s="34">
        <x:f t="shared" si="577"/>
        <x:v>1.242865545467589</x:v>
      </x:c>
      <x:c r="AF946" s="33">
        <x:f t="shared" si="558"/>
        <x:v>-3.486568373565091E-2</x:v>
      </x:c>
      <x:c r="AG946" s="33">
        <x:f t="shared" si="578"/>
        <x:v>-7.5485759425986121E-4</x:v>
      </x:c>
      <x:c r="AH946" s="30">
        <x:f t="shared" si="579"/>
        <x:v>45107</x:v>
      </x:c>
      <x:c r="AI946" s="36">
        <x:f t="shared" si="559"/>
        <x:v>2023</x:v>
      </x:c>
      <x:c r="AJ946" s="36">
        <x:f t="shared" si="560"/>
        <x:v>9</x:v>
      </x:c>
      <x:c r="AK946" s="26">
        <x:f t="shared" si="561"/>
        <x:v>0</x:v>
      </x:c>
      <x:c r="AL946" s="34">
        <x:f t="shared" si="580"/>
        <x:v>1.2174071213925755</x:v>
      </x:c>
      <x:c r="AM946" s="35" t="str">
        <x:f t="shared" si="562"/>
      </x:c>
      <x:c r="AN946" s="34">
        <x:f t="shared" si="581"/>
        <x:v>1.242865545467589</x:v>
      </x:c>
      <x:c r="AO946" s="35">
        <x:f t="shared" si="563"/>
        <x:v>-3.486568373565091E-2</x:v>
      </x:c>
      <x:c r="AP946" s="31">
        <x:f t="shared" si="564"/>
        <x:v>1</x:v>
      </x:c>
      <x:c r="AQ946" s="26" t="b">
        <x:f t="shared" si="565"/>
        <x:v>1</x:v>
      </x:c>
    </x:row>
    <x:row r="947">
      <x:c r="A947" s="30" t="n">
        <x:f>'净值底稿'!A909</x:f>
        <x:v>45191</x:v>
      </x:c>
      <x:c r="B947" s="32" t="n">
        <x:f>'净值底稿'!F909</x:f>
        <x:v>1.5560020445824772</x:v>
      </x:c>
      <x:c r="C947" s="32" t="n">
        <x:f>'净值底稿'!O909</x:f>
        <x:v>1.2388110434476247</x:v>
      </x:c>
      <x:c r="D947" s="32" t="n">
        <x:f>'净值底稿'!P909</x:f>
        <x:v>1.6127</x:v>
      </x:c>
      <x:c r="E947" s="32" t="n">
        <x:f>'净值底稿'!Q909</x:f>
        <x:v>1.6863</x:v>
      </x:c>
      <x:c r="F947" s="33">
        <x:f t="shared" si="566"/>
        <x:v>4.7183429760475626E-2</x:v>
      </x:c>
      <x:c r="G947" s="33">
        <x:f t="shared" si="567"/>
        <x:v>1.8047808827422296E-2</x:v>
      </x:c>
      <x:c r="H947" s="33">
        <x:f t="shared" si="568"/>
        <x:v>-1.8598884066955979E-4</x:v>
      </x:c>
      <x:c r="I947" s="33">
        <x:f t="shared" si="569"/>
        <x:v>-2.4254614292474885E-3</x:v>
      </x:c>
      <x:c r="J947" s="34">
        <x:f t="shared" si="570"/>
        <x:v>0.11000572300058124</x:v>
      </x:c>
      <x:c r="K947" s="34">
        <x:f t="shared" si="571"/>
        <x:v>0.12672772079229314</x:v>
      </x:c>
      <x:c r="L947" s="34">
        <x:f t="shared" si="572"/>
        <x:v>0.89939816861191513</x:v>
      </x:c>
      <x:c r="M947" s="34">
        <x:f t="shared" si="573"/>
        <x:v>7.0265616157302355E-2</x:v>
      </x:c>
      <x:c r="N947" s="34">
        <x:f t="shared" si="544"/>
        <x:v>1.2063972285620919</x:v>
      </x:c>
      <x:c r="O947" s="35">
        <x:f t="shared" si="545"/>
        <x:v>0.1962317536778807</x:v>
      </x:c>
      <x:c r="P947" s="26" t="b">
        <x:f t="shared" si="546"/>
        <x:v>0</x:v>
      </x:c>
      <x:c r="Q947" s="26" t="b">
        <x:f t="shared" si="547"/>
        <x:v>0</x:v>
      </x:c>
      <x:c r="R947" s="26" t="b">
        <x:f t="shared" si="548"/>
        <x:v>0</x:v>
      </x:c>
      <x:c r="S947" s="26" t="b">
        <x:f t="shared" si="574"/>
        <x:v>0</x:v>
      </x:c>
      <x:c r="T947" s="26" t="str">
        <x:f t="shared" si="575"/>
        <x:v>不调</x:v>
      </x:c>
      <x:c r="U947" s="34">
        <x:f t="shared" si="549"/>
        <x:v>0.11000572300058124</x:v>
      </x:c>
      <x:c r="V947" s="34">
        <x:f t="shared" si="550"/>
        <x:v>0.12672772079229314</x:v>
      </x:c>
      <x:c r="W947" s="34">
        <x:f t="shared" si="551"/>
        <x:v>0.89939816861191513</x:v>
      </x:c>
      <x:c r="X947" s="34">
        <x:f t="shared" si="552"/>
        <x:v>7.0265616157302355E-2</x:v>
      </x:c>
      <x:c r="Y947" s="34">
        <x:f t="shared" si="576"/>
        <x:v>0.99998626710299976</x:v>
      </x:c>
      <x:c r="Z947" s="34">
        <x:f t="shared" si="553"/>
        <x:v>0.11000421230331783</x:v>
      </x:c>
      <x:c r="AA947" s="34">
        <x:f t="shared" si="554"/>
        <x:v>0.12672598045355643</x:v>
      </x:c>
      <x:c r="AB947" s="34">
        <x:f t="shared" si="555"/>
        <x:v>0.8993858172695034</x:v>
      </x:c>
      <x:c r="AC947" s="34">
        <x:f t="shared" si="556"/>
        <x:v>7.0264651206833006E-2</x:v>
      </x:c>
      <x:c r="AD947" s="34">
        <x:f t="shared" si="557"/>
        <x:v>1.2063806612332106</x:v>
      </x:c>
      <x:c r="AE947" s="34">
        <x:f t="shared" si="577"/>
        <x:v>1.242865545467589</x:v>
      </x:c>
      <x:c r="AF947" s="33">
        <x:f t="shared" si="558"/>
        <x:v>-2.9355455517637741E-2</x:v>
      </x:c>
      <x:c r="AG947" s="33">
        <x:f t="shared" si="578"/>
        <x:v>5.7092863917025394E-3</x:v>
      </x:c>
      <x:c r="AH947" s="30">
        <x:f t="shared" si="579"/>
        <x:v>45107</x:v>
      </x:c>
      <x:c r="AI947" s="36">
        <x:f t="shared" si="559"/>
        <x:v>2023</x:v>
      </x:c>
      <x:c r="AJ947" s="36">
        <x:f t="shared" si="560"/>
        <x:v>9</x:v>
      </x:c>
      <x:c r="AK947" s="26">
        <x:f t="shared" si="561"/>
        <x:v>0</x:v>
      </x:c>
      <x:c r="AL947" s="34">
        <x:f t="shared" si="580"/>
        <x:v>1.2174071213925755</x:v>
      </x:c>
      <x:c r="AM947" s="35" t="str">
        <x:f t="shared" si="562"/>
      </x:c>
      <x:c r="AN947" s="34">
        <x:f t="shared" si="581"/>
        <x:v>1.242865545467589</x:v>
      </x:c>
      <x:c r="AO947" s="35">
        <x:f t="shared" si="563"/>
        <x:v>-2.9355455517637741E-2</x:v>
      </x:c>
      <x:c r="AP947" s="31">
        <x:f t="shared" si="564"/>
        <x:v>1</x:v>
      </x:c>
      <x:c r="AQ947" s="26" t="b">
        <x:f t="shared" si="565"/>
        <x:v>1</x:v>
      </x:c>
    </x:row>
    <x:row r="948">
      <x:c r="A948" s="30" t="n">
        <x:f>'净值底稿'!A910</x:f>
        <x:v>45194</x:v>
      </x:c>
      <x:c r="B948" s="32" t="n">
        <x:f>'净值底稿'!F910</x:f>
        <x:v>1.543109462636378</x:v>
      </x:c>
      <x:c r="C948" s="32" t="n">
        <x:f>'净值底稿'!O910</x:f>
        <x:v>1.2330116569949567</x:v>
      </x:c>
      <x:c r="D948" s="32" t="n">
        <x:f>'净值底稿'!P910</x:f>
        <x:v>1.6121</x:v>
      </x:c>
      <x:c r="E948" s="32" t="n">
        <x:f>'净值底稿'!Q910</x:f>
        <x:v>1.6997</x:v>
      </x:c>
      <x:c r="F948" s="33">
        <x:f t="shared" si="566"/>
        <x:v>-8.285710157635906E-3</x:v>
      </x:c>
      <x:c r="G948" s="33">
        <x:f t="shared" si="567"/>
        <x:v>-4.6814132658425933E-3</x:v>
      </x:c>
      <x:c r="H948" s="33">
        <x:f t="shared" si="568"/>
        <x:v>-3.7204687790659552E-4</x:v>
      </x:c>
      <x:c r="I948" s="33">
        <x:f t="shared" si="569"/>
        <x:v>7.9463915080353331E-3</x:v>
      </x:c>
      <x:c r="J948" s="34">
        <x:f t="shared" si="570"/>
        <x:v>0.10909274928405349</x:v>
      </x:c>
      <x:c r="K948" s="34">
        <x:f t="shared" si="571"/>
        <x:v>0.12613272376753423</x:v>
      </x:c>
      <x:c r="L948" s="34">
        <x:f t="shared" si="572"/>
        <x:v>0.8990512035841548</x:v>
      </x:c>
      <x:c r="M948" s="34">
        <x:f t="shared" si="573"/>
        <x:v>7.0823001634498048E-2</x:v>
      </x:c>
      <x:c r="N948" s="34">
        <x:f t="shared" si="544"/>
        <x:v>1.2050996782702406</x:v>
      </x:c>
      <x:c r="O948" s="35">
        <x:f t="shared" si="545"/>
        <x:v>0.19519171508635902</x:v>
      </x:c>
      <x:c r="P948" s="26" t="b">
        <x:f t="shared" si="546"/>
        <x:v>0</x:v>
      </x:c>
      <x:c r="Q948" s="26" t="b">
        <x:f t="shared" si="547"/>
        <x:v>0</x:v>
      </x:c>
      <x:c r="R948" s="26" t="b">
        <x:f t="shared" si="548"/>
        <x:v>0</x:v>
      </x:c>
      <x:c r="S948" s="26" t="b">
        <x:f t="shared" si="574"/>
        <x:v>0</x:v>
      </x:c>
      <x:c r="T948" s="26" t="str">
        <x:f t="shared" si="575"/>
        <x:v>不调</x:v>
      </x:c>
      <x:c r="U948" s="34">
        <x:f t="shared" si="549"/>
        <x:v>0.10909274928405349</x:v>
      </x:c>
      <x:c r="V948" s="34">
        <x:f t="shared" si="550"/>
        <x:v>0.12613272376753423</x:v>
      </x:c>
      <x:c r="W948" s="34">
        <x:f t="shared" si="551"/>
        <x:v>0.8990512035841548</x:v>
      </x:c>
      <x:c r="X948" s="34">
        <x:f t="shared" si="552"/>
        <x:v>7.0823001634498048E-2</x:v>
      </x:c>
      <x:c r="Y948" s="34">
        <x:f t="shared" si="576"/>
        <x:v>0.99995880187477393</x:v>
      </x:c>
      <x:c r="Z948" s="34">
        <x:f t="shared" si="553"/>
        <x:v>0.10908825486730724</x:v>
      </x:c>
      <x:c r="AA948" s="34">
        <x:f t="shared" si="554"/>
        <x:v>0.12612752733578536</x:v>
      </x:c>
      <x:c r="AB948" s="34">
        <x:f t="shared" si="555"/>
        <x:v>0.89901416436008486</x:v>
      </x:c>
      <x:c r="AC948" s="34">
        <x:f t="shared" si="556"/>
        <x:v>7.0820083859607821E-2</x:v>
      </x:c>
      <x:c r="AD948" s="34">
        <x:f t="shared" si="557"/>
        <x:v>1.2050500304227854</x:v>
      </x:c>
      <x:c r="AE948" s="34">
        <x:f t="shared" si="577"/>
        <x:v>1.242865545467589</x:v>
      </x:c>
      <x:c r="AF948" s="33">
        <x:f t="shared" si="558"/>
        <x:v>-3.0426070770653402E-2</x:v>
      </x:c>
      <x:c r="AG948" s="33">
        <x:f t="shared" si="578"/>
        <x:v>-1.1029941486836448E-3</x:v>
      </x:c>
      <x:c r="AH948" s="30">
        <x:f t="shared" si="579"/>
        <x:v>45107</x:v>
      </x:c>
      <x:c r="AI948" s="36">
        <x:f t="shared" si="559"/>
        <x:v>2023</x:v>
      </x:c>
      <x:c r="AJ948" s="36">
        <x:f t="shared" si="560"/>
        <x:v>9</x:v>
      </x:c>
      <x:c r="AK948" s="26">
        <x:f t="shared" si="561"/>
        <x:v>0</x:v>
      </x:c>
      <x:c r="AL948" s="34">
        <x:f t="shared" si="580"/>
        <x:v>1.2174071213925755</x:v>
      </x:c>
      <x:c r="AM948" s="35" t="str">
        <x:f t="shared" si="562"/>
      </x:c>
      <x:c r="AN948" s="34">
        <x:f t="shared" si="581"/>
        <x:v>1.242865545467589</x:v>
      </x:c>
      <x:c r="AO948" s="35">
        <x:f t="shared" si="563"/>
        <x:v>-3.0426070770653402E-2</x:v>
      </x:c>
      <x:c r="AP948" s="31">
        <x:f t="shared" si="564"/>
        <x:v>1</x:v>
      </x:c>
      <x:c r="AQ948" s="26" t="b">
        <x:f t="shared" si="565"/>
        <x:v>1</x:v>
      </x:c>
    </x:row>
    <x:row r="949">
      <x:c r="A949" s="30" t="n">
        <x:f>'净值底稿'!A911</x:f>
        <x:v>45195</x:v>
      </x:c>
      <x:c r="B949" s="32" t="n">
        <x:f>'净值底稿'!F911</x:f>
        <x:v>1.5593609293668103</x:v>
      </x:c>
      <x:c r="C949" s="32" t="n">
        <x:f>'净值底稿'!O911</x:f>
        <x:v>1.2291425626403112</x:v>
      </x:c>
      <x:c r="D949" s="32" t="n">
        <x:f>'净值底稿'!P911</x:f>
        <x:v>1.6113</x:v>
      </x:c>
      <x:c r="E949" s="32" t="n">
        <x:f>'净值底稿'!Q911</x:f>
        <x:v>1.6941</x:v>
      </x:c>
      <x:c r="F949" s="33">
        <x:f t="shared" si="566"/>
        <x:v>1.053163571602167E-2</x:v>
      </x:c>
      <x:c r="G949" s="33">
        <x:f t="shared" si="567"/>
        <x:v>-3.1379219593715701E-3</x:v>
      </x:c>
      <x:c r="H949" s="33">
        <x:f t="shared" si="568"/>
        <x:v>-4.9624713107132568E-4</x:v>
      </x:c>
      <x:c r="I949" s="33">
        <x:f t="shared" si="569"/>
        <x:v>-3.2946990645408292E-3</x:v>
      </x:c>
      <x:c r="J949" s="34">
        <x:f t="shared" si="570"/>
        <x:v>0.11023713262846624</x:v>
      </x:c>
      <x:c r="K949" s="34">
        <x:f t="shared" si="571"/>
        <x:v>0.12573174899807715</x:v>
      </x:c>
      <x:c r="L949" s="34">
        <x:f t="shared" si="572"/>
        <x:v>0.89856803116022865</x:v>
      </x:c>
      <x:c r="M949" s="34">
        <x:f t="shared" si="573"/>
        <x:v>7.0586752995564869E-2</x:v>
      </x:c>
      <x:c r="N949" s="34">
        <x:f t="shared" si="544"/>
        <x:v>1.205123665782337</x:v>
      </x:c>
      <x:c r="O949" s="35">
        <x:f t="shared" si="545"/>
        <x:v>0.19580470314086657</x:v>
      </x:c>
      <x:c r="P949" s="26" t="b">
        <x:f t="shared" si="546"/>
        <x:v>0</x:v>
      </x:c>
      <x:c r="Q949" s="26" t="b">
        <x:f t="shared" si="547"/>
        <x:v>0</x:v>
      </x:c>
      <x:c r="R949" s="26" t="b">
        <x:f t="shared" si="548"/>
        <x:v>0</x:v>
      </x:c>
      <x:c r="S949" s="26" t="b">
        <x:f t="shared" si="574"/>
        <x:v>0</x:v>
      </x:c>
      <x:c r="T949" s="26" t="str">
        <x:f t="shared" si="575"/>
        <x:v>不调</x:v>
      </x:c>
      <x:c r="U949" s="34">
        <x:f t="shared" si="549"/>
        <x:v>0.11023713262846624</x:v>
      </x:c>
      <x:c r="V949" s="34">
        <x:f t="shared" si="550"/>
        <x:v>0.12573174899807715</x:v>
      </x:c>
      <x:c r="W949" s="34">
        <x:f t="shared" si="551"/>
        <x:v>0.89856803116022865</x:v>
      </x:c>
      <x:c r="X949" s="34">
        <x:f t="shared" si="552"/>
        <x:v>7.0586752995564869E-2</x:v>
      </x:c>
      <x:c r="Y949" s="34">
        <x:f t="shared" si="576"/>
        <x:v>0.99998626710299976</x:v>
      </x:c>
      <x:c r="Z949" s="34">
        <x:f t="shared" si="553"/>
        <x:v>0.11023561875327825</x:v>
      </x:c>
      <x:c r="AA949" s="34">
        <x:f t="shared" si="554"/>
        <x:v>0.12573002233691849</x:v>
      </x:c>
      <x:c r="AB949" s="34">
        <x:f t="shared" si="555"/>
        <x:v>0.89855569121800904</x:v>
      </x:c>
      <x:c r="AC949" s="34">
        <x:f t="shared" si="556"/>
        <x:v>7.0585783634956406E-2</x:v>
      </x:c>
      <x:c r="AD949" s="34">
        <x:f t="shared" si="557"/>
        <x:v>1.2051071159431621</x:v>
      </x:c>
      <x:c r="AE949" s="34">
        <x:f t="shared" si="577"/>
        <x:v>1.242865545467589</x:v>
      </x:c>
      <x:c r="AF949" s="33">
        <x:f t="shared" si="558"/>
        <x:v>-3.0380140202713068E-2</x:v>
      </x:c>
      <x:c r="AG949" s="33">
        <x:f t="shared" si="578"/>
        <x:v>4.7371908995952339E-5</x:v>
      </x:c>
      <x:c r="AH949" s="30">
        <x:f t="shared" si="579"/>
        <x:v>45107</x:v>
      </x:c>
      <x:c r="AI949" s="36">
        <x:f t="shared" si="559"/>
        <x:v>2023</x:v>
      </x:c>
      <x:c r="AJ949" s="36">
        <x:f t="shared" si="560"/>
        <x:v>9</x:v>
      </x:c>
      <x:c r="AK949" s="26">
        <x:f t="shared" si="561"/>
        <x:v>0</x:v>
      </x:c>
      <x:c r="AL949" s="34">
        <x:f t="shared" si="580"/>
        <x:v>1.2174071213925755</x:v>
      </x:c>
      <x:c r="AM949" s="35" t="str">
        <x:f t="shared" si="562"/>
      </x:c>
      <x:c r="AN949" s="34">
        <x:f t="shared" si="581"/>
        <x:v>1.242865545467589</x:v>
      </x:c>
      <x:c r="AO949" s="35">
        <x:f t="shared" si="563"/>
        <x:v>-3.0380140202713068E-2</x:v>
      </x:c>
      <x:c r="AP949" s="31">
        <x:f t="shared" si="564"/>
        <x:v>1</x:v>
      </x:c>
      <x:c r="AQ949" s="26" t="b">
        <x:f t="shared" si="565"/>
        <x:v>1</x:v>
      </x:c>
    </x:row>
    <x:row r="950">
      <x:c r="A950" s="30" t="n">
        <x:f>'净值底稿'!A912</x:f>
        <x:v>45196</x:v>
      </x:c>
      <x:c r="B950" s="32" t="n">
        <x:f>'净值底稿'!F912</x:f>
        <x:v>1.564736493980754</x:v>
      </x:c>
      <x:c r="C950" s="32" t="n">
        <x:f>'净值底稿'!O912</x:f>
        <x:v>1.23562617221029</x:v>
      </x:c>
      <x:c r="D950" s="32" t="n">
        <x:f>'净值底稿'!P912</x:f>
        <x:v>1.6113</x:v>
      </x:c>
      <x:c r="E950" s="32" t="n">
        <x:f>'净值底稿'!Q912</x:f>
        <x:v>1.6556</x:v>
      </x:c>
      <x:c r="F950" s="33">
        <x:f t="shared" si="566"/>
        <x:v>3.4472869703914277E-3</x:v>
      </x:c>
      <x:c r="G950" s="33">
        <x:f t="shared" si="567"/>
        <x:v>5.2749044472524265E-3</x:v>
      </x:c>
      <x:c r="H950" s="33">
        <x:f t="shared" si="568"/>
        <x:v>0</x:v>
      </x:c>
      <x:c r="I950" s="33">
        <x:f t="shared" si="569"/>
        <x:v>-2.272593117289412E-2</x:v>
      </x:c>
      <x:c r="J950" s="34">
        <x:f t="shared" si="570"/>
        <x:v>0.11061563256547946</x:v>
      </x:c>
      <x:c r="K950" s="34">
        <x:f t="shared" si="571"/>
        <x:v>0.12639323619089665</x:v>
      </x:c>
      <x:c r="L950" s="34">
        <x:f t="shared" si="572"/>
        <x:v>0.89855569121800904</x:v>
      </x:c>
      <x:c r="M950" s="34">
        <x:f t="shared" si="573"/>
        <x:v>6.8981655974283587E-2</x:v>
      </x:c>
      <x:c r="N950" s="34">
        <x:f t="shared" si="544"/>
        <x:v>1.2045462159486686</x:v>
      </x:c>
      <x:c r="O950" s="35">
        <x:f t="shared" si="545"/>
        <x:v>0.19676195534740376</x:v>
      </x:c>
      <x:c r="P950" s="26" t="b">
        <x:f t="shared" si="546"/>
        <x:v>0</x:v>
      </x:c>
      <x:c r="Q950" s="26" t="b">
        <x:f t="shared" si="547"/>
        <x:v>0</x:v>
      </x:c>
      <x:c r="R950" s="26" t="b">
        <x:f t="shared" si="548"/>
        <x:v>0</x:v>
      </x:c>
      <x:c r="S950" s="26" t="b">
        <x:f t="shared" si="574"/>
        <x:v>0</x:v>
      </x:c>
      <x:c r="T950" s="26" t="str">
        <x:f t="shared" si="575"/>
        <x:v>不调</x:v>
      </x:c>
      <x:c r="U950" s="34">
        <x:f t="shared" si="549"/>
        <x:v>0.11061563256547946</x:v>
      </x:c>
      <x:c r="V950" s="34">
        <x:f t="shared" si="550"/>
        <x:v>0.12639323619089665</x:v>
      </x:c>
      <x:c r="W950" s="34">
        <x:f t="shared" si="551"/>
        <x:v>0.89855569121800904</x:v>
      </x:c>
      <x:c r="X950" s="34">
        <x:f t="shared" si="552"/>
        <x:v>6.8981655974283587E-2</x:v>
      </x:c>
      <x:c r="Y950" s="34">
        <x:f t="shared" si="576"/>
        <x:v>0.99998626710299976</x:v>
      </x:c>
      <x:c r="Z950" s="34">
        <x:f t="shared" si="553"/>
        <x:v>0.11061411349239082</x:v>
      </x:c>
      <x:c r="AA950" s="34">
        <x:f t="shared" si="554"/>
        <x:v>0.12639150044560252</x:v>
      </x:c>
      <x:c r="AB950" s="34">
        <x:f t="shared" si="555"/>
        <x:v>0.89854335144525255</x:v>
      </x:c>
      <x:c r="AC950" s="34">
        <x:f t="shared" si="556"/>
        <x:v>6.8980708656307191E-2</x:v>
      </x:c>
      <x:c r="AD950" s="34">
        <x:f t="shared" si="557"/>
        <x:v>1.204529674039553</x:v>
      </x:c>
      <x:c r="AE950" s="34">
        <x:f t="shared" si="577"/>
        <x:v>1.242865545467589</x:v>
      </x:c>
      <x:c r="AF950" s="33">
        <x:f t="shared" si="558"/>
        <x:v>-3.0844745489837622E-2</x:v>
      </x:c>
      <x:c r="AG950" s="33">
        <x:f t="shared" si="578"/>
        <x:v>-4.7916230513433966E-4</x:v>
      </x:c>
      <x:c r="AH950" s="30">
        <x:f t="shared" si="579"/>
        <x:v>45107</x:v>
      </x:c>
      <x:c r="AI950" s="36">
        <x:f t="shared" si="559"/>
        <x:v>2023</x:v>
      </x:c>
      <x:c r="AJ950" s="36">
        <x:f t="shared" si="560"/>
        <x:v>9</x:v>
      </x:c>
      <x:c r="AK950" s="26">
        <x:f t="shared" si="561"/>
        <x:v>0</x:v>
      </x:c>
      <x:c r="AL950" s="34">
        <x:f t="shared" si="580"/>
        <x:v>1.2174071213925755</x:v>
      </x:c>
      <x:c r="AM950" s="35" t="str">
        <x:f t="shared" si="562"/>
      </x:c>
      <x:c r="AN950" s="34">
        <x:f t="shared" si="581"/>
        <x:v>1.242865545467589</x:v>
      </x:c>
      <x:c r="AO950" s="35">
        <x:f t="shared" si="563"/>
        <x:v>-3.0844745489837622E-2</x:v>
      </x:c>
      <x:c r="AP950" s="31">
        <x:f t="shared" si="564"/>
        <x:v>1</x:v>
      </x:c>
      <x:c r="AQ950" s="26" t="b">
        <x:f t="shared" si="565"/>
        <x:v>1</x:v>
      </x:c>
    </x:row>
    <x:row r="951">
      <x:c r="A951" s="30" t="n">
        <x:f>'净值底稿'!A913</x:f>
        <x:v>45197</x:v>
      </x:c>
      <x:c r="B951" s="32" t="n">
        <x:f>'净值底稿'!F913</x:f>
        <x:v>1.5692092985120412</x:v>
      </x:c>
      <x:c r="C951" s="32" t="n">
        <x:f>'净值底稿'!O913</x:f>
        <x:v>1.2429772512417694</x:v>
      </x:c>
      <x:c r="D951" s="32" t="n">
        <x:f>'净值底稿'!P913</x:f>
        <x:v>1.6125</x:v>
      </x:c>
      <x:c r="E951" s="32" t="n">
        <x:f>'净值底稿'!Q913</x:f>
        <x:v>1.6009</x:v>
      </x:c>
      <x:c r="F951" s="33">
        <x:f t="shared" si="566"/>
        <x:v>2.8585033636610024E-3</x:v>
      </x:c>
      <x:c r="G951" s="33">
        <x:f t="shared" si="567"/>
        <x:v>5.9492743005999937E-3</x:v>
      </x:c>
      <x:c r="H951" s="33">
        <x:f t="shared" si="568"/>
        <x:v>7.4474027183035751E-4</x:v>
      </x:c>
      <x:c r="I951" s="33">
        <x:f t="shared" si="569"/>
        <x:v>-3.303938149311425E-2</x:v>
      </x:c>
      <x:c r="J951" s="34">
        <x:f t="shared" si="570"/>
        <x:v>0.1109303043078772</x:v>
      </x:c>
      <x:c r="K951" s="34">
        <x:f t="shared" si="571"/>
        <x:v>0.12714343815101781</x:v>
      </x:c>
      <x:c r="L951" s="34">
        <x:f t="shared" si="572"/>
        <x:v>0.8992125328650592</x:v>
      </x:c>
      <x:c r="M951" s="34">
        <x:f t="shared" si="573"/>
        <x:v>6.6701628707346083E-2</x:v>
      </x:c>
      <x:c r="N951" s="34">
        <x:f t="shared" si="544"/>
        <x:v>1.2039879040313004</x:v>
      </x:c>
      <x:c r="O951" s="35">
        <x:f t="shared" si="545"/>
        <x:v>0.19773765306258903</x:v>
      </x:c>
      <x:c r="P951" s="26" t="b">
        <x:f t="shared" si="546"/>
        <x:v>0</x:v>
      </x:c>
      <x:c r="Q951" s="26" t="b">
        <x:f t="shared" si="547"/>
        <x:v>1</x:v>
      </x:c>
      <x:c r="R951" s="26" t="b">
        <x:f t="shared" si="548"/>
        <x:v>0</x:v>
      </x:c>
      <x:c r="S951" s="26" t="b">
        <x:f t="shared" si="574"/>
        <x:v>1</x:v>
      </x:c>
      <x:c r="T951" s="26" t="str">
        <x:f t="shared" si="575"/>
        <x:v>季度</x:v>
      </x:c>
      <x:c r="U951" s="34">
        <x:f t="shared" si="549"/>
        <x:v>0.11903687122944751</x:v>
      </x:c>
      <x:c r="V951" s="34">
        <x:f t="shared" si="550"/>
        <x:v>0.11903687122944751</x:v>
      </x:c>
      <x:c r="W951" s="34">
        <x:f t="shared" si="551"/>
        <x:v>0.8992125328650592</x:v>
      </x:c>
      <x:c r="X951" s="34">
        <x:f t="shared" si="552"/>
        <x:v>6.6701628707346083E-2</x:v>
      </x:c>
      <x:c r="Y951" s="34">
        <x:f t="shared" si="576"/>
        <x:v>0.99998626710299976</x:v>
      </x:c>
      <x:c r="Z951" s="34">
        <x:f t="shared" si="553"/>
        <x:v>0.11903523650835568</x:v>
      </x:c>
      <x:c r="AA951" s="34">
        <x:f t="shared" si="554"/>
        <x:v>0.11903523650835568</x:v>
      </x:c>
      <x:c r="AB951" s="34">
        <x:f t="shared" si="555"/>
        <x:v>0.899200184071964</x:v>
      </x:c>
      <x:c r="AC951" s="34">
        <x:f t="shared" si="556"/>
        <x:v>6.6700712700749301E-2</x:v>
      </x:c>
      <x:c r="AD951" s="34">
        <x:f t="shared" si="557"/>
        <x:v>1.2039713697894248</x:v>
      </x:c>
      <x:c r="AE951" s="34">
        <x:f t="shared" si="577"/>
        <x:v>1.242865545467589</x:v>
      </x:c>
      <x:c r="AF951" s="33">
        <x:f t="shared" si="558"/>
        <x:v>-3.1293952769067657E-2</x:v>
      </x:c>
      <x:c r="AG951" s="33">
        <x:f t="shared" si="578"/>
        <x:v>-4.6350394030225672E-4</x:v>
      </x:c>
      <x:c r="AH951" s="30">
        <x:f t="shared" si="579"/>
        <x:v>45197</x:v>
      </x:c>
      <x:c r="AI951" s="36">
        <x:f t="shared" si="559"/>
        <x:v>2023</x:v>
      </x:c>
      <x:c r="AJ951" s="36">
        <x:f t="shared" si="560"/>
        <x:v>9</x:v>
      </x:c>
      <x:c r="AK951" s="26">
        <x:f t="shared" si="561"/>
        <x:v>1</x:v>
      </x:c>
      <x:c r="AL951" s="34">
        <x:f t="shared" si="580"/>
        <x:v>1.2174071213925755</x:v>
      </x:c>
      <x:c r="AM951" s="35">
        <x:f t="shared" si="562"/>
        <x:v>-1.1036366854649038E-2</x:v>
      </x:c>
      <x:c r="AN951" s="34">
        <x:f t="shared" si="581"/>
        <x:v>1.242865545467589</x:v>
      </x:c>
      <x:c r="AO951" s="35">
        <x:f t="shared" si="563"/>
        <x:v>-3.1293952769067657E-2</x:v>
      </x:c>
      <x:c r="AP951" s="31">
        <x:f t="shared" si="564"/>
        <x:v>1</x:v>
      </x:c>
      <x:c r="AQ951" s="26" t="b">
        <x:f t="shared" si="565"/>
        <x:v>1</x:v>
      </x:c>
    </x:row>
    <x:row r="952">
      <x:c r="A952" s="30" t="n">
        <x:f>'净值底稿'!A914</x:f>
        <x:v>45208</x:v>
      </x:c>
      <x:c r="B952" s="32" t="n">
        <x:f>'净值底稿'!F914</x:f>
        <x:v>1.5686361797851842</x:v>
      </x:c>
      <x:c r="C952" s="32" t="n">
        <x:f>'净值底稿'!O914</x:f>
        <x:v>1.2384989588065232</x:v>
      </x:c>
      <x:c r="D952" s="32" t="n">
        <x:f>'净值底稿'!P914</x:f>
        <x:v>1.6137</x:v>
      </x:c>
      <x:c r="E952" s="32" t="n">
        <x:f>'净值底稿'!Q914</x:f>
        <x:v>1.5697</x:v>
      </x:c>
      <x:c r="F952" s="33">
        <x:f t="shared" si="566"/>
        <x:v>-3.6522771525782094E-4</x:v>
      </x:c>
      <x:c r="G952" s="33">
        <x:f t="shared" si="567"/>
        <x:v>-3.6028756204284917E-3</x:v>
      </x:c>
      <x:c r="H952" s="33">
        <x:f t="shared" si="568"/>
        <x:v>7.4418604651160791E-4</x:v>
      </x:c>
      <x:c r="I952" s="33">
        <x:f t="shared" si="569"/>
        <x:v>-1.9489037416453137E-2</x:v>
      </x:c>
      <x:c r="J952" s="34">
        <x:f t="shared" si="570"/>
        <x:v>0.11899176154089056</x:v>
      </x:c>
      <x:c r="K952" s="34">
        <x:f t="shared" si="571"/>
        <x:v>0.11860636735676779</x:v>
      </x:c>
      <x:c r="L952" s="34">
        <x:f t="shared" si="572"/>
        <x:v>0.89986935630197107</x:v>
      </x:c>
      <x:c r="M952" s="34">
        <x:f t="shared" si="573"/>
        <x:v>6.5400780015220303E-2</x:v>
      </x:c>
      <x:c r="N952" s="34">
        <x:f t="shared" si="544"/>
        <x:v>1.2028682652148497</x:v>
      </x:c>
      <x:c r="O952" s="35">
        <x:f t="shared" si="545"/>
        <x:v>0.19752630921327025</x:v>
      </x:c>
      <x:c r="P952" s="26" t="b">
        <x:f t="shared" si="546"/>
        <x:v>0</x:v>
      </x:c>
      <x:c r="Q952" s="26" t="b">
        <x:f t="shared" si="547"/>
        <x:v>0</x:v>
      </x:c>
      <x:c r="R952" s="26" t="b">
        <x:f t="shared" si="548"/>
        <x:v>0</x:v>
      </x:c>
      <x:c r="S952" s="26" t="b">
        <x:f t="shared" si="574"/>
        <x:v>0</x:v>
      </x:c>
      <x:c r="T952" s="26" t="str">
        <x:f t="shared" si="575"/>
        <x:v>不调</x:v>
      </x:c>
      <x:c r="U952" s="34">
        <x:f t="shared" si="549"/>
        <x:v>0.11899176154089056</x:v>
      </x:c>
      <x:c r="V952" s="34">
        <x:f t="shared" si="550"/>
        <x:v>0.11860636735676779</x:v>
      </x:c>
      <x:c r="W952" s="34">
        <x:f t="shared" si="551"/>
        <x:v>0.89986935630197107</x:v>
      </x:c>
      <x:c r="X952" s="34">
        <x:f t="shared" si="552"/>
        <x:v>6.5400780015220303E-2</x:v>
      </x:c>
      <x:c r="Y952" s="34">
        <x:f t="shared" si="576"/>
        <x:v>0.99984894850515482</x:v>
      </x:c>
      <x:c r="Z952" s="34">
        <x:f t="shared" si="553"/>
        <x:v>0.11897378765743555</x:v>
      </x:c>
      <x:c r="AA952" s="34">
        <x:f t="shared" si="554"/>
        <x:v>0.1185884516876804</x:v>
      </x:c>
      <x:c r="AB952" s="34">
        <x:f t="shared" si="555"/>
        <x:v>0.89973342969053627</x:v>
      </x:c>
      <x:c r="AC952" s="34">
        <x:f t="shared" si="556"/>
        <x:v>6.5390901129634957E-2</x:v>
      </x:c>
      <x:c r="AD952" s="34">
        <x:f t="shared" si="557"/>
        <x:v>1.2026865701652871</x:v>
      </x:c>
      <x:c r="AE952" s="34">
        <x:f t="shared" si="577"/>
        <x:v>1.242865545467589</x:v>
      </x:c>
      <x:c r="AF952" s="33">
        <x:f t="shared" si="558"/>
        <x:v>-3.2327692604259717E-2</x:v>
      </x:c>
      <x:c r="AG952" s="33">
        <x:f t="shared" si="578"/>
        <x:v>-1.0671346980305474E-3</x:v>
      </x:c>
      <x:c r="AH952" s="30">
        <x:f t="shared" si="579"/>
        <x:v>45197</x:v>
      </x:c>
      <x:c r="AI952" s="36">
        <x:f t="shared" si="559"/>
        <x:v>2023</x:v>
      </x:c>
      <x:c r="AJ952" s="36">
        <x:f t="shared" si="560"/>
        <x:v>10</x:v>
      </x:c>
      <x:c r="AK952" s="26">
        <x:f t="shared" si="561"/>
        <x:v>0</x:v>
      </x:c>
      <x:c r="AL952" s="34">
        <x:f t="shared" si="580"/>
        <x:v>1.2039713697894248</x:v>
      </x:c>
      <x:c r="AM952" s="35" t="str">
        <x:f t="shared" si="562"/>
      </x:c>
      <x:c r="AN952" s="34">
        <x:f t="shared" si="581"/>
        <x:v>1.242865545467589</x:v>
      </x:c>
      <x:c r="AO952" s="35">
        <x:f t="shared" si="563"/>
        <x:v>-3.2327692604259717E-2</x:v>
      </x:c>
      <x:c r="AP952" s="31">
        <x:f t="shared" si="564"/>
        <x:v>1</x:v>
      </x:c>
      <x:c r="AQ952" s="26" t="b">
        <x:f t="shared" si="565"/>
        <x:v>1</x:v>
      </x:c>
    </x:row>
    <x:row r="953">
      <x:c r="A953" s="30" t="n">
        <x:f>'净值底稿'!A915</x:f>
        <x:v>45209</x:v>
      </x:c>
      <x:c r="B953" s="32" t="n">
        <x:f>'净值底稿'!F915</x:f>
        <x:v>1.5627454655047615</x:v>
      </x:c>
      <x:c r="C953" s="32" t="n">
        <x:f>'净值底稿'!O915</x:f>
        <x:v>1.2312661284056292</x:v>
      </x:c>
      <x:c r="D953" s="32" t="n">
        <x:f>'净值底稿'!P915</x:f>
        <x:v>1.6132</x:v>
      </x:c>
      <x:c r="E953" s="32" t="n">
        <x:f>'净值底稿'!Q915</x:f>
        <x:v>1.6089</x:v>
      </x:c>
      <x:c r="F953" s="33">
        <x:f t="shared" si="566"/>
        <x:v>-3.7553094569254819E-3</x:v>
      </x:c>
      <x:c r="G953" s="33">
        <x:f t="shared" si="567"/>
        <x:v>-5.8399971590318289E-3</x:v>
      </x:c>
      <x:c r="H953" s="33">
        <x:f t="shared" si="568"/>
        <x:v>-3.0984693561375565E-4</x:v>
      </x:c>
      <x:c r="I953" s="33">
        <x:f t="shared" si="569"/>
        <x:v>2.4972924762693527E-2</x:v>
      </x:c>
      <x:c r="J953" s="34">
        <x:f t="shared" si="570"/>
        <x:v>0.11852700426751933</x:v>
      </x:c>
      <x:c r="K953" s="34">
        <x:f t="shared" si="571"/>
        <x:v>0.11789589546673036</x:v>
      </x:c>
      <x:c r="L953" s="34">
        <x:f t="shared" si="572"/>
        <x:v>0.89945465004447744</x:v>
      </x:c>
      <x:c r="M953" s="34">
        <x:f t="shared" si="573"/>
        <x:v>6.7023903183710057E-2</x:v>
      </x:c>
      <x:c r="N953" s="34">
        <x:f t="shared" si="544"/>
        <x:v>1.2029014529624373</x:v>
      </x:c>
      <x:c r="O953" s="35">
        <x:f t="shared" si="545"/>
        <x:v>0.19654386413118116</x:v>
      </x:c>
      <x:c r="P953" s="26" t="b">
        <x:f t="shared" si="546"/>
        <x:v>0</x:v>
      </x:c>
      <x:c r="Q953" s="26" t="b">
        <x:f t="shared" si="547"/>
        <x:v>0</x:v>
      </x:c>
      <x:c r="R953" s="26" t="b">
        <x:f t="shared" si="548"/>
        <x:v>0</x:v>
      </x:c>
      <x:c r="S953" s="26" t="b">
        <x:f t="shared" si="574"/>
        <x:v>0</x:v>
      </x:c>
      <x:c r="T953" s="26" t="str">
        <x:f t="shared" si="575"/>
        <x:v>不调</x:v>
      </x:c>
      <x:c r="U953" s="34">
        <x:f t="shared" si="549"/>
        <x:v>0.11852700426751933</x:v>
      </x:c>
      <x:c r="V953" s="34">
        <x:f t="shared" si="550"/>
        <x:v>0.11789589546673036</x:v>
      </x:c>
      <x:c r="W953" s="34">
        <x:f t="shared" si="551"/>
        <x:v>0.89945465004447744</x:v>
      </x:c>
      <x:c r="X953" s="34">
        <x:f t="shared" si="552"/>
        <x:v>6.7023903183710057E-2</x:v>
      </x:c>
      <x:c r="Y953" s="34">
        <x:f t="shared" si="576"/>
        <x:v>0.99998626710299976</x:v>
      </x:c>
      <x:c r="Z953" s="34">
        <x:f t="shared" si="553"/>
        <x:v>0.11852537654837798</x:v>
      </x:c>
      <x:c r="AA953" s="34">
        <x:f t="shared" si="554"/>
        <x:v>0.11789427641454117</x:v>
      </x:c>
      <x:c r="AB953" s="34">
        <x:f t="shared" si="555"/>
        <x:v>0.89944229792641195</x:v>
      </x:c>
      <x:c r="AC953" s="34">
        <x:f t="shared" si="556"/>
        <x:v>6.7022982751351087E-2</x:v>
      </x:c>
      <x:c r="AD953" s="34">
        <x:f t="shared" si="557"/>
        <x:v>1.2028849336406822</x:v>
      </x:c>
      <x:c r="AE953" s="34">
        <x:f t="shared" si="577"/>
        <x:v>1.242865545467589</x:v>
      </x:c>
      <x:c r="AF953" s="33">
        <x:f t="shared" si="558"/>
        <x:v>-3.2168090886987577E-2</x:v>
      </x:c>
      <x:c r="AG953" s="33">
        <x:f t="shared" si="578"/>
        <x:v>1.6493364132919019E-4</x:v>
      </x:c>
      <x:c r="AH953" s="30">
        <x:f t="shared" si="579"/>
        <x:v>45197</x:v>
      </x:c>
      <x:c r="AI953" s="36">
        <x:f t="shared" si="559"/>
        <x:v>2023</x:v>
      </x:c>
      <x:c r="AJ953" s="36">
        <x:f t="shared" si="560"/>
        <x:v>10</x:v>
      </x:c>
      <x:c r="AK953" s="26">
        <x:f t="shared" si="561"/>
        <x:v>0</x:v>
      </x:c>
      <x:c r="AL953" s="34">
        <x:f t="shared" si="580"/>
        <x:v>1.2039713697894248</x:v>
      </x:c>
      <x:c r="AM953" s="35" t="str">
        <x:f t="shared" si="562"/>
      </x:c>
      <x:c r="AN953" s="34">
        <x:f t="shared" si="581"/>
        <x:v>1.242865545467589</x:v>
      </x:c>
      <x:c r="AO953" s="35">
        <x:f t="shared" si="563"/>
        <x:v>-3.2168090886987577E-2</x:v>
      </x:c>
      <x:c r="AP953" s="31">
        <x:f t="shared" si="564"/>
        <x:v>1</x:v>
      </x:c>
      <x:c r="AQ953" s="26" t="b">
        <x:f t="shared" si="565"/>
        <x:v>1</x:v>
      </x:c>
    </x:row>
    <x:row r="954">
      <x:c r="A954" s="30" t="n">
        <x:f>'净值底稿'!A916</x:f>
        <x:v>45210</x:v>
      </x:c>
      <x:c r="B954" s="32" t="n">
        <x:f>'净值底稿'!F916</x:f>
        <x:v>1.5895849908895499</x:v>
      </x:c>
      <x:c r="C954" s="32" t="n">
        <x:f>'净值底稿'!O916</x:f>
        <x:v>1.2336498570126269</x:v>
      </x:c>
      <x:c r="D954" s="32" t="n">
        <x:f>'净值底稿'!P916</x:f>
        <x:v>1.6116</x:v>
      </x:c>
      <x:c r="E954" s="32" t="n">
        <x:f>'净值底稿'!Q916</x:f>
        <x:v>1.6108</x:v>
      </x:c>
      <x:c r="F954" s="33">
        <x:f t="shared" si="566"/>
        <x:v>1.7174598152565723E-2</x:v>
      </x:c>
      <x:c r="G954" s="33">
        <x:f t="shared" si="567"/>
        <x:v>1.9359978740618455E-3</x:v>
      </x:c>
      <x:c r="H954" s="33">
        <x:f t="shared" si="568"/>
        <x:v>-9.9181750557897352E-4</x:v>
      </x:c>
      <x:c r="I954" s="33">
        <x:f t="shared" si="569"/>
        <x:v>1.1809310709181009E-3</x:v>
      </x:c>
      <x:c r="J954" s="34">
        <x:f t="shared" si="570"/>
        <x:v>0.12056100226147791</x:v>
      </x:c>
      <x:c r="K954" s="34">
        <x:f t="shared" si="571"/>
        <x:v>0.11812251948304378</x:v>
      </x:c>
      <x:c r="L954" s="34">
        <x:f t="shared" si="572"/>
        <x:v>0.8985502153100704</x:v>
      </x:c>
      <x:c r="M954" s="34">
        <x:f t="shared" si="573"/>
        <x:v>6.7102132274147769E-2</x:v>
      </x:c>
      <x:c r="N954" s="34">
        <x:f t="shared" si="544"/>
        <x:v>1.20433586932874</x:v>
      </x:c>
      <x:c r="O954" s="35">
        <x:f t="shared" si="545"/>
        <x:v>0.19818684124849373</x:v>
      </x:c>
      <x:c r="P954" s="26" t="b">
        <x:f t="shared" si="546"/>
        <x:v>0</x:v>
      </x:c>
      <x:c r="Q954" s="26" t="b">
        <x:f t="shared" si="547"/>
        <x:v>0</x:v>
      </x:c>
      <x:c r="R954" s="26" t="b">
        <x:f t="shared" si="548"/>
        <x:v>0</x:v>
      </x:c>
      <x:c r="S954" s="26" t="b">
        <x:f t="shared" si="574"/>
        <x:v>0</x:v>
      </x:c>
      <x:c r="T954" s="26" t="str">
        <x:f t="shared" si="575"/>
        <x:v>不调</x:v>
      </x:c>
      <x:c r="U954" s="34">
        <x:f t="shared" si="549"/>
        <x:v>0.12056100226147791</x:v>
      </x:c>
      <x:c r="V954" s="34">
        <x:f t="shared" si="550"/>
        <x:v>0.11812251948304378</x:v>
      </x:c>
      <x:c r="W954" s="34">
        <x:f t="shared" si="551"/>
        <x:v>0.8985502153100704</x:v>
      </x:c>
      <x:c r="X954" s="34">
        <x:f t="shared" si="552"/>
        <x:v>6.7102132274147769E-2</x:v>
      </x:c>
      <x:c r="Y954" s="34">
        <x:f t="shared" si="576"/>
        <x:v>0.99998626710299976</x:v>
      </x:c>
      <x:c r="Z954" s="34">
        <x:f t="shared" si="553"/>
        <x:v>0.1205593466096516</x:v>
      </x:c>
      <x:c r="AA954" s="34">
        <x:f t="shared" si="554"/>
        <x:v>0.11812089731865032</x:v>
      </x:c>
      <x:c r="AB954" s="34">
        <x:f t="shared" si="555"/>
        <x:v>0.89853787561251397</x:v>
      </x:c>
      <x:c r="AC954" s="34">
        <x:f t="shared" si="556"/>
        <x:v>6.7101210767476757E-2</x:v>
      </x:c>
      <x:c r="AD954" s="34">
        <x:f t="shared" si="557"/>
        <x:v>1.2043193303082926</x:v>
      </x:c>
      <x:c r="AE954" s="34">
        <x:f t="shared" si="577"/>
        <x:v>1.242865545467589</x:v>
      </x:c>
      <x:c r="AF954" s="33">
        <x:f t="shared" si="558"/>
        <x:v>-3.1013986428270135E-2</x:v>
      </x:c>
      <x:c r="AG954" s="33">
        <x:f t="shared" si="578"/>
        <x:v>1.1924637407079164E-3</x:v>
      </x:c>
      <x:c r="AH954" s="30">
        <x:f t="shared" si="579"/>
        <x:v>45197</x:v>
      </x:c>
      <x:c r="AI954" s="36">
        <x:f t="shared" si="559"/>
        <x:v>2023</x:v>
      </x:c>
      <x:c r="AJ954" s="36">
        <x:f t="shared" si="560"/>
        <x:v>10</x:v>
      </x:c>
      <x:c r="AK954" s="26">
        <x:f t="shared" si="561"/>
        <x:v>0</x:v>
      </x:c>
      <x:c r="AL954" s="34">
        <x:f t="shared" si="580"/>
        <x:v>1.2039713697894248</x:v>
      </x:c>
      <x:c r="AM954" s="35" t="str">
        <x:f t="shared" si="562"/>
      </x:c>
      <x:c r="AN954" s="34">
        <x:f t="shared" si="581"/>
        <x:v>1.242865545467589</x:v>
      </x:c>
      <x:c r="AO954" s="35">
        <x:f t="shared" si="563"/>
        <x:v>-3.1013986428270135E-2</x:v>
      </x:c>
      <x:c r="AP954" s="31">
        <x:f t="shared" si="564"/>
        <x:v>1</x:v>
      </x:c>
      <x:c r="AQ954" s="26" t="b">
        <x:f t="shared" si="565"/>
        <x:v>1</x:v>
      </x:c>
    </x:row>
    <x:row r="955">
      <x:c r="A955" s="30" t="n">
        <x:f>'净值底稿'!A917</x:f>
        <x:v>45211</x:v>
      </x:c>
      <x:c r="B955" s="32" t="n">
        <x:f>'净值底稿'!F917</x:f>
        <x:v>1.5754687761150374</x:v>
      </x:c>
      <x:c r="C955" s="32" t="n">
        <x:f>'净值底稿'!O917</x:f>
        <x:v>1.2412790814688117</x:v>
      </x:c>
      <x:c r="D955" s="32" t="n">
        <x:f>'净值底稿'!P917</x:f>
        <x:v>1.6111</x:v>
      </x:c>
      <x:c r="E955" s="32" t="n">
        <x:f>'净值底稿'!Q917</x:f>
        <x:v>1.6135</x:v>
      </x:c>
      <x:c r="F955" s="33">
        <x:f t="shared" si="566"/>
        <x:v>-8.8804404013734795E-3</x:v>
      </x:c>
      <x:c r="G955" s="33">
        <x:f t="shared" si="567"/>
        <x:v>6.1842705309103074E-3</x:v>
      </x:c>
      <x:c r="H955" s="33">
        <x:f t="shared" si="568"/>
        <x:v>-3.1025068255141619E-4</x:v>
      </x:c>
      <x:c r="I955" s="33">
        <x:f t="shared" si="569"/>
        <x:v>1.676185746213088E-3</x:v>
      </x:c>
      <x:c r="J955" s="34">
        <x:f t="shared" si="570"/>
        <x:v>0.11948872651725606</x:v>
      </x:c>
      <x:c r="K955" s="34">
        <x:f t="shared" si="571"/>
        <x:v>0.11885138890302273</x:v>
      </x:c>
      <x:c r="L955" s="34">
        <x:f t="shared" si="572"/>
        <x:v>0.89825910362330685</x:v>
      </x:c>
      <x:c r="M955" s="34">
        <x:f t="shared" si="573"/>
        <x:v>6.7213684860518846E-2</x:v>
      </x:c>
      <x:c r="N955" s="34">
        <x:f t="shared" si="544"/>
        <x:v>1.2038129039041046</x:v>
      </x:c>
      <x:c r="O955" s="35">
        <x:f t="shared" si="545"/>
        <x:v>0.19798767287450916</x:v>
      </x:c>
      <x:c r="P955" s="26" t="b">
        <x:f t="shared" si="546"/>
        <x:v>0</x:v>
      </x:c>
      <x:c r="Q955" s="26" t="b">
        <x:f t="shared" si="547"/>
        <x:v>0</x:v>
      </x:c>
      <x:c r="R955" s="26" t="b">
        <x:f t="shared" si="548"/>
        <x:v>0</x:v>
      </x:c>
      <x:c r="S955" s="26" t="b">
        <x:f t="shared" si="574"/>
        <x:v>0</x:v>
      </x:c>
      <x:c r="T955" s="26" t="str">
        <x:f t="shared" si="575"/>
        <x:v>不调</x:v>
      </x:c>
      <x:c r="U955" s="34">
        <x:f t="shared" si="549"/>
        <x:v>0.11948872651725606</x:v>
      </x:c>
      <x:c r="V955" s="34">
        <x:f t="shared" si="550"/>
        <x:v>0.11885138890302273</x:v>
      </x:c>
      <x:c r="W955" s="34">
        <x:f t="shared" si="551"/>
        <x:v>0.89825910362330685</x:v>
      </x:c>
      <x:c r="X955" s="34">
        <x:f t="shared" si="552"/>
        <x:v>6.7213684860518846E-2</x:v>
      </x:c>
      <x:c r="Y955" s="34">
        <x:f t="shared" si="576"/>
        <x:v>0.99998626710299976</x:v>
      </x:c>
      <x:c r="Z955" s="34">
        <x:f t="shared" si="553"/>
        <x:v>0.11948708559088211</x:v>
      </x:c>
      <x:c r="AA955" s="34">
        <x:f t="shared" si="554"/>
        <x:v>0.11884975672914058</x:v>
      </x:c>
      <x:c r="AB955" s="34">
        <x:f t="shared" si="555"/>
        <x:v>0.89824676792355729</x:v>
      </x:c>
      <x:c r="AC955" s="34">
        <x:f t="shared" si="556"/>
        <x:v>6.7212761821907649E-2</x:v>
      </x:c>
      <x:c r="AD955" s="34">
        <x:f t="shared" si="557"/>
        <x:v>1.2037963720654876</x:v>
      </x:c>
      <x:c r="AE955" s="34">
        <x:f t="shared" si="577"/>
        <x:v>1.242865545467589</x:v>
      </x:c>
      <x:c r="AF955" s="33">
        <x:f t="shared" si="558"/>
        <x:v>-3.1434754583532065E-2</x:v>
      </x:c>
      <x:c r="AG955" s="33">
        <x:f t="shared" si="578"/>
        <x:v>-4.3423553009913629E-4</x:v>
      </x:c>
      <x:c r="AH955" s="30">
        <x:f t="shared" si="579"/>
        <x:v>45197</x:v>
      </x:c>
      <x:c r="AI955" s="36">
        <x:f t="shared" si="559"/>
        <x:v>2023</x:v>
      </x:c>
      <x:c r="AJ955" s="36">
        <x:f t="shared" si="560"/>
        <x:v>10</x:v>
      </x:c>
      <x:c r="AK955" s="26">
        <x:f t="shared" si="561"/>
        <x:v>0</x:v>
      </x:c>
      <x:c r="AL955" s="34">
        <x:f t="shared" si="580"/>
        <x:v>1.2039713697894248</x:v>
      </x:c>
      <x:c r="AM955" s="35" t="str">
        <x:f t="shared" si="562"/>
      </x:c>
      <x:c r="AN955" s="34">
        <x:f t="shared" si="581"/>
        <x:v>1.242865545467589</x:v>
      </x:c>
      <x:c r="AO955" s="35">
        <x:f t="shared" si="563"/>
        <x:v>-3.1434754583532065E-2</x:v>
      </x:c>
      <x:c r="AP955" s="31">
        <x:f t="shared" si="564"/>
        <x:v>1</x:v>
      </x:c>
      <x:c r="AQ955" s="26" t="b">
        <x:f t="shared" si="565"/>
        <x:v>1</x:v>
      </x:c>
    </x:row>
    <x:row r="956">
      <x:c r="A956" s="30" t="n">
        <x:f>'净值底稿'!A918</x:f>
        <x:v>45212</x:v>
      </x:c>
      <x:c r="B956" s="32" t="n">
        <x:f>'净值底稿'!F918</x:f>
        <x:v>1.5573225284670282</x:v>
      </x:c>
      <x:c r="C956" s="32" t="n">
        <x:f>'净值底稿'!O918</x:f>
        <x:v>1.2342385892010934</x:v>
      </x:c>
      <x:c r="D956" s="32" t="n">
        <x:f>'净值底稿'!P918</x:f>
        <x:v>1.6116</x:v>
      </x:c>
      <x:c r="E956" s="32" t="n">
        <x:f>'净值底稿'!Q918</x:f>
        <x:v>1.6228</x:v>
      </x:c>
      <x:c r="F956" s="33">
        <x:f t="shared" si="566"/>
        <x:v>-1.1517998911254934E-2</x:v>
      </x:c>
      <x:c r="G956" s="33">
        <x:f t="shared" si="567"/>
        <x:v>-5.6719656142011354E-3</x:v>
      </x:c>
      <x:c r="H956" s="33">
        <x:f t="shared" si="568"/>
        <x:v>3.1034696790999128E-4</x:v>
      </x:c>
      <x:c r="I956" s="33">
        <x:f t="shared" si="569"/>
        <x:v>5.7638673690734166E-3</x:v>
      </x:c>
      <x:c r="J956" s="34">
        <x:f t="shared" si="570"/>
        <x:v>0.11811083346913731</x:v>
      </x:c>
      <x:c r="K956" s="34">
        <x:f t="shared" si="571"/>
        <x:v>0.11817564499571673</x:v>
      </x:c>
      <x:c r="L956" s="34">
        <x:f t="shared" si="572"/>
        <x:v>0.89852553608441732</x:v>
      </x:c>
      <x:c r="M956" s="34">
        <x:f t="shared" si="573"/>
        <x:v>6.760016726655825E-2</x:v>
      </x:c>
      <x:c r="N956" s="34">
        <x:f t="shared" si="544"/>
        <x:v>1.2024121818158295</x:v>
      </x:c>
      <x:c r="O956" s="35">
        <x:f t="shared" si="545"/>
        <x:v>0.19651038307681204</x:v>
      </x:c>
      <x:c r="P956" s="26" t="b">
        <x:f t="shared" si="546"/>
        <x:v>0</x:v>
      </x:c>
      <x:c r="Q956" s="26" t="b">
        <x:f t="shared" si="547"/>
        <x:v>0</x:v>
      </x:c>
      <x:c r="R956" s="26" t="b">
        <x:f t="shared" si="548"/>
        <x:v>0</x:v>
      </x:c>
      <x:c r="S956" s="26" t="b">
        <x:f t="shared" si="574"/>
        <x:v>0</x:v>
      </x:c>
      <x:c r="T956" s="26" t="str">
        <x:f t="shared" si="575"/>
        <x:v>不调</x:v>
      </x:c>
      <x:c r="U956" s="34">
        <x:f t="shared" si="549"/>
        <x:v>0.11811083346913731</x:v>
      </x:c>
      <x:c r="V956" s="34">
        <x:f t="shared" si="550"/>
        <x:v>0.11817564499571673</x:v>
      </x:c>
      <x:c r="W956" s="34">
        <x:f t="shared" si="551"/>
        <x:v>0.89852553608441732</x:v>
      </x:c>
      <x:c r="X956" s="34">
        <x:f t="shared" si="552"/>
        <x:v>6.760016726655825E-2</x:v>
      </x:c>
      <x:c r="Y956" s="34">
        <x:f t="shared" si="576"/>
        <x:v>0.99998626710299976</x:v>
      </x:c>
      <x:c r="Z956" s="34">
        <x:f t="shared" si="553"/>
        <x:v>0.11810921146522667</x:v>
      </x:c>
      <x:c r="AA956" s="34">
        <x:f t="shared" si="554"/>
        <x:v>0.11817402210175607</x:v>
      </x:c>
      <x:c r="AB956" s="34">
        <x:f t="shared" si="555"/>
        <x:v>0.89851319672577823</x:v>
      </x:c>
      <x:c r="AC956" s="34">
        <x:f t="shared" si="556"/>
        <x:v>6.7599238920423979E-2</x:v>
      </x:c>
      <x:c r="AD956" s="34">
        <x:f t="shared" si="557"/>
        <x:v>1.202395669213185</x:v>
      </x:c>
      <x:c r="AE956" s="34">
        <x:f t="shared" si="577"/>
        <x:v>1.242865545467589</x:v>
      </x:c>
      <x:c r="AF956" s="33">
        <x:f t="shared" si="558"/>
        <x:v>-3.2561749259191641E-2</x:v>
      </x:c>
      <x:c r="AG956" s="33">
        <x:f t="shared" si="578"/>
        <x:v>-1.1635712524198372E-3</x:v>
      </x:c>
      <x:c r="AH956" s="30">
        <x:f t="shared" si="579"/>
        <x:v>45197</x:v>
      </x:c>
      <x:c r="AI956" s="36">
        <x:f t="shared" si="559"/>
        <x:v>2023</x:v>
      </x:c>
      <x:c r="AJ956" s="36">
        <x:f t="shared" si="560"/>
        <x:v>10</x:v>
      </x:c>
      <x:c r="AK956" s="26">
        <x:f t="shared" si="561"/>
        <x:v>0</x:v>
      </x:c>
      <x:c r="AL956" s="34">
        <x:f t="shared" si="580"/>
        <x:v>1.2039713697894248</x:v>
      </x:c>
      <x:c r="AM956" s="35" t="str">
        <x:f t="shared" si="562"/>
      </x:c>
      <x:c r="AN956" s="34">
        <x:f t="shared" si="581"/>
        <x:v>1.242865545467589</x:v>
      </x:c>
      <x:c r="AO956" s="35">
        <x:f t="shared" si="563"/>
        <x:v>-3.2561749259191641E-2</x:v>
      </x:c>
      <x:c r="AP956" s="31">
        <x:f t="shared" si="564"/>
        <x:v>1</x:v>
      </x:c>
      <x:c r="AQ956" s="26" t="b">
        <x:f t="shared" si="565"/>
        <x:v>1</x:v>
      </x:c>
    </x:row>
    <x:row r="957">
      <x:c r="A957" s="30" t="n">
        <x:f>'净值底稿'!A919</x:f>
        <x:v>45215</x:v>
      </x:c>
      <x:c r="B957" s="32" t="n">
        <x:f>'净值底稿'!F919</x:f>
        <x:v>1.5367276153801979</x:v>
      </x:c>
      <x:c r="C957" s="32" t="n">
        <x:f>'净值底稿'!O919</x:f>
        <x:v>1.225588572564038</x:v>
      </x:c>
      <x:c r="D957" s="32" t="n">
        <x:f>'净值底稿'!P919</x:f>
        <x:v>1.6118</x:v>
      </x:c>
      <x:c r="E957" s="32" t="n">
        <x:f>'净值底稿'!Q919</x:f>
        <x:v>1.645</x:v>
      </x:c>
      <x:c r="F957" s="33">
        <x:f t="shared" si="566"/>
        <x:v>-1.322456505339531E-2</x:v>
      </x:c>
      <x:c r="G957" s="33">
        <x:f t="shared" si="567"/>
        <x:v>-7.0083829113254392E-3</x:v>
      </x:c>
      <x:c r="H957" s="33">
        <x:f t="shared" si="568"/>
        <x:v>1.2410027302056648E-4</x:v>
      </x:c>
      <x:c r="I957" s="33">
        <x:f t="shared" si="569"/>
        <x:v>1.3680059157012536E-2</x:v>
      </x:c>
      <x:c r="J957" s="34">
        <x:f t="shared" si="570"/>
        <x:v>0.11654726851479956</x:v>
      </x:c>
      <x:c r="K957" s="34">
        <x:f t="shared" si="571"/>
        <x:v>0.11734581330469553</x:v>
      </x:c>
      <x:c r="L957" s="34">
        <x:f t="shared" si="572"/>
        <x:v>0.89862470245880444</x:v>
      </x:c>
      <x:c r="M957" s="34">
        <x:f t="shared" si="573"/>
        <x:v>6.8524000507824409E-2</x:v>
      </x:c>
      <x:c r="N957" s="34">
        <x:f t="shared" si="544"/>
        <x:v>1.2010417847861241</x:v>
      </x:c>
      <x:c r="O957" s="35">
        <x:f t="shared" si="545"/>
        <x:v>0.19474183561494129</x:v>
      </x:c>
      <x:c r="P957" s="26" t="b">
        <x:f t="shared" si="546"/>
        <x:v>0</x:v>
      </x:c>
      <x:c r="Q957" s="26" t="b">
        <x:f t="shared" si="547"/>
        <x:v>0</x:v>
      </x:c>
      <x:c r="R957" s="26" t="b">
        <x:f t="shared" si="548"/>
        <x:v>0</x:v>
      </x:c>
      <x:c r="S957" s="26" t="b">
        <x:f t="shared" si="574"/>
        <x:v>0</x:v>
      </x:c>
      <x:c r="T957" s="26" t="str">
        <x:f t="shared" si="575"/>
        <x:v>不调</x:v>
      </x:c>
      <x:c r="U957" s="34">
        <x:f t="shared" si="549"/>
        <x:v>0.11654726851479956</x:v>
      </x:c>
      <x:c r="V957" s="34">
        <x:f t="shared" si="550"/>
        <x:v>0.11734581330469553</x:v>
      </x:c>
      <x:c r="W957" s="34">
        <x:f t="shared" si="551"/>
        <x:v>0.89862470245880444</x:v>
      </x:c>
      <x:c r="X957" s="34">
        <x:f t="shared" si="552"/>
        <x:v>6.8524000507824409E-2</x:v>
      </x:c>
      <x:c r="Y957" s="34">
        <x:f t="shared" si="576"/>
        <x:v>0.99995880187477393</x:v>
      </x:c>
      <x:c r="Z957" s="34">
        <x:f t="shared" si="553"/>
        <x:v>0.11654246698583653</x:v>
      </x:c>
      <x:c r="AA957" s="34">
        <x:f t="shared" si="554"/>
        <x:v>0.11734097887718424</x:v>
      </x:c>
      <x:c r="AB957" s="34">
        <x:f t="shared" si="555"/>
        <x:v>0.89858768080578133</x:v>
      </x:c>
      <x:c r="AC957" s="34">
        <x:f t="shared" si="556"/>
        <x:v>6.8521177447470494E-2</x:v>
      </x:c>
      <x:c r="AD957" s="34">
        <x:f t="shared" si="557"/>
        <x:v>1.2009923041162727</x:v>
      </x:c>
      <x:c r="AE957" s="34">
        <x:f t="shared" si="577"/>
        <x:v>1.242865545467589</x:v>
      </x:c>
      <x:c r="AF957" s="33">
        <x:f t="shared" si="558"/>
        <x:v>-3.3690885956262351E-2</x:v>
      </x:c>
      <x:c r="AG957" s="33">
        <x:f t="shared" si="578"/>
        <x:v>-1.1671408446028986E-3</x:v>
      </x:c>
      <x:c r="AH957" s="30">
        <x:f t="shared" si="579"/>
        <x:v>45197</x:v>
      </x:c>
      <x:c r="AI957" s="36">
        <x:f t="shared" si="559"/>
        <x:v>2023</x:v>
      </x:c>
      <x:c r="AJ957" s="36">
        <x:f t="shared" si="560"/>
        <x:v>10</x:v>
      </x:c>
      <x:c r="AK957" s="26">
        <x:f t="shared" si="561"/>
        <x:v>0</x:v>
      </x:c>
      <x:c r="AL957" s="34">
        <x:f t="shared" si="580"/>
        <x:v>1.2039713697894248</x:v>
      </x:c>
      <x:c r="AM957" s="35" t="str">
        <x:f t="shared" si="562"/>
      </x:c>
      <x:c r="AN957" s="34">
        <x:f t="shared" si="581"/>
        <x:v>1.242865545467589</x:v>
      </x:c>
      <x:c r="AO957" s="35">
        <x:f t="shared" si="563"/>
        <x:v>-3.3690885956262351E-2</x:v>
      </x:c>
      <x:c r="AP957" s="31">
        <x:f t="shared" si="564"/>
        <x:v>1</x:v>
      </x:c>
      <x:c r="AQ957" s="26" t="b">
        <x:f t="shared" si="565"/>
        <x:v>1</x:v>
      </x:c>
    </x:row>
    <x:row r="958">
      <x:c r="A958" s="30" t="n">
        <x:f>'净值底稿'!A920</x:f>
        <x:v>45216</x:v>
      </x:c>
      <x:c r="B958" s="32" t="n">
        <x:f>'净值底稿'!F920</x:f>
        <x:v>1.536048417582224</x:v>
      </x:c>
      <x:c r="C958" s="32" t="n">
        <x:f>'净值底稿'!O920</x:f>
        <x:v>1.2251807693786503</x:v>
      </x:c>
      <x:c r="D958" s="32" t="n">
        <x:f>'净值底稿'!P920</x:f>
        <x:v>1.6114</x:v>
      </x:c>
      <x:c r="E958" s="32" t="n">
        <x:f>'净值底稿'!Q920</x:f>
        <x:v>1.6529</x:v>
      </x:c>
      <x:c r="F958" s="33">
        <x:f t="shared" si="566"/>
        <x:v>-4.4197669852230614E-4</x:v>
      </x:c>
      <x:c r="G958" s="33">
        <x:f t="shared" si="567"/>
        <x:v>-3.3274068844701965E-4</x:v>
      </x:c>
      <x:c r="H958" s="33">
        <x:f t="shared" si="568"/>
        <x:v>-2.481697481077072E-4</x:v>
      </x:c>
      <x:c r="I958" s="33">
        <x:f t="shared" si="569"/>
        <x:v>4.8024316109422927E-3</x:v>
      </x:c>
      <x:c r="J958" s="34">
        <x:f t="shared" si="570"/>
        <x:v>0.11649095793104049</x:v>
      </x:c>
      <x:c r="K958" s="34">
        <x:f t="shared" si="571"/>
        <x:v>0.11730193475908959</x:v>
      </x:c>
      <x:c r="L958" s="34">
        <x:f t="shared" si="572"/>
        <x:v>0.89836467852738311</x:v>
      </x:c>
      <x:c r="M958" s="34">
        <x:f t="shared" si="573"/>
        <x:v>6.8850245716063213E-2</x:v>
      </x:c>
      <x:c r="N958" s="34">
        <x:f t="shared" si="544"/>
        <x:v>1.2010078169335763</x:v>
      </x:c>
      <x:c r="O958" s="35">
        <x:f t="shared" si="545"/>
        <x:v>0.19466392257716703</x:v>
      </x:c>
      <x:c r="P958" s="26" t="b">
        <x:f t="shared" si="546"/>
        <x:v>0</x:v>
      </x:c>
      <x:c r="Q958" s="26" t="b">
        <x:f t="shared" si="547"/>
        <x:v>0</x:v>
      </x:c>
      <x:c r="R958" s="26" t="b">
        <x:f t="shared" si="548"/>
        <x:v>0</x:v>
      </x:c>
      <x:c r="S958" s="26" t="b">
        <x:f t="shared" si="574"/>
        <x:v>0</x:v>
      </x:c>
      <x:c r="T958" s="26" t="str">
        <x:f t="shared" si="575"/>
        <x:v>不调</x:v>
      </x:c>
      <x:c r="U958" s="34">
        <x:f t="shared" si="549"/>
        <x:v>0.11649095793104049</x:v>
      </x:c>
      <x:c r="V958" s="34">
        <x:f t="shared" si="550"/>
        <x:v>0.11730193475908959</x:v>
      </x:c>
      <x:c r="W958" s="34">
        <x:f t="shared" si="551"/>
        <x:v>0.89836467852738311</x:v>
      </x:c>
      <x:c r="X958" s="34">
        <x:f t="shared" si="552"/>
        <x:v>6.8850245716063213E-2</x:v>
      </x:c>
      <x:c r="Y958" s="34">
        <x:f t="shared" si="576"/>
        <x:v>0.99998626710299976</x:v>
      </x:c>
      <x:c r="Z958" s="34">
        <x:f t="shared" si="553"/>
        <x:v>0.11648935817271376</x:v>
      </x:c>
      <x:c r="AA958" s="34">
        <x:f t="shared" si="554"/>
        <x:v>0.11730032386370162</x:v>
      </x:c>
      <x:c r="AB958" s="34">
        <x:f t="shared" si="555"/>
        <x:v>0.89835234137778419</x:v>
      </x:c>
      <x:c r="AC958" s="34">
        <x:f t="shared" si="556"/>
        <x:v>6.8849300202730349E-2</x:v>
      </x:c>
      <x:c r="AD958" s="34">
        <x:f t="shared" si="557"/>
        <x:v>1.2009913236169298</x:v>
      </x:c>
      <x:c r="AE958" s="34">
        <x:f t="shared" si="577"/>
        <x:v>1.242865545467589</x:v>
      </x:c>
      <x:c r="AF958" s="33">
        <x:f t="shared" si="558"/>
        <x:v>-3.3691674858446041E-2</x:v>
      </x:c>
      <x:c r="AG958" s="33">
        <x:f t="shared" si="578"/>
        <x:v>-8.1640768179180867E-7</x:v>
      </x:c>
      <x:c r="AH958" s="30">
        <x:f t="shared" si="579"/>
        <x:v>45197</x:v>
      </x:c>
      <x:c r="AI958" s="36">
        <x:f t="shared" si="559"/>
        <x:v>2023</x:v>
      </x:c>
      <x:c r="AJ958" s="36">
        <x:f t="shared" si="560"/>
        <x:v>10</x:v>
      </x:c>
      <x:c r="AK958" s="26">
        <x:f t="shared" si="561"/>
        <x:v>0</x:v>
      </x:c>
      <x:c r="AL958" s="34">
        <x:f t="shared" si="580"/>
        <x:v>1.2039713697894248</x:v>
      </x:c>
      <x:c r="AM958" s="35" t="str">
        <x:f t="shared" si="562"/>
      </x:c>
      <x:c r="AN958" s="34">
        <x:f t="shared" si="581"/>
        <x:v>1.242865545467589</x:v>
      </x:c>
      <x:c r="AO958" s="35">
        <x:f t="shared" si="563"/>
        <x:v>-3.3691674858446041E-2</x:v>
      </x:c>
      <x:c r="AP958" s="31">
        <x:f t="shared" si="564"/>
        <x:v>1</x:v>
      </x:c>
      <x:c r="AQ958" s="26" t="b">
        <x:f t="shared" si="565"/>
        <x:v>1</x:v>
      </x:c>
    </x:row>
    <x:row r="959">
      <x:c r="A959" s="30" t="n">
        <x:f>'净值底稿'!A921</x:f>
        <x:v>45217</x:v>
      </x:c>
      <x:c r="B959" s="32" t="n">
        <x:f>'净值底稿'!F921</x:f>
        <x:v>1.5052750924008476</x:v>
      </x:c>
      <x:c r="C959" s="32" t="n">
        <x:f>'净值底稿'!O921</x:f>
        <x:v>1.2064961430732377</x:v>
      </x:c>
      <x:c r="D959" s="32" t="n">
        <x:f>'净值底稿'!P921</x:f>
        <x:v>1.6109</x:v>
      </x:c>
      <x:c r="E959" s="32" t="n">
        <x:f>'净值底稿'!Q921</x:f>
        <x:v>1.665</x:v>
      </x:c>
      <x:c r="F959" s="33">
        <x:f t="shared" si="566"/>
        <x:v>-2.0034085403254687E-2</x:v>
      </x:c>
      <x:c r="G959" s="33">
        <x:f t="shared" si="567"/>
        <x:v>-1.5250505698753747E-2</x:v>
      </x:c>
      <x:c r="H959" s="33">
        <x:f t="shared" si="568"/>
        <x:v>-3.1028918952458184E-4</x:v>
      </x:c>
      <x:c r="I959" s="33">
        <x:f t="shared" si="569"/>
        <x:v>7.3204670578983499E-3</x:v>
      </x:c>
      <x:c r="J959" s="34">
        <x:f t="shared" si="570"/>
        <x:v>0.11415560042251129</x:v>
      </x:c>
      <x:c r="K959" s="34">
        <x:f t="shared" si="571"/>
        <x:v>0.11551143460615258</x:v>
      </x:c>
      <x:c r="L959" s="34">
        <x:f t="shared" si="572"/>
        <x:v>0.89807359235787054</x:v>
      </x:c>
      <x:c r="M959" s="34">
        <x:f t="shared" si="573"/>
        <x:v>6.9353309236823785E-2</x:v>
      </x:c>
      <x:c r="N959" s="34">
        <x:f t="shared" si="544"/>
        <x:v>1.1970939366233582</x:v>
      </x:c>
      <x:c r="O959" s="35">
        <x:f t="shared" si="545"/>
        <x:v>0.19185381197108514</x:v>
      </x:c>
      <x:c r="P959" s="26" t="b">
        <x:f t="shared" si="546"/>
        <x:v>0</x:v>
      </x:c>
      <x:c r="Q959" s="26" t="b">
        <x:f t="shared" si="547"/>
        <x:v>0</x:v>
      </x:c>
      <x:c r="R959" s="26" t="b">
        <x:f t="shared" si="548"/>
        <x:v>0</x:v>
      </x:c>
      <x:c r="S959" s="26" t="b">
        <x:f t="shared" si="574"/>
        <x:v>0</x:v>
      </x:c>
      <x:c r="T959" s="26" t="str">
        <x:f t="shared" si="575"/>
        <x:v>不调</x:v>
      </x:c>
      <x:c r="U959" s="34">
        <x:f t="shared" si="549"/>
        <x:v>0.11415560042251129</x:v>
      </x:c>
      <x:c r="V959" s="34">
        <x:f t="shared" si="550"/>
        <x:v>0.11551143460615258</x:v>
      </x:c>
      <x:c r="W959" s="34">
        <x:f t="shared" si="551"/>
        <x:v>0.89807359235787054</x:v>
      </x:c>
      <x:c r="X959" s="34">
        <x:f t="shared" si="552"/>
        <x:v>6.9353309236823785E-2</x:v>
      </x:c>
      <x:c r="Y959" s="34">
        <x:f t="shared" si="576"/>
        <x:v>0.99998626710299976</x:v>
      </x:c>
      <x:c r="Z959" s="34">
        <x:f t="shared" si="553"/>
        <x:v>0.11415403273540868</x:v>
      </x:c>
      <x:c r="AA959" s="34">
        <x:f t="shared" si="554"/>
        <x:v>0.11550984829951878</x:v>
      </x:c>
      <x:c r="AB959" s="34">
        <x:f t="shared" si="555"/>
        <x:v>0.8980612592057281</x:v>
      </x:c>
      <x:c r="AC959" s="34">
        <x:f t="shared" si="556"/>
        <x:v>6.9352356814971414E-2</x:v>
      </x:c>
      <x:c r="AD959" s="34">
        <x:f t="shared" si="557"/>
        <x:v>1.197077497055627</x:v>
      </x:c>
      <x:c r="AE959" s="34">
        <x:f t="shared" si="577"/>
        <x:v>1.242865545467589</x:v>
      </x:c>
      <x:c r="AF959" s="33">
        <x:f t="shared" si="558"/>
        <x:v>-3.6840709422623519E-2</x:v>
      </x:c>
      <x:c r="AG959" s="33">
        <x:f t="shared" si="578"/>
        <x:v>-3.2588300051292762E-3</x:v>
      </x:c>
      <x:c r="AH959" s="30">
        <x:f t="shared" si="579"/>
        <x:v>45197</x:v>
      </x:c>
      <x:c r="AI959" s="36">
        <x:f t="shared" si="559"/>
        <x:v>2023</x:v>
      </x:c>
      <x:c r="AJ959" s="36">
        <x:f t="shared" si="560"/>
        <x:v>10</x:v>
      </x:c>
      <x:c r="AK959" s="26">
        <x:f t="shared" si="561"/>
        <x:v>0</x:v>
      </x:c>
      <x:c r="AL959" s="34">
        <x:f t="shared" si="580"/>
        <x:v>1.2039713697894248</x:v>
      </x:c>
      <x:c r="AM959" s="35" t="str">
        <x:f t="shared" si="562"/>
      </x:c>
      <x:c r="AN959" s="34">
        <x:f t="shared" si="581"/>
        <x:v>1.242865545467589</x:v>
      </x:c>
      <x:c r="AO959" s="35">
        <x:f t="shared" si="563"/>
        <x:v>-3.6840709422623519E-2</x:v>
      </x:c>
      <x:c r="AP959" s="31">
        <x:f t="shared" si="564"/>
        <x:v>1</x:v>
      </x:c>
      <x:c r="AQ959" s="26" t="b">
        <x:f t="shared" si="565"/>
        <x:v>1</x:v>
      </x:c>
    </x:row>
    <x:row r="960">
      <x:c r="A960" s="30" t="n">
        <x:f>'净值底稿'!A922</x:f>
        <x:v>45218</x:v>
      </x:c>
      <x:c r="B960" s="32" t="n">
        <x:f>'净值底稿'!F922</x:f>
        <x:v>1.488687093534544</x:v>
      </x:c>
      <x:c r="C960" s="32" t="n">
        <x:f>'净值底稿'!O922</x:f>
        <x:v>1.1927610315487356</x:v>
      </x:c>
      <x:c r="D960" s="32" t="n">
        <x:f>'净值底稿'!P922</x:f>
        <x:v>1.6091</x:v>
      </x:c>
      <x:c r="E960" s="32" t="n">
        <x:f>'净值底稿'!Q922</x:f>
        <x:v>1.6755</x:v>
      </x:c>
      <x:c r="F960" s="33">
        <x:f t="shared" si="566"/>
        <x:v>-1.1019911875274846E-2</x:v>
      </x:c>
      <x:c r="G960" s="33">
        <x:f t="shared" si="567"/>
        <x:v>-1.1384297913721864E-2</x:v>
      </x:c>
      <x:c r="H960" s="33">
        <x:f t="shared" si="568"/>
        <x:v>-1.1173877956421885E-3</x:v>
      </x:c>
      <x:c r="I960" s="33">
        <x:f t="shared" si="569"/>
        <x:v>6.3063063063062419E-3</x:v>
      </x:c>
      <x:c r="J960" s="34">
        <x:f t="shared" si="570"/>
        <x:v>0.11289606535445723</x:v>
      </x:c>
      <x:c r="K960" s="34">
        <x:f t="shared" si="571"/>
        <x:v>0.11419484977450824</x:v>
      </x:c>
      <x:c r="L960" s="34">
        <x:f t="shared" si="572"/>
        <x:v>0.89705777651495255</x:v>
      </x:c>
      <x:c r="M960" s="34">
        <x:f t="shared" si="573"/>
        <x:v>6.9789714020110874E-2</x:v>
      </x:c>
      <x:c r="N960" s="34">
        <x:f t="shared" si="544"/>
        <x:v>1.193938405664029</x:v>
      </x:c>
      <x:c r="O960" s="35">
        <x:f t="shared" si="545"/>
        <x:v>0.19020320818197067</x:v>
      </x:c>
      <x:c r="P960" s="26" t="b">
        <x:f t="shared" si="546"/>
        <x:v>0</x:v>
      </x:c>
      <x:c r="Q960" s="26" t="b">
        <x:f t="shared" si="547"/>
        <x:v>0</x:v>
      </x:c>
      <x:c r="R960" s="26" t="b">
        <x:f t="shared" si="548"/>
        <x:v>0</x:v>
      </x:c>
      <x:c r="S960" s="26" t="b">
        <x:f t="shared" si="574"/>
        <x:v>0</x:v>
      </x:c>
      <x:c r="T960" s="26" t="str">
        <x:f t="shared" si="575"/>
        <x:v>不调</x:v>
      </x:c>
      <x:c r="U960" s="34">
        <x:f t="shared" si="549"/>
        <x:v>0.11289606535445723</x:v>
      </x:c>
      <x:c r="V960" s="34">
        <x:f t="shared" si="550"/>
        <x:v>0.11419484977450824</x:v>
      </x:c>
      <x:c r="W960" s="34">
        <x:f t="shared" si="551"/>
        <x:v>0.89705777651495255</x:v>
      </x:c>
      <x:c r="X960" s="34">
        <x:f t="shared" si="552"/>
        <x:v>6.9789714020110874E-2</x:v>
      </x:c>
      <x:c r="Y960" s="34">
        <x:f t="shared" si="576"/>
        <x:v>0.99998626710299976</x:v>
      </x:c>
      <x:c r="Z960" s="34">
        <x:f t="shared" si="553"/>
        <x:v>0.11289451496441999</x:v>
      </x:c>
      <x:c r="AA960" s="34">
        <x:f t="shared" si="554"/>
        <x:v>0.11419328154839832</x:v>
      </x:c>
      <x:c r="AB960" s="34">
        <x:f t="shared" si="555"/>
        <x:v>0.89704545731290442</x:v>
      </x:c>
      <x:c r="AC960" s="34">
        <x:f t="shared" si="556"/>
        <x:v>6.9788755605156558E-2</x:v>
      </x:c>
      <x:c r="AD960" s="34">
        <x:f t="shared" si="557"/>
        <x:v>1.1939220094308793</x:v>
      </x:c>
      <x:c r="AE960" s="34">
        <x:f t="shared" si="577"/>
        <x:v>1.242865545467589</x:v>
      </x:c>
      <x:c r="AF960" s="33">
        <x:f t="shared" si="558"/>
        <x:v>-3.9379590346835247E-2</x:v>
      </x:c>
      <x:c r="AG960" s="33">
        <x:f t="shared" si="578"/>
        <x:v>-2.6359927678107908E-3</x:v>
      </x:c>
      <x:c r="AH960" s="30">
        <x:f t="shared" si="579"/>
        <x:v>45197</x:v>
      </x:c>
      <x:c r="AI960" s="36">
        <x:f t="shared" si="559"/>
        <x:v>2023</x:v>
      </x:c>
      <x:c r="AJ960" s="36">
        <x:f t="shared" si="560"/>
        <x:v>10</x:v>
      </x:c>
      <x:c r="AK960" s="26">
        <x:f t="shared" si="561"/>
        <x:v>0</x:v>
      </x:c>
      <x:c r="AL960" s="34">
        <x:f t="shared" si="580"/>
        <x:v>1.2039713697894248</x:v>
      </x:c>
      <x:c r="AM960" s="35" t="str">
        <x:f t="shared" si="562"/>
      </x:c>
      <x:c r="AN960" s="34">
        <x:f t="shared" si="581"/>
        <x:v>1.242865545467589</x:v>
      </x:c>
      <x:c r="AO960" s="35">
        <x:f t="shared" si="563"/>
        <x:v>-3.9379590346835247E-2</x:v>
      </x:c>
      <x:c r="AP960" s="31">
        <x:f t="shared" si="564"/>
        <x:v>1</x:v>
      </x:c>
      <x:c r="AQ960" s="26" t="b">
        <x:f t="shared" si="565"/>
        <x:v>1</x:v>
      </x:c>
    </x:row>
    <x:row r="961">
      <x:c r="A961" s="30" t="n">
        <x:f>'净值底稿'!A923</x:f>
        <x:v>45219</x:v>
      </x:c>
      <x:c r="B961" s="32" t="n">
        <x:f>'净值底稿'!F923</x:f>
        <x:v>1.4546325661165382</x:v>
      </x:c>
      <x:c r="C961" s="32" t="n">
        <x:f>'净值底稿'!O923</x:f>
        <x:v>1.181369054736648</x:v>
      </x:c>
      <x:c r="D961" s="32" t="n">
        <x:f>'净值底稿'!P923</x:f>
        <x:v>1.6091</x:v>
      </x:c>
      <x:c r="E961" s="32" t="n">
        <x:f>'净值底稿'!Q923</x:f>
        <x:v>1.6962</x:v>
      </x:c>
      <x:c r="F961" s="33">
        <x:f t="shared" si="566"/>
        <x:v>-2.2875544206641285E-2</x:v>
      </x:c>
      <x:c r="G961" s="33">
        <x:f t="shared" si="567"/>
        <x:v>-9.5509297426457085E-3</x:v>
      </x:c>
      <x:c r="H961" s="33">
        <x:f t="shared" si="568"/>
        <x:v>0</x:v>
      </x:c>
      <x:c r="I961" s="33">
        <x:f t="shared" si="569"/>
        <x:v>1.235452103849588E-2</x:v>
      </x:c>
      <x:c r="J961" s="34">
        <x:f t="shared" si="570"/>
        <x:v>0.11031199149666407</x:v>
      </x:c>
      <x:c r="K961" s="34">
        <x:f t="shared" si="571"/>
        <x:v>0.11310262953924741</x:v>
      </x:c>
      <x:c r="L961" s="34">
        <x:f t="shared" si="572"/>
        <x:v>0.89704545731290442</x:v>
      </x:c>
      <x:c r="M961" s="34">
        <x:f t="shared" si="573"/>
        <x:v>7.0650962254530908E-2</x:v>
      </x:c>
      <x:c r="N961" s="34">
        <x:f t="shared" si="544"/>
        <x:v>1.1911110406033467</x:v>
      </x:c>
      <x:c r="O961" s="35">
        <x:f t="shared" si="545"/>
        <x:v>0.1875682563757807</x:v>
      </x:c>
      <x:c r="P961" s="26" t="b">
        <x:f t="shared" si="546"/>
        <x:v>0</x:v>
      </x:c>
      <x:c r="Q961" s="26" t="b">
        <x:f t="shared" si="547"/>
        <x:v>0</x:v>
      </x:c>
      <x:c r="R961" s="26" t="b">
        <x:f t="shared" si="548"/>
        <x:v>0</x:v>
      </x:c>
      <x:c r="S961" s="26" t="b">
        <x:f t="shared" si="574"/>
        <x:v>0</x:v>
      </x:c>
      <x:c r="T961" s="26" t="str">
        <x:f t="shared" si="575"/>
        <x:v>不调</x:v>
      </x:c>
      <x:c r="U961" s="34">
        <x:f t="shared" si="549"/>
        <x:v>0.11031199149666407</x:v>
      </x:c>
      <x:c r="V961" s="34">
        <x:f t="shared" si="550"/>
        <x:v>0.11310262953924741</x:v>
      </x:c>
      <x:c r="W961" s="34">
        <x:f t="shared" si="551"/>
        <x:v>0.89704545731290442</x:v>
      </x:c>
      <x:c r="X961" s="34">
        <x:f t="shared" si="552"/>
        <x:v>7.0650962254530908E-2</x:v>
      </x:c>
      <x:c r="Y961" s="34">
        <x:f t="shared" si="576"/>
        <x:v>0.99998626710299976</x:v>
      </x:c>
      <x:c r="Z961" s="34">
        <x:f t="shared" si="553"/>
        <x:v>0.11031047659344695</x:v>
      </x:c>
      <x:c r="AA961" s="34">
        <x:f t="shared" si="554"/>
        <x:v>0.11310107631248549</x:v>
      </x:c>
      <x:c r="AB961" s="34">
        <x:f t="shared" si="555"/>
        <x:v>0.89703313828003461</x:v>
      </x:c>
      <x:c r="AC961" s="34">
        <x:f t="shared" si="556"/>
        <x:v>7.0649992012143295E-2</x:v>
      </x:c>
      <x:c r="AD961" s="34">
        <x:f t="shared" si="557"/>
        <x:v>1.1910946831981104</x:v>
      </x:c>
      <x:c r="AE961" s="34">
        <x:f t="shared" si="577"/>
        <x:v>1.242865545467589</x:v>
      </x:c>
      <x:c r="AF961" s="33">
        <x:f t="shared" si="558"/>
        <x:v>-4.165443515452949E-2</x:v>
      </x:c>
      <x:c r="AG961" s="33">
        <x:f t="shared" si="578"/>
        <x:v>-2.3680995998361931E-3</x:v>
      </x:c>
      <x:c r="AH961" s="30">
        <x:f t="shared" si="579"/>
        <x:v>45197</x:v>
      </x:c>
      <x:c r="AI961" s="36">
        <x:f t="shared" si="559"/>
        <x:v>2023</x:v>
      </x:c>
      <x:c r="AJ961" s="36">
        <x:f t="shared" si="560"/>
        <x:v>10</x:v>
      </x:c>
      <x:c r="AK961" s="26">
        <x:f t="shared" si="561"/>
        <x:v>0</x:v>
      </x:c>
      <x:c r="AL961" s="34">
        <x:f t="shared" si="580"/>
        <x:v>1.2039713697894248</x:v>
      </x:c>
      <x:c r="AM961" s="35" t="str">
        <x:f t="shared" si="562"/>
      </x:c>
      <x:c r="AN961" s="34">
        <x:f t="shared" si="581"/>
        <x:v>1.242865545467589</x:v>
      </x:c>
      <x:c r="AO961" s="35">
        <x:f t="shared" si="563"/>
        <x:v>-4.165443515452949E-2</x:v>
      </x:c>
      <x:c r="AP961" s="31">
        <x:f t="shared" si="564"/>
        <x:v>1</x:v>
      </x:c>
      <x:c r="AQ961" s="26" t="b">
        <x:f t="shared" si="565"/>
        <x:v>1</x:v>
      </x:c>
    </x:row>
    <x:row r="962">
      <x:c r="A962" s="30" t="n">
        <x:f>'净值底稿'!A924</x:f>
        <x:v>45222</x:v>
      </x:c>
      <x:c r="B962" s="32" t="n">
        <x:f>'净值底稿'!F924</x:f>
        <x:v>1.4313839056288722</x:v>
      </x:c>
      <x:c r="C962" s="32" t="n">
        <x:f>'净值底稿'!O924</x:f>
        <x:v>1.1567096907272667</x:v>
      </x:c>
      <x:c r="D962" s="32" t="n">
        <x:f>'净值底稿'!P924</x:f>
        <x:v>1.6098</x:v>
      </x:c>
      <x:c r="E962" s="32" t="n">
        <x:f>'净值底稿'!Q924</x:f>
        <x:v>1.688</x:v>
      </x:c>
      <x:c r="F962" s="33">
        <x:f t="shared" si="566"/>
        <x:v>-1.5982496906234878E-2</x:v>
      </x:c>
      <x:c r="G962" s="33">
        <x:f t="shared" si="567"/>
        <x:v>-2.0873548287481114E-2</x:v>
      </x:c>
      <x:c r="H962" s="33">
        <x:f t="shared" si="568"/>
        <x:v>4.3502579081478032E-4</x:v>
      </x:c>
      <x:c r="I962" s="33">
        <x:f t="shared" si="569"/>
        <x:v>-4.8343355736352178E-3</x:v>
      </x:c>
      <x:c r="J962" s="34">
        <x:f t="shared" si="570"/>
        <x:v>0.10854743974256689</x:v>
      </x:c>
      <x:c r="K962" s="34">
        <x:f t="shared" si="571"/>
        <x:v>0.11074025553471074</x:v>
      </x:c>
      <x:c r="L962" s="34">
        <x:f t="shared" si="572"/>
        <x:v>0.89742337083040191</x:v>
      </x:c>
      <x:c r="M962" s="34">
        <x:f t="shared" si="573"/>
        <x:v>7.0308446242481948E-2</x:v>
      </x:c>
      <x:c r="N962" s="34">
        <x:f t="shared" si="544"/>
        <x:v>1.1870195123501615</x:v>
      </x:c>
      <x:c r="O962" s="35">
        <x:f t="shared" si="545"/>
        <x:v>0.18473807127493072</x:v>
      </x:c>
      <x:c r="P962" s="26" t="b">
        <x:f t="shared" si="546"/>
        <x:v>0</x:v>
      </x:c>
      <x:c r="Q962" s="26" t="b">
        <x:f t="shared" si="547"/>
        <x:v>0</x:v>
      </x:c>
      <x:c r="R962" s="26" t="b">
        <x:f t="shared" si="548"/>
        <x:v>0</x:v>
      </x:c>
      <x:c r="S962" s="26" t="b">
        <x:f t="shared" si="574"/>
        <x:v>0</x:v>
      </x:c>
      <x:c r="T962" s="26" t="str">
        <x:f t="shared" si="575"/>
        <x:v>不调</x:v>
      </x:c>
      <x:c r="U962" s="34">
        <x:f t="shared" si="549"/>
        <x:v>0.10854743974256689</x:v>
      </x:c>
      <x:c r="V962" s="34">
        <x:f t="shared" si="550"/>
        <x:v>0.11074025553471074</x:v>
      </x:c>
      <x:c r="W962" s="34">
        <x:f t="shared" si="551"/>
        <x:v>0.89742337083040191</x:v>
      </x:c>
      <x:c r="X962" s="34">
        <x:f t="shared" si="552"/>
        <x:v>7.0308446242481948E-2</x:v>
      </x:c>
      <x:c r="Y962" s="34">
        <x:f t="shared" si="576"/>
        <x:v>0.99995880187477393</x:v>
      </x:c>
      <x:c r="Z962" s="34">
        <x:f t="shared" si="553"/>
        <x:v>0.10854296779155141</x:v>
      </x:c>
      <x:c r="AA962" s="34">
        <x:f t="shared" si="554"/>
        <x:v>0.11073569324379566</x:v>
      </x:c>
      <x:c r="AB962" s="34">
        <x:f t="shared" si="555"/>
        <x:v>0.89738639866998959</x:v>
      </x:c>
      <x:c r="AC962" s="34">
        <x:f t="shared" si="556"/>
        <x:v>7.0305549666309197E-2</x:v>
      </x:c>
      <x:c r="AD962" s="34">
        <x:f t="shared" si="557"/>
        <x:v>1.1869706093716459</x:v>
      </x:c>
      <x:c r="AE962" s="34">
        <x:f t="shared" si="577"/>
        <x:v>1.242865545467589</x:v>
      </x:c>
      <x:c r="AF962" s="33">
        <x:f t="shared" si="558"/>
        <x:v>-4.4972633041262977E-2</x:v>
      </x:c>
      <x:c r="AG962" s="33">
        <x:f t="shared" si="578"/>
        <x:v>-3.4624231680653317E-3</x:v>
      </x:c>
      <x:c r="AH962" s="30">
        <x:f t="shared" si="579"/>
        <x:v>45197</x:v>
      </x:c>
      <x:c r="AI962" s="36">
        <x:f t="shared" si="559"/>
        <x:v>2023</x:v>
      </x:c>
      <x:c r="AJ962" s="36">
        <x:f t="shared" si="560"/>
        <x:v>10</x:v>
      </x:c>
      <x:c r="AK962" s="26">
        <x:f t="shared" si="561"/>
        <x:v>0</x:v>
      </x:c>
      <x:c r="AL962" s="34">
        <x:f t="shared" si="580"/>
        <x:v>1.2039713697894248</x:v>
      </x:c>
      <x:c r="AM962" s="35" t="str">
        <x:f t="shared" si="562"/>
      </x:c>
      <x:c r="AN962" s="34">
        <x:f t="shared" si="581"/>
        <x:v>1.242865545467589</x:v>
      </x:c>
      <x:c r="AO962" s="35">
        <x:f t="shared" si="563"/>
        <x:v>-4.4972633041262977E-2</x:v>
      </x:c>
      <x:c r="AP962" s="31">
        <x:f t="shared" si="564"/>
        <x:v>1</x:v>
      </x:c>
      <x:c r="AQ962" s="26" t="b">
        <x:f t="shared" si="565"/>
        <x:v>1</x:v>
      </x:c>
    </x:row>
    <x:row r="963">
      <x:c r="A963" s="30" t="n">
        <x:f>'净值底稿'!A925</x:f>
        <x:v>45223</x:v>
      </x:c>
      <x:c r="B963" s="32" t="n">
        <x:f>'净值底稿'!F925</x:f>
        <x:v>1.4499000462757128</x:v>
      </x:c>
      <x:c r="C963" s="32" t="n">
        <x:f>'净值底稿'!O925</x:f>
        <x:v>1.1735818299636183</x:v>
      </x:c>
      <x:c r="D963" s="32" t="n">
        <x:f>'净值底稿'!P925</x:f>
        <x:v>1.6087</x:v>
      </x:c>
      <x:c r="E963" s="32" t="n">
        <x:f>'净值底稿'!Q925</x:f>
        <x:v>1.6903</x:v>
      </x:c>
      <x:c r="F963" s="33">
        <x:f t="shared" si="566"/>
        <x:v>1.2935831242775864E-2</x:v>
      </x:c>
      <x:c r="G963" s="33">
        <x:f t="shared" si="567"/>
        <x:v>1.4586321331624186E-2</x:v>
      </x:c>
      <x:c r="H963" s="33">
        <x:f t="shared" si="568"/>
        <x:v>-6.8331469747784368E-4</x:v>
      </x:c>
      <x:c r="I963" s="33">
        <x:f t="shared" si="569"/>
        <x:v>1.3625592417061405E-3</x:v>
      </x:c>
      <x:c r="J963" s="34">
        <x:f t="shared" si="570"/>
        <x:v>0.10994706130549298</x:v>
      </x:c>
      <x:c r="K963" s="34">
        <x:f t="shared" si="571"/>
        <x:v>0.11235091964832983</x:v>
      </x:c>
      <x:c r="L963" s="34">
        <x:f t="shared" si="572"/>
        <x:v>0.8967732013544617</x:v>
      </x:c>
      <x:c r="M963" s="34">
        <x:f t="shared" si="573"/>
        <x:v>7.040134514275026E-2</x:v>
      </x:c>
      <x:c r="N963" s="34">
        <x:f t="shared" si="544"/>
        <x:v>1.1894725274510347</x:v>
      </x:c>
      <x:c r="O963" s="35">
        <x:f t="shared" si="545"/>
        <x:v>0.1868878648506439</x:v>
      </x:c>
      <x:c r="P963" s="26" t="b">
        <x:f t="shared" si="546"/>
        <x:v>0</x:v>
      </x:c>
      <x:c r="Q963" s="26" t="b">
        <x:f t="shared" si="547"/>
        <x:v>0</x:v>
      </x:c>
      <x:c r="R963" s="26" t="b">
        <x:f t="shared" si="548"/>
        <x:v>0</x:v>
      </x:c>
      <x:c r="S963" s="26" t="b">
        <x:f t="shared" si="574"/>
        <x:v>0</x:v>
      </x:c>
      <x:c r="T963" s="26" t="str">
        <x:f t="shared" si="575"/>
        <x:v>不调</x:v>
      </x:c>
      <x:c r="U963" s="34">
        <x:f t="shared" si="549"/>
        <x:v>0.10994706130549298</x:v>
      </x:c>
      <x:c r="V963" s="34">
        <x:f t="shared" si="550"/>
        <x:v>0.11235091964832983</x:v>
      </x:c>
      <x:c r="W963" s="34">
        <x:f t="shared" si="551"/>
        <x:v>0.8967732013544617</x:v>
      </x:c>
      <x:c r="X963" s="34">
        <x:f t="shared" si="552"/>
        <x:v>7.040134514275026E-2</x:v>
      </x:c>
      <x:c r="Y963" s="34">
        <x:f t="shared" si="576"/>
        <x:v>0.99998626710299976</x:v>
      </x:c>
      <x:c r="Z963" s="34">
        <x:f t="shared" si="553"/>
        <x:v>0.10994555141382459</x:v>
      </x:c>
      <x:c r="AA963" s="34">
        <x:f t="shared" si="554"/>
        <x:v>0.11234937674472241</x:v>
      </x:c>
      <x:c r="AB963" s="34">
        <x:f t="shared" si="555"/>
        <x:v>0.8967608860604549</x:v>
      </x:c>
      <x:c r="AC963" s="34">
        <x:f t="shared" si="556"/>
        <x:v>7.0400378328328739E-2</x:v>
      </x:c>
      <x:c r="AD963" s="34">
        <x:f t="shared" si="557"/>
        <x:v>1.1894561925473306</x:v>
      </x:c>
      <x:c r="AE963" s="34">
        <x:f t="shared" si="577"/>
        <x:v>1.242865545467589</x:v>
      </x:c>
      <x:c r="AF963" s="33">
        <x:f t="shared" si="558"/>
        <x:v>-4.297275205272888E-2</x:v>
      </x:c>
      <x:c r="AG963" s="33">
        <x:f t="shared" si="578"/>
        <x:v>2.0940562100357774E-3</x:v>
      </x:c>
      <x:c r="AH963" s="30">
        <x:f t="shared" si="579"/>
        <x:v>45197</x:v>
      </x:c>
      <x:c r="AI963" s="36">
        <x:f t="shared" si="559"/>
        <x:v>2023</x:v>
      </x:c>
      <x:c r="AJ963" s="36">
        <x:f t="shared" si="560"/>
        <x:v>10</x:v>
      </x:c>
      <x:c r="AK963" s="26">
        <x:f t="shared" si="561"/>
        <x:v>0</x:v>
      </x:c>
      <x:c r="AL963" s="34">
        <x:f t="shared" si="580"/>
        <x:v>1.2039713697894248</x:v>
      </x:c>
      <x:c r="AM963" s="35" t="str">
        <x:f t="shared" si="562"/>
      </x:c>
      <x:c r="AN963" s="34">
        <x:f t="shared" si="581"/>
        <x:v>1.242865545467589</x:v>
      </x:c>
      <x:c r="AO963" s="35">
        <x:f t="shared" si="563"/>
        <x:v>-4.297275205272888E-2</x:v>
      </x:c>
      <x:c r="AP963" s="31">
        <x:f t="shared" si="564"/>
        <x:v>1</x:v>
      </x:c>
      <x:c r="AQ963" s="26" t="b">
        <x:f t="shared" si="565"/>
        <x:v>1</x:v>
      </x:c>
    </x:row>
    <x:row r="964">
      <x:c r="A964" s="30" t="n">
        <x:f>'净值底稿'!A926</x:f>
        <x:v>45224</x:v>
      </x:c>
      <x:c r="B964" s="32" t="n">
        <x:f>'净值底稿'!F926</x:f>
        <x:v>1.4448019058462567</x:v>
      </x:c>
      <x:c r="C964" s="32" t="n">
        <x:f>'净值底稿'!O926</x:f>
        <x:v>1.1839161154380617</x:v>
      </x:c>
      <x:c r="D964" s="32" t="n">
        <x:f>'净值底稿'!P926</x:f>
        <x:v>1.6092</x:v>
      </x:c>
      <x:c r="E964" s="32" t="n">
        <x:f>'净值底稿'!Q926</x:f>
        <x:v>1.6824</x:v>
      </x:c>
      <x:c r="F964" s="33">
        <x:f t="shared" si="566"/>
        <x:v>-3.5162013012907112E-3</x:v>
      </x:c>
      <x:c r="G964" s="33">
        <x:f t="shared" si="567"/>
        <x:v>8.8057647200996403E-3</x:v>
      </x:c>
      <x:c r="H964" s="33">
        <x:f t="shared" si="568"/>
        <x:v>3.1080997078380967E-4</x:v>
      </x:c>
      <x:c r="I964" s="33">
        <x:f t="shared" si="569"/>
        <x:v>-4.6737265574158249E-3</x:v>
      </x:c>
      <x:c r="J964" s="34">
        <x:f t="shared" si="570"/>
        <x:v>0.10955896072287218</x:v>
      </x:c>
      <x:c r="K964" s="34">
        <x:f t="shared" si="571"/>
        <x:v>0.11333869892278627</x:v>
      </x:c>
      <x:c r="L964" s="34">
        <x:f t="shared" si="572"/>
        <x:v>0.89703960828525142</x:v>
      </x:c>
      <x:c r="M964" s="34">
        <x:f t="shared" si="573"/>
        <x:v>7.0071346210483512E-2</x:v>
      </x:c>
      <x:c r="N964" s="34">
        <x:f t="shared" si="544"/>
        <x:v>1.1900086141413935</x:v>
      </x:c>
      <x:c r="O964" s="35">
        <x:f t="shared" si="545"/>
        <x:v>0.18730760180797681</x:v>
      </x:c>
      <x:c r="P964" s="26" t="b">
        <x:f t="shared" si="546"/>
        <x:v>0</x:v>
      </x:c>
      <x:c r="Q964" s="26" t="b">
        <x:f t="shared" si="547"/>
        <x:v>0</x:v>
      </x:c>
      <x:c r="R964" s="26" t="b">
        <x:f t="shared" si="548"/>
        <x:v>0</x:v>
      </x:c>
      <x:c r="S964" s="26" t="b">
        <x:f t="shared" si="574"/>
        <x:v>0</x:v>
      </x:c>
      <x:c r="T964" s="26" t="str">
        <x:f t="shared" si="575"/>
        <x:v>不调</x:v>
      </x:c>
      <x:c r="U964" s="34">
        <x:f t="shared" si="549"/>
        <x:v>0.10955896072287218</x:v>
      </x:c>
      <x:c r="V964" s="34">
        <x:f t="shared" si="550"/>
        <x:v>0.11333869892278627</x:v>
      </x:c>
      <x:c r="W964" s="34">
        <x:f t="shared" si="551"/>
        <x:v>0.89703960828525142</x:v>
      </x:c>
      <x:c r="X964" s="34">
        <x:f t="shared" si="552"/>
        <x:v>7.0071346210483512E-2</x:v>
      </x:c>
      <x:c r="Y964" s="34">
        <x:f t="shared" si="576"/>
        <x:v>0.99998626710299976</x:v>
      </x:c>
      <x:c r="Z964" s="34">
        <x:f t="shared" si="553"/>
        <x:v>0.10955745616094911</x:v>
      </x:c>
      <x:c r="AA964" s="34">
        <x:f t="shared" si="554"/>
        <x:v>0.11333714245410782</x:v>
      </x:c>
      <x:c r="AB964" s="34">
        <x:f t="shared" si="555"/>
        <x:v>0.8970272893327057</x:v>
      </x:c>
      <x:c r="AC964" s="34">
        <x:f t="shared" si="556"/>
        <x:v>7.0070383927903337E-2</x:v>
      </x:c>
      <x:c r="AD964" s="34">
        <x:f t="shared" si="557"/>
        <x:v>1.1899922718756659</x:v>
      </x:c>
      <x:c r="AE964" s="34">
        <x:f t="shared" si="577"/>
        <x:v>1.242865545467589</x:v>
      </x:c>
      <x:c r="AF964" s="33">
        <x:f t="shared" si="558"/>
        <x:v>-4.2541426773586521E-2</x:v>
      </x:c>
      <x:c r="AG964" s="33">
        <x:f t="shared" si="578"/>
        <x:v>4.5069278859877215E-4</x:v>
      </x:c>
      <x:c r="AH964" s="30">
        <x:f t="shared" si="579"/>
        <x:v>45197</x:v>
      </x:c>
      <x:c r="AI964" s="36">
        <x:f t="shared" si="559"/>
        <x:v>2023</x:v>
      </x:c>
      <x:c r="AJ964" s="36">
        <x:f t="shared" si="560"/>
        <x:v>10</x:v>
      </x:c>
      <x:c r="AK964" s="26">
        <x:f t="shared" si="561"/>
        <x:v>0</x:v>
      </x:c>
      <x:c r="AL964" s="34">
        <x:f t="shared" si="580"/>
        <x:v>1.2039713697894248</x:v>
      </x:c>
      <x:c r="AM964" s="35" t="str">
        <x:f t="shared" si="562"/>
      </x:c>
      <x:c r="AN964" s="34">
        <x:f t="shared" si="581"/>
        <x:v>1.242865545467589</x:v>
      </x:c>
      <x:c r="AO964" s="35">
        <x:f t="shared" si="563"/>
        <x:v>-4.2541426773586521E-2</x:v>
      </x:c>
      <x:c r="AP964" s="31">
        <x:f t="shared" si="564"/>
        <x:v>1</x:v>
      </x:c>
      <x:c r="AQ964" s="26" t="b">
        <x:f t="shared" si="565"/>
        <x:v>1</x:v>
      </x:c>
    </x:row>
    <x:row r="965">
      <x:c r="A965" s="30" t="n">
        <x:f>'净值底稿'!A927</x:f>
        <x:v>45225</x:v>
      </x:c>
      <x:c r="B965" s="32" t="n">
        <x:f>'净值底稿'!F927</x:f>
        <x:v>1.4403354636045007</x:v>
      </x:c>
      <x:c r="C965" s="32" t="n">
        <x:f>'净值底稿'!O927</x:f>
        <x:v>1.1894187066813298</x:v>
      </x:c>
      <x:c r="D965" s="32" t="n">
        <x:f>'净值底稿'!P927</x:f>
        <x:v>1.6097</x:v>
      </x:c>
      <x:c r="E965" s="32" t="n">
        <x:f>'净值底稿'!Q927</x:f>
        <x:v>1.6929</x:v>
      </x:c>
      <x:c r="F965" s="33">
        <x:f t="shared" si="566"/>
        <x:v>-3.091387285469982E-3</x:v>
      </x:c>
      <x:c r="G965" s="33">
        <x:f t="shared" si="567"/>
        <x:v>4.6477881088999862E-3</x:v>
      </x:c>
      <x:c r="H965" s="33">
        <x:f t="shared" si="568"/>
        <x:v>3.1071339796162611E-4</x:v>
      </x:c>
      <x:c r="I965" s="33">
        <x:f t="shared" si="569"/>
        <x:v>6.2410841654780835E-3</x:v>
      </x:c>
      <x:c r="J965" s="34">
        <x:f t="shared" si="570"/>
        <x:v>0.10921877163394472</x:v>
      </x:c>
      <x:c r="K965" s="34">
        <x:f t="shared" si="571"/>
        <x:v>0.11386390947710273</x:v>
      </x:c>
      <x:c r="L965" s="34">
        <x:f t="shared" si="572"/>
        <x:v>0.8973060077298386</x:v>
      </x:c>
      <x:c r="M965" s="34">
        <x:f t="shared" si="573"/>
        <x:v>7.0507699091504741E-2</x:v>
      </x:c>
      <x:c r="N965" s="34">
        <x:f t="shared" si="544"/>
        <x:v>1.1908963879323908</x:v>
      </x:c>
      <x:c r="O965" s="35">
        <x:f t="shared" si="545"/>
        <x:v>0.18732333339121038</x:v>
      </x:c>
      <x:c r="P965" s="26" t="b">
        <x:f t="shared" si="546"/>
        <x:v>0</x:v>
      </x:c>
      <x:c r="Q965" s="26" t="b">
        <x:f t="shared" si="547"/>
        <x:v>0</x:v>
      </x:c>
      <x:c r="R965" s="26" t="b">
        <x:f t="shared" si="548"/>
        <x:v>0</x:v>
      </x:c>
      <x:c r="S965" s="26" t="b">
        <x:f t="shared" si="574"/>
        <x:v>0</x:v>
      </x:c>
      <x:c r="T965" s="26" t="str">
        <x:f t="shared" si="575"/>
        <x:v>不调</x:v>
      </x:c>
      <x:c r="U965" s="34">
        <x:f t="shared" si="549"/>
        <x:v>0.10921877163394472</x:v>
      </x:c>
      <x:c r="V965" s="34">
        <x:f t="shared" si="550"/>
        <x:v>0.11386390947710273</x:v>
      </x:c>
      <x:c r="W965" s="34">
        <x:f t="shared" si="551"/>
        <x:v>0.8973060077298386</x:v>
      </x:c>
      <x:c r="X965" s="34">
        <x:f t="shared" si="552"/>
        <x:v>7.0507699091504741E-2</x:v>
      </x:c>
      <x:c r="Y965" s="34">
        <x:f t="shared" si="576"/>
        <x:v>0.99998626710299976</x:v>
      </x:c>
      <x:c r="Z965" s="34">
        <x:f t="shared" si="553"/>
        <x:v>0.10921727174380338</x:v>
      </x:c>
      <x:c r="AA965" s="34">
        <x:f t="shared" si="554"/>
        <x:v>0.11386234579576184</x:v>
      </x:c>
      <x:c r="AB965" s="34">
        <x:f t="shared" si="555"/>
        <x:v>0.89729368511885677</x:v>
      </x:c>
      <x:c r="AC965" s="34">
        <x:f t="shared" si="556"/>
        <x:v>7.0506730816535398E-2</x:v>
      </x:c>
      <x:c r="AD965" s="34">
        <x:f t="shared" si="557"/>
        <x:v>1.1908800334749574</x:v>
      </x:c>
      <x:c r="AE965" s="34">
        <x:f t="shared" si="577"/>
        <x:v>1.242865545467589</x:v>
      </x:c>
      <x:c r="AF965" s="33">
        <x:f t="shared" si="558"/>
        <x:v>-4.1827140660717022E-2</x:v>
      </x:c>
      <x:c r="AG965" s="33">
        <x:f t="shared" si="578"/>
        <x:v>7.4602299550408091E-4</x:v>
      </x:c>
      <x:c r="AH965" s="30">
        <x:f t="shared" si="579"/>
        <x:v>45197</x:v>
      </x:c>
      <x:c r="AI965" s="36">
        <x:f t="shared" si="559"/>
        <x:v>2023</x:v>
      </x:c>
      <x:c r="AJ965" s="36">
        <x:f t="shared" si="560"/>
        <x:v>10</x:v>
      </x:c>
      <x:c r="AK965" s="26">
        <x:f t="shared" si="561"/>
        <x:v>0</x:v>
      </x:c>
      <x:c r="AL965" s="34">
        <x:f t="shared" si="580"/>
        <x:v>1.2039713697894248</x:v>
      </x:c>
      <x:c r="AM965" s="35" t="str">
        <x:f t="shared" si="562"/>
      </x:c>
      <x:c r="AN965" s="34">
        <x:f t="shared" si="581"/>
        <x:v>1.242865545467589</x:v>
      </x:c>
      <x:c r="AO965" s="35">
        <x:f t="shared" si="563"/>
        <x:v>-4.1827140660717022E-2</x:v>
      </x:c>
      <x:c r="AP965" s="31">
        <x:f t="shared" si="564"/>
        <x:v>1</x:v>
      </x:c>
      <x:c r="AQ965" s="26" t="b">
        <x:f t="shared" si="565"/>
        <x:v>1</x:v>
      </x:c>
    </x:row>
    <x:row r="966">
      <x:c r="A966" s="30" t="n">
        <x:f>'净值底稿'!A928</x:f>
        <x:v>45226</x:v>
      </x:c>
      <x:c r="B966" s="32" t="n">
        <x:f>'净值底稿'!F928</x:f>
        <x:v>1.4498459979150244</x:v>
      </x:c>
      <x:c r="C966" s="32" t="n">
        <x:f>'净值底稿'!O928</x:f>
        <x:v>1.2057827716037055</x:v>
      </x:c>
      <x:c r="D966" s="32" t="n">
        <x:f>'净值底稿'!P928</x:f>
        <x:v>1.6099</x:v>
      </x:c>
      <x:c r="E966" s="32" t="n">
        <x:f>'净值底稿'!Q928</x:f>
        <x:v>1.6984</x:v>
      </x:c>
      <x:c r="F966" s="33">
        <x:f t="shared" si="566"/>
        <x:v>6.6029994753604715E-3</x:v>
      </x:c>
      <x:c r="G966" s="33">
        <x:f t="shared" si="567"/>
        <x:v>1.3758035610549779E-2</x:v>
      </x:c>
      <x:c r="H966" s="33">
        <x:f t="shared" si="568"/>
        <x:v>1.2424675405364738E-4</x:v>
      </x:c>
      <x:c r="I966" s="33">
        <x:f t="shared" si="569"/>
        <x:v>3.2488628979856493E-3</x:v>
      </x:c>
      <x:c r="J966" s="34">
        <x:f t="shared" si="570"/>
        <x:v>0.10993843333182803</x:v>
      </x:c>
      <x:c r="K966" s="34">
        <x:f t="shared" si="571"/>
        <x:v>0.11542886800392066</x:v>
      </x:c>
      <x:c r="L966" s="34">
        <x:f t="shared" si="572"/>
        <x:v>0.89740517094666561</x:v>
      </x:c>
      <x:c r="M966" s="34">
        <x:f t="shared" si="573"/>
        <x:v>7.0735797518343496E-2</x:v>
      </x:c>
      <x:c r="N966" s="34">
        <x:f t="shared" si="544"/>
        <x:v>1.193508269800758</x:v>
      </x:c>
      <x:c r="O966" s="35">
        <x:f t="shared" si="545"/>
        <x:v>0.18882759930383311</x:v>
      </x:c>
      <x:c r="P966" s="26" t="b">
        <x:f t="shared" si="546"/>
        <x:v>0</x:v>
      </x:c>
      <x:c r="Q966" s="26" t="b">
        <x:f t="shared" si="547"/>
        <x:v>0</x:v>
      </x:c>
      <x:c r="R966" s="26" t="b">
        <x:f t="shared" si="548"/>
        <x:v>0</x:v>
      </x:c>
      <x:c r="S966" s="26" t="b">
        <x:f t="shared" si="574"/>
        <x:v>0</x:v>
      </x:c>
      <x:c r="T966" s="26" t="str">
        <x:f t="shared" si="575"/>
        <x:v>不调</x:v>
      </x:c>
      <x:c r="U966" s="34">
        <x:f t="shared" si="549"/>
        <x:v>0.10993843333182803</x:v>
      </x:c>
      <x:c r="V966" s="34">
        <x:f t="shared" si="550"/>
        <x:v>0.11542886800392066</x:v>
      </x:c>
      <x:c r="W966" s="34">
        <x:f t="shared" si="551"/>
        <x:v>0.89740517094666561</x:v>
      </x:c>
      <x:c r="X966" s="34">
        <x:f t="shared" si="552"/>
        <x:v>7.0735797518343496E-2</x:v>
      </x:c>
      <x:c r="Y966" s="34">
        <x:f t="shared" si="576"/>
        <x:v>0.99998626710299976</x:v>
      </x:c>
      <x:c r="Z966" s="34">
        <x:f t="shared" si="553"/>
        <x:v>0.10993692355864672</x:v>
      </x:c>
      <x:c r="AA966" s="34">
        <x:f t="shared" si="554"/>
        <x:v>0.1154272828311655</x:v>
      </x:c>
      <x:c r="AB966" s="34">
        <x:f t="shared" si="555"/>
        <x:v>0.89739284697388555</x:v>
      </x:c>
      <x:c r="AC966" s="34">
        <x:f t="shared" si="556"/>
        <x:v>7.0734826110921953E-2</x:v>
      </x:c>
      <x:c r="AD966" s="34">
        <x:f t="shared" si="557"/>
        <x:v>1.1934918794746197</x:v>
      </x:c>
      <x:c r="AE966" s="34">
        <x:f t="shared" si="577"/>
        <x:v>1.242865545467589</x:v>
      </x:c>
      <x:c r="AF966" s="33">
        <x:f t="shared" si="558"/>
        <x:v>-3.9725669581092138E-2</x:v>
      </x:c>
      <x:c r="AG966" s="33">
        <x:f t="shared" si="578"/>
        <x:v>2.1932066423524521E-3</x:v>
      </x:c>
      <x:c r="AH966" s="30">
        <x:f t="shared" si="579"/>
        <x:v>45197</x:v>
      </x:c>
      <x:c r="AI966" s="36">
        <x:f t="shared" si="559"/>
        <x:v>2023</x:v>
      </x:c>
      <x:c r="AJ966" s="36">
        <x:f t="shared" si="560"/>
        <x:v>10</x:v>
      </x:c>
      <x:c r="AK966" s="26">
        <x:f t="shared" si="561"/>
        <x:v>0</x:v>
      </x:c>
      <x:c r="AL966" s="34">
        <x:f t="shared" si="580"/>
        <x:v>1.2039713697894248</x:v>
      </x:c>
      <x:c r="AM966" s="35" t="str">
        <x:f t="shared" si="562"/>
      </x:c>
      <x:c r="AN966" s="34">
        <x:f t="shared" si="581"/>
        <x:v>1.242865545467589</x:v>
      </x:c>
      <x:c r="AO966" s="35">
        <x:f t="shared" si="563"/>
        <x:v>-3.9725669581092138E-2</x:v>
      </x:c>
      <x:c r="AP966" s="31">
        <x:f t="shared" si="564"/>
        <x:v>1</x:v>
      </x:c>
      <x:c r="AQ966" s="26" t="b">
        <x:f t="shared" si="565"/>
        <x:v>1</x:v>
      </x:c>
    </x:row>
    <x:row r="967">
      <x:c r="A967" s="30" t="n">
        <x:f>'净值底稿'!A929</x:f>
        <x:v>45229</x:v>
      </x:c>
      <x:c r="B967" s="32" t="n">
        <x:f>'净值底稿'!F929</x:f>
        <x:v>1.4946015823197776</x:v>
      </x:c>
      <x:c r="C967" s="32" t="n">
        <x:f>'净值底稿'!O929</x:f>
        <x:v>1.2154940913515557</x:v>
      </x:c>
      <x:c r="D967" s="32" t="n">
        <x:f>'净值底稿'!P929</x:f>
        <x:v>1.6109</x:v>
      </x:c>
      <x:c r="E967" s="32" t="n">
        <x:f>'净值底稿'!Q929</x:f>
        <x:v>1.7028</x:v>
      </x:c>
      <x:c r="F967" s="33">
        <x:f t="shared" si="566"/>
        <x:v>3.0869198845335788E-2</x:v>
      </x:c>
      <x:c r="G967" s="33">
        <x:f t="shared" si="567"/>
        <x:v>8.0539546397184747E-3</x:v>
      </x:c>
      <x:c r="H967" s="33">
        <x:f t="shared" si="568"/>
        <x:v>6.2115659357719899E-4</x:v>
      </x:c>
      <x:c r="I967" s="33">
        <x:f t="shared" si="569"/>
        <x:v>2.5906735751295429E-3</x:v>
      </x:c>
      <x:c r="J967" s="34">
        <x:f t="shared" si="570"/>
        <x:v>0.11333058831242307</x:v>
      </x:c>
      <x:c r="K967" s="34">
        <x:f t="shared" si="571"/>
        <x:v>0.11635692893127367</x:v>
      </x:c>
      <x:c r="L967" s="34">
        <x:f t="shared" si="572"/>
        <x:v>0.89795026845781234</x:v>
      </x:c>
      <x:c r="M967" s="34">
        <x:f t="shared" si="573"/>
        <x:v>7.0918076955768905E-2</x:v>
      </x:c>
      <x:c r="N967" s="34">
        <x:f t="shared" si="544"/>
        <x:v>1.1985558626572781</x:v>
      </x:c>
      <x:c r="O967" s="35">
        <x:f t="shared" si="545"/>
        <x:v>0.19163688935988701</x:v>
      </x:c>
      <x:c r="P967" s="26" t="b">
        <x:f t="shared" si="546"/>
        <x:v>0</x:v>
      </x:c>
      <x:c r="Q967" s="26" t="b">
        <x:f t="shared" si="547"/>
        <x:v>0</x:v>
      </x:c>
      <x:c r="R967" s="26" t="b">
        <x:f t="shared" si="548"/>
        <x:v>0</x:v>
      </x:c>
      <x:c r="S967" s="26" t="b">
        <x:f t="shared" si="574"/>
        <x:v>0</x:v>
      </x:c>
      <x:c r="T967" s="26" t="str">
        <x:f t="shared" si="575"/>
        <x:v>不调</x:v>
      </x:c>
      <x:c r="U967" s="34">
        <x:f t="shared" si="549"/>
        <x:v>0.11333058831242307</x:v>
      </x:c>
      <x:c r="V967" s="34">
        <x:f t="shared" si="550"/>
        <x:v>0.11635692893127367</x:v>
      </x:c>
      <x:c r="W967" s="34">
        <x:f t="shared" si="551"/>
        <x:v>0.89795026845781234</x:v>
      </x:c>
      <x:c r="X967" s="34">
        <x:f t="shared" si="552"/>
        <x:v>7.0918076955768905E-2</x:v>
      </x:c>
      <x:c r="Y967" s="34">
        <x:f t="shared" si="576"/>
        <x:v>0.99995880187477393</x:v>
      </x:c>
      <x:c r="Z967" s="34">
        <x:f t="shared" si="553"/>
        <x:v>0.11332591930465383</x:v>
      </x:c>
      <x:c r="AA967" s="34">
        <x:f t="shared" si="554"/>
        <x:v>0.11635213524394464</x:v>
      </x:c>
      <x:c r="AB967" s="34">
        <x:f t="shared" si="555"/>
        <x:v>0.89791327459020565</x:v>
      </x:c>
      <x:c r="AC967" s="34">
        <x:f t="shared" si="556"/>
        <x:v>7.0915155263953686E-2</x:v>
      </x:c>
      <x:c r="AD967" s="34">
        <x:f t="shared" si="557"/>
        <x:v>1.1985064844027578</x:v>
      </x:c>
      <x:c r="AE967" s="34">
        <x:f t="shared" si="577"/>
        <x:v>1.242865545467589</x:v>
      </x:c>
      <x:c r="AF967" s="33">
        <x:f t="shared" si="558"/>
        <x:v>-3.5690957261304224E-2</x:v>
      </x:c>
      <x:c r="AG967" s="33">
        <x:f t="shared" si="578"/>
        <x:v>4.2016246732616835E-3</x:v>
      </x:c>
      <x:c r="AH967" s="30">
        <x:f t="shared" si="579"/>
        <x:v>45197</x:v>
      </x:c>
      <x:c r="AI967" s="36">
        <x:f t="shared" si="559"/>
        <x:v>2023</x:v>
      </x:c>
      <x:c r="AJ967" s="36">
        <x:f t="shared" si="560"/>
        <x:v>10</x:v>
      </x:c>
      <x:c r="AK967" s="26">
        <x:f t="shared" si="561"/>
        <x:v>0</x:v>
      </x:c>
      <x:c r="AL967" s="34">
        <x:f t="shared" si="580"/>
        <x:v>1.2039713697894248</x:v>
      </x:c>
      <x:c r="AM967" s="35" t="str">
        <x:f t="shared" si="562"/>
      </x:c>
      <x:c r="AN967" s="34">
        <x:f t="shared" si="581"/>
        <x:v>1.242865545467589</x:v>
      </x:c>
      <x:c r="AO967" s="35">
        <x:f t="shared" si="563"/>
        <x:v>-3.5690957261304224E-2</x:v>
      </x:c>
      <x:c r="AP967" s="31">
        <x:f t="shared" si="564"/>
        <x:v>1</x:v>
      </x:c>
      <x:c r="AQ967" s="26" t="b">
        <x:f t="shared" si="565"/>
        <x:v>1</x:v>
      </x:c>
    </x:row>
    <x:row r="968">
      <x:c r="A968" s="30" t="n">
        <x:f>'净值底稿'!A930</x:f>
        <x:v>45230</x:v>
      </x:c>
      <x:c r="B968" s="32" t="n">
        <x:f>'净值底稿'!F930</x:f>
        <x:v>1.4838397914359707</x:v>
      </x:c>
      <x:c r="C968" s="32" t="n">
        <x:f>'净值底稿'!O930</x:f>
        <x:v>1.2104169381738996</x:v>
      </x:c>
      <x:c r="D968" s="32" t="n">
        <x:f>'净值底稿'!P930</x:f>
        <x:v>1.6114</x:v>
      </x:c>
      <x:c r="E968" s="32" t="n">
        <x:f>'净值底稿'!Q930</x:f>
        <x:v>1.7027</x:v>
      </x:c>
      <x:c r="F968" s="33">
        <x:f t="shared" si="566"/>
        <x:v>-7.2004412487663982E-3</x:v>
      </x:c>
      <x:c r="G968" s="33">
        <x:f t="shared" si="567"/>
        <x:v>-4.1770282667606962E-3</x:v>
      </x:c>
      <x:c r="H968" s="33">
        <x:f t="shared" si="568"/>
        <x:v>3.1038549878936728E-4</x:v>
      </x:c>
      <x:c r="I968" s="33">
        <x:f t="shared" si="569"/>
        <x:v>-5.8726802912856257E-5</x:v>
      </x:c>
      <x:c r="J968" s="34">
        <x:f t="shared" si="570"/>
        <x:v>0.11250992268073823</x:v>
      </x:c>
      <x:c r="K968" s="34">
        <x:f t="shared" si="571"/>
        <x:v>0.11586612908613272</x:v>
      </x:c>
      <x:c r="L968" s="34">
        <x:f t="shared" si="572"/>
        <x:v>0.89819197384980887</x:v>
      </x:c>
      <x:c r="M968" s="34">
        <x:f t="shared" si="573"/>
        <x:v>7.0910990643606966E-2</x:v>
      </x:c>
      <x:c r="N968" s="34">
        <x:f t="shared" si="544"/>
        <x:v>1.1974790162602869</x:v>
      </x:c>
      <x:c r="O968" s="35">
        <x:f t="shared" si="545"/>
        <x:v>0.19071403228432907</x:v>
      </x:c>
      <x:c r="P968" s="26" t="b">
        <x:f t="shared" si="546"/>
        <x:v>0</x:v>
      </x:c>
      <x:c r="Q968" s="26" t="b">
        <x:f t="shared" si="547"/>
        <x:v>0</x:v>
      </x:c>
      <x:c r="R968" s="26" t="b">
        <x:f t="shared" si="548"/>
        <x:v>0</x:v>
      </x:c>
      <x:c r="S968" s="26" t="b">
        <x:f t="shared" si="574"/>
        <x:v>0</x:v>
      </x:c>
      <x:c r="T968" s="26" t="str">
        <x:f t="shared" si="575"/>
        <x:v>不调</x:v>
      </x:c>
      <x:c r="U968" s="34">
        <x:f t="shared" si="549"/>
        <x:v>0.11250992268073823</x:v>
      </x:c>
      <x:c r="V968" s="34">
        <x:f t="shared" si="550"/>
        <x:v>0.11586612908613272</x:v>
      </x:c>
      <x:c r="W968" s="34">
        <x:f t="shared" si="551"/>
        <x:v>0.89819197384980887</x:v>
      </x:c>
      <x:c r="X968" s="34">
        <x:f t="shared" si="552"/>
        <x:v>7.0910990643606966E-2</x:v>
      </x:c>
      <x:c r="Y968" s="34">
        <x:f t="shared" si="576"/>
        <x:v>0.99998626710299976</x:v>
      </x:c>
      <x:c r="Z968" s="34">
        <x:f t="shared" si="553"/>
        <x:v>0.11250837759355854</x:v>
      </x:c>
      <x:c r="AA968" s="34">
        <x:f t="shared" si="554"/>
        <x:v>0.11586453790851617</x:v>
      </x:c>
      <x:c r="AB968" s="34">
        <x:f t="shared" si="555"/>
        <x:v>0.89817963907194553</x:v>
      </x:c>
      <x:c r="AC968" s="34">
        <x:f t="shared" si="556"/>
        <x:v>7.0910016830276271E-2</x:v>
      </x:c>
      <x:c r="AD968" s="34">
        <x:f t="shared" si="557"/>
        <x:v>1.1974625714042966</x:v>
      </x:c>
      <x:c r="AE968" s="34">
        <x:f t="shared" si="577"/>
        <x:v>1.242865545467589</x:v>
      </x:c>
      <x:c r="AF968" s="33">
        <x:f t="shared" si="558"/>
        <x:v>-3.6530881581572028E-2</x:v>
      </x:c>
      <x:c r="AG968" s="33">
        <x:f t="shared" si="578"/>
        <x:v>-8.7101155650515238E-4</x:v>
      </x:c>
      <x:c r="AH968" s="30">
        <x:f t="shared" si="579"/>
        <x:v>45197</x:v>
      </x:c>
      <x:c r="AI968" s="36">
        <x:f t="shared" si="559"/>
        <x:v>2023</x:v>
      </x:c>
      <x:c r="AJ968" s="36">
        <x:f t="shared" si="560"/>
        <x:v>10</x:v>
      </x:c>
      <x:c r="AK968" s="26">
        <x:f t="shared" si="561"/>
        <x:v>1</x:v>
      </x:c>
      <x:c r="AL968" s="34">
        <x:f t="shared" si="580"/>
        <x:v>1.2039713697894248</x:v>
      </x:c>
      <x:c r="AM968" s="35">
        <x:f t="shared" si="562"/>
        <x:v>-5.4061072783371245E-3</x:v>
      </x:c>
      <x:c r="AN968" s="34">
        <x:f t="shared" si="581"/>
        <x:v>1.242865545467589</x:v>
      </x:c>
      <x:c r="AO968" s="35">
        <x:f t="shared" si="563"/>
        <x:v>-3.6530881581572028E-2</x:v>
      </x:c>
      <x:c r="AP968" s="31">
        <x:f t="shared" si="564"/>
        <x:v>1</x:v>
      </x:c>
      <x:c r="AQ968" s="26" t="b">
        <x:f t="shared" si="565"/>
        <x:v>1</x:v>
      </x:c>
    </x:row>
    <x:row r="969">
      <x:c r="A969" s="30" t="n">
        <x:f>'净值底稿'!A931</x:f>
        <x:v>45231</x:v>
      </x:c>
      <x:c r="B969" s="32" t="n">
        <x:f>'净值底稿'!F931</x:f>
        <x:v>1.4712813968934588</x:v>
      </x:c>
      <x:c r="C969" s="32" t="n">
        <x:f>'净值底稿'!O931</x:f>
        <x:v>1.2110430568149642</x:v>
      </x:c>
      <x:c r="D969" s="32" t="n">
        <x:f>'净值底稿'!P931</x:f>
        <x:v>1.6116</x:v>
      </x:c>
      <x:c r="E969" s="32" t="n">
        <x:f>'净值底稿'!Q931</x:f>
        <x:v>1.6976</x:v>
      </x:c>
      <x:c r="F969" s="33">
        <x:f t="shared" si="566"/>
        <x:v>-8.4634437053063838E-3</x:v>
      </x:c>
      <x:c r="G969" s="33">
        <x:f t="shared" si="567"/>
        <x:v>5.1727518123567684E-4</x:v>
      </x:c>
      <x:c r="H969" s="33">
        <x:f t="shared" si="568"/>
        <x:v>1.2411567580983274E-4</x:v>
      </x:c>
      <x:c r="I969" s="33">
        <x:f t="shared" si="569"/>
        <x:v>-2.9952428495918504E-3</x:v>
      </x:c>
      <x:c r="J969" s="34">
        <x:f t="shared" si="570"/>
        <x:v>0.1115561692734201</x:v>
      </x:c>
      <x:c r="K969" s="34">
        <x:f t="shared" si="571"/>
        <x:v>0.11592447175836158</x:v>
      </x:c>
      <x:c r="L969" s="34">
        <x:f t="shared" si="572"/>
        <x:v>0.89829111724484756</x:v>
      </x:c>
      <x:c r="M969" s="34">
        <x:f t="shared" si="573"/>
        <x:v>7.0697624109400947E-2</x:v>
      </x:c>
      <x:c r="N969" s="34">
        <x:f t="shared" si="544"/>
        <x:v>1.1964693823860304</x:v>
      </x:c>
      <x:c r="O969" s="35">
        <x:f t="shared" si="545"/>
        <x:v>0.19012658775950778</x:v>
      </x:c>
      <x:c r="P969" s="26" t="b">
        <x:f t="shared" si="546"/>
        <x:v>0</x:v>
      </x:c>
      <x:c r="Q969" s="26" t="b">
        <x:f t="shared" si="547"/>
        <x:v>0</x:v>
      </x:c>
      <x:c r="R969" s="26" t="b">
        <x:f t="shared" si="548"/>
        <x:v>0</x:v>
      </x:c>
      <x:c r="S969" s="26" t="b">
        <x:f t="shared" si="574"/>
        <x:v>0</x:v>
      </x:c>
      <x:c r="T969" s="26" t="str">
        <x:f t="shared" si="575"/>
        <x:v>不调</x:v>
      </x:c>
      <x:c r="U969" s="34">
        <x:f t="shared" si="549"/>
        <x:v>0.1115561692734201</x:v>
      </x:c>
      <x:c r="V969" s="34">
        <x:f t="shared" si="550"/>
        <x:v>0.11592447175836158</x:v>
      </x:c>
      <x:c r="W969" s="34">
        <x:f t="shared" si="551"/>
        <x:v>0.89829111724484756</x:v>
      </x:c>
      <x:c r="X969" s="34">
        <x:f t="shared" si="552"/>
        <x:v>7.0697624109400947E-2</x:v>
      </x:c>
      <x:c r="Y969" s="34">
        <x:f t="shared" si="576"/>
        <x:v>0.99998626710299976</x:v>
      </x:c>
      <x:c r="Z969" s="34">
        <x:f t="shared" si="553"/>
        <x:v>0.11155463728403774</x:v>
      </x:c>
      <x:c r="AA969" s="34">
        <x:f t="shared" si="554"/>
        <x:v>0.11592287977953111</x:v>
      </x:c>
      <x:c r="AB969" s="34">
        <x:f t="shared" si="555"/>
        <x:v>0.89827878110545822</x:v>
      </x:c>
      <x:c r="AC969" s="34">
        <x:f t="shared" si="556"/>
        <x:v>7.0696653226210895E-2</x:v>
      </x:c>
      <x:c r="AD969" s="34">
        <x:f t="shared" si="557"/>
        <x:v>1.196452951395238</x:v>
      </x:c>
      <x:c r="AE969" s="34">
        <x:f t="shared" si="577"/>
        <x:v>1.242865545467589</x:v>
      </x:c>
      <x:c r="AF969" s="33">
        <x:f t="shared" si="558"/>
        <x:v>-3.734321402794194E-2</x:v>
      </x:c>
      <x:c r="AG969" s="33">
        <x:f t="shared" si="578"/>
        <x:v>-8.4313283201375988E-4</x:v>
      </x:c>
      <x:c r="AH969" s="30">
        <x:f t="shared" si="579"/>
        <x:v>45197</x:v>
      </x:c>
      <x:c r="AI969" s="36">
        <x:f t="shared" si="559"/>
        <x:v>2023</x:v>
      </x:c>
      <x:c r="AJ969" s="36">
        <x:f t="shared" si="560"/>
        <x:v>11</x:v>
      </x:c>
      <x:c r="AK969" s="26">
        <x:f t="shared" si="561"/>
        <x:v>0</x:v>
      </x:c>
      <x:c r="AL969" s="34">
        <x:f t="shared" si="580"/>
        <x:v>1.1974625714042966</x:v>
      </x:c>
      <x:c r="AM969" s="35" t="str">
        <x:f t="shared" si="562"/>
      </x:c>
      <x:c r="AN969" s="34">
        <x:f t="shared" si="581"/>
        <x:v>1.242865545467589</x:v>
      </x:c>
      <x:c r="AO969" s="35">
        <x:f t="shared" si="563"/>
        <x:v>-3.734321402794194E-2</x:v>
      </x:c>
      <x:c r="AP969" s="31">
        <x:f t="shared" si="564"/>
        <x:v>1</x:v>
      </x:c>
      <x:c r="AQ969" s="26" t="b">
        <x:f t="shared" si="565"/>
        <x:v>1</x:v>
      </x:c>
    </x:row>
    <x:row r="970">
      <x:c r="A970" s="30" t="n">
        <x:f>'净值底稿'!A932</x:f>
        <x:v>45232</x:v>
      </x:c>
      <x:c r="B970" s="32" t="n">
        <x:f>'净值底稿'!F932</x:f>
        <x:v>1.4643310699962957</x:v>
      </x:c>
      <x:c r="C970" s="32" t="n">
        <x:f>'净值底稿'!O932</x:f>
        <x:v>1.2006189029630983</x:v>
      </x:c>
      <x:c r="D970" s="32" t="n">
        <x:f>'净值底稿'!P932</x:f>
        <x:v>1.613</x:v>
      </x:c>
      <x:c r="E970" s="32" t="n">
        <x:f>'净值底稿'!Q932</x:f>
        <x:v>1.7006</x:v>
      </x:c>
      <x:c r="F970" s="33">
        <x:f t="shared" si="566"/>
        <x:v>-4.7239956352594925E-3</x:v>
      </x:c>
      <x:c r="G970" s="33">
        <x:f t="shared" si="567"/>
        <x:v>-8.6075831847641782E-3</x:v>
      </x:c>
      <x:c r="H970" s="33">
        <x:f t="shared" si="568"/>
        <x:v>8.6870191114418738E-4</x:v>
      </x:c>
      <x:c r="I970" s="33">
        <x:f t="shared" si="569"/>
        <x:v>1.7672007540054935E-3</x:v>
      </x:c>
      <x:c r="J970" s="34">
        <x:f t="shared" si="570"/>
        <x:v>0.11102765366441499</x:v>
      </x:c>
      <x:c r="K970" s="34">
        <x:f t="shared" si="571"/>
        <x:v>0.11492506394881138</x:v>
      </x:c>
      <x:c r="L970" s="34">
        <x:f t="shared" si="572"/>
        <x:v>0.89905911759934476</x:v>
      </x:c>
      <x:c r="M970" s="34">
        <x:f t="shared" si="573"/>
        <x:v>7.0821588405097918E-2</x:v>
      </x:c>
      <x:c r="N970" s="34">
        <x:f t="shared" si="544"/>
        <x:v>1.1958334236176691</x:v>
      </x:c>
      <x:c r="O970" s="35">
        <x:f t="shared" si="545"/>
        <x:v>0.18894999349463559</x:v>
      </x:c>
      <x:c r="P970" s="26" t="b">
        <x:f t="shared" si="546"/>
        <x:v>0</x:v>
      </x:c>
      <x:c r="Q970" s="26" t="b">
        <x:f t="shared" si="547"/>
        <x:v>0</x:v>
      </x:c>
      <x:c r="R970" s="26" t="b">
        <x:f t="shared" si="548"/>
        <x:v>0</x:v>
      </x:c>
      <x:c r="S970" s="26" t="b">
        <x:f t="shared" si="574"/>
        <x:v>0</x:v>
      </x:c>
      <x:c r="T970" s="26" t="str">
        <x:f t="shared" si="575"/>
        <x:v>不调</x:v>
      </x:c>
      <x:c r="U970" s="34">
        <x:f t="shared" si="549"/>
        <x:v>0.11102765366441499</x:v>
      </x:c>
      <x:c r="V970" s="34">
        <x:f t="shared" si="550"/>
        <x:v>0.11492506394881138</x:v>
      </x:c>
      <x:c r="W970" s="34">
        <x:f t="shared" si="551"/>
        <x:v>0.89905911759934476</x:v>
      </x:c>
      <x:c r="X970" s="34">
        <x:f t="shared" si="552"/>
        <x:v>7.0821588405097918E-2</x:v>
      </x:c>
      <x:c r="Y970" s="34">
        <x:f t="shared" si="576"/>
        <x:v>0.99998626710299976</x:v>
      </x:c>
      <x:c r="Z970" s="34">
        <x:f t="shared" si="553"/>
        <x:v>0.11102612893308303</x:v>
      </x:c>
      <x:c r="AA970" s="34">
        <x:f t="shared" si="554"/>
        <x:v>0.11492348569474543</x:v>
      </x:c>
      <x:c r="AB970" s="34">
        <x:f t="shared" si="555"/>
        <x:v>0.8990467709130856</x:v>
      </x:c>
      <x:c r="AC970" s="34">
        <x:f t="shared" si="556"/>
        <x:v>7.0820615819518956E-2</x:v>
      </x:c>
      <x:c r="AD970" s="34">
        <x:f t="shared" si="557"/>
        <x:v>1.1958170013604332</x:v>
      </x:c>
      <x:c r="AE970" s="34">
        <x:f t="shared" si="577"/>
        <x:v>1.242865545467589</x:v>
      </x:c>
      <x:c r="AF970" s="33">
        <x:f t="shared" si="558"/>
        <x:v>-3.7854894504662839E-2</x:v>
      </x:c>
      <x:c r="AG970" s="33">
        <x:f t="shared" si="578"/>
        <x:v>-5.3152949646972925E-4</x:v>
      </x:c>
      <x:c r="AH970" s="30">
        <x:f t="shared" si="579"/>
        <x:v>45197</x:v>
      </x:c>
      <x:c r="AI970" s="36">
        <x:f t="shared" si="559"/>
        <x:v>2023</x:v>
      </x:c>
      <x:c r="AJ970" s="36">
        <x:f t="shared" si="560"/>
        <x:v>11</x:v>
      </x:c>
      <x:c r="AK970" s="26">
        <x:f t="shared" si="561"/>
        <x:v>0</x:v>
      </x:c>
      <x:c r="AL970" s="34">
        <x:f t="shared" si="580"/>
        <x:v>1.1974625714042966</x:v>
      </x:c>
      <x:c r="AM970" s="35" t="str">
        <x:f t="shared" si="562"/>
      </x:c>
      <x:c r="AN970" s="34">
        <x:f t="shared" si="581"/>
        <x:v>1.242865545467589</x:v>
      </x:c>
      <x:c r="AO970" s="35">
        <x:f t="shared" si="563"/>
        <x:v>-3.7854894504662839E-2</x:v>
      </x:c>
      <x:c r="AP970" s="31">
        <x:f t="shared" si="564"/>
        <x:v>1</x:v>
      </x:c>
      <x:c r="AQ970" s="26" t="b">
        <x:f t="shared" si="565"/>
        <x:v>1</x:v>
      </x:c>
    </x:row>
    <x:row r="971">
      <x:c r="A971" s="30" t="n">
        <x:f>'净值底稿'!A933</x:f>
        <x:v>45233</x:v>
      </x:c>
      <x:c r="B971" s="32" t="n">
        <x:f>'净值底稿'!F933</x:f>
        <x:v>1.4926251723564554</x:v>
      </x:c>
      <x:c r="C971" s="32" t="n">
        <x:f>'净值底稿'!O933</x:f>
        <x:v>1.2135338328022427</x:v>
      </x:c>
      <x:c r="D971" s="32" t="n">
        <x:f>'净值底稿'!P933</x:f>
        <x:v>1.6132</x:v>
      </x:c>
      <x:c r="E971" s="32" t="n">
        <x:f>'净值底稿'!Q933</x:f>
        <x:v>1.7026</x:v>
      </x:c>
      <x:c r="F971" s="33">
        <x:f t="shared" si="566"/>
        <x:v>1.9322203113693037E-2</x:v>
      </x:c>
      <x:c r="G971" s="33">
        <x:f t="shared" si="567"/>
        <x:v>1.075689363816501E-2</x:v>
      </x:c>
      <x:c r="H971" s="33">
        <x:f t="shared" si="568"/>
        <x:v>1.2399256044637319E-4</x:v>
      </x:c>
      <x:c r="I971" s="33">
        <x:f t="shared" si="569"/>
        <x:v>1.1760555098201397E-3</x:v>
      </x:c>
      <x:c r="J971" s="34">
        <x:f t="shared" si="570"/>
        <x:v>0.11317139834725513</x:v>
      </x:c>
      <x:c r="K971" s="34">
        <x:f t="shared" si="571"/>
        <x:v>0.116159705406891</x:v>
      </x:c>
      <x:c r="L971" s="34">
        <x:f t="shared" si="572"/>
        <x:v>0.89915824602417216</x:v>
      </x:c>
      <x:c r="M971" s="34">
        <x:f t="shared" si="573"/>
        <x:v>7.0903904794962364E-2</x:v>
      </x:c>
      <x:c r="N971" s="34">
        <x:f t="shared" si="544"/>
        <x:v>1.1993932545732808</x:v>
      </x:c>
      <x:c r="O971" s="35">
        <x:f t="shared" si="545"/>
        <x:v>0.19120593089856699</x:v>
      </x:c>
      <x:c r="P971" s="26" t="b">
        <x:f t="shared" si="546"/>
        <x:v>0</x:v>
      </x:c>
      <x:c r="Q971" s="26" t="b">
        <x:f t="shared" si="547"/>
        <x:v>0</x:v>
      </x:c>
      <x:c r="R971" s="26" t="b">
        <x:f t="shared" si="548"/>
        <x:v>0</x:v>
      </x:c>
      <x:c r="S971" s="26" t="b">
        <x:f t="shared" si="574"/>
        <x:v>0</x:v>
      </x:c>
      <x:c r="T971" s="26" t="str">
        <x:f t="shared" si="575"/>
        <x:v>不调</x:v>
      </x:c>
      <x:c r="U971" s="34">
        <x:f t="shared" si="549"/>
        <x:v>0.11317139834725513</x:v>
      </x:c>
      <x:c r="V971" s="34">
        <x:f t="shared" si="550"/>
        <x:v>0.116159705406891</x:v>
      </x:c>
      <x:c r="W971" s="34">
        <x:f t="shared" si="551"/>
        <x:v>0.89915824602417216</x:v>
      </x:c>
      <x:c r="X971" s="34">
        <x:f t="shared" si="552"/>
        <x:v>7.0903904794962364E-2</x:v>
      </x:c>
      <x:c r="Y971" s="34">
        <x:f t="shared" si="576"/>
        <x:v>0.99998626710299976</x:v>
      </x:c>
      <x:c r="Z971" s="34">
        <x:f t="shared" si="553"/>
        <x:v>0.11316984417609825</x:v>
      </x:c>
      <x:c r="AA971" s="34">
        <x:f t="shared" si="554"/>
        <x:v>0.11615811019762107</x:v>
      </x:c>
      <x:c r="AB971" s="34">
        <x:f t="shared" si="555"/>
        <x:v>0.89914589797659261</x:v>
      </x:c>
      <x:c r="AC971" s="34">
        <x:f t="shared" si="556"/>
        <x:v>7.0902931078940898E-2</x:v>
      </x:c>
      <x:c r="AD971" s="34">
        <x:f t="shared" si="557"/>
        <x:v>1.1993767834292528</x:v>
      </x:c>
      <x:c r="AE971" s="34">
        <x:f t="shared" si="577"/>
        <x:v>1.242865545467589</x:v>
      </x:c>
      <x:c r="AF971" s="33">
        <x:f t="shared" si="558"/>
        <x:v>-3.4990721399372982E-2</x:v>
      </x:c>
      <x:c r="AG971" s="33">
        <x:f t="shared" si="578"/>
        <x:v>2.9768618984089557E-3</x:v>
      </x:c>
      <x:c r="AH971" s="30">
        <x:f t="shared" si="579"/>
        <x:v>45197</x:v>
      </x:c>
      <x:c r="AI971" s="36">
        <x:f t="shared" si="559"/>
        <x:v>2023</x:v>
      </x:c>
      <x:c r="AJ971" s="36">
        <x:f t="shared" si="560"/>
        <x:v>11</x:v>
      </x:c>
      <x:c r="AK971" s="26">
        <x:f t="shared" si="561"/>
        <x:v>0</x:v>
      </x:c>
      <x:c r="AL971" s="34">
        <x:f t="shared" si="580"/>
        <x:v>1.1974625714042966</x:v>
      </x:c>
      <x:c r="AM971" s="35" t="str">
        <x:f t="shared" si="562"/>
      </x:c>
      <x:c r="AN971" s="34">
        <x:f t="shared" si="581"/>
        <x:v>1.242865545467589</x:v>
      </x:c>
      <x:c r="AO971" s="35">
        <x:f t="shared" si="563"/>
        <x:v>-3.4990721399372982E-2</x:v>
      </x:c>
      <x:c r="AP971" s="31">
        <x:f t="shared" si="564"/>
        <x:v>1</x:v>
      </x:c>
      <x:c r="AQ971" s="26" t="b">
        <x:f t="shared" si="565"/>
        <x:v>1</x:v>
      </x:c>
    </x:row>
    <x:row r="972">
      <x:c r="A972" s="30" t="n">
        <x:f>'净值底稿'!A934</x:f>
        <x:v>45236</x:v>
      </x:c>
      <x:c r="B972" s="32" t="n">
        <x:f>'净值底稿'!F934</x:f>
        <x:v>1.54385265627081</x:v>
      </x:c>
      <x:c r="C972" s="32" t="n">
        <x:f>'净值底稿'!O934</x:f>
        <x:v>1.2351776894515214</x:v>
      </x:c>
      <x:c r="D972" s="32" t="n">
        <x:f>'净值底稿'!P934</x:f>
        <x:v>1.6138</x:v>
      </x:c>
      <x:c r="E972" s="32" t="n">
        <x:f>'净值底稿'!Q934</x:f>
        <x:v>1.695</x:v>
      </x:c>
      <x:c r="F972" s="33">
        <x:f t="shared" si="566"/>
        <x:v>3.4320393936194904E-2</x:v>
      </x:c>
      <x:c r="G972" s="33">
        <x:f t="shared" si="567"/>
        <x:v>1.7835396149854077E-2</x:v>
      </x:c>
      <x:c r="H972" s="33">
        <x:f t="shared" si="568"/>
        <x:v>3.719315645920318E-4</x:v>
      </x:c>
      <x:c r="I972" s="33">
        <x:f t="shared" si="569"/>
        <x:v>-4.4637613062373793E-3</x:v>
      </x:c>
      <x:c r="J972" s="34">
        <x:f t="shared" si="570"/>
        <x:v>0.11705387780991974</x:v>
      </x:c>
      <x:c r="K972" s="34">
        <x:f t="shared" si="571"/>
        <x:v>0.11822983610901404</x:v>
      </x:c>
      <x:c r="L972" s="34">
        <x:f t="shared" si="572"/>
        <x:v>0.89948031871722356</x:v>
      </x:c>
      <x:c r="M972" s="34">
        <x:f t="shared" si="573"/>
        <x:v>7.0586437318691908E-2</x:v>
      </x:c>
      <x:c r="N972" s="34">
        <x:f t="shared" si="544"/>
        <x:v>1.2053504699548494</x:v>
      </x:c>
      <x:c r="O972" s="35">
        <x:f t="shared" si="545"/>
        <x:v>0.19519942106775562</x:v>
      </x:c>
      <x:c r="P972" s="26" t="b">
        <x:f t="shared" si="546"/>
        <x:v>0</x:v>
      </x:c>
      <x:c r="Q972" s="26" t="b">
        <x:f t="shared" si="547"/>
        <x:v>0</x:v>
      </x:c>
      <x:c r="R972" s="26" t="b">
        <x:f t="shared" si="548"/>
        <x:v>0</x:v>
      </x:c>
      <x:c r="S972" s="26" t="b">
        <x:f t="shared" si="574"/>
        <x:v>0</x:v>
      </x:c>
      <x:c r="T972" s="26" t="str">
        <x:f t="shared" si="575"/>
        <x:v>不调</x:v>
      </x:c>
      <x:c r="U972" s="34">
        <x:f t="shared" si="549"/>
        <x:v>0.11705387780991974</x:v>
      </x:c>
      <x:c r="V972" s="34">
        <x:f t="shared" si="550"/>
        <x:v>0.11822983610901404</x:v>
      </x:c>
      <x:c r="W972" s="34">
        <x:f t="shared" si="551"/>
        <x:v>0.89948031871722356</x:v>
      </x:c>
      <x:c r="X972" s="34">
        <x:f t="shared" si="552"/>
        <x:v>7.0586437318691908E-2</x:v>
      </x:c>
      <x:c r="Y972" s="34">
        <x:f t="shared" si="576"/>
        <x:v>0.99995880187477393</x:v>
      </x:c>
      <x:c r="Z972" s="34">
        <x:f t="shared" si="553"/>
        <x:v>0.11704905540960353</x:v>
      </x:c>
      <x:c r="AA972" s="34">
        <x:f t="shared" si="554"/>
        <x:v>0.11822496526142057</x:v>
      </x:c>
      <x:c r="AB972" s="34">
        <x:f t="shared" si="555"/>
        <x:v>0.8994432618144147</x:v>
      </x:c>
      <x:c r="AC972" s="34">
        <x:f t="shared" si="556"/>
        <x:v>7.0583529289807989E-2</x:v>
      </x:c>
      <x:c r="AD972" s="34">
        <x:f t="shared" si="557"/>
        <x:v>1.2053008117752468</x:v>
      </x:c>
      <x:c r="AE972" s="34">
        <x:f t="shared" si="577"/>
        <x:v>1.242865545467589</x:v>
      </x:c>
      <x:c r="AF972" s="33">
        <x:f t="shared" si="558"/>
        <x:v>-3.0224294035127941E-2</x:v>
      </x:c>
      <x:c r="AG972" s="33">
        <x:f t="shared" si="578"/>
        <x:v>4.9392554765450569E-3</x:v>
      </x:c>
      <x:c r="AH972" s="30">
        <x:f t="shared" si="579"/>
        <x:v>45197</x:v>
      </x:c>
      <x:c r="AI972" s="36">
        <x:f t="shared" si="559"/>
        <x:v>2023</x:v>
      </x:c>
      <x:c r="AJ972" s="36">
        <x:f t="shared" si="560"/>
        <x:v>11</x:v>
      </x:c>
      <x:c r="AK972" s="26">
        <x:f t="shared" si="561"/>
        <x:v>0</x:v>
      </x:c>
      <x:c r="AL972" s="34">
        <x:f t="shared" si="580"/>
        <x:v>1.1974625714042966</x:v>
      </x:c>
      <x:c r="AM972" s="35" t="str">
        <x:f t="shared" si="562"/>
      </x:c>
      <x:c r="AN972" s="34">
        <x:f t="shared" si="581"/>
        <x:v>1.242865545467589</x:v>
      </x:c>
      <x:c r="AO972" s="35">
        <x:f t="shared" si="563"/>
        <x:v>-3.0224294035127941E-2</x:v>
      </x:c>
      <x:c r="AP972" s="31">
        <x:f t="shared" si="564"/>
        <x:v>1</x:v>
      </x:c>
      <x:c r="AQ972" s="26" t="b">
        <x:f t="shared" si="565"/>
        <x:v>1</x:v>
      </x:c>
    </x:row>
    <x:row r="973">
      <x:c r="A973" s="30" t="n">
        <x:f>'净值底稿'!A935</x:f>
        <x:v>45237</x:v>
      </x:c>
      <x:c r="B973" s="32" t="n">
        <x:f>'净值底稿'!F935</x:f>
        <x:v>1.5639541589827575</x:v>
      </x:c>
      <x:c r="C973" s="32" t="n">
        <x:f>'净值底稿'!O935</x:f>
        <x:v>1.2393992147004338</x:v>
      </x:c>
      <x:c r="D973" s="32" t="n">
        <x:f>'净值底稿'!P935</x:f>
        <x:v>1.6135</x:v>
      </x:c>
      <x:c r="E973" s="32" t="n">
        <x:f>'净值底稿'!Q935</x:f>
        <x:v>1.6838</x:v>
      </x:c>
      <x:c r="F973" s="33">
        <x:f t="shared" si="566"/>
        <x:v>1.302035050449879E-2</x:v>
      </x:c>
      <x:c r="G973" s="33">
        <x:f t="shared" si="567"/>
        <x:v>3.4177473289587201E-3</x:v>
      </x:c>
      <x:c r="H973" s="33">
        <x:f t="shared" si="568"/>
        <x:v>-1.858966414672869E-4</x:v>
      </x:c>
      <x:c r="I973" s="33">
        <x:f t="shared" si="569"/>
        <x:v>-6.6076696165192628E-3</x:v>
      </x:c>
      <x:c r="J973" s="34">
        <x:f t="shared" si="570"/>
        <x:v>0.11857307513725707</x:v>
      </x:c>
      <x:c r="K973" s="34">
        <x:f t="shared" si="571"/>
        <x:v>0.11862902832065902</x:v>
      </x:c>
      <x:c r="L973" s="34">
        <x:f t="shared" si="572"/>
        <x:v>0.89927605833285307</x:v>
      </x:c>
      <x:c r="M973" s="34">
        <x:f t="shared" si="573"/>
        <x:v>7.0117136647893027E-2</x:v>
      </x:c>
      <x:c r="N973" s="34">
        <x:f t="shared" si="544"/>
        <x:v>1.2065952984386621</x:v>
      </x:c>
      <x:c r="O973" s="35">
        <x:f t="shared" si="545"/>
        <x:v>0.19658795601545631</x:v>
      </x:c>
      <x:c r="P973" s="26" t="b">
        <x:f t="shared" si="546"/>
        <x:v>0</x:v>
      </x:c>
      <x:c r="Q973" s="26" t="b">
        <x:f t="shared" si="547"/>
        <x:v>0</x:v>
      </x:c>
      <x:c r="R973" s="26" t="b">
        <x:f t="shared" si="548"/>
        <x:v>0</x:v>
      </x:c>
      <x:c r="S973" s="26" t="b">
        <x:f t="shared" si="574"/>
        <x:v>0</x:v>
      </x:c>
      <x:c r="T973" s="26" t="str">
        <x:f t="shared" si="575"/>
        <x:v>不调</x:v>
      </x:c>
      <x:c r="U973" s="34">
        <x:f t="shared" si="549"/>
        <x:v>0.11857307513725707</x:v>
      </x:c>
      <x:c r="V973" s="34">
        <x:f t="shared" si="550"/>
        <x:v>0.11862902832065902</x:v>
      </x:c>
      <x:c r="W973" s="34">
        <x:f t="shared" si="551"/>
        <x:v>0.89927605833285307</x:v>
      </x:c>
      <x:c r="X973" s="34">
        <x:f t="shared" si="552"/>
        <x:v>7.0117136647893027E-2</x:v>
      </x:c>
      <x:c r="Y973" s="34">
        <x:f t="shared" si="576"/>
        <x:v>0.99998626710299976</x:v>
      </x:c>
      <x:c r="Z973" s="34">
        <x:f t="shared" si="553"/>
        <x:v>0.1185714467854292</x:v>
      </x:c>
      <x:c r="AA973" s="34">
        <x:f t="shared" si="554"/>
        <x:v>0.11862739920043186</x:v>
      </x:c>
      <x:c r="AB973" s="34">
        <x:f t="shared" si="555"/>
        <x:v>0.89926370866736915</x:v>
      </x:c>
      <x:c r="AC973" s="34">
        <x:f t="shared" si="556"/>
        <x:v>7.0116173736477494E-2</x:v>
      </x:c>
      <x:c r="AD973" s="34">
        <x:f t="shared" si="557"/>
        <x:v>1.2065787283897078</x:v>
      </x:c>
      <x:c r="AE973" s="34">
        <x:f t="shared" si="577"/>
        <x:v>1.242865545467589</x:v>
      </x:c>
      <x:c r="AF973" s="33">
        <x:f t="shared" si="558"/>
        <x:v>-2.9196092216257741E-2</x:v>
      </x:c>
      <x:c r="AG973" s="33">
        <x:f t="shared" si="578"/>
        <x:v>1.0602470370684181E-3</x:v>
      </x:c>
      <x:c r="AH973" s="30">
        <x:f t="shared" si="579"/>
        <x:v>45197</x:v>
      </x:c>
      <x:c r="AI973" s="36">
        <x:f t="shared" si="559"/>
        <x:v>2023</x:v>
      </x:c>
      <x:c r="AJ973" s="36">
        <x:f t="shared" si="560"/>
        <x:v>11</x:v>
      </x:c>
      <x:c r="AK973" s="26">
        <x:f t="shared" si="561"/>
        <x:v>0</x:v>
      </x:c>
      <x:c r="AL973" s="34">
        <x:f t="shared" si="580"/>
        <x:v>1.1974625714042966</x:v>
      </x:c>
      <x:c r="AM973" s="35" t="str">
        <x:f t="shared" si="562"/>
      </x:c>
      <x:c r="AN973" s="34">
        <x:f t="shared" si="581"/>
        <x:v>1.242865545467589</x:v>
      </x:c>
      <x:c r="AO973" s="35">
        <x:f t="shared" si="563"/>
        <x:v>-2.9196092216257741E-2</x:v>
      </x:c>
      <x:c r="AP973" s="31">
        <x:f t="shared" si="564"/>
        <x:v>1</x:v>
      </x:c>
      <x:c r="AQ973" s="26" t="b">
        <x:f t="shared" si="565"/>
        <x:v>1</x:v>
      </x:c>
    </x:row>
    <x:row r="974">
      <x:c r="A974" s="30" t="n">
        <x:f>'净值底稿'!A936</x:f>
        <x:v>45238</x:v>
      </x:c>
      <x:c r="B974" s="32" t="n">
        <x:f>'净值底稿'!F936</x:f>
        <x:v>1.56971219347223</x:v>
      </x:c>
      <x:c r="C974" s="32" t="n">
        <x:f>'净值底稿'!O936</x:f>
        <x:v>1.2411003147450554</x:v>
      </x:c>
      <x:c r="D974" s="32" t="n">
        <x:f>'净值底稿'!P936</x:f>
        <x:v>1.6137</x:v>
      </x:c>
      <x:c r="E974" s="32" t="n">
        <x:f>'净值底稿'!Q936</x:f>
        <x:v>1.6784</x:v>
      </x:c>
      <x:c r="F974" s="33">
        <x:f t="shared" si="566"/>
        <x:v>3.6817156413444518E-3</x:v>
      </x:c>
      <x:c r="G974" s="33">
        <x:f t="shared" si="567"/>
        <x:v>1.3725198664360505E-3</x:v>
      </x:c>
      <x:c r="H974" s="33">
        <x:f t="shared" si="568"/>
        <x:v>1.2395413696930646E-4</x:v>
      </x:c>
      <x:c r="I974" s="33">
        <x:f t="shared" si="569"/>
        <x:v>-3.2070317139802906E-3</x:v>
      </x:c>
      <x:c r="J974" s="34">
        <x:f t="shared" si="570"/>
        <x:v>0.11900799313567596</x:v>
      </x:c>
      <x:c r="K974" s="34">
        <x:f t="shared" si="571"/>
        <x:v>0.1187902176625381</x:v>
      </x:c>
      <x:c r="L974" s="34">
        <x:f t="shared" si="572"/>
        <x:v>0.89937517612428486</x:v>
      </x:c>
      <x:c r="M974" s="34">
        <x:f t="shared" si="573"/>
        <x:v>6.9891308943641664E-2</x:v>
      </x:c>
      <x:c r="N974" s="34">
        <x:f t="shared" si="544"/>
        <x:v>1.2070646958661406</x:v>
      </x:c>
      <x:c r="O974" s="35">
        <x:f t="shared" si="545"/>
        <x:v>0.19700535655844006</x:v>
      </x:c>
      <x:c r="P974" s="26" t="b">
        <x:f t="shared" si="546"/>
        <x:v>0</x:v>
      </x:c>
      <x:c r="Q974" s="26" t="b">
        <x:f t="shared" si="547"/>
        <x:v>0</x:v>
      </x:c>
      <x:c r="R974" s="26" t="b">
        <x:f t="shared" si="548"/>
        <x:v>0</x:v>
      </x:c>
      <x:c r="S974" s="26" t="b">
        <x:f t="shared" si="574"/>
        <x:v>0</x:v>
      </x:c>
      <x:c r="T974" s="26" t="str">
        <x:f t="shared" si="575"/>
        <x:v>不调</x:v>
      </x:c>
      <x:c r="U974" s="34">
        <x:f t="shared" si="549"/>
        <x:v>0.11900799313567596</x:v>
      </x:c>
      <x:c r="V974" s="34">
        <x:f t="shared" si="550"/>
        <x:v>0.1187902176625381</x:v>
      </x:c>
      <x:c r="W974" s="34">
        <x:f t="shared" si="551"/>
        <x:v>0.89937517612428486</x:v>
      </x:c>
      <x:c r="X974" s="34">
        <x:f t="shared" si="552"/>
        <x:v>6.9891308943641664E-2</x:v>
      </x:c>
      <x:c r="Y974" s="34">
        <x:f t="shared" si="576"/>
        <x:v>0.99998626710299976</x:v>
      </x:c>
      <x:c r="Z974" s="34">
        <x:f t="shared" si="553"/>
        <x:v>0.11900635881116403</x:v>
      </x:c>
      <x:c r="AA974" s="34">
        <x:f t="shared" si="554"/>
        <x:v>0.11878858632871431</x:v>
      </x:c>
      <x:c r="AB974" s="34">
        <x:f t="shared" si="555"/>
        <x:v>0.89936282509762655</x:v>
      </x:c>
      <x:c r="AC974" s="34">
        <x:f t="shared" si="556"/>
        <x:v>6.9890349133494734E-2</x:v>
      </x:c>
      <x:c r="AD974" s="34">
        <x:f t="shared" si="557"/>
        <x:v>1.2070481193709997</x:v>
      </x:c>
      <x:c r="AE974" s="34">
        <x:f t="shared" si="577"/>
        <x:v>1.242865545467589</x:v>
      </x:c>
      <x:c r="AF974" s="33">
        <x:f t="shared" si="558"/>
        <x:v>-2.8818423865080378E-2</x:v>
      </x:c>
      <x:c r="AG974" s="33">
        <x:f t="shared" si="578"/>
        <x:v>3.8902640188109849E-4</x:v>
      </x:c>
      <x:c r="AH974" s="30">
        <x:f t="shared" si="579"/>
        <x:v>45197</x:v>
      </x:c>
      <x:c r="AI974" s="36">
        <x:f t="shared" si="559"/>
        <x:v>2023</x:v>
      </x:c>
      <x:c r="AJ974" s="36">
        <x:f t="shared" si="560"/>
        <x:v>11</x:v>
      </x:c>
      <x:c r="AK974" s="26">
        <x:f t="shared" si="561"/>
        <x:v>0</x:v>
      </x:c>
      <x:c r="AL974" s="34">
        <x:f t="shared" si="580"/>
        <x:v>1.1974625714042966</x:v>
      </x:c>
      <x:c r="AM974" s="35" t="str">
        <x:f t="shared" si="562"/>
      </x:c>
      <x:c r="AN974" s="34">
        <x:f t="shared" si="581"/>
        <x:v>1.242865545467589</x:v>
      </x:c>
      <x:c r="AO974" s="35">
        <x:f t="shared" si="563"/>
        <x:v>-2.8818423865080378E-2</x:v>
      </x:c>
      <x:c r="AP974" s="31">
        <x:f t="shared" si="564"/>
        <x:v>1</x:v>
      </x:c>
      <x:c r="AQ974" s="26" t="b">
        <x:f t="shared" si="565"/>
        <x:v>1</x:v>
      </x:c>
    </x:row>
    <x:row r="975">
      <x:c r="A975" s="30" t="n">
        <x:f>'净值底稿'!A937</x:f>
        <x:v>45239</x:v>
      </x:c>
      <x:c r="B975" s="32" t="n">
        <x:f>'净值底稿'!F937</x:f>
        <x:v>1.557509555669895</x:v>
      </x:c>
      <x:c r="C975" s="32" t="n">
        <x:f>'净值底稿'!O937</x:f>
        <x:v>1.2367627180580898</x:v>
      </x:c>
      <x:c r="D975" s="32" t="n">
        <x:f>'净值底稿'!P937</x:f>
        <x:v>1.6139</x:v>
      </x:c>
      <x:c r="E975" s="32" t="n">
        <x:f>'净值底稿'!Q937</x:f>
        <x:v>1.6703</x:v>
      </x:c>
      <x:c r="F975" s="33">
        <x:f t="shared" si="566"/>
        <x:v>-7.7738058308272073E-3</x:v>
      </x:c>
      <x:c r="G975" s="33">
        <x:f t="shared" si="567"/>
        <x:v>-3.4949605889486035E-3</x:v>
      </x:c>
      <x:c r="H975" s="33">
        <x:f t="shared" si="568"/>
        <x:v>1.2393877424554667E-4</x:v>
      </x:c>
      <x:c r="I975" s="33">
        <x:f t="shared" si="569"/>
        <x:v>-4.8260247855099747E-3</x:v>
      </x:c>
      <x:c r="J975" s="34">
        <x:f t="shared" si="570"/>
        <x:v>0.11808122648513229</x:v>
      </x:c>
      <x:c r="K975" s="34">
        <x:f t="shared" si="571"/>
        <x:v>0.11837342490107854</x:v>
      </x:c>
      <x:c r="L975" s="34">
        <x:f t="shared" si="572"/>
        <x:v>0.89947429102377119</x:v>
      </x:c>
      <x:c r="M975" s="34">
        <x:f t="shared" si="573"/>
        <x:v>6.9553056576308545E-2</x:v>
      </x:c>
      <x:c r="N975" s="34">
        <x:f t="shared" si="544"/>
        <x:v>1.2054819989862906</x:v>
      </x:c>
      <x:c r="O975" s="35">
        <x:f t="shared" si="545"/>
        <x:v>0.19614946683986106</x:v>
      </x:c>
      <x:c r="P975" s="26" t="b">
        <x:f t="shared" si="546"/>
        <x:v>0</x:v>
      </x:c>
      <x:c r="Q975" s="26" t="b">
        <x:f t="shared" si="547"/>
        <x:v>0</x:v>
      </x:c>
      <x:c r="R975" s="26" t="b">
        <x:f t="shared" si="548"/>
        <x:v>0</x:v>
      </x:c>
      <x:c r="S975" s="26" t="b">
        <x:f t="shared" si="574"/>
        <x:v>0</x:v>
      </x:c>
      <x:c r="T975" s="26" t="str">
        <x:f t="shared" si="575"/>
        <x:v>不调</x:v>
      </x:c>
      <x:c r="U975" s="34">
        <x:f t="shared" si="549"/>
        <x:v>0.11808122648513229</x:v>
      </x:c>
      <x:c r="V975" s="34">
        <x:f t="shared" si="550"/>
        <x:v>0.11837342490107854</x:v>
      </x:c>
      <x:c r="W975" s="34">
        <x:f t="shared" si="551"/>
        <x:v>0.89947429102377119</x:v>
      </x:c>
      <x:c r="X975" s="34">
        <x:f t="shared" si="552"/>
        <x:v>6.9553056576308545E-2</x:v>
      </x:c>
      <x:c r="Y975" s="34">
        <x:f t="shared" si="576"/>
        <x:v>0.99998626710299976</x:v>
      </x:c>
      <x:c r="Z975" s="34">
        <x:f t="shared" si="553"/>
        <x:v>0.11807960488781132</x:v>
      </x:c>
      <x:c r="AA975" s="34">
        <x:f t="shared" si="554"/>
        <x:v>0.1183717992910268</x:v>
      </x:c>
      <x:c r="AB975" s="34">
        <x:f t="shared" si="555"/>
        <x:v>0.89946193863597823</x:v>
      </x:c>
      <x:c r="AC975" s="34">
        <x:f t="shared" si="556"/>
        <x:v>6.9552101411346531E-2</x:v>
      </x:c>
      <x:c r="AD975" s="34">
        <x:f t="shared" si="557"/>
        <x:v>1.2054654442261628</x:v>
      </x:c>
      <x:c r="AE975" s="34">
        <x:f t="shared" si="577"/>
        <x:v>1.242865545467589</x:v>
      </x:c>
      <x:c r="AF975" s="33">
        <x:f t="shared" si="558"/>
        <x:v>-3.0091832039125022E-2</x:v>
      </x:c>
      <x:c r="AG975" s="33">
        <x:f t="shared" si="578"/>
        <x:v>-1.3111947398266599E-3</x:v>
      </x:c>
      <x:c r="AH975" s="30">
        <x:f t="shared" si="579"/>
        <x:v>45197</x:v>
      </x:c>
      <x:c r="AI975" s="36">
        <x:f t="shared" si="559"/>
        <x:v>2023</x:v>
      </x:c>
      <x:c r="AJ975" s="36">
        <x:f t="shared" si="560"/>
        <x:v>11</x:v>
      </x:c>
      <x:c r="AK975" s="26">
        <x:f t="shared" si="561"/>
        <x:v>0</x:v>
      </x:c>
      <x:c r="AL975" s="34">
        <x:f t="shared" si="580"/>
        <x:v>1.1974625714042966</x:v>
      </x:c>
      <x:c r="AM975" s="35" t="str">
        <x:f t="shared" si="562"/>
      </x:c>
      <x:c r="AN975" s="34">
        <x:f t="shared" si="581"/>
        <x:v>1.242865545467589</x:v>
      </x:c>
      <x:c r="AO975" s="35">
        <x:f t="shared" si="563"/>
        <x:v>-3.0091832039125022E-2</x:v>
      </x:c>
      <x:c r="AP975" s="31">
        <x:f t="shared" si="564"/>
        <x:v>1</x:v>
      </x:c>
      <x:c r="AQ975" s="26" t="b">
        <x:f t="shared" si="565"/>
        <x:v>1</x:v>
      </x:c>
    </x:row>
    <x:row r="976">
      <x:c r="A976" s="30" t="n">
        <x:f>'净值底稿'!A938</x:f>
        <x:v>45240</x:v>
      </x:c>
      <x:c r="B976" s="32" t="n">
        <x:f>'净值底稿'!F938</x:f>
        <x:v>1.55024157328628</x:v>
      </x:c>
      <x:c r="C976" s="32" t="n">
        <x:f>'净值底稿'!O938</x:f>
        <x:v>1.2324914729002696</x:v>
      </x:c>
      <x:c r="D976" s="32" t="n">
        <x:f>'净值底稿'!P938</x:f>
        <x:v>1.6143</x:v>
      </x:c>
      <x:c r="E976" s="32" t="n">
        <x:f>'净值底稿'!Q938</x:f>
        <x:v>1.6762</x:v>
      </x:c>
      <x:c r="F976" s="33">
        <x:f t="shared" si="566"/>
        <x:v>-4.6664127081320617E-3</x:v>
      </x:c>
      <x:c r="G976" s="33">
        <x:f t="shared" si="567"/>
        <x:v>-3.4535688175713064E-3</x:v>
      </x:c>
      <x:c r="H976" s="33">
        <x:f t="shared" si="568"/>
        <x:v>2.4784683065881552E-4</x:v>
      </x:c>
      <x:c r="I976" s="33">
        <x:f t="shared" si="569"/>
        <x:v>3.5322995869004892E-3</x:v>
      </x:c>
      <x:c r="J976" s="34">
        <x:f t="shared" si="570"/>
        <x:v>0.11752859671899162</x:v>
      </x:c>
      <x:c r="K976" s="34">
        <x:f t="shared" si="571"/>
        <x:v>0.1179629941361155</x:v>
      </x:c>
      <x:c r="L976" s="34">
        <x:f t="shared" si="572"/>
        <x:v>0.89968486742676734</x:v>
      </x:c>
      <x:c r="M976" s="34">
        <x:f t="shared" si="573"/>
        <x:v>6.9797780270429891E-2</x:v>
      </x:c>
      <x:c r="N976" s="34">
        <x:f t="shared" si="544"/>
        <x:v>1.2049742385523043</x:v>
      </x:c>
      <x:c r="O976" s="35">
        <x:f t="shared" si="545"/>
        <x:v>0.19543288422334609</x:v>
      </x:c>
      <x:c r="P976" s="26" t="b">
        <x:f t="shared" si="546"/>
        <x:v>0</x:v>
      </x:c>
      <x:c r="Q976" s="26" t="b">
        <x:f t="shared" si="547"/>
        <x:v>0</x:v>
      </x:c>
      <x:c r="R976" s="26" t="b">
        <x:f t="shared" si="548"/>
        <x:v>0</x:v>
      </x:c>
      <x:c r="S976" s="26" t="b">
        <x:f t="shared" si="574"/>
        <x:v>0</x:v>
      </x:c>
      <x:c r="T976" s="26" t="str">
        <x:f t="shared" si="575"/>
        <x:v>不调</x:v>
      </x:c>
      <x:c r="U976" s="34">
        <x:f t="shared" si="549"/>
        <x:v>0.11752859671899162</x:v>
      </x:c>
      <x:c r="V976" s="34">
        <x:f t="shared" si="550"/>
        <x:v>0.1179629941361155</x:v>
      </x:c>
      <x:c r="W976" s="34">
        <x:f t="shared" si="551"/>
        <x:v>0.89968486742676734</x:v>
      </x:c>
      <x:c r="X976" s="34">
        <x:f t="shared" si="552"/>
        <x:v>6.9797780270429891E-2</x:v>
      </x:c>
      <x:c r="Y976" s="34">
        <x:f t="shared" si="576"/>
        <x:v>0.99998626710299976</x:v>
      </x:c>
      <x:c r="Z976" s="34">
        <x:f t="shared" si="553"/>
        <x:v>0.11752698271087829</x:v>
      </x:c>
      <x:c r="AA976" s="34">
        <x:f t="shared" si="554"/>
        <x:v>0.11796137416246719</x:v>
      </x:c>
      <x:c r="AB976" s="34">
        <x:f t="shared" si="555"/>
        <x:v>0.89967251214715027</x:v>
      </x:c>
      <x:c r="AC976" s="34">
        <x:f t="shared" si="556"/>
        <x:v>6.9796821744702586E-2</x:v>
      </x:c>
      <x:c r="AD976" s="34">
        <x:f t="shared" si="557"/>
        <x:v>1.2049576907651982</x:v>
      </x:c>
      <x:c r="AE976" s="34">
        <x:f t="shared" si="577"/>
        <x:v>1.242865545467589</x:v>
      </x:c>
      <x:c r="AF976" s="33">
        <x:f t="shared" si="558"/>
        <x:v>-3.0500366544579993E-2</x:v>
      </x:c>
      <x:c r="AG976" s="33">
        <x:f t="shared" si="578"/>
        <x:v>-4.2120947008195131E-4</x:v>
      </x:c>
      <x:c r="AH976" s="30">
        <x:f t="shared" si="579"/>
        <x:v>45197</x:v>
      </x:c>
      <x:c r="AI976" s="36">
        <x:f t="shared" si="559"/>
        <x:v>2023</x:v>
      </x:c>
      <x:c r="AJ976" s="36">
        <x:f t="shared" si="560"/>
        <x:v>11</x:v>
      </x:c>
      <x:c r="AK976" s="26">
        <x:f t="shared" si="561"/>
        <x:v>0</x:v>
      </x:c>
      <x:c r="AL976" s="34">
        <x:f t="shared" si="580"/>
        <x:v>1.1974625714042966</x:v>
      </x:c>
      <x:c r="AM976" s="35" t="str">
        <x:f t="shared" si="562"/>
      </x:c>
      <x:c r="AN976" s="34">
        <x:f t="shared" si="581"/>
        <x:v>1.242865545467589</x:v>
      </x:c>
      <x:c r="AO976" s="35">
        <x:f t="shared" si="563"/>
        <x:v>-3.0500366544579993E-2</x:v>
      </x:c>
      <x:c r="AP976" s="31">
        <x:f t="shared" si="564"/>
        <x:v>1</x:v>
      </x:c>
      <x:c r="AQ976" s="26" t="b">
        <x:f t="shared" si="565"/>
        <x:v>1</x:v>
      </x:c>
    </x:row>
    <x:row r="977">
      <x:c r="A977" s="30" t="n">
        <x:f>'净值底稿'!A939</x:f>
        <x:v>45243</x:v>
      </x:c>
      <x:c r="B977" s="32" t="n">
        <x:f>'净值底稿'!F939</x:f>
        <x:v>1.55587632394795</x:v>
      </x:c>
      <x:c r="C977" s="32" t="n">
        <x:f>'净值底稿'!O939</x:f>
        <x:v>1.2409782729147598</x:v>
      </x:c>
      <x:c r="D977" s="32" t="n">
        <x:f>'净值底稿'!P939</x:f>
        <x:v>1.6153</x:v>
      </x:c>
      <x:c r="E977" s="32" t="n">
        <x:f>'净值底稿'!Q939</x:f>
        <x:v>1.674</x:v>
      </x:c>
      <x:c r="F977" s="33">
        <x:f t="shared" si="566"/>
        <x:v>3.6347565171570562E-3</x:v>
      </x:c>
      <x:c r="G977" s="33">
        <x:f t="shared" si="567"/>
        <x:v>6.8858894370436019E-3</x:v>
      </x:c>
      <x:c r="H977" s="33">
        <x:f t="shared" si="568"/>
        <x:v>6.1946354457043107E-4</x:v>
      </x:c>
      <x:c r="I977" s="33">
        <x:f t="shared" si="569"/>
        <x:v>-1.3124925426559741E-3</x:v>
      </x:c>
      <x:c r="J977" s="34">
        <x:f t="shared" si="570"/>
        <x:v>0.11795416467722845</x:v>
      </x:c>
      <x:c r="K977" s="34">
        <x:f t="shared" si="571"/>
        <x:v>0.11877364314279167</x:v>
      </x:c>
      <x:c r="L977" s="34">
        <x:f t="shared" si="572"/>
        <x:v>0.90022982647047756</x:v>
      </x:c>
      <x:c r="M977" s="34">
        <x:f t="shared" si="573"/>
        <x:v>6.970521393666157E-2</x:v>
      </x:c>
      <x:c r="N977" s="34">
        <x:f t="shared" si="544"/>
        <x:v>1.2066628482271593</x:v>
      </x:c>
      <x:c r="O977" s="35">
        <x:f t="shared" si="545"/>
        <x:v>0.19618388696380509</x:v>
      </x:c>
      <x:c r="P977" s="26" t="b">
        <x:f t="shared" si="546"/>
        <x:v>0</x:v>
      </x:c>
      <x:c r="Q977" s="26" t="b">
        <x:f t="shared" si="547"/>
        <x:v>0</x:v>
      </x:c>
      <x:c r="R977" s="26" t="b">
        <x:f t="shared" si="548"/>
        <x:v>0</x:v>
      </x:c>
      <x:c r="S977" s="26" t="b">
        <x:f t="shared" si="574"/>
        <x:v>0</x:v>
      </x:c>
      <x:c r="T977" s="26" t="str">
        <x:f t="shared" si="575"/>
        <x:v>不调</x:v>
      </x:c>
      <x:c r="U977" s="34">
        <x:f t="shared" si="549"/>
        <x:v>0.11795416467722845</x:v>
      </x:c>
      <x:c r="V977" s="34">
        <x:f t="shared" si="550"/>
        <x:v>0.11877364314279167</x:v>
      </x:c>
      <x:c r="W977" s="34">
        <x:f t="shared" si="551"/>
        <x:v>0.90022982647047756</x:v>
      </x:c>
      <x:c r="X977" s="34">
        <x:f t="shared" si="552"/>
        <x:v>6.970521393666157E-2</x:v>
      </x:c>
      <x:c r="Y977" s="34">
        <x:f t="shared" si="576"/>
        <x:v>0.99995880187477393</x:v>
      </x:c>
      <x:c r="Z977" s="34">
        <x:f t="shared" si="553"/>
        <x:v>0.11794930518678115</x:v>
      </x:c>
      <x:c r="AA977" s="34">
        <x:f t="shared" si="554"/>
        <x:v>0.11876874989136792</x:v>
      </x:c>
      <x:c r="AB977" s="34">
        <x:f t="shared" si="555"/>
        <x:v>0.90019273868935434</x:v>
      </x:c>
      <x:c r="AC977" s="34">
        <x:f t="shared" si="556"/>
        <x:v>6.9702342212528898E-2</x:v>
      </x:c>
      <x:c r="AD977" s="34">
        <x:f t="shared" si="557"/>
        <x:v>1.2066131359800323</x:v>
      </x:c>
      <x:c r="AE977" s="34">
        <x:f t="shared" si="577"/>
        <x:v>1.242865545467589</x:v>
      </x:c>
      <x:c r="AF977" s="33">
        <x:f t="shared" si="558"/>
        <x:v>-2.9168408135344936E-2</x:v>
      </x:c>
      <x:c r="AG977" s="33">
        <x:f t="shared" si="578"/>
        <x:v>1.3738616944989346E-3</x:v>
      </x:c>
      <x:c r="AH977" s="30">
        <x:f t="shared" si="579"/>
        <x:v>45197</x:v>
      </x:c>
      <x:c r="AI977" s="36">
        <x:f t="shared" si="559"/>
        <x:v>2023</x:v>
      </x:c>
      <x:c r="AJ977" s="36">
        <x:f t="shared" si="560"/>
        <x:v>11</x:v>
      </x:c>
      <x:c r="AK977" s="26">
        <x:f t="shared" si="561"/>
        <x:v>0</x:v>
      </x:c>
      <x:c r="AL977" s="34">
        <x:f t="shared" si="580"/>
        <x:v>1.1974625714042966</x:v>
      </x:c>
      <x:c r="AM977" s="35" t="str">
        <x:f t="shared" si="562"/>
      </x:c>
      <x:c r="AN977" s="34">
        <x:f t="shared" si="581"/>
        <x:v>1.242865545467589</x:v>
      </x:c>
      <x:c r="AO977" s="35">
        <x:f t="shared" si="563"/>
        <x:v>-2.9168408135344936E-2</x:v>
      </x:c>
      <x:c r="AP977" s="31">
        <x:f t="shared" si="564"/>
        <x:v>1</x:v>
      </x:c>
      <x:c r="AQ977" s="26" t="b">
        <x:f t="shared" si="565"/>
        <x:v>1</x:v>
      </x:c>
    </x:row>
    <x:row r="978">
      <x:c r="A978" s="30" t="n">
        <x:f>'净值底稿'!A940</x:f>
        <x:v>45244</x:v>
      </x:c>
      <x:c r="B978" s="32" t="n">
        <x:f>'净值底稿'!F940</x:f>
        <x:v>1.56267933948973</x:v>
      </x:c>
      <x:c r="C978" s="32" t="n">
        <x:f>'净值底稿'!O940</x:f>
        <x:v>1.2471310080411262</x:v>
      </x:c>
      <x:c r="D978" s="32" t="n">
        <x:f>'净值底稿'!P940</x:f>
        <x:v>1.6152</x:v>
      </x:c>
      <x:c r="E978" s="32" t="n">
        <x:f>'净值底稿'!Q940</x:f>
        <x:v>1.6804</x:v>
      </x:c>
      <x:c r="F978" s="33">
        <x:f t="shared" si="566"/>
        <x:v>4.3724654955334952E-3</x:v>
      </x:c>
      <x:c r="G978" s="33">
        <x:f t="shared" si="567"/>
        <x:v>4.9579716749714731E-3</x:v>
      </x:c>
      <x:c r="H978" s="33">
        <x:f t="shared" si="568"/>
        <x:v>-6.1908004704958053E-5</x:v>
      </x:c>
      <x:c r="I978" s="33">
        <x:f t="shared" si="569"/>
        <x:v>3.8231780167263807E-3</x:v>
      </x:c>
      <x:c r="J978" s="34">
        <x:f t="shared" si="570"/>
        <x:v>0.1184650344539325</x:v>
      </x:c>
      <x:c r="K978" s="34">
        <x:f t="shared" si="571"/>
        <x:v>0.11935760198920109</x:v>
      </x:c>
      <x:c r="L978" s="34">
        <x:f t="shared" si="572"/>
        <x:v>0.9001370095530522</x:v>
      </x:c>
      <x:c r="M978" s="34">
        <x:f t="shared" si="573"/>
        <x:v>6.9968826674990173E-2</x:v>
      </x:c>
      <x:c r="N978" s="34">
        <x:f t="shared" si="544"/>
        <x:v>1.2079284726711761</x:v>
      </x:c>
      <x:c r="O978" s="35">
        <x:f t="shared" si="545"/>
        <x:v>0.19688470122508156</x:v>
      </x:c>
      <x:c r="P978" s="26" t="b">
        <x:f t="shared" si="546"/>
        <x:v>0</x:v>
      </x:c>
      <x:c r="Q978" s="26" t="b">
        <x:f t="shared" si="547"/>
        <x:v>0</x:v>
      </x:c>
      <x:c r="R978" s="26" t="b">
        <x:f t="shared" si="548"/>
        <x:v>0</x:v>
      </x:c>
      <x:c r="S978" s="26" t="b">
        <x:f t="shared" si="574"/>
        <x:v>0</x:v>
      </x:c>
      <x:c r="T978" s="26" t="str">
        <x:f t="shared" si="575"/>
        <x:v>不调</x:v>
      </x:c>
      <x:c r="U978" s="34">
        <x:f t="shared" si="549"/>
        <x:v>0.1184650344539325</x:v>
      </x:c>
      <x:c r="V978" s="34">
        <x:f t="shared" si="550"/>
        <x:v>0.11935760198920109</x:v>
      </x:c>
      <x:c r="W978" s="34">
        <x:f t="shared" si="551"/>
        <x:v>0.9001370095530522</x:v>
      </x:c>
      <x:c r="X978" s="34">
        <x:f t="shared" si="552"/>
        <x:v>6.9968826674990173E-2</x:v>
      </x:c>
      <x:c r="Y978" s="34">
        <x:f t="shared" si="576"/>
        <x:v>0.99998626710299976</x:v>
      </x:c>
      <x:c r="Z978" s="34">
        <x:f t="shared" si="553"/>
        <x:v>0.11846340758581621</x:v>
      </x:c>
      <x:c r="AA978" s="34">
        <x:f t="shared" si="554"/>
        <x:v>0.11935596286354677</x:v>
      </x:c>
      <x:c r="AB978" s="34">
        <x:f t="shared" si="555"/>
        <x:v>0.90012464806421388</x:v>
      </x:c>
      <x:c r="AC978" s="34">
        <x:f t="shared" si="556"/>
        <x:v>6.9967865800300219E-2</x:v>
      </x:c>
      <x:c r="AD978" s="34">
        <x:f t="shared" si="557"/>
        <x:v>1.2079118843138772</x:v>
      </x:c>
      <x:c r="AE978" s="34">
        <x:f t="shared" si="577"/>
        <x:v>1.242865545467589</x:v>
      </x:c>
      <x:c r="AF978" s="33">
        <x:f t="shared" si="558"/>
        <x:v>-2.8123445276263981E-2</x:v>
      </x:c>
      <x:c r="AG978" s="33">
        <x:f t="shared" si="578"/>
        <x:v>1.076358523803167E-3</x:v>
      </x:c>
      <x:c r="AH978" s="30">
        <x:f t="shared" si="579"/>
        <x:v>45197</x:v>
      </x:c>
      <x:c r="AI978" s="36">
        <x:f t="shared" si="559"/>
        <x:v>2023</x:v>
      </x:c>
      <x:c r="AJ978" s="36">
        <x:f t="shared" si="560"/>
        <x:v>11</x:v>
      </x:c>
      <x:c r="AK978" s="26">
        <x:f t="shared" si="561"/>
        <x:v>0</x:v>
      </x:c>
      <x:c r="AL978" s="34">
        <x:f t="shared" si="580"/>
        <x:v>1.1974625714042966</x:v>
      </x:c>
      <x:c r="AM978" s="35" t="str">
        <x:f t="shared" si="562"/>
      </x:c>
      <x:c r="AN978" s="34">
        <x:f t="shared" si="581"/>
        <x:v>1.242865545467589</x:v>
      </x:c>
      <x:c r="AO978" s="35">
        <x:f t="shared" si="563"/>
        <x:v>-2.8123445276263981E-2</x:v>
      </x:c>
      <x:c r="AP978" s="31">
        <x:f t="shared" si="564"/>
        <x:v>1</x:v>
      </x:c>
      <x:c r="AQ978" s="26" t="b">
        <x:f t="shared" si="565"/>
        <x:v>1</x:v>
      </x:c>
    </x:row>
    <x:row r="979">
      <x:c r="A979" s="30" t="n">
        <x:f>'净值底稿'!A941</x:f>
        <x:v>45245</x:v>
      </x:c>
      <x:c r="B979" s="32" t="n">
        <x:f>'净值底稿'!F941</x:f>
        <x:v>1.5627779814535376</x:v>
      </x:c>
      <x:c r="C979" s="32" t="n">
        <x:f>'净值底稿'!O941</x:f>
        <x:v>1.254687442259572</x:v>
      </x:c>
      <x:c r="D979" s="32" t="n">
        <x:f>'净值底稿'!P941</x:f>
        <x:v>1.6158</x:v>
      </x:c>
      <x:c r="E979" s="32" t="n">
        <x:f>'净值底稿'!Q941</x:f>
        <x:v>1.6835</x:v>
      </x:c>
      <x:c r="F979" s="33">
        <x:f t="shared" si="566"/>
        <x:v>6.3123611680815372E-5</x:v>
      </x:c>
      <x:c r="G979" s="33">
        <x:f t="shared" si="567"/>
        <x:v>6.0590540766960466E-3</x:v>
      </x:c>
      <x:c r="H979" s="33">
        <x:f t="shared" si="568"/>
        <x:v>3.714710252600284E-4</x:v>
      </x:c>
      <x:c r="I979" s="33">
        <x:f t="shared" si="569"/>
        <x:v>1.8447988574150642E-3</x:v>
      </x:c>
      <x:c r="J979" s="34">
        <x:f t="shared" si="570"/>
        <x:v>0.11847088542395504</x:v>
      </x:c>
      <x:c r="K979" s="34">
        <x:f t="shared" si="571"/>
        <x:v>0.12007914709691313</x:v>
      </x:c>
      <x:c r="L979" s="34">
        <x:f t="shared" si="572"/>
        <x:v>0.90045901829009212</x:v>
      </x:c>
      <x:c r="M979" s="34">
        <x:f t="shared" si="573"/>
        <x:v>7.0096942439184379E-2</x:v>
      </x:c>
      <x:c r="N979" s="34">
        <x:f t="shared" si="544"/>
        <x:v>1.2091059932501447</x:v>
      </x:c>
      <x:c r="O979" s="35">
        <x:f t="shared" si="545"/>
        <x:v>0.19729455800614493</x:v>
      </x:c>
      <x:c r="P979" s="26" t="b">
        <x:f t="shared" si="546"/>
        <x:v>0</x:v>
      </x:c>
      <x:c r="Q979" s="26" t="b">
        <x:f t="shared" si="547"/>
        <x:v>0</x:v>
      </x:c>
      <x:c r="R979" s="26" t="b">
        <x:f t="shared" si="548"/>
        <x:v>0</x:v>
      </x:c>
      <x:c r="S979" s="26" t="b">
        <x:f t="shared" si="574"/>
        <x:v>0</x:v>
      </x:c>
      <x:c r="T979" s="26" t="str">
        <x:f t="shared" si="575"/>
        <x:v>不调</x:v>
      </x:c>
      <x:c r="U979" s="34">
        <x:f t="shared" si="549"/>
        <x:v>0.11847088542395504</x:v>
      </x:c>
      <x:c r="V979" s="34">
        <x:f t="shared" si="550"/>
        <x:v>0.12007914709691313</x:v>
      </x:c>
      <x:c r="W979" s="34">
        <x:f t="shared" si="551"/>
        <x:v>0.90045901829009212</x:v>
      </x:c>
      <x:c r="X979" s="34">
        <x:f t="shared" si="552"/>
        <x:v>7.0096942439184379E-2</x:v>
      </x:c>
      <x:c r="Y979" s="34">
        <x:f t="shared" si="576"/>
        <x:v>0.99998626710299976</x:v>
      </x:c>
      <x:c r="Z979" s="34">
        <x:f t="shared" si="553"/>
        <x:v>0.11846925847548798</x:v>
      </x:c>
      <x:c r="AA979" s="34">
        <x:f t="shared" si="554"/>
        <x:v>0.12007749806235417</x:v>
      </x:c>
      <x:c r="AB979" s="34">
        <x:f t="shared" si="555"/>
        <x:v>0.90044665237914101</x:v>
      </x:c>
      <x:c r="AC979" s="34">
        <x:f t="shared" si="556"/>
        <x:v>7.0095979805093828E-2</x:v>
      </x:c>
      <x:c r="AD979" s="34">
        <x:f t="shared" si="557"/>
        <x:v>1.2090893887220768</x:v>
      </x:c>
      <x:c r="AE979" s="34">
        <x:f t="shared" si="577"/>
        <x:v>1.242865545467589</x:v>
      </x:c>
      <x:c r="AF979" s="33">
        <x:f t="shared" si="558"/>
        <x:v>-2.7176034341514388E-2</x:v>
      </x:c>
      <x:c r="AG979" s="33">
        <x:f t="shared" si="578"/>
        <x:v>9.748264120015282E-4</x:v>
      </x:c>
      <x:c r="AH979" s="30">
        <x:f t="shared" si="579"/>
        <x:v>45197</x:v>
      </x:c>
      <x:c r="AI979" s="36">
        <x:f t="shared" si="559"/>
        <x:v>2023</x:v>
      </x:c>
      <x:c r="AJ979" s="36">
        <x:f t="shared" si="560"/>
        <x:v>11</x:v>
      </x:c>
      <x:c r="AK979" s="26">
        <x:f t="shared" si="561"/>
        <x:v>0</x:v>
      </x:c>
      <x:c r="AL979" s="34">
        <x:f t="shared" si="580"/>
        <x:v>1.1974625714042966</x:v>
      </x:c>
      <x:c r="AM979" s="35" t="str">
        <x:f t="shared" si="562"/>
      </x:c>
      <x:c r="AN979" s="34">
        <x:f t="shared" si="581"/>
        <x:v>1.242865545467589</x:v>
      </x:c>
      <x:c r="AO979" s="35">
        <x:f t="shared" si="563"/>
        <x:v>-2.7176034341514388E-2</x:v>
      </x:c>
      <x:c r="AP979" s="31">
        <x:f t="shared" si="564"/>
        <x:v>1</x:v>
      </x:c>
      <x:c r="AQ979" s="26" t="b">
        <x:f t="shared" si="565"/>
        <x:v>1</x:v>
      </x:c>
    </x:row>
    <x:row r="980">
      <x:c r="A980" s="30" t="n">
        <x:f>'净值底稿'!A942</x:f>
        <x:v>45246</x:v>
      </x:c>
      <x:c r="B980" s="32" t="n">
        <x:f>'净值底稿'!F942</x:f>
        <x:v>1.5427110843773375</x:v>
      </x:c>
      <x:c r="C980" s="32" t="n">
        <x:f>'净值底稿'!O942</x:f>
        <x:v>1.2451363549573258</x:v>
      </x:c>
      <x:c r="D980" s="32" t="n">
        <x:f>'净值底稿'!P942</x:f>
        <x:v>1.6169</x:v>
      </x:c>
      <x:c r="E980" s="32" t="n">
        <x:f>'净值底稿'!Q942</x:f>
        <x:v>1.6812</x:v>
      </x:c>
      <x:c r="F980" s="33">
        <x:f t="shared" si="566"/>
        <x:v>-1.2840529694138625E-2</x:v>
      </x:c>
      <x:c r="G980" s="33">
        <x:f t="shared" si="567"/>
        <x:v>-7.6123239785086394E-3</x:v>
      </x:c>
      <x:c r="H980" s="33">
        <x:f t="shared" si="568"/>
        <x:v>6.8077732392635149E-4</x:v>
      </x:c>
      <x:c r="I980" s="33">
        <x:f t="shared" si="569"/>
        <x:v>-1.3662013662013583E-3</x:v>
      </x:c>
      <x:c r="J980" s="34">
        <x:f t="shared" si="570"/>
        <x:v>0.11694805044419089</x:v>
      </x:c>
      <x:c r="K980" s="34">
        <x:f t="shared" si="571"/>
        <x:v>0.11916342924457478</x:v>
      </x:c>
      <x:c r="L980" s="34">
        <x:f t="shared" si="572"/>
        <x:v>0.90105965604148608</x:v>
      </x:c>
      <x:c r="M980" s="34">
        <x:f t="shared" si="573"/>
        <x:v>7.0000214581718886E-2</x:v>
      </x:c>
      <x:c r="N980" s="34">
        <x:f t="shared" si="544"/>
        <x:v>1.2071713503119708</x:v>
      </x:c>
      <x:c r="O980" s="35">
        <x:f t="shared" si="545"/>
        <x:v>0.19559069193263001</x:v>
      </x:c>
      <x:c r="P980" s="26" t="b">
        <x:f t="shared" si="546"/>
        <x:v>0</x:v>
      </x:c>
      <x:c r="Q980" s="26" t="b">
        <x:f t="shared" si="547"/>
        <x:v>0</x:v>
      </x:c>
      <x:c r="R980" s="26" t="b">
        <x:f t="shared" si="548"/>
        <x:v>0</x:v>
      </x:c>
      <x:c r="S980" s="26" t="b">
        <x:f t="shared" si="574"/>
        <x:v>0</x:v>
      </x:c>
      <x:c r="T980" s="26" t="str">
        <x:f t="shared" si="575"/>
        <x:v>不调</x:v>
      </x:c>
      <x:c r="U980" s="34">
        <x:f t="shared" si="549"/>
        <x:v>0.11694805044419089</x:v>
      </x:c>
      <x:c r="V980" s="34">
        <x:f t="shared" si="550"/>
        <x:v>0.11916342924457478</x:v>
      </x:c>
      <x:c r="W980" s="34">
        <x:f t="shared" si="551"/>
        <x:v>0.90105965604148608</x:v>
      </x:c>
      <x:c r="X980" s="34">
        <x:f t="shared" si="552"/>
        <x:v>7.0000214581718886E-2</x:v>
      </x:c>
      <x:c r="Y980" s="34">
        <x:f t="shared" si="576"/>
        <x:v>0.99998626710299976</x:v>
      </x:c>
      <x:c r="Z980" s="34">
        <x:f t="shared" si="553"/>
        <x:v>0.11694644440865976</x:v>
      </x:c>
      <x:c r="AA980" s="34">
        <x:f t="shared" si="554"/>
        <x:v>0.11916179278547477</x:v>
      </x:c>
      <x:c r="AB980" s="34">
        <x:f t="shared" si="555"/>
        <x:v>0.90104728188203864</x:v>
      </x:c>
      <x:c r="AC980" s="34">
        <x:f t="shared" si="556"/>
        <x:v>6.999925327598204E-2</x:v>
      </x:c>
      <x:c r="AD980" s="34">
        <x:f t="shared" si="557"/>
        <x:v>1.2071547723521552</x:v>
      </x:c>
      <x:c r="AE980" s="34">
        <x:f t="shared" si="577"/>
        <x:v>1.242865545467589</x:v>
      </x:c>
      <x:c r="AF980" s="33">
        <x:f t="shared" si="558"/>
        <x:v>-2.8732611701773991E-2</x:v>
      </x:c>
      <x:c r="AG980" s="33">
        <x:f t="shared" si="578"/>
        <x:v>-1.6000606638078008E-3</x:v>
      </x:c>
      <x:c r="AH980" s="30">
        <x:f t="shared" si="579"/>
        <x:v>45197</x:v>
      </x:c>
      <x:c r="AI980" s="36">
        <x:f t="shared" si="559"/>
        <x:v>2023</x:v>
      </x:c>
      <x:c r="AJ980" s="36">
        <x:f t="shared" si="560"/>
        <x:v>11</x:v>
      </x:c>
      <x:c r="AK980" s="26">
        <x:f t="shared" si="561"/>
        <x:v>0</x:v>
      </x:c>
      <x:c r="AL980" s="34">
        <x:f t="shared" si="580"/>
        <x:v>1.1974625714042966</x:v>
      </x:c>
      <x:c r="AM980" s="35" t="str">
        <x:f t="shared" si="562"/>
      </x:c>
      <x:c r="AN980" s="34">
        <x:f t="shared" si="581"/>
        <x:v>1.242865545467589</x:v>
      </x:c>
      <x:c r="AO980" s="35">
        <x:f t="shared" si="563"/>
        <x:v>-2.8732611701773991E-2</x:v>
      </x:c>
      <x:c r="AP980" s="31">
        <x:f t="shared" si="564"/>
        <x:v>1</x:v>
      </x:c>
      <x:c r="AQ980" s="26" t="b">
        <x:f t="shared" si="565"/>
        <x:v>1</x:v>
      </x:c>
    </x:row>
    <x:row r="981">
      <x:c r="A981" s="30" t="n">
        <x:f>'净值底稿'!A943</x:f>
        <x:v>45247</x:v>
      </x:c>
      <x:c r="B981" s="32" t="n">
        <x:f>'净值底稿'!F943</x:f>
        <x:v>1.560380232573595</x:v>
      </x:c>
      <x:c r="C981" s="32" t="n">
        <x:f>'净值底稿'!O943</x:f>
        <x:v>1.2515501398434163</x:v>
      </x:c>
      <x:c r="D981" s="32" t="n">
        <x:f>'净值底稿'!P943</x:f>
        <x:v>1.6178</x:v>
      </x:c>
      <x:c r="E981" s="32" t="n">
        <x:f>'净值底稿'!Q943</x:f>
        <x:v>1.684</x:v>
      </x:c>
      <x:c r="F981" s="33">
        <x:f t="shared" si="566"/>
        <x:v>1.1453309939358558E-2</x:v>
      </x:c>
      <x:c r="G981" s="33">
        <x:f t="shared" si="567"/>
        <x:v>5.1510702908601491E-3</x:v>
      </x:c>
      <x:c r="H981" s="33">
        <x:f t="shared" si="568"/>
        <x:v>5.566206939204843E-4</x:v>
      </x:c>
      <x:c r="I981" s="33">
        <x:f t="shared" si="569"/>
        <x:v>1.6654770402093622E-3</x:v>
      </x:c>
      <x:c r="J981" s="34">
        <x:f t="shared" si="570"/>
        <x:v>0.11828586828277809</x:v>
      </x:c>
      <x:c r="K981" s="34">
        <x:f t="shared" si="571"/>
        <x:v>0.11977560355609766</x:v>
      </x:c>
      <x:c r="L981" s="34">
        <x:f t="shared" si="572"/>
        <x:v>0.90154882344533493</x:v>
      </x:c>
      <x:c r="M981" s="34">
        <x:f t="shared" si="573"/>
        <x:v>7.011583542514499E-2</x:v>
      </x:c>
      <x:c r="N981" s="34">
        <x:f t="shared" si="544"/>
        <x:v>1.2097261307093556</x:v>
      </x:c>
      <x:c r="O981" s="35">
        <x:f t="shared" si="545"/>
        <x:v>0.19678955905439688</x:v>
      </x:c>
      <x:c r="P981" s="26" t="b">
        <x:f t="shared" si="546"/>
        <x:v>0</x:v>
      </x:c>
      <x:c r="Q981" s="26" t="b">
        <x:f t="shared" si="547"/>
        <x:v>0</x:v>
      </x:c>
      <x:c r="R981" s="26" t="b">
        <x:f t="shared" si="548"/>
        <x:v>0</x:v>
      </x:c>
      <x:c r="S981" s="26" t="b">
        <x:f t="shared" si="574"/>
        <x:v>0</x:v>
      </x:c>
      <x:c r="T981" s="26" t="str">
        <x:f t="shared" si="575"/>
        <x:v>不调</x:v>
      </x:c>
      <x:c r="U981" s="34">
        <x:f t="shared" si="549"/>
        <x:v>0.11828586828277809</x:v>
      </x:c>
      <x:c r="V981" s="34">
        <x:f t="shared" si="550"/>
        <x:v>0.11977560355609766</x:v>
      </x:c>
      <x:c r="W981" s="34">
        <x:f t="shared" si="551"/>
        <x:v>0.90154882344533493</x:v>
      </x:c>
      <x:c r="X981" s="34">
        <x:f t="shared" si="552"/>
        <x:v>7.011583542514499E-2</x:v>
      </x:c>
      <x:c r="Y981" s="34">
        <x:f t="shared" si="576"/>
        <x:v>0.99998626710299976</x:v>
      </x:c>
      <x:c r="Z981" s="34">
        <x:f t="shared" si="553"/>
        <x:v>0.11828424387513238</x:v>
      </x:c>
      <x:c r="AA981" s="34">
        <x:f t="shared" si="554"/>
        <x:v>0.11977395869007089</x:v>
      </x:c>
      <x:c r="AB981" s="34">
        <x:f t="shared" si="555"/>
        <x:v>0.90153644256820187</x:v>
      </x:c>
      <x:c r="AC981" s="34">
        <x:f t="shared" si="556"/>
        <x:v>7.011487253159901E-2</x:v>
      </x:c>
      <x:c r="AD981" s="34">
        <x:f t="shared" si="557"/>
        <x:v>1.2097095176650041</x:v>
      </x:c>
      <x:c r="AE981" s="34">
        <x:f t="shared" si="577"/>
        <x:v>1.242865545467589</x:v>
      </x:c>
      <x:c r="AF981" s="33">
        <x:f t="shared" si="558"/>
        <x:v>-2.6677083392886991E-2</x:v>
      </x:c>
      <x:c r="AG981" s="33">
        <x:f t="shared" si="578"/>
        <x:v>2.1163361744169773E-3</x:v>
      </x:c>
      <x:c r="AH981" s="30">
        <x:f t="shared" si="579"/>
        <x:v>45197</x:v>
      </x:c>
      <x:c r="AI981" s="36">
        <x:f t="shared" si="559"/>
        <x:v>2023</x:v>
      </x:c>
      <x:c r="AJ981" s="36">
        <x:f t="shared" si="560"/>
        <x:v>11</x:v>
      </x:c>
      <x:c r="AK981" s="26">
        <x:f t="shared" si="561"/>
        <x:v>0</x:v>
      </x:c>
      <x:c r="AL981" s="34">
        <x:f t="shared" si="580"/>
        <x:v>1.1974625714042966</x:v>
      </x:c>
      <x:c r="AM981" s="35" t="str">
        <x:f t="shared" si="562"/>
      </x:c>
      <x:c r="AN981" s="34">
        <x:f t="shared" si="581"/>
        <x:v>1.242865545467589</x:v>
      </x:c>
      <x:c r="AO981" s="35">
        <x:f t="shared" si="563"/>
        <x:v>-2.6677083392886991E-2</x:v>
      </x:c>
      <x:c r="AP981" s="31">
        <x:f t="shared" si="564"/>
        <x:v>1</x:v>
      </x:c>
      <x:c r="AQ981" s="26" t="b">
        <x:f t="shared" si="565"/>
        <x:v>1</x:v>
      </x:c>
    </x:row>
    <x:row r="982">
      <x:c r="A982" s="30" t="n">
        <x:f>'净值底稿'!A944</x:f>
        <x:v>45250</x:v>
      </x:c>
      <x:c r="B982" s="32" t="n">
        <x:f>'净值底稿'!F944</x:f>
        <x:v>1.5580788038676925</x:v>
      </x:c>
      <x:c r="C982" s="32" t="n">
        <x:f>'净值底稿'!O944</x:f>
        <x:v>1.2599747450149659</x:v>
      </x:c>
      <x:c r="D982" s="32" t="n">
        <x:f>'净值底稿'!P944</x:f>
        <x:v>1.6186</x:v>
      </x:c>
      <x:c r="E982" s="32" t="n">
        <x:f>'净值底稿'!Q944</x:f>
        <x:v>1.666</x:v>
      </x:c>
      <x:c r="F982" s="33">
        <x:f t="shared" si="566"/>
        <x:v>-1.4749153173432283E-3</x:v>
      </x:c>
      <x:c r="G982" s="33">
        <x:f t="shared" si="567"/>
        <x:v>6.7313365268797387E-3</x:v>
      </x:c>
      <x:c r="H982" s="33">
        <x:f t="shared" si="568"/>
        <x:v>4.9449870194107071E-4</x:v>
      </x:c>
      <x:c r="I982" s="33">
        <x:f t="shared" si="569"/>
        <x:v>-1.06888361045131E-2</x:v>
      </x:c>
      <x:c r="J982" s="34">
        <x:f t="shared" si="570"/>
        <x:v>0.11810978463204058</x:v>
      </x:c>
      <x:c r="K982" s="34">
        <x:f t="shared" si="571"/>
        <x:v>0.12058019751317035</x:v>
      </x:c>
      <x:c r="L982" s="34">
        <x:f t="shared" si="572"/>
        <x:v>0.90198225116880437</x:v>
      </x:c>
      <x:c r="M982" s="34">
        <x:f t="shared" si="573"/>
        <x:v>6.9365426150619927E-2</x:v>
      </x:c>
      <x:c r="N982" s="34">
        <x:f t="shared" si="544"/>
        <x:v>1.2100376594646354</x:v>
      </x:c>
      <x:c r="O982" s="35">
        <x:f t="shared" si="545"/>
        <x:v>0.19725830868009187</x:v>
      </x:c>
      <x:c r="P982" s="26" t="b">
        <x:f t="shared" si="546"/>
        <x:v>0</x:v>
      </x:c>
      <x:c r="Q982" s="26" t="b">
        <x:f t="shared" si="547"/>
        <x:v>0</x:v>
      </x:c>
      <x:c r="R982" s="26" t="b">
        <x:f t="shared" si="548"/>
        <x:v>0</x:v>
      </x:c>
      <x:c r="S982" s="26" t="b">
        <x:f t="shared" si="574"/>
        <x:v>0</x:v>
      </x:c>
      <x:c r="T982" s="26" t="str">
        <x:f t="shared" si="575"/>
        <x:v>不调</x:v>
      </x:c>
      <x:c r="U982" s="34">
        <x:f t="shared" si="549"/>
        <x:v>0.11810978463204058</x:v>
      </x:c>
      <x:c r="V982" s="34">
        <x:f t="shared" si="550"/>
        <x:v>0.12058019751317035</x:v>
      </x:c>
      <x:c r="W982" s="34">
        <x:f t="shared" si="551"/>
        <x:v>0.90198225116880437</x:v>
      </x:c>
      <x:c r="X982" s="34">
        <x:f t="shared" si="552"/>
        <x:v>6.9365426150619927E-2</x:v>
      </x:c>
      <x:c r="Y982" s="34">
        <x:f t="shared" si="576"/>
        <x:v>0.99995880187477393</x:v>
      </x:c>
      <x:c r="Z982" s="34">
        <x:f t="shared" si="553"/>
        <x:v>0.11810491873034289</x:v>
      </x:c>
      <x:c r="AA982" s="34">
        <x:f t="shared" si="554"/>
        <x:v>0.12057522983509342</x:v>
      </x:c>
      <x:c r="AB982" s="34">
        <x:f t="shared" si="555"/>
        <x:v>0.90194509119106903</x:v>
      </x:c>
      <x:c r="AC982" s="34">
        <x:f t="shared" si="556"/>
        <x:v>6.9362568425107018E-2</x:v>
      </x:c>
      <x:c r="AD982" s="34">
        <x:f t="shared" si="557"/>
        <x:v>1.2099878081816122</x:v>
      </x:c>
      <x:c r="AE982" s="34">
        <x:f t="shared" si="577"/>
        <x:v>1.242865545467589</x:v>
      </x:c>
      <x:c r="AF982" s="33">
        <x:f t="shared" si="558"/>
        <x:v>-2.6453172996768193E-2</x:v>
      </x:c>
      <x:c r="AG982" s="33">
        <x:f t="shared" si="578"/>
        <x:v>2.3004738951315495E-4</x:v>
      </x:c>
      <x:c r="AH982" s="30">
        <x:f t="shared" si="579"/>
        <x:v>45197</x:v>
      </x:c>
      <x:c r="AI982" s="36">
        <x:f t="shared" si="559"/>
        <x:v>2023</x:v>
      </x:c>
      <x:c r="AJ982" s="36">
        <x:f t="shared" si="560"/>
        <x:v>11</x:v>
      </x:c>
      <x:c r="AK982" s="26">
        <x:f t="shared" si="561"/>
        <x:v>0</x:v>
      </x:c>
      <x:c r="AL982" s="34">
        <x:f t="shared" si="580"/>
        <x:v>1.1974625714042966</x:v>
      </x:c>
      <x:c r="AM982" s="35" t="str">
        <x:f t="shared" si="562"/>
      </x:c>
      <x:c r="AN982" s="34">
        <x:f t="shared" si="581"/>
        <x:v>1.242865545467589</x:v>
      </x:c>
      <x:c r="AO982" s="35">
        <x:f t="shared" si="563"/>
        <x:v>-2.6453172996768193E-2</x:v>
      </x:c>
      <x:c r="AP982" s="31">
        <x:f t="shared" si="564"/>
        <x:v>1</x:v>
      </x:c>
      <x:c r="AQ982" s="26" t="b">
        <x:f t="shared" si="565"/>
        <x:v>1</x:v>
      </x:c>
    </x:row>
    <x:row r="983">
      <x:c r="A983" s="30" t="n">
        <x:f>'净值底稿'!A945</x:f>
        <x:v>45251</x:v>
      </x:c>
      <x:c r="B983" s="32" t="n">
        <x:f>'净值底稿'!F945</x:f>
        <x:v>1.546697750101975</x:v>
      </x:c>
      <x:c r="C983" s="32" t="n">
        <x:f>'净值底稿'!O945</x:f>
        <x:v>1.256231444323503</x:v>
      </x:c>
      <x:c r="D983" s="32" t="n">
        <x:f>'净值底稿'!P945</x:f>
        <x:v>1.619</x:v>
      </x:c>
      <x:c r="E983" s="32" t="n">
        <x:f>'净值底稿'!Q945</x:f>
        <x:v>1.6663</x:v>
      </x:c>
      <x:c r="F983" s="33">
        <x:f t="shared" si="566"/>
        <x:v>-7.3045430933696975E-3</x:v>
      </x:c>
      <x:c r="G983" s="33">
        <x:f t="shared" si="567"/>
        <x:v>-2.9709331129637029E-3</x:v>
      </x:c>
      <x:c r="H983" s="33">
        <x:f t="shared" si="568"/>
        <x:v>2.4712714691710325E-4</x:v>
      </x:c>
      <x:c r="I983" s="33">
        <x:f t="shared" si="569"/>
        <x:v>1.8007202881142881E-4</x:v>
      </x:c>
      <x:c r="J983" s="34">
        <x:f t="shared" si="570"/>
        <x:v>0.11724221626193818</x:v>
      </x:c>
      <x:c r="K983" s="34">
        <x:f t="shared" si="571"/>
        <x:v>0.12021700889217313</x:v>
      </x:c>
      <x:c r="L983" s="34">
        <x:f t="shared" si="572"/>
        <x:v>0.902167986308131</x:v>
      </x:c>
      <x:c r="M983" s="34">
        <x:f t="shared" si="573"/>
        <x:v>6.9375058683526905E-2</x:v>
      </x:c>
      <x:c r="N983" s="34">
        <x:f t="shared" si="544"/>
        <x:v>1.2090022701457692</x:v>
      </x:c>
      <x:c r="O983" s="35">
        <x:f t="shared" si="545"/>
        <x:v>0.19640924671339194</x:v>
      </x:c>
      <x:c r="P983" s="26" t="b">
        <x:f t="shared" si="546"/>
        <x:v>0</x:v>
      </x:c>
      <x:c r="Q983" s="26" t="b">
        <x:f t="shared" si="547"/>
        <x:v>0</x:v>
      </x:c>
      <x:c r="R983" s="26" t="b">
        <x:f t="shared" si="548"/>
        <x:v>0</x:v>
      </x:c>
      <x:c r="S983" s="26" t="b">
        <x:f t="shared" si="574"/>
        <x:v>0</x:v>
      </x:c>
      <x:c r="T983" s="26" t="str">
        <x:f t="shared" si="575"/>
        <x:v>不调</x:v>
      </x:c>
      <x:c r="U983" s="34">
        <x:f t="shared" si="549"/>
        <x:v>0.11724221626193818</x:v>
      </x:c>
      <x:c r="V983" s="34">
        <x:f t="shared" si="550"/>
        <x:v>0.12021700889217313</x:v>
      </x:c>
      <x:c r="W983" s="34">
        <x:f t="shared" si="551"/>
        <x:v>0.902167986308131</x:v>
      </x:c>
      <x:c r="X983" s="34">
        <x:f t="shared" si="552"/>
        <x:v>6.9375058683526905E-2</x:v>
      </x:c>
      <x:c r="Y983" s="34">
        <x:f t="shared" si="576"/>
        <x:v>0.99998626710299976</x:v>
      </x:c>
      <x:c r="Z983" s="34">
        <x:f t="shared" si="553"/>
        <x:v>0.11724060618665817</x:v>
      </x:c>
      <x:c r="AA983" s="34">
        <x:f t="shared" si="554"/>
        <x:v>0.12021535796437234</x:v>
      </x:c>
      <x:c r="AB983" s="34">
        <x:f t="shared" si="555"/>
        <x:v>0.9021555969280981</x:v>
      </x:c>
      <x:c r="AC983" s="34">
        <x:f t="shared" si="556"/>
        <x:v>6.9374105962991622E-2</x:v>
      </x:c>
      <x:c r="AD983" s="34">
        <x:f t="shared" si="557"/>
        <x:v>1.2089856670421202</x:v>
      </x:c>
      <x:c r="AE983" s="34">
        <x:f t="shared" si="577"/>
        <x:v>1.242865545467589</x:v>
      </x:c>
      <x:c r="AF983" s="33">
        <x:f t="shared" si="558"/>
        <x:v>-2.725948800255984E-2</x:v>
      </x:c>
      <x:c r="AG983" s="33">
        <x:f t="shared" si="578"/>
        <x:v>-8.2822416285177614E-4</x:v>
      </x:c>
      <x:c r="AH983" s="30">
        <x:f t="shared" si="579"/>
        <x:v>45197</x:v>
      </x:c>
      <x:c r="AI983" s="36">
        <x:f t="shared" si="559"/>
        <x:v>2023</x:v>
      </x:c>
      <x:c r="AJ983" s="36">
        <x:f t="shared" si="560"/>
        <x:v>11</x:v>
      </x:c>
      <x:c r="AK983" s="26">
        <x:f t="shared" si="561"/>
        <x:v>0</x:v>
      </x:c>
      <x:c r="AL983" s="34">
        <x:f t="shared" si="580"/>
        <x:v>1.1974625714042966</x:v>
      </x:c>
      <x:c r="AM983" s="35" t="str">
        <x:f t="shared" si="562"/>
      </x:c>
      <x:c r="AN983" s="34">
        <x:f t="shared" si="581"/>
        <x:v>1.242865545467589</x:v>
      </x:c>
      <x:c r="AO983" s="35">
        <x:f t="shared" si="563"/>
        <x:v>-2.725948800255984E-2</x:v>
      </x:c>
      <x:c r="AP983" s="31">
        <x:f t="shared" si="564"/>
        <x:v>1</x:v>
      </x:c>
      <x:c r="AQ983" s="26" t="b">
        <x:f t="shared" si="565"/>
        <x:v>1</x:v>
      </x:c>
    </x:row>
    <x:row r="984">
      <x:c r="A984" s="30" t="n">
        <x:f>'净值底稿'!A946</x:f>
        <x:v>45252</x:v>
      </x:c>
      <x:c r="B984" s="32" t="n">
        <x:f>'净值底稿'!F946</x:f>
        <x:v>1.5212531095256199</x:v>
      </x:c>
      <x:c r="C984" s="32" t="n">
        <x:f>'净值底稿'!O946</x:f>
        <x:v>1.2433420557895147</x:v>
      </x:c>
      <x:c r="D984" s="32" t="n">
        <x:f>'净值底稿'!P946</x:f>
        <x:v>1.6185</x:v>
      </x:c>
      <x:c r="E984" s="32" t="n">
        <x:f>'净值底稿'!Q946</x:f>
        <x:v>1.6629</x:v>
      </x:c>
      <x:c r="F984" s="33">
        <x:f t="shared" si="566"/>
        <x:v>-1.6450945619257196E-2</x:v>
      </x:c>
      <x:c r="G984" s="33">
        <x:f t="shared" si="567"/>
        <x:v>-1.0260361330892587E-2</x:v>
      </x:c>
      <x:c r="H984" s="33">
        <x:f t="shared" si="568"/>
        <x:v>-3.0883261272385276E-4</x:v>
      </x:c>
      <x:c r="I984" s="33">
        <x:f t="shared" si="569"/>
        <x:v>-2.0404488987576519E-3</x:v>
      </x:c>
      <x:c r="J984" s="34">
        <x:f t="shared" si="570"/>
        <x:v>0.11531188734991271</x:v>
      </x:c>
      <x:c r="K984" s="34">
        <x:f t="shared" si="571"/>
        <x:v>0.11898190495413528</x:v>
      </x:c>
      <x:c r="L984" s="34">
        <x:f t="shared" si="572"/>
        <x:v>0.90187698185801535</x:v>
      </x:c>
      <x:c r="M984" s="34">
        <x:f t="shared" si="573"/>
        <x:v>6.9232551644877141E-2</x:v>
      </x:c>
      <x:c r="N984" s="34">
        <x:f t="shared" si="544"/>
        <x:v>1.2054033258069403</x:v>
      </x:c>
      <x:c r="O984" s="35">
        <x:f t="shared" si="545"/>
        <x:v>0.19436962491139911</x:v>
      </x:c>
      <x:c r="P984" s="26" t="b">
        <x:f t="shared" si="546"/>
        <x:v>0</x:v>
      </x:c>
      <x:c r="Q984" s="26" t="b">
        <x:f t="shared" si="547"/>
        <x:v>0</x:v>
      </x:c>
      <x:c r="R984" s="26" t="b">
        <x:f t="shared" si="548"/>
        <x:v>0</x:v>
      </x:c>
      <x:c r="S984" s="26" t="b">
        <x:f t="shared" si="574"/>
        <x:v>0</x:v>
      </x:c>
      <x:c r="T984" s="26" t="str">
        <x:f t="shared" si="575"/>
        <x:v>不调</x:v>
      </x:c>
      <x:c r="U984" s="34">
        <x:f t="shared" si="549"/>
        <x:v>0.11531188734991271</x:v>
      </x:c>
      <x:c r="V984" s="34">
        <x:f t="shared" si="550"/>
        <x:v>0.11898190495413528</x:v>
      </x:c>
      <x:c r="W984" s="34">
        <x:f t="shared" si="551"/>
        <x:v>0.90187698185801535</x:v>
      </x:c>
      <x:c r="X984" s="34">
        <x:f t="shared" si="552"/>
        <x:v>6.9232551644877141E-2</x:v>
      </x:c>
      <x:c r="Y984" s="34">
        <x:f t="shared" si="576"/>
        <x:v>0.99998626710299976</x:v>
      </x:c>
      <x:c r="Z984" s="34">
        <x:f t="shared" si="553"/>
        <x:v>0.11531030378364084</x:v>
      </x:c>
      <x:c r="AA984" s="34">
        <x:f t="shared" si="554"/>
        <x:v>0.11898027098788966</x:v>
      </x:c>
      <x:c r="AB984" s="34">
        <x:f t="shared" si="555"/>
        <x:v>0.9018645964743166</x:v>
      </x:c>
      <x:c r="AC984" s="34">
        <x:f t="shared" si="556"/>
        <x:v>6.9231600881376337E-2</x:v>
      </x:c>
      <x:c r="AD984" s="34">
        <x:f t="shared" si="557"/>
        <x:v>1.2053867721272233</x:v>
      </x:c>
      <x:c r="AE984" s="34">
        <x:f t="shared" si="577"/>
        <x:v>1.242865545467589</x:v>
      </x:c>
      <x:c r="AF984" s="33">
        <x:f t="shared" si="558"/>
        <x:v>-3.0155131001129654E-2</x:v>
      </x:c>
      <x:c r="AG984" s="33">
        <x:f t="shared" si="578"/>
        <x:v>-2.9767887353883138E-3</x:v>
      </x:c>
      <x:c r="AH984" s="30">
        <x:f t="shared" si="579"/>
        <x:v>45197</x:v>
      </x:c>
      <x:c r="AI984" s="36">
        <x:f t="shared" si="559"/>
        <x:v>2023</x:v>
      </x:c>
      <x:c r="AJ984" s="36">
        <x:f t="shared" si="560"/>
        <x:v>11</x:v>
      </x:c>
      <x:c r="AK984" s="26">
        <x:f t="shared" si="561"/>
        <x:v>0</x:v>
      </x:c>
      <x:c r="AL984" s="34">
        <x:f t="shared" si="580"/>
        <x:v>1.1974625714042966</x:v>
      </x:c>
      <x:c r="AM984" s="35" t="str">
        <x:f t="shared" si="562"/>
      </x:c>
      <x:c r="AN984" s="34">
        <x:f t="shared" si="581"/>
        <x:v>1.242865545467589</x:v>
      </x:c>
      <x:c r="AO984" s="35">
        <x:f t="shared" si="563"/>
        <x:v>-3.0155131001129654E-2</x:v>
      </x:c>
      <x:c r="AP984" s="31">
        <x:f t="shared" si="564"/>
        <x:v>1</x:v>
      </x:c>
      <x:c r="AQ984" s="26" t="b">
        <x:f t="shared" si="565"/>
        <x:v>1</x:v>
      </x:c>
    </x:row>
    <x:row r="985">
      <x:c r="A985" s="30" t="n">
        <x:f>'净值底稿'!A947</x:f>
        <x:v>45253</x:v>
      </x:c>
      <x:c r="B985" s="32" t="n">
        <x:f>'净值底稿'!F947</x:f>
        <x:v>1.5316254065311474</x:v>
      </x:c>
      <x:c r="C985" s="32" t="n">
        <x:f>'净值底稿'!O947</x:f>
        <x:v>1.254108843482344</x:v>
      </x:c>
      <x:c r="D985" s="32" t="n">
        <x:f>'净值底稿'!P947</x:f>
        <x:v>1.6175</x:v>
      </x:c>
      <x:c r="E985" s="32" t="n">
        <x:f>'净值底稿'!Q947</x:f>
        <x:v>1.6603</x:v>
      </x:c>
      <x:c r="F985" s="33">
        <x:f t="shared" si="566"/>
        <x:v>6.8182585400018425E-3</x:v>
      </x:c>
      <x:c r="G985" s="33">
        <x:f t="shared" si="567"/>
        <x:v>8.6595540162859308E-3</x:v>
      </x:c>
      <x:c r="H985" s="33">
        <x:f t="shared" si="568"/>
        <x:v>-6.178560395428967E-4</x:v>
      </x:c>
      <x:c r="I985" s="33">
        <x:f t="shared" si="569"/>
        <x:v>-1.5635335859041088E-3</x:v>
      </x:c>
      <x:c r="J985" s="34">
        <x:f t="shared" si="570"/>
        <x:v>0.11609651924716385</x:v>
      </x:c>
      <x:c r="K985" s="34">
        <x:f t="shared" si="571"/>
        <x:v>0.12001058707138162</x:v>
      </x:c>
      <x:c r="L985" s="34">
        <x:f t="shared" si="572"/>
        <x:v>0.90130737398653504</x:v>
      </x:c>
      <x:c r="M985" s="34">
        <x:f t="shared" si="573"/>
        <x:v>6.9123354948192398E-2</x:v>
      </x:c>
      <x:c r="N985" s="34">
        <x:f t="shared" si="544"/>
        <x:v>1.206537835253273</x:v>
      </x:c>
      <x:c r="O985" s="35">
        <x:f t="shared" si="545"/>
        <x:v>0.1956897657245722</x:v>
      </x:c>
      <x:c r="P985" s="26" t="b">
        <x:f t="shared" si="546"/>
        <x:v>0</x:v>
      </x:c>
      <x:c r="Q985" s="26" t="b">
        <x:f t="shared" si="547"/>
        <x:v>0</x:v>
      </x:c>
      <x:c r="R985" s="26" t="b">
        <x:f t="shared" si="548"/>
        <x:v>0</x:v>
      </x:c>
      <x:c r="S985" s="26" t="b">
        <x:f t="shared" si="574"/>
        <x:v>0</x:v>
      </x:c>
      <x:c r="T985" s="26" t="str">
        <x:f t="shared" si="575"/>
        <x:v>不调</x:v>
      </x:c>
      <x:c r="U985" s="34">
        <x:f t="shared" si="549"/>
        <x:v>0.11609651924716385</x:v>
      </x:c>
      <x:c r="V985" s="34">
        <x:f t="shared" si="550"/>
        <x:v>0.12001058707138162</x:v>
      </x:c>
      <x:c r="W985" s="34">
        <x:f t="shared" si="551"/>
        <x:v>0.90130737398653504</x:v>
      </x:c>
      <x:c r="X985" s="34">
        <x:f t="shared" si="552"/>
        <x:v>6.9123354948192398E-2</x:v>
      </x:c>
      <x:c r="Y985" s="34">
        <x:f t="shared" si="576"/>
        <x:v>0.99998626710299976</x:v>
      </x:c>
      <x:c r="Z985" s="34">
        <x:f t="shared" si="553"/>
        <x:v>0.11609492490562294</x:v>
      </x:c>
      <x:c r="AA985" s="34">
        <x:f t="shared" si="554"/>
        <x:v>0.12000893897835044</x:v>
      </x:c>
      <x:c r="AB985" s="34">
        <x:f t="shared" si="555"/>
        <x:v>0.9012949964252025</x:v>
      </x:c>
      <x:c r="AC985" s="34">
        <x:f t="shared" si="556"/>
        <x:v>6.9122405684278576E-2</x:v>
      </x:c>
      <x:c r="AD985" s="34">
        <x:f t="shared" si="557"/>
        <x:v>1.2065212659934543</x:v>
      </x:c>
      <x:c r="AE985" s="34">
        <x:f t="shared" si="577"/>
        <x:v>1.242865545467589</x:v>
      </x:c>
      <x:c r="AF985" s="33">
        <x:f t="shared" si="558"/>
        <x:v>-2.9242326015611941E-2</x:v>
      </x:c>
      <x:c r="AG985" s="33">
        <x:f t="shared" si="578"/>
        <x:v>9.411865904491723E-4</x:v>
      </x:c>
      <x:c r="AH985" s="30">
        <x:f t="shared" si="579"/>
        <x:v>45197</x:v>
      </x:c>
      <x:c r="AI985" s="36">
        <x:f t="shared" si="559"/>
        <x:v>2023</x:v>
      </x:c>
      <x:c r="AJ985" s="36">
        <x:f t="shared" si="560"/>
        <x:v>11</x:v>
      </x:c>
      <x:c r="AK985" s="26">
        <x:f t="shared" si="561"/>
        <x:v>0</x:v>
      </x:c>
      <x:c r="AL985" s="34">
        <x:f t="shared" si="580"/>
        <x:v>1.1974625714042966</x:v>
      </x:c>
      <x:c r="AM985" s="35" t="str">
        <x:f t="shared" si="562"/>
      </x:c>
      <x:c r="AN985" s="34">
        <x:f t="shared" si="581"/>
        <x:v>1.242865545467589</x:v>
      </x:c>
      <x:c r="AO985" s="35">
        <x:f t="shared" si="563"/>
        <x:v>-2.9242326015611941E-2</x:v>
      </x:c>
      <x:c r="AP985" s="31">
        <x:f t="shared" si="564"/>
        <x:v>1</x:v>
      </x:c>
      <x:c r="AQ985" s="26" t="b">
        <x:f t="shared" si="565"/>
        <x:v>1</x:v>
      </x:c>
    </x:row>
    <x:row r="986">
      <x:c r="A986" s="30" t="n">
        <x:f>'净值底稿'!A948</x:f>
        <x:v>45254</x:v>
      </x:c>
      <x:c r="B986" s="32" t="n">
        <x:f>'净值底稿'!F948</x:f>
        <x:v>1.500532902926045</x:v>
      </x:c>
      <x:c r="C986" s="32" t="n">
        <x:f>'净值底稿'!O948</x:f>
        <x:v>1.2416161471553384</x:v>
      </x:c>
      <x:c r="D986" s="32" t="n">
        <x:f>'净值底稿'!P948</x:f>
        <x:v>1.6172</x:v>
      </x:c>
      <x:c r="E986" s="32" t="n">
        <x:f>'净值底稿'!Q948</x:f>
        <x:v>1.6603</x:v>
      </x:c>
      <x:c r="F986" s="33">
        <x:f t="shared" si="566"/>
        <x:v>-2.0300331577497999E-2</x:v>
      </x:c>
      <x:c r="G986" s="33">
        <x:f t="shared" si="567"/>
        <x:v>-9.9614131516021498E-3</x:v>
      </x:c>
      <x:c r="H986" s="33">
        <x:f t="shared" si="568"/>
        <x:v>-1.8547140649149974E-4</x:v>
      </x:c>
      <x:c r="I986" s="33">
        <x:f t="shared" si="569"/>
        <x:v>0</x:v>
      </x:c>
      <x:c r="J986" s="34">
        <x:f t="shared" si="570"/>
        <x:v>0.11373815943557407</x:v>
      </x:c>
      <x:c r="K986" s="34">
        <x:f t="shared" si="571"/>
        <x:v>0.11881348035530168</x:v>
      </x:c>
      <x:c r="L986" s="34">
        <x:f t="shared" si="572"/>
        <x:v>0.90112783197455182</x:v>
      </x:c>
      <x:c r="M986" s="34">
        <x:f t="shared" si="573"/>
        <x:v>6.9122405684278576E-2</x:v>
      </x:c>
      <x:c r="N986" s="34">
        <x:f t="shared" si="544"/>
        <x:v>1.202801877449706</x:v>
      </x:c>
      <x:c r="O986" s="35">
        <x:f t="shared" si="545"/>
        <x:v>0.1933416002674968</x:v>
      </x:c>
      <x:c r="P986" s="26" t="b">
        <x:f t="shared" si="546"/>
        <x:v>0</x:v>
      </x:c>
      <x:c r="Q986" s="26" t="b">
        <x:f t="shared" si="547"/>
        <x:v>0</x:v>
      </x:c>
      <x:c r="R986" s="26" t="b">
        <x:f t="shared" si="548"/>
        <x:v>0</x:v>
      </x:c>
      <x:c r="S986" s="26" t="b">
        <x:f t="shared" si="574"/>
        <x:v>0</x:v>
      </x:c>
      <x:c r="T986" s="26" t="str">
        <x:f t="shared" si="575"/>
        <x:v>不调</x:v>
      </x:c>
      <x:c r="U986" s="34">
        <x:f t="shared" si="549"/>
        <x:v>0.11373815943557407</x:v>
      </x:c>
      <x:c r="V986" s="34">
        <x:f t="shared" si="550"/>
        <x:v>0.11881348035530168</x:v>
      </x:c>
      <x:c r="W986" s="34">
        <x:f t="shared" si="551"/>
        <x:v>0.90112783197455182</x:v>
      </x:c>
      <x:c r="X986" s="34">
        <x:f t="shared" si="552"/>
        <x:v>6.9122405684278576E-2</x:v>
      </x:c>
      <x:c r="Y986" s="34">
        <x:f t="shared" si="576"/>
        <x:v>0.99998626710299976</x:v>
      </x:c>
      <x:c r="Z986" s="34">
        <x:f t="shared" si="553"/>
        <x:v>0.11373659748114555</x:v>
      </x:c>
      <x:c r="AA986" s="34">
        <x:f t="shared" si="554"/>
        <x:v>0.11881184870201372</x:v>
      </x:c>
      <x:c r="AB986" s="34">
        <x:f t="shared" si="555"/>
        <x:v>0.90111545687885131</x:v>
      </x:c>
      <x:c r="AC986" s="34">
        <x:f t="shared" si="556"/>
        <x:v>6.912145643340091E-2</x:v>
      </x:c>
      <x:c r="AD986" s="34">
        <x:f t="shared" si="557"/>
        <x:v>1.2027853594954114</x:v>
      </x:c>
      <x:c r="AE986" s="34">
        <x:f t="shared" si="577"/>
        <x:v>1.242865545467589</x:v>
      </x:c>
      <x:c r="AF986" s="33">
        <x:f t="shared" si="558"/>
        <x:v>-3.224820747372048E-2</x:v>
      </x:c>
      <x:c r="AG986" s="33">
        <x:f t="shared" si="578"/>
        <x:v>-3.0964282216499051E-3</x:v>
      </x:c>
      <x:c r="AH986" s="30">
        <x:f t="shared" si="579"/>
        <x:v>45197</x:v>
      </x:c>
      <x:c r="AI986" s="36">
        <x:f t="shared" si="559"/>
        <x:v>2023</x:v>
      </x:c>
      <x:c r="AJ986" s="36">
        <x:f t="shared" si="560"/>
        <x:v>11</x:v>
      </x:c>
      <x:c r="AK986" s="26">
        <x:f t="shared" si="561"/>
        <x:v>0</x:v>
      </x:c>
      <x:c r="AL986" s="34">
        <x:f t="shared" si="580"/>
        <x:v>1.1974625714042966</x:v>
      </x:c>
      <x:c r="AM986" s="35" t="str">
        <x:f t="shared" si="562"/>
      </x:c>
      <x:c r="AN986" s="34">
        <x:f t="shared" si="581"/>
        <x:v>1.242865545467589</x:v>
      </x:c>
      <x:c r="AO986" s="35">
        <x:f t="shared" si="563"/>
        <x:v>-3.224820747372048E-2</x:v>
      </x:c>
      <x:c r="AP986" s="31">
        <x:f t="shared" si="564"/>
        <x:v>1</x:v>
      </x:c>
      <x:c r="AQ986" s="26" t="b">
        <x:f t="shared" si="565"/>
        <x:v>1</x:v>
      </x:c>
    </x:row>
    <x:row r="987">
      <x:c r="A987" s="30" t="n">
        <x:f>'净值底稿'!A949</x:f>
        <x:v>45257</x:v>
      </x:c>
      <x:c r="B987" s="32" t="n">
        <x:f>'净值底稿'!F949</x:f>
        <x:v>1.51573430101225</x:v>
      </x:c>
      <x:c r="C987" s="32" t="n">
        <x:f>'净值底稿'!O949</x:f>
        <x:v>1.2399925114797241</x:v>
      </x:c>
      <x:c r="D987" s="32" t="n">
        <x:f>'净值底稿'!P949</x:f>
        <x:v>1.617</x:v>
      </x:c>
      <x:c r="E987" s="32" t="n">
        <x:f>'净值底稿'!Q949</x:f>
        <x:v>1.6769</x:v>
      </x:c>
      <x:c r="F987" s="33">
        <x:f t="shared" si="566"/>
        <x:v>1.0130666282999856E-2</x:v>
      </x:c>
      <x:c r="G987" s="33">
        <x:f t="shared" si="567"/>
        <x:v>-1.3076792528304848E-3</x:v>
      </x:c>
      <x:c r="H987" s="33">
        <x:f t="shared" si="568"/>
        <x:v>-1.2367054167694569E-4</x:v>
      </x:c>
      <x:c r="I987" s="33">
        <x:f t="shared" si="569"/>
        <x:v>9.9981930976329458E-3</x:v>
      </x:c>
      <x:c r="J987" s="34">
        <x:f t="shared" si="570"/>
        <x:v>0.11488882499439092</x:v>
      </x:c>
      <x:c r="K987" s="34">
        <x:f t="shared" si="571"/>
        <x:v>0.11865648091247566</x:v>
      </x:c>
      <x:c r="L987" s="34">
        <x:f t="shared" si="572"/>
        <x:v>0.90100401544218567</x:v>
      </x:c>
      <x:c r="M987" s="34">
        <x:f t="shared" si="573"/>
        <x:v>6.981254610201168E-2</x:v>
      </x:c>
      <x:c r="N987" s="34">
        <x:f t="shared" si="544"/>
        <x:v>1.2043618674510639</x:v>
      </x:c>
      <x:c r="O987" s="35">
        <x:f t="shared" si="545"/>
        <x:v>0.19391622420024526</x:v>
      </x:c>
      <x:c r="P987" s="26" t="b">
        <x:f t="shared" si="546"/>
        <x:v>0</x:v>
      </x:c>
      <x:c r="Q987" s="26" t="b">
        <x:f t="shared" si="547"/>
        <x:v>0</x:v>
      </x:c>
      <x:c r="R987" s="26" t="b">
        <x:f t="shared" si="548"/>
        <x:v>0</x:v>
      </x:c>
      <x:c r="S987" s="26" t="b">
        <x:f t="shared" si="574"/>
        <x:v>0</x:v>
      </x:c>
      <x:c r="T987" s="26" t="str">
        <x:f t="shared" si="575"/>
        <x:v>不调</x:v>
      </x:c>
      <x:c r="U987" s="34">
        <x:f t="shared" si="549"/>
        <x:v>0.11488882499439092</x:v>
      </x:c>
      <x:c r="V987" s="34">
        <x:f t="shared" si="550"/>
        <x:v>0.11865648091247566</x:v>
      </x:c>
      <x:c r="W987" s="34">
        <x:f t="shared" si="551"/>
        <x:v>0.90100401544218567</x:v>
      </x:c>
      <x:c r="X987" s="34">
        <x:f t="shared" si="552"/>
        <x:v>6.981254610201168E-2</x:v>
      </x:c>
      <x:c r="Y987" s="34">
        <x:f t="shared" si="576"/>
        <x:v>0.99995880187477393</x:v>
      </x:c>
      <x:c r="Z987" s="34">
        <x:f t="shared" si="553"/>
        <x:v>0.11488409179019173</x:v>
      </x:c>
      <x:c r="AA987" s="34">
        <x:f t="shared" si="554"/>
        <x:v>0.11865159248791614</x:v>
      </x:c>
      <x:c r="AB987" s="34">
        <x:f t="shared" si="555"/>
        <x:v>0.90096689576592826</x:v>
      </x:c>
      <x:c r="AC987" s="34">
        <x:f t="shared" si="556"/>
        <x:v>6.9809669955995024E-2</x:v>
      </x:c>
      <x:c r="AD987" s="34">
        <x:f t="shared" si="557"/>
        <x:v>1.2043122500000312</x:v>
      </x:c>
      <x:c r="AE987" s="34">
        <x:f t="shared" si="577"/>
        <x:v>1.242865545467589</x:v>
      </x:c>
      <x:c r="AF987" s="33">
        <x:f t="shared" si="558"/>
        <x:v>-3.1019683189506542E-2</x:v>
      </x:c>
      <x:c r="AG987" s="33">
        <x:f t="shared" si="578"/>
        <x:v>1.2694621634405934E-3</x:v>
      </x:c>
      <x:c r="AH987" s="30">
        <x:f t="shared" si="579"/>
        <x:v>45197</x:v>
      </x:c>
      <x:c r="AI987" s="36">
        <x:f t="shared" si="559"/>
        <x:v>2023</x:v>
      </x:c>
      <x:c r="AJ987" s="36">
        <x:f t="shared" si="560"/>
        <x:v>11</x:v>
      </x:c>
      <x:c r="AK987" s="26">
        <x:f t="shared" si="561"/>
        <x:v>0</x:v>
      </x:c>
      <x:c r="AL987" s="34">
        <x:f t="shared" si="580"/>
        <x:v>1.1974625714042966</x:v>
      </x:c>
      <x:c r="AM987" s="35" t="str">
        <x:f t="shared" si="562"/>
      </x:c>
      <x:c r="AN987" s="34">
        <x:f t="shared" si="581"/>
        <x:v>1.242865545467589</x:v>
      </x:c>
      <x:c r="AO987" s="35">
        <x:f t="shared" si="563"/>
        <x:v>-3.1019683189506542E-2</x:v>
      </x:c>
      <x:c r="AP987" s="31">
        <x:f t="shared" si="564"/>
        <x:v>1</x:v>
      </x:c>
      <x:c r="AQ987" s="26" t="b">
        <x:f t="shared" si="565"/>
        <x:v>1</x:v>
      </x:c>
    </x:row>
    <x:row r="988">
      <x:c r="A988" s="30" t="n">
        <x:f>'净值底稿'!A950</x:f>
        <x:v>45258</x:v>
      </x:c>
      <x:c r="B988" s="32" t="n">
        <x:f>'净值底稿'!F950</x:f>
        <x:v>1.51772545628817</x:v>
      </x:c>
      <x:c r="C988" s="32" t="n">
        <x:f>'净值底稿'!O950</x:f>
        <x:v>1.2463235901771748</x:v>
      </x:c>
      <x:c r="D988" s="32" t="n">
        <x:f>'净值底稿'!P950</x:f>
        <x:v>1.6175</x:v>
      </x:c>
      <x:c r="E988" s="32" t="n">
        <x:f>'净值底稿'!Q950</x:f>
        <x:v>1.6822</x:v>
      </x:c>
      <x:c r="F988" s="33">
        <x:f t="shared" si="566"/>
        <x:v>1.3136571987519829E-3</x:v>
      </x:c>
      <x:c r="G988" s="33">
        <x:f t="shared" si="567"/>
        <x:v>5.1057394611968565E-3</x:v>
      </x:c>
      <x:c r="H988" s="33">
        <x:f t="shared" si="568"/>
        <x:v>3.0921459492883052E-4</x:v>
      </x:c>
      <x:c r="I988" s="33">
        <x:f t="shared" si="569"/>
        <x:v>3.1605939531276217E-3</x:v>
      </x:c>
      <x:c r="J988" s="34">
        <x:f t="shared" si="570"/>
        <x:v>0.115035010104394</x:v>
      </x:c>
      <x:c r="K988" s="34">
        <x:f t="shared" si="571"/>
        <x:v>0.11925739660581554</x:v>
      </x:c>
      <x:c r="L988" s="34">
        <x:f t="shared" si="572"/>
        <x:v>0.90124548787964676</x:v>
      </x:c>
      <x:c r="M988" s="34">
        <x:f t="shared" si="573"/>
        <x:v>7.0030309976727781E-2</x:v>
      </x:c>
      <x:c r="N988" s="34">
        <x:f t="shared" si="544"/>
        <x:v>1.2055682045665841</x:v>
      </x:c>
      <x:c r="O988" s="35">
        <x:f t="shared" si="545"/>
        <x:v>0.19434189274628424</x:v>
      </x:c>
      <x:c r="P988" s="26" t="b">
        <x:f t="shared" si="546"/>
        <x:v>0</x:v>
      </x:c>
      <x:c r="Q988" s="26" t="b">
        <x:f t="shared" si="547"/>
        <x:v>0</x:v>
      </x:c>
      <x:c r="R988" s="26" t="b">
        <x:f t="shared" si="548"/>
        <x:v>0</x:v>
      </x:c>
      <x:c r="S988" s="26" t="b">
        <x:f t="shared" si="574"/>
        <x:v>0</x:v>
      </x:c>
      <x:c r="T988" s="26" t="str">
        <x:f t="shared" si="575"/>
        <x:v>不调</x:v>
      </x:c>
      <x:c r="U988" s="34">
        <x:f t="shared" si="549"/>
        <x:v>0.115035010104394</x:v>
      </x:c>
      <x:c r="V988" s="34">
        <x:f t="shared" si="550"/>
        <x:v>0.11925739660581554</x:v>
      </x:c>
      <x:c r="W988" s="34">
        <x:f t="shared" si="551"/>
        <x:v>0.90124548787964676</x:v>
      </x:c>
      <x:c r="X988" s="34">
        <x:f t="shared" si="552"/>
        <x:v>7.0030309976727781E-2</x:v>
      </x:c>
      <x:c r="Y988" s="34">
        <x:f t="shared" si="576"/>
        <x:v>0.99998626710299976</x:v>
      </x:c>
      <x:c r="Z988" s="34">
        <x:f t="shared" si="553"/>
        <x:v>0.11503343034044881</x:v>
      </x:c>
      <x:c r="AA988" s="34">
        <x:f t="shared" si="554"/>
        <x:v>0.11925575885627143</x:v>
      </x:c>
      <x:c r="AB988" s="34">
        <x:f t="shared" si="555"/>
        <x:v>0.90123311116818983</x:v>
      </x:c>
      <x:c r="AC988" s="34">
        <x:f t="shared" si="556"/>
        <x:v>7.0029348257693982E-2</x:v>
      </x:c>
      <x:c r="AD988" s="34">
        <x:f t="shared" si="557"/>
        <x:v>1.2055516486226041</x:v>
      </x:c>
      <x:c r="AE988" s="34">
        <x:f t="shared" si="577"/>
        <x:v>1.242865545467589</x:v>
      </x:c>
      <x:c r="AF988" s="33">
        <x:f t="shared" si="558"/>
        <x:v>-3.0022472648838838E-2</x:v>
      </x:c>
      <x:c r="AG988" s="33">
        <x:f t="shared" si="578"/>
        <x:v>1.0291339497483509E-3</x:v>
      </x:c>
      <x:c r="AH988" s="30">
        <x:f t="shared" si="579"/>
        <x:v>45197</x:v>
      </x:c>
      <x:c r="AI988" s="36">
        <x:f t="shared" si="559"/>
        <x:v>2023</x:v>
      </x:c>
      <x:c r="AJ988" s="36">
        <x:f t="shared" si="560"/>
        <x:v>11</x:v>
      </x:c>
      <x:c r="AK988" s="26">
        <x:f t="shared" si="561"/>
        <x:v>0</x:v>
      </x:c>
      <x:c r="AL988" s="34">
        <x:f t="shared" si="580"/>
        <x:v>1.1974625714042966</x:v>
      </x:c>
      <x:c r="AM988" s="35" t="str">
        <x:f t="shared" si="562"/>
      </x:c>
      <x:c r="AN988" s="34">
        <x:f t="shared" si="581"/>
        <x:v>1.242865545467589</x:v>
      </x:c>
      <x:c r="AO988" s="35">
        <x:f t="shared" si="563"/>
        <x:v>-3.0022472648838838E-2</x:v>
      </x:c>
      <x:c r="AP988" s="31">
        <x:f t="shared" si="564"/>
        <x:v>1</x:v>
      </x:c>
      <x:c r="AQ988" s="26" t="b">
        <x:f t="shared" si="565"/>
        <x:v>1</x:v>
      </x:c>
    </x:row>
    <x:row r="989">
      <x:c r="A989" s="30" t="n">
        <x:f>'净值底稿'!A951</x:f>
        <x:v>45259</x:v>
      </x:c>
      <x:c r="B989" s="32" t="n">
        <x:f>'净值底稿'!F951</x:f>
        <x:v>1.5154636311270475</x:v>
      </x:c>
      <x:c r="C989" s="32" t="n">
        <x:f>'净值底稿'!O951</x:f>
        <x:v>1.2392087340138738</x:v>
      </x:c>
      <x:c r="D989" s="32" t="n">
        <x:f>'净值底稿'!P951</x:f>
        <x:v>1.6174</x:v>
      </x:c>
      <x:c r="E989" s="32" t="n">
        <x:f>'净值底稿'!Q951</x:f>
        <x:v>1.6924</x:v>
      </x:c>
      <x:c r="F989" s="33">
        <x:f t="shared" si="566"/>
        <x:v>-1.4902729289749672E-3</x:v>
      </x:c>
      <x:c r="G989" s="33">
        <x:f t="shared" si="567"/>
        <x:v>-5.708674873344588E-3</x:v>
      </x:c>
      <x:c r="H989" s="33">
        <x:f t="shared" si="568"/>
        <x:v>-6.1823802163796238E-5</x:v>
      </x:c>
      <x:c r="I989" s="33">
        <x:f t="shared" si="569"/>
        <x:v>6.0634882891452691E-3</x:v>
      </x:c>
      <x:c r="J989" s="34">
        <x:f t="shared" si="570"/>
        <x:v>0.11486199913328532</x:v>
      </x:c>
      <x:c r="K989" s="34">
        <x:f t="shared" si="571"/>
        <x:v>0.11857496650218699</x:v>
      </x:c>
      <x:c r="L989" s="34">
        <x:f t="shared" si="572"/>
        <x:v>0.90117739351062154</x:v>
      </x:c>
      <x:c r="M989" s="34">
        <x:f t="shared" si="573"/>
        <x:v>7.0453970390750992E-2</x:v>
      </x:c>
      <x:c r="N989" s="34">
        <x:f t="shared" si="544"/>
        <x:v>1.2050683295368447</x:v>
      </x:c>
      <x:c r="O989" s="35">
        <x:f t="shared" si="545"/>
        <x:v>0.19371263845693409</x:v>
      </x:c>
      <x:c r="P989" s="26" t="b">
        <x:f t="shared" si="546"/>
        <x:v>0</x:v>
      </x:c>
      <x:c r="Q989" s="26" t="b">
        <x:f t="shared" si="547"/>
        <x:v>0</x:v>
      </x:c>
      <x:c r="R989" s="26" t="b">
        <x:f t="shared" si="548"/>
        <x:v>0</x:v>
      </x:c>
      <x:c r="S989" s="26" t="b">
        <x:f t="shared" si="574"/>
        <x:v>0</x:v>
      </x:c>
      <x:c r="T989" s="26" t="str">
        <x:f t="shared" si="575"/>
        <x:v>不调</x:v>
      </x:c>
      <x:c r="U989" s="34">
        <x:f t="shared" si="549"/>
        <x:v>0.11486199913328532</x:v>
      </x:c>
      <x:c r="V989" s="34">
        <x:f t="shared" si="550"/>
        <x:v>0.11857496650218699</x:v>
      </x:c>
      <x:c r="W989" s="34">
        <x:f t="shared" si="551"/>
        <x:v>0.90117739351062154</x:v>
      </x:c>
      <x:c r="X989" s="34">
        <x:f t="shared" si="552"/>
        <x:v>7.0453970390750992E-2</x:v>
      </x:c>
      <x:c r="Y989" s="34">
        <x:f t="shared" si="576"/>
        <x:v>0.99998626710299976</x:v>
      </x:c>
      <x:c r="Z989" s="34">
        <x:f t="shared" si="553"/>
        <x:v>0.11486042174528198</x:v>
      </x:c>
      <x:c r="AA989" s="34">
        <x:f t="shared" si="554"/>
        <x:v>0.11857333812438521</x:v>
      </x:c>
      <x:c r="AB989" s="34">
        <x:f t="shared" si="555"/>
        <x:v>0.90116501773429747</x:v>
      </x:c>
      <x:c r="AC989" s="34">
        <x:f t="shared" si="556"/>
        <x:v>7.045300285363236E-2</x:v>
      </x:c>
      <x:c r="AD989" s="34">
        <x:f t="shared" si="557"/>
        <x:v>1.2050517804575971</x:v>
      </x:c>
      <x:c r="AE989" s="34">
        <x:f t="shared" si="577"/>
        <x:v>1.242865545467589</x:v>
      </x:c>
      <x:c r="AF989" s="33">
        <x:f t="shared" si="558"/>
        <x:v>-3.0424662706186489E-2</x:v>
      </x:c>
      <x:c r="AG989" s="33">
        <x:f t="shared" si="578"/>
        <x:v>-4.1463853131318285E-4</x:v>
      </x:c>
      <x:c r="AH989" s="30">
        <x:f t="shared" si="579"/>
        <x:v>45197</x:v>
      </x:c>
      <x:c r="AI989" s="36">
        <x:f t="shared" si="559"/>
        <x:v>2023</x:v>
      </x:c>
      <x:c r="AJ989" s="36">
        <x:f t="shared" si="560"/>
        <x:v>11</x:v>
      </x:c>
      <x:c r="AK989" s="26">
        <x:f t="shared" si="561"/>
        <x:v>0</x:v>
      </x:c>
      <x:c r="AL989" s="34">
        <x:f t="shared" si="580"/>
        <x:v>1.1974625714042966</x:v>
      </x:c>
      <x:c r="AM989" s="35" t="str">
        <x:f t="shared" si="562"/>
      </x:c>
      <x:c r="AN989" s="34">
        <x:f t="shared" si="581"/>
        <x:v>1.242865545467589</x:v>
      </x:c>
      <x:c r="AO989" s="35">
        <x:f t="shared" si="563"/>
        <x:v>-3.0424662706186489E-2</x:v>
      </x:c>
      <x:c r="AP989" s="31">
        <x:f t="shared" si="564"/>
        <x:v>1</x:v>
      </x:c>
      <x:c r="AQ989" s="26" t="b">
        <x:f t="shared" si="565"/>
        <x:v>1</x:v>
      </x:c>
    </x:row>
    <x:row r="990">
      <x:c r="A990" s="30" t="n">
        <x:f>'净值底稿'!A952</x:f>
        <x:v>45260</x:v>
      </x:c>
      <x:c r="B990" s="32" t="n">
        <x:f>'净值底稿'!F952</x:f>
        <x:v>1.516429702600315</x:v>
      </x:c>
      <x:c r="C990" s="32" t="n">
        <x:f>'净值底稿'!O952</x:f>
        <x:v>1.2348204485401777</x:v>
      </x:c>
      <x:c r="D990" s="32" t="n">
        <x:f>'净值底稿'!P952</x:f>
        <x:v>1.6182</x:v>
      </x:c>
      <x:c r="E990" s="32" t="n">
        <x:f>'净值底稿'!Q952</x:f>
        <x:v>1.6919</x:v>
      </x:c>
      <x:c r="F990" s="33">
        <x:f t="shared" si="566"/>
        <x:v>6.3747585453377553E-4</x:v>
      </x:c>
      <x:c r="G990" s="33">
        <x:f t="shared" si="567"/>
        <x:v>-3.5411996003951174E-3</x:v>
      </x:c>
      <x:c r="H990" s="33">
        <x:f t="shared" si="568"/>
        <x:v>4.9462099666142123E-4</x:v>
      </x:c>
      <x:c r="I990" s="33">
        <x:f t="shared" si="569"/>
        <x:v>-2.9543843063106756E-4</x:v>
      </x:c>
      <x:c r="J990" s="34">
        <x:f t="shared" si="570"/>
        <x:v>0.11493364249078616</x:v>
      </x:c>
      <x:c r="K990" s="34">
        <x:f t="shared" si="571"/>
        <x:v>0.11815344626680162</x:v>
      </x:c>
      <x:c r="L990" s="34">
        <x:f t="shared" si="572"/>
        <x:v>0.90161075287352566</x:v>
      </x:c>
      <x:c r="M990" s="34">
        <x:f t="shared" si="573"/>
        <x:v>7.0432188329036041E-2</x:v>
      </x:c>
      <x:c r="N990" s="34">
        <x:f t="shared" si="544"/>
        <x:v>1.2051300299601493</x:v>
      </x:c>
      <x:c r="O990" s="35">
        <x:f t="shared" si="545"/>
        <x:v>0.19341239780183336</x:v>
      </x:c>
      <x:c r="P990" s="26" t="b">
        <x:f t="shared" si="546"/>
        <x:v>0</x:v>
      </x:c>
      <x:c r="Q990" s="26" t="b">
        <x:f t="shared" si="547"/>
        <x:v>0</x:v>
      </x:c>
      <x:c r="R990" s="26" t="b">
        <x:f t="shared" si="548"/>
        <x:v>0</x:v>
      </x:c>
      <x:c r="S990" s="26" t="b">
        <x:f t="shared" si="574"/>
        <x:v>0</x:v>
      </x:c>
      <x:c r="T990" s="26" t="str">
        <x:f t="shared" si="575"/>
        <x:v>不调</x:v>
      </x:c>
      <x:c r="U990" s="34">
        <x:f t="shared" si="549"/>
        <x:v>0.11493364249078616</x:v>
      </x:c>
      <x:c r="V990" s="34">
        <x:f t="shared" si="550"/>
        <x:v>0.11815344626680162</x:v>
      </x:c>
      <x:c r="W990" s="34">
        <x:f t="shared" si="551"/>
        <x:v>0.90161075287352566</x:v>
      </x:c>
      <x:c r="X990" s="34">
        <x:f t="shared" si="552"/>
        <x:v>7.0432188329036041E-2</x:v>
      </x:c>
      <x:c r="Y990" s="34">
        <x:f t="shared" si="576"/>
        <x:v>0.99998626710299976</x:v>
      </x:c>
      <x:c r="Z990" s="34">
        <x:f t="shared" si="553"/>
        <x:v>0.11493206411891198</x:v>
      </x:c>
      <x:c r="AA990" s="34">
        <x:f t="shared" si="554"/>
        <x:v>0.11815182367769381</x:v>
      </x:c>
      <x:c r="AB990" s="34">
        <x:f t="shared" si="555"/>
        <x:v>0.90159837114592212</x:v>
      </x:c>
      <x:c r="AC990" s="34">
        <x:f t="shared" si="556"/>
        <x:v>7.0431221091048213E-2</x:v>
      </x:c>
      <x:c r="AD990" s="34">
        <x:f t="shared" si="557"/>
        <x:v>1.2051134800335761</x:v>
      </x:c>
      <x:c r="AE990" s="34">
        <x:f t="shared" si="577"/>
        <x:v>1.242865545467589</x:v>
      </x:c>
      <x:c r="AF990" s="33">
        <x:f t="shared" si="558"/>
        <x:v>-3.0375019704814377E-2</x:v>
      </x:c>
      <x:c r="AG990" s="33">
        <x:f t="shared" si="578"/>
        <x:v>5.1200767452241891E-5</x:v>
      </x:c>
      <x:c r="AH990" s="30">
        <x:f t="shared" si="579"/>
        <x:v>45197</x:v>
      </x:c>
      <x:c r="AI990" s="36">
        <x:f t="shared" si="559"/>
        <x:v>2023</x:v>
      </x:c>
      <x:c r="AJ990" s="36">
        <x:f t="shared" si="560"/>
        <x:v>11</x:v>
      </x:c>
      <x:c r="AK990" s="26">
        <x:f t="shared" si="561"/>
        <x:v>1</x:v>
      </x:c>
      <x:c r="AL990" s="34">
        <x:f t="shared" si="580"/>
        <x:v>1.1974625714042966</x:v>
      </x:c>
      <x:c r="AM990" s="35">
        <x:f t="shared" si="562"/>
        <x:v>6.3892674493426505E-3</x:v>
      </x:c>
      <x:c r="AN990" s="34">
        <x:f t="shared" si="581"/>
        <x:v>1.242865545467589</x:v>
      </x:c>
      <x:c r="AO990" s="35">
        <x:f t="shared" si="563"/>
        <x:v>-3.0375019704814377E-2</x:v>
      </x:c>
      <x:c r="AP990" s="31">
        <x:f t="shared" si="564"/>
        <x:v>1</x:v>
      </x:c>
      <x:c r="AQ990" s="26" t="b">
        <x:f t="shared" si="565"/>
        <x:v>1</x:v>
      </x:c>
    </x:row>
    <x:row r="991">
      <x:c r="A991" s="30" t="n">
        <x:f>'净值底稿'!A953</x:f>
        <x:v>45261</x:v>
      </x:c>
      <x:c r="B991" s="32" t="n">
        <x:f>'净值底稿'!F953</x:f>
        <x:v>1.5450025089169825</x:v>
      </x:c>
      <x:c r="C991" s="32" t="n">
        <x:f>'净值底稿'!O953</x:f>
        <x:v>1.2405533718407666</x:v>
      </x:c>
      <x:c r="D991" s="32" t="n">
        <x:f>'净值底稿'!P953</x:f>
        <x:v>1.6183</x:v>
      </x:c>
      <x:c r="E991" s="32" t="n">
        <x:f>'净值底稿'!Q953</x:f>
        <x:v>1.6926</x:v>
      </x:c>
      <x:c r="F991" s="33">
        <x:f t="shared" si="566"/>
        <x:v>1.8842156855455983E-2</x:v>
      </x:c>
      <x:c r="G991" s="33">
        <x:f t="shared" si="567"/>
        <x:v>4.6427181436512477E-3</x:v>
      </x:c>
      <x:c r="H991" s="33">
        <x:f t="shared" si="568"/>
        <x:v>6.1797058459989174E-5</x:v>
      </x:c>
      <x:c r="I991" s="33">
        <x:f t="shared" si="569"/>
        <x:v>4.1373603640892931E-4</x:v>
      </x:c>
      <x:c r="J991" s="34">
        <x:f t="shared" si="570"/>
        <x:v>0.11709763209876184</x:v>
      </x:c>
      <x:c r="K991" s="34">
        <x:f t="shared" si="571"/>
        <x:v>0.11870036929318772</x:v>
      </x:c>
      <x:c r="L991" s="34">
        <x:f t="shared" si="572"/>
        <x:v>0.9016540872731712</x:v>
      </x:c>
      <x:c r="M991" s="34">
        <x:f t="shared" si="573"/>
        <x:v>7.0460361025301871E-2</x:v>
      </x:c>
      <x:c r="N991" s="34">
        <x:f t="shared" si="544"/>
        <x:v>1.2079124496904226</x:v>
      </x:c>
      <x:c r="O991" s="35">
        <x:f t="shared" si="545"/>
        <x:v>0.1952111690316484</x:v>
      </x:c>
      <x:c r="P991" s="26" t="b">
        <x:f t="shared" si="546"/>
        <x:v>0</x:v>
      </x:c>
      <x:c r="Q991" s="26" t="b">
        <x:f t="shared" si="547"/>
        <x:v>0</x:v>
      </x:c>
      <x:c r="R991" s="26" t="b">
        <x:f t="shared" si="548"/>
        <x:v>0</x:v>
      </x:c>
      <x:c r="S991" s="26" t="b">
        <x:f t="shared" si="574"/>
        <x:v>0</x:v>
      </x:c>
      <x:c r="T991" s="26" t="str">
        <x:f t="shared" si="575"/>
        <x:v>不调</x:v>
      </x:c>
      <x:c r="U991" s="34">
        <x:f t="shared" si="549"/>
        <x:v>0.11709763209876184</x:v>
      </x:c>
      <x:c r="V991" s="34">
        <x:f t="shared" si="550"/>
        <x:v>0.11870036929318772</x:v>
      </x:c>
      <x:c r="W991" s="34">
        <x:f t="shared" si="551"/>
        <x:v>0.9016540872731712</x:v>
      </x:c>
      <x:c r="X991" s="34">
        <x:f t="shared" si="552"/>
        <x:v>7.0460361025301871E-2</x:v>
      </x:c>
      <x:c r="Y991" s="34">
        <x:f t="shared" si="576"/>
        <x:v>0.99998626710299976</x:v>
      </x:c>
      <x:c r="Z991" s="34">
        <x:f t="shared" si="553"/>
        <x:v>0.11709602400904126</x:v>
      </x:c>
      <x:c r="AA991" s="34">
        <x:f t="shared" si="554"/>
        <x:v>0.11869873919324234</x:v>
      </x:c>
      <x:c r="AB991" s="34">
        <x:f t="shared" si="555"/>
        <x:v>0.90164170495046081</x:v>
      </x:c>
      <x:c r="AC991" s="34">
        <x:f t="shared" si="556"/>
        <x:v>7.0459393400421316E-2</x:v>
      </x:c>
      <x:c r="AD991" s="34">
        <x:f t="shared" si="557"/>
        <x:v>1.2078958615531659</x:v>
      </x:c>
      <x:c r="AE991" s="34">
        <x:f t="shared" si="577"/>
        <x:v>1.242865545467589</x:v>
      </x:c>
      <x:c r="AF991" s="33">
        <x:f t="shared" si="558"/>
        <x:v>-2.813633706554064E-2</x:v>
      </x:c>
      <x:c r="AG991" s="33">
        <x:f t="shared" si="578"/>
        <x:v>2.3088128758730342E-3</x:v>
      </x:c>
      <x:c r="AH991" s="30">
        <x:f t="shared" si="579"/>
        <x:v>45197</x:v>
      </x:c>
      <x:c r="AI991" s="36">
        <x:f t="shared" si="559"/>
        <x:v>2023</x:v>
      </x:c>
      <x:c r="AJ991" s="36">
        <x:f t="shared" si="560"/>
        <x:v>12</x:v>
      </x:c>
      <x:c r="AK991" s="26">
        <x:f t="shared" si="561"/>
        <x:v>0</x:v>
      </x:c>
      <x:c r="AL991" s="34">
        <x:f t="shared" si="580"/>
        <x:v>1.2051134800335761</x:v>
      </x:c>
      <x:c r="AM991" s="35" t="str">
        <x:f t="shared" si="562"/>
      </x:c>
      <x:c r="AN991" s="34">
        <x:f t="shared" si="581"/>
        <x:v>1.242865545467589</x:v>
      </x:c>
      <x:c r="AO991" s="35">
        <x:f t="shared" si="563"/>
        <x:v>-2.813633706554064E-2</x:v>
      </x:c>
      <x:c r="AP991" s="31">
        <x:f t="shared" si="564"/>
        <x:v>1</x:v>
      </x:c>
      <x:c r="AQ991" s="26" t="b">
        <x:f t="shared" si="565"/>
        <x:v>1</x:v>
      </x:c>
    </x:row>
    <x:row r="992">
      <x:c r="A992" s="30" t="n">
        <x:f>'净值底稿'!A954</x:f>
        <x:v>45264</x:v>
      </x:c>
      <x:c r="B992" s="32" t="n">
        <x:f>'净值底稿'!F954</x:f>
        <x:v>1.5421371113291902</x:v>
      </x:c>
      <x:c r="C992" s="32" t="n">
        <x:f>'净值底稿'!O954</x:f>
        <x:v>1.238812381609998</x:v>
      </x:c>
      <x:c r="D992" s="32" t="n">
        <x:f>'净值底稿'!P954</x:f>
        <x:v>1.6182</x:v>
      </x:c>
      <x:c r="E992" s="32" t="n">
        <x:f>'净值底稿'!Q954</x:f>
        <x:v>1.7145</x:v>
      </x:c>
      <x:c r="F992" s="33">
        <x:f t="shared" si="566"/>
        <x:v>-1.8546232587033362E-3</x:v>
      </x:c>
      <x:c r="G992" s="33">
        <x:f t="shared" si="567"/>
        <x:v>-1.4033980885362896E-3</x:v>
      </x:c>
      <x:c r="H992" s="33">
        <x:f t="shared" si="568"/>
        <x:v>-6.1793239819585288E-5</x:v>
      </x:c>
      <x:c r="I992" s="33">
        <x:f t="shared" si="569"/>
        <x:v>1.2938674228996749E-2</x:v>
      </x:c>
      <x:c r="J992" s="34">
        <x:f t="shared" si="570"/>
        <x:v>0.1168788549994124</x:v>
      </x:c>
      <x:c r="K992" s="34">
        <x:f t="shared" si="571"/>
        <x:v>0.11853215760954687</x:v>
      </x:c>
      <x:c r="L992" s="34">
        <x:f t="shared" si="572"/>
        <x:v>0.90158598958835545</x:v>
      </x:c>
      <x:c r="M992" s="34">
        <x:f t="shared" si="573"/>
        <x:v>7.1371044538002096E-2</x:v>
      </x:c>
      <x:c r="N992" s="34">
        <x:f t="shared" si="544"/>
        <x:v>1.2083680467353168</x:v>
      </x:c>
      <x:c r="O992" s="35">
        <x:f t="shared" si="545"/>
        <x:v>0.19481731021022616</x:v>
      </x:c>
      <x:c r="P992" s="26" t="b">
        <x:f t="shared" si="546"/>
        <x:v>0</x:v>
      </x:c>
      <x:c r="Q992" s="26" t="b">
        <x:f t="shared" si="547"/>
        <x:v>0</x:v>
      </x:c>
      <x:c r="R992" s="26" t="b">
        <x:f t="shared" si="548"/>
        <x:v>0</x:v>
      </x:c>
      <x:c r="S992" s="26" t="b">
        <x:f t="shared" si="574"/>
        <x:v>0</x:v>
      </x:c>
      <x:c r="T992" s="26" t="str">
        <x:f t="shared" si="575"/>
        <x:v>不调</x:v>
      </x:c>
      <x:c r="U992" s="34">
        <x:f t="shared" si="549"/>
        <x:v>0.1168788549994124</x:v>
      </x:c>
      <x:c r="V992" s="34">
        <x:f t="shared" si="550"/>
        <x:v>0.11853215760954687</x:v>
      </x:c>
      <x:c r="W992" s="34">
        <x:f t="shared" si="551"/>
        <x:v>0.90158598958835545</x:v>
      </x:c>
      <x:c r="X992" s="34">
        <x:f t="shared" si="552"/>
        <x:v>7.1371044538002096E-2</x:v>
      </x:c>
      <x:c r="Y992" s="34">
        <x:f t="shared" si="576"/>
        <x:v>0.99995880187477393</x:v>
      </x:c>
      <x:c r="Z992" s="34">
        <x:f t="shared" si="553"/>
        <x:v>0.11687403980970786</x:v>
      </x:c>
      <x:c r="AA992" s="34">
        <x:f t="shared" si="554"/>
        <x:v>0.11852727430687436</x:v>
      </x:c>
      <x:c r="AB992" s="34">
        <x:f t="shared" si="555"/>
        <x:v>0.90154884593585427</x:v>
      </x:c>
      <x:c r="AC992" s="34">
        <x:f t="shared" si="556"/>
        <x:v>7.13681041847717E-2</x:v>
      </x:c>
      <x:c r="AD992" s="34">
        <x:f t="shared" si="557"/>
        <x:v>1.2083182642372083</x:v>
      </x:c>
      <x:c r="AE992" s="34">
        <x:f t="shared" si="577"/>
        <x:v>1.242865545467589</x:v>
      </x:c>
      <x:c r="AF992" s="33">
        <x:f t="shared" si="558"/>
        <x:v>-2.7796475134712395E-2</x:v>
      </x:c>
      <x:c r="AG992" s="33">
        <x:f t="shared" si="578"/>
        <x:v>3.4970124286992643E-4</x:v>
      </x:c>
      <x:c r="AH992" s="30">
        <x:f t="shared" si="579"/>
        <x:v>45197</x:v>
      </x:c>
      <x:c r="AI992" s="36">
        <x:f t="shared" si="559"/>
        <x:v>2023</x:v>
      </x:c>
      <x:c r="AJ992" s="36">
        <x:f t="shared" si="560"/>
        <x:v>12</x:v>
      </x:c>
      <x:c r="AK992" s="26">
        <x:f t="shared" si="561"/>
        <x:v>0</x:v>
      </x:c>
      <x:c r="AL992" s="34">
        <x:f t="shared" si="580"/>
        <x:v>1.2051134800335761</x:v>
      </x:c>
      <x:c r="AM992" s="35" t="str">
        <x:f t="shared" si="562"/>
      </x:c>
      <x:c r="AN992" s="34">
        <x:f t="shared" si="581"/>
        <x:v>1.242865545467589</x:v>
      </x:c>
      <x:c r="AO992" s="35">
        <x:f t="shared" si="563"/>
        <x:v>-2.7796475134712395E-2</x:v>
      </x:c>
      <x:c r="AP992" s="31">
        <x:f t="shared" si="564"/>
        <x:v>1</x:v>
      </x:c>
      <x:c r="AQ992" s="26" t="b">
        <x:f t="shared" si="565"/>
        <x:v>1</x:v>
      </x:c>
    </x:row>
    <x:row r="993">
      <x:c r="A993" s="30" t="n">
        <x:f>'净值底稿'!A955</x:f>
        <x:v>45265</x:v>
      </x:c>
      <x:c r="B993" s="32" t="n">
        <x:f>'净值底稿'!F955</x:f>
        <x:v>1.5087446386359749</x:v>
      </x:c>
      <x:c r="C993" s="32" t="n">
        <x:f>'净值底稿'!O955</x:f>
        <x:v>1.2168119883788566</x:v>
      </x:c>
      <x:c r="D993" s="32" t="n">
        <x:f>'净值底稿'!P955</x:f>
        <x:v>1.6182</x:v>
      </x:c>
      <x:c r="E993" s="32" t="n">
        <x:f>'净值底稿'!Q955</x:f>
        <x:v>1.6908</x:v>
      </x:c>
      <x:c r="F993" s="33">
        <x:f t="shared" si="566"/>
        <x:v>-2.1653374688865301E-2</x:v>
      </x:c>
      <x:c r="G993" s="33">
        <x:f t="shared" si="567"/>
        <x:v>-1.7759261658774395E-2</x:v>
      </x:c>
      <x:c r="H993" s="33">
        <x:f t="shared" si="568"/>
        <x:v>0</x:v>
      </x:c>
      <x:c r="I993" s="33">
        <x:f t="shared" si="569"/>
        <x:v>-1.3823272090988548E-2</x:v>
      </x:c>
      <x:c r="J993" s="34">
        <x:f t="shared" si="570"/>
        <x:v>0.11434332243430689</x:v>
      </x:c>
      <x:c r="K993" s="34">
        <x:f t="shared" si="571"/>
        <x:v>0.11642231742875725</x:v>
      </x:c>
      <x:c r="L993" s="34">
        <x:f t="shared" si="572"/>
        <x:v>0.90154884593585427</x:v>
      </x:c>
      <x:c r="M993" s="34">
        <x:f t="shared" si="573"/>
        <x:v>7.0381563462007579E-2</x:v>
      </x:c>
      <x:c r="N993" s="34">
        <x:f t="shared" si="544"/>
        <x:v>1.202696049260926</x:v>
      </x:c>
      <x:c r="O993" s="35">
        <x:f t="shared" si="545"/>
        <x:v>0.19187361595215427</x:v>
      </x:c>
      <x:c r="P993" s="26" t="b">
        <x:f t="shared" si="546"/>
        <x:v>0</x:v>
      </x:c>
      <x:c r="Q993" s="26" t="b">
        <x:f t="shared" si="547"/>
        <x:v>0</x:v>
      </x:c>
      <x:c r="R993" s="26" t="b">
        <x:f t="shared" si="548"/>
        <x:v>0</x:v>
      </x:c>
      <x:c r="S993" s="26" t="b">
        <x:f t="shared" si="574"/>
        <x:v>0</x:v>
      </x:c>
      <x:c r="T993" s="26" t="str">
        <x:f t="shared" si="575"/>
        <x:v>不调</x:v>
      </x:c>
      <x:c r="U993" s="34">
        <x:f t="shared" si="549"/>
        <x:v>0.11434332243430689</x:v>
      </x:c>
      <x:c r="V993" s="34">
        <x:f t="shared" si="550"/>
        <x:v>0.11642231742875725</x:v>
      </x:c>
      <x:c r="W993" s="34">
        <x:f t="shared" si="551"/>
        <x:v>0.90154884593585427</x:v>
      </x:c>
      <x:c r="X993" s="34">
        <x:f t="shared" si="552"/>
        <x:v>7.0381563462007579E-2</x:v>
      </x:c>
      <x:c r="Y993" s="34">
        <x:f t="shared" si="576"/>
        <x:v>0.99998626710299976</x:v>
      </x:c>
      <x:c r="Z993" s="34">
        <x:f t="shared" si="553"/>
        <x:v>0.11434175216923724</x:v>
      </x:c>
      <x:c r="AA993" s="34">
        <x:f t="shared" si="554"/>
        <x:v>0.11642071861306347</x:v>
      </x:c>
      <x:c r="AB993" s="34">
        <x:f t="shared" si="555"/>
        <x:v>0.90153646505841234</x:v>
      </x:c>
      <x:c r="AC993" s="34">
        <x:f t="shared" si="556"/>
        <x:v>7.0380596919245836E-2</x:v>
      </x:c>
      <x:c r="AD993" s="34">
        <x:f t="shared" si="557"/>
        <x:v>1.2026795327599589</x:v>
      </x:c>
      <x:c r="AE993" s="34">
        <x:f t="shared" si="577"/>
        <x:v>1.242865545467589</x:v>
      </x:c>
      <x:c r="AF993" s="33">
        <x:f t="shared" si="558"/>
        <x:v>-3.2333354846128093E-2</x:v>
      </x:c>
      <x:c r="AG993" s="33">
        <x:f t="shared" si="578"/>
        <x:v>-4.6665945919547314E-3</x:v>
      </x:c>
      <x:c r="AH993" s="30">
        <x:f t="shared" si="579"/>
        <x:v>45197</x:v>
      </x:c>
      <x:c r="AI993" s="36">
        <x:f t="shared" si="559"/>
        <x:v>2023</x:v>
      </x:c>
      <x:c r="AJ993" s="36">
        <x:f t="shared" si="560"/>
        <x:v>12</x:v>
      </x:c>
      <x:c r="AK993" s="26">
        <x:f t="shared" si="561"/>
        <x:v>0</x:v>
      </x:c>
      <x:c r="AL993" s="34">
        <x:f t="shared" si="580"/>
        <x:v>1.2051134800335761</x:v>
      </x:c>
      <x:c r="AM993" s="35" t="str">
        <x:f t="shared" si="562"/>
      </x:c>
      <x:c r="AN993" s="34">
        <x:f t="shared" si="581"/>
        <x:v>1.242865545467589</x:v>
      </x:c>
      <x:c r="AO993" s="35">
        <x:f t="shared" si="563"/>
        <x:v>-3.2333354846128093E-2</x:v>
      </x:c>
      <x:c r="AP993" s="31">
        <x:f t="shared" si="564"/>
        <x:v>1</x:v>
      </x:c>
      <x:c r="AQ993" s="26" t="b">
        <x:f t="shared" si="565"/>
        <x:v>1</x:v>
      </x:c>
    </x:row>
    <x:row r="994">
      <x:c r="A994" s="30" t="n">
        <x:f>'净值底稿'!A956</x:f>
        <x:v>45266</x:v>
      </x:c>
      <x:c r="B994" s="32" t="n">
        <x:f>'净值底稿'!F956</x:f>
        <x:v>1.51712872551414</x:v>
      </x:c>
      <x:c r="C994" s="32" t="n">
        <x:f>'净值底稿'!O956</x:f>
        <x:v>1.221597252854678</x:v>
      </x:c>
      <x:c r="D994" s="32" t="n">
        <x:f>'净值底稿'!P956</x:f>
        <x:v>1.6179</x:v>
      </x:c>
      <x:c r="E994" s="32" t="n">
        <x:f>'净值底稿'!Q956</x:f>
        <x:v>1.6894</x:v>
      </x:c>
      <x:c r="F994" s="33">
        <x:f t="shared" si="566"/>
        <x:v>5.5569953081953116E-3</x:v>
      </x:c>
      <x:c r="G994" s="33">
        <x:f t="shared" si="567"/>
        <x:v>3.9326243672177519E-3</x:v>
      </x:c>
      <x:c r="H994" s="33">
        <x:f t="shared" si="568"/>
        <x:v>-1.8539117538018957E-4</x:v>
      </x:c>
      <x:c r="I994" s="33">
        <x:f t="shared" si="569"/>
        <x:v>-8.2801040927371616E-4</x:v>
      </x:c>
      <x:c r="J994" s="34">
        <x:f t="shared" si="570"/>
        <x:v>0.11497714874957252</x:v>
      </x:c>
      <x:c r="K994" s="34">
        <x:f t="shared" si="571"/>
        <x:v>0.1168785575679302</x:v>
      </x:c>
      <x:c r="L994" s="34">
        <x:f t="shared" si="572"/>
        <x:v>0.90136932815350701</x:v>
      </x:c>
      <x:c r="M994" s="34">
        <x:f t="shared" si="573"/>
        <x:v>7.0322321052385797E-2</x:v>
      </x:c>
      <x:c r="N994" s="34">
        <x:f t="shared" si="544"/>
        <x:v>1.2035473555233955</x:v>
      </x:c>
      <x:c r="O994" s="35">
        <x:f t="shared" si="545"/>
        <x:v>0.19264360912219686</x:v>
      </x:c>
      <x:c r="P994" s="26" t="b">
        <x:f t="shared" si="546"/>
        <x:v>0</x:v>
      </x:c>
      <x:c r="Q994" s="26" t="b">
        <x:f t="shared" si="547"/>
        <x:v>0</x:v>
      </x:c>
      <x:c r="R994" s="26" t="b">
        <x:f t="shared" si="548"/>
        <x:v>0</x:v>
      </x:c>
      <x:c r="S994" s="26" t="b">
        <x:f t="shared" si="574"/>
        <x:v>0</x:v>
      </x:c>
      <x:c r="T994" s="26" t="str">
        <x:f t="shared" si="575"/>
        <x:v>不调</x:v>
      </x:c>
      <x:c r="U994" s="34">
        <x:f t="shared" si="549"/>
        <x:v>0.11497714874957252</x:v>
      </x:c>
      <x:c r="V994" s="34">
        <x:f t="shared" si="550"/>
        <x:v>0.1168785575679302</x:v>
      </x:c>
      <x:c r="W994" s="34">
        <x:f t="shared" si="551"/>
        <x:v>0.90136932815350701</x:v>
      </x:c>
      <x:c r="X994" s="34">
        <x:f t="shared" si="552"/>
        <x:v>7.0322321052385797E-2</x:v>
      </x:c>
      <x:c r="Y994" s="34">
        <x:f t="shared" si="576"/>
        <x:v>0.99998626710299976</x:v>
      </x:c>
      <x:c r="Z994" s="34">
        <x:f t="shared" si="553"/>
        <x:v>0.11497556978023135</x:v>
      </x:c>
      <x:c r="AA994" s="34">
        <x:f t="shared" si="554"/>
        <x:v>0.11687695248673757</x:v>
      </x:c>
      <x:c r="AB994" s="34">
        <x:f t="shared" si="555"/>
        <x:v>0.90135694974136427</x:v>
      </x:c>
      <x:c r="AC994" s="34">
        <x:f t="shared" si="556"/>
        <x:v>7.0321355323193974E-2</x:v>
      </x:c>
      <x:c r="AD994" s="34">
        <x:f t="shared" si="557"/>
        <x:v>1.2035308273315273</x:v>
      </x:c>
      <x:c r="AE994" s="34">
        <x:f t="shared" si="577"/>
        <x:v>1.242865545467589</x:v>
      </x:c>
      <x:c r="AF994" s="33">
        <x:f t="shared" si="558"/>
        <x:v>-3.1648409821565471E-2</x:v>
      </x:c>
      <x:c r="AG994" s="33">
        <x:f t="shared" si="578"/>
        <x:v>7.0783159468490453E-4</x:v>
      </x:c>
      <x:c r="AH994" s="30">
        <x:f t="shared" si="579"/>
        <x:v>45197</x:v>
      </x:c>
      <x:c r="AI994" s="36">
        <x:f t="shared" si="559"/>
        <x:v>2023</x:v>
      </x:c>
      <x:c r="AJ994" s="36">
        <x:f t="shared" si="560"/>
        <x:v>12</x:v>
      </x:c>
      <x:c r="AK994" s="26">
        <x:f t="shared" si="561"/>
        <x:v>0</x:v>
      </x:c>
      <x:c r="AL994" s="34">
        <x:f t="shared" si="580"/>
        <x:v>1.2051134800335761</x:v>
      </x:c>
      <x:c r="AM994" s="35" t="str">
        <x:f t="shared" si="562"/>
      </x:c>
      <x:c r="AN994" s="34">
        <x:f t="shared" si="581"/>
        <x:v>1.242865545467589</x:v>
      </x:c>
      <x:c r="AO994" s="35">
        <x:f t="shared" si="563"/>
        <x:v>-3.1648409821565471E-2</x:v>
      </x:c>
      <x:c r="AP994" s="31">
        <x:f t="shared" si="564"/>
        <x:v>1</x:v>
      </x:c>
      <x:c r="AQ994" s="26" t="b">
        <x:f t="shared" si="565"/>
        <x:v>1</x:v>
      </x:c>
    </x:row>
    <x:row r="995">
      <x:c r="A995" s="30" t="n">
        <x:f>'净值底稿'!A957</x:f>
        <x:v>45267</x:v>
      </x:c>
      <x:c r="B995" s="32" t="n">
        <x:f>'净值底稿'!F957</x:f>
        <x:v>1.5303728321671923</x:v>
      </x:c>
      <x:c r="C995" s="32" t="n">
        <x:f>'净值底稿'!O957</x:f>
        <x:v>1.220112788328341</x:v>
      </x:c>
      <x:c r="D995" s="32" t="n">
        <x:f>'净值底稿'!P957</x:f>
        <x:v>1.6185</x:v>
      </x:c>
      <x:c r="E995" s="32" t="n">
        <x:f>'净值底稿'!Q957</x:f>
        <x:v>1.6922</x:v>
      </x:c>
      <x:c r="F995" s="33">
        <x:f t="shared" si="566"/>
        <x:v>8.7297184677352924E-3</x:v>
      </x:c>
      <x:c r="G995" s="33">
        <x:f t="shared" si="567"/>
        <x:v>-1.2151832552570463E-3</x:v>
      </x:c>
      <x:c r="H995" s="33">
        <x:f t="shared" si="568"/>
        <x:v>3.7085110328205495E-4</x:v>
      </x:c>
      <x:c r="I995" s="33">
        <x:f t="shared" si="569"/>
        <x:v>1.6573931573338196E-3</x:v>
      </x:c>
      <x:c r="J995" s="34">
        <x:f t="shared" si="570"/>
        <x:v>0.11597927413508022</x:v>
      </x:c>
      <x:c r="K995" s="34">
        <x:f t="shared" si="571"/>
        <x:v>0.11673492557115021</x:v>
      </x:c>
      <x:c r="L995" s="34">
        <x:f t="shared" si="572"/>
        <x:v>0.90169121896062676</x:v>
      </x:c>
      <x:c r="M995" s="34">
        <x:f t="shared" si="573"/>
        <x:v>7.0437905456321073E-2</x:v>
      </x:c>
      <x:c r="N995" s="34">
        <x:f t="shared" si="544"/>
        <x:v>1.2048433241231784</x:v>
      </x:c>
      <x:c r="O995" s="35">
        <x:f t="shared" si="545"/>
        <x:v>0.1931489306923683</x:v>
      </x:c>
      <x:c r="P995" s="26" t="b">
        <x:f t="shared" si="546"/>
        <x:v>0</x:v>
      </x:c>
      <x:c r="Q995" s="26" t="b">
        <x:f t="shared" si="547"/>
        <x:v>0</x:v>
      </x:c>
      <x:c r="R995" s="26" t="b">
        <x:f t="shared" si="548"/>
        <x:v>0</x:v>
      </x:c>
      <x:c r="S995" s="26" t="b">
        <x:f t="shared" si="574"/>
        <x:v>0</x:v>
      </x:c>
      <x:c r="T995" s="26" t="str">
        <x:f t="shared" si="575"/>
        <x:v>不调</x:v>
      </x:c>
      <x:c r="U995" s="34">
        <x:f t="shared" si="549"/>
        <x:v>0.11597927413508022</x:v>
      </x:c>
      <x:c r="V995" s="34">
        <x:f t="shared" si="550"/>
        <x:v>0.11673492557115021</x:v>
      </x:c>
      <x:c r="W995" s="34">
        <x:f t="shared" si="551"/>
        <x:v>0.90169121896062676</x:v>
      </x:c>
      <x:c r="X995" s="34">
        <x:f t="shared" si="552"/>
        <x:v>7.0437905456321073E-2</x:v>
      </x:c>
      <x:c r="Y995" s="34">
        <x:f t="shared" si="576"/>
        <x:v>0.99998626710299976</x:v>
      </x:c>
      <x:c r="Z995" s="34">
        <x:f t="shared" si="553"/>
        <x:v>0.11597768140365436</x:v>
      </x:c>
      <x:c r="AA995" s="34">
        <x:f t="shared" si="554"/>
        <x:v>0.11673332246244102</x:v>
      </x:c>
      <x:c r="AB995" s="34">
        <x:f t="shared" si="555"/>
        <x:v>0.90167883612799071</x:v>
      </x:c>
      <x:c r="AC995" s="34">
        <x:f t="shared" si="556"/>
        <x:v>7.0436938139820535E-2</x:v>
      </x:c>
      <x:c r="AD995" s="34">
        <x:f t="shared" si="557"/>
        <x:v>1.2048267781339066</x:v>
      </x:c>
      <x:c r="AE995" s="34">
        <x:f t="shared" si="577"/>
        <x:v>1.242865545467589</x:v>
      </x:c>
      <x:c r="AF995" s="33">
        <x:f t="shared" si="558"/>
        <x:v>-3.0605697834653167E-2</x:v>
      </x:c>
      <x:c r="AG995" s="33">
        <x:f t="shared" si="578"/>
        <x:v>1.0767907002871002E-3</x:v>
      </x:c>
      <x:c r="AH995" s="30">
        <x:f t="shared" si="579"/>
        <x:v>45197</x:v>
      </x:c>
      <x:c r="AI995" s="36">
        <x:f t="shared" si="559"/>
        <x:v>2023</x:v>
      </x:c>
      <x:c r="AJ995" s="36">
        <x:f t="shared" si="560"/>
        <x:v>12</x:v>
      </x:c>
      <x:c r="AK995" s="26">
        <x:f t="shared" si="561"/>
        <x:v>0</x:v>
      </x:c>
      <x:c r="AL995" s="34">
        <x:f t="shared" si="580"/>
        <x:v>1.2051134800335761</x:v>
      </x:c>
      <x:c r="AM995" s="35" t="str">
        <x:f t="shared" si="562"/>
      </x:c>
      <x:c r="AN995" s="34">
        <x:f t="shared" si="581"/>
        <x:v>1.242865545467589</x:v>
      </x:c>
      <x:c r="AO995" s="35">
        <x:f t="shared" si="563"/>
        <x:v>-3.0605697834653167E-2</x:v>
      </x:c>
      <x:c r="AP995" s="31">
        <x:f t="shared" si="564"/>
        <x:v>1</x:v>
      </x:c>
      <x:c r="AQ995" s="26" t="b">
        <x:f t="shared" si="565"/>
        <x:v>1</x:v>
      </x:c>
    </x:row>
    <x:row r="996">
      <x:c r="A996" s="30" t="n">
        <x:f>'净值底稿'!A958</x:f>
        <x:v>45268</x:v>
      </x:c>
      <x:c r="B996" s="32" t="n">
        <x:f>'净值底稿'!F958</x:f>
        <x:v>1.571944615827635</x:v>
      </x:c>
      <x:c r="C996" s="32" t="n">
        <x:f>'净值底稿'!O958</x:f>
        <x:v>1.2157637568443107</x:v>
      </x:c>
      <x:c r="D996" s="32" t="n">
        <x:f>'净值底稿'!P958</x:f>
        <x:v>1.6187</x:v>
      </x:c>
      <x:c r="E996" s="32" t="n">
        <x:f>'净值底稿'!Q958</x:f>
        <x:v>1.6911</x:v>
      </x:c>
      <x:c r="F996" s="33">
        <x:f t="shared" si="566"/>
        <x:v>2.7164480959565918E-2</x:v>
      </x:c>
      <x:c r="G996" s="33">
        <x:f t="shared" si="567"/>
        <x:v>-3.5644503734680866E-3</x:v>
      </x:c>
      <x:c r="H996" s="33">
        <x:f t="shared" si="568"/>
        <x:v>1.2357120790862375E-4</x:v>
      </x:c>
      <x:c r="I996" s="33">
        <x:f t="shared" si="569"/>
        <x:v>-6.5004136626867215E-4</x:v>
      </x:c>
      <x:c r="J996" s="34">
        <x:f t="shared" si="570"/>
        <x:v>0.11912815492187853</x:v>
      </x:c>
      <x:c r="K996" s="34">
        <x:f t="shared" si="571"/>
        <x:v>0.1163172323275936</x:v>
      </x:c>
      <x:c r="L996" s="34">
        <x:f t="shared" si="572"/>
        <x:v>0.9017902576709167</x:v>
      </x:c>
      <x:c r="M996" s="34">
        <x:f t="shared" si="573"/>
        <x:v>7.0391151216316339E-2</x:v>
      </x:c>
      <x:c r="N996" s="34">
        <x:f t="shared" si="544"/>
        <x:v>1.2076267961367053</x:v>
      </x:c>
      <x:c r="O996" s="35">
        <x:f t="shared" si="545"/>
        <x:v>0.19496535519307848</x:v>
      </x:c>
      <x:c r="P996" s="26" t="b">
        <x:f t="shared" si="546"/>
        <x:v>0</x:v>
      </x:c>
      <x:c r="Q996" s="26" t="b">
        <x:f t="shared" si="547"/>
        <x:v>0</x:v>
      </x:c>
      <x:c r="R996" s="26" t="b">
        <x:f t="shared" si="548"/>
        <x:v>0</x:v>
      </x:c>
      <x:c r="S996" s="26" t="b">
        <x:f t="shared" si="574"/>
        <x:v>0</x:v>
      </x:c>
      <x:c r="T996" s="26" t="str">
        <x:f t="shared" si="575"/>
        <x:v>不调</x:v>
      </x:c>
      <x:c r="U996" s="34">
        <x:f t="shared" si="549"/>
        <x:v>0.11912815492187853</x:v>
      </x:c>
      <x:c r="V996" s="34">
        <x:f t="shared" si="550"/>
        <x:v>0.1163172323275936</x:v>
      </x:c>
      <x:c r="W996" s="34">
        <x:f t="shared" si="551"/>
        <x:v>0.9017902576709167</x:v>
      </x:c>
      <x:c r="X996" s="34">
        <x:f t="shared" si="552"/>
        <x:v>7.0391151216316339E-2</x:v>
      </x:c>
      <x:c r="Y996" s="34">
        <x:f t="shared" si="576"/>
        <x:v>0.99998626710299976</x:v>
      </x:c>
      <x:c r="Z996" s="34">
        <x:f t="shared" si="553"/>
        <x:v>0.11912651894719715</x:v>
      </x:c>
      <x:c r="AA996" s="34">
        <x:f t="shared" si="554"/>
        <x:v>0.11631563495502269</x:v>
      </x:c>
      <x:c r="AB996" s="34">
        <x:f t="shared" si="555"/>
        <x:v>0.90177787347819227</x:v>
      </x:c>
      <x:c r="AC996" s="34">
        <x:f t="shared" si="556"/>
        <x:v>7.039018454188696E-2</x:v>
      </x:c>
      <x:c r="AD996" s="34">
        <x:f t="shared" si="557"/>
        <x:v>1.2076102119222991</x:v>
      </x:c>
      <x:c r="AE996" s="34">
        <x:f t="shared" si="577"/>
        <x:v>1.242865545467589</x:v>
      </x:c>
      <x:c r="AF996" s="33">
        <x:f t="shared" si="558"/>
        <x:v>-2.8366168548043635E-2</x:v>
      </x:c>
      <x:c r="AG996" s="33">
        <x:f t="shared" si="578"/>
        <x:v>2.3102356611823804E-3</x:v>
      </x:c>
      <x:c r="AH996" s="30">
        <x:f t="shared" si="579"/>
        <x:v>45197</x:v>
      </x:c>
      <x:c r="AI996" s="36">
        <x:f t="shared" si="559"/>
        <x:v>2023</x:v>
      </x:c>
      <x:c r="AJ996" s="36">
        <x:f t="shared" si="560"/>
        <x:v>12</x:v>
      </x:c>
      <x:c r="AK996" s="26">
        <x:f t="shared" si="561"/>
        <x:v>0</x:v>
      </x:c>
      <x:c r="AL996" s="34">
        <x:f t="shared" si="580"/>
        <x:v>1.2051134800335761</x:v>
      </x:c>
      <x:c r="AM996" s="35" t="str">
        <x:f t="shared" si="562"/>
      </x:c>
      <x:c r="AN996" s="34">
        <x:f t="shared" si="581"/>
        <x:v>1.242865545467589</x:v>
      </x:c>
      <x:c r="AO996" s="35">
        <x:f t="shared" si="563"/>
        <x:v>-2.8366168548043635E-2</x:v>
      </x:c>
      <x:c r="AP996" s="31">
        <x:f t="shared" si="564"/>
        <x:v>1</x:v>
      </x:c>
      <x:c r="AQ996" s="26" t="b">
        <x:f t="shared" si="565"/>
        <x:v>1</x:v>
      </x:c>
    </x:row>
    <x:row r="997">
      <x:c r="A997" s="30" t="n">
        <x:f>'净值底稿'!A959</x:f>
        <x:v>45271</x:v>
      </x:c>
      <x:c r="B997" s="32" t="n">
        <x:f>'净值底稿'!F959</x:f>
        <x:v>1.60695221677418</x:v>
      </x:c>
      <x:c r="C997" s="32" t="n">
        <x:f>'净值底稿'!O959</x:f>
        <x:v>1.2284273605980698</x:v>
      </x:c>
      <x:c r="D997" s="32" t="n">
        <x:f>'净值底稿'!P959</x:f>
        <x:v>1.6199</x:v>
      </x:c>
      <x:c r="E997" s="32" t="n">
        <x:f>'净值底稿'!Q959</x:f>
        <x:v>1.6747</x:v>
      </x:c>
      <x:c r="F997" s="33">
        <x:f t="shared" si="566"/>
        <x:v>2.2270250868930086E-2</x:v>
      </x:c>
      <x:c r="G997" s="33">
        <x:f t="shared" si="567"/>
        <x:v>1.0416171466263613E-2</x:v>
      </x:c>
      <x:c r="H997" s="33">
        <x:f t="shared" si="568"/>
        <x:v>7.4133563971079397E-4</x:v>
      </x:c>
      <x:c r="I997" s="33">
        <x:f t="shared" si="569"/>
        <x:v>-9.6978298149134057E-3</x:v>
      </x:c>
      <x:c r="J997" s="34">
        <x:f t="shared" si="570"/>
        <x:v>0.12177949640929359</x:v>
      </x:c>
      <x:c r="K997" s="34">
        <x:f t="shared" si="571"/>
        <x:v>0.11752719855292153</x:v>
      </x:c>
      <x:c r="L997" s="34">
        <x:f t="shared" si="572"/>
        <x:v>0.9024463935549043</x:v>
      </x:c>
      <x:c r="M997" s="34">
        <x:f t="shared" si="573"/>
        <x:v>6.9707552511559398E-2</x:v>
      </x:c>
      <x:c r="N997" s="34">
        <x:f t="shared" si="544"/>
        <x:v>1.2114606410286788</x:v>
      </x:c>
      <x:c r="O997" s="35">
        <x:f t="shared" si="545"/>
        <x:v>0.19753567458783833</x:v>
      </x:c>
      <x:c r="P997" s="26" t="b">
        <x:f t="shared" si="546"/>
        <x:v>0</x:v>
      </x:c>
      <x:c r="Q997" s="26" t="b">
        <x:f t="shared" si="547"/>
        <x:v>0</x:v>
      </x:c>
      <x:c r="R997" s="26" t="b">
        <x:f t="shared" si="548"/>
        <x:v>0</x:v>
      </x:c>
      <x:c r="S997" s="26" t="b">
        <x:f t="shared" si="574"/>
        <x:v>0</x:v>
      </x:c>
      <x:c r="T997" s="26" t="str">
        <x:f t="shared" si="575"/>
        <x:v>不调</x:v>
      </x:c>
      <x:c r="U997" s="34">
        <x:f t="shared" si="549"/>
        <x:v>0.12177949640929359</x:v>
      </x:c>
      <x:c r="V997" s="34">
        <x:f t="shared" si="550"/>
        <x:v>0.11752719855292153</x:v>
      </x:c>
      <x:c r="W997" s="34">
        <x:f t="shared" si="551"/>
        <x:v>0.9024463935549043</x:v>
      </x:c>
      <x:c r="X997" s="34">
        <x:f t="shared" si="552"/>
        <x:v>6.9707552511559398E-2</x:v>
      </x:c>
      <x:c r="Y997" s="34">
        <x:f t="shared" si="576"/>
        <x:v>0.99995880187477393</x:v>
      </x:c>
      <x:c r="Z997" s="34">
        <x:f t="shared" si="553"/>
        <x:v>0.12177447932235055</x:v>
      </x:c>
      <x:c r="AA997" s="34">
        <x:f t="shared" si="554"/>
        <x:v>0.11752235665267807</x:v>
      </x:c>
      <x:c r="AB997" s="34">
        <x:f t="shared" si="555"/>
        <x:v>0.90240921445537281</x:v>
      </x:c>
      <x:c r="AC997" s="34">
        <x:f t="shared" si="556"/>
        <x:v>6.9704680691081822E-2</x:v>
      </x:c>
      <x:c r="AD997" s="34">
        <x:f t="shared" si="557"/>
        <x:v>1.2114107311214832</x:v>
      </x:c>
      <x:c r="AE997" s="34">
        <x:f t="shared" si="577"/>
        <x:v>1.242865545467589</x:v>
      </x:c>
      <x:c r="AF997" s="33">
        <x:f t="shared" si="558"/>
        <x:v>-2.5308300210600709E-2</x:v>
      </x:c>
      <x:c r="AG997" s="33">
        <x:f t="shared" si="578"/>
        <x:v>3.1471406598444496E-3</x:v>
      </x:c>
      <x:c r="AH997" s="30">
        <x:f t="shared" si="579"/>
        <x:v>45197</x:v>
      </x:c>
      <x:c r="AI997" s="36">
        <x:f t="shared" si="559"/>
        <x:v>2023</x:v>
      </x:c>
      <x:c r="AJ997" s="36">
        <x:f t="shared" si="560"/>
        <x:v>12</x:v>
      </x:c>
      <x:c r="AK997" s="26">
        <x:f t="shared" si="561"/>
        <x:v>0</x:v>
      </x:c>
      <x:c r="AL997" s="34">
        <x:f t="shared" si="580"/>
        <x:v>1.2051134800335761</x:v>
      </x:c>
      <x:c r="AM997" s="35" t="str">
        <x:f t="shared" si="562"/>
      </x:c>
      <x:c r="AN997" s="34">
        <x:f t="shared" si="581"/>
        <x:v>1.242865545467589</x:v>
      </x:c>
      <x:c r="AO997" s="35">
        <x:f t="shared" si="563"/>
        <x:v>-2.5308300210600709E-2</x:v>
      </x:c>
      <x:c r="AP997" s="31">
        <x:f t="shared" si="564"/>
        <x:v>1</x:v>
      </x:c>
      <x:c r="AQ997" s="26" t="b">
        <x:f t="shared" si="565"/>
        <x:v>1</x:v>
      </x:c>
    </x:row>
    <x:row r="998">
      <x:c r="A998" s="30" t="n">
        <x:f>'净值底稿'!A960</x:f>
        <x:v>45272</x:v>
      </x:c>
      <x:c r="B998" s="32" t="n">
        <x:f>'净值底稿'!F960</x:f>
        <x:v>1.60060598446855</x:v>
      </x:c>
      <x:c r="C998" s="32" t="n">
        <x:f>'净值底稿'!O960</x:f>
        <x:v>1.2327104020498543</x:v>
      </x:c>
      <x:c r="D998" s="32" t="n">
        <x:f>'净值底稿'!P960</x:f>
        <x:v>1.6204</x:v>
      </x:c>
      <x:c r="E998" s="32" t="n">
        <x:f>'净值底稿'!Q960</x:f>
        <x:v>1.6688</x:v>
      </x:c>
      <x:c r="F998" s="33">
        <x:f t="shared" si="566"/>
        <x:v>-3.9492352288915678E-3</x:v>
      </x:c>
      <x:c r="G998" s="33">
        <x:f t="shared" si="567"/>
        <x:v>3.4866053860109769E-3</x:v>
      </x:c>
      <x:c r="H998" s="33">
        <x:f t="shared" si="568"/>
        <x:v>3.0866102845861221E-4</x:v>
      </x:c>
      <x:c r="I998" s="33">
        <x:f t="shared" si="569"/>
        <x:v>-3.5230190481877477E-3</x:v>
      </x:c>
      <x:c r="J998" s="34">
        <x:f t="shared" si="570"/>
        <x:v>0.1212935632586308</x:v>
      </x:c>
      <x:c r="K998" s="34">
        <x:f t="shared" si="571"/>
        <x:v>0.11793211073436</x:v>
      </x:c>
      <x:c r="L998" s="34">
        <x:f t="shared" si="572"/>
        <x:v>0.90268775301159709</x:v>
      </x:c>
      <x:c r="M998" s="34">
        <x:f t="shared" si="573"/>
        <x:v>6.9459109773259295E-2</x:v>
      </x:c>
      <x:c r="N998" s="34">
        <x:f t="shared" si="544"/>
        <x:v>1.2113725367778472</x:v>
      </x:c>
      <x:c r="O998" s="35">
        <x:f t="shared" si="545"/>
        <x:v>0.19748315793035207</x:v>
      </x:c>
      <x:c r="P998" s="26" t="b">
        <x:f t="shared" si="546"/>
        <x:v>0</x:v>
      </x:c>
      <x:c r="Q998" s="26" t="b">
        <x:f t="shared" si="547"/>
        <x:v>0</x:v>
      </x:c>
      <x:c r="R998" s="26" t="b">
        <x:f t="shared" si="548"/>
        <x:v>0</x:v>
      </x:c>
      <x:c r="S998" s="26" t="b">
        <x:f t="shared" si="574"/>
        <x:v>0</x:v>
      </x:c>
      <x:c r="T998" s="26" t="str">
        <x:f t="shared" si="575"/>
        <x:v>不调</x:v>
      </x:c>
      <x:c r="U998" s="34">
        <x:f t="shared" si="549"/>
        <x:v>0.1212935632586308</x:v>
      </x:c>
      <x:c r="V998" s="34">
        <x:f t="shared" si="550"/>
        <x:v>0.11793211073436</x:v>
      </x:c>
      <x:c r="W998" s="34">
        <x:f t="shared" si="551"/>
        <x:v>0.90268775301159709</x:v>
      </x:c>
      <x:c r="X998" s="34">
        <x:f t="shared" si="552"/>
        <x:v>6.9459109773259295E-2</x:v>
      </x:c>
      <x:c r="Y998" s="34">
        <x:f t="shared" si="576"/>
        <x:v>0.99998626710299976</x:v>
      </x:c>
      <x:c r="Z998" s="34">
        <x:f t="shared" si="553"/>
        <x:v>0.12129189754661979</x:v>
      </x:c>
      <x:c r="AA998" s="34">
        <x:f t="shared" si="554"/>
        <x:v>0.11793049118483026</x:v>
      </x:c>
      <x:c r="AB998" s="34">
        <x:f t="shared" si="555"/>
        <x:v>0.9026753564936616</x:v>
      </x:c>
      <x:c r="AC998" s="34">
        <x:f t="shared" si="556"/>
        <x:v>6.9458155898459051E-2</x:v>
      </x:c>
      <x:c r="AD998" s="34">
        <x:f t="shared" si="557"/>
        <x:v>1.2113559011235706</x:v>
      </x:c>
      <x:c r="AE998" s="34">
        <x:f t="shared" si="577"/>
        <x:v>1.242865545467589</x:v>
      </x:c>
      <x:c r="AF998" s="33">
        <x:f t="shared" si="558"/>
        <x:v>-2.5352416002620726E-2</x:v>
      </x:c>
      <x:c r="AG998" s="33">
        <x:f t="shared" si="578"/>
        <x:v>-4.5261278032282526E-5</x:v>
      </x:c>
      <x:c r="AH998" s="30">
        <x:f t="shared" si="579"/>
        <x:v>45197</x:v>
      </x:c>
      <x:c r="AI998" s="36">
        <x:f t="shared" si="559"/>
        <x:v>2023</x:v>
      </x:c>
      <x:c r="AJ998" s="36">
        <x:f t="shared" si="560"/>
        <x:v>12</x:v>
      </x:c>
      <x:c r="AK998" s="26">
        <x:f t="shared" si="561"/>
        <x:v>0</x:v>
      </x:c>
      <x:c r="AL998" s="34">
        <x:f t="shared" si="580"/>
        <x:v>1.2051134800335761</x:v>
      </x:c>
      <x:c r="AM998" s="35" t="str">
        <x:f t="shared" si="562"/>
      </x:c>
      <x:c r="AN998" s="34">
        <x:f t="shared" si="581"/>
        <x:v>1.242865545467589</x:v>
      </x:c>
      <x:c r="AO998" s="35">
        <x:f t="shared" si="563"/>
        <x:v>-2.5352416002620726E-2</x:v>
      </x:c>
      <x:c r="AP998" s="31">
        <x:f t="shared" si="564"/>
        <x:v>1</x:v>
      </x:c>
      <x:c r="AQ998" s="26" t="b">
        <x:f t="shared" si="565"/>
        <x:v>1</x:v>
      </x:c>
    </x:row>
    <x:row r="999">
      <x:c r="A999" s="30" t="n">
        <x:f>'净值底稿'!A961</x:f>
        <x:v>45273</x:v>
      </x:c>
      <x:c r="B999" s="32" t="n">
        <x:f>'净值底稿'!F961</x:f>
        <x:v>1.58558384069253</x:v>
      </x:c>
      <x:c r="C999" s="32" t="n">
        <x:f>'净值底稿'!O961</x:f>
        <x:v>1.222177959756936</x:v>
      </x:c>
      <x:c r="D999" s="32" t="n">
        <x:f>'净值底稿'!P961</x:f>
        <x:v>1.6221</x:v>
      </x:c>
      <x:c r="E999" s="32" t="n">
        <x:f>'净值底稿'!Q961</x:f>
        <x:v>1.663</x:v>
      </x:c>
      <x:c r="F999" s="33">
        <x:f t="shared" si="566"/>
        <x:v>-9.385285274319366E-3</x:v>
      </x:c>
      <x:c r="G999" s="33">
        <x:f t="shared" si="567"/>
        <x:v>-8.544133541344423E-3</x:v>
      </x:c>
      <x:c r="H999" s="33">
        <x:f t="shared" si="568"/>
        <x:v>1.0491236731671183E-3</x:v>
      </x:c>
      <x:c r="I999" s="33">
        <x:f t="shared" si="569"/>
        <x:v>-3.4755512943432931E-3</x:v>
      </x:c>
      <x:c r="J999" s="34">
        <x:f t="shared" si="570"/>
        <x:v>0.12015353848668124</x:v>
      </x:c>
      <x:c r="K999" s="34">
        <x:f t="shared" si="571"/>
        <x:v>0.11692287731955073</x:v>
      </x:c>
      <x:c r="L999" s="34">
        <x:f t="shared" si="572"/>
        <x:v>0.90362237457934369</x:v>
      </x:c>
      <x:c r="M999" s="34">
        <x:f t="shared" si="573"/>
        <x:v>6.9216750514823469E-2</x:v>
      </x:c>
      <x:c r="N999" s="34">
        <x:f t="shared" si="544"/>
        <x:v>1.2099155409003992</x:v>
      </x:c>
      <x:c r="O999" s="35">
        <x:f t="shared" si="545"/>
        <x:v>0.19594459926500621</x:v>
      </x:c>
      <x:c r="P999" s="26" t="b">
        <x:f t="shared" si="546"/>
        <x:v>0</x:v>
      </x:c>
      <x:c r="Q999" s="26" t="b">
        <x:f t="shared" si="547"/>
        <x:v>0</x:v>
      </x:c>
      <x:c r="R999" s="26" t="b">
        <x:f t="shared" si="548"/>
        <x:v>0</x:v>
      </x:c>
      <x:c r="S999" s="26" t="b">
        <x:f t="shared" si="574"/>
        <x:v>0</x:v>
      </x:c>
      <x:c r="T999" s="26" t="str">
        <x:f t="shared" si="575"/>
        <x:v>不调</x:v>
      </x:c>
      <x:c r="U999" s="34">
        <x:f t="shared" si="549"/>
        <x:v>0.12015353848668124</x:v>
      </x:c>
      <x:c r="V999" s="34">
        <x:f t="shared" si="550"/>
        <x:v>0.11692287731955073</x:v>
      </x:c>
      <x:c r="W999" s="34">
        <x:f t="shared" si="551"/>
        <x:v>0.90362237457934369</x:v>
      </x:c>
      <x:c r="X999" s="34">
        <x:f t="shared" si="552"/>
        <x:v>6.9216750514823469E-2</x:v>
      </x:c>
      <x:c r="Y999" s="34">
        <x:f t="shared" si="576"/>
        <x:v>0.99998626710299976</x:v>
      </x:c>
      <x:c r="Z999" s="34">
        <x:f t="shared" si="553"/>
        <x:v>0.12015188843051298</x:v>
      </x:c>
      <x:c r="AA999" s="34">
        <x:f t="shared" si="554"/>
        <x:v>0.11692127162971952</x:v>
      </x:c>
      <x:c r="AB999" s="34">
        <x:f t="shared" si="555"/>
        <x:v>0.90360996522634651</x:v>
      </x:c>
      <x:c r="AC999" s="34">
        <x:f t="shared" si="556"/>
        <x:v>6.9215799968317962E-2</x:v>
      </x:c>
      <x:c r="AD999" s="34">
        <x:f t="shared" si="557"/>
        <x:v>1.2098989252548971</x:v>
      </x:c>
      <x:c r="AE999" s="34">
        <x:f t="shared" si="577"/>
        <x:v>1.242865545467589</x:v>
      </x:c>
      <x:c r="AF999" s="33">
        <x:f t="shared" si="558"/>
        <x:v>-2.6524687511784939E-2</x:v>
      </x:c>
      <x:c r="AG999" s="33">
        <x:f t="shared" si="578"/>
        <x:v>-1.2027644949945682E-3</x:v>
      </x:c>
      <x:c r="AH999" s="30">
        <x:f t="shared" si="579"/>
        <x:v>45197</x:v>
      </x:c>
      <x:c r="AI999" s="36">
        <x:f t="shared" si="559"/>
        <x:v>2023</x:v>
      </x:c>
      <x:c r="AJ999" s="36">
        <x:f t="shared" si="560"/>
        <x:v>12</x:v>
      </x:c>
      <x:c r="AK999" s="26">
        <x:f t="shared" si="561"/>
        <x:v>0</x:v>
      </x:c>
      <x:c r="AL999" s="34">
        <x:f t="shared" si="580"/>
        <x:v>1.2051134800335761</x:v>
      </x:c>
      <x:c r="AM999" s="35" t="str">
        <x:f t="shared" si="562"/>
      </x:c>
      <x:c r="AN999" s="34">
        <x:f t="shared" si="581"/>
        <x:v>1.242865545467589</x:v>
      </x:c>
      <x:c r="AO999" s="35">
        <x:f t="shared" si="563"/>
        <x:v>-2.6524687511784939E-2</x:v>
      </x:c>
      <x:c r="AP999" s="31">
        <x:f t="shared" si="564"/>
        <x:v>1</x:v>
      </x:c>
      <x:c r="AQ999" s="26" t="b">
        <x:f t="shared" si="565"/>
        <x:v>1</x:v>
      </x:c>
    </x:row>
    <x:row r="1000">
      <x:c r="A1000" s="30" t="n">
        <x:f>'净值底稿'!A962</x:f>
        <x:v>45274</x:v>
      </x:c>
      <x:c r="B1000" s="32" t="n">
        <x:f>'净值底稿'!F962</x:f>
        <x:v>1.5795004992304125</x:v>
      </x:c>
      <x:c r="C1000" s="32" t="n">
        <x:f>'净值底稿'!O962</x:f>
        <x:v>1.2185520009462238</x:v>
      </x:c>
      <x:c r="D1000" s="32" t="n">
        <x:f>'净值底稿'!P962</x:f>
        <x:v>1.6228</x:v>
      </x:c>
      <x:c r="E1000" s="32" t="n">
        <x:f>'净值底稿'!Q962</x:f>
        <x:v>1.6932</x:v>
      </x:c>
      <x:c r="F1000" s="33">
        <x:f t="shared" si="566"/>
        <x:v>-3.836657076084049E-3</x:v>
      </x:c>
      <x:c r="G1000" s="33">
        <x:f t="shared" si="567"/>
        <x:v>-2.9668010143409917E-3</x:v>
      </x:c>
      <x:c r="H1000" s="33">
        <x:f t="shared" si="568"/>
        <x:v>4.3153936255468928E-4</x:v>
      </x:c>
      <x:c r="I1000" s="33">
        <x:f t="shared" si="569"/>
        <x:v>1.8159951894167081E-2</x:v>
      </x:c>
      <x:c r="J1000" s="34">
        <x:f t="shared" si="570"/>
        <x:v>0.1196909068375612</x:v>
      </x:c>
      <x:c r="K1000" s="34">
        <x:f t="shared" si="571"/>
        <x:v>0.11657438948245043</x:v>
      </x:c>
      <x:c r="L1000" s="34">
        <x:f t="shared" si="572"/>
        <x:v>0.90399990849473832</x:v>
      </x:c>
      <x:c r="M1000" s="34">
        <x:f t="shared" si="573"/>
        <x:v>7.0472755566058906E-2</x:v>
      </x:c>
      <x:c r="N1000" s="34">
        <x:f t="shared" si="544"/>
        <x:v>1.2107379603808088</x:v>
      </x:c>
      <x:c r="O1000" s="35">
        <x:f t="shared" si="545"/>
        <x:v>0.19514156163543431</x:v>
      </x:c>
      <x:c r="P1000" s="26" t="b">
        <x:f t="shared" si="546"/>
        <x:v>0</x:v>
      </x:c>
      <x:c r="Q1000" s="26" t="b">
        <x:f t="shared" si="547"/>
        <x:v>0</x:v>
      </x:c>
      <x:c r="R1000" s="26" t="b">
        <x:f t="shared" si="548"/>
        <x:v>0</x:v>
      </x:c>
      <x:c r="S1000" s="26" t="b">
        <x:f t="shared" si="574"/>
        <x:v>0</x:v>
      </x:c>
      <x:c r="T1000" s="26" t="str">
        <x:f t="shared" si="575"/>
        <x:v>不调</x:v>
      </x:c>
      <x:c r="U1000" s="34">
        <x:f t="shared" si="549"/>
        <x:v>0.1196909068375612</x:v>
      </x:c>
      <x:c r="V1000" s="34">
        <x:f t="shared" si="550"/>
        <x:v>0.11657438948245043</x:v>
      </x:c>
      <x:c r="W1000" s="34">
        <x:f t="shared" si="551"/>
        <x:v>0.90399990849473832</x:v>
      </x:c>
      <x:c r="X1000" s="34">
        <x:f t="shared" si="552"/>
        <x:v>7.0472755566058906E-2</x:v>
      </x:c>
      <x:c r="Y1000" s="34">
        <x:f t="shared" si="576"/>
        <x:v>0.99998626710299976</x:v>
      </x:c>
      <x:c r="Z1000" s="34">
        <x:f t="shared" si="553"/>
        <x:v>0.11968926313466574</x:v>
      </x:c>
      <x:c r="AA1000" s="34">
        <x:f t="shared" si="554"/>
        <x:v>0.1165727885783668</x:v>
      </x:c>
      <x:c r="AB1000" s="34">
        <x:f t="shared" si="555"/>
        <x:v>0.90398749395710676</x:v>
      </x:c>
      <x:c r="AC1000" s="34">
        <x:f t="shared" si="556"/>
        <x:v>7.0471787770965397E-2</x:v>
      </x:c>
      <x:c r="AD1000" s="34">
        <x:f t="shared" si="557"/>
        <x:v>1.2107213334411047</x:v>
      </x:c>
      <x:c r="AE1000" s="34">
        <x:f t="shared" si="577"/>
        <x:v>1.242865545467589</x:v>
      </x:c>
      <x:c r="AF1000" s="33">
        <x:f t="shared" si="558"/>
        <x:v>-2.5862984249346965E-2</x:v>
      </x:c>
      <x:c r="AG1000" s="33">
        <x:f t="shared" si="578"/>
        <x:v>6.7973296697854124E-4</x:v>
      </x:c>
      <x:c r="AH1000" s="30">
        <x:f t="shared" si="579"/>
        <x:v>45197</x:v>
      </x:c>
      <x:c r="AI1000" s="36">
        <x:f t="shared" si="559"/>
        <x:v>2023</x:v>
      </x:c>
      <x:c r="AJ1000" s="36">
        <x:f t="shared" si="560"/>
        <x:v>12</x:v>
      </x:c>
      <x:c r="AK1000" s="26">
        <x:f t="shared" si="561"/>
        <x:v>0</x:v>
      </x:c>
      <x:c r="AL1000" s="34">
        <x:f t="shared" si="580"/>
        <x:v>1.2051134800335761</x:v>
      </x:c>
      <x:c r="AM1000" s="35" t="str">
        <x:f t="shared" si="562"/>
      </x:c>
      <x:c r="AN1000" s="34">
        <x:f t="shared" si="581"/>
        <x:v>1.242865545467589</x:v>
      </x:c>
      <x:c r="AO1000" s="35">
        <x:f t="shared" si="563"/>
        <x:v>-2.5862984249346965E-2</x:v>
      </x:c>
      <x:c r="AP1000" s="31">
        <x:f t="shared" si="564"/>
        <x:v>1</x:v>
      </x:c>
      <x:c r="AQ1000" s="26" t="b">
        <x:f t="shared" si="565"/>
        <x:v>1</x:v>
      </x:c>
    </x:row>
    <x:row r="1001">
      <x:c r="A1001" s="30" t="n">
        <x:f>'净值底稿'!A963</x:f>
        <x:v>45275</x:v>
      </x:c>
      <x:c r="B1001" s="32" t="n">
        <x:f>'净值底稿'!F963</x:f>
        <x:v>1.5642713699768374</x:v>
      </x:c>
      <x:c r="C1001" s="32" t="n">
        <x:f>'净值底稿'!O963</x:f>
        <x:v>1.2116587010602504</x:v>
      </x:c>
      <x:c r="D1001" s="32" t="n">
        <x:f>'净值底稿'!P963</x:f>
        <x:v>1.6241</x:v>
      </x:c>
      <x:c r="E1001" s="32" t="n">
        <x:f>'净值底稿'!Q963</x:f>
        <x:v>1.6904</x:v>
      </x:c>
      <x:c r="F1001" s="33">
        <x:f t="shared" si="566"/>
        <x:v>-9.6417375372753744E-3</x:v>
      </x:c>
      <x:c r="G1001" s="33">
        <x:f t="shared" si="567"/>
        <x:v>-5.6569599661078218E-3</x:v>
      </x:c>
      <x:c r="H1001" s="33">
        <x:f t="shared" si="568"/>
        <x:v>8.0108454523042383E-4</x:v>
      </x:c>
      <x:c r="I1001" s="33">
        <x:f t="shared" si="569"/>
        <x:v>-1.6536735175999295E-3</x:v>
      </x:c>
      <x:c r="J1001" s="34">
        <x:f t="shared" si="570"/>
        <x:v>0.11853525067349141</x:v>
      </x:c>
      <x:c r="K1001" s="34">
        <x:f t="shared" si="571"/>
        <x:v>0.11591334098024142</x:v>
      </x:c>
      <x:c r="L1001" s="34">
        <x:f t="shared" si="572"/>
        <x:v>0.90471166436759742</x:v>
      </x:c>
      <x:c r="M1001" s="34">
        <x:f t="shared" si="573"/>
        <x:v>7.0355250441790626E-2</x:v>
      </x:c>
      <x:c r="N1001" s="34">
        <x:f t="shared" si="544"/>
        <x:v>1.2095155064631209</x:v>
      </x:c>
      <x:c r="O1001" s="35">
        <x:f t="shared" si="545"/>
        <x:v>0.19383678043062885</x:v>
      </x:c>
      <x:c r="P1001" s="26" t="b">
        <x:f t="shared" si="546"/>
        <x:v>0</x:v>
      </x:c>
      <x:c r="Q1001" s="26" t="b">
        <x:f t="shared" si="547"/>
        <x:v>0</x:v>
      </x:c>
      <x:c r="R1001" s="26" t="b">
        <x:f t="shared" si="548"/>
        <x:v>0</x:v>
      </x:c>
      <x:c r="S1001" s="26" t="b">
        <x:f t="shared" si="574"/>
        <x:v>0</x:v>
      </x:c>
      <x:c r="T1001" s="26" t="str">
        <x:f t="shared" si="575"/>
        <x:v>不调</x:v>
      </x:c>
      <x:c r="U1001" s="34">
        <x:f t="shared" si="549"/>
        <x:v>0.11853525067349141</x:v>
      </x:c>
      <x:c r="V1001" s="34">
        <x:f t="shared" si="550"/>
        <x:v>0.11591334098024142</x:v>
      </x:c>
      <x:c r="W1001" s="34">
        <x:f t="shared" si="551"/>
        <x:v>0.90471166436759742</x:v>
      </x:c>
      <x:c r="X1001" s="34">
        <x:f t="shared" si="552"/>
        <x:v>7.0355250441790626E-2</x:v>
      </x:c>
      <x:c r="Y1001" s="34">
        <x:f t="shared" si="576"/>
        <x:v>0.99998626710299976</x:v>
      </x:c>
      <x:c r="Z1001" s="34">
        <x:f t="shared" si="553"/>
        <x:v>0.11853362284110301</x:v>
      </x:c>
      <x:c r="AA1001" s="34">
        <x:f t="shared" si="554"/>
        <x:v>0.11591174915426879</x:v>
      </x:c>
      <x:c r="AB1001" s="34">
        <x:f t="shared" si="555"/>
        <x:v>0.90469924005549573</x:v>
      </x:c>
      <x:c r="AC1001" s="34">
        <x:f t="shared" si="556"/>
        <x:v>7.0354284260382885E-2</x:v>
      </x:c>
      <x:c r="AD1001" s="34">
        <x:f t="shared" si="557"/>
        <x:v>1.2094988963112503</x:v>
      </x:c>
      <x:c r="AE1001" s="34">
        <x:f t="shared" si="577"/>
        <x:v>1.242865545467589</x:v>
      </x:c>
      <x:c r="AF1001" s="33">
        <x:f t="shared" si="558"/>
        <x:v>-2.684654770422934E-2</x:v>
      </x:c>
      <x:c r="AG1001" s="33">
        <x:f t="shared" si="578"/>
        <x:v>-1.0096767076698265E-3</x:v>
      </x:c>
      <x:c r="AH1001" s="30">
        <x:f t="shared" si="579"/>
        <x:v>45197</x:v>
      </x:c>
      <x:c r="AI1001" s="36">
        <x:f t="shared" si="559"/>
        <x:v>2023</x:v>
      </x:c>
      <x:c r="AJ1001" s="36">
        <x:f t="shared" si="560"/>
        <x:v>12</x:v>
      </x:c>
      <x:c r="AK1001" s="26">
        <x:f t="shared" si="561"/>
        <x:v>0</x:v>
      </x:c>
      <x:c r="AL1001" s="34">
        <x:f t="shared" si="580"/>
        <x:v>1.2051134800335761</x:v>
      </x:c>
      <x:c r="AM1001" s="35" t="str">
        <x:f t="shared" si="562"/>
      </x:c>
      <x:c r="AN1001" s="34">
        <x:f t="shared" si="581"/>
        <x:v>1.242865545467589</x:v>
      </x:c>
      <x:c r="AO1001" s="35">
        <x:f t="shared" si="563"/>
        <x:v>-2.684654770422934E-2</x:v>
      </x:c>
      <x:c r="AP1001" s="31">
        <x:f t="shared" si="564"/>
        <x:v>1</x:v>
      </x:c>
      <x:c r="AQ1001" s="26" t="b">
        <x:f t="shared" si="565"/>
        <x:v>1</x:v>
      </x:c>
    </x:row>
    <x:row r="1002">
      <x:c r="A1002" s="30" t="n">
        <x:f>'净值底稿'!A964</x:f>
        <x:v>45278</x:v>
      </x:c>
      <x:c r="B1002" s="32" t="n">
        <x:f>'净值底稿'!F964</x:f>
        <x:v>1.5505896718919</x:v>
      </x:c>
      <x:c r="C1002" s="32" t="n">
        <x:f>'净值底稿'!O964</x:f>
        <x:v>1.1975056286488515</x:v>
      </x:c>
      <x:c r="D1002" s="32" t="n">
        <x:f>'净值底稿'!P964</x:f>
        <x:v>1.6252</x:v>
      </x:c>
      <x:c r="E1002" s="32" t="n">
        <x:f>'净值底稿'!Q964</x:f>
        <x:v>1.6895</x:v>
      </x:c>
      <x:c r="F1002" s="33">
        <x:f t="shared" si="566"/>
        <x:v>-8.7463712163574625E-3</x:v>
      </x:c>
      <x:c r="G1002" s="33">
        <x:f t="shared" si="567"/>
        <x:v>-1.1680741779029447E-2</x:v>
      </x:c>
      <x:c r="H1002" s="33">
        <x:f t="shared" si="568"/>
        <x:v>6.7729819592377005E-4</x:v>
      </x:c>
      <x:c r="I1002" s="33">
        <x:f t="shared" si="569"/>
        <x:v>-5.3241836251771701E-4</x:v>
      </x:c>
      <x:c r="J1002" s="34">
        <x:f t="shared" si="570"/>
        <x:v>0.11749688377411502</x:v>
      </x:c>
      <x:c r="K1002" s="34">
        <x:f t="shared" si="571"/>
        <x:v>0.11455781394324213</x:v>
      </x:c>
      <x:c r="L1002" s="34">
        <x:f t="shared" si="572"/>
        <x:v>0.90531199121863892</x:v>
      </x:c>
      <x:c r="M1002" s="34">
        <x:f t="shared" si="573"/>
        <x:v>7.0316826347560868E-2</x:v>
      </x:c>
      <x:c r="N1002" s="34" t="n">
        <x:f t="shared" ref="N1002:N1065" si="582">SUM(J1002:M1002)</x:f>
        <x:v>1.207683515283557</x:v>
      </x:c>
      <x:c r="O1002" s="35" t="n">
        <x:f t="shared" ref="O1002:O1065" si="583">IFERROR((J1002+K1002)/N1002,0)</x:f>
        <x:v>0.19214860083841756</x:v>
      </x:c>
      <x:c r="P1002" s="26" t="b">
        <x:f t="shared" ref="P1002:P1065" si="584">AND(MONTH(A1002)=12,OR(A1003="",YEAR(A1002)&lt;&gt;YEAR(A1003)))</x:f>
        <x:v>0</x:v>
      </x:c>
      <x:c r="Q1002" s="26" t="b">
        <x:f t="shared" ref="Q1002:Q1065" si="585">AND(MOD(MONTH(A1002),3)=0,OR(A1003="",MONTH(A1002)&lt;&gt;MONTH(A1003)))</x:f>
        <x:v>0</x:v>
      </x:c>
      <x:c r="R1002" s="26" t="b">
        <x:f t="shared" ref="R1002:R1065" si="586">OR(O1002&gt;$E$7,O1002&lt;$E$6)</x:f>
        <x:v>0</x:v>
      </x:c>
      <x:c r="S1002" s="26" t="b">
        <x:f t="shared" si="574"/>
        <x:v>0</x:v>
      </x:c>
      <x:c r="T1002" s="26" t="str">
        <x:f t="shared" si="575"/>
        <x:v>不调</x:v>
      </x:c>
      <x:c r="U1002" s="34" t="n">
        <x:f t="shared" ref="U1002:U1065" si="587">IF(OR(T1002="年末+季度",T1002="季度+动态"),N1002*$E$5/2,IF(T1002="季度",(J1002+K1002)/2,IF(T1002="动态",N1002*$E$5*IF(J1002+K1002=0,0.5,J1002/(J1002+K1002)),J1002)))</x:f>
        <x:v>0.11749688377411502</x:v>
      </x:c>
      <x:c r="V1002" s="34" t="n">
        <x:f t="shared" ref="V1002:V1065" si="588">IF(OR(T1002="年末+季度",T1002="季度+动态"),N1002*$E$5/2,IF(T1002="季度",(J1002+K1002)/2,IF(T1002="动态",N1002*$E$5*IF(J1002+K1002=0,0.5,K1002/(J1002+K1002)),K1002)))</x:f>
        <x:v>0.11455781394324213</x:v>
      </x:c>
      <x:c r="W1002" s="34" t="n">
        <x:f t="shared" ref="W1002:W1065" si="589">IF(OR(T1002="年末+季度",T1002="季度+动态",T1002="动态"),N1002*(1-$E$5)*IF(L1002+M1002=0,$B$7/($B$7+$B$8),L1002/(L1002+M1002)),L1002)</x:f>
        <x:v>0.9053119912186389</x:v>
      </x:c>
      <x:c r="X1002" s="34" t="n">
        <x:f t="shared" ref="X1002:X1065" si="590">IF(OR(T1002="年末+季度",T1002="季度+动态",T1002="动态"),N1002*(1-$E$5)*IF(L1002+M1002=0,$B$8/($B$7+$B$8),M1002/(L1002+M1002)),M1002)</x:f>
        <x:v>0.07031682634756087</x:v>
      </x:c>
      <x:c r="Y1002" s="34">
        <x:f t="shared" si="576"/>
        <x:v>0.99995880187477393</x:v>
      </x:c>
      <x:c r="Z1002" s="34" t="n">
        <x:f t="shared" ref="Z1002:Z1065" si="591">U1002*Y1002</x:f>
        <x:v>0.11749204312278362</x:v>
      </x:c>
      <x:c r="AA1002" s="34" t="n">
        <x:f t="shared" ref="AA1002:AA1065" si="592">V1002*Y1002</x:f>
        <x:v>0.11455309437607768</x:v>
      </x:c>
      <x:c r="AB1002" s="34" t="n">
        <x:f t="shared" ref="AB1002:AB1065" si="593">W1002*Y1002</x:f>
        <x:v>0.905274694061856</x:v>
      </x:c>
      <x:c r="AC1002" s="34" t="n">
        <x:f t="shared" ref="AC1002:AC1065" si="594">X1002*Y1002</x:f>
        <x:v>0.0703139294261435</x:v>
      </x:c>
      <x:c r="AD1002" s="34" t="n">
        <x:f t="shared" ref="AD1002:AD1065" si="595">SUM(Z1002:AC1002)</x:f>
        <x:v>1.2076337609868608</x:v>
      </x:c>
      <x:c r="AE1002" s="34">
        <x:f t="shared" si="577"/>
        <x:v>1.242865545467589</x:v>
      </x:c>
      <x:c r="AF1002" s="33" t="n">
        <x:f t="shared" ref="AF1002:AF1065" si="596">AD1002/AE1002-1</x:f>
        <x:v>-0.0283472211529312</x:v>
      </x:c>
      <x:c r="AG1002" s="33">
        <x:f t="shared" si="578"/>
        <x:v>-1.5420727791300992E-3</x:v>
      </x:c>
      <x:c r="AH1002" s="30">
        <x:f t="shared" si="579"/>
        <x:v>45197</x:v>
      </x:c>
      <x:c r="AI1002" s="36" t="n">
        <x:f t="shared" ref="AI1002:AI1065" si="597">YEAR(A1002)</x:f>
        <x:v>2023</x:v>
      </x:c>
      <x:c r="AJ1002" s="36" t="n">
        <x:f t="shared" ref="AJ1002:AJ1065" si="598">MONTH(A1002)</x:f>
        <x:v>12</x:v>
      </x:c>
      <x:c r="AK1002" s="26" t="n">
        <x:f t="shared" ref="AK1002:AK1065" si="599">IF(MONTH(A1002)&lt;&gt;MONTH(A1003),1,0)</x:f>
        <x:v>0</x:v>
      </x:c>
      <x:c r="AL1002" s="34">
        <x:f t="shared" si="580"/>
        <x:v>1.2051134800335761</x:v>
      </x:c>
      <x:c r="AM1002" s="35" t="str">
        <x:f t="shared" ref="AM1002:AM1065" si="600">IF(AK1002,AD1002/AL1002-1,"")</x:f>
      </x:c>
      <x:c r="AN1002" s="34">
        <x:f t="shared" si="581"/>
        <x:v>1.242865545467589</x:v>
      </x:c>
      <x:c r="AO1002" s="35" t="n">
        <x:f t="shared" ref="AO1002:AO1065" si="601">AD1002/AN1002-1</x:f>
        <x:v>-0.0283472211529312</x:v>
      </x:c>
      <x:c r="AP1002" s="31" t="n">
        <x:f t="shared" ref="AP1002:AP1065" si="602">IFERROR(SUM(Z1002:AC1002)/AD1002,0)</x:f>
        <x:v>1</x:v>
      </x:c>
      <x:c r="AQ1002" s="26" t="b">
        <x:f t="shared" ref="AQ1002:AQ1065" si="603">AND(B1002&gt;0,C1002&gt;0,D1002&gt;0,E1002&gt;0)</x:f>
        <x:v>1</x:v>
      </x:c>
    </x:row>
    <x:row r="1003">
      <x:c r="A1003" s="30" t="n">
        <x:f>'净值底稿'!A965</x:f>
        <x:v>45279</x:v>
      </x:c>
      <x:c r="B1003" s="32" t="n">
        <x:f>'净值底稿'!F965</x:f>
        <x:v>1.5607640780198024</x:v>
      </x:c>
      <x:c r="C1003" s="32" t="n">
        <x:f>'净值底稿'!O965</x:f>
        <x:v>1.1986582303927356</x:v>
      </x:c>
      <x:c r="D1003" s="32" t="n">
        <x:f>'净值底稿'!P965</x:f>
        <x:v>1.6258</x:v>
      </x:c>
      <x:c r="E1003" s="32" t="n">
        <x:f>'净值底稿'!Q965</x:f>
        <x:v>1.6903</x:v>
      </x:c>
      <x:c r="F1003" s="33" t="n">
        <x:f t="shared" ref="F1003:F1066" si="604">IFERROR(B1003/B1002-1,0)</x:f>
        <x:v>0.0065616367194607506</x:v>
      </x:c>
      <x:c r="G1003" s="33" t="n">
        <x:f t="shared" ref="G1003:G1066" si="605">IFERROR(C1003/C1002-1,0)</x:f>
        <x:v>0.0009625021513965937</x:v>
      </x:c>
      <x:c r="H1003" s="33" t="n">
        <x:f t="shared" ref="H1003:H1066" si="606">IFERROR(D1003/D1002-1,0)</x:f>
        <x:v>0.00036918533103613704</x:v>
      </x:c>
      <x:c r="I1003" s="33" t="n">
        <x:f t="shared" ref="I1003:I1066" si="607">IFERROR(E1003/E1002-1,0)</x:f>
        <x:v>0.0004735128736312877</x:v>
      </x:c>
      <x:c r="J1003" s="34" t="n">
        <x:f t="shared" ref="J1003:J1066" si="608">Z1002*(1+F1003)</x:f>
        <x:v>0.11826298322718254</x:v>
      </x:c>
      <x:c r="K1003" s="34" t="n">
        <x:f t="shared" ref="K1003:K1066" si="609">AA1002*(1+G1003)</x:f>
        <x:v>0.11466335197586379</x:v>
      </x:c>
      <x:c r="L1003" s="34" t="n">
        <x:f t="shared" ref="L1003:L1066" si="610">AB1002*(1+H1003)</x:f>
        <x:v>0.9056089081994618</x:v>
      </x:c>
      <x:c r="M1003" s="34" t="n">
        <x:f t="shared" ref="M1003:M1066" si="611">AC1002*(1+I1003)</x:f>
        <x:v>0.07034722397692239</x:v>
      </x:c>
      <x:c r="N1003" s="34">
        <x:f t="shared" si="582"/>
        <x:v>1.2088824673794307</x:v>
      </x:c>
      <x:c r="O1003" s="35">
        <x:f t="shared" si="583"/>
        <x:v>0.19267905812876512</x:v>
      </x:c>
      <x:c r="P1003" s="26" t="b">
        <x:f t="shared" si="584"/>
        <x:v>0</x:v>
      </x:c>
      <x:c r="Q1003" s="26" t="b">
        <x:f t="shared" si="585"/>
        <x:v>0</x:v>
      </x:c>
      <x:c r="R1003" s="26" t="b">
        <x:f t="shared" si="586"/>
        <x:v>0</x:v>
      </x:c>
      <x:c r="S1003" s="26" t="b">
        <x:f t="shared" ref="S1003:S1066" si="612">AND(OR(P1003,Q1003,R1003),A1003-AH1002&gt;$E$8)</x:f>
        <x:v>0</x:v>
      </x:c>
      <x:c r="T1003" s="26" t="str">
        <x:f t="shared" ref="T1003:T1066" si="613">IF(NOT(OR(P1003,Q1003,R1003)),"不调",IF(NOT(S1003),"间隔规则跳过",IF(P1003,"年末+季度",IF(AND(Q1003,R1003),"季度+动态",IF(Q1003,"季度","动态")))))</x:f>
        <x:v>不调</x:v>
      </x:c>
      <x:c r="U1003" s="34">
        <x:f t="shared" si="587"/>
        <x:v>0.11826298322718254</x:v>
      </x:c>
      <x:c r="V1003" s="34">
        <x:f t="shared" si="588"/>
        <x:v>0.11466335197586379</x:v>
      </x:c>
      <x:c r="W1003" s="34">
        <x:f t="shared" si="589"/>
        <x:v>0.90560890819946183</x:v>
      </x:c>
      <x:c r="X1003" s="34">
        <x:f t="shared" si="590"/>
        <x:v>7.0347223976922391E-2</x:v>
      </x:c>
      <x:c r="Y1003" s="34" t="n">
        <x:f t="shared" ref="Y1003:Y1066" si="614">POWER(1-$H$5,(A1003-A1002)/$H$8)</x:f>
        <x:v>0.9999862671029998</x:v>
      </x:c>
      <x:c r="Z1003" s="34">
        <x:f t="shared" si="591"/>
        <x:v>0.11826135913381494</x:v>
      </x:c>
      <x:c r="AA1003" s="34">
        <x:f t="shared" si="592"/>
        <x:v>0.1146617773158614</x:v>
      </x:c>
      <x:c r="AB1003" s="34">
        <x:f t="shared" si="593"/>
        <x:v>0.90559647156560308</x:v>
      </x:c>
      <x:c r="AC1003" s="34">
        <x:f t="shared" si="594"/>
        <x:v>7.0346257905741269E-2</x:v>
      </x:c>
      <x:c r="AD1003" s="34">
        <x:f t="shared" si="595"/>
        <x:v>1.2088658659210207</x:v>
      </x:c>
      <x:c r="AE1003" s="34" t="n">
        <x:f t="shared" ref="AE1003:AE1066" si="615">MAX(AE1002,AD1003)</x:f>
        <x:v>1.242865545467589</x:v>
      </x:c>
      <x:c r="AF1003" s="33">
        <x:f t="shared" si="596"/>
        <x:v>-2.7355879057518573E-2</x:v>
      </x:c>
      <x:c r="AG1003" s="33" t="n">
        <x:f t="shared" ref="AG1003:AG1066" si="616">AD1003/AD1002-1</x:f>
        <x:v>0.001020263737205429</x:v>
      </x:c>
      <x:c r="AH1003" s="30" t="n">
        <x:f t="shared" ref="AH1003:AH1066" si="617">IF(OR(T1003="年末+季度",T1003="季度+动态",T1003="季度",T1003="动态"),A1003,AH1002)</x:f>
        <x:v>45197</x:v>
      </x:c>
      <x:c r="AI1003" s="36">
        <x:f t="shared" si="597"/>
        <x:v>2023</x:v>
      </x:c>
      <x:c r="AJ1003" s="36">
        <x:f t="shared" si="598"/>
        <x:v>12</x:v>
      </x:c>
      <x:c r="AK1003" s="26">
        <x:f t="shared" si="599"/>
        <x:v>0</x:v>
      </x:c>
      <x:c r="AL1003" s="34" t="n">
        <x:f t="shared" ref="AL1003:AL1066" si="618">IF(AK1002,AD1002,AL1002)</x:f>
        <x:v>1.205113480033576</x:v>
      </x:c>
      <x:c r="AM1003" s="35" t="str">
        <x:f t="shared" si="600"/>
      </x:c>
      <x:c r="AN1003" s="34" t="n">
        <x:f t="shared" ref="AN1003:AN1066" si="619">IF(AI1003&lt;&gt;AI1002,AD1003,MAX(AN1002,AD1003))</x:f>
        <x:v>1.242865545467589</x:v>
      </x:c>
      <x:c r="AO1003" s="35">
        <x:f t="shared" si="601"/>
        <x:v>-2.7355879057518573E-2</x:v>
      </x:c>
      <x:c r="AP1003" s="31">
        <x:f t="shared" si="602"/>
        <x:v>1</x:v>
      </x:c>
      <x:c r="AQ1003" s="26" t="b">
        <x:f t="shared" si="603"/>
        <x:v>1</x:v>
      </x:c>
    </x:row>
    <x:row r="1004">
      <x:c r="A1004" s="30" t="n">
        <x:f>'净值底稿'!A966</x:f>
        <x:v>45280</x:v>
      </x:c>
      <x:c r="B1004" s="32" t="n">
        <x:f>'净值底稿'!F966</x:f>
        <x:v>1.528473191828215</x:v>
      </x:c>
      <x:c r="C1004" s="32" t="n">
        <x:f>'净值底稿'!O966</x:f>
        <x:v>1.1848862867156005</x:v>
      </x:c>
      <x:c r="D1004" s="32" t="n">
        <x:f>'净值底稿'!P966</x:f>
        <x:v>1.6263</x:v>
      </x:c>
      <x:c r="E1004" s="32" t="n">
        <x:f>'净值底稿'!Q966</x:f>
        <x:v>1.6993</x:v>
      </x:c>
      <x:c r="F1004" s="33">
        <x:f t="shared" si="604"/>
        <x:v>-2.0689152605662176E-2</x:v>
      </x:c>
      <x:c r="G1004" s="33">
        <x:f t="shared" si="605"/>
        <x:v>-1.1489466578494811E-2</x:v>
      </x:c>
      <x:c r="H1004" s="33">
        <x:f t="shared" si="606"/>
        <x:v>3.0754090294027314E-4</x:v>
      </x:c>
      <x:c r="I1004" s="33">
        <x:f t="shared" si="607"/>
        <x:v>5.3244986097142899E-3</x:v>
      </x:c>
      <x:c r="J1004" s="34">
        <x:f t="shared" si="608"/>
        <x:v>0.11581463182734242</x:v>
      </x:c>
      <x:c r="K1004" s="34">
        <x:f t="shared" si="609"/>
        <x:v>0.11334437465755999</x:v>
      </x:c>
      <x:c r="L1004" s="34">
        <x:f t="shared" si="610"/>
        <x:v>0.90587497952216789</x:v>
      </x:c>
      <x:c r="M1004" s="34">
        <x:f t="shared" si="611"/>
        <x:v>7.0720816458158989E-2</x:v>
      </x:c>
      <x:c r="N1004" s="34">
        <x:f t="shared" si="582"/>
        <x:v>1.2057548024652291</x:v>
      </x:c>
      <x:c r="O1004" s="35">
        <x:f t="shared" si="583"/>
        <x:v>0.19005440079224628</x:v>
      </x:c>
      <x:c r="P1004" s="26" t="b">
        <x:f t="shared" si="584"/>
        <x:v>0</x:v>
      </x:c>
      <x:c r="Q1004" s="26" t="b">
        <x:f t="shared" si="585"/>
        <x:v>0</x:v>
      </x:c>
      <x:c r="R1004" s="26" t="b">
        <x:f t="shared" si="586"/>
        <x:v>0</x:v>
      </x:c>
      <x:c r="S1004" s="26" t="b">
        <x:f t="shared" si="612"/>
        <x:v>0</x:v>
      </x:c>
      <x:c r="T1004" s="26" t="str">
        <x:f t="shared" si="613"/>
        <x:v>不调</x:v>
      </x:c>
      <x:c r="U1004" s="34">
        <x:f t="shared" si="587"/>
        <x:v>0.11581463182734242</x:v>
      </x:c>
      <x:c r="V1004" s="34">
        <x:f t="shared" si="588"/>
        <x:v>0.11334437465755999</x:v>
      </x:c>
      <x:c r="W1004" s="34">
        <x:f t="shared" si="589"/>
        <x:v>0.90587497952216789</x:v>
      </x:c>
      <x:c r="X1004" s="34">
        <x:f t="shared" si="590"/>
        <x:v>7.0720816458158989E-2</x:v>
      </x:c>
      <x:c r="Y1004" s="34">
        <x:f t="shared" si="614"/>
        <x:v>0.99998626710299976</x:v>
      </x:c>
      <x:c r="Z1004" s="34">
        <x:f t="shared" si="591"/>
        <x:v>0.11581304135693241</x:v>
      </x:c>
      <x:c r="AA1004" s="34">
        <x:f t="shared" si="592"/>
        <x:v>0.11334281811093726</x:v>
      </x:c>
      <x:c r="AB1004" s="34">
        <x:f t="shared" si="593"/>
        <x:v>0.90586253923437898</x:v>
      </x:c>
      <x:c r="AC1004" s="34">
        <x:f t="shared" si="594"/>
        <x:v>7.0719845256470792E-2</x:v>
      </x:c>
      <x:c r="AD1004" s="34">
        <x:f t="shared" si="595"/>
        <x:v>1.2057382439587194</x:v>
      </x:c>
      <x:c r="AE1004" s="34">
        <x:f t="shared" si="615"/>
        <x:v>1.242865545467589</x:v>
      </x:c>
      <x:c r="AF1004" s="33">
        <x:f t="shared" si="596"/>
        <x:v>-2.9872339485363719E-2</x:v>
      </x:c>
      <x:c r="AG1004" s="33">
        <x:f t="shared" si="616"/>
        <x:v>-2.5872365582251255E-3</x:v>
      </x:c>
      <x:c r="AH1004" s="30">
        <x:f t="shared" si="617"/>
        <x:v>45197</x:v>
      </x:c>
      <x:c r="AI1004" s="36">
        <x:f t="shared" si="597"/>
        <x:v>2023</x:v>
      </x:c>
      <x:c r="AJ1004" s="36">
        <x:f t="shared" si="598"/>
        <x:v>12</x:v>
      </x:c>
      <x:c r="AK1004" s="26">
        <x:f t="shared" si="599"/>
        <x:v>0</x:v>
      </x:c>
      <x:c r="AL1004" s="34">
        <x:f t="shared" si="618"/>
        <x:v>1.2051134800335761</x:v>
      </x:c>
      <x:c r="AM1004" s="35" t="str">
        <x:f t="shared" si="600"/>
      </x:c>
      <x:c r="AN1004" s="34">
        <x:f t="shared" si="619"/>
        <x:v>1.242865545467589</x:v>
      </x:c>
      <x:c r="AO1004" s="35">
        <x:f t="shared" si="601"/>
        <x:v>-2.9872339485363719E-2</x:v>
      </x:c>
      <x:c r="AP1004" s="31">
        <x:f t="shared" si="602"/>
        <x:v>1</x:v>
      </x:c>
      <x:c r="AQ1004" s="26" t="b">
        <x:f t="shared" si="603"/>
        <x:v>1</x:v>
      </x:c>
    </x:row>
    <x:row r="1005">
      <x:c r="A1005" s="30" t="n">
        <x:f>'净值底稿'!A967</x:f>
        <x:v>45281</x:v>
      </x:c>
      <x:c r="B1005" s="32" t="n">
        <x:f>'净值底稿'!F967</x:f>
        <x:v>1.5415981481913175</x:v>
      </x:c>
      <x:c r="C1005" s="32" t="n">
        <x:f>'净值底稿'!O967</x:f>
        <x:v>1.1926610984886141</x:v>
      </x:c>
      <x:c r="D1005" s="32" t="n">
        <x:f>'净值底稿'!P967</x:f>
        <x:v>1.6274</x:v>
      </x:c>
      <x:c r="E1005" s="32" t="n">
        <x:f>'净值底稿'!Q967</x:f>
        <x:v>1.6958</x:v>
      </x:c>
      <x:c r="F1005" s="33">
        <x:f t="shared" si="604"/>
        <x:v>8.5869719097941832E-3</x:v>
      </x:c>
      <x:c r="G1005" s="33">
        <x:f t="shared" si="605"/>
        <x:v>6.5616522532003785E-3</x:v>
      </x:c>
      <x:c r="H1005" s="33">
        <x:f t="shared" si="606"/>
        <x:v>6.763819713460073E-4</x:v>
      </x:c>
      <x:c r="I1005" s="33">
        <x:f t="shared" si="607"/>
        <x:v>-2.0596716294944972E-3</x:v>
      </x:c>
      <x:c r="J1005" s="34">
        <x:f t="shared" si="608"/>
        <x:v>0.11680752468985221</x:v>
      </x:c>
      <x:c r="K1005" s="34">
        <x:f t="shared" si="609"/>
        <x:v>0.11408653426877897</x:v>
      </x:c>
      <x:c r="L1005" s="34">
        <x:f t="shared" si="610"/>
        <x:v>0.90647524832443482</x:v>
      </x:c>
      <x:c r="M1005" s="34">
        <x:f t="shared" si="611"/>
        <x:v>7.0574185597553796E-2</x:v>
      </x:c>
      <x:c r="N1005" s="34">
        <x:f t="shared" si="582"/>
        <x:v>1.2079434928806196</x:v>
      </x:c>
      <x:c r="O1005" s="35">
        <x:f t="shared" si="583"/>
        <x:v>0.19114640736050581</x:v>
      </x:c>
      <x:c r="P1005" s="26" t="b">
        <x:f t="shared" si="584"/>
        <x:v>0</x:v>
      </x:c>
      <x:c r="Q1005" s="26" t="b">
        <x:f t="shared" si="585"/>
        <x:v>0</x:v>
      </x:c>
      <x:c r="R1005" s="26" t="b">
        <x:f t="shared" si="586"/>
        <x:v>0</x:v>
      </x:c>
      <x:c r="S1005" s="26" t="b">
        <x:f t="shared" si="612"/>
        <x:v>0</x:v>
      </x:c>
      <x:c r="T1005" s="26" t="str">
        <x:f t="shared" si="613"/>
        <x:v>不调</x:v>
      </x:c>
      <x:c r="U1005" s="34">
        <x:f t="shared" si="587"/>
        <x:v>0.11680752468985221</x:v>
      </x:c>
      <x:c r="V1005" s="34">
        <x:f t="shared" si="588"/>
        <x:v>0.11408653426877897</x:v>
      </x:c>
      <x:c r="W1005" s="34">
        <x:f t="shared" si="589"/>
        <x:v>0.90647524832443482</x:v>
      </x:c>
      <x:c r="X1005" s="34">
        <x:f t="shared" si="590"/>
        <x:v>7.0574185597553796E-2</x:v>
      </x:c>
      <x:c r="Y1005" s="34">
        <x:f t="shared" si="614"/>
        <x:v>0.99998626710299976</x:v>
      </x:c>
      <x:c r="Z1005" s="34">
        <x:f t="shared" si="591"/>
        <x:v>0.11680592058414679</x:v>
      </x:c>
      <x:c r="AA1005" s="34">
        <x:f t="shared" si="592"/>
        <x:v>0.11408496753015475</x:v>
      </x:c>
      <x:c r="AB1005" s="34">
        <x:f t="shared" si="593"/>
        <x:v>0.90646279979321631</x:v>
      </x:c>
      <x:c r="AC1005" s="34">
        <x:f t="shared" si="594"/>
        <x:v>7.0573216409532111E-2</x:v>
      </x:c>
      <x:c r="AD1005" s="34">
        <x:f t="shared" si="595"/>
        <x:v>1.20792690431705</x:v>
      </x:c>
      <x:c r="AE1005" s="34">
        <x:f t="shared" si="615"/>
        <x:v>1.242865545467589</x:v>
      </x:c>
      <x:c r="AF1005" s="33">
        <x:f t="shared" si="596"/>
        <x:v>-2.8111360297943144E-2</x:v>
      </x:c>
      <x:c r="AG1005" s="33">
        <x:f t="shared" si="616"/>
        <x:v>1.8152035645353504E-3</x:v>
      </x:c>
      <x:c r="AH1005" s="30">
        <x:f t="shared" si="617"/>
        <x:v>45197</x:v>
      </x:c>
      <x:c r="AI1005" s="36">
        <x:f t="shared" si="597"/>
        <x:v>2023</x:v>
      </x:c>
      <x:c r="AJ1005" s="36">
        <x:f t="shared" si="598"/>
        <x:v>12</x:v>
      </x:c>
      <x:c r="AK1005" s="26">
        <x:f t="shared" si="599"/>
        <x:v>0</x:v>
      </x:c>
      <x:c r="AL1005" s="34">
        <x:f t="shared" si="618"/>
        <x:v>1.2051134800335761</x:v>
      </x:c>
      <x:c r="AM1005" s="35" t="str">
        <x:f t="shared" si="600"/>
      </x:c>
      <x:c r="AN1005" s="34">
        <x:f t="shared" si="619"/>
        <x:v>1.242865545467589</x:v>
      </x:c>
      <x:c r="AO1005" s="35">
        <x:f t="shared" si="601"/>
        <x:v>-2.8111360297943144E-2</x:v>
      </x:c>
      <x:c r="AP1005" s="31">
        <x:f t="shared" si="602"/>
        <x:v>1</x:v>
      </x:c>
      <x:c r="AQ1005" s="26" t="b">
        <x:f t="shared" si="603"/>
        <x:v>1</x:v>
      </x:c>
    </x:row>
    <x:row r="1006">
      <x:c r="A1006" s="30" t="n">
        <x:f>'净值底稿'!A968</x:f>
        <x:v>45282</x:v>
      </x:c>
      <x:c r="B1006" s="32" t="n">
        <x:f>'净值底稿'!F968</x:f>
        <x:v>1.5033796393660626</x:v>
      </x:c>
      <x:c r="C1006" s="32" t="n">
        <x:f>'净值底稿'!O968</x:f>
        <x:v>1.182041018958339</x:v>
      </x:c>
      <x:c r="D1006" s="32" t="n">
        <x:f>'净值底稿'!P968</x:f>
        <x:v>1.6289</x:v>
      </x:c>
      <x:c r="E1006" s="32" t="n">
        <x:f>'净值底稿'!Q968</x:f>
        <x:v>1.7069</x:v>
      </x:c>
      <x:c r="F1006" s="33">
        <x:f t="shared" si="604"/>
        <x:v>-2.4791485945993674E-2</x:v>
      </x:c>
      <x:c r="G1006" s="33">
        <x:f t="shared" si="605"/>
        <x:v>-8.9045241298917333E-3</x:v>
      </x:c>
      <x:c r="H1006" s="33">
        <x:f t="shared" si="606"/>
        <x:v>9.2171562000742391E-4</x:v>
      </x:c>
      <x:c r="I1006" s="33">
        <x:f t="shared" si="607"/>
        <x:v>6.5455832055667518E-3</x:v>
      </x:c>
      <x:c r="J1006" s="34">
        <x:f t="shared" si="608"/>
        <x:v>0.11391012824557606</x:v>
      </x:c>
      <x:c r="K1006" s="34">
        <x:f t="shared" si="609"/>
        <x:v>0.11306909518392456</x:v>
      </x:c>
      <x:c r="L1006" s="34">
        <x:f t="shared" si="610"/>
        <x:v>0.90729830071474138</x:v>
      </x:c>
      <x:c r="M1006" s="34">
        <x:f t="shared" si="611"/>
        <x:v>7.103515926962517E-2</x:v>
      </x:c>
      <x:c r="N1006" s="34">
        <x:f t="shared" si="582"/>
        <x:v>1.2053126834138672</x:v>
      </x:c>
      <x:c r="O1006" s="35">
        <x:f t="shared" si="583"/>
        <x:v>0.18831563506543053</x:v>
      </x:c>
      <x:c r="P1006" s="26" t="b">
        <x:f t="shared" si="584"/>
        <x:v>0</x:v>
      </x:c>
      <x:c r="Q1006" s="26" t="b">
        <x:f t="shared" si="585"/>
        <x:v>0</x:v>
      </x:c>
      <x:c r="R1006" s="26" t="b">
        <x:f t="shared" si="586"/>
        <x:v>0</x:v>
      </x:c>
      <x:c r="S1006" s="26" t="b">
        <x:f t="shared" si="612"/>
        <x:v>0</x:v>
      </x:c>
      <x:c r="T1006" s="26" t="str">
        <x:f t="shared" si="613"/>
        <x:v>不调</x:v>
      </x:c>
      <x:c r="U1006" s="34">
        <x:f t="shared" si="587"/>
        <x:v>0.11391012824557606</x:v>
      </x:c>
      <x:c r="V1006" s="34">
        <x:f t="shared" si="588"/>
        <x:v>0.11306909518392456</x:v>
      </x:c>
      <x:c r="W1006" s="34">
        <x:f t="shared" si="589"/>
        <x:v>0.90729830071474138</x:v>
      </x:c>
      <x:c r="X1006" s="34">
        <x:f t="shared" si="590"/>
        <x:v>7.103515926962517E-2</x:v>
      </x:c>
      <x:c r="Y1006" s="34">
        <x:f t="shared" si="614"/>
        <x:v>0.99998626710299976</x:v>
      </x:c>
      <x:c r="Z1006" s="34">
        <x:f t="shared" si="591"/>
        <x:v>0.11390856392951758</x:v>
      </x:c>
      <x:c r="AA1006" s="34">
        <x:f t="shared" si="592"/>
        <x:v>0.11306754241768649</x:v>
      </x:c>
      <x:c r="AB1006" s="34">
        <x:f t="shared" si="593"/>
        <x:v>0.90728584088062914</x:v>
      </x:c>
      <x:c r="AC1006" s="34">
        <x:f t="shared" si="594"/>
        <x:v>7.1034183751099531E-2</x:v>
      </x:c>
      <x:c r="AD1006" s="34">
        <x:f t="shared" si="595"/>
        <x:v>1.2052961309789327</x:v>
      </x:c>
      <x:c r="AE1006" s="34">
        <x:f t="shared" si="615"/>
        <x:v>1.242865545467589</x:v>
      </x:c>
      <x:c r="AF1006" s="33">
        <x:f t="shared" si="596"/>
        <x:v>-3.0228060167620141E-2</x:v>
      </x:c>
      <x:c r="AG1006" s="33">
        <x:f t="shared" si="616"/>
        <x:v>-2.1779242839239377E-3</x:v>
      </x:c>
      <x:c r="AH1006" s="30">
        <x:f t="shared" si="617"/>
        <x:v>45197</x:v>
      </x:c>
      <x:c r="AI1006" s="36">
        <x:f t="shared" si="597"/>
        <x:v>2023</x:v>
      </x:c>
      <x:c r="AJ1006" s="36">
        <x:f t="shared" si="598"/>
        <x:v>12</x:v>
      </x:c>
      <x:c r="AK1006" s="26">
        <x:f t="shared" si="599"/>
        <x:v>0</x:v>
      </x:c>
      <x:c r="AL1006" s="34">
        <x:f t="shared" si="618"/>
        <x:v>1.2051134800335761</x:v>
      </x:c>
      <x:c r="AM1006" s="35" t="str">
        <x:f t="shared" si="600"/>
      </x:c>
      <x:c r="AN1006" s="34">
        <x:f t="shared" si="619"/>
        <x:v>1.242865545467589</x:v>
      </x:c>
      <x:c r="AO1006" s="35">
        <x:f t="shared" si="601"/>
        <x:v>-3.0228060167620141E-2</x:v>
      </x:c>
      <x:c r="AP1006" s="31">
        <x:f t="shared" si="602"/>
        <x:v>1</x:v>
      </x:c>
      <x:c r="AQ1006" s="26" t="b">
        <x:f t="shared" si="603"/>
        <x:v>1</x:v>
      </x:c>
    </x:row>
    <x:row r="1007">
      <x:c r="A1007" s="30" t="n">
        <x:f>'净值底稿'!A969</x:f>
        <x:v>45285</x:v>
      </x:c>
      <x:c r="B1007" s="32" t="n">
        <x:f>'净值底稿'!F969</x:f>
        <x:v>1.507564202678715</x:v>
      </x:c>
      <x:c r="C1007" s="32" t="n">
        <x:f>'净值底稿'!O969</x:f>
        <x:v>1.181605028762794</x:v>
      </x:c>
      <x:c r="D1007" s="32" t="n">
        <x:f>'净值底稿'!P969</x:f>
        <x:v>1.6302</x:v>
      </x:c>
      <x:c r="E1007" s="32" t="n">
        <x:f>'净值底稿'!Q969</x:f>
        <x:v>1.7081</x:v>
      </x:c>
      <x:c r="F1007" s="33">
        <x:f t="shared" si="604"/>
        <x:v>2.7834375317314919E-3</x:v>
      </x:c>
      <x:c r="G1007" s="33">
        <x:f t="shared" si="605"/>
        <x:v>-3.6884523341607078E-4</x:v>
      </x:c>
      <x:c r="H1007" s="33">
        <x:f t="shared" si="606"/>
        <x:v>7.9808459696728562E-4</x:v>
      </x:c>
      <x:c r="I1007" s="33">
        <x:f t="shared" si="607"/>
        <x:v>7.0302888276985165E-4</x:v>
      </x:c>
      <x:c r="J1007" s="34">
        <x:f t="shared" si="608"/>
        <x:v>0.11422562130154464</x:v>
      </x:c>
      <x:c r="K1007" s="34">
        <x:f t="shared" si="609"/>
        <x:v>0.11302583799361166</x:v>
      </x:c>
      <x:c r="L1007" s="34">
        <x:f t="shared" si="610"/>
        <x:v>0.90800993173528244</x:v>
      </x:c>
      <x:c r="M1007" s="34">
        <x:f t="shared" si="611"/>
        <x:v>7.1084122833940541E-2</x:v>
      </x:c>
      <x:c r="N1007" s="34">
        <x:f t="shared" si="582"/>
        <x:v>1.2063455138643793</x:v>
      </x:c>
      <x:c r="O1007" s="35">
        <x:f t="shared" si="583"/>
        <x:v>0.18838007576053747</x:v>
      </x:c>
      <x:c r="P1007" s="26" t="b">
        <x:f t="shared" si="584"/>
        <x:v>0</x:v>
      </x:c>
      <x:c r="Q1007" s="26" t="b">
        <x:f t="shared" si="585"/>
        <x:v>0</x:v>
      </x:c>
      <x:c r="R1007" s="26" t="b">
        <x:f t="shared" si="586"/>
        <x:v>0</x:v>
      </x:c>
      <x:c r="S1007" s="26" t="b">
        <x:f t="shared" si="612"/>
        <x:v>0</x:v>
      </x:c>
      <x:c r="T1007" s="26" t="str">
        <x:f t="shared" si="613"/>
        <x:v>不调</x:v>
      </x:c>
      <x:c r="U1007" s="34">
        <x:f t="shared" si="587"/>
        <x:v>0.11422562130154464</x:v>
      </x:c>
      <x:c r="V1007" s="34">
        <x:f t="shared" si="588"/>
        <x:v>0.11302583799361166</x:v>
      </x:c>
      <x:c r="W1007" s="34">
        <x:f t="shared" si="589"/>
        <x:v>0.90800993173528244</x:v>
      </x:c>
      <x:c r="X1007" s="34">
        <x:f t="shared" si="590"/>
        <x:v>7.1084122833940541E-2</x:v>
      </x:c>
      <x:c r="Y1007" s="34">
        <x:f t="shared" si="614"/>
        <x:v>0.99995880187477393</x:v>
      </x:c>
      <x:c r="Z1007" s="34">
        <x:f t="shared" si="591"/>
        <x:v>0.11422091542009423</x:v>
      </x:c>
      <x:c r="AA1007" s="34">
        <x:f t="shared" si="592"/>
        <x:v>0.11302118154098421</x:v>
      </x:c>
      <x:c r="AB1007" s="34">
        <x:f t="shared" si="593"/>
        <x:v>0.90797252342840828</x:v>
      </x:c>
      <x:c r="AC1007" s="34">
        <x:f t="shared" si="594"/>
        <x:v>7.1081194301346448E-2</x:v>
      </x:c>
      <x:c r="AD1007" s="34">
        <x:f t="shared" si="595"/>
        <x:v>1.2062958146908334</x:v>
      </x:c>
      <x:c r="AE1007" s="34">
        <x:f t="shared" si="615"/>
        <x:v>1.242865545467589</x:v>
      </x:c>
      <x:c r="AF1007" s="33">
        <x:f t="shared" si="596"/>
        <x:v>-2.9423722389051665E-2</x:v>
      </x:c>
      <x:c r="AG1007" s="33">
        <x:f t="shared" si="616"/>
        <x:v>8.2940921007401691E-4</x:v>
      </x:c>
      <x:c r="AH1007" s="30">
        <x:f t="shared" si="617"/>
        <x:v>45197</x:v>
      </x:c>
      <x:c r="AI1007" s="36">
        <x:f t="shared" si="597"/>
        <x:v>2023</x:v>
      </x:c>
      <x:c r="AJ1007" s="36">
        <x:f t="shared" si="598"/>
        <x:v>12</x:v>
      </x:c>
      <x:c r="AK1007" s="26">
        <x:f t="shared" si="599"/>
        <x:v>0</x:v>
      </x:c>
      <x:c r="AL1007" s="34">
        <x:f t="shared" si="618"/>
        <x:v>1.2051134800335761</x:v>
      </x:c>
      <x:c r="AM1007" s="35" t="str">
        <x:f t="shared" si="600"/>
      </x:c>
      <x:c r="AN1007" s="34">
        <x:f t="shared" si="619"/>
        <x:v>1.242865545467589</x:v>
      </x:c>
      <x:c r="AO1007" s="35">
        <x:f t="shared" si="601"/>
        <x:v>-2.9423722389051665E-2</x:v>
      </x:c>
      <x:c r="AP1007" s="31">
        <x:f t="shared" si="602"/>
        <x:v>1</x:v>
      </x:c>
      <x:c r="AQ1007" s="26" t="b">
        <x:f t="shared" si="603"/>
        <x:v>1</x:v>
      </x:c>
    </x:row>
    <x:row r="1008">
      <x:c r="A1008" s="30" t="n">
        <x:f>'净值底稿'!A970</x:f>
        <x:v>45286</x:v>
      </x:c>
      <x:c r="B1008" s="32" t="n">
        <x:f>'净值底稿'!F970</x:f>
        <x:v>1.4814046713761795</x:v>
      </x:c>
      <x:c r="C1008" s="32" t="n">
        <x:f>'净值底稿'!O970</x:f>
        <x:v>1.1680981676793702</x:v>
      </x:c>
      <x:c r="D1008" s="32" t="n">
        <x:f>'净值底稿'!P970</x:f>
        <x:v>1.6314</x:v>
      </x:c>
      <x:c r="E1008" s="32" t="n">
        <x:f>'净值底稿'!Q970</x:f>
        <x:v>1.713</x:v>
      </x:c>
      <x:c r="F1008" s="33">
        <x:f t="shared" si="604"/>
        <x:v>-1.7352183911009567E-2</x:v>
      </x:c>
      <x:c r="G1008" s="33">
        <x:f t="shared" si="605"/>
        <x:v>-1.1430944143464017E-2</x:v>
      </x:c>
      <x:c r="H1008" s="33">
        <x:f t="shared" si="606"/>
        <x:v>7.3610599926388076E-4</x:v>
      </x:c>
      <x:c r="I1008" s="33">
        <x:f t="shared" si="607"/>
        <x:v>2.8686845032492858E-3</x:v>
      </x:c>
      <x:c r="J1008" s="34">
        <x:f t="shared" si="608"/>
        <x:v>0.11223893308924089</x:v>
      </x:c>
      <x:c r="K1008" s="34">
        <x:f t="shared" si="609"/>
        <x:v>0.11172924272776091</x:v>
      </x:c>
      <x:c r="L1008" s="34">
        <x:f t="shared" si="610"/>
        <x:v>0.90864088745007066</x:v>
      </x:c>
      <x:c r="M1008" s="34">
        <x:f t="shared" si="611"/>
        <x:v>7.1285103821911167E-2</x:v>
      </x:c>
      <x:c r="N1008" s="34">
        <x:f t="shared" si="582"/>
        <x:v>1.2038941670889836</x:v>
      </x:c>
      <x:c r="O1008" s="35">
        <x:f t="shared" si="583"/>
        <x:v>0.18603643238720635</x:v>
      </x:c>
      <x:c r="P1008" s="26" t="b">
        <x:f t="shared" si="584"/>
        <x:v>0</x:v>
      </x:c>
      <x:c r="Q1008" s="26" t="b">
        <x:f t="shared" si="585"/>
        <x:v>0</x:v>
      </x:c>
      <x:c r="R1008" s="26" t="b">
        <x:f t="shared" si="586"/>
        <x:v>0</x:v>
      </x:c>
      <x:c r="S1008" s="26" t="b">
        <x:f t="shared" si="612"/>
        <x:v>0</x:v>
      </x:c>
      <x:c r="T1008" s="26" t="str">
        <x:f t="shared" si="613"/>
        <x:v>不调</x:v>
      </x:c>
      <x:c r="U1008" s="34">
        <x:f t="shared" si="587"/>
        <x:v>0.11223893308924089</x:v>
      </x:c>
      <x:c r="V1008" s="34">
        <x:f t="shared" si="588"/>
        <x:v>0.11172924272776091</x:v>
      </x:c>
      <x:c r="W1008" s="34">
        <x:f t="shared" si="589"/>
        <x:v>0.90864088745007066</x:v>
      </x:c>
      <x:c r="X1008" s="34">
        <x:f t="shared" si="590"/>
        <x:v>7.1285103821911167E-2</x:v>
      </x:c>
      <x:c r="Y1008" s="34">
        <x:f t="shared" si="614"/>
        <x:v>0.99998626710299976</x:v>
      </x:c>
      <x:c r="Z1008" s="34">
        <x:f t="shared" si="591"/>
        <x:v>0.11223739172353336</x:v>
      </x:c>
      <x:c r="AA1008" s="34">
        <x:f t="shared" si="592"/>
        <x:v>0.11172770836157862</x:v>
      </x:c>
      <x:c r="AB1008" s="34">
        <x:f t="shared" si="593"/>
        <x:v>0.90862840917835308</x:v>
      </x:c>
      <x:c r="AC1008" s="34">
        <x:f t="shared" si="594"/>
        <x:v>7.1284124870922727E-2</x:v>
      </x:c>
      <x:c r="AD1008" s="34">
        <x:f t="shared" si="595"/>
        <x:v>1.203877634134388</x:v>
      </x:c>
      <x:c r="AE1008" s="34">
        <x:f t="shared" si="615"/>
        <x:v>1.242865545467589</x:v>
      </x:c>
      <x:c r="AF1008" s="33">
        <x:f t="shared" si="596"/>
        <x:v>-3.1369371751739261E-2</x:v>
      </x:c>
      <x:c r="AG1008" s="33">
        <x:f t="shared" si="616"/>
        <x:v>-2.0046331314389487E-3</x:v>
      </x:c>
      <x:c r="AH1008" s="30">
        <x:f t="shared" si="617"/>
        <x:v>45197</x:v>
      </x:c>
      <x:c r="AI1008" s="36">
        <x:f t="shared" si="597"/>
        <x:v>2023</x:v>
      </x:c>
      <x:c r="AJ1008" s="36">
        <x:f t="shared" si="598"/>
        <x:v>12</x:v>
      </x:c>
      <x:c r="AK1008" s="26">
        <x:f t="shared" si="599"/>
        <x:v>0</x:v>
      </x:c>
      <x:c r="AL1008" s="34">
        <x:f t="shared" si="618"/>
        <x:v>1.2051134800335761</x:v>
      </x:c>
      <x:c r="AM1008" s="35" t="str">
        <x:f t="shared" si="600"/>
      </x:c>
      <x:c r="AN1008" s="34">
        <x:f t="shared" si="619"/>
        <x:v>1.242865545467589</x:v>
      </x:c>
      <x:c r="AO1008" s="35">
        <x:f t="shared" si="601"/>
        <x:v>-3.1369371751739261E-2</x:v>
      </x:c>
      <x:c r="AP1008" s="31">
        <x:f t="shared" si="602"/>
        <x:v>1</x:v>
      </x:c>
      <x:c r="AQ1008" s="26" t="b">
        <x:f t="shared" si="603"/>
        <x:v>1</x:v>
      </x:c>
    </x:row>
    <x:row r="1009">
      <x:c r="A1009" s="30" t="n">
        <x:f>'净值底稿'!A971</x:f>
        <x:v>45287</x:v>
      </x:c>
      <x:c r="B1009" s="32" t="n">
        <x:f>'净值底稿'!F971</x:f>
        <x:v>1.4858056821318735</x:v>
      </x:c>
      <x:c r="C1009" s="32" t="n">
        <x:f>'净值底稿'!O971</x:f>
        <x:v>1.1764399568023443</x:v>
      </x:c>
      <x:c r="D1009" s="32" t="n">
        <x:f>'净值底稿'!P971</x:f>
        <x:v>1.633</x:v>
      </x:c>
      <x:c r="E1009" s="32" t="n">
        <x:f>'净值底稿'!Q971</x:f>
        <x:v>1.7189</x:v>
      </x:c>
      <x:c r="F1009" s="33">
        <x:f t="shared" si="604"/>
        <x:v>2.9708362885110251E-3</x:v>
      </x:c>
      <x:c r="G1009" s="33">
        <x:f t="shared" si="605"/>
        <x:v>7.1413425290671739E-3</x:v>
      </x:c>
      <x:c r="H1009" s="33">
        <x:f t="shared" si="606"/>
        <x:v>9.8075272771858124E-4</x:v>
      </x:c>
      <x:c r="I1009" s="33">
        <x:f t="shared" si="607"/>
        <x:v>3.4442498540572242E-3</x:v>
      </x:c>
      <x:c r="J1009" s="34">
        <x:f t="shared" si="608"/>
        <x:v>0.11257083063979346</x:v>
      </x:c>
      <x:c r="K1009" s="34">
        <x:f t="shared" si="609"/>
        <x:v>0.11252559419697637</x:v>
      </x:c>
      <x:c r="L1009" s="34">
        <x:f t="shared" si="610"/>
        <x:v>0.90951954896913734</x:v>
      </x:c>
      <x:c r="M1009" s="34">
        <x:f t="shared" si="611"/>
        <x:v>7.1529645207606005E-2</x:v>
      </x:c>
      <x:c r="N1009" s="34">
        <x:f t="shared" si="582"/>
        <x:v>1.2061456190135131</x:v>
      </x:c>
      <x:c r="O1009" s="35">
        <x:f t="shared" si="583"/>
        <x:v>0.18662458436890278</x:v>
      </x:c>
      <x:c r="P1009" s="26" t="b">
        <x:f t="shared" si="584"/>
        <x:v>0</x:v>
      </x:c>
      <x:c r="Q1009" s="26" t="b">
        <x:f t="shared" si="585"/>
        <x:v>0</x:v>
      </x:c>
      <x:c r="R1009" s="26" t="b">
        <x:f t="shared" si="586"/>
        <x:v>0</x:v>
      </x:c>
      <x:c r="S1009" s="26" t="b">
        <x:f t="shared" si="612"/>
        <x:v>0</x:v>
      </x:c>
      <x:c r="T1009" s="26" t="str">
        <x:f t="shared" si="613"/>
        <x:v>不调</x:v>
      </x:c>
      <x:c r="U1009" s="34">
        <x:f t="shared" si="587"/>
        <x:v>0.11257083063979346</x:v>
      </x:c>
      <x:c r="V1009" s="34">
        <x:f t="shared" si="588"/>
        <x:v>0.11252559419697637</x:v>
      </x:c>
      <x:c r="W1009" s="34">
        <x:f t="shared" si="589"/>
        <x:v>0.90951954896913734</x:v>
      </x:c>
      <x:c r="X1009" s="34">
        <x:f t="shared" si="590"/>
        <x:v>7.1529645207606005E-2</x:v>
      </x:c>
      <x:c r="Y1009" s="34">
        <x:f t="shared" si="614"/>
        <x:v>0.99998626710299976</x:v>
      </x:c>
      <x:c r="Z1009" s="34">
        <x:f t="shared" si="591"/>
        <x:v>0.11256928471617106</x:v>
      </x:c>
      <x:c r="AA1009" s="34">
        <x:f t="shared" si="592"/>
        <x:v>0.11252404889458137</x:v>
      </x:c>
      <x:c r="AB1009" s="34">
        <x:f t="shared" si="593"/>
        <x:v>0.90950705863085168</x:v>
      </x:c>
      <x:c r="AC1009" s="34">
        <x:f t="shared" si="594"/>
        <x:v>7.152866289835591E-2</x:v>
      </x:c>
      <x:c r="AD1009" s="34">
        <x:f t="shared" si="595"/>
        <x:v>1.2061290551399599</x:v>
      </x:c>
      <x:c r="AE1009" s="34">
        <x:f t="shared" si="615"/>
        <x:v>1.242865545467589</x:v>
      </x:c>
      <x:c r="AF1009" s="33">
        <x:f t="shared" si="596"/>
        <x:v>-2.9557895833219883E-2</x:v>
      </x:c>
      <x:c r="AG1009" s="33">
        <x:f t="shared" si="616"/>
        <x:v>1.870141068939013E-3</x:v>
      </x:c>
      <x:c r="AH1009" s="30">
        <x:f t="shared" si="617"/>
        <x:v>45197</x:v>
      </x:c>
      <x:c r="AI1009" s="36">
        <x:f t="shared" si="597"/>
        <x:v>2023</x:v>
      </x:c>
      <x:c r="AJ1009" s="36">
        <x:f t="shared" si="598"/>
        <x:v>12</x:v>
      </x:c>
      <x:c r="AK1009" s="26">
        <x:f t="shared" si="599"/>
        <x:v>0</x:v>
      </x:c>
      <x:c r="AL1009" s="34">
        <x:f t="shared" si="618"/>
        <x:v>1.2051134800335761</x:v>
      </x:c>
      <x:c r="AM1009" s="35" t="str">
        <x:f t="shared" si="600"/>
      </x:c>
      <x:c r="AN1009" s="34">
        <x:f t="shared" si="619"/>
        <x:v>1.242865545467589</x:v>
      </x:c>
      <x:c r="AO1009" s="35">
        <x:f t="shared" si="601"/>
        <x:v>-2.9557895833219883E-2</x:v>
      </x:c>
      <x:c r="AP1009" s="31">
        <x:f t="shared" si="602"/>
        <x:v>1</x:v>
      </x:c>
      <x:c r="AQ1009" s="26" t="b">
        <x:f t="shared" si="603"/>
        <x:v>1</x:v>
      </x:c>
    </x:row>
    <x:row r="1010">
      <x:c r="A1010" s="30" t="n">
        <x:f>'净值底稿'!A972</x:f>
        <x:v>45288</x:v>
      </x:c>
      <x:c r="B1010" s="32" t="n">
        <x:f>'净值底稿'!F972</x:f>
        <x:v>1.5070834016115469</x:v>
      </x:c>
      <x:c r="C1010" s="32" t="n">
        <x:f>'净值底稿'!O972</x:f>
        <x:v>1.1981776192902922</x:v>
      </x:c>
      <x:c r="D1010" s="32" t="n">
        <x:f>'净值底稿'!P972</x:f>
        <x:v>1.6338</x:v>
      </x:c>
      <x:c r="E1010" s="32" t="n">
        <x:f>'净值底稿'!Q972</x:f>
        <x:v>1.7195</x:v>
      </x:c>
      <x:c r="F1010" s="33">
        <x:f t="shared" si="604"/>
        <x:v>1.4320660995954526E-2</x:v>
      </x:c>
      <x:c r="G1010" s="33">
        <x:f t="shared" si="605"/>
        <x:v>1.8477494208061884E-2</x:v>
      </x:c>
      <x:c r="H1010" s="33">
        <x:f t="shared" si="606"/>
        <x:v>4.8989589712178372E-4</x:v>
      </x:c>
      <x:c r="I1010" s="33">
        <x:f t="shared" si="607"/>
        <x:v>3.4906044563376426E-4</x:v>
      </x:c>
      <x:c r="J1010" s="34">
        <x:f t="shared" si="608"/>
        <x:v>0.11418135128114842</x:v>
      </x:c>
      <x:c r="K1010" s="34">
        <x:f t="shared" si="609"/>
        <x:v>0.11460321135629867</x:v>
      </x:c>
      <x:c r="L1010" s="34">
        <x:f t="shared" si="610"/>
        <x:v>0.90995262240727826</x:v>
      </x:c>
      <x:c r="M1010" s="34">
        <x:f t="shared" si="611"/>
        <x:v>7.1553630725302797E-2</x:v>
      </x:c>
      <x:c r="N1010" s="34">
        <x:f t="shared" si="582"/>
        <x:v>1.2102908157700283</x:v>
      </x:c>
      <x:c r="O1010" s="35">
        <x:f t="shared" si="583"/>
        <x:v>0.18903271813385328</x:v>
      </x:c>
      <x:c r="P1010" s="26" t="b">
        <x:f t="shared" si="584"/>
        <x:v>0</x:v>
      </x:c>
      <x:c r="Q1010" s="26" t="b">
        <x:f t="shared" si="585"/>
        <x:v>0</x:v>
      </x:c>
      <x:c r="R1010" s="26" t="b">
        <x:f t="shared" si="586"/>
        <x:v>0</x:v>
      </x:c>
      <x:c r="S1010" s="26" t="b">
        <x:f t="shared" si="612"/>
        <x:v>0</x:v>
      </x:c>
      <x:c r="T1010" s="26" t="str">
        <x:f t="shared" si="613"/>
        <x:v>不调</x:v>
      </x:c>
      <x:c r="U1010" s="34">
        <x:f t="shared" si="587"/>
        <x:v>0.11418135128114842</x:v>
      </x:c>
      <x:c r="V1010" s="34">
        <x:f t="shared" si="588"/>
        <x:v>0.11460321135629867</x:v>
      </x:c>
      <x:c r="W1010" s="34">
        <x:f t="shared" si="589"/>
        <x:v>0.90995262240727826</x:v>
      </x:c>
      <x:c r="X1010" s="34">
        <x:f t="shared" si="590"/>
        <x:v>7.1553630725302797E-2</x:v>
      </x:c>
      <x:c r="Y1010" s="34">
        <x:f t="shared" si="614"/>
        <x:v>0.99998626710299976</x:v>
      </x:c>
      <x:c r="Z1010" s="34">
        <x:f t="shared" si="591"/>
        <x:v>0.11417978324041193</x:v>
      </x:c>
      <x:c r="AA1010" s="34">
        <x:f t="shared" si="592"/>
        <x:v>0.11460163752220122</x:v>
      </x:c>
      <x:c r="AB1010" s="34">
        <x:f t="shared" si="593"/>
        <x:v>0.90994012612163966</x:v>
      </x:c>
      <x:c r="AC1010" s="34">
        <x:f t="shared" si="594"/>
        <x:v>7.1552648086662049E-2</x:v>
      </x:c>
      <x:c r="AD1010" s="34">
        <x:f t="shared" si="595"/>
        <x:v>1.2102741949709148</x:v>
      </x:c>
      <x:c r="AE1010" s="34">
        <x:f t="shared" si="615"/>
        <x:v>1.242865545467589</x:v>
      </x:c>
      <x:c r="AF1010" s="33">
        <x:f t="shared" si="596"/>
        <x:v>-2.6222748402292106E-2</x:v>
      </x:c>
      <x:c r="AG1010" s="33">
        <x:f t="shared" si="616"/>
        <x:v>3.4367299363946557E-3</x:v>
      </x:c>
      <x:c r="AH1010" s="30">
        <x:f t="shared" si="617"/>
        <x:v>45197</x:v>
      </x:c>
      <x:c r="AI1010" s="36">
        <x:f t="shared" si="597"/>
        <x:v>2023</x:v>
      </x:c>
      <x:c r="AJ1010" s="36">
        <x:f t="shared" si="598"/>
        <x:v>12</x:v>
      </x:c>
      <x:c r="AK1010" s="26">
        <x:f t="shared" si="599"/>
        <x:v>0</x:v>
      </x:c>
      <x:c r="AL1010" s="34">
        <x:f t="shared" si="618"/>
        <x:v>1.2051134800335761</x:v>
      </x:c>
      <x:c r="AM1010" s="35" t="str">
        <x:f t="shared" si="600"/>
      </x:c>
      <x:c r="AN1010" s="34">
        <x:f t="shared" si="619"/>
        <x:v>1.242865545467589</x:v>
      </x:c>
      <x:c r="AO1010" s="35">
        <x:f t="shared" si="601"/>
        <x:v>-2.6222748402292106E-2</x:v>
      </x:c>
      <x:c r="AP1010" s="31">
        <x:f t="shared" si="602"/>
        <x:v>1</x:v>
      </x:c>
      <x:c r="AQ1010" s="26" t="b">
        <x:f t="shared" si="603"/>
        <x:v>1</x:v>
      </x:c>
    </x:row>
    <x:row r="1011">
      <x:c r="A1011" s="30" t="n">
        <x:f>'净值底稿'!A973</x:f>
        <x:v>45289</x:v>
      </x:c>
      <x:c r="B1011" s="32" t="n">
        <x:f>'净值底稿'!F973</x:f>
        <x:v>1.5341940330081725</x:v>
      </x:c>
      <x:c r="C1011" s="32" t="n">
        <x:f>'净值底稿'!O973</x:f>
        <x:v>1.212824713319236</x:v>
      </x:c>
      <x:c r="D1011" s="32" t="n">
        <x:f>'净值底稿'!P973</x:f>
        <x:v>1.6349</x:v>
      </x:c>
      <x:c r="E1011" s="32" t="n">
        <x:f>'净值底稿'!Q973</x:f>
        <x:v>1.7101</x:v>
      </x:c>
      <x:c r="F1011" s="33">
        <x:f t="shared" si="604"/>
        <x:v>1.7988806304704674E-2</x:v>
      </x:c>
      <x:c r="G1011" s="33">
        <x:f t="shared" si="605"/>
        <x:v>1.2224476399099737E-2</x:v>
      </x:c>
      <x:c r="H1011" s="33">
        <x:f t="shared" si="606"/>
        <x:v>6.7327702289143865E-4</x:v>
      </x:c>
      <x:c r="I1011" s="33">
        <x:f t="shared" si="607"/>
        <x:v>-5.4667054376272839E-3</x:v>
      </x:c>
      <x:c r="J1011" s="34">
        <x:f t="shared" si="608"/>
        <x:v>0.11623374124503687</x:v>
      </x:c>
      <x:c r="K1011" s="34">
        <x:f t="shared" si="609"/>
        <x:v>0.11600258253538955</x:v>
      </x:c>
      <x:c r="L1011" s="34">
        <x:f t="shared" si="610"/>
        <x:v>0.91055276790076434</x:v>
      </x:c>
      <x:c r="M1011" s="34">
        <x:f t="shared" si="611"/>
        <x:v>7.1161490836290059E-2</x:v>
      </x:c>
      <x:c r="N1011" s="34">
        <x:f t="shared" si="582"/>
        <x:v>1.2139505825174808</x:v>
      </x:c>
      <x:c r="O1011" s="35">
        <x:f t="shared" si="583"/>
        <x:v>0.19130624188903689</x:v>
      </x:c>
      <x:c r="P1011" s="26" t="b">
        <x:f t="shared" si="584"/>
        <x:v>1</x:v>
      </x:c>
      <x:c r="Q1011" s="26" t="b">
        <x:f t="shared" si="585"/>
        <x:v>1</x:v>
      </x:c>
      <x:c r="R1011" s="26" t="b">
        <x:f t="shared" si="586"/>
        <x:v>0</x:v>
      </x:c>
      <x:c r="S1011" s="26" t="b">
        <x:f t="shared" si="612"/>
        <x:v>1</x:v>
      </x:c>
      <x:c r="T1011" s="26" t="str">
        <x:f t="shared" si="613"/>
        <x:v>年末+季度</x:v>
      </x:c>
      <x:c r="U1011" s="34">
        <x:f t="shared" si="587"/>
        <x:v>0.12139505825174808</x:v>
      </x:c>
      <x:c r="V1011" s="34">
        <x:f t="shared" si="588"/>
        <x:v>0.12139505825174808</x:v>
      </x:c>
      <x:c r="W1011" s="34">
        <x:f t="shared" si="589"/>
        <x:v>0.90076398762145493</x:v>
      </x:c>
      <x:c r="X1011" s="34">
        <x:f t="shared" si="590"/>
        <x:v>7.0396478392529688E-2</x:v>
      </x:c>
      <x:c r="Y1011" s="34">
        <x:f t="shared" si="614"/>
        <x:v>0.99998626710299976</x:v>
      </x:c>
      <x:c r="Z1011" s="34">
        <x:f t="shared" si="591"/>
        <x:v>0.12139339114591677</x:v>
      </x:c>
      <x:c r="AA1011" s="34">
        <x:f t="shared" si="592"/>
        <x:v>0.12139339114591677</x:v>
      </x:c>
      <x:c r="AB1011" s="34">
        <x:f t="shared" si="593"/>
        <x:v>0.90075161752239141</x:v>
      </x:c>
      <x:c r="AC1011" s="34">
        <x:f t="shared" si="594"/>
        <x:v>7.0395511644942746E-2</x:v>
      </x:c>
      <x:c r="AD1011" s="34">
        <x:f t="shared" si="595"/>
        <x:v>1.2139339114591678</x:v>
      </x:c>
      <x:c r="AE1011" s="34">
        <x:f t="shared" si="615"/>
        <x:v>1.242865545467589</x:v>
      </x:c>
      <x:c r="AF1011" s="33">
        <x:f t="shared" si="596"/>
        <x:v>-2.3278168836466162E-2</x:v>
      </x:c>
      <x:c r="AG1011" s="33">
        <x:f t="shared" si="616"/>
        <x:v>3.0238738489676287E-3</x:v>
      </x:c>
      <x:c r="AH1011" s="30">
        <x:f t="shared" si="617"/>
        <x:v>45289</x:v>
      </x:c>
      <x:c r="AI1011" s="36">
        <x:f t="shared" si="597"/>
        <x:v>2023</x:v>
      </x:c>
      <x:c r="AJ1011" s="36">
        <x:f t="shared" si="598"/>
        <x:v>12</x:v>
      </x:c>
      <x:c r="AK1011" s="26">
        <x:f t="shared" si="599"/>
        <x:v>1</x:v>
      </x:c>
      <x:c r="AL1011" s="34">
        <x:f t="shared" si="618"/>
        <x:v>1.2051134800335761</x:v>
      </x:c>
      <x:c r="AM1011" s="35">
        <x:f t="shared" si="600"/>
        <x:v>7.3191708264237487E-3</x:v>
      </x:c>
      <x:c r="AN1011" s="34">
        <x:f t="shared" si="619"/>
        <x:v>1.242865545467589</x:v>
      </x:c>
      <x:c r="AO1011" s="35">
        <x:f t="shared" si="601"/>
        <x:v>-2.3278168836466162E-2</x:v>
      </x:c>
      <x:c r="AP1011" s="31">
        <x:f t="shared" si="602"/>
        <x:v>1</x:v>
      </x:c>
      <x:c r="AQ1011" s="26" t="b">
        <x:f t="shared" si="603"/>
        <x:v>1</x:v>
      </x:c>
    </x:row>
    <x:row r="1012">
      <x:c r="A1012" s="30" t="n">
        <x:f>'净值底稿'!A974</x:f>
        <x:v>45293</x:v>
      </x:c>
      <x:c r="B1012" s="32" t="n">
        <x:f>'净值底稿'!F974</x:f>
        <x:v>1.504952609875072</x:v>
      </x:c>
      <x:c r="C1012" s="32" t="n">
        <x:f>'净值底稿'!O974</x:f>
        <x:v>1.209643406529347</x:v>
      </x:c>
      <x:c r="D1012" s="32" t="n">
        <x:f>'净值底稿'!P974</x:f>
        <x:v>1.6345</x:v>
      </x:c>
      <x:c r="E1012" s="32" t="n">
        <x:f>'净值底稿'!Q974</x:f>
        <x:v>1.7238</x:v>
      </x:c>
      <x:c r="F1012" s="33">
        <x:f t="shared" si="604"/>
        <x:v>-1.9059794591799628E-2</x:v>
      </x:c>
      <x:c r="G1012" s="33">
        <x:f t="shared" si="605"/>
        <x:v>-2.6230557103197327E-3</x:v>
      </x:c>
      <x:c r="H1012" s="33">
        <x:f t="shared" si="606"/>
        <x:v>-2.4466328215788646E-4</x:v>
      </x:c>
      <x:c r="I1012" s="33">
        <x:f t="shared" si="607"/>
        <x:v>8.011227413601496E-3</x:v>
      </x:c>
      <x:c r="J1012" s="34">
        <x:f t="shared" si="608"/>
        <x:v>0.1190796580458736</x:v>
      </x:c>
      <x:c r="K1012" s="34">
        <x:f t="shared" si="609"/>
        <x:v>0.12107496951807639</x:v>
      </x:c>
      <x:c r="L1012" s="34">
        <x:f t="shared" si="610"/>
        <x:v>0.90053123667523938</x:v>
      </x:c>
      <x:c r="M1012" s="34">
        <x:f t="shared" si="611"/>
        <x:v>7.0959466097627211E-2</x:v>
      </x:c>
      <x:c r="N1012" s="34">
        <x:f t="shared" si="582"/>
        <x:v>1.2116453303368167</x:v>
      </x:c>
      <x:c r="O1012" s="35">
        <x:f t="shared" si="583"/>
        <x:v>0.19820538366387394</x:v>
      </x:c>
      <x:c r="P1012" s="26" t="b">
        <x:f t="shared" si="584"/>
        <x:v>0</x:v>
      </x:c>
      <x:c r="Q1012" s="26" t="b">
        <x:f t="shared" si="585"/>
        <x:v>0</x:v>
      </x:c>
      <x:c r="R1012" s="26" t="b">
        <x:f t="shared" si="586"/>
        <x:v>0</x:v>
      </x:c>
      <x:c r="S1012" s="26" t="b">
        <x:f t="shared" si="612"/>
        <x:v>0</x:v>
      </x:c>
      <x:c r="T1012" s="26" t="str">
        <x:f t="shared" si="613"/>
        <x:v>不调</x:v>
      </x:c>
      <x:c r="U1012" s="34">
        <x:f t="shared" si="587"/>
        <x:v>0.1190796580458736</x:v>
      </x:c>
      <x:c r="V1012" s="34">
        <x:f t="shared" si="588"/>
        <x:v>0.12107496951807639</x:v>
      </x:c>
      <x:c r="W1012" s="34">
        <x:f t="shared" si="589"/>
        <x:v>0.90053123667523938</x:v>
      </x:c>
      <x:c r="X1012" s="34">
        <x:f t="shared" si="590"/>
        <x:v>7.0959466097627211E-2</x:v>
      </x:c>
      <x:c r="Y1012" s="34">
        <x:f t="shared" si="614"/>
        <x:v>0.99994506954354323</x:v>
      </x:c>
      <x:c r="Z1012" s="34">
        <x:f t="shared" si="591"/>
        <x:v>0.11907311694590243</x:v>
      </x:c>
      <x:c r="AA1012" s="34">
        <x:f t="shared" si="592"/>
        <x:v>0.12106831881473527</x:v>
      </x:c>
      <x:c r="AB1012" s="34">
        <x:f t="shared" si="593"/>
        <x:v>0.90048177008335528</x:v>
      </x:c>
      <x:c r="AC1012" s="34">
        <x:f t="shared" si="594"/>
        <x:v>7.0955568261764537E-2</x:v>
      </x:c>
      <x:c r="AD1012" s="34">
        <x:f t="shared" si="595"/>
        <x:v>1.2115787741057575</x:v>
      </x:c>
      <x:c r="AE1012" s="34">
        <x:f t="shared" si="615"/>
        <x:v>1.242865545467589</x:v>
      </x:c>
      <x:c r="AF1012" s="33">
        <x:f t="shared" si="596"/>
        <x:v>-2.5173094125849893E-2</x:v>
      </x:c>
      <x:c r="AG1012" s="33">
        <x:f t="shared" si="616"/>
        <x:v>-1.9400869612246074E-3</x:v>
      </x:c>
      <x:c r="AH1012" s="30">
        <x:f t="shared" si="617"/>
        <x:v>45289</x:v>
      </x:c>
      <x:c r="AI1012" s="36">
        <x:f t="shared" si="597"/>
        <x:v>2024</x:v>
      </x:c>
      <x:c r="AJ1012" s="36">
        <x:f t="shared" si="598"/>
        <x:v>1</x:v>
      </x:c>
      <x:c r="AK1012" s="26">
        <x:f t="shared" si="599"/>
        <x:v>0</x:v>
      </x:c>
      <x:c r="AL1012" s="34">
        <x:f t="shared" si="618"/>
        <x:v>1.2139339114591678</x:v>
      </x:c>
      <x:c r="AM1012" s="35" t="str">
        <x:f t="shared" si="600"/>
      </x:c>
      <x:c r="AN1012" s="34">
        <x:f t="shared" si="619"/>
        <x:v>1.2115787741057575</x:v>
      </x:c>
      <x:c r="AO1012" s="35">
        <x:f t="shared" si="601"/>
        <x:v>0</x:v>
      </x:c>
      <x:c r="AP1012" s="31">
        <x:f t="shared" si="602"/>
        <x:v>1</x:v>
      </x:c>
      <x:c r="AQ1012" s="26" t="b">
        <x:f t="shared" si="603"/>
        <x:v>1</x:v>
      </x:c>
    </x:row>
    <x:row r="1013">
      <x:c r="A1013" s="30" t="n">
        <x:f>'净值底稿'!A975</x:f>
        <x:v>45294</x:v>
      </x:c>
      <x:c r="B1013" s="32" t="n">
        <x:f>'净值底稿'!F975</x:f>
        <x:v>1.4714449362651623</x:v>
      </x:c>
      <x:c r="C1013" s="32" t="n">
        <x:f>'净值底稿'!O975</x:f>
        <x:v>1.2067656388559567</x:v>
      </x:c>
      <x:c r="D1013" s="32" t="n">
        <x:f>'净值底稿'!P975</x:f>
        <x:v>1.6342</x:v>
      </x:c>
      <x:c r="E1013" s="32" t="n">
        <x:f>'净值底稿'!Q975</x:f>
        <x:v>1.7168</x:v>
      </x:c>
      <x:c r="F1013" s="33">
        <x:f t="shared" si="604"/>
        <x:v>-2.2264936045189754E-2</x:v>
      </x:c>
      <x:c r="G1013" s="33">
        <x:f t="shared" si="605"/>
        <x:v>-2.379021501590417E-3</x:v>
      </x:c>
      <x:c r="H1013" s="33">
        <x:f t="shared" si="606"/>
        <x:v>-1.8354236769657639E-4</x:v>
      </x:c>
      <x:c r="I1013" s="33">
        <x:f t="shared" si="607"/>
        <x:v>-4.0607959159995044E-3</x:v>
      </x:c>
      <x:c r="J1013" s="34">
        <x:f t="shared" si="608"/>
        <x:v>0.11642196161240051</x:v>
      </x:c>
      <x:c r="K1013" s="34">
        <x:f t="shared" si="609"/>
        <x:v>0.12078029468111362</x:v>
      </x:c>
      <x:c r="L1013" s="34">
        <x:f t="shared" si="610"/>
        <x:v>0.90031649352720655</x:v>
      </x:c>
      <x:c r="M1013" s="34">
        <x:f t="shared" si="611"/>
        <x:v>7.0667432179949738E-2</x:v>
      </x:c>
      <x:c r="N1013" s="34">
        <x:f t="shared" si="582"/>
        <x:v>1.2081861820006703</x:v>
      </x:c>
      <x:c r="O1013" s="35">
        <x:f t="shared" si="583"/>
        <x:v>0.19632922460735652</x:v>
      </x:c>
      <x:c r="P1013" s="26" t="b">
        <x:f t="shared" si="584"/>
        <x:v>0</x:v>
      </x:c>
      <x:c r="Q1013" s="26" t="b">
        <x:f t="shared" si="585"/>
        <x:v>0</x:v>
      </x:c>
      <x:c r="R1013" s="26" t="b">
        <x:f t="shared" si="586"/>
        <x:v>0</x:v>
      </x:c>
      <x:c r="S1013" s="26" t="b">
        <x:f t="shared" si="612"/>
        <x:v>0</x:v>
      </x:c>
      <x:c r="T1013" s="26" t="str">
        <x:f t="shared" si="613"/>
        <x:v>不调</x:v>
      </x:c>
      <x:c r="U1013" s="34">
        <x:f t="shared" si="587"/>
        <x:v>0.11642196161240051</x:v>
      </x:c>
      <x:c r="V1013" s="34">
        <x:f t="shared" si="588"/>
        <x:v>0.12078029468111362</x:v>
      </x:c>
      <x:c r="W1013" s="34">
        <x:f t="shared" si="589"/>
        <x:v>0.90031649352720655</x:v>
      </x:c>
      <x:c r="X1013" s="34">
        <x:f t="shared" si="590"/>
        <x:v>7.0667432179949738E-2</x:v>
      </x:c>
      <x:c r="Y1013" s="34">
        <x:f t="shared" si="614"/>
        <x:v>0.99998626710299976</x:v>
      </x:c>
      <x:c r="Z1013" s="34">
        <x:f t="shared" si="591"/>
        <x:v>0.11642036280159312</x:v>
      </x:c>
      <x:c r="AA1013" s="34">
        <x:f t="shared" si="592"/>
        <x:v>0.1207786360177671</x:v>
      </x:c>
      <x:c r="AB1013" s="34">
        <x:f t="shared" si="593"/>
        <x:v>0.90030412957353334</x:v>
      </x:c>
      <x:c r="AC1013" s="34">
        <x:f t="shared" si="594"/>
        <x:v>7.0666461711382342E-2</x:v>
      </x:c>
      <x:c r="AD1013" s="34">
        <x:f t="shared" si="595"/>
        <x:v>1.2081695901042759</x:v>
      </x:c>
      <x:c r="AE1013" s="34">
        <x:f t="shared" si="615"/>
        <x:v>1.242865545467589</x:v>
      </x:c>
      <x:c r="AF1013" s="33">
        <x:f t="shared" si="596"/>
        <x:v>-2.7916097191558853E-2</x:v>
      </x:c>
      <x:c r="AG1013" s="33">
        <x:f t="shared" si="616"/>
        <x:v>-2.8138360248163297E-3</x:v>
      </x:c>
      <x:c r="AH1013" s="30">
        <x:f t="shared" si="617"/>
        <x:v>45289</x:v>
      </x:c>
      <x:c r="AI1013" s="36">
        <x:f t="shared" si="597"/>
        <x:v>2024</x:v>
      </x:c>
      <x:c r="AJ1013" s="36">
        <x:f t="shared" si="598"/>
        <x:v>1</x:v>
      </x:c>
      <x:c r="AK1013" s="26">
        <x:f t="shared" si="599"/>
        <x:v>0</x:v>
      </x:c>
      <x:c r="AL1013" s="34">
        <x:f t="shared" si="618"/>
        <x:v>1.2139339114591678</x:v>
      </x:c>
      <x:c r="AM1013" s="35" t="str">
        <x:f t="shared" si="600"/>
      </x:c>
      <x:c r="AN1013" s="34">
        <x:f t="shared" si="619"/>
        <x:v>1.2115787741057575</x:v>
      </x:c>
      <x:c r="AO1013" s="35">
        <x:f t="shared" si="601"/>
        <x:v>-2.8138360248163297E-3</x:v>
      </x:c>
      <x:c r="AP1013" s="31">
        <x:f t="shared" si="602"/>
        <x:v>1</x:v>
      </x:c>
      <x:c r="AQ1013" s="26" t="b">
        <x:f t="shared" si="603"/>
        <x:v>1</x:v>
      </x:c>
    </x:row>
    <x:row r="1014">
      <x:c r="A1014" s="30" t="n">
        <x:f>'净值底稿'!A976</x:f>
        <x:v>45295</x:v>
      </x:c>
      <x:c r="B1014" s="32" t="n">
        <x:f>'净值底稿'!F976</x:f>
        <x:v>1.4618920601428171</x:v>
      </x:c>
      <x:c r="C1014" s="32" t="n">
        <x:f>'净值底稿'!O976</x:f>
        <x:v>1.1997266970262221</x:v>
      </x:c>
      <x:c r="D1014" s="32" t="n">
        <x:f>'净值底稿'!P976</x:f>
        <x:v>1.6349</x:v>
      </x:c>
      <x:c r="E1014" s="32" t="n">
        <x:f>'净值底稿'!Q976</x:f>
        <x:v>1.7127</x:v>
      </x:c>
      <x:c r="F1014" s="33">
        <x:f t="shared" si="604"/>
        <x:v>-6.4921737041634398E-3</x:v>
      </x:c>
      <x:c r="G1014" s="33">
        <x:f t="shared" si="605"/>
        <x:v>-5.8328987858882186E-3</x:v>
      </x:c>
      <x:c r="H1014" s="33">
        <x:f t="shared" si="606"/>
        <x:v>4.283441439236757E-4</x:v>
      </x:c>
      <x:c r="I1014" s="33">
        <x:f t="shared" si="607"/>
        <x:v>-2.3881640260952075E-3</x:v>
      </x:c>
      <x:c r="J1014" s="34">
        <x:f t="shared" si="608"/>
        <x:v>0.11566454158358346</x:v>
      </x:c>
      <x:c r="K1014" s="34">
        <x:f t="shared" si="609"/>
        <x:v>0.12007414645837783</x:v>
      </x:c>
      <x:c r="L1014" s="34">
        <x:f t="shared" si="610"/>
        <x:v>0.90068976957518643</x:v>
      </x:c>
      <x:c r="M1014" s="34">
        <x:f t="shared" si="611"/>
        <x:v>7.0497698609671783E-2</x:v>
      </x:c>
      <x:c r="N1014" s="34">
        <x:f t="shared" si="582"/>
        <x:v>1.2069261562268194</x:v>
      </x:c>
      <x:c r="O1014" s="35">
        <x:f t="shared" si="583"/>
        <x:v>0.19532155039123916</x:v>
      </x:c>
      <x:c r="P1014" s="26" t="b">
        <x:f t="shared" si="584"/>
        <x:v>0</x:v>
      </x:c>
      <x:c r="Q1014" s="26" t="b">
        <x:f t="shared" si="585"/>
        <x:v>0</x:v>
      </x:c>
      <x:c r="R1014" s="26" t="b">
        <x:f t="shared" si="586"/>
        <x:v>0</x:v>
      </x:c>
      <x:c r="S1014" s="26" t="b">
        <x:f t="shared" si="612"/>
        <x:v>0</x:v>
      </x:c>
      <x:c r="T1014" s="26" t="str">
        <x:f t="shared" si="613"/>
        <x:v>不调</x:v>
      </x:c>
      <x:c r="U1014" s="34">
        <x:f t="shared" si="587"/>
        <x:v>0.11566454158358346</x:v>
      </x:c>
      <x:c r="V1014" s="34">
        <x:f t="shared" si="588"/>
        <x:v>0.12007414645837783</x:v>
      </x:c>
      <x:c r="W1014" s="34">
        <x:f t="shared" si="589"/>
        <x:v>0.90068976957518643</x:v>
      </x:c>
      <x:c r="X1014" s="34">
        <x:f t="shared" si="590"/>
        <x:v>7.0497698609671783E-2</x:v>
      </x:c>
      <x:c r="Y1014" s="34">
        <x:f t="shared" si="614"/>
        <x:v>0.99998626710299976</x:v>
      </x:c>
      <x:c r="Z1014" s="34">
        <x:f t="shared" si="591"/>
        <x:v>0.11566295317434731</x:v>
      </x:c>
      <x:c r="AA1014" s="34">
        <x:f t="shared" si="592"/>
        <x:v>0.12007249749249213</x:v>
      </x:c>
      <x:c r="AB1014" s="34">
        <x:f t="shared" si="593"/>
        <x:v>0.90067740049535172</x:v>
      </x:c>
      <x:c r="AC1014" s="34">
        <x:f t="shared" si="594"/>
        <x:v>7.0496730472038027E-2</x:v>
      </x:c>
      <x:c r="AD1014" s="34">
        <x:f t="shared" si="595"/>
        <x:v>1.2069095816342292</x:v>
      </x:c>
      <x:c r="AE1014" s="34">
        <x:f t="shared" si="615"/>
        <x:v>1.242865545467589</x:v>
      </x:c>
      <x:c r="AF1014" s="33">
        <x:f t="shared" si="596"/>
        <x:v>-2.8929890256015112E-2</x:v>
      </x:c>
      <x:c r="AG1014" s="33">
        <x:f t="shared" si="616"/>
        <x:v>-1.042906956413292E-3</x:v>
      </x:c>
      <x:c r="AH1014" s="30">
        <x:f t="shared" si="617"/>
        <x:v>45289</x:v>
      </x:c>
      <x:c r="AI1014" s="36">
        <x:f t="shared" si="597"/>
        <x:v>2024</x:v>
      </x:c>
      <x:c r="AJ1014" s="36">
        <x:f t="shared" si="598"/>
        <x:v>1</x:v>
      </x:c>
      <x:c r="AK1014" s="26">
        <x:f t="shared" si="599"/>
        <x:v>0</x:v>
      </x:c>
      <x:c r="AL1014" s="34">
        <x:f t="shared" si="618"/>
        <x:v>1.2139339114591678</x:v>
      </x:c>
      <x:c r="AM1014" s="35" t="str">
        <x:f t="shared" si="600"/>
      </x:c>
      <x:c r="AN1014" s="34">
        <x:f t="shared" si="619"/>
        <x:v>1.2115787741057575</x:v>
      </x:c>
      <x:c r="AO1014" s="35">
        <x:f t="shared" si="601"/>
        <x:v>-3.8538084120650629E-3</x:v>
      </x:c>
      <x:c r="AP1014" s="31">
        <x:f t="shared" si="602"/>
        <x:v>1</x:v>
      </x:c>
      <x:c r="AQ1014" s="26" t="b">
        <x:f t="shared" si="603"/>
        <x:v>1</x:v>
      </x:c>
    </x:row>
    <x:row r="1015">
      <x:c r="A1015" s="30" t="n">
        <x:f>'净值底稿'!A977</x:f>
        <x:v>45296</x:v>
      </x:c>
      <x:c r="B1015" s="32" t="n">
        <x:f>'净值底稿'!F977</x:f>
        <x:v>1.4325509838213715</x:v>
      </x:c>
      <x:c r="C1015" s="32" t="n">
        <x:f>'净值底稿'!O977</x:f>
        <x:v>1.1834421502078483</x:v>
      </x:c>
      <x:c r="D1015" s="32" t="n">
        <x:f>'净值底稿'!P977</x:f>
        <x:v>1.6356</x:v>
      </x:c>
      <x:c r="E1015" s="32" t="n">
        <x:f>'净值底稿'!Q977</x:f>
        <x:v>1.7117</x:v>
      </x:c>
      <x:c r="F1015" s="33">
        <x:f t="shared" si="604"/>
        <x:v>-2.0070617469924001E-2</x:v>
      </x:c>
      <x:c r="G1015" s="33">
        <x:f t="shared" si="605"/>
        <x:v>-1.3573547090965477E-2</x:v>
      </x:c>
      <x:c r="H1015" s="33">
        <x:f t="shared" si="606"/>
        <x:v>4.2816074377638458E-4</x:v>
      </x:c>
      <x:c r="I1015" s="33">
        <x:f t="shared" si="607"/>
        <x:v>-5.8387341624333011E-4</x:v>
      </x:c>
      <x:c r="J1015" s="34">
        <x:f t="shared" si="608"/>
        <x:v>0.11334152628574326</x:v>
      </x:c>
      <x:c r="K1015" s="34">
        <x:f t="shared" si="609"/>
        <x:v>0.11844268779344795</x:v>
      </x:c>
      <x:c r="L1015" s="34">
        <x:f t="shared" si="610"/>
        <x:v>0.90106303520105036</x:v>
      </x:c>
      <x:c r="M1015" s="34">
        <x:f t="shared" si="611"/>
        <x:v>7.0455569305183333E-2</x:v>
      </x:c>
      <x:c r="N1015" s="34">
        <x:f t="shared" si="582"/>
        <x:v>1.2033028185854249</x:v>
      </x:c>
      <x:c r="O1015" s="35">
        <x:f t="shared" si="583"/>
        <x:v>0.19262334509585158</x:v>
      </x:c>
      <x:c r="P1015" s="26" t="b">
        <x:f t="shared" si="584"/>
        <x:v>0</x:v>
      </x:c>
      <x:c r="Q1015" s="26" t="b">
        <x:f t="shared" si="585"/>
        <x:v>0</x:v>
      </x:c>
      <x:c r="R1015" s="26" t="b">
        <x:f t="shared" si="586"/>
        <x:v>0</x:v>
      </x:c>
      <x:c r="S1015" s="26" t="b">
        <x:f t="shared" si="612"/>
        <x:v>0</x:v>
      </x:c>
      <x:c r="T1015" s="26" t="str">
        <x:f t="shared" si="613"/>
        <x:v>不调</x:v>
      </x:c>
      <x:c r="U1015" s="34">
        <x:f t="shared" si="587"/>
        <x:v>0.11334152628574326</x:v>
      </x:c>
      <x:c r="V1015" s="34">
        <x:f t="shared" si="588"/>
        <x:v>0.11844268779344795</x:v>
      </x:c>
      <x:c r="W1015" s="34">
        <x:f t="shared" si="589"/>
        <x:v>0.90106303520105036</x:v>
      </x:c>
      <x:c r="X1015" s="34">
        <x:f t="shared" si="590"/>
        <x:v>7.0455569305183333E-2</x:v>
      </x:c>
      <x:c r="Y1015" s="34">
        <x:f t="shared" si="614"/>
        <x:v>0.99998626710299976</x:v>
      </x:c>
      <x:c r="Z1015" s="34">
        <x:f t="shared" si="591"/>
        <x:v>0.11333996977823693</x:v>
      </x:c>
      <x:c r="AA1015" s="34">
        <x:f t="shared" si="592"/>
        <x:v>0.11844106123221605</x:v>
      </x:c>
      <x:c r="AB1015" s="34">
        <x:f t="shared" si="593"/>
        <x:v>0.90105066099519726</x:v>
      </x:c>
      <x:c r="AC1015" s="34">
        <x:f t="shared" si="594"/>
        <x:v>7.0454601746106973E-2</x:v>
      </x:c>
      <x:c r="AD1015" s="34">
        <x:f t="shared" si="595"/>
        <x:v>1.2032862937517572</x:v>
      </x:c>
      <x:c r="AE1015" s="34">
        <x:f t="shared" si="615"/>
        <x:v>1.242865545467589</x:v>
      </x:c>
      <x:c r="AF1015" s="33">
        <x:f t="shared" si="596"/>
        <x:v>-3.184515964753154E-2</x:v>
      </x:c>
      <x:c r="AG1015" s="33">
        <x:f t="shared" si="616"/>
        <x:v>-3.0021204053793937E-3</x:v>
      </x:c>
      <x:c r="AH1015" s="30">
        <x:f t="shared" si="617"/>
        <x:v>45289</x:v>
      </x:c>
      <x:c r="AI1015" s="36">
        <x:f t="shared" si="597"/>
        <x:v>2024</x:v>
      </x:c>
      <x:c r="AJ1015" s="36">
        <x:f t="shared" si="598"/>
        <x:v>1</x:v>
      </x:c>
      <x:c r="AK1015" s="26">
        <x:f t="shared" si="599"/>
        <x:v>0</x:v>
      </x:c>
      <x:c r="AL1015" s="34">
        <x:f t="shared" si="618"/>
        <x:v>1.2139339114591678</x:v>
      </x:c>
      <x:c r="AM1015" s="35" t="str">
        <x:f t="shared" si="600"/>
      </x:c>
      <x:c r="AN1015" s="34">
        <x:f t="shared" si="619"/>
        <x:v>1.2115787741057575</x:v>
      </x:c>
      <x:c r="AO1015" s="35">
        <x:f t="shared" si="601"/>
        <x:v>-6.8443592205722492E-3</x:v>
      </x:c>
      <x:c r="AP1015" s="31">
        <x:f t="shared" si="602"/>
        <x:v>1</x:v>
      </x:c>
      <x:c r="AQ1015" s="26" t="b">
        <x:f t="shared" si="603"/>
        <x:v>1</x:v>
      </x:c>
    </x:row>
    <x:row r="1016">
      <x:c r="A1016" s="30" t="n">
        <x:f>'净值底稿'!A978</x:f>
        <x:v>45299</x:v>
      </x:c>
      <x:c r="B1016" s="32" t="n">
        <x:f>'净值底稿'!F978</x:f>
        <x:v>1.400600160751889</x:v>
      </x:c>
      <x:c r="C1016" s="32" t="n">
        <x:f>'净值底稿'!O978</x:f>
        <x:v>1.1615231538177688</x:v>
      </x:c>
      <x:c r="D1016" s="32" t="n">
        <x:f>'净值底稿'!P978</x:f>
        <x:v>1.6362</x:v>
      </x:c>
      <x:c r="E1016" s="32" t="n">
        <x:f>'净值底稿'!Q978</x:f>
        <x:v>1.7081</x:v>
      </x:c>
      <x:c r="F1016" s="33">
        <x:f t="shared" si="604"/>
        <x:v>-2.2303445692559376E-2</x:v>
      </x:c>
      <x:c r="G1016" s="33">
        <x:f t="shared" si="605"/>
        <x:v>-1.8521392352156663E-2</x:v>
      </x:c>
      <x:c r="H1016" s="33">
        <x:f t="shared" si="606"/>
        <x:v>3.6683785766711274E-4</x:v>
      </x:c>
      <x:c r="I1016" s="33">
        <x:f t="shared" si="607"/>
        <x:v>-2.1031722848630086E-3</x:v>
      </x:c>
      <x:c r="J1016" s="34">
        <x:f t="shared" si="608"/>
        <x:v>0.11081209791749171</x:v>
      </x:c>
      <x:c r="K1016" s="34">
        <x:f t="shared" si="609"/>
        <x:v>0.11624736786652837</x:v>
      </x:c>
      <x:c r="L1016" s="34">
        <x:f t="shared" si="610"/>
        <x:v>0.90138120048932624</x:v>
      </x:c>
      <x:c r="M1016" s="34">
        <x:f t="shared" si="611"/>
        <x:v>7.0306423580373506E-2</x:v>
      </x:c>
      <x:c r="N1016" s="34">
        <x:f t="shared" si="582"/>
        <x:v>1.1987470898537198</x:v>
      </x:c>
      <x:c r="O1016" s="35">
        <x:f t="shared" si="583"/>
        <x:v>0.18941398707522836</x:v>
      </x:c>
      <x:c r="P1016" s="26" t="b">
        <x:f t="shared" si="584"/>
        <x:v>0</x:v>
      </x:c>
      <x:c r="Q1016" s="26" t="b">
        <x:f t="shared" si="585"/>
        <x:v>0</x:v>
      </x:c>
      <x:c r="R1016" s="26" t="b">
        <x:f t="shared" si="586"/>
        <x:v>0</x:v>
      </x:c>
      <x:c r="S1016" s="26" t="b">
        <x:f t="shared" si="612"/>
        <x:v>0</x:v>
      </x:c>
      <x:c r="T1016" s="26" t="str">
        <x:f t="shared" si="613"/>
        <x:v>不调</x:v>
      </x:c>
      <x:c r="U1016" s="34">
        <x:f t="shared" si="587"/>
        <x:v>0.11081209791749171</x:v>
      </x:c>
      <x:c r="V1016" s="34">
        <x:f t="shared" si="588"/>
        <x:v>0.11624736786652837</x:v>
      </x:c>
      <x:c r="W1016" s="34">
        <x:f t="shared" si="589"/>
        <x:v>0.90138120048932624</x:v>
      </x:c>
      <x:c r="X1016" s="34">
        <x:f t="shared" si="590"/>
        <x:v>7.0306423580373506E-2</x:v>
      </x:c>
      <x:c r="Y1016" s="34">
        <x:f t="shared" si="614"/>
        <x:v>0.99995880187477393</x:v>
      </x:c>
      <x:c r="Z1016" s="34">
        <x:f t="shared" si="591"/>
        <x:v>0.11080753266680514</x:v>
      </x:c>
      <x:c r="AA1016" s="34">
        <x:f t="shared" si="592"/>
        <x:v>0.1162425786929098</x:v>
      </x:c>
      <x:c r="AB1016" s="34">
        <x:f t="shared" si="593"/>
        <x:v>0.9013440652737521</x:v>
      </x:c>
      <x:c r="AC1016" s="34">
        <x:f t="shared" si="594"/>
        <x:v>7.030352708753064E-2</x:v>
      </x:c>
      <x:c r="AD1016" s="34">
        <x:f t="shared" si="595"/>
        <x:v>1.1986977037209978</x:v>
      </x:c>
      <x:c r="AE1016" s="34">
        <x:f t="shared" si="615"/>
        <x:v>1.242865545467589</x:v>
      </x:c>
      <x:c r="AF1016" s="33">
        <x:f t="shared" si="596"/>
        <x:v>-3.5537103677593995E-2</x:v>
      </x:c>
      <x:c r="AG1016" s="33">
        <x:f t="shared" si="616"/>
        <x:v>-3.8133817816976556E-3</x:v>
      </x:c>
      <x:c r="AH1016" s="30">
        <x:f t="shared" si="617"/>
        <x:v>45289</x:v>
      </x:c>
      <x:c r="AI1016" s="36">
        <x:f t="shared" si="597"/>
        <x:v>2024</x:v>
      </x:c>
      <x:c r="AJ1016" s="36">
        <x:f t="shared" si="598"/>
        <x:v>1</x:v>
      </x:c>
      <x:c r="AK1016" s="26">
        <x:f t="shared" si="599"/>
        <x:v>0</x:v>
      </x:c>
      <x:c r="AL1016" s="34">
        <x:f t="shared" si="618"/>
        <x:v>1.2139339114591678</x:v>
      </x:c>
      <x:c r="AM1016" s="35" t="str">
        <x:f t="shared" si="600"/>
      </x:c>
      <x:c r="AN1016" s="34">
        <x:f t="shared" si="619"/>
        <x:v>1.2115787741057575</x:v>
      </x:c>
      <x:c r="AO1016" s="35">
        <x:f t="shared" si="601"/>
        <x:v>-1.0631640847510671E-2</x:v>
      </x:c>
      <x:c r="AP1016" s="31">
        <x:f t="shared" si="602"/>
        <x:v>1</x:v>
      </x:c>
      <x:c r="AQ1016" s="26" t="b">
        <x:f t="shared" si="603"/>
        <x:v>1</x:v>
      </x:c>
    </x:row>
    <x:row r="1017">
      <x:c r="A1017" s="30" t="n">
        <x:f>'净值底稿'!A979</x:f>
        <x:v>45300</x:v>
      </x:c>
      <x:c r="B1017" s="32" t="n">
        <x:f>'净值底稿'!F979</x:f>
        <x:v>1.4100072695527606</x:v>
      </x:c>
      <x:c r="C1017" s="32" t="n">
        <x:f>'净值底稿'!O979</x:f>
        <x:v>1.1662257544451304</x:v>
      </x:c>
      <x:c r="D1017" s="32" t="n">
        <x:f>'净值底稿'!P979</x:f>
        <x:v>1.6375</x:v>
      </x:c>
      <x:c r="E1017" s="32" t="n">
        <x:f>'净值底稿'!Q979</x:f>
        <x:v>1.7066</x:v>
      </x:c>
      <x:c r="F1017" s="33">
        <x:f t="shared" si="604"/>
        <x:v>6.716484164775105E-3</x:v>
      </x:c>
      <x:c r="G1017" s="33">
        <x:f t="shared" si="605"/>
        <x:v>4.0486499230814044E-3</x:v>
      </x:c>
      <x:c r="H1017" s="33">
        <x:f t="shared" si="606"/>
        <x:v>7.9452389683409841E-4</x:v>
      </x:c>
      <x:c r="I1017" s="33">
        <x:f t="shared" si="607"/>
        <x:v>-8.781687254845183E-4</x:v>
      </x:c>
      <x:c r="J1017" s="34">
        <x:f t="shared" si="608"/>
        <x:v>0.11155176970529954</x:v>
      </x:c>
      <x:c r="K1017" s="34">
        <x:f t="shared" si="609"/>
        <x:v>0.11671320420019363</x:v>
      </x:c>
      <x:c r="L1017" s="34">
        <x:f t="shared" si="610"/>
        <x:v>0.90206020467288173</x:v>
      </x:c>
      <x:c r="M1017" s="34">
        <x:f t="shared" si="611"/>
        <x:v>7.0241788728751114E-2</x:v>
      </x:c>
      <x:c r="N1017" s="34">
        <x:f t="shared" si="582"/>
        <x:v>1.200566967307126</x:v>
      </x:c>
      <x:c r="O1017" s="35">
        <x:f t="shared" si="583"/>
        <x:v>0.19013097987985789</x:v>
      </x:c>
      <x:c r="P1017" s="26" t="b">
        <x:f t="shared" si="584"/>
        <x:v>0</x:v>
      </x:c>
      <x:c r="Q1017" s="26" t="b">
        <x:f t="shared" si="585"/>
        <x:v>0</x:v>
      </x:c>
      <x:c r="R1017" s="26" t="b">
        <x:f t="shared" si="586"/>
        <x:v>0</x:v>
      </x:c>
      <x:c r="S1017" s="26" t="b">
        <x:f t="shared" si="612"/>
        <x:v>0</x:v>
      </x:c>
      <x:c r="T1017" s="26" t="str">
        <x:f t="shared" si="613"/>
        <x:v>不调</x:v>
      </x:c>
      <x:c r="U1017" s="34">
        <x:f t="shared" si="587"/>
        <x:v>0.11155176970529954</x:v>
      </x:c>
      <x:c r="V1017" s="34">
        <x:f t="shared" si="588"/>
        <x:v>0.11671320420019363</x:v>
      </x:c>
      <x:c r="W1017" s="34">
        <x:f t="shared" si="589"/>
        <x:v>0.90206020467288173</x:v>
      </x:c>
      <x:c r="X1017" s="34">
        <x:f t="shared" si="590"/>
        <x:v>7.0241788728751114E-2</x:v>
      </x:c>
      <x:c r="Y1017" s="34">
        <x:f t="shared" si="614"/>
        <x:v>0.99998626710299976</x:v>
      </x:c>
      <x:c r="Z1017" s="34">
        <x:f t="shared" si="591"/>
        <x:v>0.11155023777633598</x:v>
      </x:c>
      <x:c r="AA1017" s="34">
        <x:f t="shared" si="592"/>
        <x:v>0.11671160138978177</x:v>
      </x:c>
      <x:c r="AB1017" s="34">
        <x:f t="shared" si="593"/>
        <x:v>0.90204781677300294</x:v>
      </x:c>
      <x:c r="AC1017" s="34">
        <x:f t="shared" si="594"/>
        <x:v>7.0240824105501393E-2</x:v>
      </x:c>
      <x:c r="AD1017" s="34">
        <x:f t="shared" si="595"/>
        <x:v>1.2005504800446223</x:v>
      </x:c>
      <x:c r="AE1017" s="34">
        <x:f t="shared" si="615"/>
        <x:v>1.242865545467589</x:v>
      </x:c>
      <x:c r="AF1017" s="33">
        <x:f t="shared" si="596"/>
        <x:v>-3.4046374185268014E-2</x:v>
      </x:c>
      <x:c r="AG1017" s="33">
        <x:f t="shared" si="616"/>
        <x:v>1.5456576899022245E-3</x:v>
      </x:c>
      <x:c r="AH1017" s="30">
        <x:f t="shared" si="617"/>
        <x:v>45289</x:v>
      </x:c>
      <x:c r="AI1017" s="36">
        <x:f t="shared" si="597"/>
        <x:v>2024</x:v>
      </x:c>
      <x:c r="AJ1017" s="36">
        <x:f t="shared" si="598"/>
        <x:v>1</x:v>
      </x:c>
      <x:c r="AK1017" s="26">
        <x:f t="shared" si="599"/>
        <x:v>0</x:v>
      </x:c>
      <x:c r="AL1017" s="34">
        <x:f t="shared" si="618"/>
        <x:v>1.2139339114591678</x:v>
      </x:c>
      <x:c r="AM1017" s="35" t="str">
        <x:f t="shared" si="600"/>
      </x:c>
      <x:c r="AN1017" s="34">
        <x:f t="shared" si="619"/>
        <x:v>1.2115787741057575</x:v>
      </x:c>
      <x:c r="AO1017" s="35">
        <x:f t="shared" si="601"/>
        <x:v>-9.1024160350406946E-3</x:v>
      </x:c>
      <x:c r="AP1017" s="31">
        <x:f t="shared" si="602"/>
        <x:v>1</x:v>
      </x:c>
      <x:c r="AQ1017" s="26" t="b">
        <x:f t="shared" si="603"/>
        <x:v>1</x:v>
      </x:c>
    </x:row>
    <x:row r="1018">
      <x:c r="A1018" s="30" t="n">
        <x:f>'净值底稿'!A980</x:f>
        <x:v>45301</x:v>
      </x:c>
      <x:c r="B1018" s="32" t="n">
        <x:f>'净值底稿'!F980</x:f>
        <x:v>1.3909889172355847</x:v>
      </x:c>
      <x:c r="C1018" s="32" t="n">
        <x:f>'净值底稿'!O980</x:f>
        <x:v>1.1578816236077334</x:v>
      </x:c>
      <x:c r="D1018" s="32" t="n">
        <x:f>'净值底稿'!P980</x:f>
        <x:v>1.6375</x:v>
      </x:c>
      <x:c r="E1018" s="32" t="n">
        <x:f>'净值底稿'!Q980</x:f>
        <x:v>1.7048</x:v>
      </x:c>
      <x:c r="F1018" s="33">
        <x:f t="shared" si="604"/>
        <x:v>-1.3488123591879231E-2</x:v>
      </x:c>
      <x:c r="G1018" s="33">
        <x:f t="shared" si="605"/>
        <x:v>-7.1548161285179823E-3</x:v>
      </x:c>
      <x:c r="H1018" s="33">
        <x:f t="shared" si="606"/>
        <x:v>0</x:v>
      </x:c>
      <x:c r="I1018" s="33">
        <x:f t="shared" si="607"/>
        <x:v>-1.0547287003397354E-3</x:v>
      </x:c>
      <x:c r="J1018" s="34">
        <x:f t="shared" si="608"/>
        <x:v>0.11004563438250524</x:v>
      </x:c>
      <x:c r="K1018" s="34">
        <x:f t="shared" si="609"/>
        <x:v>0.11587655134177301</x:v>
      </x:c>
      <x:c r="L1018" s="34">
        <x:f t="shared" si="610"/>
        <x:v>0.90204781677300294</x:v>
      </x:c>
      <x:c r="M1018" s="34">
        <x:f t="shared" si="611"/>
        <x:v>7.0166739092381802E-2</x:v>
      </x:c>
      <x:c r="N1018" s="34">
        <x:f t="shared" si="582"/>
        <x:v>1.1981367415896629</x:v>
      </x:c>
      <x:c r="O1018" s="35">
        <x:f t="shared" si="583"/>
        <x:v>0.18856127008051635</x:v>
      </x:c>
      <x:c r="P1018" s="26" t="b">
        <x:f t="shared" si="584"/>
        <x:v>0</x:v>
      </x:c>
      <x:c r="Q1018" s="26" t="b">
        <x:f t="shared" si="585"/>
        <x:v>0</x:v>
      </x:c>
      <x:c r="R1018" s="26" t="b">
        <x:f t="shared" si="586"/>
        <x:v>0</x:v>
      </x:c>
      <x:c r="S1018" s="26" t="b">
        <x:f t="shared" si="612"/>
        <x:v>0</x:v>
      </x:c>
      <x:c r="T1018" s="26" t="str">
        <x:f t="shared" si="613"/>
        <x:v>不调</x:v>
      </x:c>
      <x:c r="U1018" s="34">
        <x:f t="shared" si="587"/>
        <x:v>0.11004563438250524</x:v>
      </x:c>
      <x:c r="V1018" s="34">
        <x:f t="shared" si="588"/>
        <x:v>0.11587655134177301</x:v>
      </x:c>
      <x:c r="W1018" s="34">
        <x:f t="shared" si="589"/>
        <x:v>0.90204781677300294</x:v>
      </x:c>
      <x:c r="X1018" s="34">
        <x:f t="shared" si="590"/>
        <x:v>7.0166739092381802E-2</x:v>
      </x:c>
      <x:c r="Y1018" s="34">
        <x:f t="shared" si="614"/>
        <x:v>0.99998626710299976</x:v>
      </x:c>
      <x:c r="Z1018" s="34">
        <x:f t="shared" si="591"/>
        <x:v>0.11004412313714294</x:v>
      </x:c>
      <x:c r="AA1018" s="34">
        <x:f t="shared" si="592"/>
        <x:v>0.11587496002102869</x:v>
      </x:c>
      <x:c r="AB1018" s="34">
        <x:f t="shared" si="593"/>
        <x:v>0.90203542904324585</x:v>
      </x:c>
      <x:c r="AC1018" s="34">
        <x:f t="shared" si="594"/>
        <x:v>7.0165775499781008E-2</x:v>
      </x:c>
      <x:c r="AD1018" s="34">
        <x:f t="shared" si="595"/>
        <x:v>1.1981202877011985</x:v>
      </x:c>
      <x:c r="AE1018" s="34">
        <x:f t="shared" si="615"/>
        <x:v>1.242865545467589</x:v>
      </x:c>
      <x:c r="AF1018" s="33">
        <x:f t="shared" si="596"/>
        <x:v>-3.6001688138805443E-2</x:v>
      </x:c>
      <x:c r="AG1018" s="33">
        <x:f t="shared" si="616"/>
        <x:v>-2.0242317035543689E-3</x:v>
      </x:c>
      <x:c r="AH1018" s="30">
        <x:f t="shared" si="617"/>
        <x:v>45289</x:v>
      </x:c>
      <x:c r="AI1018" s="36">
        <x:f t="shared" si="597"/>
        <x:v>2024</x:v>
      </x:c>
      <x:c r="AJ1018" s="36">
        <x:f t="shared" si="598"/>
        <x:v>1</x:v>
      </x:c>
      <x:c r="AK1018" s="26">
        <x:f t="shared" si="599"/>
        <x:v>0</x:v>
      </x:c>
      <x:c r="AL1018" s="34">
        <x:f t="shared" si="618"/>
        <x:v>1.2139339114591678</x:v>
      </x:c>
      <x:c r="AM1018" s="35" t="str">
        <x:f t="shared" si="600"/>
      </x:c>
      <x:c r="AN1018" s="34">
        <x:f t="shared" si="619"/>
        <x:v>1.2115787741057575</x:v>
      </x:c>
      <x:c r="AO1018" s="35">
        <x:f t="shared" si="601"/>
        <x:v>-1.1108222339478058E-2</x:v>
      </x:c>
      <x:c r="AP1018" s="31">
        <x:f t="shared" si="602"/>
        <x:v>1</x:v>
      </x:c>
      <x:c r="AQ1018" s="26" t="b">
        <x:f t="shared" si="603"/>
        <x:v>1</x:v>
      </x:c>
    </x:row>
    <x:row r="1019">
      <x:c r="A1019" s="30" t="n">
        <x:f>'净值底稿'!A981</x:f>
        <x:v>45302</x:v>
      </x:c>
      <x:c r="B1019" s="32" t="n">
        <x:f>'净值底稿'!F981</x:f>
        <x:v>1.4136601569489922</x:v>
      </x:c>
      <x:c r="C1019" s="32" t="n">
        <x:f>'净值底稿'!O981</x:f>
        <x:v>1.1728081632316945</x:v>
      </x:c>
      <x:c r="D1019" s="32" t="n">
        <x:f>'净值底稿'!P981</x:f>
        <x:v>1.6376</x:v>
      </x:c>
      <x:c r="E1019" s="32" t="n">
        <x:f>'净值底稿'!Q981</x:f>
        <x:v>1.7051</x:v>
      </x:c>
      <x:c r="F1019" s="33">
        <x:f t="shared" si="604"/>
        <x:v>1.6298648704163421E-2</x:v>
      </x:c>
      <x:c r="G1019" s="33">
        <x:f t="shared" si="605"/>
        <x:v>1.2891248396751376E-2</x:v>
      </x:c>
      <x:c r="H1019" s="33">
        <x:f t="shared" si="606"/>
        <x:v>6.106870229016792E-5</x:v>
      </x:c>
      <x:c r="I1019" s="33">
        <x:f t="shared" si="607"/>
        <x:v>1.7597372125766064E-4</x:v>
      </x:c>
      <x:c r="J1019" s="34">
        <x:f t="shared" si="608"/>
        <x:v>0.11183769364211293</x:v>
      </x:c>
      <x:c r="K1019" s="34">
        <x:f t="shared" si="609"/>
        <x:v>0.1173687329136234</x:v>
      </x:c>
      <x:c r="L1019" s="34">
        <x:f t="shared" si="610"/>
        <x:v>0.90209051517631733</x:v>
      </x:c>
      <x:c r="M1019" s="34">
        <x:f t="shared" si="611"/>
        <x:v>7.017812283240063E-2</x:v>
      </x:c>
      <x:c r="N1019" s="34">
        <x:f t="shared" si="582"/>
        <x:v>1.2014750645644543</x:v>
      </x:c>
      <x:c r="O1019" s="35">
        <x:f t="shared" si="583"/>
        <x:v>0.19077085602174004</x:v>
      </x:c>
      <x:c r="P1019" s="26" t="b">
        <x:f t="shared" si="584"/>
        <x:v>0</x:v>
      </x:c>
      <x:c r="Q1019" s="26" t="b">
        <x:f t="shared" si="585"/>
        <x:v>0</x:v>
      </x:c>
      <x:c r="R1019" s="26" t="b">
        <x:f t="shared" si="586"/>
        <x:v>0</x:v>
      </x:c>
      <x:c r="S1019" s="26" t="b">
        <x:f t="shared" si="612"/>
        <x:v>0</x:v>
      </x:c>
      <x:c r="T1019" s="26" t="str">
        <x:f t="shared" si="613"/>
        <x:v>不调</x:v>
      </x:c>
      <x:c r="U1019" s="34">
        <x:f t="shared" si="587"/>
        <x:v>0.11183769364211293</x:v>
      </x:c>
      <x:c r="V1019" s="34">
        <x:f t="shared" si="588"/>
        <x:v>0.1173687329136234</x:v>
      </x:c>
      <x:c r="W1019" s="34">
        <x:f t="shared" si="589"/>
        <x:v>0.90209051517631733</x:v>
      </x:c>
      <x:c r="X1019" s="34">
        <x:f t="shared" si="590"/>
        <x:v>7.017812283240063E-2</x:v>
      </x:c>
      <x:c r="Y1019" s="34">
        <x:f t="shared" si="614"/>
        <x:v>0.99998626710299976</x:v>
      </x:c>
      <x:c r="Z1019" s="34">
        <x:f t="shared" si="591"/>
        <x:v>0.1118361577865854</x:v>
      </x:c>
      <x:c r="AA1019" s="34">
        <x:f t="shared" si="592"/>
        <x:v>0.11736712110090325</x:v>
      </x:c>
      <x:c r="AB1019" s="34">
        <x:f t="shared" si="593"/>
        <x:v>0.90207812686018751</x:v>
      </x:c>
      <x:c r="AC1019" s="34">
        <x:f t="shared" si="594"/>
        <x:v>7.0177159083468096E-2</x:v>
      </x:c>
      <x:c r="AD1019" s="34">
        <x:f t="shared" si="595"/>
        <x:v>1.2014585648311442</x:v>
      </x:c>
      <x:c r="AE1019" s="34">
        <x:f t="shared" si="615"/>
        <x:v>1.242865545467589</x:v>
      </x:c>
      <x:c r="AF1019" s="33">
        <x:f t="shared" si="596"/>
        <x:v>-3.3315736193223255E-2</x:v>
      </x:c>
      <x:c r="AG1019" s="33">
        <x:f t="shared" si="616"/>
        <x:v>2.7862620842109553E-3</x:v>
      </x:c>
      <x:c r="AH1019" s="30">
        <x:f t="shared" si="617"/>
        <x:v>45289</x:v>
      </x:c>
      <x:c r="AI1019" s="36">
        <x:f t="shared" si="597"/>
        <x:v>2024</x:v>
      </x:c>
      <x:c r="AJ1019" s="36">
        <x:f t="shared" si="598"/>
        <x:v>1</x:v>
      </x:c>
      <x:c r="AK1019" s="26">
        <x:f t="shared" si="599"/>
        <x:v>0</x:v>
      </x:c>
      <x:c r="AL1019" s="34">
        <x:f t="shared" si="618"/>
        <x:v>1.2139339114591678</x:v>
      </x:c>
      <x:c r="AM1019" s="35" t="str">
        <x:f t="shared" si="600"/>
      </x:c>
      <x:c r="AN1019" s="34">
        <x:f t="shared" si="619"/>
        <x:v>1.2115787741057575</x:v>
      </x:c>
      <x:c r="AO1019" s="35">
        <x:f t="shared" si="601"/>
        <x:v>-8.3529106739946846E-3</x:v>
      </x:c>
      <x:c r="AP1019" s="31">
        <x:f t="shared" si="602"/>
        <x:v>1</x:v>
      </x:c>
      <x:c r="AQ1019" s="26" t="b">
        <x:f t="shared" si="603"/>
        <x:v>1</x:v>
      </x:c>
    </x:row>
    <x:row r="1020">
      <x:c r="A1020" s="30" t="n">
        <x:f>'净值底稿'!A982</x:f>
        <x:v>45303</x:v>
      </x:c>
      <x:c r="B1020" s="32" t="n">
        <x:f>'净值底稿'!F982</x:f>
        <x:v>1.3924234831974274</x:v>
      </x:c>
      <x:c r="C1020" s="32" t="n">
        <x:f>'净值底稿'!O982</x:f>
        <x:v>1.1665393285793477</x:v>
      </x:c>
      <x:c r="D1020" s="32" t="n">
        <x:f>'净值底稿'!P982</x:f>
        <x:v>1.6375</x:v>
      </x:c>
      <x:c r="E1020" s="32" t="n">
        <x:f>'净值底稿'!Q982</x:f>
        <x:v>1.7084</x:v>
      </x:c>
      <x:c r="F1020" s="33">
        <x:f t="shared" si="604"/>
        <x:v>-1.5022474565173027E-2</x:v>
      </x:c>
      <x:c r="G1020" s="33">
        <x:f t="shared" si="605"/>
        <x:v>-5.3451492314590121E-3</x:v>
      </x:c>
      <x:c r="H1020" s="33">
        <x:f t="shared" si="606"/>
        <x:v>-6.1064973131408351E-5</x:v>
      </x:c>
      <x:c r="I1020" s="33">
        <x:f t="shared" si="607"/>
        <x:v>1.9353703595095251E-3</x:v>
      </x:c>
      <x:c r="J1020" s="34">
        <x:f t="shared" si="608"/>
        <x:v>0.11015610195076975</x:v>
      </x:c>
      <x:c r="K1020" s="34">
        <x:f t="shared" si="609"/>
        <x:v>0.1167397763237522</x:v>
      </x:c>
      <x:c r="L1020" s="34">
        <x:f t="shared" si="610"/>
        <x:v>0.90202304148360835</x:v>
      </x:c>
      <x:c r="M1020" s="34">
        <x:f t="shared" si="611"/>
        <x:v>7.031297787707283E-2</x:v>
      </x:c>
      <x:c r="N1020" s="34">
        <x:f t="shared" si="582"/>
        <x:v>1.199231897635203</x:v>
      </x:c>
      <x:c r="O1020" s="35">
        <x:f t="shared" si="583"/>
        <x:v>0.1892010033438436</x:v>
      </x:c>
      <x:c r="P1020" s="26" t="b">
        <x:f t="shared" si="584"/>
        <x:v>0</x:v>
      </x:c>
      <x:c r="Q1020" s="26" t="b">
        <x:f t="shared" si="585"/>
        <x:v>0</x:v>
      </x:c>
      <x:c r="R1020" s="26" t="b">
        <x:f t="shared" si="586"/>
        <x:v>0</x:v>
      </x:c>
      <x:c r="S1020" s="26" t="b">
        <x:f t="shared" si="612"/>
        <x:v>0</x:v>
      </x:c>
      <x:c r="T1020" s="26" t="str">
        <x:f t="shared" si="613"/>
        <x:v>不调</x:v>
      </x:c>
      <x:c r="U1020" s="34">
        <x:f t="shared" si="587"/>
        <x:v>0.11015610195076975</x:v>
      </x:c>
      <x:c r="V1020" s="34">
        <x:f t="shared" si="588"/>
        <x:v>0.1167397763237522</x:v>
      </x:c>
      <x:c r="W1020" s="34">
        <x:f t="shared" si="589"/>
        <x:v>0.90202304148360835</x:v>
      </x:c>
      <x:c r="X1020" s="34">
        <x:f t="shared" si="590"/>
        <x:v>7.031297787707283E-2</x:v>
      </x:c>
      <x:c r="Y1020" s="34">
        <x:f t="shared" si="614"/>
        <x:v>0.99998626710299976</x:v>
      </x:c>
      <x:c r="Z1020" s="34">
        <x:f t="shared" si="591"/>
        <x:v>0.11015458918836771</x:v>
      </x:c>
      <x:c r="AA1020" s="34">
        <x:f t="shared" si="592"/>
        <x:v>0.1167381731484281</x:v>
      </x:c>
      <x:c r="AB1020" s="34">
        <x:f t="shared" si="593"/>
        <x:v>0.90201065409408776</x:v>
      </x:c>
      <x:c r="AC1020" s="34">
        <x:f t="shared" si="594"/>
        <x:v>7.031201227618987E-2</x:v>
      </x:c>
      <x:c r="AD1020" s="34">
        <x:f t="shared" si="595"/>
        <x:v>1.1992154287070733</x:v>
      </x:c>
      <x:c r="AE1020" s="34">
        <x:f t="shared" si="615"/>
        <x:v>1.242865545467589</x:v>
      </x:c>
      <x:c r="AF1020" s="33">
        <x:f t="shared" si="596"/>
        <x:v>-3.5120546160199217E-2</x:v>
      </x:c>
      <x:c r="AG1020" s="33">
        <x:f t="shared" si="616"/>
        <x:v>-1.867010806474334E-3</x:v>
      </x:c>
      <x:c r="AH1020" s="30">
        <x:f t="shared" si="617"/>
        <x:v>45289</x:v>
      </x:c>
      <x:c r="AI1020" s="36">
        <x:f t="shared" si="597"/>
        <x:v>2024</x:v>
      </x:c>
      <x:c r="AJ1020" s="36">
        <x:f t="shared" si="598"/>
        <x:v>1</x:v>
      </x:c>
      <x:c r="AK1020" s="26">
        <x:f t="shared" si="599"/>
        <x:v>0</x:v>
      </x:c>
      <x:c r="AL1020" s="34">
        <x:f t="shared" si="618"/>
        <x:v>1.2139339114591678</x:v>
      </x:c>
      <x:c r="AM1020" s="35" t="str">
        <x:f t="shared" si="600"/>
      </x:c>
      <x:c r="AN1020" s="34">
        <x:f t="shared" si="619"/>
        <x:v>1.2115787741057575</x:v>
      </x:c>
      <x:c r="AO1020" s="35">
        <x:f t="shared" si="601"/>
        <x:v>-1.0204326505975136E-2</x:v>
      </x:c>
      <x:c r="AP1020" s="31">
        <x:f t="shared" si="602"/>
        <x:v>1</x:v>
      </x:c>
      <x:c r="AQ1020" s="26" t="b">
        <x:f t="shared" si="603"/>
        <x:v>1</x:v>
      </x:c>
    </x:row>
    <x:row r="1021">
      <x:c r="A1021" s="30" t="n">
        <x:f>'净值底稿'!A983</x:f>
        <x:v>45306</x:v>
      </x:c>
      <x:c r="B1021" s="32" t="n">
        <x:f>'净值底稿'!F983</x:f>
        <x:v>1.3949138771723928</x:v>
      </x:c>
      <x:c r="C1021" s="32" t="n">
        <x:f>'净值底稿'!O983</x:f>
        <x:v>1.165063404267325</x:v>
      </x:c>
      <x:c r="D1021" s="32" t="n">
        <x:f>'净值底稿'!P983</x:f>
        <x:v>1.638</x:v>
      </x:c>
      <x:c r="E1021" s="32" t="n">
        <x:f>'净值底稿'!Q983</x:f>
        <x:v>1.7229</x:v>
      </x:c>
      <x:c r="F1021" s="33">
        <x:f t="shared" si="604"/>
        <x:v>1.7885320127226656E-3</x:v>
      </x:c>
      <x:c r="G1021" s="33">
        <x:f t="shared" si="605"/>
        <x:v>-1.2652160761869036E-3</x:v>
      </x:c>
      <x:c r="H1021" s="33">
        <x:f t="shared" si="606"/>
        <x:v>3.0534351145039551E-4</x:v>
      </x:c>
      <x:c r="I1021" s="33">
        <x:f t="shared" si="607"/>
        <x:v>8.4874736595645928E-3</x:v>
      </x:c>
      <x:c r="J1021" s="34">
        <x:f t="shared" si="608"/>
        <x:v>0.11035160419747941</x:v>
      </x:c>
      <x:c r="K1021" s="34">
        <x:f t="shared" si="609"/>
        <x:v>0.11659047413505602</x:v>
      </x:c>
      <x:c r="L1021" s="34">
        <x:f t="shared" si="610"/>
        <x:v>0.90228607719457454</x:v>
      </x:c>
      <x:c r="M1021" s="34">
        <x:f t="shared" si="611"/>
        <x:v>7.0908783628335012E-2</x:v>
      </x:c>
      <x:c r="N1021" s="34">
        <x:f t="shared" si="582"/>
        <x:v>1.2001369391554451</x:v>
      </x:c>
      <x:c r="O1021" s="35">
        <x:f t="shared" si="583"/>
        <x:v>0.1890968196447966</x:v>
      </x:c>
      <x:c r="P1021" s="26" t="b">
        <x:f t="shared" si="584"/>
        <x:v>0</x:v>
      </x:c>
      <x:c r="Q1021" s="26" t="b">
        <x:f t="shared" si="585"/>
        <x:v>0</x:v>
      </x:c>
      <x:c r="R1021" s="26" t="b">
        <x:f t="shared" si="586"/>
        <x:v>0</x:v>
      </x:c>
      <x:c r="S1021" s="26" t="b">
        <x:f t="shared" si="612"/>
        <x:v>0</x:v>
      </x:c>
      <x:c r="T1021" s="26" t="str">
        <x:f t="shared" si="613"/>
        <x:v>不调</x:v>
      </x:c>
      <x:c r="U1021" s="34">
        <x:f t="shared" si="587"/>
        <x:v>0.11035160419747941</x:v>
      </x:c>
      <x:c r="V1021" s="34">
        <x:f t="shared" si="588"/>
        <x:v>0.11659047413505602</x:v>
      </x:c>
      <x:c r="W1021" s="34">
        <x:f t="shared" si="589"/>
        <x:v>0.90228607719457454</x:v>
      </x:c>
      <x:c r="X1021" s="34">
        <x:f t="shared" si="590"/>
        <x:v>7.0908783628335012E-2</x:v>
      </x:c>
      <x:c r="Y1021" s="34">
        <x:f t="shared" si="614"/>
        <x:v>0.99995880187477393</x:v>
      </x:c>
      <x:c r="Z1021" s="34">
        <x:f t="shared" si="591"/>
        <x:v>0.11034705791827079</x:v>
      </x:c>
      <x:c r="AA1021" s="34">
        <x:f t="shared" si="592"/>
        <x:v>0.11658567082610244</x:v>
      </x:c>
      <x:c r="AB1021" s="34">
        <x:f t="shared" si="593"/>
        <x:v>0.90224890469977659</x:v>
      </x:c>
      <x:c r="AC1021" s="34">
        <x:f t="shared" si="594"/>
        <x:v>7.0905862319387461E-2</x:v>
      </x:c>
      <x:c r="AD1021" s="34">
        <x:f t="shared" si="595"/>
        <x:v>1.2000874957635372</x:v>
      </x:c>
      <x:c r="AE1021" s="34">
        <x:f t="shared" si="615"/>
        <x:v>1.242865545467589</x:v>
      </x:c>
      <x:c r="AF1021" s="33">
        <x:f t="shared" si="596"/>
        <x:v>-3.4418887755036986E-2</x:v>
      </x:c>
      <x:c r="AG1021" s="33">
        <x:f t="shared" si="616"/>
        <x:v>7.2719799594644918E-4</x:v>
      </x:c>
      <x:c r="AH1021" s="30">
        <x:f t="shared" si="617"/>
        <x:v>45289</x:v>
      </x:c>
      <x:c r="AI1021" s="36">
        <x:f t="shared" si="597"/>
        <x:v>2024</x:v>
      </x:c>
      <x:c r="AJ1021" s="36">
        <x:f t="shared" si="598"/>
        <x:v>1</x:v>
      </x:c>
      <x:c r="AK1021" s="26">
        <x:f t="shared" si="599"/>
        <x:v>0</x:v>
      </x:c>
      <x:c r="AL1021" s="34">
        <x:f t="shared" si="618"/>
        <x:v>1.2139339114591678</x:v>
      </x:c>
      <x:c r="AM1021" s="35" t="str">
        <x:f t="shared" si="600"/>
      </x:c>
      <x:c r="AN1021" s="34">
        <x:f t="shared" si="619"/>
        <x:v>1.2115787741057575</x:v>
      </x:c>
      <x:c r="AO1021" s="35">
        <x:f t="shared" si="601"/>
        <x:v>-9.4845490758137529E-3</x:v>
      </x:c>
      <x:c r="AP1021" s="31">
        <x:f t="shared" si="602"/>
        <x:v>1</x:v>
      </x:c>
      <x:c r="AQ1021" s="26" t="b">
        <x:f t="shared" si="603"/>
        <x:v>1</x:v>
      </x:c>
    </x:row>
    <x:row r="1022">
      <x:c r="A1022" s="30" t="n">
        <x:f>'净值底稿'!A984</x:f>
        <x:v>45307</x:v>
      </x:c>
      <x:c r="B1022" s="32" t="n">
        <x:f>'净值底稿'!F984</x:f>
        <x:v>1.3904373712976112</x:v>
      </x:c>
      <x:c r="C1022" s="32" t="n">
        <x:f>'净值底稿'!O984</x:f>
        <x:v>1.163622141841307</x:v>
      </x:c>
      <x:c r="D1022" s="32" t="n">
        <x:f>'净值底稿'!P984</x:f>
        <x:v>1.6379</x:v>
      </x:c>
      <x:c r="E1022" s="32" t="n">
        <x:f>'净值底稿'!Q984</x:f>
        <x:v>1.7206</x:v>
      </x:c>
      <x:c r="F1022" s="33">
        <x:f t="shared" si="604"/>
        <x:v>-3.2091629082189321E-3</x:v>
      </x:c>
      <x:c r="G1022" s="33">
        <x:f t="shared" si="605"/>
        <x:v>-1.237067803124603E-3</x:v>
      </x:c>
      <x:c r="H1022" s="33">
        <x:f t="shared" si="606"/>
        <x:v>-6.1050061050060833E-5</x:v>
      </x:c>
      <x:c r="I1022" s="33">
        <x:f t="shared" si="607"/>
        <x:v>-1.3349585002032649E-3</x:v>
      </x:c>
      <x:c r="J1022" s="34">
        <x:f t="shared" si="608"/>
        <x:v>0.10999293623296839</x:v>
      </x:c>
      <x:c r="K1022" s="34">
        <x:f t="shared" si="609"/>
        <x:v>0.11644144644641778</x:v>
      </x:c>
      <x:c r="L1022" s="34">
        <x:f t="shared" si="610"/>
        <x:v>0.90219382234906231</x:v>
      </x:c>
      <x:c r="M1022" s="34">
        <x:f t="shared" si="611"/>
        <x:v>7.081120593576995E-2</x:v>
      </x:c>
      <x:c r="N1022" s="34">
        <x:f t="shared" si="582"/>
        <x:v>1.1994394109642184</x:v>
      </x:c>
      <x:c r="O1022" s="35">
        <x:f t="shared" si="583"/>
        <x:v>0.18878351053794176</x:v>
      </x:c>
      <x:c r="P1022" s="26" t="b">
        <x:f t="shared" si="584"/>
        <x:v>0</x:v>
      </x:c>
      <x:c r="Q1022" s="26" t="b">
        <x:f t="shared" si="585"/>
        <x:v>0</x:v>
      </x:c>
      <x:c r="R1022" s="26" t="b">
        <x:f t="shared" si="586"/>
        <x:v>0</x:v>
      </x:c>
      <x:c r="S1022" s="26" t="b">
        <x:f t="shared" si="612"/>
        <x:v>0</x:v>
      </x:c>
      <x:c r="T1022" s="26" t="str">
        <x:f t="shared" si="613"/>
        <x:v>不调</x:v>
      </x:c>
      <x:c r="U1022" s="34">
        <x:f t="shared" si="587"/>
        <x:v>0.10999293623296839</x:v>
      </x:c>
      <x:c r="V1022" s="34">
        <x:f t="shared" si="588"/>
        <x:v>0.11644144644641778</x:v>
      </x:c>
      <x:c r="W1022" s="34">
        <x:f t="shared" si="589"/>
        <x:v>0.90219382234906231</x:v>
      </x:c>
      <x:c r="X1022" s="34">
        <x:f t="shared" si="590"/>
        <x:v>7.081120593576995E-2</x:v>
      </x:c>
      <x:c r="Y1022" s="34">
        <x:f t="shared" si="614"/>
        <x:v>0.99998626710299976</x:v>
      </x:c>
      <x:c r="Z1022" s="34">
        <x:f t="shared" si="591"/>
        <x:v>0.10999142571130435</x:v>
      </x:c>
      <x:c r="AA1022" s="34">
        <x:f t="shared" si="592"/>
        <x:v>0.11643984736802718</x:v>
      </x:c>
      <x:c r="AB1022" s="34">
        <x:f t="shared" si="593"/>
        <x:v>0.90218143261422579</x:v>
      </x:c>
      <x:c r="AC1022" s="34">
        <x:f t="shared" si="594"/>
        <x:v>7.0810233492772365E-2</x:v>
      </x:c>
      <x:c r="AD1022" s="34">
        <x:f t="shared" si="595"/>
        <x:v>1.1994229391863296</x:v>
      </x:c>
      <x:c r="AE1022" s="34">
        <x:f t="shared" si="615"/>
        <x:v>1.242865545467589</x:v>
      </x:c>
      <x:c r="AF1022" s="33">
        <x:f t="shared" si="596"/>
        <x:v>-3.4953584834404139E-2</x:v>
      </x:c>
      <x:c r="AG1022" s="33">
        <x:f t="shared" si="616"/>
        <x:v>-5.5375677153013392E-4</x:v>
      </x:c>
      <x:c r="AH1022" s="30">
        <x:f t="shared" si="617"/>
        <x:v>45289</x:v>
      </x:c>
      <x:c r="AI1022" s="36">
        <x:f t="shared" si="597"/>
        <x:v>2024</x:v>
      </x:c>
      <x:c r="AJ1022" s="36">
        <x:f t="shared" si="598"/>
        <x:v>1</x:v>
      </x:c>
      <x:c r="AK1022" s="26">
        <x:f t="shared" si="599"/>
        <x:v>0</x:v>
      </x:c>
      <x:c r="AL1022" s="34">
        <x:f t="shared" si="618"/>
        <x:v>1.2139339114591678</x:v>
      </x:c>
      <x:c r="AM1022" s="35" t="str">
        <x:f t="shared" si="600"/>
      </x:c>
      <x:c r="AN1022" s="34">
        <x:f t="shared" si="619"/>
        <x:v>1.2115787741057575</x:v>
      </x:c>
      <x:c r="AO1022" s="35">
        <x:f t="shared" si="601"/>
        <x:v>-1.0033053714068152E-2</x:v>
      </x:c>
      <x:c r="AP1022" s="31">
        <x:f t="shared" si="602"/>
        <x:v>1</x:v>
      </x:c>
      <x:c r="AQ1022" s="26" t="b">
        <x:f t="shared" si="603"/>
        <x:v>1</x:v>
      </x:c>
    </x:row>
    <x:row r="1023">
      <x:c r="A1023" s="30" t="n">
        <x:f>'净值底稿'!A985</x:f>
        <x:v>45308</x:v>
      </x:c>
      <x:c r="B1023" s="32" t="n">
        <x:f>'净值底稿'!F985</x:f>
        <x:v>1.3603552063592237</x:v>
      </x:c>
      <x:c r="C1023" s="32" t="n">
        <x:f>'净值底稿'!O985</x:f>
        <x:v>1.1367242071890642</x:v>
      </x:c>
      <x:c r="D1023" s="32" t="n">
        <x:f>'净值底稿'!P985</x:f>
        <x:v>1.6386</x:v>
      </x:c>
      <x:c r="E1023" s="32" t="n">
        <x:f>'净值底稿'!Q985</x:f>
        <x:v>1.7023</x:v>
      </x:c>
      <x:c r="F1023" s="33">
        <x:f t="shared" si="604"/>
        <x:v>-2.163503769343722E-2</x:v>
      </x:c>
      <x:c r="G1023" s="33">
        <x:f t="shared" si="605"/>
        <x:v>-2.311569510844802E-2</x:v>
      </x:c>
      <x:c r="H1023" s="33">
        <x:f t="shared" si="606"/>
        <x:v>4.2737651871305182E-4</x:v>
      </x:c>
      <x:c r="I1023" s="33">
        <x:f t="shared" si="607"/>
        <x:v>-1.0635824712309616E-2</x:v>
      </x:c>
      <x:c r="J1023" s="34">
        <x:f t="shared" si="608"/>
        <x:v>0.10761175707008538</x:v>
      </x:c>
      <x:c r="K1023" s="34">
        <x:f t="shared" si="609"/>
        <x:v>0.11374825935779363</x:v>
      </x:c>
      <x:c r="L1023" s="34">
        <x:f t="shared" si="610"/>
        <x:v>0.90256700377414401</x:v>
      </x:c>
      <x:c r="M1023" s="34">
        <x:f t="shared" si="611"/>
        <x:v>7.0057108261505519E-2</x:v>
      </x:c>
      <x:c r="N1023" s="34">
        <x:f t="shared" si="582"/>
        <x:v>1.1939841284635286</x:v>
      </x:c>
      <x:c r="O1023" s="35">
        <x:f t="shared" si="583"/>
        <x:v>0.18539611302265369</x:v>
      </x:c>
      <x:c r="P1023" s="26" t="b">
        <x:f t="shared" si="584"/>
        <x:v>0</x:v>
      </x:c>
      <x:c r="Q1023" s="26" t="b">
        <x:f t="shared" si="585"/>
        <x:v>0</x:v>
      </x:c>
      <x:c r="R1023" s="26" t="b">
        <x:f t="shared" si="586"/>
        <x:v>0</x:v>
      </x:c>
      <x:c r="S1023" s="26" t="b">
        <x:f t="shared" si="612"/>
        <x:v>0</x:v>
      </x:c>
      <x:c r="T1023" s="26" t="str">
        <x:f t="shared" si="613"/>
        <x:v>不调</x:v>
      </x:c>
      <x:c r="U1023" s="34">
        <x:f t="shared" si="587"/>
        <x:v>0.10761175707008538</x:v>
      </x:c>
      <x:c r="V1023" s="34">
        <x:f t="shared" si="588"/>
        <x:v>0.11374825935779363</x:v>
      </x:c>
      <x:c r="W1023" s="34">
        <x:f t="shared" si="589"/>
        <x:v>0.90256700377414401</x:v>
      </x:c>
      <x:c r="X1023" s="34">
        <x:f t="shared" si="590"/>
        <x:v>7.0057108261505519E-2</x:v>
      </x:c>
      <x:c r="Y1023" s="34">
        <x:f t="shared" si="614"/>
        <x:v>0.99998626710299976</x:v>
      </x:c>
      <x:c r="Z1023" s="34">
        <x:f t="shared" si="591"/>
        <x:v>0.10761027924890952</x:v>
      </x:c>
      <x:c r="AA1023" s="34">
        <x:f t="shared" si="592"/>
        <x:v>0.11374669726466391</x:v>
      </x:c>
      <x:c r="AB1023" s="34">
        <x:f t="shared" si="593"/>
        <x:v>0.90255460891444539</x:v>
      </x:c>
      <x:c r="AC1023" s="34">
        <x:f t="shared" si="594"/>
        <x:v>7.0056146174453632E-2</x:v>
      </x:c>
      <x:c r="AD1023" s="34">
        <x:f t="shared" si="595"/>
        <x:v>1.1939677316024724</x:v>
      </x:c>
      <x:c r="AE1023" s="34">
        <x:f t="shared" si="615"/>
        <x:v>1.242865545467589</x:v>
      </x:c>
      <x:c r="AF1023" s="33">
        <x:f t="shared" si="596"/>
        <x:v>-3.9342802641391339E-2</x:v>
      </x:c>
      <x:c r="AG1023" s="33">
        <x:f t="shared" si="616"/>
        <x:v>-4.5481934734030727E-3</x:v>
      </x:c>
      <x:c r="AH1023" s="30">
        <x:f t="shared" si="617"/>
        <x:v>45289</x:v>
      </x:c>
      <x:c r="AI1023" s="36">
        <x:f t="shared" si="597"/>
        <x:v>2024</x:v>
      </x:c>
      <x:c r="AJ1023" s="36">
        <x:f t="shared" si="598"/>
        <x:v>1</x:v>
      </x:c>
      <x:c r="AK1023" s="26">
        <x:f t="shared" si="599"/>
        <x:v>0</x:v>
      </x:c>
      <x:c r="AL1023" s="34">
        <x:f t="shared" si="618"/>
        <x:v>1.2139339114591678</x:v>
      </x:c>
      <x:c r="AM1023" s="35" t="str">
        <x:f t="shared" si="600"/>
      </x:c>
      <x:c r="AN1023" s="34">
        <x:f t="shared" si="619"/>
        <x:v>1.2115787741057575</x:v>
      </x:c>
      <x:c r="AO1023" s="35">
        <x:f t="shared" si="601"/>
        <x:v>-1.4535614918050666E-2</x:v>
      </x:c>
      <x:c r="AP1023" s="31">
        <x:f t="shared" si="602"/>
        <x:v>1</x:v>
      </x:c>
      <x:c r="AQ1023" s="26" t="b">
        <x:f t="shared" si="603"/>
        <x:v>1</x:v>
      </x:c>
    </x:row>
    <x:row r="1024">
      <x:c r="A1024" s="30" t="n">
        <x:f>'净值底稿'!A986</x:f>
        <x:v>45309</x:v>
      </x:c>
      <x:c r="B1024" s="32" t="n">
        <x:f>'净值底稿'!F986</x:f>
        <x:v>1.396323001807428</x:v>
      </x:c>
      <x:c r="C1024" s="32" t="n">
        <x:f>'净值底稿'!O986</x:f>
        <x:v>1.1330834234380613</x:v>
      </x:c>
      <x:c r="D1024" s="32" t="n">
        <x:f>'净值底稿'!P986</x:f>
        <x:v>1.6394</x:v>
      </x:c>
      <x:c r="E1024" s="32" t="n">
        <x:f>'净值底稿'!Q986</x:f>
        <x:v>1.6976</x:v>
      </x:c>
      <x:c r="F1024" s="33">
        <x:f t="shared" si="604"/>
        <x:v>2.6440002787555983E-2</x:v>
      </x:c>
      <x:c r="G1024" s="33">
        <x:f t="shared" si="605"/>
        <x:v>-3.2028734216946741E-3</x:v>
      </x:c>
      <x:c r="H1024" s="33">
        <x:f t="shared" si="606"/>
        <x:v>4.8822165263029405E-4</x:v>
      </x:c>
      <x:c r="I1024" s="33">
        <x:f t="shared" si="607"/>
        <x:v>-2.7609704517417288E-3</x:v>
      </x:c>
      <x:c r="J1024" s="34">
        <x:f t="shared" si="608"/>
        <x:v>0.11045549533222036</x:v>
      </x:c>
      <x:c r="K1024" s="34">
        <x:f t="shared" si="609"/>
        <x:v>0.11338238099118937</x:v>
      </x:c>
      <x:c r="L1024" s="34">
        <x:f t="shared" si="610"/>
        <x:v>0.90299525561719873</x:v>
      </x:c>
      <x:c r="M1024" s="34">
        <x:f t="shared" si="611"/>
        <x:v>6.986272322490307E-2</x:v>
      </x:c>
      <x:c r="N1024" s="34">
        <x:f t="shared" si="582"/>
        <x:v>1.1966958551655116</x:v>
      </x:c>
      <x:c r="O1024" s="35">
        <x:f t="shared" si="583"/>
        <x:v>0.18704658778353617</x:v>
      </x:c>
      <x:c r="P1024" s="26" t="b">
        <x:f t="shared" si="584"/>
        <x:v>0</x:v>
      </x:c>
      <x:c r="Q1024" s="26" t="b">
        <x:f t="shared" si="585"/>
        <x:v>0</x:v>
      </x:c>
      <x:c r="R1024" s="26" t="b">
        <x:f t="shared" si="586"/>
        <x:v>0</x:v>
      </x:c>
      <x:c r="S1024" s="26" t="b">
        <x:f t="shared" si="612"/>
        <x:v>0</x:v>
      </x:c>
      <x:c r="T1024" s="26" t="str">
        <x:f t="shared" si="613"/>
        <x:v>不调</x:v>
      </x:c>
      <x:c r="U1024" s="34">
        <x:f t="shared" si="587"/>
        <x:v>0.11045549533222036</x:v>
      </x:c>
      <x:c r="V1024" s="34">
        <x:f t="shared" si="588"/>
        <x:v>0.11338238099118937</x:v>
      </x:c>
      <x:c r="W1024" s="34">
        <x:f t="shared" si="589"/>
        <x:v>0.90299525561719873</x:v>
      </x:c>
      <x:c r="X1024" s="34">
        <x:f t="shared" si="590"/>
        <x:v>6.986272322490307E-2</x:v>
      </x:c>
      <x:c r="Y1024" s="34">
        <x:f t="shared" si="614"/>
        <x:v>0.99998626710299976</x:v>
      </x:c>
      <x:c r="Z1024" s="34">
        <x:f t="shared" si="591"/>
        <x:v>0.11045397845827985</x:v>
      </x:c>
      <x:c r="AA1024" s="34">
        <x:f t="shared" si="592"/>
        <x:v>0.11338082392262958</x:v>
      </x:c>
      <x:c r="AB1024" s="34">
        <x:f t="shared" si="593"/>
        <x:v>0.90298285487636165</x:v>
      </x:c>
      <x:c r="AC1024" s="34">
        <x:f t="shared" si="594"/>
        <x:v>6.986176380732087E-2</x:v>
      </x:c>
      <x:c r="AD1024" s="34">
        <x:f t="shared" si="595"/>
        <x:v>1.1966794210645919</x:v>
      </x:c>
      <x:c r="AE1024" s="34">
        <x:f t="shared" si="615"/>
        <x:v>1.242865545467589</x:v>
      </x:c>
      <x:c r="AF1024" s="33">
        <x:f t="shared" si="596"/>
        <x:v>-3.7160998284509583E-2</x:v>
      </x:c>
      <x:c r="AG1024" s="33">
        <x:f t="shared" si="616"/>
        <x:v>2.2711580810312881E-3</x:v>
      </x:c>
      <x:c r="AH1024" s="30">
        <x:f t="shared" si="617"/>
        <x:v>45289</x:v>
      </x:c>
      <x:c r="AI1024" s="36">
        <x:f t="shared" si="597"/>
        <x:v>2024</x:v>
      </x:c>
      <x:c r="AJ1024" s="36">
        <x:f t="shared" si="598"/>
        <x:v>1</x:v>
      </x:c>
      <x:c r="AK1024" s="26">
        <x:f t="shared" si="599"/>
        <x:v>0</x:v>
      </x:c>
      <x:c r="AL1024" s="34">
        <x:f t="shared" si="618"/>
        <x:v>1.2139339114591678</x:v>
      </x:c>
      <x:c r="AM1024" s="35" t="str">
        <x:f t="shared" si="600"/>
      </x:c>
      <x:c r="AN1024" s="34">
        <x:f t="shared" si="619"/>
        <x:v>1.2115787741057575</x:v>
      </x:c>
      <x:c r="AO1024" s="35">
        <x:f t="shared" si="601"/>
        <x:v>-1.2297469516303283E-2</x:v>
      </x:c>
      <x:c r="AP1024" s="31">
        <x:f t="shared" si="602"/>
        <x:v>1</x:v>
      </x:c>
      <x:c r="AQ1024" s="26" t="b">
        <x:f t="shared" si="603"/>
        <x:v>1</x:v>
      </x:c>
    </x:row>
    <x:row r="1025">
      <x:c r="A1025" s="30" t="n">
        <x:f>'净值底稿'!A987</x:f>
        <x:v>45310</x:v>
      </x:c>
      <x:c r="B1025" s="32" t="n">
        <x:f>'净值底稿'!F987</x:f>
        <x:v>1.394808752137801</x:v>
      </x:c>
      <x:c r="C1025" s="32" t="n">
        <x:f>'净值底稿'!O987</x:f>
        <x:v>1.122412310120598</x:v>
      </x:c>
      <x:c r="D1025" s="32" t="n">
        <x:f>'净值底稿'!P987</x:f>
        <x:v>1.6402</x:v>
      </x:c>
      <x:c r="E1025" s="32" t="n">
        <x:f>'净值底稿'!Q987</x:f>
        <x:v>1.7092</x:v>
      </x:c>
      <x:c r="F1025" s="33">
        <x:f t="shared" si="604"/>
        <x:v>-1.0844551494653132E-3</x:v>
      </x:c>
      <x:c r="G1025" s="33">
        <x:f t="shared" si="605"/>
        <x:v>-9.4177649206838021E-3</x:v>
      </x:c>
      <x:c r="H1025" s="33">
        <x:f t="shared" si="606"/>
        <x:v>4.8798340856426314E-4</x:v>
      </x:c>
      <x:c r="I1025" s="33">
        <x:f t="shared" si="607"/>
        <x:v>6.8331762488218484E-3</x:v>
      </x:c>
      <x:c r="J1025" s="34">
        <x:f t="shared" si="608"/>
        <x:v>0.11033419607256184</x:v>
      </x:c>
      <x:c r="K1025" s="34">
        <x:f t="shared" si="609"/>
        <x:v>0.11231302997641281</x:v>
      </x:c>
      <x:c r="L1025" s="34">
        <x:f t="shared" si="610"/>
        <x:v>0.90342349552775936</x:v>
      </x:c>
      <x:c r="M1025" s="34">
        <x:f t="shared" si="611"/>
        <x:v>7.0339141552469855E-2</x:v>
      </x:c>
      <x:c r="N1025" s="34">
        <x:f t="shared" si="582"/>
        <x:v>1.1964098631292039</x:v>
      </x:c>
      <x:c r="O1025" s="35">
        <x:f t="shared" si="583"/>
        <x:v>0.18609611380722149</x:v>
      </x:c>
      <x:c r="P1025" s="26" t="b">
        <x:f t="shared" si="584"/>
        <x:v>0</x:v>
      </x:c>
      <x:c r="Q1025" s="26" t="b">
        <x:f t="shared" si="585"/>
        <x:v>0</x:v>
      </x:c>
      <x:c r="R1025" s="26" t="b">
        <x:f t="shared" si="586"/>
        <x:v>0</x:v>
      </x:c>
      <x:c r="S1025" s="26" t="b">
        <x:f t="shared" si="612"/>
        <x:v>0</x:v>
      </x:c>
      <x:c r="T1025" s="26" t="str">
        <x:f t="shared" si="613"/>
        <x:v>不调</x:v>
      </x:c>
      <x:c r="U1025" s="34">
        <x:f t="shared" si="587"/>
        <x:v>0.11033419607256184</x:v>
      </x:c>
      <x:c r="V1025" s="34">
        <x:f t="shared" si="588"/>
        <x:v>0.11231302997641281</x:v>
      </x:c>
      <x:c r="W1025" s="34">
        <x:f t="shared" si="589"/>
        <x:v>0.90342349552775936</x:v>
      </x:c>
      <x:c r="X1025" s="34">
        <x:f t="shared" si="590"/>
        <x:v>7.0339141552469855E-2</x:v>
      </x:c>
      <x:c r="Y1025" s="34">
        <x:f t="shared" si="614"/>
        <x:v>0.99998626710299976</x:v>
      </x:c>
      <x:c r="Z1025" s="34">
        <x:f t="shared" si="591"/>
        <x:v>0.11033268086441157</x:v>
      </x:c>
      <x:c r="AA1025" s="34">
        <x:f t="shared" si="592"/>
        <x:v>0.11231148759314036</x:v>
      </x:c>
      <x:c r="AB1025" s="34">
        <x:f t="shared" si="593"/>
        <x:v>0.90341108890594768</x:v>
      </x:c>
      <x:c r="AC1025" s="34">
        <x:f t="shared" si="594"/>
        <x:v>7.0338175592283836E-2</x:v>
      </x:c>
      <x:c r="AD1025" s="34">
        <x:f t="shared" si="595"/>
        <x:v>1.1963934329557835</x:v>
      </x:c>
      <x:c r="AE1025" s="34">
        <x:f t="shared" si="615"/>
        <x:v>1.242865545467589</x:v>
      </x:c>
      <x:c r="AF1025" s="33">
        <x:f t="shared" si="596"/>
        <x:v>-3.7391102103745077E-2</x:v>
      </x:c>
      <x:c r="AG1025" s="33">
        <x:f t="shared" si="616"/>
        <x:v>-2.3898473039174473E-4</x:v>
      </x:c>
      <x:c r="AH1025" s="30">
        <x:f t="shared" si="617"/>
        <x:v>45289</x:v>
      </x:c>
      <x:c r="AI1025" s="36">
        <x:f t="shared" si="597"/>
        <x:v>2024</x:v>
      </x:c>
      <x:c r="AJ1025" s="36">
        <x:f t="shared" si="598"/>
        <x:v>1</x:v>
      </x:c>
      <x:c r="AK1025" s="26">
        <x:f t="shared" si="599"/>
        <x:v>0</x:v>
      </x:c>
      <x:c r="AL1025" s="34">
        <x:f t="shared" si="618"/>
        <x:v>1.2139339114591678</x:v>
      </x:c>
      <x:c r="AM1025" s="35" t="str">
        <x:f t="shared" si="600"/>
      </x:c>
      <x:c r="AN1025" s="34">
        <x:f t="shared" si="619"/>
        <x:v>1.2115787741057575</x:v>
      </x:c>
      <x:c r="AO1025" s="35">
        <x:f t="shared" si="601"/>
        <x:v>-1.2533515339258061E-2</x:v>
      </x:c>
      <x:c r="AP1025" s="31">
        <x:f t="shared" si="602"/>
        <x:v>1</x:v>
      </x:c>
      <x:c r="AQ1025" s="26" t="b">
        <x:f t="shared" si="603"/>
        <x:v>1</x:v>
      </x:c>
    </x:row>
    <x:row r="1026">
      <x:c r="A1026" s="30" t="n">
        <x:f>'净值底稿'!A988</x:f>
        <x:v>45313</x:v>
      </x:c>
      <x:c r="B1026" s="32" t="n">
        <x:f>'净值底稿'!F988</x:f>
        <x:v>1.356850795844709</x:v>
      </x:c>
      <x:c r="C1026" s="32" t="n">
        <x:f>'净值底稿'!O988</x:f>
        <x:v>1.0674120144045234</x:v>
      </x:c>
      <x:c r="D1026" s="32" t="n">
        <x:f>'净值底稿'!P988</x:f>
        <x:v>1.6416</x:v>
      </x:c>
      <x:c r="E1026" s="32" t="n">
        <x:f>'净值底稿'!Q988</x:f>
        <x:v>1.7055</x:v>
      </x:c>
      <x:c r="F1026" s="33">
        <x:f t="shared" si="604"/>
        <x:v>-2.7213735384807758E-2</x:v>
      </x:c>
      <x:c r="G1026" s="33">
        <x:f t="shared" si="605"/>
        <x:v>-4.9001864306143617E-2</x:v>
      </x:c>
      <x:c r="H1026" s="33">
        <x:f t="shared" si="606"/>
        <x:v>8.5355444457979601E-4</x:v>
      </x:c>
      <x:c r="I1026" s="33">
        <x:f t="shared" si="607"/>
        <x:v>-2.16475544114203E-3</x:v>
      </x:c>
      <x:c r="J1026" s="34">
        <x:f t="shared" si="608"/>
        <x:v>0.10733011648307103</x:v>
      </x:c>
      <x:c r="K1026" s="34">
        <x:f t="shared" si="609"/>
        <x:v>0.10680801531808017</x:v>
      </x:c>
      <x:c r="L1026" s="34">
        <x:f t="shared" si="610"/>
        <x:v>0.90418219945616607</x:v>
      </x:c>
      <x:c r="M1026" s="34">
        <x:f t="shared" si="611"/>
        <x:v>7.0185910643950439E-2</x:v>
      </x:c>
      <x:c r="N1026" s="34">
        <x:f t="shared" si="582"/>
        <x:v>1.1885062419012677</x:v>
      </x:c>
      <x:c r="O1026" s="35">
        <x:f t="shared" si="583"/>
        <x:v>0.18017417515501799</x:v>
      </x:c>
      <x:c r="P1026" s="26" t="b">
        <x:f t="shared" si="584"/>
        <x:v>0</x:v>
      </x:c>
      <x:c r="Q1026" s="26" t="b">
        <x:f t="shared" si="585"/>
        <x:v>0</x:v>
      </x:c>
      <x:c r="R1026" s="26" t="b">
        <x:f t="shared" si="586"/>
        <x:v>0</x:v>
      </x:c>
      <x:c r="S1026" s="26" t="b">
        <x:f t="shared" si="612"/>
        <x:v>0</x:v>
      </x:c>
      <x:c r="T1026" s="26" t="str">
        <x:f t="shared" si="613"/>
        <x:v>不调</x:v>
      </x:c>
      <x:c r="U1026" s="34">
        <x:f t="shared" si="587"/>
        <x:v>0.10733011648307103</x:v>
      </x:c>
      <x:c r="V1026" s="34">
        <x:f t="shared" si="588"/>
        <x:v>0.10680801531808017</x:v>
      </x:c>
      <x:c r="W1026" s="34">
        <x:f t="shared" si="589"/>
        <x:v>0.90418219945616607</x:v>
      </x:c>
      <x:c r="X1026" s="34">
        <x:f t="shared" si="590"/>
        <x:v>7.0185910643950439E-2</x:v>
      </x:c>
      <x:c r="Y1026" s="34">
        <x:f t="shared" si="614"/>
        <x:v>0.99995880187477393</x:v>
      </x:c>
      <x:c r="Z1026" s="34">
        <x:f t="shared" si="591"/>
        <x:v>0.10732569468349164</x:v>
      </x:c>
      <x:c r="AA1026" s="34">
        <x:f t="shared" si="592"/>
        <x:v>0.10680361502808994</x:v>
      </x:c>
      <x:c r="AB1026" s="34">
        <x:f t="shared" si="593"/>
        <x:v>0.90414494884468566</x:v>
      </x:c>
      <x:c r="AC1026" s="34">
        <x:f t="shared" si="594"/>
        <x:v>7.0183019116014628E-2</x:v>
      </x:c>
      <x:c r="AD1026" s="34">
        <x:f t="shared" si="595"/>
        <x:v>1.1884572776722819</x:v>
      </x:c>
      <x:c r="AE1026" s="34">
        <x:f t="shared" si="615"/>
        <x:v>1.242865545467589</x:v>
      </x:c>
      <x:c r="AF1026" s="33">
        <x:f t="shared" si="596"/>
        <x:v>-4.3776471231115832E-2</x:v>
      </x:c>
      <x:c r="AG1026" s="33">
        <x:f t="shared" si="616"/>
        <x:v>-6.6333992354794535E-3</x:v>
      </x:c>
      <x:c r="AH1026" s="30">
        <x:f t="shared" si="617"/>
        <x:v>45289</x:v>
      </x:c>
      <x:c r="AI1026" s="36">
        <x:f t="shared" si="597"/>
        <x:v>2024</x:v>
      </x:c>
      <x:c r="AJ1026" s="36">
        <x:f t="shared" si="598"/>
        <x:v>1</x:v>
      </x:c>
      <x:c r="AK1026" s="26">
        <x:f t="shared" si="599"/>
        <x:v>0</x:v>
      </x:c>
      <x:c r="AL1026" s="34">
        <x:f t="shared" si="618"/>
        <x:v>1.2139339114591678</x:v>
      </x:c>
      <x:c r="AM1026" s="35" t="str">
        <x:f t="shared" si="600"/>
      </x:c>
      <x:c r="AN1026" s="34">
        <x:f t="shared" si="619"/>
        <x:v>1.2115787741057575</x:v>
      </x:c>
      <x:c r="AO1026" s="35">
        <x:f t="shared" si="601"/>
        <x:v>-1.9083774763668293E-2</x:v>
      </x:c>
      <x:c r="AP1026" s="31">
        <x:f t="shared" si="602"/>
        <x:v>1</x:v>
      </x:c>
      <x:c r="AQ1026" s="26" t="b">
        <x:f t="shared" si="603"/>
        <x:v>1</x:v>
      </x:c>
    </x:row>
    <x:row r="1027">
      <x:c r="A1027" s="30" t="n">
        <x:f>'净值底稿'!A989</x:f>
        <x:v>45314</x:v>
      </x:c>
      <x:c r="B1027" s="32" t="n">
        <x:f>'净值底稿'!F989</x:f>
        <x:v>1.3797658292557222</x:v>
      </x:c>
      <x:c r="C1027" s="32" t="n">
        <x:f>'净值底稿'!O989</x:f>
        <x:v>1.0756851962832659</x:v>
      </x:c>
      <x:c r="D1027" s="32" t="n">
        <x:f>'净值底稿'!P989</x:f>
        <x:v>1.6418</x:v>
      </x:c>
      <x:c r="E1027" s="32" t="n">
        <x:f>'净值底稿'!Q989</x:f>
        <x:v>1.7056</x:v>
      </x:c>
      <x:c r="F1027" s="33">
        <x:f t="shared" si="604"/>
        <x:v>1.6888395895252151E-2</x:v>
      </x:c>
      <x:c r="G1027" s="33">
        <x:f t="shared" si="605"/>
        <x:v>7.7506921105416904E-3</x:v>
      </x:c>
      <x:c r="H1027" s="33">
        <x:f t="shared" si="606"/>
        <x:v>1.218323586744674E-4</x:v>
      </x:c>
      <x:c r="I1027" s="33">
        <x:f t="shared" si="607"/>
        <x:v>5.8633831721000007E-5</x:v>
      </x:c>
      <x:c r="J1027" s="34">
        <x:f t="shared" si="608"/>
        <x:v>0.1091382535050394</x:v>
      </x:c>
      <x:c r="K1027" s="34">
        <x:f t="shared" si="609"/>
        <x:v>0.10763141696446549</x:v>
      </x:c>
      <x:c r="L1027" s="34">
        <x:f t="shared" si="610"/>
        <x:v>0.904255102956387</x:v>
      </x:c>
      <x:c r="M1027" s="34">
        <x:f t="shared" si="611"/>
        <x:v>7.0187134215347141E-2</x:v>
      </x:c>
      <x:c r="N1027" s="34">
        <x:f t="shared" si="582"/>
        <x:v>1.1912119076412391</x:v>
      </x:c>
      <x:c r="O1027" s="35">
        <x:f t="shared" si="583"/>
        <x:v>0.18197406278345404</x:v>
      </x:c>
      <x:c r="P1027" s="26" t="b">
        <x:f t="shared" si="584"/>
        <x:v>0</x:v>
      </x:c>
      <x:c r="Q1027" s="26" t="b">
        <x:f t="shared" si="585"/>
        <x:v>0</x:v>
      </x:c>
      <x:c r="R1027" s="26" t="b">
        <x:f t="shared" si="586"/>
        <x:v>0</x:v>
      </x:c>
      <x:c r="S1027" s="26" t="b">
        <x:f t="shared" si="612"/>
        <x:v>0</x:v>
      </x:c>
      <x:c r="T1027" s="26" t="str">
        <x:f t="shared" si="613"/>
        <x:v>不调</x:v>
      </x:c>
      <x:c r="U1027" s="34">
        <x:f t="shared" si="587"/>
        <x:v>0.1091382535050394</x:v>
      </x:c>
      <x:c r="V1027" s="34">
        <x:f t="shared" si="588"/>
        <x:v>0.10763141696446549</x:v>
      </x:c>
      <x:c r="W1027" s="34">
        <x:f t="shared" si="589"/>
        <x:v>0.904255102956387</x:v>
      </x:c>
      <x:c r="X1027" s="34">
        <x:f t="shared" si="590"/>
        <x:v>7.0187134215347141E-2</x:v>
      </x:c>
      <x:c r="Y1027" s="34">
        <x:f t="shared" si="614"/>
        <x:v>0.99998626710299976</x:v>
      </x:c>
      <x:c r="Z1027" s="34">
        <x:f t="shared" si="591"/>
        <x:v>0.10913675472064523</x:v>
      </x:c>
      <x:c r="AA1027" s="34">
        <x:f t="shared" si="592"/>
        <x:v>0.10762993887330233</x:v>
      </x:c>
      <x:c r="AB1027" s="34">
        <x:f t="shared" si="593"/>
        <x:v>0.90424268491419613</x:v>
      </x:c>
      <x:c r="AC1027" s="34">
        <x:f t="shared" si="594"/>
        <x:v>7.0186170342662224E-2</x:v>
      </x:c>
      <x:c r="AD1027" s="34">
        <x:f t="shared" si="595"/>
        <x:v>1.1911955488508059</x:v>
      </x:c>
      <x:c r="AE1027" s="34">
        <x:f t="shared" si="615"/>
        <x:v>1.242865545467589</x:v>
      </x:c>
      <x:c r="AF1027" s="33">
        <x:f t="shared" si="596"/>
        <x:v>-4.1573279430916932E-2</x:v>
      </x:c>
      <x:c r="AG1027" s="33">
        <x:f t="shared" si="616"/>
        <x:v>2.3040552066686537E-3</x:v>
      </x:c>
      <x:c r="AH1027" s="30">
        <x:f t="shared" si="617"/>
        <x:v>45289</x:v>
      </x:c>
      <x:c r="AI1027" s="36">
        <x:f t="shared" si="597"/>
        <x:v>2024</x:v>
      </x:c>
      <x:c r="AJ1027" s="36">
        <x:f t="shared" si="598"/>
        <x:v>1</x:v>
      </x:c>
      <x:c r="AK1027" s="26">
        <x:f t="shared" si="599"/>
        <x:v>0</x:v>
      </x:c>
      <x:c r="AL1027" s="34">
        <x:f t="shared" si="618"/>
        <x:v>1.2139339114591678</x:v>
      </x:c>
      <x:c r="AM1027" s="35" t="str">
        <x:f t="shared" si="600"/>
      </x:c>
      <x:c r="AN1027" s="34">
        <x:f t="shared" si="619"/>
        <x:v>1.2115787741057575</x:v>
      </x:c>
      <x:c r="AO1027" s="35">
        <x:f t="shared" si="601"/>
        <x:v>-1.682368962760683E-2</x:v>
      </x:c>
      <x:c r="AP1027" s="31">
        <x:f t="shared" si="602"/>
        <x:v>1</x:v>
      </x:c>
      <x:c r="AQ1027" s="26" t="b">
        <x:f t="shared" si="603"/>
        <x:v>1</x:v>
      </x:c>
    </x:row>
    <x:row r="1028">
      <x:c r="A1028" s="30" t="n">
        <x:f>'净值底稿'!A990</x:f>
        <x:v>45315</x:v>
      </x:c>
      <x:c r="B1028" s="32" t="n">
        <x:f>'净值底稿'!F990</x:f>
        <x:v>1.3790546647095914</x:v>
      </x:c>
      <x:c r="C1028" s="32" t="n">
        <x:f>'净值底稿'!O990</x:f>
        <x:v>1.0909240678594856</x:v>
      </x:c>
      <x:c r="D1028" s="32" t="n">
        <x:f>'净值底稿'!P990</x:f>
        <x:v>1.6421</x:v>
      </x:c>
      <x:c r="E1028" s="32" t="n">
        <x:f>'净值底稿'!Q990</x:f>
        <x:v>1.704</x:v>
      </x:c>
      <x:c r="F1028" s="33">
        <x:f t="shared" si="604"/>
        <x:v>-5.154240894010842E-4</x:v>
      </x:c>
      <x:c r="G1028" s="33">
        <x:f t="shared" si="605"/>
        <x:v>1.416666477225248E-2</x:v>
      </x:c>
      <x:c r="H1028" s="33">
        <x:f t="shared" si="606"/>
        <x:v>1.827262760385473E-4</x:v>
      </x:c>
      <x:c r="I1028" s="33">
        <x:f t="shared" si="607"/>
        <x:v>-9.3808630393998893E-4</x:v>
      </x:c>
      <x:c r="J1028" s="34">
        <x:f t="shared" si="608"/>
        <x:v>0.10908050300822315</x:v>
      </x:c>
      <x:c r="K1028" s="34">
        <x:f t="shared" si="609"/>
        <x:v>0.10915469613677843</x:v>
      </x:c>
      <x:c r="L1028" s="34">
        <x:f t="shared" si="610"/>
        <x:v>0.90440791381264563</x:v>
      </x:c>
      <x:c r="M1028" s="34">
        <x:f t="shared" si="611"/>
        <x:v>7.0120329657537769E-2</x:v>
      </x:c>
      <x:c r="N1028" s="34">
        <x:f t="shared" si="582"/>
        <x:v>1.192763442615185</x:v>
      </x:c>
      <x:c r="O1028" s="35">
        <x:f t="shared" si="583"/>
        <x:v>0.18296603613748552</x:v>
      </x:c>
      <x:c r="P1028" s="26" t="b">
        <x:f t="shared" si="584"/>
        <x:v>0</x:v>
      </x:c>
      <x:c r="Q1028" s="26" t="b">
        <x:f t="shared" si="585"/>
        <x:v>0</x:v>
      </x:c>
      <x:c r="R1028" s="26" t="b">
        <x:f t="shared" si="586"/>
        <x:v>0</x:v>
      </x:c>
      <x:c r="S1028" s="26" t="b">
        <x:f t="shared" si="612"/>
        <x:v>0</x:v>
      </x:c>
      <x:c r="T1028" s="26" t="str">
        <x:f t="shared" si="613"/>
        <x:v>不调</x:v>
      </x:c>
      <x:c r="U1028" s="34">
        <x:f t="shared" si="587"/>
        <x:v>0.10908050300822315</x:v>
      </x:c>
      <x:c r="V1028" s="34">
        <x:f t="shared" si="588"/>
        <x:v>0.10915469613677843</x:v>
      </x:c>
      <x:c r="W1028" s="34">
        <x:f t="shared" si="589"/>
        <x:v>0.90440791381264563</x:v>
      </x:c>
      <x:c r="X1028" s="34">
        <x:f t="shared" si="590"/>
        <x:v>7.0120329657537769E-2</x:v>
      </x:c>
      <x:c r="Y1028" s="34">
        <x:f t="shared" si="614"/>
        <x:v>0.99998626710299976</x:v>
      </x:c>
      <x:c r="Z1028" s="34">
        <x:f t="shared" si="591"/>
        <x:v>0.1090790050169106</x:v>
      </x:c>
      <x:c r="AA1028" s="34">
        <x:f t="shared" si="592"/>
        <x:v>0.1091531971265793</x:v>
      </x:c>
      <x:c r="AB1028" s="34">
        <x:f t="shared" si="593"/>
        <x:v>0.90439549367191907</x:v>
      </x:c>
      <x:c r="AC1028" s="34">
        <x:f t="shared" si="594"/>
        <x:v>7.0119366702272964E-2</x:v>
      </x:c>
      <x:c r="AD1028" s="34">
        <x:f t="shared" si="595"/>
        <x:v>1.1927470625176819</x:v>
      </x:c>
      <x:c r="AE1028" s="34">
        <x:f t="shared" si="615"/>
        <x:v>1.242865545467589</x:v>
      </x:c>
      <x:c r="AF1028" s="33">
        <x:f t="shared" si="596"/>
        <x:v>-4.0324943540897329E-2</x:v>
      </x:c>
      <x:c r="AG1028" s="33">
        <x:f t="shared" si="616"/>
        <x:v>1.3024844395808088E-3</x:v>
      </x:c>
      <x:c r="AH1028" s="30">
        <x:f t="shared" si="617"/>
        <x:v>45289</x:v>
      </x:c>
      <x:c r="AI1028" s="36">
        <x:f t="shared" si="597"/>
        <x:v>2024</x:v>
      </x:c>
      <x:c r="AJ1028" s="36">
        <x:f t="shared" si="598"/>
        <x:v>1</x:v>
      </x:c>
      <x:c r="AK1028" s="26">
        <x:f t="shared" si="599"/>
        <x:v>0</x:v>
      </x:c>
      <x:c r="AL1028" s="34">
        <x:f t="shared" si="618"/>
        <x:v>1.2139339114591678</x:v>
      </x:c>
      <x:c r="AM1028" s="35" t="str">
        <x:f t="shared" si="600"/>
      </x:c>
      <x:c r="AN1028" s="34">
        <x:f t="shared" si="619"/>
        <x:v>1.2115787741057575</x:v>
      </x:c>
      <x:c r="AO1028" s="35">
        <x:f t="shared" si="601"/>
        <x:v>-1.5543117781982363E-2</x:v>
      </x:c>
      <x:c r="AP1028" s="31">
        <x:f t="shared" si="602"/>
        <x:v>1</x:v>
      </x:c>
      <x:c r="AQ1028" s="26" t="b">
        <x:f t="shared" si="603"/>
        <x:v>1</x:v>
      </x:c>
    </x:row>
    <x:row r="1029">
      <x:c r="A1029" s="30" t="n">
        <x:f>'净值底稿'!A991</x:f>
        <x:v>45316</x:v>
      </x:c>
      <x:c r="B1029" s="32" t="n">
        <x:f>'净值底稿'!F991</x:f>
        <x:v>1.4067046595688042</x:v>
      </x:c>
      <x:c r="C1029" s="32" t="n">
        <x:f>'净值底稿'!O991</x:f>
        <x:v>1.126181941087479</x:v>
      </x:c>
      <x:c r="D1029" s="32" t="n">
        <x:f>'净值底稿'!P991</x:f>
        <x:v>1.6431</x:v>
      </x:c>
      <x:c r="E1029" s="32" t="n">
        <x:f>'净值底稿'!Q991</x:f>
        <x:v>1.6962</x:v>
      </x:c>
      <x:c r="F1029" s="33">
        <x:f t="shared" si="604"/>
        <x:v>2.0049962896166562E-2</x:v>
      </x:c>
      <x:c r="G1029" s="33">
        <x:f t="shared" si="605"/>
        <x:v>3.2319273418518701E-2</x:v>
      </x:c>
      <x:c r="H1029" s="33">
        <x:f t="shared" si="606"/>
        <x:v>6.0897631082168502E-4</x:v>
      </x:c>
      <x:c r="I1029" s="33">
        <x:f t="shared" si="607"/>
        <x:v>-4.5774647887324438E-3</x:v>
      </x:c>
      <x:c r="J1029" s="34">
        <x:f t="shared" si="608"/>
        <x:v>0.11126603502025043</x:v>
      </x:c>
      <x:c r="K1029" s="34">
        <x:f t="shared" si="609"/>
        <x:v>0.11268094914901869</x:v>
      </x:c>
      <x:c r="L1029" s="34">
        <x:f t="shared" si="610"/>
        <x:v>0.90494624910317911</x:v>
      </x:c>
      <x:c r="M1029" s="34">
        <x:f t="shared" si="611"/>
        <x:v>6.9798397770185094E-2</x:v>
      </x:c>
      <x:c r="N1029" s="34">
        <x:f t="shared" si="582"/>
        <x:v>1.1986916310426332</x:v>
      </x:c>
      <x:c r="O1029" s="35">
        <x:f t="shared" si="583"/>
        <x:v>0.18682618479156138</x:v>
      </x:c>
      <x:c r="P1029" s="26" t="b">
        <x:f t="shared" si="584"/>
        <x:v>0</x:v>
      </x:c>
      <x:c r="Q1029" s="26" t="b">
        <x:f t="shared" si="585"/>
        <x:v>0</x:v>
      </x:c>
      <x:c r="R1029" s="26" t="b">
        <x:f t="shared" si="586"/>
        <x:v>0</x:v>
      </x:c>
      <x:c r="S1029" s="26" t="b">
        <x:f t="shared" si="612"/>
        <x:v>0</x:v>
      </x:c>
      <x:c r="T1029" s="26" t="str">
        <x:f t="shared" si="613"/>
        <x:v>不调</x:v>
      </x:c>
      <x:c r="U1029" s="34">
        <x:f t="shared" si="587"/>
        <x:v>0.11126603502025043</x:v>
      </x:c>
      <x:c r="V1029" s="34">
        <x:f t="shared" si="588"/>
        <x:v>0.11268094914901869</x:v>
      </x:c>
      <x:c r="W1029" s="34">
        <x:f t="shared" si="589"/>
        <x:v>0.90494624910317911</x:v>
      </x:c>
      <x:c r="X1029" s="34">
        <x:f t="shared" si="590"/>
        <x:v>6.9798397770185094E-2</x:v>
      </x:c>
      <x:c r="Y1029" s="34">
        <x:f t="shared" si="614"/>
        <x:v>0.99998626710299976</x:v>
      </x:c>
      <x:c r="Z1029" s="34">
        <x:f t="shared" si="591"/>
        <x:v>0.11126450701525187</x:v>
      </x:c>
      <x:c r="AA1029" s="34">
        <x:f t="shared" si="592"/>
        <x:v>0.11267940171315013</x:v>
      </x:c>
      <x:c r="AB1029" s="34">
        <x:f t="shared" si="593"/>
        <x:v>0.90493382156954938</x:v>
      </x:c>
      <x:c r="AC1029" s="34">
        <x:f t="shared" si="594"/>
        <x:v>6.979743923597774E-2</x:v>
      </x:c>
      <x:c r="AD1029" s="34">
        <x:f t="shared" si="595"/>
        <x:v>1.1986751695339291</x:v>
      </x:c>
      <x:c r="AE1029" s="34">
        <x:f t="shared" si="615"/>
        <x:v>1.242865545467589</x:v>
      </x:c>
      <x:c r="AF1029" s="33">
        <x:f t="shared" si="596"/>
        <x:v>-3.5555234510129319E-2</x:v>
      </x:c>
      <x:c r="AG1029" s="33">
        <x:f t="shared" si="616"/>
        <x:v>4.9701292105754913E-3</x:v>
      </x:c>
      <x:c r="AH1029" s="30">
        <x:f t="shared" si="617"/>
        <x:v>45289</x:v>
      </x:c>
      <x:c r="AI1029" s="36">
        <x:f t="shared" si="597"/>
        <x:v>2024</x:v>
      </x:c>
      <x:c r="AJ1029" s="36">
        <x:f t="shared" si="598"/>
        <x:v>1</x:v>
      </x:c>
      <x:c r="AK1029" s="26">
        <x:f t="shared" si="599"/>
        <x:v>0</x:v>
      </x:c>
      <x:c r="AL1029" s="34">
        <x:f t="shared" si="618"/>
        <x:v>1.2139339114591678</x:v>
      </x:c>
      <x:c r="AM1029" s="35" t="str">
        <x:f t="shared" si="600"/>
      </x:c>
      <x:c r="AN1029" s="34">
        <x:f t="shared" si="619"/>
        <x:v>1.2115787741057575</x:v>
      </x:c>
      <x:c r="AO1029" s="35">
        <x:f t="shared" si="601"/>
        <x:v>-1.0650239875118594E-2</x:v>
      </x:c>
      <x:c r="AP1029" s="31">
        <x:f t="shared" si="602"/>
        <x:v>1</x:v>
      </x:c>
      <x:c r="AQ1029" s="26" t="b">
        <x:f t="shared" si="603"/>
        <x:v>1</x:v>
      </x:c>
    </x:row>
    <x:row r="1030">
      <x:c r="A1030" s="30" t="n">
        <x:f>'净值底稿'!A992</x:f>
        <x:v>45317</x:v>
      </x:c>
      <x:c r="B1030" s="32" t="n">
        <x:f>'净值底稿'!F992</x:f>
        <x:v>1.366189717345223</x:v>
      </x:c>
      <x:c r="C1030" s="32" t="n">
        <x:f>'净值底稿'!O992</x:f>
        <x:v>1.1215238412621749</x:v>
      </x:c>
      <x:c r="D1030" s="32" t="n">
        <x:f>'净值底稿'!P992</x:f>
        <x:v>1.6433</x:v>
      </x:c>
      <x:c r="E1030" s="32" t="n">
        <x:f>'净值底稿'!Q992</x:f>
        <x:v>1.7079</x:v>
      </x:c>
      <x:c r="F1030" s="33">
        <x:f t="shared" si="604"/>
        <x:v>-2.8801313728498035E-2</x:v>
      </x:c>
      <x:c r="G1030" s="33">
        <x:f t="shared" si="605"/>
        <x:v>-4.1361876401658781E-3</x:v>
      </x:c>
      <x:c r="H1030" s="33">
        <x:f t="shared" si="606"/>
        <x:v>1.2172113687536346E-4</x:v>
      </x:c>
      <x:c r="I1030" s="33">
        <x:f t="shared" si="607"/>
        <x:v>6.897771489211113E-3</x:v>
      </x:c>
      <x:c r="J1030" s="34">
        <x:f t="shared" si="608"/>
        <x:v>0.10805994304185892</x:v>
      </x:c>
      <x:c r="K1030" s="34">
        <x:f t="shared" si="609"/>
        <x:v>0.11221333856448291</x:v>
      </x:c>
      <x:c r="L1030" s="34">
        <x:f t="shared" si="610"/>
        <x:v>0.90504397114310775</x:v>
      </x:c>
      <x:c r="M1030" s="34">
        <x:f t="shared" si="611"/>
        <x:v>7.0278886022359613E-2</x:v>
      </x:c>
      <x:c r="N1030" s="34">
        <x:f t="shared" si="582"/>
        <x:v>1.1955961387718093</x:v>
      </x:c>
      <x:c r="O1030" s="35">
        <x:f t="shared" si="583"/>
        <x:v>0.1842371972132833</x:v>
      </x:c>
      <x:c r="P1030" s="26" t="b">
        <x:f t="shared" si="584"/>
        <x:v>0</x:v>
      </x:c>
      <x:c r="Q1030" s="26" t="b">
        <x:f t="shared" si="585"/>
        <x:v>0</x:v>
      </x:c>
      <x:c r="R1030" s="26" t="b">
        <x:f t="shared" si="586"/>
        <x:v>0</x:v>
      </x:c>
      <x:c r="S1030" s="26" t="b">
        <x:f t="shared" si="612"/>
        <x:v>0</x:v>
      </x:c>
      <x:c r="T1030" s="26" t="str">
        <x:f t="shared" si="613"/>
        <x:v>不调</x:v>
      </x:c>
      <x:c r="U1030" s="34">
        <x:f t="shared" si="587"/>
        <x:v>0.10805994304185892</x:v>
      </x:c>
      <x:c r="V1030" s="34">
        <x:f t="shared" si="588"/>
        <x:v>0.11221333856448291</x:v>
      </x:c>
      <x:c r="W1030" s="34">
        <x:f t="shared" si="589"/>
        <x:v>0.90504397114310775</x:v>
      </x:c>
      <x:c r="X1030" s="34">
        <x:f t="shared" si="590"/>
        <x:v>7.0278886022359613E-2</x:v>
      </x:c>
      <x:c r="Y1030" s="34">
        <x:f t="shared" si="614"/>
        <x:v>0.99998626710299976</x:v>
      </x:c>
      <x:c r="Z1030" s="34">
        <x:f t="shared" si="591"/>
        <x:v>0.10805845906579128</x:v>
      </x:c>
      <x:c r="AA1030" s="34">
        <x:f t="shared" si="592"/>
        <x:v>0.11221179755026235</x:v>
      </x:c>
      <x:c r="AB1030" s="34">
        <x:f t="shared" si="593"/>
        <x:v>0.9050315422674714</x:v>
      </x:c>
      <x:c r="AC1030" s="34">
        <x:f t="shared" si="594"/>
        <x:v>7.0277920889656578E-2</x:v>
      </x:c>
      <x:c r="AD1030" s="34">
        <x:f t="shared" si="595"/>
        <x:v>1.1955797197731817</x:v>
      </x:c>
      <x:c r="AE1030" s="34">
        <x:f t="shared" si="615"/>
        <x:v>1.242865545467589</x:v>
      </x:c>
      <x:c r="AF1030" s="33">
        <x:f t="shared" si="596"/>
        <x:v>-3.8045809433567945E-2</x:v>
      </x:c>
      <x:c r="AG1030" s="33">
        <x:f t="shared" si="616"/>
        <x:v>-2.5823924941658083E-3</x:v>
      </x:c>
      <x:c r="AH1030" s="30">
        <x:f t="shared" si="617"/>
        <x:v>45289</x:v>
      </x:c>
      <x:c r="AI1030" s="36">
        <x:f t="shared" si="597"/>
        <x:v>2024</x:v>
      </x:c>
      <x:c r="AJ1030" s="36">
        <x:f t="shared" si="598"/>
        <x:v>1</x:v>
      </x:c>
      <x:c r="AK1030" s="26">
        <x:f t="shared" si="599"/>
        <x:v>0</x:v>
      </x:c>
      <x:c r="AL1030" s="34">
        <x:f t="shared" si="618"/>
        <x:v>1.2139339114591678</x:v>
      </x:c>
      <x:c r="AM1030" s="35" t="str">
        <x:f t="shared" si="600"/>
      </x:c>
      <x:c r="AN1030" s="34">
        <x:f t="shared" si="619"/>
        <x:v>1.2115787741057575</x:v>
      </x:c>
      <x:c r="AO1030" s="35">
        <x:f t="shared" si="601"/>
        <x:v>-1.3205129269769911E-2</x:v>
      </x:c>
      <x:c r="AP1030" s="31">
        <x:f t="shared" si="602"/>
        <x:v>1</x:v>
      </x:c>
      <x:c r="AQ1030" s="26" t="b">
        <x:f t="shared" si="603"/>
        <x:v>1</x:v>
      </x:c>
    </x:row>
    <x:row r="1031">
      <x:c r="A1031" s="30" t="n">
        <x:f>'净值底稿'!A993</x:f>
        <x:v>45320</x:v>
      </x:c>
      <x:c r="B1031" s="32" t="n">
        <x:f>'净值底稿'!F993</x:f>
        <x:v>1.307708549202164</x:v>
      </x:c>
      <x:c r="C1031" s="32" t="n">
        <x:f>'净值底稿'!O993</x:f>
        <x:v>1.0976425838902537</x:v>
      </x:c>
      <x:c r="D1031" s="32" t="n">
        <x:f>'净值底稿'!P993</x:f>
        <x:v>1.6445</x:v>
      </x:c>
      <x:c r="E1031" s="32" t="n">
        <x:f>'净值底稿'!Q993</x:f>
        <x:v>1.7079</x:v>
      </x:c>
      <x:c r="F1031" s="33">
        <x:f t="shared" si="604"/>
        <x:v>-4.2806037405038855E-2</x:v>
      </x:c>
      <x:c r="G1031" s="33">
        <x:f t="shared" si="605"/>
        <x:v>-2.1293579764693149E-2</x:v>
      </x:c>
      <x:c r="H1031" s="33">
        <x:f t="shared" si="606"/>
        <x:v>7.3023793586091124E-4</x:v>
      </x:c>
      <x:c r="I1031" s="33">
        <x:f t="shared" si="607"/>
        <x:v>0</x:v>
      </x:c>
      <x:c r="J1031" s="34">
        <x:f t="shared" si="608"/>
        <x:v>0.10343290462509017</x:v>
      </x:c>
      <x:c r="K1031" s="34">
        <x:f t="shared" si="609"/>
        <x:v>0.10982240668858624</x:v>
      </x:c>
      <x:c r="L1031" s="34">
        <x:f t="shared" si="610"/>
        <x:v>0.90569243063278582</x:v>
      </x:c>
      <x:c r="M1031" s="34">
        <x:f t="shared" si="611"/>
        <x:v>7.0277920889656578E-2</x:v>
      </x:c>
      <x:c r="N1031" s="34">
        <x:f t="shared" si="582"/>
        <x:v>1.1892256628361189</x:v>
      </x:c>
      <x:c r="O1031" s="35">
        <x:f t="shared" si="583"/>
        <x:v>0.17932282995398499</x:v>
      </x:c>
      <x:c r="P1031" s="26" t="b">
        <x:f t="shared" si="584"/>
        <x:v>0</x:v>
      </x:c>
      <x:c r="Q1031" s="26" t="b">
        <x:f t="shared" si="585"/>
        <x:v>0</x:v>
      </x:c>
      <x:c r="R1031" s="26" t="b">
        <x:f t="shared" si="586"/>
        <x:v>0</x:v>
      </x:c>
      <x:c r="S1031" s="26" t="b">
        <x:f t="shared" si="612"/>
        <x:v>0</x:v>
      </x:c>
      <x:c r="T1031" s="26" t="str">
        <x:f t="shared" si="613"/>
        <x:v>不调</x:v>
      </x:c>
      <x:c r="U1031" s="34">
        <x:f t="shared" si="587"/>
        <x:v>0.10343290462509017</x:v>
      </x:c>
      <x:c r="V1031" s="34">
        <x:f t="shared" si="588"/>
        <x:v>0.10982240668858624</x:v>
      </x:c>
      <x:c r="W1031" s="34">
        <x:f t="shared" si="589"/>
        <x:v>0.90569243063278582</x:v>
      </x:c>
      <x:c r="X1031" s="34">
        <x:f t="shared" si="590"/>
        <x:v>7.0277920889656578E-2</x:v>
      </x:c>
      <x:c r="Y1031" s="34">
        <x:f t="shared" si="614"/>
        <x:v>0.99995880187477393</x:v>
      </x:c>
      <x:c r="Z1031" s="34">
        <x:f t="shared" si="591"/>
        <x:v>0.10342864338333292</x:v>
      </x:c>
      <x:c r="AA1031" s="34">
        <x:f t="shared" si="592"/>
        <x:v>0.10981788221132285</x:v>
      </x:c>
      <x:c r="AB1031" s="34">
        <x:f t="shared" si="593"/>
        <x:v>0.90565511780261232</x:v>
      </x:c>
      <x:c r="AC1031" s="34">
        <x:f t="shared" si="594"/>
        <x:v>7.027502557107114E-2</x:v>
      </x:c>
      <x:c r="AD1031" s="34">
        <x:f t="shared" si="595"/>
        <x:v>1.1891766689683392</x:v>
      </x:c>
      <x:c r="AE1031" s="34">
        <x:f t="shared" si="615"/>
        <x:v>1.242865545467589</x:v>
      </x:c>
      <x:c r="AF1031" s="33">
        <x:f t="shared" si="596"/>
        <x:v>-4.3197654561299315E-2</x:v>
      </x:c>
      <x:c r="AG1031" s="33">
        <x:f t="shared" si="616"/>
        <x:v>-5.3556033938558789E-3</x:v>
      </x:c>
      <x:c r="AH1031" s="30">
        <x:f t="shared" si="617"/>
        <x:v>45289</x:v>
      </x:c>
      <x:c r="AI1031" s="36">
        <x:f t="shared" si="597"/>
        <x:v>2024</x:v>
      </x:c>
      <x:c r="AJ1031" s="36">
        <x:f t="shared" si="598"/>
        <x:v>1</x:v>
      </x:c>
      <x:c r="AK1031" s="26">
        <x:f t="shared" si="599"/>
        <x:v>0</x:v>
      </x:c>
      <x:c r="AL1031" s="34">
        <x:f t="shared" si="618"/>
        <x:v>1.2139339114591678</x:v>
      </x:c>
      <x:c r="AM1031" s="35" t="str">
        <x:f t="shared" si="600"/>
      </x:c>
      <x:c r="AN1031" s="34">
        <x:f t="shared" si="619"/>
        <x:v>1.2115787741057575</x:v>
      </x:c>
      <x:c r="AO1031" s="35">
        <x:f t="shared" si="601"/>
        <x:v>-1.8490011228492254E-2</x:v>
      </x:c>
      <x:c r="AP1031" s="31">
        <x:f t="shared" si="602"/>
        <x:v>1</x:v>
      </x:c>
      <x:c r="AQ1031" s="26" t="b">
        <x:f t="shared" si="603"/>
        <x:v>1</x:v>
      </x:c>
    </x:row>
    <x:row r="1032">
      <x:c r="A1032" s="30" t="n">
        <x:f>'净值底稿'!A994</x:f>
        <x:v>45321</x:v>
      </x:c>
      <x:c r="B1032" s="32" t="n">
        <x:f>'净值底稿'!F994</x:f>
        <x:v>1.2792226779952727</x:v>
      </x:c>
      <x:c r="C1032" s="32" t="n">
        <x:f>'净值底稿'!O994</x:f>
        <x:v>1.069599570828899</x:v>
      </x:c>
      <x:c r="D1032" s="32" t="n">
        <x:f>'净值底稿'!P994</x:f>
        <x:v>1.6474</x:v>
      </x:c>
      <x:c r="E1032" s="32" t="n">
        <x:f>'净值底稿'!Q994</x:f>
        <x:v>1.7112</x:v>
      </x:c>
      <x:c r="F1032" s="33">
        <x:f t="shared" si="604"/>
        <x:v>-2.1783042730943891E-2</x:v>
      </x:c>
      <x:c r="G1032" s="33">
        <x:f t="shared" si="605"/>
        <x:v>-2.5548401158020817E-2</x:v>
      </x:c>
      <x:c r="H1032" s="33">
        <x:f t="shared" si="606"/>
        <x:v>1.7634539373669877E-3</x:v>
      </x:c>
      <x:c r="I1032" s="33">
        <x:f t="shared" si="607"/>
        <x:v>1.9321974354471472E-3</x:v>
      </x:c>
      <x:c r="J1032" s="34">
        <x:f t="shared" si="608"/>
        <x:v>0.10117565282491023</x:v>
      </x:c>
      <x:c r="K1032" s="34">
        <x:f t="shared" si="609"/>
        <x:v>0.1070122109022637</x:v>
      </x:c>
      <x:c r="L1032" s="34">
        <x:f t="shared" si="610"/>
        <x:v>0.90725219888599795</x:v>
      </x:c>
      <x:c r="M1032" s="34">
        <x:f t="shared" si="611"/>
        <x:v>7.0410810795255546E-2</x:v>
      </x:c>
      <x:c r="N1032" s="34">
        <x:f t="shared" si="582"/>
        <x:v>1.1858508734084274</x:v>
      </x:c>
      <x:c r="O1032" s="35">
        <x:f t="shared" si="583"/>
        <x:v>0.17555990251016196</x:v>
      </x:c>
      <x:c r="P1032" s="26" t="b">
        <x:f t="shared" si="584"/>
        <x:v>0</x:v>
      </x:c>
      <x:c r="Q1032" s="26" t="b">
        <x:f t="shared" si="585"/>
        <x:v>0</x:v>
      </x:c>
      <x:c r="R1032" s="26" t="b">
        <x:f t="shared" si="586"/>
        <x:v>0</x:v>
      </x:c>
      <x:c r="S1032" s="26" t="b">
        <x:f t="shared" si="612"/>
        <x:v>0</x:v>
      </x:c>
      <x:c r="T1032" s="26" t="str">
        <x:f t="shared" si="613"/>
        <x:v>不调</x:v>
      </x:c>
      <x:c r="U1032" s="34">
        <x:f t="shared" si="587"/>
        <x:v>0.10117565282491023</x:v>
      </x:c>
      <x:c r="V1032" s="34">
        <x:f t="shared" si="588"/>
        <x:v>0.1070122109022637</x:v>
      </x:c>
      <x:c r="W1032" s="34">
        <x:f t="shared" si="589"/>
        <x:v>0.90725219888599795</x:v>
      </x:c>
      <x:c r="X1032" s="34">
        <x:f t="shared" si="590"/>
        <x:v>7.0410810795255546E-2</x:v>
      </x:c>
      <x:c r="Y1032" s="34">
        <x:f t="shared" si="614"/>
        <x:v>0.99998626710299976</x:v>
      </x:c>
      <x:c r="Z1032" s="34">
        <x:f t="shared" si="591"/>
        <x:v>0.10117426339009106</x:v>
      </x:c>
      <x:c r="AA1032" s="34">
        <x:f t="shared" si="592"/>
        <x:v>0.10701074131459362</x:v>
      </x:c>
      <x:c r="AB1032" s="34">
        <x:f t="shared" si="593"/>
        <x:v>0.90723973968499738</x:v>
      </x:c>
      <x:c r="AC1032" s="34">
        <x:f t="shared" si="594"/>
        <x:v>7.0409843850843187E-2</x:v>
      </x:c>
      <x:c r="AD1032" s="34">
        <x:f t="shared" si="595"/>
        <x:v>1.1858345882405252</x:v>
      </x:c>
      <x:c r="AE1032" s="34">
        <x:f t="shared" si="615"/>
        <x:v>1.242865545467589</x:v>
      </x:c>
      <x:c r="AF1032" s="33">
        <x:f t="shared" si="596"/>
        <x:v>-4.5886666852292257E-2</x:v>
      </x:c>
      <x:c r="AG1032" s="33">
        <x:f t="shared" si="616"/>
        <x:v>-2.8104156556597593E-3</x:v>
      </x:c>
      <x:c r="AH1032" s="30">
        <x:f t="shared" si="617"/>
        <x:v>45289</x:v>
      </x:c>
      <x:c r="AI1032" s="36">
        <x:f t="shared" si="597"/>
        <x:v>2024</x:v>
      </x:c>
      <x:c r="AJ1032" s="36">
        <x:f t="shared" si="598"/>
        <x:v>1</x:v>
      </x:c>
      <x:c r="AK1032" s="26">
        <x:f t="shared" si="599"/>
        <x:v>0</x:v>
      </x:c>
      <x:c r="AL1032" s="34">
        <x:f t="shared" si="618"/>
        <x:v>1.2139339114591678</x:v>
      </x:c>
      <x:c r="AM1032" s="35" t="str">
        <x:f t="shared" si="600"/>
      </x:c>
      <x:c r="AN1032" s="34">
        <x:f t="shared" si="619"/>
        <x:v>1.2115787741057575</x:v>
      </x:c>
      <x:c r="AO1032" s="35">
        <x:f t="shared" si="601"/>
        <x:v>-2.1248462267122181E-2</x:v>
      </x:c>
      <x:c r="AP1032" s="31">
        <x:f t="shared" si="602"/>
        <x:v>1</x:v>
      </x:c>
      <x:c r="AQ1032" s="26" t="b">
        <x:f t="shared" si="603"/>
        <x:v>1</x:v>
      </x:c>
    </x:row>
    <x:row r="1033">
      <x:c r="A1033" s="30" t="n">
        <x:f>'净值底稿'!A995</x:f>
        <x:v>45322</x:v>
      </x:c>
      <x:c r="B1033" s="32" t="n">
        <x:f>'净值底稿'!F995</x:f>
        <x:v>1.2549399502674445</x:v>
      </x:c>
      <x:c r="C1033" s="32" t="n">
        <x:f>'净值底稿'!O995</x:f>
        <x:v>1.033686972217073</x:v>
      </x:c>
      <x:c r="D1033" s="32" t="n">
        <x:f>'净值底稿'!P995</x:f>
        <x:v>1.6491</x:v>
      </x:c>
      <x:c r="E1033" s="32" t="n">
        <x:f>'净值底稿'!Q995</x:f>
        <x:v>1.7109</x:v>
      </x:c>
      <x:c r="F1033" s="33">
        <x:f t="shared" si="604"/>
        <x:v>-1.898240872799617E-2</x:v>
      </x:c>
      <x:c r="G1033" s="33">
        <x:f t="shared" si="605"/>
        <x:v>-3.3575741418814475E-2</x:v>
      </x:c>
      <x:c r="H1033" s="33">
        <x:f t="shared" si="606"/>
        <x:v>1.0319291004006192E-3</x:v>
      </x:c>
      <x:c r="I1033" s="33">
        <x:f t="shared" si="607"/>
        <x:v>-1.753155680224161E-4</x:v>
      </x:c>
      <x:c r="J1033" s="34">
        <x:f t="shared" si="608"/>
        <x:v>9.9253732169666403E-2</x:v>
      </x:c>
      <x:c r="K1033" s="34">
        <x:f t="shared" si="609"/>
        <x:v>0.10341777633517918</x:v>
      </x:c>
      <x:c r="L1033" s="34">
        <x:f t="shared" si="610"/>
        <x:v>0.90817594677341817</x:v>
      </x:c>
      <x:c r="M1033" s="34">
        <x:f t="shared" si="611"/>
        <x:v>7.039749990907411E-2</x:v>
      </x:c>
      <x:c r="N1033" s="34">
        <x:f t="shared" si="582"/>
        <x:v>1.1812449551873379</x:v>
      </x:c>
      <x:c r="O1033" s="35">
        <x:f t="shared" si="583"/>
        <x:v>0.17157449656384199</x:v>
      </x:c>
      <x:c r="P1033" s="26" t="b">
        <x:f t="shared" si="584"/>
        <x:v>0</x:v>
      </x:c>
      <x:c r="Q1033" s="26" t="b">
        <x:f t="shared" si="585"/>
        <x:v>0</x:v>
      </x:c>
      <x:c r="R1033" s="26" t="b">
        <x:f t="shared" si="586"/>
        <x:v>0</x:v>
      </x:c>
      <x:c r="S1033" s="26" t="b">
        <x:f t="shared" si="612"/>
        <x:v>0</x:v>
      </x:c>
      <x:c r="T1033" s="26" t="str">
        <x:f t="shared" si="613"/>
        <x:v>不调</x:v>
      </x:c>
      <x:c r="U1033" s="34">
        <x:f t="shared" si="587"/>
        <x:v>9.9253732169666403E-2</x:v>
      </x:c>
      <x:c r="V1033" s="34">
        <x:f t="shared" si="588"/>
        <x:v>0.10341777633517918</x:v>
      </x:c>
      <x:c r="W1033" s="34">
        <x:f t="shared" si="589"/>
        <x:v>0.90817594677341817</x:v>
      </x:c>
      <x:c r="X1033" s="34">
        <x:f t="shared" si="590"/>
        <x:v>7.039749990907411E-2</x:v>
      </x:c>
      <x:c r="Y1033" s="34">
        <x:f t="shared" si="614"/>
        <x:v>0.99998626710299976</x:v>
      </x:c>
      <x:c r="Z1033" s="34">
        <x:f t="shared" si="591"/>
        <x:v>9.9252369128385629E-2</x:v>
      </x:c>
      <x:c r="AA1033" s="34">
        <x:f t="shared" si="592"/>
        <x:v>0.10341635610950878</x:v>
      </x:c>
      <x:c r="AB1033" s="34">
        <x:f t="shared" si="593"/>
        <x:v>0.90816347488668303</x:v>
      </x:c>
      <x:c r="AC1033" s="34">
        <x:f t="shared" si="594"/>
        <x:v>7.0396533147458779E-2</x:v>
      </x:c>
      <x:c r="AD1033" s="34">
        <x:f t="shared" si="595"/>
        <x:v>1.1812287332720361</x:v>
      </x:c>
      <x:c r="AE1033" s="34">
        <x:f t="shared" si="615"/>
        <x:v>1.242865545467589</x:v>
      </x:c>
      <x:c r="AF1033" s="33">
        <x:f t="shared" si="596"/>
        <x:v>-4.9592502117647763E-2</x:v>
      </x:c>
      <x:c r="AG1033" s="33">
        <x:f t="shared" si="616"/>
        <x:v>-3.8840619207464178E-3</x:v>
      </x:c>
      <x:c r="AH1033" s="30">
        <x:f t="shared" si="617"/>
        <x:v>45289</x:v>
      </x:c>
      <x:c r="AI1033" s="36">
        <x:f t="shared" si="597"/>
        <x:v>2024</x:v>
      </x:c>
      <x:c r="AJ1033" s="36">
        <x:f t="shared" si="598"/>
        <x:v>1</x:v>
      </x:c>
      <x:c r="AK1033" s="26">
        <x:f t="shared" si="599"/>
        <x:v>1</x:v>
      </x:c>
      <x:c r="AL1033" s="34">
        <x:f t="shared" si="618"/>
        <x:v>1.2139339114591678</x:v>
      </x:c>
      <x:c r="AM1033" s="35">
        <x:f t="shared" si="600"/>
        <x:v>-2.6941481639490172E-2</x:v>
      </x:c>
      <x:c r="AN1033" s="34">
        <x:f t="shared" si="619"/>
        <x:v>1.2115787741057575</x:v>
      </x:c>
      <x:c r="AO1033" s="35">
        <x:f t="shared" si="601"/>
        <x:v>-2.5049993844702523E-2</x:v>
      </x:c>
      <x:c r="AP1033" s="31">
        <x:f t="shared" si="602"/>
        <x:v>1</x:v>
      </x:c>
      <x:c r="AQ1033" s="26" t="b">
        <x:f t="shared" si="603"/>
        <x:v>1</x:v>
      </x:c>
    </x:row>
    <x:row r="1034">
      <x:c r="A1034" s="30" t="n">
        <x:f>'净值底稿'!A996</x:f>
        <x:v>45323</x:v>
      </x:c>
      <x:c r="B1034" s="32" t="n">
        <x:f>'净值底稿'!F996</x:f>
        <x:v>1.289296272182742</x:v>
      </x:c>
      <x:c r="C1034" s="32" t="n">
        <x:f>'净值底稿'!O996</x:f>
        <x:v>1.0268965908933454</x:v>
      </x:c>
      <x:c r="D1034" s="32" t="n">
        <x:f>'净值底稿'!P996</x:f>
        <x:v>1.6493</x:v>
      </x:c>
      <x:c r="E1034" s="32" t="n">
        <x:f>'净值底稿'!Q996</x:f>
        <x:v>1.7111</x:v>
      </x:c>
      <x:c r="F1034" s="33">
        <x:f t="shared" si="604"/>
        <x:v>2.7376865249987059E-2</x:v>
      </x:c>
      <x:c r="G1034" s="33">
        <x:f t="shared" si="605"/>
        <x:v>-6.5690886179627928E-3</x:v>
      </x:c>
      <x:c r="H1034" s="33">
        <x:f t="shared" si="606"/>
        <x:v>1.2127827299734939E-4</x:v>
      </x:c>
      <x:c r="I1034" s="33">
        <x:f t="shared" si="607"/>
        <x:v>1.1689753930688163E-4</x:v>
      </x:c>
      <x:c r="J1034" s="34">
        <x:f t="shared" si="608"/>
        <x:v>0.10196958786375541</x:v>
      </x:c>
      <x:c r="K1034" s="34">
        <x:f t="shared" si="609"/>
        <x:v>0.10273700490167861</x:v>
      </x:c>
      <x:c r="L1034" s="34">
        <x:f t="shared" si="610"/>
        <x:v>0.90827361538451656</x:v>
      </x:c>
      <x:c r="M1034" s="34">
        <x:f t="shared" si="611"/>
        <x:v>7.0404762328959453E-2</x:v>
      </x:c>
      <x:c r="N1034" s="34">
        <x:f t="shared" si="582"/>
        <x:v>1.1833849704789099</x:v>
      </x:c>
      <x:c r="O1034" s="35">
        <x:f t="shared" si="583"/>
        <x:v>0.17298393833968526</x:v>
      </x:c>
      <x:c r="P1034" s="26" t="b">
        <x:f t="shared" si="584"/>
        <x:v>0</x:v>
      </x:c>
      <x:c r="Q1034" s="26" t="b">
        <x:f t="shared" si="585"/>
        <x:v>0</x:v>
      </x:c>
      <x:c r="R1034" s="26" t="b">
        <x:f t="shared" si="586"/>
        <x:v>0</x:v>
      </x:c>
      <x:c r="S1034" s="26" t="b">
        <x:f t="shared" si="612"/>
        <x:v>0</x:v>
      </x:c>
      <x:c r="T1034" s="26" t="str">
        <x:f t="shared" si="613"/>
        <x:v>不调</x:v>
      </x:c>
      <x:c r="U1034" s="34">
        <x:f t="shared" si="587"/>
        <x:v>0.10196958786375541</x:v>
      </x:c>
      <x:c r="V1034" s="34">
        <x:f t="shared" si="588"/>
        <x:v>0.10273700490167861</x:v>
      </x:c>
      <x:c r="W1034" s="34">
        <x:f t="shared" si="589"/>
        <x:v>0.90827361538451656</x:v>
      </x:c>
      <x:c r="X1034" s="34">
        <x:f t="shared" si="590"/>
        <x:v>7.0404762328959453E-2</x:v>
      </x:c>
      <x:c r="Y1034" s="34">
        <x:f t="shared" si="614"/>
        <x:v>0.99998626710299976</x:v>
      </x:c>
      <x:c r="Z1034" s="34">
        <x:f t="shared" si="591"/>
        <x:v>0.10196818752590812</x:v>
      </x:c>
      <x:c r="AA1034" s="34">
        <x:f t="shared" si="592"/>
        <x:v>0.10273559402497219</x:v>
      </x:c>
      <x:c r="AB1034" s="34">
        <x:f t="shared" si="593"/>
        <x:v>0.90826114215650844</x:v>
      </x:c>
      <x:c r="AC1034" s="34">
        <x:f t="shared" si="594"/>
        <x:v>7.0403795467610067E-2</x:v>
      </x:c>
      <x:c r="AD1034" s="34">
        <x:f t="shared" si="595"/>
        <x:v>1.1833687191749986</x:v>
      </x:c>
      <x:c r="AE1034" s="34">
        <x:f t="shared" si="615"/>
        <x:v>1.242865545467589</x:v>
      </x:c>
      <x:c r="AF1034" s="33">
        <x:f t="shared" si="596"/>
        <x:v>-4.7870686020350273E-2</x:v>
      </x:c>
      <x:c r="AG1034" s="33">
        <x:f t="shared" si="616"/>
        <x:v>1.811660894020628E-3</x:v>
      </x:c>
      <x:c r="AH1034" s="30">
        <x:f t="shared" si="617"/>
        <x:v>45289</x:v>
      </x:c>
      <x:c r="AI1034" s="36">
        <x:f t="shared" si="597"/>
        <x:v>2024</x:v>
      </x:c>
      <x:c r="AJ1034" s="36">
        <x:f t="shared" si="598"/>
        <x:v>2</x:v>
      </x:c>
      <x:c r="AK1034" s="26">
        <x:f t="shared" si="599"/>
        <x:v>0</x:v>
      </x:c>
      <x:c r="AL1034" s="34">
        <x:f t="shared" si="618"/>
        <x:v>1.1812287332720361</x:v>
      </x:c>
      <x:c r="AM1034" s="35" t="str">
        <x:f t="shared" si="600"/>
      </x:c>
      <x:c r="AN1034" s="34">
        <x:f t="shared" si="619"/>
        <x:v>1.2115787741057575</x:v>
      </x:c>
      <x:c r="AO1034" s="35">
        <x:f t="shared" si="601"/>
        <x:v>-2.3283715044925768E-2</x:v>
      </x:c>
      <x:c r="AP1034" s="31">
        <x:f t="shared" si="602"/>
        <x:v>1</x:v>
      </x:c>
      <x:c r="AQ1034" s="26" t="b">
        <x:f t="shared" si="603"/>
        <x:v>1</x:v>
      </x:c>
    </x:row>
    <x:row r="1035">
      <x:c r="A1035" s="30" t="n">
        <x:f>'净值底稿'!A997</x:f>
        <x:v>45324</x:v>
      </x:c>
      <x:c r="B1035" s="32" t="n">
        <x:f>'净值底稿'!F997</x:f>
        <x:v>1.270857446349026</x:v>
      </x:c>
      <x:c r="C1035" s="32" t="n">
        <x:f>'净值底稿'!O997</x:f>
        <x:v>0.9903374182270664</x:v>
      </x:c>
      <x:c r="D1035" s="32" t="n">
        <x:f>'净值底稿'!P997</x:f>
        <x:v>1.6496</x:v>
      </x:c>
      <x:c r="E1035" s="32" t="n">
        <x:f>'净值底稿'!Q997</x:f>
        <x:v>1.7231</x:v>
      </x:c>
      <x:c r="F1035" s="33">
        <x:f t="shared" si="604"/>
        <x:v>-1.4301465250108447E-2</x:v>
      </x:c>
      <x:c r="G1035" s="33">
        <x:f t="shared" si="605"/>
        <x:v>-3.5601610707923781E-2</x:v>
      </x:c>
      <x:c r="H1035" s="33">
        <x:f t="shared" si="606"/>
        <x:v>1.8189534954227149E-4</x:v>
      </x:c>
      <x:c r="I1035" s="33">
        <x:f t="shared" si="607"/>
        <x:v>7.0130325521593484E-3</x:v>
      </x:c>
      <x:c r="J1035" s="34">
        <x:f t="shared" si="608"/>
        <x:v>0.10050989303538981</x:v>
      </x:c>
      <x:c r="K1035" s="34">
        <x:f t="shared" si="609"/>
        <x:v>9.9078041400647826E-2</x:v>
      </x:c>
      <x:c r="L1035" s="34">
        <x:f t="shared" si="610"/>
        <x:v>0.90842635063443666</x:v>
      </x:c>
      <x:c r="M1035" s="34">
        <x:f t="shared" si="611"/>
        <x:v>7.0897539577019983E-2</x:v>
      </x:c>
      <x:c r="N1035" s="34">
        <x:f t="shared" si="582"/>
        <x:v>1.1789118246474941</x:v>
      </x:c>
      <x:c r="O1035" s="35">
        <x:f t="shared" si="583"/>
        <x:v>0.16929844137895242</x:v>
      </x:c>
      <x:c r="P1035" s="26" t="b">
        <x:f t="shared" si="584"/>
        <x:v>0</x:v>
      </x:c>
      <x:c r="Q1035" s="26" t="b">
        <x:f t="shared" si="585"/>
        <x:v>0</x:v>
      </x:c>
      <x:c r="R1035" s="26" t="b">
        <x:f t="shared" si="586"/>
        <x:v>0</x:v>
      </x:c>
      <x:c r="S1035" s="26" t="b">
        <x:f t="shared" si="612"/>
        <x:v>0</x:v>
      </x:c>
      <x:c r="T1035" s="26" t="str">
        <x:f t="shared" si="613"/>
        <x:v>不调</x:v>
      </x:c>
      <x:c r="U1035" s="34">
        <x:f t="shared" si="587"/>
        <x:v>0.10050989303538981</x:v>
      </x:c>
      <x:c r="V1035" s="34">
        <x:f t="shared" si="588"/>
        <x:v>9.9078041400647826E-2</x:v>
      </x:c>
      <x:c r="W1035" s="34">
        <x:f t="shared" si="589"/>
        <x:v>0.90842635063443666</x:v>
      </x:c>
      <x:c r="X1035" s="34">
        <x:f t="shared" si="590"/>
        <x:v>7.0897539577019983E-2</x:v>
      </x:c>
      <x:c r="Y1035" s="34">
        <x:f t="shared" si="614"/>
        <x:v>0.99998626710299976</x:v>
      </x:c>
      <x:c r="Z1035" s="34">
        <x:f t="shared" si="591"/>
        <x:v>0.10050851274338124</x:v>
      </x:c>
      <x:c r="AA1035" s="34">
        <x:f t="shared" si="592"/>
        <x:v>9.9076680772110279E-2</x:v>
      </x:c>
      <x:c r="AB1035" s="34">
        <x:f t="shared" si="593"/>
        <x:v>0.90841387530893114</x:v>
      </x:c>
      <x:c r="AC1035" s="34">
        <x:f t="shared" si="594"/>
        <x:v>7.08965659484114E-2</x:v>
      </x:c>
      <x:c r="AD1035" s="34">
        <x:f t="shared" si="595"/>
        <x:v>1.1788956347728339</x:v>
      </x:c>
      <x:c r="AE1035" s="34">
        <x:f t="shared" si="615"/>
        <x:v>1.242865545467589</x:v>
      </x:c>
      <x:c r="AF1035" s="33">
        <x:f t="shared" si="596"/>
        <x:v>-5.1469695115482827E-2</x:v>
      </x:c>
      <x:c r="AG1035" s="33">
        <x:f t="shared" si="616"/>
        <x:v>-3.7799582916837604E-3</x:v>
      </x:c>
      <x:c r="AH1035" s="30">
        <x:f t="shared" si="617"/>
        <x:v>45289</x:v>
      </x:c>
      <x:c r="AI1035" s="36">
        <x:f t="shared" si="597"/>
        <x:v>2024</x:v>
      </x:c>
      <x:c r="AJ1035" s="36">
        <x:f t="shared" si="598"/>
        <x:v>2</x:v>
      </x:c>
      <x:c r="AK1035" s="26">
        <x:f t="shared" si="599"/>
        <x:v>0</x:v>
      </x:c>
      <x:c r="AL1035" s="34">
        <x:f t="shared" si="618"/>
        <x:v>1.1812287332720361</x:v>
      </x:c>
      <x:c r="AM1035" s="35" t="str">
        <x:f t="shared" si="600"/>
      </x:c>
      <x:c r="AN1035" s="34">
        <x:f t="shared" si="619"/>
        <x:v>1.2115787741057575</x:v>
      </x:c>
      <x:c r="AO1035" s="35">
        <x:f t="shared" si="601"/>
        <x:v>-2.697566186486422E-2</x:v>
      </x:c>
      <x:c r="AP1035" s="31">
        <x:f t="shared" si="602"/>
        <x:v>1</x:v>
      </x:c>
      <x:c r="AQ1035" s="26" t="b">
        <x:f t="shared" si="603"/>
        <x:v>1</x:v>
      </x:c>
    </x:row>
    <x:row r="1036">
      <x:c r="A1036" s="30" t="n">
        <x:f>'净值底稿'!A998</x:f>
        <x:v>45327</x:v>
      </x:c>
      <x:c r="B1036" s="32" t="n">
        <x:f>'净值底稿'!F998</x:f>
        <x:v>1.2742504017605394</x:v>
      </x:c>
      <x:c r="C1036" s="32" t="n">
        <x:f>'净值底稿'!O998</x:f>
        <x:v>0.9513802337718218</x:v>
      </x:c>
      <x:c r="D1036" s="32" t="n">
        <x:f>'净值底稿'!P998</x:f>
        <x:v>1.6513</x:v>
      </x:c>
      <x:c r="E1036" s="32" t="n">
        <x:f>'净值底稿'!Q998</x:f>
        <x:v>1.7079</x:v>
      </x:c>
      <x:c r="F1036" s="33">
        <x:f t="shared" si="604"/>
        <x:v>2.6698158957645379E-3</x:v>
      </x:c>
      <x:c r="G1036" s="33">
        <x:f t="shared" si="605"/>
        <x:v>-3.9337284180362531E-2</x:v>
      </x:c>
      <x:c r="H1036" s="33">
        <x:f t="shared" si="606"/>
        <x:v>1.0305528612997161E-3</x:v>
      </x:c>
      <x:c r="I1036" s="33">
        <x:f t="shared" si="607"/>
        <x:v>-8.8213104288782374E-3</x:v>
      </x:c>
      <x:c r="J1036" s="34">
        <x:f t="shared" si="608"/>
        <x:v>0.10077685196836317</x:v>
      </x:c>
      <x:c r="K1036" s="34">
        <x:f t="shared" si="609"/>
        <x:v>9.5179273224930722E-2</x:v>
      </x:c>
      <x:c r="L1036" s="34">
        <x:f t="shared" si="610"/>
        <x:v>0.90935004382737517</x:v>
      </x:c>
      <x:c r="M1036" s="34">
        <x:f t="shared" si="611"/>
        <x:v>7.0271165331839025E-2</x:v>
      </x:c>
      <x:c r="N1036" s="34">
        <x:f t="shared" si="582"/>
        <x:v>1.1755773343525082</x:v>
      </x:c>
      <x:c r="O1036" s="35">
        <x:f t="shared" si="583"/>
        <x:v>0.16668926787468544</x:v>
      </x:c>
      <x:c r="P1036" s="26" t="b">
        <x:f t="shared" si="584"/>
        <x:v>0</x:v>
      </x:c>
      <x:c r="Q1036" s="26" t="b">
        <x:f t="shared" si="585"/>
        <x:v>0</x:v>
      </x:c>
      <x:c r="R1036" s="26" t="b">
        <x:f t="shared" si="586"/>
        <x:v>0</x:v>
      </x:c>
      <x:c r="S1036" s="26" t="b">
        <x:f t="shared" si="612"/>
        <x:v>0</x:v>
      </x:c>
      <x:c r="T1036" s="26" t="str">
        <x:f t="shared" si="613"/>
        <x:v>不调</x:v>
      </x:c>
      <x:c r="U1036" s="34">
        <x:f t="shared" si="587"/>
        <x:v>0.10077685196836317</x:v>
      </x:c>
      <x:c r="V1036" s="34">
        <x:f t="shared" si="588"/>
        <x:v>9.5179273224930722E-2</x:v>
      </x:c>
      <x:c r="W1036" s="34">
        <x:f t="shared" si="589"/>
        <x:v>0.90935004382737517</x:v>
      </x:c>
      <x:c r="X1036" s="34">
        <x:f t="shared" si="590"/>
        <x:v>7.0271165331839025E-2</x:v>
      </x:c>
      <x:c r="Y1036" s="34">
        <x:f t="shared" si="614"/>
        <x:v>0.99995880187477393</x:v>
      </x:c>
      <x:c r="Z1036" s="34">
        <x:f t="shared" si="591"/>
        <x:v>0.10077270015099589</x:v>
      </x:c>
      <x:c r="AA1036" s="34">
        <x:f t="shared" si="592"/>
        <x:v>9.5175352017313475E-2</x:v>
      </x:c>
      <x:c r="AB1036" s="34">
        <x:f t="shared" si="593"/>
        <x:v>0.90931258031039519</x:v>
      </x:c>
      <x:c r="AC1036" s="34">
        <x:f t="shared" si="594"/>
        <x:v>7.0268270291569901E-2</x:v>
      </x:c>
      <x:c r="AD1036" s="34">
        <x:f t="shared" si="595"/>
        <x:v>1.1755289027702744</x:v>
      </x:c>
      <x:c r="AE1036" s="34">
        <x:f t="shared" si="615"/>
        <x:v>1.242865545467589</x:v>
      </x:c>
      <x:c r="AF1036" s="33">
        <x:f t="shared" si="596"/>
        <x:v>-5.4178541631372701E-2</x:v>
      </x:c>
      <x:c r="AG1036" s="33">
        <x:f t="shared" si="616"/>
        <x:v>-2.8558354982866074E-3</x:v>
      </x:c>
      <x:c r="AH1036" s="30">
        <x:f t="shared" si="617"/>
        <x:v>45289</x:v>
      </x:c>
      <x:c r="AI1036" s="36">
        <x:f t="shared" si="597"/>
        <x:v>2024</x:v>
      </x:c>
      <x:c r="AJ1036" s="36">
        <x:f t="shared" si="598"/>
        <x:v>2</x:v>
      </x:c>
      <x:c r="AK1036" s="26">
        <x:f t="shared" si="599"/>
        <x:v>0</x:v>
      </x:c>
      <x:c r="AL1036" s="34">
        <x:f t="shared" si="618"/>
        <x:v>1.1812287332720361</x:v>
      </x:c>
      <x:c r="AM1036" s="35" t="str">
        <x:f t="shared" si="600"/>
      </x:c>
      <x:c r="AN1036" s="34">
        <x:f t="shared" si="619"/>
        <x:v>1.2115787741057575</x:v>
      </x:c>
      <x:c r="AO1036" s="35">
        <x:f t="shared" si="601"/>
        <x:v>-2.9754459310407433E-2</x:v>
      </x:c>
      <x:c r="AP1036" s="31">
        <x:f t="shared" si="602"/>
        <x:v>1</x:v>
      </x:c>
      <x:c r="AQ1036" s="26" t="b">
        <x:f t="shared" si="603"/>
        <x:v>1</x:v>
      </x:c>
    </x:row>
    <x:row r="1037">
      <x:c r="A1037" s="30" t="n">
        <x:f>'净值底稿'!A999</x:f>
        <x:v>45328</x:v>
      </x:c>
      <x:c r="B1037" s="32" t="n">
        <x:f>'净值底稿'!F999</x:f>
        <x:v>1.3570029188248878</x:v>
      </x:c>
      <x:c r="C1037" s="32" t="n">
        <x:f>'净值底稿'!O999</x:f>
        <x:v>0.9906030308800998</x:v>
      </x:c>
      <x:c r="D1037" s="32" t="n">
        <x:f>'净值底稿'!P999</x:f>
        <x:v>1.6494</x:v>
      </x:c>
      <x:c r="E1037" s="32" t="n">
        <x:f>'净值底稿'!Q999</x:f>
        <x:v>1.7065</x:v>
      </x:c>
      <x:c r="F1037" s="33">
        <x:f t="shared" si="604"/>
        <x:v>6.4942115733308992E-2</x:v>
      </x:c>
      <x:c r="G1037" s="33">
        <x:f t="shared" si="605"/>
        <x:v>4.1227256690814507E-2</x:v>
      </x:c>
      <x:c r="H1037" s="33">
        <x:f t="shared" si="606"/>
        <x:v>-1.1506086113970415E-3</x:v>
      </x:c>
      <x:c r="I1037" s="33">
        <x:f t="shared" si="607"/>
        <x:v>-8.1972012412911965E-4</x:v>
      </x:c>
      <x:c r="J1037" s="34">
        <x:f t="shared" si="608"/>
        <x:v>0.10731709250695991</x:v>
      </x:c>
      <x:c r="K1037" s="34">
        <x:f t="shared" si="609"/>
        <x:v>9.9099170685569893E-2</x:v>
      </x:c>
      <x:c r="L1037" s="34">
        <x:f t="shared" si="610"/>
        <x:v>0.90826631742503838</x:v>
      </x:c>
      <x:c r="M1037" s="34">
        <x:f t="shared" si="611"/>
        <x:v>7.021066997632415E-2</x:v>
      </x:c>
      <x:c r="N1037" s="34">
        <x:f t="shared" si="582"/>
        <x:v>1.1848932505938923</x:v>
      </x:c>
      <x:c r="O1037" s="35">
        <x:f t="shared" si="583"/>
        <x:v>0.17420663261358763</x:v>
      </x:c>
      <x:c r="P1037" s="26" t="b">
        <x:f t="shared" si="584"/>
        <x:v>0</x:v>
      </x:c>
      <x:c r="Q1037" s="26" t="b">
        <x:f t="shared" si="585"/>
        <x:v>0</x:v>
      </x:c>
      <x:c r="R1037" s="26" t="b">
        <x:f t="shared" si="586"/>
        <x:v>0</x:v>
      </x:c>
      <x:c r="S1037" s="26" t="b">
        <x:f t="shared" si="612"/>
        <x:v>0</x:v>
      </x:c>
      <x:c r="T1037" s="26" t="str">
        <x:f t="shared" si="613"/>
        <x:v>不调</x:v>
      </x:c>
      <x:c r="U1037" s="34">
        <x:f t="shared" si="587"/>
        <x:v>0.10731709250695991</x:v>
      </x:c>
      <x:c r="V1037" s="34">
        <x:f t="shared" si="588"/>
        <x:v>9.9099170685569893E-2</x:v>
      </x:c>
      <x:c r="W1037" s="34">
        <x:f t="shared" si="589"/>
        <x:v>0.90826631742503838</x:v>
      </x:c>
      <x:c r="X1037" s="34">
        <x:f t="shared" si="590"/>
        <x:v>7.021066997632415E-2</x:v>
      </x:c>
      <x:c r="Y1037" s="34">
        <x:f t="shared" si="614"/>
        <x:v>0.99998626710299976</x:v>
      </x:c>
      <x:c r="Z1037" s="34">
        <x:f t="shared" si="591"/>
        <x:v>0.10731561873238214</x:v>
      </x:c>
      <x:c r="AA1037" s="34">
        <x:f t="shared" si="592"/>
        <x:v>9.9097809766866052E-2</x:v>
      </x:c>
      <x:c r="AB1037" s="34">
        <x:f t="shared" si="593"/>
        <x:v>0.90825384429725242</x:v>
      </x:c>
      <x:c r="AC1037" s="34">
        <x:f t="shared" si="594"/>
        <x:v>7.0209705780425041E-2</x:v>
      </x:c>
      <x:c r="AD1037" s="34">
        <x:f t="shared" si="595"/>
        <x:v>1.1848769785769255</x:v>
      </x:c>
      <x:c r="AE1037" s="34">
        <x:f t="shared" si="615"/>
        <x:v>1.242865545467589</x:v>
      </x:c>
      <x:c r="AF1037" s="33">
        <x:f t="shared" si="596"/>
        <x:v>-4.6657152177186689E-2</x:v>
      </x:c>
      <x:c r="AG1037" s="33">
        <x:f t="shared" si="616"/>
        <x:v>7.9522296598757425E-3</x:v>
      </x:c>
      <x:c r="AH1037" s="30">
        <x:f t="shared" si="617"/>
        <x:v>45289</x:v>
      </x:c>
      <x:c r="AI1037" s="36">
        <x:f t="shared" si="597"/>
        <x:v>2024</x:v>
      </x:c>
      <x:c r="AJ1037" s="36">
        <x:f t="shared" si="598"/>
        <x:v>2</x:v>
      </x:c>
      <x:c r="AK1037" s="26">
        <x:f t="shared" si="599"/>
        <x:v>0</x:v>
      </x:c>
      <x:c r="AL1037" s="34">
        <x:f t="shared" si="618"/>
        <x:v>1.1812287332720361</x:v>
      </x:c>
      <x:c r="AM1037" s="35" t="str">
        <x:f t="shared" si="600"/>
      </x:c>
      <x:c r="AN1037" s="34">
        <x:f t="shared" si="619"/>
        <x:v>1.2115787741057575</x:v>
      </x:c>
      <x:c r="AO1037" s="35">
        <x:f t="shared" si="601"/>
        <x:v>-2.2038843944373387E-2</x:v>
      </x:c>
      <x:c r="AP1037" s="31">
        <x:f t="shared" si="602"/>
        <x:v>1</x:v>
      </x:c>
      <x:c r="AQ1037" s="26" t="b">
        <x:f t="shared" si="603"/>
        <x:v>1</x:v>
      </x:c>
    </x:row>
    <x:row r="1038">
      <x:c r="A1038" s="30" t="n">
        <x:f>'净值底稿'!A1000</x:f>
        <x:v>45329</x:v>
      </x:c>
      <x:c r="B1038" s="32" t="n">
        <x:f>'净值底稿'!F1000</x:f>
        <x:v>1.3729189940453685</x:v>
      </x:c>
      <x:c r="C1038" s="32" t="n">
        <x:f>'净值底稿'!O1000</x:f>
        <x:v>1.0138897910921791</x:v>
      </x:c>
      <x:c r="D1038" s="32" t="n">
        <x:f>'净值底稿'!P1000</x:f>
        <x:v>1.6507</x:v>
      </x:c>
      <x:c r="E1038" s="32" t="n">
        <x:f>'净值底稿'!Q1000</x:f>
        <x:v>1.7108</x:v>
      </x:c>
      <x:c r="F1038" s="33">
        <x:f t="shared" si="604"/>
        <x:v>1.1728843762741192E-2</x:v>
      </x:c>
      <x:c r="G1038" s="33">
        <x:f t="shared" si="605"/>
        <x:v>2.3507660976355149E-2</x:v>
      </x:c>
      <x:c r="H1038" s="33">
        <x:f t="shared" si="606"/>
        <x:v>7.8816539347648096E-4</x:v>
      </x:c>
      <x:c r="I1038" s="33">
        <x:f t="shared" si="607"/>
        <x:v>2.5197773220042574E-3</x:v>
      </x:c>
      <x:c r="J1038" s="34">
        <x:f t="shared" si="608"/>
        <x:v>0.10857430685779615</x:v>
      </x:c>
      <x:c r="K1038" s="34">
        <x:f t="shared" si="609"/>
        <x:v>0.10142736748236487</x:v>
      </x:c>
      <x:c r="L1038" s="34">
        <x:f t="shared" si="610"/>
        <x:v>0.90896969854581944</x:v>
      </x:c>
      <x:c r="M1038" s="34">
        <x:f t="shared" si="611"/>
        <x:v>7.0386618604835152E-2</x:v>
      </x:c>
      <x:c r="N1038" s="34">
        <x:f t="shared" si="582"/>
        <x:v>1.1893579914908157</x:v>
      </x:c>
      <x:c r="O1038" s="35">
        <x:f t="shared" si="583"/>
        <x:v>0.17656725379793498</x:v>
      </x:c>
      <x:c r="P1038" s="26" t="b">
        <x:f t="shared" si="584"/>
        <x:v>0</x:v>
      </x:c>
      <x:c r="Q1038" s="26" t="b">
        <x:f t="shared" si="585"/>
        <x:v>0</x:v>
      </x:c>
      <x:c r="R1038" s="26" t="b">
        <x:f t="shared" si="586"/>
        <x:v>0</x:v>
      </x:c>
      <x:c r="S1038" s="26" t="b">
        <x:f t="shared" si="612"/>
        <x:v>0</x:v>
      </x:c>
      <x:c r="T1038" s="26" t="str">
        <x:f t="shared" si="613"/>
        <x:v>不调</x:v>
      </x:c>
      <x:c r="U1038" s="34">
        <x:f t="shared" si="587"/>
        <x:v>0.10857430685779615</x:v>
      </x:c>
      <x:c r="V1038" s="34">
        <x:f t="shared" si="588"/>
        <x:v>0.10142736748236487</x:v>
      </x:c>
      <x:c r="W1038" s="34">
        <x:f t="shared" si="589"/>
        <x:v>0.90896969854581944</x:v>
      </x:c>
      <x:c r="X1038" s="34">
        <x:f t="shared" si="590"/>
        <x:v>7.0386618604835152E-2</x:v>
      </x:c>
      <x:c r="Y1038" s="34">
        <x:f t="shared" si="614"/>
        <x:v>0.99998626710299976</x:v>
      </x:c>
      <x:c r="Z1038" s="34">
        <x:f t="shared" si="591"/>
        <x:v>0.10857281581802319</x:v>
      </x:c>
      <x:c r="AA1038" s="34">
        <x:f t="shared" si="592"/>
        <x:v>0.10142597459077424</x:v>
      </x:c>
      <x:c r="AB1038" s="34">
        <x:f t="shared" si="593"/>
        <x:v>0.90895721575857302</x:v>
      </x:c>
      <x:c r="AC1038" s="34">
        <x:f t="shared" si="594"/>
        <x:v>7.0385651992651663E-2</x:v>
      </x:c>
      <x:c r="AD1038" s="34">
        <x:f t="shared" si="595"/>
        <x:v>1.189341658160022</x:v>
      </x:c>
      <x:c r="AE1038" s="34">
        <x:f t="shared" si="615"/>
        <x:v>1.242865545467589</x:v>
      </x:c>
      <x:c r="AF1038" s="33">
        <x:f t="shared" si="596"/>
        <x:v>-4.3064905534435982E-2</x:v>
      </x:c>
      <x:c r="AG1038" s="33">
        <x:f t="shared" si="616"/>
        <x:v>3.7680532779518217E-3</x:v>
      </x:c>
      <x:c r="AH1038" s="30">
        <x:f t="shared" si="617"/>
        <x:v>45289</x:v>
      </x:c>
      <x:c r="AI1038" s="36">
        <x:f t="shared" si="597"/>
        <x:v>2024</x:v>
      </x:c>
      <x:c r="AJ1038" s="36">
        <x:f t="shared" si="598"/>
        <x:v>2</x:v>
      </x:c>
      <x:c r="AK1038" s="26">
        <x:f t="shared" si="599"/>
        <x:v>0</x:v>
      </x:c>
      <x:c r="AL1038" s="34">
        <x:f t="shared" si="618"/>
        <x:v>1.1812287332720361</x:v>
      </x:c>
      <x:c r="AM1038" s="35" t="str">
        <x:f t="shared" si="600"/>
      </x:c>
      <x:c r="AN1038" s="34">
        <x:f t="shared" si="619"/>
        <x:v>1.2115787741057575</x:v>
      </x:c>
      <x:c r="AO1038" s="35">
        <x:f t="shared" si="601"/>
        <x:v>-1.835383420458836E-2</x:v>
      </x:c>
      <x:c r="AP1038" s="31">
        <x:f t="shared" si="602"/>
        <x:v>1</x:v>
      </x:c>
      <x:c r="AQ1038" s="26" t="b">
        <x:f t="shared" si="603"/>
        <x:v>1</x:v>
      </x:c>
    </x:row>
    <x:row r="1039">
      <x:c r="A1039" s="30" t="n">
        <x:f>'净值底稿'!A1001</x:f>
        <x:v>45330</x:v>
      </x:c>
      <x:c r="B1039" s="32" t="n">
        <x:f>'净值底稿'!F1001</x:f>
        <x:v>1.3982886028592105</x:v>
      </x:c>
      <x:c r="C1039" s="32" t="n">
        <x:f>'净值底稿'!O1001</x:f>
        <x:v>1.0458442226526516</x:v>
      </x:c>
      <x:c r="D1039" s="32" t="n">
        <x:f>'净值底稿'!P1001</x:f>
        <x:v>1.6504</x:v>
      </x:c>
      <x:c r="E1039" s="32" t="n">
        <x:f>'净值底稿'!Q1001</x:f>
        <x:v>1.7127</x:v>
      </x:c>
      <x:c r="F1039" s="33">
        <x:f t="shared" si="604"/>
        <x:v>1.8478591179723836E-2</x:v>
      </x:c>
      <x:c r="G1039" s="33">
        <x:f t="shared" si="605"/>
        <x:v>3.1516671576356181E-2</x:v>
      </x:c>
      <x:c r="H1039" s="33">
        <x:f t="shared" si="606"/>
        <x:v>-1.8174107954194163E-4</x:v>
      </x:c>
      <x:c r="I1039" s="33">
        <x:f t="shared" si="607"/>
        <x:v>1.110591536123362E-3</x:v>
      </x:c>
      <x:c r="J1039" s="34">
        <x:f t="shared" si="608"/>
        <x:v>0.11057908849475589</x:v>
      </x:c>
      <x:c r="K1039" s="34">
        <x:f t="shared" si="609"/>
        <x:v>0.10462258372126351</x:v>
      </x:c>
      <x:c r="L1039" s="34">
        <x:f t="shared" si="610"/>
        <x:v>0.90879202089292366</x:v>
      </x:c>
      <x:c r="M1039" s="34">
        <x:f t="shared" si="611"/>
        <x:v>7.046382170201923E-2</x:v>
      </x:c>
      <x:c r="N1039" s="34">
        <x:f t="shared" si="582"/>
        <x:v>1.1944575148109624</x:v>
      </x:c>
      <x:c r="O1039" s="35">
        <x:f t="shared" si="583"/>
        <x:v>0.18016687035543305</x:v>
      </x:c>
      <x:c r="P1039" s="26" t="b">
        <x:f t="shared" si="584"/>
        <x:v>0</x:v>
      </x:c>
      <x:c r="Q1039" s="26" t="b">
        <x:f t="shared" si="585"/>
        <x:v>0</x:v>
      </x:c>
      <x:c r="R1039" s="26" t="b">
        <x:f t="shared" si="586"/>
        <x:v>0</x:v>
      </x:c>
      <x:c r="S1039" s="26" t="b">
        <x:f t="shared" si="612"/>
        <x:v>0</x:v>
      </x:c>
      <x:c r="T1039" s="26" t="str">
        <x:f t="shared" si="613"/>
        <x:v>不调</x:v>
      </x:c>
      <x:c r="U1039" s="34">
        <x:f t="shared" si="587"/>
        <x:v>0.11057908849475589</x:v>
      </x:c>
      <x:c r="V1039" s="34">
        <x:f t="shared" si="588"/>
        <x:v>0.10462258372126351</x:v>
      </x:c>
      <x:c r="W1039" s="34">
        <x:f t="shared" si="589"/>
        <x:v>0.90879202089292366</x:v>
      </x:c>
      <x:c r="X1039" s="34">
        <x:f t="shared" si="590"/>
        <x:v>7.046382170201923E-2</x:v>
      </x:c>
      <x:c r="Y1039" s="34">
        <x:f t="shared" si="614"/>
        <x:v>0.99998626710299976</x:v>
      </x:c>
      <x:c r="Z1039" s="34">
        <x:f t="shared" si="591"/>
        <x:v>0.11057756992352322</x:v>
      </x:c>
      <x:c r="AA1039" s="34">
        <x:f t="shared" si="592"/>
        <x:v>0.10462114695009737</x:v>
      </x:c>
      <x:c r="AB1039" s="34">
        <x:f t="shared" si="593"/>
        <x:v>0.90877954054570609</x:v>
      </x:c>
      <x:c r="AC1039" s="34">
        <x:f t="shared" si="594"/>
        <x:v>7.0462854029613553E-2</x:v>
      </x:c>
      <x:c r="AD1039" s="34">
        <x:f t="shared" si="595"/>
        <x:v>1.1944411114489402</x:v>
      </x:c>
      <x:c r="AE1039" s="34">
        <x:f t="shared" si="615"/>
        <x:v>1.242865545467589</x:v>
      </x:c>
      <x:c r="AF1039" s="33">
        <x:f t="shared" si="596"/>
        <x:v>-3.8961924880161258E-2</x:v>
      </x:c>
      <x:c r="AG1039" s="33">
        <x:f t="shared" si="616"/>
        <x:v>4.2876269017662061E-3</x:v>
      </x:c>
      <x:c r="AH1039" s="30">
        <x:f t="shared" si="617"/>
        <x:v>45289</x:v>
      </x:c>
      <x:c r="AI1039" s="36">
        <x:f t="shared" si="597"/>
        <x:v>2024</x:v>
      </x:c>
      <x:c r="AJ1039" s="36">
        <x:f t="shared" si="598"/>
        <x:v>2</x:v>
      </x:c>
      <x:c r="AK1039" s="26">
        <x:f t="shared" si="599"/>
        <x:v>0</x:v>
      </x:c>
      <x:c r="AL1039" s="34">
        <x:f t="shared" si="618"/>
        <x:v>1.1812287332720361</x:v>
      </x:c>
      <x:c r="AM1039" s="35" t="str">
        <x:f t="shared" si="600"/>
      </x:c>
      <x:c r="AN1039" s="34">
        <x:f t="shared" si="619"/>
        <x:v>1.2115787741057575</x:v>
      </x:c>
      <x:c r="AO1039" s="35">
        <x:f t="shared" si="601"/>
        <x:v>-1.4144901696108381E-2</x:v>
      </x:c>
      <x:c r="AP1039" s="31">
        <x:f t="shared" si="602"/>
        <x:v>1</x:v>
      </x:c>
      <x:c r="AQ1039" s="26" t="b">
        <x:f t="shared" si="603"/>
        <x:v>1</x:v>
      </x:c>
    </x:row>
    <x:row r="1040">
      <x:c r="A1040" s="30" t="n">
        <x:f>'净值底稿'!A1002</x:f>
        <x:v>45341</x:v>
      </x:c>
      <x:c r="B1040" s="32" t="n">
        <x:f>'净值底稿'!F1002</x:f>
        <x:v>1.4708905660682325</x:v>
      </x:c>
      <x:c r="C1040" s="32" t="n">
        <x:f>'净值底稿'!O1002</x:f>
        <x:v>1.0555776432166841</x:v>
      </x:c>
      <x:c r="D1040" s="32" t="n">
        <x:f>'净值底稿'!P1002</x:f>
        <x:v>1.652</x:v>
      </x:c>
      <x:c r="E1040" s="32" t="n">
        <x:f>'净值底稿'!Q1002</x:f>
        <x:v>1.7084</x:v>
      </x:c>
      <x:c r="F1040" s="33">
        <x:f t="shared" si="604"/>
        <x:v>5.1922015999104953E-2</x:v>
      </x:c>
      <x:c r="G1040" s="33">
        <x:f t="shared" si="605"/>
        <x:v>9.3067594133138254E-3</x:v>
      </x:c>
      <x:c r="H1040" s="33">
        <x:f t="shared" si="606"/>
        <x:v>9.6946194861846635E-4</x:v>
      </x:c>
      <x:c r="I1040" s="33">
        <x:f t="shared" si="607"/>
        <x:v>-2.5106556898464305E-3</x:v>
      </x:c>
      <x:c r="J1040" s="34">
        <x:f t="shared" si="608"/>
        <x:v>0.11631898027823454</x:v>
      </x:c>
      <x:c r="K1040" s="34">
        <x:f t="shared" si="609"/>
        <x:v>0.10559483079430688</x:v>
      </x:c>
      <x:c r="L1040" s="34">
        <x:f t="shared" si="610"/>
        <x:v>0.90966056772994808</x:v>
      </x:c>
      <x:c r="M1040" s="34">
        <x:f t="shared" si="611"/>
        <x:v>7.0285946064221283E-2</x:v>
      </x:c>
      <x:c r="N1040" s="34">
        <x:f t="shared" si="582"/>
        <x:v>1.2018603248667108</x:v>
      </x:c>
      <x:c r="O1040" s="35">
        <x:f t="shared" si="583"/>
        <x:v>0.1846419309141869</x:v>
      </x:c>
      <x:c r="P1040" s="26" t="b">
        <x:f t="shared" si="584"/>
        <x:v>0</x:v>
      </x:c>
      <x:c r="Q1040" s="26" t="b">
        <x:f t="shared" si="585"/>
        <x:v>0</x:v>
      </x:c>
      <x:c r="R1040" s="26" t="b">
        <x:f t="shared" si="586"/>
        <x:v>0</x:v>
      </x:c>
      <x:c r="S1040" s="26" t="b">
        <x:f t="shared" si="612"/>
        <x:v>0</x:v>
      </x:c>
      <x:c r="T1040" s="26" t="str">
        <x:f t="shared" si="613"/>
        <x:v>不调</x:v>
      </x:c>
      <x:c r="U1040" s="34">
        <x:f t="shared" si="587"/>
        <x:v>0.11631898027823454</x:v>
      </x:c>
      <x:c r="V1040" s="34">
        <x:f t="shared" si="588"/>
        <x:v>0.10559483079430688</x:v>
      </x:c>
      <x:c r="W1040" s="34">
        <x:f t="shared" si="589"/>
        <x:v>0.90966056772994808</x:v>
      </x:c>
      <x:c r="X1040" s="34">
        <x:f t="shared" si="590"/>
        <x:v>7.0285946064221283E-2</x:v>
      </x:c>
      <x:c r="Y1040" s="34">
        <x:f t="shared" si="614"/>
        <x:v>0.99984894850515482</x:v>
      </x:c>
      <x:c r="Z1040" s="34">
        <x:f t="shared" si="591"/>
        <x:v>0.11630141012238464</x:v>
      </x:c>
      <x:c r="AA1040" s="34">
        <x:f t="shared" si="592"/>
        <x:v>0.10557888053726748</x:v>
      </x:c>
      <x:c r="AB1040" s="34">
        <x:f t="shared" si="593"/>
        <x:v>0.90952316214139073</x:v>
      </x:c>
      <x:c r="AC1040" s="34">
        <x:f t="shared" si="594"/>
        <x:v>7.0275329267001668E-2</x:v>
      </x:c>
      <x:c r="AD1040" s="34">
        <x:f t="shared" si="595"/>
        <x:v>1.2016787820680446</x:v>
      </x:c>
      <x:c r="AE1040" s="34">
        <x:f t="shared" si="615"/>
        <x:v>1.242865545467589</x:v>
      </x:c>
      <x:c r="AF1040" s="33">
        <x:f t="shared" si="596"/>
        <x:v>-3.3138551108558678E-2</x:v>
      </x:c>
      <x:c r="AG1040" s="33">
        <x:f t="shared" si="616"/>
        <x:v>6.0594620778957609E-3</x:v>
      </x:c>
      <x:c r="AH1040" s="30">
        <x:f t="shared" si="617"/>
        <x:v>45289</x:v>
      </x:c>
      <x:c r="AI1040" s="36">
        <x:f t="shared" si="597"/>
        <x:v>2024</x:v>
      </x:c>
      <x:c r="AJ1040" s="36">
        <x:f t="shared" si="598"/>
        <x:v>2</x:v>
      </x:c>
      <x:c r="AK1040" s="26">
        <x:f t="shared" si="599"/>
        <x:v>0</x:v>
      </x:c>
      <x:c r="AL1040" s="34">
        <x:f t="shared" si="618"/>
        <x:v>1.1812287332720361</x:v>
      </x:c>
      <x:c r="AM1040" s="35" t="str">
        <x:f t="shared" si="600"/>
      </x:c>
      <x:c r="AN1040" s="34">
        <x:f t="shared" si="619"/>
        <x:v>1.2115787741057575</x:v>
      </x:c>
      <x:c r="AO1040" s="35">
        <x:f t="shared" si="601"/>
        <x:v>-8.1711501136357834E-3</x:v>
      </x:c>
      <x:c r="AP1040" s="31">
        <x:f t="shared" si="602"/>
        <x:v>1</x:v>
      </x:c>
      <x:c r="AQ1040" s="26" t="b">
        <x:f t="shared" si="603"/>
        <x:v>1</x:v>
      </x:c>
    </x:row>
    <x:row r="1041">
      <x:c r="A1041" s="30" t="n">
        <x:f>'净值底稿'!A1003</x:f>
        <x:v>45342</x:v>
      </x:c>
      <x:c r="B1041" s="32" t="n">
        <x:f>'净值底稿'!F1003</x:f>
        <x:v>1.460665889552435</x:v>
      </x:c>
      <x:c r="C1041" s="32" t="n">
        <x:f>'净值底稿'!O1003</x:f>
        <x:v>1.060583109995955</x:v>
      </x:c>
      <x:c r="D1041" s="32" t="n">
        <x:f>'净值底稿'!P1003</x:f>
        <x:v>1.6533</x:v>
      </x:c>
      <x:c r="E1041" s="32" t="n">
        <x:f>'净值底稿'!Q1003</x:f>
        <x:v>1.7089</x:v>
      </x:c>
      <x:c r="F1041" s="33">
        <x:f t="shared" si="604"/>
        <x:v>-6.9513509377714389E-3</x:v>
      </x:c>
      <x:c r="G1041" s="33">
        <x:f t="shared" si="605"/>
        <x:v>4.7419219338689089E-3</x:v>
      </x:c>
      <x:c r="H1041" s="33">
        <x:f t="shared" si="606"/>
        <x:v>7.8692493946741493E-4</x:v>
      </x:c>
      <x:c r="I1041" s="33">
        <x:f t="shared" si="607"/>
        <x:v>2.9267150550227328E-4</x:v>
      </x:c>
      <x:c r="J1041" s="34">
        <x:f t="shared" si="608"/>
        <x:v>0.11549295820606625</x:v>
      </x:c>
      <x:c r="K1041" s="34">
        <x:f t="shared" si="609"/>
        <x:v>0.10607952734664047</x:v>
      </x:c>
      <x:c r="L1041" s="34">
        <x:f t="shared" si="610"/>
        <x:v>0.91023888860070301</x:v>
      </x:c>
      <x:c r="M1041" s="34">
        <x:f t="shared" si="611"/>
        <x:v>7.0295896853417916E-2</x:v>
      </x:c>
      <x:c r="N1041" s="34">
        <x:f t="shared" si="582"/>
        <x:v>1.2021072710068277</x:v>
      </x:c>
      <x:c r="O1041" s="35">
        <x:f t="shared" si="583"/>
        <x:v>0.18432006102677359</x:v>
      </x:c>
      <x:c r="P1041" s="26" t="b">
        <x:f t="shared" si="584"/>
        <x:v>0</x:v>
      </x:c>
      <x:c r="Q1041" s="26" t="b">
        <x:f t="shared" si="585"/>
        <x:v>0</x:v>
      </x:c>
      <x:c r="R1041" s="26" t="b">
        <x:f t="shared" si="586"/>
        <x:v>0</x:v>
      </x:c>
      <x:c r="S1041" s="26" t="b">
        <x:f t="shared" si="612"/>
        <x:v>0</x:v>
      </x:c>
      <x:c r="T1041" s="26" t="str">
        <x:f t="shared" si="613"/>
        <x:v>不调</x:v>
      </x:c>
      <x:c r="U1041" s="34">
        <x:f t="shared" si="587"/>
        <x:v>0.11549295820606625</x:v>
      </x:c>
      <x:c r="V1041" s="34">
        <x:f t="shared" si="588"/>
        <x:v>0.10607952734664047</x:v>
      </x:c>
      <x:c r="W1041" s="34">
        <x:f t="shared" si="589"/>
        <x:v>0.91023888860070301</x:v>
      </x:c>
      <x:c r="X1041" s="34">
        <x:f t="shared" si="590"/>
        <x:v>7.0295896853417916E-2</x:v>
      </x:c>
      <x:c r="Y1041" s="34">
        <x:f t="shared" si="614"/>
        <x:v>0.99998626710299976</x:v>
      </x:c>
      <x:c r="Z1041" s="34">
        <x:f t="shared" si="591"/>
        <x:v>0.11549137215316696</x:v>
      </x:c>
      <x:c r="AA1041" s="34">
        <x:f t="shared" si="592"/>
        <x:v>0.10607807056741758</x:v>
      </x:c>
      <x:c r="AB1041" s="34">
        <x:f t="shared" si="593"/>
        <x:v>0.91022638838380021</x:v>
      </x:c>
      <x:c r="AC1041" s="34">
        <x:f t="shared" si="594"/>
        <x:v>7.0294931487106888E-2</x:v>
      </x:c>
      <x:c r="AD1041" s="34">
        <x:f t="shared" si="595"/>
        <x:v>1.2020907625914916</x:v>
      </x:c>
      <x:c r="AE1041" s="34">
        <x:f t="shared" si="615"/>
        <x:v>1.242865545467589</x:v>
      </x:c>
      <x:c r="AF1041" s="33">
        <x:f t="shared" si="596"/>
        <x:v>-3.2807074767494004E-2</x:v>
      </x:c>
      <x:c r="AG1041" s="33">
        <x:f t="shared" si="616"/>
        <x:v>3.4283747836338918E-4</x:v>
      </x:c>
      <x:c r="AH1041" s="30">
        <x:f t="shared" si="617"/>
        <x:v>45289</x:v>
      </x:c>
      <x:c r="AI1041" s="36">
        <x:f t="shared" si="597"/>
        <x:v>2024</x:v>
      </x:c>
      <x:c r="AJ1041" s="36">
        <x:f t="shared" si="598"/>
        <x:v>2</x:v>
      </x:c>
      <x:c r="AK1041" s="26">
        <x:f t="shared" si="599"/>
        <x:v>0</x:v>
      </x:c>
      <x:c r="AL1041" s="34">
        <x:f t="shared" si="618"/>
        <x:v>1.1812287332720361</x:v>
      </x:c>
      <x:c r="AM1041" s="35" t="str">
        <x:f t="shared" si="600"/>
      </x:c>
      <x:c r="AN1041" s="34">
        <x:f t="shared" si="619"/>
        <x:v>1.2115787741057575</x:v>
      </x:c>
      <x:c r="AO1041" s="35">
        <x:f t="shared" si="601"/>
        <x:v>-7.8311140117726108E-3</x:v>
      </x:c>
      <x:c r="AP1041" s="31">
        <x:f t="shared" si="602"/>
        <x:v>1</x:v>
      </x:c>
      <x:c r="AQ1041" s="26" t="b">
        <x:f t="shared" si="603"/>
        <x:v>1</x:v>
      </x:c>
    </x:row>
    <x:row r="1042">
      <x:c r="A1042" s="30" t="n">
        <x:f>'净值底稿'!A1004</x:f>
        <x:v>45343</x:v>
      </x:c>
      <x:c r="B1042" s="32" t="n">
        <x:f>'净值底稿'!F1004</x:f>
        <x:v>1.438550477403775</x:v>
      </x:c>
      <x:c r="C1042" s="32" t="n">
        <x:f>'净值底稿'!O1004</x:f>
        <x:v>1.0700437806827312</x:v>
      </x:c>
      <x:c r="D1042" s="32" t="n">
        <x:f>'净值底稿'!P1004</x:f>
        <x:v>1.6537</x:v>
      </x:c>
      <x:c r="E1042" s="32" t="n">
        <x:f>'净值底稿'!Q1004</x:f>
        <x:v>1.7087</x:v>
      </x:c>
      <x:c r="F1042" s="33">
        <x:f t="shared" si="604"/>
        <x:v>-1.514063709356317E-2</x:v>
      </x:c>
      <x:c r="G1042" s="33">
        <x:f t="shared" si="605"/>
        <x:v>8.9202539599297914E-3</x:v>
      </x:c>
      <x:c r="H1042" s="33">
        <x:f t="shared" si="606"/>
        <x:v>2.4194036170088751E-4</x:v>
      </x:c>
      <x:c r="I1042" s="33">
        <x:f t="shared" si="607"/>
        <x:v>-1.1703434958154624E-4</x:v>
      </x:c>
      <x:c r="J1042" s="34">
        <x:f t="shared" si="608"/>
        <x:v>0.11374275919995822</x:v>
      </x:c>
      <x:c r="K1042" s="34">
        <x:f t="shared" si="609"/>
        <x:v>0.10702431389645831</x:v>
      </x:c>
      <x:c r="L1042" s="34">
        <x:f t="shared" si="610"/>
        <x:v>0.91044660888543549</x:v>
      </x:c>
      <x:c r="M1042" s="34">
        <x:f t="shared" si="611"/>
        <x:v>7.0286704565521413E-2</x:v>
      </x:c>
      <x:c r="N1042" s="34">
        <x:f t="shared" si="582"/>
        <x:v>1.2015003865473735</x:v>
      </x:c>
      <x:c r="O1042" s="35">
        <x:f t="shared" si="583"/>
        <x:v>0.18374282319692953</x:v>
      </x:c>
      <x:c r="P1042" s="26" t="b">
        <x:f t="shared" si="584"/>
        <x:v>0</x:v>
      </x:c>
      <x:c r="Q1042" s="26" t="b">
        <x:f t="shared" si="585"/>
        <x:v>0</x:v>
      </x:c>
      <x:c r="R1042" s="26" t="b">
        <x:f t="shared" si="586"/>
        <x:v>0</x:v>
      </x:c>
      <x:c r="S1042" s="26" t="b">
        <x:f t="shared" si="612"/>
        <x:v>0</x:v>
      </x:c>
      <x:c r="T1042" s="26" t="str">
        <x:f t="shared" si="613"/>
        <x:v>不调</x:v>
      </x:c>
      <x:c r="U1042" s="34">
        <x:f t="shared" si="587"/>
        <x:v>0.11374275919995822</x:v>
      </x:c>
      <x:c r="V1042" s="34">
        <x:f t="shared" si="588"/>
        <x:v>0.10702431389645831</x:v>
      </x:c>
      <x:c r="W1042" s="34">
        <x:f t="shared" si="589"/>
        <x:v>0.91044660888543549</x:v>
      </x:c>
      <x:c r="X1042" s="34">
        <x:f t="shared" si="590"/>
        <x:v>7.0286704565521413E-2</x:v>
      </x:c>
      <x:c r="Y1042" s="34">
        <x:f t="shared" si="614"/>
        <x:v>0.99998626710299976</x:v>
      </x:c>
      <x:c r="Z1042" s="34">
        <x:f t="shared" si="591"/>
        <x:v>0.1137411971823616</x:v>
      </x:c>
      <x:c r="AA1042" s="34">
        <x:f t="shared" si="592"/>
        <x:v>0.10702284414257905</x:v>
      </x:c>
      <x:c r="AB1042" s="34">
        <x:f t="shared" si="593"/>
        <x:v>0.91043410581593143</x:v>
      </x:c>
      <x:c r="AC1042" s="34">
        <x:f t="shared" si="594"/>
        <x:v>7.0285739325447127E-2</x:v>
      </x:c>
      <x:c r="AD1042" s="34">
        <x:f t="shared" si="595"/>
        <x:v>1.2014838864663191</x:v>
      </x:c>
      <x:c r="AE1042" s="34">
        <x:f t="shared" si="615"/>
        <x:v>1.242865545467589</x:v>
      </x:c>
      <x:c r="AF1042" s="33">
        <x:f t="shared" si="596"/>
        <x:v>-3.3295362601512446E-2</x:v>
      </x:c>
      <x:c r="AG1042" s="33">
        <x:f t="shared" si="616"/>
        <x:v>-5.0485050219017946E-4</x:v>
      </x:c>
      <x:c r="AH1042" s="30">
        <x:f t="shared" si="617"/>
        <x:v>45289</x:v>
      </x:c>
      <x:c r="AI1042" s="36">
        <x:f t="shared" si="597"/>
        <x:v>2024</x:v>
      </x:c>
      <x:c r="AJ1042" s="36">
        <x:f t="shared" si="598"/>
        <x:v>2</x:v>
      </x:c>
      <x:c r="AK1042" s="26">
        <x:f t="shared" si="599"/>
        <x:v>0</x:v>
      </x:c>
      <x:c r="AL1042" s="34">
        <x:f t="shared" si="618"/>
        <x:v>1.1812287332720361</x:v>
      </x:c>
      <x:c r="AM1042" s="35" t="str">
        <x:f t="shared" si="600"/>
      </x:c>
      <x:c r="AN1042" s="34">
        <x:f t="shared" si="619"/>
        <x:v>1.2115787741057575</x:v>
      </x:c>
      <x:c r="AO1042" s="35">
        <x:f t="shared" si="601"/>
        <x:v>-8.3320109721213287E-3</x:v>
      </x:c>
      <x:c r="AP1042" s="31">
        <x:f t="shared" si="602"/>
        <x:v>1</x:v>
      </x:c>
      <x:c r="AQ1042" s="26" t="b">
        <x:f t="shared" si="603"/>
        <x:v>1</x:v>
      </x:c>
    </x:row>
    <x:row r="1043">
      <x:c r="A1043" s="30" t="n">
        <x:f>'净值底稿'!A1005</x:f>
        <x:v>45344</x:v>
      </x:c>
      <x:c r="B1043" s="32" t="n">
        <x:f>'净值底稿'!F1005</x:f>
        <x:v>1.45879512906733</x:v>
      </x:c>
      <x:c r="C1043" s="32" t="n">
        <x:f>'净值底稿'!O1005</x:f>
        <x:v>1.0837651928641294</x:v>
      </x:c>
      <x:c r="D1043" s="32" t="n">
        <x:f>'净值底稿'!P1005</x:f>
        <x:v>1.655</x:v>
      </x:c>
      <x:c r="E1043" s="32" t="n">
        <x:f>'净值底稿'!Q1005</x:f>
        <x:v>1.7077</x:v>
      </x:c>
      <x:c r="F1043" s="33">
        <x:f t="shared" si="604"/>
        <x:v>1.4072951892582619E-2</x:v>
      </x:c>
      <x:c r="G1043" s="33">
        <x:f t="shared" si="605"/>
        <x:v>1.2823225020422546E-2</x:v>
      </x:c>
      <x:c r="H1043" s="33">
        <x:f t="shared" si="606"/>
        <x:v>7.8611598234257229E-4</x:v>
      </x:c>
      <x:c r="I1043" s="33">
        <x:f t="shared" si="607"/>
        <x:v>-5.8524024111905604E-4</x:v>
      </x:c>
      <x:c r="J1043" s="34">
        <x:f t="shared" si="608"/>
        <x:v>0.11534187157851374</x:v>
      </x:c>
      <x:c r="K1043" s="34">
        <x:f t="shared" si="609"/>
        <x:v>0.10839522215534496</x:v>
      </x:c>
      <x:c r="L1043" s="34">
        <x:f t="shared" si="610"/>
        <x:v>0.91114981261738315</x:v>
      </x:c>
      <x:c r="M1043" s="34">
        <x:f t="shared" si="611"/>
        <x:v>7.0244605282417077E-2</x:v>
      </x:c>
      <x:c r="N1043" s="34">
        <x:f t="shared" si="582"/>
        <x:v>1.2051315116336589</x:v>
      </x:c>
      <x:c r="O1043" s="35">
        <x:f t="shared" si="583"/>
        <x:v>0.18565367478489042</x:v>
      </x:c>
      <x:c r="P1043" s="26" t="b">
        <x:f t="shared" si="584"/>
        <x:v>0</x:v>
      </x:c>
      <x:c r="Q1043" s="26" t="b">
        <x:f t="shared" si="585"/>
        <x:v>0</x:v>
      </x:c>
      <x:c r="R1043" s="26" t="b">
        <x:f t="shared" si="586"/>
        <x:v>0</x:v>
      </x:c>
      <x:c r="S1043" s="26" t="b">
        <x:f t="shared" si="612"/>
        <x:v>0</x:v>
      </x:c>
      <x:c r="T1043" s="26" t="str">
        <x:f t="shared" si="613"/>
        <x:v>不调</x:v>
      </x:c>
      <x:c r="U1043" s="34">
        <x:f t="shared" si="587"/>
        <x:v>0.11534187157851374</x:v>
      </x:c>
      <x:c r="V1043" s="34">
        <x:f t="shared" si="588"/>
        <x:v>0.10839522215534496</x:v>
      </x:c>
      <x:c r="W1043" s="34">
        <x:f t="shared" si="589"/>
        <x:v>0.91114981261738315</x:v>
      </x:c>
      <x:c r="X1043" s="34">
        <x:f t="shared" si="590"/>
        <x:v>7.0244605282417077E-2</x:v>
      </x:c>
      <x:c r="Y1043" s="34">
        <x:f t="shared" si="614"/>
        <x:v>0.99998626710299976</x:v>
      </x:c>
      <x:c r="Z1043" s="34">
        <x:f t="shared" si="591"/>
        <x:v>0.11534028760047153</x:v>
      </x:c>
      <x:c r="AA1043" s="34">
        <x:f t="shared" si="592"/>
        <x:v>0.10839373357492378</x:v>
      </x:c>
      <x:c r="AB1043" s="34">
        <x:f t="shared" si="593"/>
        <x:v>0.91113729989085468</x:v>
      </x:c>
      <x:c r="AC1043" s="34">
        <x:f t="shared" si="594"/>
        <x:v>7.0243640620487907E-2</x:v>
      </x:c>
      <x:c r="AD1043" s="34">
        <x:f t="shared" si="595"/>
        <x:v>1.2051149616867378</x:v>
      </x:c>
      <x:c r="AE1043" s="34">
        <x:f t="shared" si="615"/>
        <x:v>1.242865545467589</x:v>
      </x:c>
      <x:c r="AF1043" s="33">
        <x:f t="shared" si="596"/>
        <x:v>-3.0373827578146217E-2</x:v>
      </x:c>
      <x:c r="AG1043" s="33">
        <x:f t="shared" si="616"/>
        <x:v>3.0221588997736415E-3</x:v>
      </x:c>
      <x:c r="AH1043" s="30">
        <x:f t="shared" si="617"/>
        <x:v>45289</x:v>
      </x:c>
      <x:c r="AI1043" s="36">
        <x:f t="shared" si="597"/>
        <x:v>2024</x:v>
      </x:c>
      <x:c r="AJ1043" s="36">
        <x:f t="shared" si="598"/>
        <x:v>2</x:v>
      </x:c>
      <x:c r="AK1043" s="26">
        <x:f t="shared" si="599"/>
        <x:v>0</x:v>
      </x:c>
      <x:c r="AL1043" s="34">
        <x:f t="shared" si="618"/>
        <x:v>1.1812287332720361</x:v>
      </x:c>
      <x:c r="AM1043" s="35" t="str">
        <x:f t="shared" si="600"/>
      </x:c>
      <x:c r="AN1043" s="34">
        <x:f t="shared" si="619"/>
        <x:v>1.2115787741057575</x:v>
      </x:c>
      <x:c r="AO1043" s="35">
        <x:f t="shared" si="601"/>
        <x:v>-5.3350327334601433E-3</x:v>
      </x:c>
      <x:c r="AP1043" s="31">
        <x:f t="shared" si="602"/>
        <x:v>1</x:v>
      </x:c>
      <x:c r="AQ1043" s="26" t="b">
        <x:f t="shared" si="603"/>
        <x:v>1</x:v>
      </x:c>
    </x:row>
    <x:row r="1044">
      <x:c r="A1044" s="30" t="n">
        <x:f>'净值底稿'!A1006</x:f>
        <x:v>45345</x:v>
      </x:c>
      <x:c r="B1044" s="32" t="n">
        <x:f>'净值底稿'!F1006</x:f>
        <x:v>1.463860090678785</x:v>
      </x:c>
      <x:c r="C1044" s="32" t="n">
        <x:f>'净值底稿'!O1006</x:f>
        <x:v>1.0985572766944398</x:v>
      </x:c>
      <x:c r="D1044" s="32" t="n">
        <x:f>'净值底稿'!P1006</x:f>
        <x:v>1.6562</x:v>
      </x:c>
      <x:c r="E1044" s="32" t="n">
        <x:f>'净值底稿'!Q1006</x:f>
        <x:v>1.7024</x:v>
      </x:c>
      <x:c r="F1044" s="33">
        <x:f t="shared" si="604"/>
        <x:v>3.472017084875656E-3</x:v>
      </x:c>
      <x:c r="G1044" s="33">
        <x:f t="shared" si="605"/>
        <x:v>1.3648790280132994E-2</x:v>
      </x:c>
      <x:c r="H1044" s="33">
        <x:f t="shared" si="606"/>
        <x:v>7.2507552870093583E-4</x:v>
      </x:c>
      <x:c r="I1044" s="33">
        <x:f t="shared" si="607"/>
        <x:v>-3.1035896234702376E-3</x:v>
      </x:c>
      <x:c r="J1044" s="34">
        <x:f t="shared" si="608"/>
        <x:v>0.11574075104959484</x:v>
      </x:c>
      <x:c r="K1044" s="34">
        <x:f t="shared" si="609"/>
        <x:v>0.10987317691216852</x:v>
      </x:c>
      <x:c r="L1044" s="34">
        <x:f t="shared" si="610"/>
        <x:v>0.91179794325029218</x:v>
      </x:c>
      <x:c r="M1044" s="34">
        <x:f t="shared" si="611"/>
        <x:v>7.0025633186343389E-2</x:v>
      </x:c>
      <x:c r="N1044" s="34">
        <x:f t="shared" si="582"/>
        <x:v>1.2074375043983989</x:v>
      </x:c>
      <x:c r="O1044" s="35">
        <x:f t="shared" si="583"/>
        <x:v>0.18685350350631577</x:v>
      </x:c>
      <x:c r="P1044" s="26" t="b">
        <x:f t="shared" si="584"/>
        <x:v>0</x:v>
      </x:c>
      <x:c r="Q1044" s="26" t="b">
        <x:f t="shared" si="585"/>
        <x:v>0</x:v>
      </x:c>
      <x:c r="R1044" s="26" t="b">
        <x:f t="shared" si="586"/>
        <x:v>0</x:v>
      </x:c>
      <x:c r="S1044" s="26" t="b">
        <x:f t="shared" si="612"/>
        <x:v>0</x:v>
      </x:c>
      <x:c r="T1044" s="26" t="str">
        <x:f t="shared" si="613"/>
        <x:v>不调</x:v>
      </x:c>
      <x:c r="U1044" s="34">
        <x:f t="shared" si="587"/>
        <x:v>0.11574075104959484</x:v>
      </x:c>
      <x:c r="V1044" s="34">
        <x:f t="shared" si="588"/>
        <x:v>0.10987317691216852</x:v>
      </x:c>
      <x:c r="W1044" s="34">
        <x:f t="shared" si="589"/>
        <x:v>0.91179794325029218</x:v>
      </x:c>
      <x:c r="X1044" s="34">
        <x:f t="shared" si="590"/>
        <x:v>7.0025633186343389E-2</x:v>
      </x:c>
      <x:c r="Y1044" s="34">
        <x:f t="shared" si="614"/>
        <x:v>0.99998626710299976</x:v>
      </x:c>
      <x:c r="Z1044" s="34">
        <x:f t="shared" si="591"/>
        <x:v>0.11573916159378195</x:v>
      </x:c>
      <x:c r="AA1044" s="34">
        <x:f t="shared" si="592"/>
        <x:v>0.1098716680351469</x:v>
      </x:c>
      <x:c r="AB1044" s="34">
        <x:f t="shared" si="593"/>
        <x:v>0.91178542162305254</x:v>
      </x:c>
      <x:c r="AC1044" s="34">
        <x:f t="shared" si="594"/>
        <x:v>7.0024671531535465E-2</x:v>
      </x:c>
      <x:c r="AD1044" s="34">
        <x:f t="shared" si="595"/>
        <x:v>1.2074209227835166</x:v>
      </x:c>
      <x:c r="AE1044" s="34">
        <x:f t="shared" si="615"/>
        <x:v>1.242865545467589</x:v>
      </x:c>
      <x:c r="AF1044" s="33">
        <x:f t="shared" si="596"/>
        <x:v>-2.8518469124298895E-2</x:v>
      </x:c>
      <x:c r="AG1044" s="33">
        <x:f t="shared" si="616"/>
        <x:v>1.9134781079734875E-3</x:v>
      </x:c>
      <x:c r="AH1044" s="30">
        <x:f t="shared" si="617"/>
        <x:v>45289</x:v>
      </x:c>
      <x:c r="AI1044" s="36">
        <x:f t="shared" si="597"/>
        <x:v>2024</x:v>
      </x:c>
      <x:c r="AJ1044" s="36">
        <x:f t="shared" si="598"/>
        <x:v>2</x:v>
      </x:c>
      <x:c r="AK1044" s="26">
        <x:f t="shared" si="599"/>
        <x:v>0</x:v>
      </x:c>
      <x:c r="AL1044" s="34">
        <x:f t="shared" si="618"/>
        <x:v>1.1812287332720361</x:v>
      </x:c>
      <x:c r="AM1044" s="35" t="str">
        <x:f t="shared" si="600"/>
      </x:c>
      <x:c r="AN1044" s="34">
        <x:f t="shared" si="619"/>
        <x:v>1.2115787741057575</x:v>
      </x:c>
      <x:c r="AO1044" s="35">
        <x:f t="shared" si="601"/>
        <x:v>-3.4317630938275334E-3</x:v>
      </x:c>
      <x:c r="AP1044" s="31">
        <x:f t="shared" si="602"/>
        <x:v>1</x:v>
      </x:c>
      <x:c r="AQ1044" s="26" t="b">
        <x:f t="shared" si="603"/>
        <x:v>1</x:v>
      </x:c>
    </x:row>
    <x:row r="1045">
      <x:c r="A1045" s="30" t="n">
        <x:f>'净值底稿'!A1007</x:f>
        <x:v>45348</x:v>
      </x:c>
      <x:c r="B1045" s="32" t="n">
        <x:f>'净值底稿'!F1007</x:f>
        <x:v>1.4695950309828225</x:v>
      </x:c>
      <x:c r="C1045" s="32" t="n">
        <x:f>'净值底稿'!O1007</x:f>
        <x:v>1.1020859674166763</x:v>
      </x:c>
      <x:c r="D1045" s="32" t="n">
        <x:f>'净值底稿'!P1007</x:f>
        <x:v>1.658</x:v>
      </x:c>
      <x:c r="E1045" s="32" t="n">
        <x:f>'净值底稿'!Q1007</x:f>
        <x:v>1.7117</x:v>
      </x:c>
      <x:c r="F1045" s="33">
        <x:f t="shared" si="604"/>
        <x:v>3.9176833500380592E-3</x:v>
      </x:c>
      <x:c r="G1045" s="33">
        <x:f t="shared" si="605"/>
        <x:v>3.2121135575691184E-3</x:v>
      </x:c>
      <x:c r="H1045" s="33">
        <x:f t="shared" si="606"/>
        <x:v>1.0868252626494712E-3</x:v>
      </x:c>
      <x:c r="I1045" s="33">
        <x:f t="shared" si="607"/>
        <x:v>5.4628759398496207E-3</x:v>
      </x:c>
      <x:c r="J1045" s="34">
        <x:f t="shared" si="608"/>
        <x:v>0.11619259098010527</x:v>
      </x:c>
      <x:c r="K1045" s="34">
        <x:f t="shared" si="609"/>
        <x:v>0.11022458830963533</x:v>
      </x:c>
      <x:c r="L1045" s="34">
        <x:f t="shared" si="610"/>
        <x:v>0.91277637305338799</x:v>
      </x:c>
      <x:c r="M1045" s="34">
        <x:f t="shared" si="611"/>
        <x:v>7.0407207624840956E-2</x:v>
      </x:c>
      <x:c r="N1045" s="34">
        <x:f t="shared" si="582"/>
        <x:v>1.2096007599679697</x:v>
      </x:c>
      <x:c r="O1045" s="35">
        <x:f t="shared" si="583"/>
        <x:v>0.18718339702079564</x:v>
      </x:c>
      <x:c r="P1045" s="26" t="b">
        <x:f t="shared" si="584"/>
        <x:v>0</x:v>
      </x:c>
      <x:c r="Q1045" s="26" t="b">
        <x:f t="shared" si="585"/>
        <x:v>0</x:v>
      </x:c>
      <x:c r="R1045" s="26" t="b">
        <x:f t="shared" si="586"/>
        <x:v>0</x:v>
      </x:c>
      <x:c r="S1045" s="26" t="b">
        <x:f t="shared" si="612"/>
        <x:v>0</x:v>
      </x:c>
      <x:c r="T1045" s="26" t="str">
        <x:f t="shared" si="613"/>
        <x:v>不调</x:v>
      </x:c>
      <x:c r="U1045" s="34">
        <x:f t="shared" si="587"/>
        <x:v>0.11619259098010527</x:v>
      </x:c>
      <x:c r="V1045" s="34">
        <x:f t="shared" si="588"/>
        <x:v>0.11022458830963533</x:v>
      </x:c>
      <x:c r="W1045" s="34">
        <x:f t="shared" si="589"/>
        <x:v>0.91277637305338799</x:v>
      </x:c>
      <x:c r="X1045" s="34">
        <x:f t="shared" si="590"/>
        <x:v>7.0407207624840956E-2</x:v>
      </x:c>
      <x:c r="Y1045" s="34">
        <x:f t="shared" si="614"/>
        <x:v>0.99995880187477393</x:v>
      </x:c>
      <x:c r="Z1045" s="34">
        <x:f t="shared" si="591"/>
        <x:v>0.11618780406319174</x:v>
      </x:c>
      <x:c r="AA1045" s="34">
        <x:f t="shared" si="592"/>
        <x:v>0.11022004726324315</x:v>
      </x:c>
      <x:c r="AB1045" s="34">
        <x:f t="shared" si="593"/>
        <x:v>0.91273876837806756</x:v>
      </x:c>
      <x:c r="AC1045" s="34">
        <x:f t="shared" si="594"/>
        <x:v>7.040430697988441E-2</x:v>
      </x:c>
      <x:c r="AD1045" s="34">
        <x:f t="shared" si="595"/>
        <x:v>1.2095509266843867</x:v>
      </x:c>
      <x:c r="AE1045" s="34">
        <x:f t="shared" si="615"/>
        <x:v>1.242865545467589</x:v>
      </x:c>
      <x:c r="AF1045" s="33">
        <x:f t="shared" si="596"/>
        <x:v>-2.6804684468639595E-2</x:v>
      </x:c>
      <x:c r="AG1045" s="33">
        <x:f t="shared" si="616"/>
        <x:v>1.764093913462883E-3</x:v>
      </x:c>
      <x:c r="AH1045" s="30">
        <x:f t="shared" si="617"/>
        <x:v>45289</x:v>
      </x:c>
      <x:c r="AI1045" s="36">
        <x:f t="shared" si="597"/>
        <x:v>2024</x:v>
      </x:c>
      <x:c r="AJ1045" s="36">
        <x:f t="shared" si="598"/>
        <x:v>2</x:v>
      </x:c>
      <x:c r="AK1045" s="26">
        <x:f t="shared" si="599"/>
        <x:v>0</x:v>
      </x:c>
      <x:c r="AL1045" s="34">
        <x:f t="shared" si="618"/>
        <x:v>1.1812287332720361</x:v>
      </x:c>
      <x:c r="AM1045" s="35" t="str">
        <x:f t="shared" si="600"/>
      </x:c>
      <x:c r="AN1045" s="34">
        <x:f t="shared" si="619"/>
        <x:v>1.2115787741057575</x:v>
      </x:c>
      <x:c r="AO1045" s="35">
        <x:f t="shared" si="601"/>
        <x:v>-1.6737231327509372E-3</x:v>
      </x:c>
      <x:c r="AP1045" s="31">
        <x:f t="shared" si="602"/>
        <x:v>1</x:v>
      </x:c>
      <x:c r="AQ1045" s="26" t="b">
        <x:f t="shared" si="603"/>
        <x:v>1</x:v>
      </x:c>
    </x:row>
    <x:row r="1046">
      <x:c r="A1046" s="30" t="n">
        <x:f>'净值底稿'!A1008</x:f>
        <x:v>45349</x:v>
      </x:c>
      <x:c r="B1046" s="32" t="n">
        <x:f>'净值底稿'!F1008</x:f>
        <x:v>1.53512359919595</x:v>
      </x:c>
      <x:c r="C1046" s="32" t="n">
        <x:f>'净值底稿'!O1008</x:f>
        <x:v>1.123750629917629</x:v>
      </x:c>
      <x:c r="D1046" s="32" t="n">
        <x:f>'净值底稿'!P1008</x:f>
        <x:v>1.6588</x:v>
      </x:c>
      <x:c r="E1046" s="32" t="n">
        <x:f>'净值底稿'!Q1008</x:f>
        <x:v>1.7141</x:v>
      </x:c>
      <x:c r="F1046" s="33">
        <x:f t="shared" si="604"/>
        <x:v>4.4589541221641049E-2</x:v>
      </x:c>
      <x:c r="G1046" s="33">
        <x:f t="shared" si="605"/>
        <x:v>1.9657869840894016E-2</x:v>
      </x:c>
      <x:c r="H1046" s="33">
        <x:f t="shared" si="606"/>
        <x:v>4.8250904704461028E-4</x:v>
      </x:c>
      <x:c r="I1046" s="33">
        <x:f t="shared" si="607"/>
        <x:v>1.402114856575265E-3</x:v>
      </x:c>
      <x:c r="J1046" s="34">
        <x:f t="shared" si="608"/>
        <x:v>0.12136856494191937</x:v>
      </x:c>
      <x:c r="K1046" s="34">
        <x:f t="shared" si="609"/>
        <x:v>0.11238673860620117</x:v>
      </x:c>
      <x:c r="L1046" s="34">
        <x:f t="shared" si="610"/>
        <x:v>0.91317917309139829</x:v>
      </x:c>
      <x:c r="M1046" s="34">
        <x:f t="shared" si="611"/>
        <x:v>7.0503021904667784E-2</x:v>
      </x:c>
      <x:c r="N1046" s="34">
        <x:f t="shared" si="582"/>
        <x:v>1.2174374985441867</x:v>
      </x:c>
      <x:c r="O1046" s="35">
        <x:f t="shared" si="583"/>
        <x:v>0.19200599934505502</x:v>
      </x:c>
      <x:c r="P1046" s="26" t="b">
        <x:f t="shared" si="584"/>
        <x:v>0</x:v>
      </x:c>
      <x:c r="Q1046" s="26" t="b">
        <x:f t="shared" si="585"/>
        <x:v>0</x:v>
      </x:c>
      <x:c r="R1046" s="26" t="b">
        <x:f t="shared" si="586"/>
        <x:v>0</x:v>
      </x:c>
      <x:c r="S1046" s="26" t="b">
        <x:f t="shared" si="612"/>
        <x:v>0</x:v>
      </x:c>
      <x:c r="T1046" s="26" t="str">
        <x:f t="shared" si="613"/>
        <x:v>不调</x:v>
      </x:c>
      <x:c r="U1046" s="34">
        <x:f t="shared" si="587"/>
        <x:v>0.12136856494191937</x:v>
      </x:c>
      <x:c r="V1046" s="34">
        <x:f t="shared" si="588"/>
        <x:v>0.11238673860620117</x:v>
      </x:c>
      <x:c r="W1046" s="34">
        <x:f t="shared" si="589"/>
        <x:v>0.91317917309139829</x:v>
      </x:c>
      <x:c r="X1046" s="34">
        <x:f t="shared" si="590"/>
        <x:v>7.0503021904667784E-2</x:v>
      </x:c>
      <x:c r="Y1046" s="34">
        <x:f t="shared" si="614"/>
        <x:v>0.99998626710299976</x:v>
      </x:c>
      <x:c r="Z1046" s="34">
        <x:f t="shared" si="591"/>
        <x:v>0.12136689819991796</x:v>
      </x:c>
      <x:c r="AA1046" s="34">
        <x:f t="shared" si="592"/>
        <x:v>0.1123851952106957</x:v>
      </x:c>
      <x:c r="AB1046" s="34">
        <x:f t="shared" si="593"/>
        <x:v>0.91316663249587149</x:v>
      </x:c>
      <x:c r="AC1046" s="34">
        <x:f t="shared" si="594"/>
        <x:v>7.0502053693929756E-2</x:v>
      </x:c>
      <x:c r="AD1046" s="34">
        <x:f t="shared" si="595"/>
        <x:v>1.2174207796004148</x:v>
      </x:c>
      <x:c r="AE1046" s="34">
        <x:f t="shared" si="615"/>
        <x:v>1.242865545467589</x:v>
      </x:c>
      <x:c r="AF1046" s="33">
        <x:f t="shared" si="596"/>
        <x:v>-2.0472661713058726E-2</x:v>
      </x:c>
      <x:c r="AG1046" s="33">
        <x:f t="shared" si="616"/>
        <x:v>6.5064254364228802E-3</x:v>
      </x:c>
      <x:c r="AH1046" s="30">
        <x:f t="shared" si="617"/>
        <x:v>45289</x:v>
      </x:c>
      <x:c r="AI1046" s="36">
        <x:f t="shared" si="597"/>
        <x:v>2024</x:v>
      </x:c>
      <x:c r="AJ1046" s="36">
        <x:f t="shared" si="598"/>
        <x:v>2</x:v>
      </x:c>
      <x:c r="AK1046" s="26">
        <x:f t="shared" si="599"/>
        <x:v>0</x:v>
      </x:c>
      <x:c r="AL1046" s="34">
        <x:f t="shared" si="618"/>
        <x:v>1.1812287332720361</x:v>
      </x:c>
      <x:c r="AM1046" s="35" t="str">
        <x:f t="shared" si="600"/>
      </x:c>
      <x:c r="AN1046" s="34">
        <x:f t="shared" si="619"/>
        <x:v>1.2174207796004148</x:v>
      </x:c>
      <x:c r="AO1046" s="35">
        <x:f t="shared" si="601"/>
        <x:v>0</x:v>
      </x:c>
      <x:c r="AP1046" s="31">
        <x:f t="shared" si="602"/>
        <x:v>1</x:v>
      </x:c>
      <x:c r="AQ1046" s="26" t="b">
        <x:f t="shared" si="603"/>
        <x:v>1</x:v>
      </x:c>
    </x:row>
    <x:row r="1047">
      <x:c r="A1047" s="30" t="n">
        <x:f>'净值底稿'!A1009</x:f>
        <x:v>45350</x:v>
      </x:c>
      <x:c r="B1047" s="32" t="n">
        <x:f>'净值底稿'!F1009</x:f>
        <x:v>1.467215477356485</x:v>
      </x:c>
      <x:c r="C1047" s="32" t="n">
        <x:f>'净值底稿'!O1009</x:f>
        <x:v>1.0863826716078697</x:v>
      </x:c>
      <x:c r="D1047" s="32" t="n">
        <x:f>'净值底稿'!P1009</x:f>
        <x:v>1.6605</x:v>
      </x:c>
      <x:c r="E1047" s="32" t="n">
        <x:f>'净值底稿'!Q1009</x:f>
        <x:v>1.7101</x:v>
      </x:c>
      <x:c r="F1047" s="33">
        <x:f t="shared" si="604"/>
        <x:v>-4.4236256855821332E-2</x:v>
      </x:c>
      <x:c r="G1047" s="33">
        <x:f t="shared" si="605"/>
        <x:v>-3.325289198057968E-2</x:v>
      </x:c>
      <x:c r="H1047" s="33">
        <x:f t="shared" si="606"/>
        <x:v>1.024837231733855E-3</x:v>
      </x:c>
      <x:c r="I1047" s="33">
        <x:f t="shared" si="607"/>
        <x:v>-2.3335861384983225E-3</x:v>
      </x:c>
      <x:c r="J1047" s="34">
        <x:f t="shared" si="608"/>
        <x:v>0.11599808091735207</x:v>
      </x:c>
      <x:c r="K1047" s="34">
        <x:f t="shared" si="609"/>
        <x:v>0.10864806245413808</x:v>
      </x:c>
      <x:c r="L1047" s="34">
        <x:f t="shared" si="610"/>
        <x:v>0.91410247965963032</x:v>
      </x:c>
      <x:c r="M1047" s="34">
        <x:f t="shared" si="611"/>
        <x:v>7.0337531078693935E-2</x:v>
      </x:c>
      <x:c r="N1047" s="34">
        <x:f t="shared" si="582"/>
        <x:v>1.2090861541098146</x:v>
      </x:c>
      <x:c r="O1047" s="35">
        <x:f t="shared" si="583"/>
        <x:v>0.18579829287424524</x:v>
      </x:c>
      <x:c r="P1047" s="26" t="b">
        <x:f t="shared" si="584"/>
        <x:v>0</x:v>
      </x:c>
      <x:c r="Q1047" s="26" t="b">
        <x:f t="shared" si="585"/>
        <x:v>0</x:v>
      </x:c>
      <x:c r="R1047" s="26" t="b">
        <x:f t="shared" si="586"/>
        <x:v>0</x:v>
      </x:c>
      <x:c r="S1047" s="26" t="b">
        <x:f t="shared" si="612"/>
        <x:v>0</x:v>
      </x:c>
      <x:c r="T1047" s="26" t="str">
        <x:f t="shared" si="613"/>
        <x:v>不调</x:v>
      </x:c>
      <x:c r="U1047" s="34">
        <x:f t="shared" si="587"/>
        <x:v>0.11599808091735207</x:v>
      </x:c>
      <x:c r="V1047" s="34">
        <x:f t="shared" si="588"/>
        <x:v>0.10864806245413808</x:v>
      </x:c>
      <x:c r="W1047" s="34">
        <x:f t="shared" si="589"/>
        <x:v>0.91410247965963032</x:v>
      </x:c>
      <x:c r="X1047" s="34">
        <x:f t="shared" si="590"/>
        <x:v>7.0337531078693935E-2</x:v>
      </x:c>
      <x:c r="Y1047" s="34">
        <x:f t="shared" si="614"/>
        <x:v>0.99998626710299976</x:v>
      </x:c>
      <x:c r="Z1047" s="34">
        <x:f t="shared" si="591"/>
        <x:v>0.11599648792765462</x:v>
      </x:c>
      <x:c r="AA1047" s="34">
        <x:f t="shared" si="592"/>
        <x:v>0.10864657040148712</x:v>
      </x:c>
      <x:c r="AB1047" s="34">
        <x:f t="shared" si="593"/>
        <x:v>0.91408992638442954</x:v>
      </x:c>
      <x:c r="AC1047" s="34">
        <x:f t="shared" si="594"/>
        <x:v>7.0336565140624377E-2</x:v>
      </x:c>
      <x:c r="AD1047" s="34">
        <x:f t="shared" si="595"/>
        <x:v>1.2090695498541957</x:v>
      </x:c>
      <x:c r="AE1047" s="34">
        <x:f t="shared" si="615"/>
        <x:v>1.242865545467589</x:v>
      </x:c>
      <x:c r="AF1047" s="33">
        <x:f t="shared" si="596"/>
        <x:v>-2.7191996541088947E-2</x:v>
      </x:c>
      <x:c r="AG1047" s="33">
        <x:f t="shared" si="616"/>
        <x:v>-6.8597726325652086E-3</x:v>
      </x:c>
      <x:c r="AH1047" s="30">
        <x:f t="shared" si="617"/>
        <x:v>45289</x:v>
      </x:c>
      <x:c r="AI1047" s="36">
        <x:f t="shared" si="597"/>
        <x:v>2024</x:v>
      </x:c>
      <x:c r="AJ1047" s="36">
        <x:f t="shared" si="598"/>
        <x:v>2</x:v>
      </x:c>
      <x:c r="AK1047" s="26">
        <x:f t="shared" si="599"/>
        <x:v>0</x:v>
      </x:c>
      <x:c r="AL1047" s="34">
        <x:f t="shared" si="618"/>
        <x:v>1.1812287332720361</x:v>
      </x:c>
      <x:c r="AM1047" s="35" t="str">
        <x:f t="shared" si="600"/>
      </x:c>
      <x:c r="AN1047" s="34">
        <x:f t="shared" si="619"/>
        <x:v>1.2174207796004148</x:v>
      </x:c>
      <x:c r="AO1047" s="35">
        <x:f t="shared" si="601"/>
        <x:v>-6.8597726325652086E-3</x:v>
      </x:c>
      <x:c r="AP1047" s="31">
        <x:f t="shared" si="602"/>
        <x:v>1</x:v>
      </x:c>
      <x:c r="AQ1047" s="26" t="b">
        <x:f t="shared" si="603"/>
        <x:v>1</x:v>
      </x:c>
    </x:row>
    <x:row r="1048">
      <x:c r="A1048" s="30" t="n">
        <x:f>'净值底稿'!A1010</x:f>
        <x:v>45351</x:v>
      </x:c>
      <x:c r="B1048" s="32" t="n">
        <x:f>'净值底稿'!F1010</x:f>
        <x:v>1.5192925973125675</x:v>
      </x:c>
      <x:c r="C1048" s="32" t="n">
        <x:f>'净值底稿'!O1010</x:f>
        <x:v>1.1165814960807585</x:v>
      </x:c>
      <x:c r="D1048" s="32" t="n">
        <x:f>'净值底稿'!P1010</x:f>
        <x:v>1.6621</x:v>
      </x:c>
      <x:c r="E1048" s="32" t="n">
        <x:f>'净值底稿'!Q1010</x:f>
        <x:v>1.713</x:v>
      </x:c>
      <x:c r="F1048" s="33">
        <x:f t="shared" si="604"/>
        <x:v>3.5493845832318405E-2</x:v>
      </x:c>
      <x:c r="G1048" s="33">
        <x:f t="shared" si="605"/>
        <x:v>2.7797594035805062E-2</x:v>
      </x:c>
      <x:c r="H1048" s="33">
        <x:f t="shared" si="606"/>
        <x:v>9.6356519120743833E-4</x:v>
      </x:c>
      <x:c r="I1048" s="33">
        <x:f t="shared" si="607"/>
        <x:v>1.6958072627333287E-3</x:v>
      </x:c>
      <x:c r="J1048" s="34">
        <x:f t="shared" si="608"/>
        <x:v>0.12011364938724917</x:v>
      </x:c>
      <x:c r="K1048" s="34">
        <x:f t="shared" si="609"/>
        <x:v>0.11166668365889017</x:v>
      </x:c>
      <x:c r="L1048" s="34">
        <x:f t="shared" si="610"/>
        <x:v>0.91497071161912691</x:v>
      </x:c>
      <x:c r="M1048" s="34">
        <x:f t="shared" si="611"/>
        <x:v>7.0455842398625568E-2</x:v>
      </x:c>
      <x:c r="N1048" s="34">
        <x:f t="shared" si="582"/>
        <x:v>1.2172068870638917</x:v>
      </x:c>
      <x:c r="O1048" s="35">
        <x:f t="shared" si="583"/>
        <x:v>0.19041983372706062</x:v>
      </x:c>
      <x:c r="P1048" s="26" t="b">
        <x:f t="shared" si="584"/>
        <x:v>0</x:v>
      </x:c>
      <x:c r="Q1048" s="26" t="b">
        <x:f t="shared" si="585"/>
        <x:v>0</x:v>
      </x:c>
      <x:c r="R1048" s="26" t="b">
        <x:f t="shared" si="586"/>
        <x:v>0</x:v>
      </x:c>
      <x:c r="S1048" s="26" t="b">
        <x:f t="shared" si="612"/>
        <x:v>0</x:v>
      </x:c>
      <x:c r="T1048" s="26" t="str">
        <x:f t="shared" si="613"/>
        <x:v>不调</x:v>
      </x:c>
      <x:c r="U1048" s="34">
        <x:f t="shared" si="587"/>
        <x:v>0.12011364938724917</x:v>
      </x:c>
      <x:c r="V1048" s="34">
        <x:f t="shared" si="588"/>
        <x:v>0.11166668365889017</x:v>
      </x:c>
      <x:c r="W1048" s="34">
        <x:f t="shared" si="589"/>
        <x:v>0.91497071161912691</x:v>
      </x:c>
      <x:c r="X1048" s="34">
        <x:f t="shared" si="590"/>
        <x:v>7.0455842398625568E-2</x:v>
      </x:c>
      <x:c r="Y1048" s="34">
        <x:f t="shared" si="614"/>
        <x:v>0.99998626710299976</x:v>
      </x:c>
      <x:c r="Z1048" s="34">
        <x:f t="shared" si="591"/>
        <x:v>0.1201119998788738</x:v>
      </x:c>
      <x:c r="AA1048" s="34">
        <x:f t="shared" si="592"/>
        <x:v>0.11166515015182513</x:v>
      </x:c>
      <x:c r="AB1048" s="34">
        <x:f t="shared" si="593"/>
        <x:v>0.91495814642058604</x:v>
      </x:c>
      <x:c r="AC1048" s="34">
        <x:f t="shared" si="594"/>
        <x:v>7.0454874835798847E-2</x:v>
      </x:c>
      <x:c r="AD1048" s="34">
        <x:f t="shared" si="595"/>
        <x:v>1.2171901712870838</x:v>
      </x:c>
      <x:c r="AE1048" s="34">
        <x:f t="shared" si="615"/>
        <x:v>1.242865545467589</x:v>
      </x:c>
      <x:c r="AF1048" s="33">
        <x:f t="shared" si="596"/>
        <x:v>-2.0658207377408311E-2</x:v>
      </x:c>
      <x:c r="AG1048" s="33">
        <x:f t="shared" si="616"/>
        <x:v>6.7164220899182947E-3</x:v>
      </x:c>
      <x:c r="AH1048" s="30">
        <x:f t="shared" si="617"/>
        <x:v>45289</x:v>
      </x:c>
      <x:c r="AI1048" s="36">
        <x:f t="shared" si="597"/>
        <x:v>2024</x:v>
      </x:c>
      <x:c r="AJ1048" s="36">
        <x:f t="shared" si="598"/>
        <x:v>2</x:v>
      </x:c>
      <x:c r="AK1048" s="26">
        <x:f t="shared" si="599"/>
        <x:v>1</x:v>
      </x:c>
      <x:c r="AL1048" s="34">
        <x:f t="shared" si="618"/>
        <x:v>1.1812287332720361</x:v>
      </x:c>
      <x:c r="AM1048" s="35">
        <x:f t="shared" si="600"/>
        <x:v>3.0444093512213888E-2</x:v>
      </x:c>
      <x:c r="AN1048" s="34">
        <x:f t="shared" si="619"/>
        <x:v>1.2174207796004148</x:v>
      </x:c>
      <x:c r="AO1048" s="35">
        <x:f t="shared" si="601"/>
        <x:v>-1.894236710882069E-4</x:v>
      </x:c>
      <x:c r="AP1048" s="31">
        <x:f t="shared" si="602"/>
        <x:v>1</x:v>
      </x:c>
      <x:c r="AQ1048" s="26" t="b">
        <x:f t="shared" si="603"/>
        <x:v>1</x:v>
      </x:c>
    </x:row>
    <x:row r="1049">
      <x:c r="A1049" s="30" t="n">
        <x:f>'净值底稿'!A1011</x:f>
        <x:v>45352</x:v>
      </x:c>
      <x:c r="B1049" s="32" t="n">
        <x:f>'净值底稿'!F1011</x:f>
        <x:v>1.55142422524417</x:v>
      </x:c>
      <x:c r="C1049" s="32" t="n">
        <x:f>'净值底稿'!O1011</x:f>
        <x:v>1.1262488838284446</x:v>
      </x:c>
      <x:c r="D1049" s="32" t="n">
        <x:f>'净值底稿'!P1011</x:f>
        <x:v>1.6597</x:v>
      </x:c>
      <x:c r="E1049" s="32" t="n">
        <x:f>'净值底稿'!Q1011</x:f>
        <x:v>1.7215</x:v>
      </x:c>
      <x:c r="F1049" s="33">
        <x:f t="shared" si="604"/>
        <x:v>2.1149071606377357E-2</x:v>
      </x:c>
      <x:c r="G1049" s="33">
        <x:f t="shared" si="605"/>
        <x:v>8.6580225282426593E-3</x:v>
      </x:c>
      <x:c r="H1049" s="33">
        <x:f t="shared" si="606"/>
        <x:v>-1.4439564406473204E-3</x:v>
      </x:c>
      <x:c r="I1049" s="33">
        <x:f t="shared" si="607"/>
        <x:v>4.9620548744890858E-3</x:v>
      </x:c>
      <x:c r="J1049" s="34">
        <x:f t="shared" si="608"/>
        <x:v>0.1226522571650973</x:v>
      </x:c>
      <x:c r="K1049" s="34">
        <x:f t="shared" si="609"/>
        <x:v>0.11263194953745922</x:v>
      </x:c>
      <x:c r="L1049" s="34">
        <x:f t="shared" si="610"/>
        <x:v>0.91363698671213933</x:v>
      </x:c>
      <x:c r="M1049" s="34">
        <x:f t="shared" si="611"/>
        <x:v>7.0804475790909344E-2</x:v>
      </x:c>
      <x:c r="N1049" s="34">
        <x:f t="shared" si="582"/>
        <x:v>1.2197256692056053</x:v>
      </x:c>
      <x:c r="O1049" s="35">
        <x:f t="shared" si="583"/>
        <x:v>0.1928992827180514</x:v>
      </x:c>
      <x:c r="P1049" s="26" t="b">
        <x:f t="shared" si="584"/>
        <x:v>0</x:v>
      </x:c>
      <x:c r="Q1049" s="26" t="b">
        <x:f t="shared" si="585"/>
        <x:v>0</x:v>
      </x:c>
      <x:c r="R1049" s="26" t="b">
        <x:f t="shared" si="586"/>
        <x:v>0</x:v>
      </x:c>
      <x:c r="S1049" s="26" t="b">
        <x:f t="shared" si="612"/>
        <x:v>0</x:v>
      </x:c>
      <x:c r="T1049" s="26" t="str">
        <x:f t="shared" si="613"/>
        <x:v>不调</x:v>
      </x:c>
      <x:c r="U1049" s="34">
        <x:f t="shared" si="587"/>
        <x:v>0.1226522571650973</x:v>
      </x:c>
      <x:c r="V1049" s="34">
        <x:f t="shared" si="588"/>
        <x:v>0.11263194953745922</x:v>
      </x:c>
      <x:c r="W1049" s="34">
        <x:f t="shared" si="589"/>
        <x:v>0.91363698671213933</x:v>
      </x:c>
      <x:c r="X1049" s="34">
        <x:f t="shared" si="590"/>
        <x:v>7.0804475790909344E-2</x:v>
      </x:c>
      <x:c r="Y1049" s="34">
        <x:f t="shared" si="614"/>
        <x:v>0.99998626710299976</x:v>
      </x:c>
      <x:c r="Z1049" s="34">
        <x:f t="shared" si="591"/>
        <x:v>0.12265057279428281</x:v>
      </x:c>
      <x:c r="AA1049" s="34">
        <x:f t="shared" si="592"/>
        <x:v>0.11263040277449729</x:v>
      </x:c>
      <x:c r="AB1049" s="34">
        <x:f t="shared" si="593"/>
        <x:v>0.91362443982950525</x:v>
      </x:c>
      <x:c r="AC1049" s="34">
        <x:f t="shared" si="594"/>
        <x:v>7.0803503440336146E-2</x:v>
      </x:c>
      <x:c r="AD1049" s="34">
        <x:f t="shared" si="595"/>
        <x:v>1.2197089188386214</x:v>
      </x:c>
      <x:c r="AE1049" s="34">
        <x:f t="shared" si="615"/>
        <x:v>1.242865545467589</x:v>
      </x:c>
      <x:c r="AF1049" s="33">
        <x:f t="shared" si="596"/>
        <x:v>-1.8631642588704644E-2</x:v>
      </x:c>
      <x:c r="AG1049" s="33">
        <x:f t="shared" si="616"/>
        <x:v>2.0693130875959476E-3</x:v>
      </x:c>
      <x:c r="AH1049" s="30">
        <x:f t="shared" si="617"/>
        <x:v>45289</x:v>
      </x:c>
      <x:c r="AI1049" s="36">
        <x:f t="shared" si="597"/>
        <x:v>2024</x:v>
      </x:c>
      <x:c r="AJ1049" s="36">
        <x:f t="shared" si="598"/>
        <x:v>3</x:v>
      </x:c>
      <x:c r="AK1049" s="26">
        <x:f t="shared" si="599"/>
        <x:v>0</x:v>
      </x:c>
      <x:c r="AL1049" s="34">
        <x:f t="shared" si="618"/>
        <x:v>1.2171901712870838</x:v>
      </x:c>
      <x:c r="AM1049" s="35" t="str">
        <x:f t="shared" si="600"/>
      </x:c>
      <x:c r="AN1049" s="34">
        <x:f t="shared" si="619"/>
        <x:v>1.2197089188386214</x:v>
      </x:c>
      <x:c r="AO1049" s="35">
        <x:f t="shared" si="601"/>
        <x:v>0</x:v>
      </x:c>
      <x:c r="AP1049" s="31">
        <x:f t="shared" si="602"/>
        <x:v>1</x:v>
      </x:c>
      <x:c r="AQ1049" s="26" t="b">
        <x:f t="shared" si="603"/>
        <x:v>1</x:v>
      </x:c>
    </x:row>
    <x:row r="1050">
      <x:c r="A1050" s="30" t="n">
        <x:f>'净值底稿'!A1012</x:f>
        <x:v>45355</x:v>
      </x:c>
      <x:c r="B1050" s="32" t="n">
        <x:f>'净值底稿'!F1012</x:f>
        <x:v>1.58346007857523</x:v>
      </x:c>
      <x:c r="C1050" s="32" t="n">
        <x:f>'净值底稿'!O1012</x:f>
        <x:v>1.1276220997161785</x:v>
      </x:c>
      <x:c r="D1050" s="32" t="n">
        <x:f>'净值底稿'!P1012</x:f>
        <x:v>1.6609</x:v>
      </x:c>
      <x:c r="E1050" s="32" t="n">
        <x:f>'净值底稿'!Q1012</x:f>
        <x:v>1.7414</x:v>
      </x:c>
      <x:c r="F1050" s="33">
        <x:f t="shared" si="604"/>
        <x:v>2.0649318741956746E-2</x:v>
      </x:c>
      <x:c r="G1050" s="33">
        <x:f t="shared" si="605"/>
        <x:v>1.2192827957049346E-3</x:v>
      </x:c>
      <x:c r="H1050" s="33">
        <x:f t="shared" si="606"/>
        <x:v>7.2302223293374546E-4</x:v>
      </x:c>
      <x:c r="I1050" s="33">
        <x:f t="shared" si="607"/>
        <x:v>1.1559686320069762E-2</x:v>
      </x:c>
      <x:c r="J1050" s="34">
        <x:f t="shared" si="608"/>
        <x:v>0.12518322356579553</x:v>
      </x:c>
      <x:c r="K1050" s="34">
        <x:f t="shared" si="609"/>
        <x:v>0.11276773108687355</x:v>
      </x:c>
      <x:c r="L1050" s="34">
        <x:f t="shared" si="610"/>
        <x:v>0.91428501061205358</x:v>
      </x:c>
      <x:c r="M1050" s="34">
        <x:f t="shared" si="611"/>
        <x:v>7.1621969730468416E-2</x:v>
      </x:c>
      <x:c r="N1050" s="34">
        <x:f t="shared" si="582"/>
        <x:v>1.2238579349951912</x:v>
      </x:c>
      <x:c r="O1050" s="35">
        <x:f t="shared" si="583"/>
        <x:v>0.19442694110865411</x:v>
      </x:c>
      <x:c r="P1050" s="26" t="b">
        <x:f t="shared" si="584"/>
        <x:v>0</x:v>
      </x:c>
      <x:c r="Q1050" s="26" t="b">
        <x:f t="shared" si="585"/>
        <x:v>0</x:v>
      </x:c>
      <x:c r="R1050" s="26" t="b">
        <x:f t="shared" si="586"/>
        <x:v>0</x:v>
      </x:c>
      <x:c r="S1050" s="26" t="b">
        <x:f t="shared" si="612"/>
        <x:v>0</x:v>
      </x:c>
      <x:c r="T1050" s="26" t="str">
        <x:f t="shared" si="613"/>
        <x:v>不调</x:v>
      </x:c>
      <x:c r="U1050" s="34">
        <x:f t="shared" si="587"/>
        <x:v>0.12518322356579553</x:v>
      </x:c>
      <x:c r="V1050" s="34">
        <x:f t="shared" si="588"/>
        <x:v>0.11276773108687355</x:v>
      </x:c>
      <x:c r="W1050" s="34">
        <x:f t="shared" si="589"/>
        <x:v>0.91428501061205358</x:v>
      </x:c>
      <x:c r="X1050" s="34">
        <x:f t="shared" si="590"/>
        <x:v>7.1621969730468416E-2</x:v>
      </x:c>
      <x:c r="Y1050" s="34">
        <x:f t="shared" si="614"/>
        <x:v>0.99995880187477393</x:v>
      </x:c>
      <x:c r="Z1050" s="34">
        <x:f t="shared" si="591"/>
        <x:v>0.12517806625167485</x:v>
      </x:c>
      <x:c r="AA1050" s="34">
        <x:f t="shared" si="592"/>
        <x:v>0.11276308526776677</x:v>
      </x:c>
      <x:c r="AB1050" s="34">
        <x:f t="shared" si="593"/>
        <x:v>0.9142473437836941</x:v>
      </x:c>
      <x:c r="AC1050" s="34">
        <x:f t="shared" si="594"/>
        <x:v>7.1619019039590517E-2</x:v>
      </x:c>
      <x:c r="AD1050" s="34">
        <x:f t="shared" si="595"/>
        <x:v>1.2238075143427261</x:v>
      </x:c>
      <x:c r="AE1050" s="34">
        <x:f t="shared" si="615"/>
        <x:v>1.242865545467589</x:v>
      </x:c>
      <x:c r="AF1050" s="33">
        <x:f t="shared" si="596"/>
        <x:v>-1.5333944362978524E-2</x:v>
      </x:c>
      <x:c r="AG1050" s="33">
        <x:f t="shared" si="616"/>
        <x:v>3.3603062507792103E-3</x:v>
      </x:c>
      <x:c r="AH1050" s="30">
        <x:f t="shared" si="617"/>
        <x:v>45289</x:v>
      </x:c>
      <x:c r="AI1050" s="36">
        <x:f t="shared" si="597"/>
        <x:v>2024</x:v>
      </x:c>
      <x:c r="AJ1050" s="36">
        <x:f t="shared" si="598"/>
        <x:v>3</x:v>
      </x:c>
      <x:c r="AK1050" s="26">
        <x:f t="shared" si="599"/>
        <x:v>0</x:v>
      </x:c>
      <x:c r="AL1050" s="34">
        <x:f t="shared" si="618"/>
        <x:v>1.2171901712870838</x:v>
      </x:c>
      <x:c r="AM1050" s="35" t="str">
        <x:f t="shared" si="600"/>
      </x:c>
      <x:c r="AN1050" s="34">
        <x:f t="shared" si="619"/>
        <x:v>1.2238075143427261</x:v>
      </x:c>
      <x:c r="AO1050" s="35">
        <x:f t="shared" si="601"/>
        <x:v>0</x:v>
      </x:c>
      <x:c r="AP1050" s="31">
        <x:f t="shared" si="602"/>
        <x:v>1</x:v>
      </x:c>
      <x:c r="AQ1050" s="26" t="b">
        <x:f t="shared" si="603"/>
        <x:v>1</x:v>
      </x:c>
    </x:row>
    <x:row r="1051">
      <x:c r="A1051" s="30" t="n">
        <x:f>'净值底稿'!A1013</x:f>
        <x:v>45356</x:v>
      </x:c>
      <x:c r="B1051" s="32" t="n">
        <x:f>'净值底稿'!F1013</x:f>
        <x:v>1.5838702086403198</x:v>
      </x:c>
      <x:c r="C1051" s="32" t="n">
        <x:f>'净值底稿'!O1013</x:f>
        <x:v>1.120972972551361</x:v>
      </x:c>
      <x:c r="D1051" s="32" t="n">
        <x:f>'净值底稿'!P1013</x:f>
        <x:v>1.6621</x:v>
      </x:c>
      <x:c r="E1051" s="32" t="n">
        <x:f>'净值底稿'!Q1013</x:f>
        <x:v>1.7676</x:v>
      </x:c>
      <x:c r="F1051" s="33">
        <x:f t="shared" si="604"/>
        <x:v>2.5900878123730209E-4</x:v>
      </x:c>
      <x:c r="G1051" s="33">
        <x:f t="shared" si="605"/>
        <x:v>-5.8965917451343497E-3</x:v>
      </x:c>
      <x:c r="H1051" s="33">
        <x:f t="shared" si="606"/>
        <x:v>7.2249984947903023E-4</x:v>
      </x:c>
      <x:c r="I1051" s="33">
        <x:f t="shared" si="607"/>
        <x:v>1.5045365797634158E-2</x:v>
      </x:c>
      <x:c r="J1051" s="34">
        <x:f t="shared" si="608"/>
        <x:v>0.12521048847005234</x:v>
      </x:c>
      <x:c r="K1051" s="34">
        <x:f t="shared" si="609"/>
        <x:v>0.11209816739002097</x:v>
      </x:c>
      <x:c r="L1051" s="34">
        <x:f t="shared" si="610"/>
        <x:v>0.91490788735196438</x:v>
      </x:c>
      <x:c r="M1051" s="34">
        <x:f t="shared" si="611"/>
        <x:v>7.269655337910888E-2</x:v>
      </x:c>
      <x:c r="N1051" s="34">
        <x:f t="shared" si="582"/>
        <x:v>1.2249130965911466</x:v>
      </x:c>
      <x:c r="O1051" s="35">
        <x:f t="shared" si="583"/>
        <x:v>0.19373509559207741</x:v>
      </x:c>
      <x:c r="P1051" s="26" t="b">
        <x:f t="shared" si="584"/>
        <x:v>0</x:v>
      </x:c>
      <x:c r="Q1051" s="26" t="b">
        <x:f t="shared" si="585"/>
        <x:v>0</x:v>
      </x:c>
      <x:c r="R1051" s="26" t="b">
        <x:f t="shared" si="586"/>
        <x:v>0</x:v>
      </x:c>
      <x:c r="S1051" s="26" t="b">
        <x:f t="shared" si="612"/>
        <x:v>0</x:v>
      </x:c>
      <x:c r="T1051" s="26" t="str">
        <x:f t="shared" si="613"/>
        <x:v>不调</x:v>
      </x:c>
      <x:c r="U1051" s="34">
        <x:f t="shared" si="587"/>
        <x:v>0.12521048847005234</x:v>
      </x:c>
      <x:c r="V1051" s="34">
        <x:f t="shared" si="588"/>
        <x:v>0.11209816739002097</x:v>
      </x:c>
      <x:c r="W1051" s="34">
        <x:f t="shared" si="589"/>
        <x:v>0.91490788735196438</x:v>
      </x:c>
      <x:c r="X1051" s="34">
        <x:f t="shared" si="590"/>
        <x:v>7.269655337910888E-2</x:v>
      </x:c>
      <x:c r="Y1051" s="34">
        <x:f t="shared" si="614"/>
        <x:v>0.99998626710299976</x:v>
      </x:c>
      <x:c r="Z1051" s="34">
        <x:f t="shared" si="591"/>
        <x:v>0.12520876896731084</x:v>
      </x:c>
      <x:c r="AA1051" s="34">
        <x:f t="shared" si="592"/>
        <x:v>0.11209662795743429</x:v>
      </x:c>
      <x:c r="AB1051" s="34">
        <x:f t="shared" si="593"/>
        <x:v>0.9148953230161827</x:v>
      </x:c>
      <x:c r="AC1051" s="34">
        <x:f t="shared" si="594"/>
        <x:v>7.2695555044829052E-2</x:v>
      </x:c>
      <x:c r="AD1051" s="34">
        <x:f t="shared" si="595"/>
        <x:v>1.224896274985757</x:v>
      </x:c>
      <x:c r="AE1051" s="34">
        <x:f t="shared" si="615"/>
        <x:v>1.242865545467589</x:v>
      </x:c>
      <x:c r="AF1051" s="33">
        <x:f t="shared" si="596"/>
        <x:v>-1.445793597494216E-2</x:v>
      </x:c>
      <x:c r="AG1051" s="33">
        <x:f t="shared" si="616"/>
        <x:v>8.8965023524623099E-4</x:v>
      </x:c>
      <x:c r="AH1051" s="30">
        <x:f t="shared" si="617"/>
        <x:v>45289</x:v>
      </x:c>
      <x:c r="AI1051" s="36">
        <x:f t="shared" si="597"/>
        <x:v>2024</x:v>
      </x:c>
      <x:c r="AJ1051" s="36">
        <x:f t="shared" si="598"/>
        <x:v>3</x:v>
      </x:c>
      <x:c r="AK1051" s="26">
        <x:f t="shared" si="599"/>
        <x:v>0</x:v>
      </x:c>
      <x:c r="AL1051" s="34">
        <x:f t="shared" si="618"/>
        <x:v>1.2171901712870838</x:v>
      </x:c>
      <x:c r="AM1051" s="35" t="str">
        <x:f t="shared" si="600"/>
      </x:c>
      <x:c r="AN1051" s="34">
        <x:f t="shared" si="619"/>
        <x:v>1.224896274985757</x:v>
      </x:c>
      <x:c r="AO1051" s="35">
        <x:f t="shared" si="601"/>
        <x:v>0</x:v>
      </x:c>
      <x:c r="AP1051" s="31">
        <x:f t="shared" si="602"/>
        <x:v>1</x:v>
      </x:c>
      <x:c r="AQ1051" s="26" t="b">
        <x:f t="shared" si="603"/>
        <x:v>1</x:v>
      </x:c>
    </x:row>
    <x:row r="1052">
      <x:c r="A1052" s="30" t="n">
        <x:f>'净值底稿'!A1014</x:f>
        <x:v>45357</x:v>
      </x:c>
      <x:c r="B1052" s="32" t="n">
        <x:f>'净值底稿'!F1014</x:f>
        <x:v>1.5735699503901124</x:v>
      </x:c>
      <x:c r="C1052" s="32" t="n">
        <x:f>'净值底稿'!O1014</x:f>
        <x:v>1.122094436494356</x:v>
      </x:c>
      <x:c r="D1052" s="32" t="n">
        <x:f>'净值底稿'!P1014</x:f>
        <x:v>1.6656</x:v>
      </x:c>
      <x:c r="E1052" s="32" t="n">
        <x:f>'净值底稿'!Q1014</x:f>
        <x:v>1.7792</x:v>
      </x:c>
      <x:c r="F1052" s="33">
        <x:f t="shared" si="604"/>
        <x:v>-6.5032211566437015E-3</x:v>
      </x:c>
      <x:c r="G1052" s="33">
        <x:f t="shared" si="605"/>
        <x:v>1.0004379859778201E-3</x:v>
      </x:c>
      <x:c r="H1052" s="33">
        <x:f t="shared" si="606"/>
        <x:v>2.1057698092774579E-3</x:v>
      </x:c>
      <x:c r="I1052" s="33">
        <x:f t="shared" si="607"/>
        <x:v>6.5625707173566639E-3</x:v>
      </x:c>
      <x:c r="J1052" s="34">
        <x:f t="shared" si="608"/>
        <x:v>0.12439450865196532</x:v>
      </x:c>
      <x:c r="K1052" s="34">
        <x:f t="shared" si="609"/>
        <x:v>0.11220877368214292</x:v>
      </x:c>
      <x:c r="L1052" s="34">
        <x:f t="shared" si="610"/>
        <x:v>0.91682188196603931</x:v>
      </x:c>
      <x:c r="M1052" s="34">
        <x:f t="shared" si="611"/>
        <x:v>7.3172624765648231E-2</x:v>
      </x:c>
      <x:c r="N1052" s="34">
        <x:f t="shared" si="582"/>
        <x:v>1.2265977890657958</x:v>
      </x:c>
      <x:c r="O1052" s="35">
        <x:f t="shared" si="583"/>
        <x:v>0.19289394163535103</x:v>
      </x:c>
      <x:c r="P1052" s="26" t="b">
        <x:f t="shared" si="584"/>
        <x:v>0</x:v>
      </x:c>
      <x:c r="Q1052" s="26" t="b">
        <x:f t="shared" si="585"/>
        <x:v>0</x:v>
      </x:c>
      <x:c r="R1052" s="26" t="b">
        <x:f t="shared" si="586"/>
        <x:v>0</x:v>
      </x:c>
      <x:c r="S1052" s="26" t="b">
        <x:f t="shared" si="612"/>
        <x:v>0</x:v>
      </x:c>
      <x:c r="T1052" s="26" t="str">
        <x:f t="shared" si="613"/>
        <x:v>不调</x:v>
      </x:c>
      <x:c r="U1052" s="34">
        <x:f t="shared" si="587"/>
        <x:v>0.12439450865196532</x:v>
      </x:c>
      <x:c r="V1052" s="34">
        <x:f t="shared" si="588"/>
        <x:v>0.11220877368214292</x:v>
      </x:c>
      <x:c r="W1052" s="34">
        <x:f t="shared" si="589"/>
        <x:v>0.91682188196603931</x:v>
      </x:c>
      <x:c r="X1052" s="34">
        <x:f t="shared" si="590"/>
        <x:v>7.3172624765648231E-2</x:v>
      </x:c>
      <x:c r="Y1052" s="34">
        <x:f t="shared" si="614"/>
        <x:v>0.99998626710299976</x:v>
      </x:c>
      <x:c r="Z1052" s="34">
        <x:f t="shared" si="591"/>
        <x:v>0.1243928003549906</x:v>
      </x:c>
      <x:c r="AA1052" s="34">
        <x:f t="shared" si="592"/>
        <x:v>0.11220723273061142</x:v>
      </x:c>
      <x:c r="AB1052" s="34">
        <x:f t="shared" si="593"/>
        <x:v>0.91680929134556666</x:v>
      </x:c>
      <x:c r="AC1052" s="34">
        <x:f t="shared" si="594"/>
        <x:v>7.3171619893529091E-2</x:v>
      </x:c>
      <x:c r="AD1052" s="34">
        <x:f t="shared" si="595"/>
        <x:v>1.2265809443246978</x:v>
      </x:c>
      <x:c r="AE1052" s="34">
        <x:f t="shared" si="615"/>
        <x:v>1.242865545467589</x:v>
      </x:c>
      <x:c r="AF1052" s="33">
        <x:f t="shared" si="596"/>
        <x:v>-1.3102464061600982E-2</x:v>
      </x:c>
      <x:c r="AG1052" s="33">
        <x:f t="shared" si="616"/>
        <x:v>1.3753567329284344E-3</x:v>
      </x:c>
      <x:c r="AH1052" s="30">
        <x:f t="shared" si="617"/>
        <x:v>45289</x:v>
      </x:c>
      <x:c r="AI1052" s="36">
        <x:f t="shared" si="597"/>
        <x:v>2024</x:v>
      </x:c>
      <x:c r="AJ1052" s="36">
        <x:f t="shared" si="598"/>
        <x:v>3</x:v>
      </x:c>
      <x:c r="AK1052" s="26">
        <x:f t="shared" si="599"/>
        <x:v>0</x:v>
      </x:c>
      <x:c r="AL1052" s="34">
        <x:f t="shared" si="618"/>
        <x:v>1.2171901712870838</x:v>
      </x:c>
      <x:c r="AM1052" s="35" t="str">
        <x:f t="shared" si="600"/>
      </x:c>
      <x:c r="AN1052" s="34">
        <x:f t="shared" si="619"/>
        <x:v>1.2265809443246978</x:v>
      </x:c>
      <x:c r="AO1052" s="35">
        <x:f t="shared" si="601"/>
        <x:v>0</x:v>
      </x:c>
      <x:c r="AP1052" s="31">
        <x:f t="shared" si="602"/>
        <x:v>1</x:v>
      </x:c>
      <x:c r="AQ1052" s="26" t="b">
        <x:f t="shared" si="603"/>
        <x:v>1</x:v>
      </x:c>
    </x:row>
    <x:row r="1053">
      <x:c r="A1053" s="30" t="n">
        <x:f>'净值底稿'!A1015</x:f>
        <x:v>45358</x:v>
      </x:c>
      <x:c r="B1053" s="32" t="n">
        <x:f>'净值底稿'!F1015</x:f>
        <x:v>1.5462660888911575</x:v>
      </x:c>
      <x:c r="C1053" s="32" t="n">
        <x:f>'净值底稿'!O1015</x:f>
        <x:v>1.1115517935666375</x:v>
      </x:c>
      <x:c r="D1053" s="32" t="n">
        <x:f>'净值底稿'!P1015</x:f>
        <x:v>1.6657</x:v>
      </x:c>
      <x:c r="E1053" s="32" t="n">
        <x:f>'净值底稿'!Q1015</x:f>
        <x:v>1.7977</x:v>
      </x:c>
      <x:c r="F1053" s="33">
        <x:f t="shared" si="604"/>
        <x:v>-1.7351539721628395E-2</x:v>
      </x:c>
      <x:c r="G1053" s="33">
        <x:f t="shared" si="605"/>
        <x:v>-9.3955041437115971E-3</x:v>
      </x:c>
      <x:c r="H1053" s="33">
        <x:f t="shared" si="606"/>
        <x:v>6.0038424591679629E-5</x:v>
      </x:c>
      <x:c r="I1053" s="33">
        <x:f t="shared" si="607"/>
        <x:v>1.0397931654676285E-2</x:v>
      </x:c>
      <x:c r="J1053" s="34">
        <x:f t="shared" si="608"/>
        <x:v>0.12223439373854639</x:v>
      </x:c>
      <x:c r="K1053" s="34">
        <x:f t="shared" si="609"/>
        <x:v>0.11115298921053655</x:v>
      </x:c>
      <x:c r="L1053" s="34">
        <x:f t="shared" si="610"/>
        <x:v>0.91686433513107002</x:v>
      </x:c>
      <x:c r="M1053" s="34">
        <x:f t="shared" si="611"/>
        <x:v>7.3932453396243963E-2</x:v>
      </x:c>
      <x:c r="N1053" s="34">
        <x:f t="shared" si="582"/>
        <x:v>1.224184171476397</x:v>
      </x:c>
      <x:c r="O1053" s="35">
        <x:f t="shared" si="583"/>
        <x:v>0.19064728035783365</x:v>
      </x:c>
      <x:c r="P1053" s="26" t="b">
        <x:f t="shared" si="584"/>
        <x:v>0</x:v>
      </x:c>
      <x:c r="Q1053" s="26" t="b">
        <x:f t="shared" si="585"/>
        <x:v>0</x:v>
      </x:c>
      <x:c r="R1053" s="26" t="b">
        <x:f t="shared" si="586"/>
        <x:v>0</x:v>
      </x:c>
      <x:c r="S1053" s="26" t="b">
        <x:f t="shared" si="612"/>
        <x:v>0</x:v>
      </x:c>
      <x:c r="T1053" s="26" t="str">
        <x:f t="shared" si="613"/>
        <x:v>不调</x:v>
      </x:c>
      <x:c r="U1053" s="34">
        <x:f t="shared" si="587"/>
        <x:v>0.12223439373854639</x:v>
      </x:c>
      <x:c r="V1053" s="34">
        <x:f t="shared" si="588"/>
        <x:v>0.11115298921053655</x:v>
      </x:c>
      <x:c r="W1053" s="34">
        <x:f t="shared" si="589"/>
        <x:v>0.91686433513107002</x:v>
      </x:c>
      <x:c r="X1053" s="34">
        <x:f t="shared" si="590"/>
        <x:v>7.3932453396243963E-2</x:v>
      </x:c>
      <x:c r="Y1053" s="34">
        <x:f t="shared" si="614"/>
        <x:v>0.99998626710299976</x:v>
      </x:c>
      <x:c r="Z1053" s="34">
        <x:f t="shared" si="591"/>
        <x:v>0.12223271510620728</x:v>
      </x:c>
      <x:c r="AA1053" s="34">
        <x:f t="shared" si="592"/>
        <x:v>0.11115146275798446</x:v>
      </x:c>
      <x:c r="AB1053" s="34">
        <x:f t="shared" si="593"/>
        <x:v>0.9168517439275925</x:v>
      </x:c>
      <x:c r="AC1053" s="34">
        <x:f t="shared" si="594"/>
        <x:v>7.3931438089476498E-2</x:v>
      </x:c>
      <x:c r="AD1053" s="34">
        <x:f t="shared" si="595"/>
        <x:v>1.2241673598812606</x:v>
      </x:c>
      <x:c r="AE1053" s="34">
        <x:f t="shared" si="615"/>
        <x:v>1.242865545467589</x:v>
      </x:c>
      <x:c r="AF1053" s="33">
        <x:f t="shared" si="596"/>
        <x:v>-1.504441542732915E-2</x:v>
      </x:c>
      <x:c r="AG1053" s="33">
        <x:f t="shared" si="616"/>
        <x:v>-1.9677335235026572E-3</x:v>
      </x:c>
      <x:c r="AH1053" s="30">
        <x:f t="shared" si="617"/>
        <x:v>45289</x:v>
      </x:c>
      <x:c r="AI1053" s="36">
        <x:f t="shared" si="597"/>
        <x:v>2024</x:v>
      </x:c>
      <x:c r="AJ1053" s="36">
        <x:f t="shared" si="598"/>
        <x:v>3</x:v>
      </x:c>
      <x:c r="AK1053" s="26">
        <x:f t="shared" si="599"/>
        <x:v>0</x:v>
      </x:c>
      <x:c r="AL1053" s="34">
        <x:f t="shared" si="618"/>
        <x:v>1.2171901712870838</x:v>
      </x:c>
      <x:c r="AM1053" s="35" t="str">
        <x:f t="shared" si="600"/>
      </x:c>
      <x:c r="AN1053" s="34">
        <x:f t="shared" si="619"/>
        <x:v>1.2265809443246978</x:v>
      </x:c>
      <x:c r="AO1053" s="35">
        <x:f t="shared" si="601"/>
        <x:v>-1.9677335235026572E-3</x:v>
      </x:c>
      <x:c r="AP1053" s="31">
        <x:f t="shared" si="602"/>
        <x:v>1</x:v>
      </x:c>
      <x:c r="AQ1053" s="26" t="b">
        <x:f t="shared" si="603"/>
        <x:v>1</x:v>
      </x:c>
    </x:row>
    <x:row r="1054">
      <x:c r="A1054" s="30" t="n">
        <x:f>'净值底稿'!A1016</x:f>
        <x:v>45359</x:v>
      </x:c>
      <x:c r="B1054" s="32" t="n">
        <x:f>'净值底稿'!F1016</x:f>
        <x:v>1.59447295179031</x:v>
      </x:c>
      <x:c r="C1054" s="32" t="n">
        <x:f>'净值底稿'!O1016</x:f>
        <x:v>1.1206574537212783</x:v>
      </x:c>
      <x:c r="D1054" s="32" t="n">
        <x:f>'净值底稿'!P1016</x:f>
        <x:v>1.6655</x:v>
      </x:c>
      <x:c r="E1054" s="32" t="n">
        <x:f>'净值底稿'!Q1016</x:f>
        <x:v>1.8005</x:v>
      </x:c>
      <x:c r="F1054" s="33">
        <x:f t="shared" si="604"/>
        <x:v>3.1176304806452837E-2</x:v>
      </x:c>
      <x:c r="G1054" s="33">
        <x:f t="shared" si="605"/>
        <x:v>8.1918451369895617E-3</x:v>
      </x:c>
      <x:c r="H1054" s="33">
        <x:f t="shared" si="606"/>
        <x:v>-1.2006964039146251E-4</x:v>
      </x:c>
      <x:c r="I1054" s="33">
        <x:f t="shared" si="607"/>
        <x:v>1.5575457529064529E-3</x:v>
      </x:c>
      <x:c r="J1054" s="34">
        <x:f t="shared" si="608"/>
        <x:v>0.12604347948967873</x:v>
      </x:c>
      <x:c r="K1054" s="34">
        <x:f t="shared" si="609"/>
        <x:v>0.11206199832764772</x:v>
      </x:c>
      <x:c r="L1054" s="34">
        <x:f t="shared" si="610"/>
        <x:v>0.91674165786840678</x:v>
      </x:c>
      <x:c r="M1054" s="34">
        <x:f t="shared" si="611"/>
        <x:v>7.4046589686879022E-2</x:v>
      </x:c>
      <x:c r="N1054" s="34">
        <x:f t="shared" si="582"/>
        <x:v>1.2288937253726122</x:v>
      </x:c>
      <x:c r="O1054" s="35">
        <x:f t="shared" si="583"/>
        <x:v>0.19375595537777737</x:v>
      </x:c>
      <x:c r="P1054" s="26" t="b">
        <x:f t="shared" si="584"/>
        <x:v>0</x:v>
      </x:c>
      <x:c r="Q1054" s="26" t="b">
        <x:f t="shared" si="585"/>
        <x:v>0</x:v>
      </x:c>
      <x:c r="R1054" s="26" t="b">
        <x:f t="shared" si="586"/>
        <x:v>0</x:v>
      </x:c>
      <x:c r="S1054" s="26" t="b">
        <x:f t="shared" si="612"/>
        <x:v>0</x:v>
      </x:c>
      <x:c r="T1054" s="26" t="str">
        <x:f t="shared" si="613"/>
        <x:v>不调</x:v>
      </x:c>
      <x:c r="U1054" s="34">
        <x:f t="shared" si="587"/>
        <x:v>0.12604347948967873</x:v>
      </x:c>
      <x:c r="V1054" s="34">
        <x:f t="shared" si="588"/>
        <x:v>0.11206199832764772</x:v>
      </x:c>
      <x:c r="W1054" s="34">
        <x:f t="shared" si="589"/>
        <x:v>0.91674165786840678</x:v>
      </x:c>
      <x:c r="X1054" s="34">
        <x:f t="shared" si="590"/>
        <x:v>7.4046589686879022E-2</x:v>
      </x:c>
      <x:c r="Y1054" s="34">
        <x:f t="shared" si="614"/>
        <x:v>0.99998626710299976</x:v>
      </x:c>
      <x:c r="Z1054" s="34">
        <x:f t="shared" si="591"/>
        <x:v>0.12604174854755734</x:v>
      </x:c>
      <x:c r="AA1054" s="34">
        <x:f t="shared" si="592"/>
        <x:v>0.11206045939176705</x:v>
      </x:c>
      <x:c r="AB1054" s="34">
        <x:f t="shared" si="593"/>
        <x:v>0.91672906834964341</x:v>
      </x:c>
      <x:c r="AC1054" s="34">
        <x:f t="shared" si="594"/>
        <x:v>7.4045572812689628E-2</x:v>
      </x:c>
      <x:c r="AD1054" s="34">
        <x:f t="shared" si="595"/>
        <x:v>1.2288768491016575</x:v>
      </x:c>
      <x:c r="AE1054" s="34">
        <x:f t="shared" si="615"/>
        <x:v>1.242865545467589</x:v>
      </x:c>
      <x:c r="AF1054" s="33">
        <x:f t="shared" si="596"/>
        <x:v>-1.1255196844859539E-2</x:v>
      </x:c>
      <x:c r="AG1054" s="33">
        <x:f t="shared" si="616"/>
        <x:v>3.8470958912462105E-3</x:v>
      </x:c>
      <x:c r="AH1054" s="30">
        <x:f t="shared" si="617"/>
        <x:v>45289</x:v>
      </x:c>
      <x:c r="AI1054" s="36">
        <x:f t="shared" si="597"/>
        <x:v>2024</x:v>
      </x:c>
      <x:c r="AJ1054" s="36">
        <x:f t="shared" si="598"/>
        <x:v>3</x:v>
      </x:c>
      <x:c r="AK1054" s="26">
        <x:f t="shared" si="599"/>
        <x:v>0</x:v>
      </x:c>
      <x:c r="AL1054" s="34">
        <x:f t="shared" si="618"/>
        <x:v>1.2171901712870838</x:v>
      </x:c>
      <x:c r="AM1054" s="35" t="str">
        <x:f t="shared" si="600"/>
      </x:c>
      <x:c r="AN1054" s="34">
        <x:f t="shared" si="619"/>
        <x:v>1.2288768491016575</x:v>
      </x:c>
      <x:c r="AO1054" s="35">
        <x:f t="shared" si="601"/>
        <x:v>0</x:v>
      </x:c>
      <x:c r="AP1054" s="31">
        <x:f t="shared" si="602"/>
        <x:v>1</x:v>
      </x:c>
      <x:c r="AQ1054" s="26" t="b">
        <x:f t="shared" si="603"/>
        <x:v>1</x:v>
      </x:c>
    </x:row>
    <x:row r="1055">
      <x:c r="A1055" s="30" t="n">
        <x:f>'净值底稿'!A1017</x:f>
        <x:v>45362</x:v>
      </x:c>
      <x:c r="B1055" s="32" t="n">
        <x:f>'净值底稿'!F1017</x:f>
        <x:v>1.6027503251297777</x:v>
      </x:c>
      <x:c r="C1055" s="32" t="n">
        <x:f>'净值底稿'!O1017</x:f>
        <x:v>1.1372633424341663</x:v>
      </x:c>
      <x:c r="D1055" s="32" t="n">
        <x:f>'净值底稿'!P1017</x:f>
        <x:v>1.6643</x:v>
      </x:c>
      <x:c r="E1055" s="32" t="n">
        <x:f>'净值底稿'!Q1017</x:f>
        <x:v>1.8058</x:v>
      </x:c>
      <x:c r="F1055" s="33">
        <x:f t="shared" si="604"/>
        <x:v>5.1912911599871769E-3</x:v>
      </x:c>
      <x:c r="G1055" s="33">
        <x:f t="shared" si="605"/>
        <x:v>1.4817988010293437E-2</x:v>
      </x:c>
      <x:c r="H1055" s="33">
        <x:f t="shared" si="606"/>
        <x:v>-7.2050435304715776E-4</x:v>
      </x:c>
      <x:c r="I1055" s="33">
        <x:f t="shared" si="607"/>
        <x:v>2.9436267703415453E-3</x:v>
      </x:c>
      <x:c r="J1055" s="34">
        <x:f t="shared" si="608"/>
        <x:v>0.12669606796258159</x:v>
      </x:c>
      <x:c r="K1055" s="34">
        <x:f t="shared" si="609"/>
        <x:v>0.11372096993546223</x:v>
      </x:c>
      <x:c r="L1055" s="34">
        <x:f t="shared" si="610"/>
        <x:v>0.91606856106533263</x:v>
      </x:c>
      <x:c r="M1055" s="34">
        <x:f t="shared" si="611"/>
        <x:v>7.4263535343046333E-2</x:v>
      </x:c>
      <x:c r="N1055" s="34">
        <x:f t="shared" si="582"/>
        <x:v>1.2307491343064227</x:v>
      </x:c>
      <x:c r="O1055" s="35">
        <x:f t="shared" si="583"/>
        <x:v>0.19534203291032873</x:v>
      </x:c>
      <x:c r="P1055" s="26" t="b">
        <x:f t="shared" si="584"/>
        <x:v>0</x:v>
      </x:c>
      <x:c r="Q1055" s="26" t="b">
        <x:f t="shared" si="585"/>
        <x:v>0</x:v>
      </x:c>
      <x:c r="R1055" s="26" t="b">
        <x:f t="shared" si="586"/>
        <x:v>0</x:v>
      </x:c>
      <x:c r="S1055" s="26" t="b">
        <x:f t="shared" si="612"/>
        <x:v>0</x:v>
      </x:c>
      <x:c r="T1055" s="26" t="str">
        <x:f t="shared" si="613"/>
        <x:v>不调</x:v>
      </x:c>
      <x:c r="U1055" s="34">
        <x:f t="shared" si="587"/>
        <x:v>0.12669606796258159</x:v>
      </x:c>
      <x:c r="V1055" s="34">
        <x:f t="shared" si="588"/>
        <x:v>0.11372096993546223</x:v>
      </x:c>
      <x:c r="W1055" s="34">
        <x:f t="shared" si="589"/>
        <x:v>0.91606856106533263</x:v>
      </x:c>
      <x:c r="X1055" s="34">
        <x:f t="shared" si="590"/>
        <x:v>7.4263535343046333E-2</x:v>
      </x:c>
      <x:c r="Y1055" s="34">
        <x:f t="shared" si="614"/>
        <x:v>0.99995880187477393</x:v>
      </x:c>
      <x:c r="Z1055" s="34">
        <x:f t="shared" si="591"/>
        <x:v>0.12669084832210803</x:v>
      </x:c>
      <x:c r="AA1055" s="34">
        <x:f t="shared" si="592"/>
        <x:v>0.11371628484470199</x:v>
      </x:c>
      <x:c r="AB1055" s="34">
        <x:f t="shared" si="593"/>
        <x:v>0.91603082075803821</x:v>
      </x:c>
      <x:c r="AC1055" s="34">
        <x:f t="shared" si="594"/>
        <x:v>7.4260475824617533E-2</x:v>
      </x:c>
      <x:c r="AD1055" s="34">
        <x:f t="shared" si="595"/>
        <x:v>1.2306984297494656</x:v>
      </x:c>
      <x:c r="AE1055" s="34">
        <x:f t="shared" si="615"/>
        <x:v>1.242865545467589</x:v>
      </x:c>
      <x:c r="AF1055" s="33">
        <x:f t="shared" si="596"/>
        <x:v>-9.7895671518883898E-3</x:v>
      </x:c>
      <x:c r="AG1055" s="33">
        <x:f t="shared" si="616"/>
        <x:v>1.4823134223251877E-3</x:v>
      </x:c>
      <x:c r="AH1055" s="30">
        <x:f t="shared" si="617"/>
        <x:v>45289</x:v>
      </x:c>
      <x:c r="AI1055" s="36">
        <x:f t="shared" si="597"/>
        <x:v>2024</x:v>
      </x:c>
      <x:c r="AJ1055" s="36">
        <x:f t="shared" si="598"/>
        <x:v>3</x:v>
      </x:c>
      <x:c r="AK1055" s="26">
        <x:f t="shared" si="599"/>
        <x:v>0</x:v>
      </x:c>
      <x:c r="AL1055" s="34">
        <x:f t="shared" si="618"/>
        <x:v>1.2171901712870838</x:v>
      </x:c>
      <x:c r="AM1055" s="35" t="str">
        <x:f t="shared" si="600"/>
      </x:c>
      <x:c r="AN1055" s="34">
        <x:f t="shared" si="619"/>
        <x:v>1.2306984297494656</x:v>
      </x:c>
      <x:c r="AO1055" s="35">
        <x:f t="shared" si="601"/>
        <x:v>0</x:v>
      </x:c>
      <x:c r="AP1055" s="31">
        <x:f t="shared" si="602"/>
        <x:v>1</x:v>
      </x:c>
      <x:c r="AQ1055" s="26" t="b">
        <x:f t="shared" si="603"/>
        <x:v>1</x:v>
      </x:c>
    </x:row>
    <x:row r="1056">
      <x:c r="A1056" s="30" t="n">
        <x:f>'净值底稿'!A1018</x:f>
        <x:v>45363</x:v>
      </x:c>
      <x:c r="B1056" s="32" t="n">
        <x:f>'净值底稿'!F1018</x:f>
        <x:v>1.5931451251848925</x:v>
      </x:c>
      <x:c r="C1056" s="32" t="n">
        <x:f>'净值底稿'!O1018</x:f>
        <x:v>1.142685996839381</x:v>
      </x:c>
      <x:c r="D1056" s="32" t="n">
        <x:f>'净值底稿'!P1018</x:f>
        <x:v>1.6612</x:v>
      </x:c>
      <x:c r="E1056" s="32" t="n">
        <x:f>'净值底稿'!Q1018</x:f>
        <x:v>1.799</x:v>
      </x:c>
      <x:c r="F1056" s="33">
        <x:f t="shared" si="604"/>
        <x:v>-5.9929483677424455E-3</x:v>
      </x:c>
      <x:c r="G1056" s="33">
        <x:f t="shared" si="605"/>
        <x:v>4.7681607266161219E-3</x:v>
      </x:c>
      <x:c r="H1056" s="33">
        <x:f t="shared" si="606"/>
        <x:v>-1.8626449558372116E-3</x:v>
      </x:c>
      <x:c r="I1056" s="33">
        <x:f t="shared" si="607"/>
        <x:v>-3.765644035884419E-3</x:v>
      </x:c>
      <x:c r="J1056" s="34">
        <x:f t="shared" si="608"/>
        <x:v>0.12593159660944814</x:v>
      </x:c>
      <x:c r="K1056" s="34">
        <x:f t="shared" si="609"/>
        <x:v>0.11425850236807519</x:v>
      </x:c>
      <x:c r="L1056" s="34">
        <x:f t="shared" si="610"/>
        <x:v>0.91432458057036181</x:v>
      </x:c>
      <x:c r="M1056" s="34">
        <x:f t="shared" si="611"/>
        <x:v>7.3980837306726624E-2</x:v>
      </x:c>
      <x:c r="N1056" s="34">
        <x:f t="shared" si="582"/>
        <x:v>1.2284955168546117</x:v>
      </x:c>
      <x:c r="O1056" s="35">
        <x:f t="shared" si="583"/>
        <x:v>0.19551564957477091</x:v>
      </x:c>
      <x:c r="P1056" s="26" t="b">
        <x:f t="shared" si="584"/>
        <x:v>0</x:v>
      </x:c>
      <x:c r="Q1056" s="26" t="b">
        <x:f t="shared" si="585"/>
        <x:v>0</x:v>
      </x:c>
      <x:c r="R1056" s="26" t="b">
        <x:f t="shared" si="586"/>
        <x:v>0</x:v>
      </x:c>
      <x:c r="S1056" s="26" t="b">
        <x:f t="shared" si="612"/>
        <x:v>0</x:v>
      </x:c>
      <x:c r="T1056" s="26" t="str">
        <x:f t="shared" si="613"/>
        <x:v>不调</x:v>
      </x:c>
      <x:c r="U1056" s="34">
        <x:f t="shared" si="587"/>
        <x:v>0.12593159660944814</x:v>
      </x:c>
      <x:c r="V1056" s="34">
        <x:f t="shared" si="588"/>
        <x:v>0.11425850236807519</x:v>
      </x:c>
      <x:c r="W1056" s="34">
        <x:f t="shared" si="589"/>
        <x:v>0.91432458057036181</x:v>
      </x:c>
      <x:c r="X1056" s="34">
        <x:f t="shared" si="590"/>
        <x:v>7.3980837306726624E-2</x:v>
      </x:c>
      <x:c r="Y1056" s="34">
        <x:f t="shared" si="614"/>
        <x:v>0.99998626710299976</x:v>
      </x:c>
      <x:c r="Z1056" s="34">
        <x:f t="shared" si="591"/>
        <x:v>0.12592986720380284</x:v>
      </x:c>
      <x:c r="AA1056" s="34">
        <x:f t="shared" si="592"/>
        <x:v>0.11425693326783078</x:v>
      </x:c>
      <x:c r="AB1056" s="34">
        <x:f t="shared" si="593"/>
        <x:v>0.91431202424507207</x:v>
      </x:c>
      <x:c r="AC1056" s="34">
        <x:f t="shared" si="594"/>
        <x:v>7.39798213355079E-2</x:v>
      </x:c>
      <x:c r="AD1056" s="34">
        <x:f t="shared" si="595"/>
        <x:v>1.2284786460522135</x:v>
      </x:c>
      <x:c r="AE1056" s="34">
        <x:f t="shared" si="615"/>
        <x:v>1.242865545467589</x:v>
      </x:c>
      <x:c r="AF1056" s="33">
        <x:f t="shared" si="596"/>
        <x:v>-1.157558793695812E-2</x:v>
      </x:c>
      <x:c r="AG1056" s="33">
        <x:f t="shared" si="616"/>
        <x:v>-1.8036780120894713E-3</x:v>
      </x:c>
      <x:c r="AH1056" s="30">
        <x:f t="shared" si="617"/>
        <x:v>45289</x:v>
      </x:c>
      <x:c r="AI1056" s="36">
        <x:f t="shared" si="597"/>
        <x:v>2024</x:v>
      </x:c>
      <x:c r="AJ1056" s="36">
        <x:f t="shared" si="598"/>
        <x:v>3</x:v>
      </x:c>
      <x:c r="AK1056" s="26">
        <x:f t="shared" si="599"/>
        <x:v>0</x:v>
      </x:c>
      <x:c r="AL1056" s="34">
        <x:f t="shared" si="618"/>
        <x:v>1.2171901712870838</x:v>
      </x:c>
      <x:c r="AM1056" s="35" t="str">
        <x:f t="shared" si="600"/>
      </x:c>
      <x:c r="AN1056" s="34">
        <x:f t="shared" si="619"/>
        <x:v>1.2306984297494656</x:v>
      </x:c>
      <x:c r="AO1056" s="35">
        <x:f t="shared" si="601"/>
        <x:v>-1.8036780120894713E-3</x:v>
      </x:c>
      <x:c r="AP1056" s="31">
        <x:f t="shared" si="602"/>
        <x:v>1</x:v>
      </x:c>
      <x:c r="AQ1056" s="26" t="b">
        <x:f t="shared" si="603"/>
        <x:v>1</x:v>
      </x:c>
    </x:row>
    <x:row r="1057">
      <x:c r="A1057" s="30" t="n">
        <x:f>'净值底稿'!A1019</x:f>
        <x:v>45364</x:v>
      </x:c>
      <x:c r="B1057" s="32" t="n">
        <x:f>'净值底稿'!F1019</x:f>
        <x:v>1.5986211348555326</x:v>
      </x:c>
      <x:c r="C1057" s="32" t="n">
        <x:f>'净值底稿'!O1019</x:f>
        <x:v>1.144002394094277</x:v>
      </x:c>
      <x:c r="D1057" s="32" t="n">
        <x:f>'净值底稿'!P1019</x:f>
        <x:v>1.6606</x:v>
      </x:c>
      <x:c r="E1057" s="32" t="n">
        <x:f>'净值底稿'!Q1019</x:f>
        <x:v>1.7968</x:v>
      </x:c>
      <x:c r="F1057" s="33">
        <x:f t="shared" si="604"/>
        <x:v>3.4372321667837102E-3</x:v>
      </x:c>
      <x:c r="G1057" s="33">
        <x:f t="shared" si="605"/>
        <x:v>1.1520201162322774E-3</x:v>
      </x:c>
      <x:c r="H1057" s="33">
        <x:f t="shared" si="606"/>
        <x:v>-3.6118468576928908E-4</x:v>
      </x:c>
      <x:c r="I1057" s="33">
        <x:f t="shared" si="607"/>
        <x:v>-1.222901612006666E-3</x:v>
      </x:c>
      <x:c r="J1057" s="34">
        <x:f t="shared" si="608"/>
        <x:v>0.12636271739411456</x:v>
      </x:c>
      <x:c r="K1057" s="34">
        <x:f t="shared" si="609"/>
        <x:v>0.11438855955337433</x:v>
      </x:c>
      <x:c r="L1057" s="34">
        <x:f t="shared" si="610"/>
        <x:v>0.91398178874390001</x:v>
      </x:c>
      <x:c r="M1057" s="34">
        <x:f t="shared" si="611"/>
        <x:v>7.388935129274074E-2</x:v>
      </x:c>
      <x:c r="N1057" s="34">
        <x:f t="shared" si="582"/>
        <x:v>1.2286224169841298</x:v>
      </x:c>
      <x:c r="O1057" s="35">
        <x:f t="shared" si="583"/>
        <x:v>0.19595220925437395</x:v>
      </x:c>
      <x:c r="P1057" s="26" t="b">
        <x:f t="shared" si="584"/>
        <x:v>0</x:v>
      </x:c>
      <x:c r="Q1057" s="26" t="b">
        <x:f t="shared" si="585"/>
        <x:v>0</x:v>
      </x:c>
      <x:c r="R1057" s="26" t="b">
        <x:f t="shared" si="586"/>
        <x:v>0</x:v>
      </x:c>
      <x:c r="S1057" s="26" t="b">
        <x:f t="shared" si="612"/>
        <x:v>0</x:v>
      </x:c>
      <x:c r="T1057" s="26" t="str">
        <x:f t="shared" si="613"/>
        <x:v>不调</x:v>
      </x:c>
      <x:c r="U1057" s="34">
        <x:f t="shared" si="587"/>
        <x:v>0.12636271739411456</x:v>
      </x:c>
      <x:c r="V1057" s="34">
        <x:f t="shared" si="588"/>
        <x:v>0.11438855955337433</x:v>
      </x:c>
      <x:c r="W1057" s="34">
        <x:f t="shared" si="589"/>
        <x:v>0.91398178874390001</x:v>
      </x:c>
      <x:c r="X1057" s="34">
        <x:f t="shared" si="590"/>
        <x:v>7.388935129274074E-2</x:v>
      </x:c>
      <x:c r="Y1057" s="34">
        <x:f t="shared" si="614"/>
        <x:v>0.99998626710299976</x:v>
      </x:c>
      <x:c r="Z1057" s="34">
        <x:f t="shared" si="591"/>
        <x:v>0.12636098206793192</x:v>
      </x:c>
      <x:c r="AA1057" s="34">
        <x:f t="shared" si="592"/>
        <x:v>0.11438698866706798</x:v>
      </x:c>
      <x:c r="AB1057" s="34">
        <x:f t="shared" si="593"/>
        <x:v>0.91396923712613509</x:v>
      </x:c>
      <x:c r="AC1057" s="34">
        <x:f t="shared" si="594"/>
        <x:v>7.3888336577890026E-2</x:v>
      </x:c>
      <x:c r="AD1057" s="34">
        <x:f t="shared" si="595"/>
        <x:v>1.2286055444390249</x:v>
      </x:c>
      <x:c r="AE1057" s="34">
        <x:f t="shared" si="615"/>
        <x:v>1.242865545467589</x:v>
      </x:c>
      <x:c r="AF1057" s="33">
        <x:f t="shared" si="596"/>
        <x:v>-1.1473486476929584E-2</x:v>
      </x:c>
      <x:c r="AG1057" s="33">
        <x:f t="shared" si="616"/>
        <x:v>1.0329718568513613E-4</x:v>
      </x:c>
      <x:c r="AH1057" s="30">
        <x:f t="shared" si="617"/>
        <x:v>45289</x:v>
      </x:c>
      <x:c r="AI1057" s="36">
        <x:f t="shared" si="597"/>
        <x:v>2024</x:v>
      </x:c>
      <x:c r="AJ1057" s="36">
        <x:f t="shared" si="598"/>
        <x:v>3</x:v>
      </x:c>
      <x:c r="AK1057" s="26">
        <x:f t="shared" si="599"/>
        <x:v>0</x:v>
      </x:c>
      <x:c r="AL1057" s="34">
        <x:f t="shared" si="618"/>
        <x:v>1.2171901712870838</x:v>
      </x:c>
      <x:c r="AM1057" s="35" t="str">
        <x:f t="shared" si="600"/>
      </x:c>
      <x:c r="AN1057" s="34">
        <x:f t="shared" si="619"/>
        <x:v>1.2306984297494656</x:v>
      </x:c>
      <x:c r="AO1057" s="35">
        <x:f t="shared" si="601"/>
        <x:v>-1.7005671412668733E-3</x:v>
      </x:c>
      <x:c r="AP1057" s="31">
        <x:f t="shared" si="602"/>
        <x:v>1</x:v>
      </x:c>
      <x:c r="AQ1057" s="26" t="b">
        <x:f t="shared" si="603"/>
        <x:v>1</x:v>
      </x:c>
    </x:row>
    <x:row r="1058">
      <x:c r="A1058" s="30" t="n">
        <x:f>'净值底稿'!A1020</x:f>
        <x:v>45365</x:v>
      </x:c>
      <x:c r="B1058" s="32" t="n">
        <x:f>'净值底稿'!F1020</x:f>
        <x:v>1.5903771163428175</x:v>
      </x:c>
      <x:c r="C1058" s="32" t="n">
        <x:f>'净值底稿'!O1020</x:f>
        <x:v>1.1391544874141692</x:v>
      </x:c>
      <x:c r="D1058" s="32" t="n">
        <x:f>'净值底稿'!P1020</x:f>
        <x:v>1.6596</x:v>
      </x:c>
      <x:c r="E1058" s="32" t="n">
        <x:f>'净值底稿'!Q1020</x:f>
        <x:v>1.7987</x:v>
      </x:c>
      <x:c r="F1058" s="33">
        <x:f t="shared" si="604"/>
        <x:v>-5.156955787063322E-3</x:v>
      </x:c>
      <x:c r="G1058" s="33">
        <x:f t="shared" si="605"/>
        <x:v>-4.2376717960855848E-3</x:v>
      </x:c>
      <x:c r="H1058" s="33">
        <x:f t="shared" si="606"/>
        <x:v>-6.0219197880295727E-4</x:v>
      </x:c>
      <x:c r="I1058" s="33">
        <x:f t="shared" si="607"/>
        <x:v>1.0574354407835163E-3</x:v>
      </x:c>
      <x:c r="J1058" s="34">
        <x:f t="shared" si="608"/>
        <x:v>0.12570934407019768</x:v>
      </x:c>
      <x:c r="K1058" s="34">
        <x:f t="shared" si="609"/>
        <x:v>0.11390225415135438</x:v>
      </x:c>
      <x:c r="L1058" s="34">
        <x:f t="shared" si="610"/>
        <x:v>0.91341885218266505</x:v>
      </x:c>
      <x:c r="M1058" s="34">
        <x:f t="shared" si="611"/>
        <x:v>7.3966468723648024E-2</x:v>
      </x:c>
      <x:c r="N1058" s="34">
        <x:f t="shared" si="582"/>
        <x:v>1.2269969191278651</x:v>
      </x:c>
      <x:c r="O1058" s="35">
        <x:f t="shared" si="583"/>
        <x:v>0.19528296647384016</x:v>
      </x:c>
      <x:c r="P1058" s="26" t="b">
        <x:f t="shared" si="584"/>
        <x:v>0</x:v>
      </x:c>
      <x:c r="Q1058" s="26" t="b">
        <x:f t="shared" si="585"/>
        <x:v>0</x:v>
      </x:c>
      <x:c r="R1058" s="26" t="b">
        <x:f t="shared" si="586"/>
        <x:v>0</x:v>
      </x:c>
      <x:c r="S1058" s="26" t="b">
        <x:f t="shared" si="612"/>
        <x:v>0</x:v>
      </x:c>
      <x:c r="T1058" s="26" t="str">
        <x:f t="shared" si="613"/>
        <x:v>不调</x:v>
      </x:c>
      <x:c r="U1058" s="34">
        <x:f t="shared" si="587"/>
        <x:v>0.12570934407019768</x:v>
      </x:c>
      <x:c r="V1058" s="34">
        <x:f t="shared" si="588"/>
        <x:v>0.11390225415135438</x:v>
      </x:c>
      <x:c r="W1058" s="34">
        <x:f t="shared" si="589"/>
        <x:v>0.91341885218266505</x:v>
      </x:c>
      <x:c r="X1058" s="34">
        <x:f t="shared" si="590"/>
        <x:v>7.3966468723648024E-2</x:v>
      </x:c>
      <x:c r="Y1058" s="34">
        <x:f t="shared" si="614"/>
        <x:v>0.99998626710299976</x:v>
      </x:c>
      <x:c r="Z1058" s="34">
        <x:f t="shared" si="591"/>
        <x:v>0.12570761771672359</x:v>
      </x:c>
      <x:c r="AA1058" s="34">
        <x:f t="shared" si="592"/>
        <x:v>0.11390068994343003</x:v>
      </x:c>
      <x:c r="AB1058" s="34">
        <x:f t="shared" si="593"/>
        <x:v>0.91340630829564995</x:v>
      </x:c>
      <x:c r="AC1058" s="34">
        <x:f t="shared" si="594"/>
        <x:v>7.396545294975157E-2</x:v>
      </x:c>
      <x:c r="AD1058" s="34">
        <x:f t="shared" si="595"/>
        <x:v>1.226980068905555</x:v>
      </x:c>
      <x:c r="AE1058" s="34">
        <x:f t="shared" si="615"/>
        <x:v>1.242865545467589</x:v>
      </x:c>
      <x:c r="AF1058" s="33">
        <x:f t="shared" si="596"/>
        <x:v>-1.2781331512458638E-2</x:v>
      </x:c>
      <x:c r="AG1058" s="33">
        <x:f t="shared" si="616"/>
        <x:v>-1.3230247420151775E-3</x:v>
      </x:c>
      <x:c r="AH1058" s="30">
        <x:f t="shared" si="617"/>
        <x:v>45289</x:v>
      </x:c>
      <x:c r="AI1058" s="36">
        <x:f t="shared" si="597"/>
        <x:v>2024</x:v>
      </x:c>
      <x:c r="AJ1058" s="36">
        <x:f t="shared" si="598"/>
        <x:v>3</x:v>
      </x:c>
      <x:c r="AK1058" s="26">
        <x:f t="shared" si="599"/>
        <x:v>0</x:v>
      </x:c>
      <x:c r="AL1058" s="34">
        <x:f t="shared" si="618"/>
        <x:v>1.2171901712870838</x:v>
      </x:c>
      <x:c r="AM1058" s="35" t="str">
        <x:f t="shared" si="600"/>
      </x:c>
      <x:c r="AN1058" s="34">
        <x:f t="shared" si="619"/>
        <x:v>1.2306984297494656</x:v>
      </x:c>
      <x:c r="AO1058" s="35">
        <x:f t="shared" si="601"/>
        <x:v>-3.0213419908787786E-3</x:v>
      </x:c>
      <x:c r="AP1058" s="31">
        <x:f t="shared" si="602"/>
        <x:v>1</x:v>
      </x:c>
      <x:c r="AQ1058" s="26" t="b">
        <x:f t="shared" si="603"/>
        <x:v>1</x:v>
      </x:c>
    </x:row>
    <x:row r="1059">
      <x:c r="A1059" s="30" t="n">
        <x:f>'净值底稿'!A1021</x:f>
        <x:v>45366</x:v>
      </x:c>
      <x:c r="B1059" s="32" t="n">
        <x:f>'净值底稿'!F1021</x:f>
        <x:v>1.629471798433495</x:v>
      </x:c>
      <x:c r="C1059" s="32" t="n">
        <x:f>'净值底稿'!O1021</x:f>
        <x:v>1.1498801137419106</x:v>
      </x:c>
      <x:c r="D1059" s="32" t="n">
        <x:f>'净值底稿'!P1021</x:f>
        <x:v>1.6607</x:v>
      </x:c>
      <x:c r="E1059" s="32" t="n">
        <x:f>'净值底稿'!Q1021</x:f>
        <x:v>1.8048</x:v>
      </x:c>
      <x:c r="F1059" s="33">
        <x:f t="shared" si="604"/>
        <x:v>2.4582020005782246E-2</x:v>
      </x:c>
      <x:c r="G1059" s="33">
        <x:f t="shared" si="605"/>
        <x:v>9.4154273597149007E-3</x:v>
      </x:c>
      <x:c r="H1059" s="33">
        <x:f t="shared" si="606"/>
        <x:v>6.6281031573889315E-4</x:v>
      </x:c>
      <x:c r="I1059" s="33">
        <x:f t="shared" si="607"/>
        <x:v>3.3913381886918614E-3</x:v>
      </x:c>
      <x:c r="J1059" s="34">
        <x:f t="shared" si="608"/>
        <x:v>0.12879776489031533</x:v>
      </x:c>
      <x:c r="K1059" s="34">
        <x:f t="shared" si="609"/>
        <x:v>0.1149731136158138</x:v>
      </x:c>
      <x:c r="L1059" s="34">
        <x:f t="shared" si="610"/>
        <x:v>0.9140117234192493</x:v>
      </x:c>
      <x:c r="M1059" s="34">
        <x:f t="shared" si="611"/>
        <x:v>7.4216294814983957E-2</x:v>
      </x:c>
      <x:c r="N1059" s="34">
        <x:f t="shared" si="582"/>
        <x:v>1.2319988967403626</x:v>
      </x:c>
      <x:c r="O1059" s="35">
        <x:f t="shared" si="583"/>
        <x:v>0.19786615000313804</x:v>
      </x:c>
      <x:c r="P1059" s="26" t="b">
        <x:f t="shared" si="584"/>
        <x:v>0</x:v>
      </x:c>
      <x:c r="Q1059" s="26" t="b">
        <x:f t="shared" si="585"/>
        <x:v>0</x:v>
      </x:c>
      <x:c r="R1059" s="26" t="b">
        <x:f t="shared" si="586"/>
        <x:v>0</x:v>
      </x:c>
      <x:c r="S1059" s="26" t="b">
        <x:f t="shared" si="612"/>
        <x:v>0</x:v>
      </x:c>
      <x:c r="T1059" s="26" t="str">
        <x:f t="shared" si="613"/>
        <x:v>不调</x:v>
      </x:c>
      <x:c r="U1059" s="34">
        <x:f t="shared" si="587"/>
        <x:v>0.12879776489031533</x:v>
      </x:c>
      <x:c r="V1059" s="34">
        <x:f t="shared" si="588"/>
        <x:v>0.1149731136158138</x:v>
      </x:c>
      <x:c r="W1059" s="34">
        <x:f t="shared" si="589"/>
        <x:v>0.9140117234192493</x:v>
      </x:c>
      <x:c r="X1059" s="34">
        <x:f t="shared" si="590"/>
        <x:v>7.4216294814983957E-2</x:v>
      </x:c>
      <x:c r="Y1059" s="34">
        <x:f t="shared" si="614"/>
        <x:v>0.99998626710299976</x:v>
      </x:c>
      <x:c r="Z1059" s="34">
        <x:f t="shared" si="591"/>
        <x:v>0.12879599612387624</x:v>
      </x:c>
      <x:c r="AA1059" s="34">
        <x:f t="shared" si="592"/>
        <x:v>0.11497153470188672</x:v>
      </x:c>
      <x:c r="AB1059" s="34">
        <x:f t="shared" si="593"/>
        <x:v>0.91399917139039455</x:v>
      </x:c>
      <x:c r="AC1059" s="34">
        <x:f t="shared" si="594"/>
        <x:v>7.4215275610251527E-2</x:v>
      </x:c>
      <x:c r="AD1059" s="34">
        <x:f t="shared" si="595"/>
        <x:v>1.2319819778264089</x:v>
      </x:c>
      <x:c r="AE1059" s="34">
        <x:f t="shared" si="615"/>
        <x:v>1.242865545467589</x:v>
      </x:c>
      <x:c r="AF1059" s="33">
        <x:f t="shared" si="596"/>
        <x:v>-8.7568343018837869E-3</x:v>
      </x:c>
      <x:c r="AG1059" s="33">
        <x:f t="shared" si="616"/>
        <x:v>4.0766016071602795E-3</x:v>
      </x:c>
      <x:c r="AH1059" s="30">
        <x:f t="shared" si="617"/>
        <x:v>45289</x:v>
      </x:c>
      <x:c r="AI1059" s="36">
        <x:f t="shared" si="597"/>
        <x:v>2024</x:v>
      </x:c>
      <x:c r="AJ1059" s="36">
        <x:f t="shared" si="598"/>
        <x:v>3</x:v>
      </x:c>
      <x:c r="AK1059" s="26">
        <x:f t="shared" si="599"/>
        <x:v>0</x:v>
      </x:c>
      <x:c r="AL1059" s="34">
        <x:f t="shared" si="618"/>
        <x:v>1.2171901712870838</x:v>
      </x:c>
      <x:c r="AM1059" s="35" t="str">
        <x:f t="shared" si="600"/>
      </x:c>
      <x:c r="AN1059" s="34">
        <x:f t="shared" si="619"/>
        <x:v>1.2319819778264089</x:v>
      </x:c>
      <x:c r="AO1059" s="35">
        <x:f t="shared" si="601"/>
        <x:v>0</x:v>
      </x:c>
      <x:c r="AP1059" s="31">
        <x:f t="shared" si="602"/>
        <x:v>1</x:v>
      </x:c>
      <x:c r="AQ1059" s="26" t="b">
        <x:f t="shared" si="603"/>
        <x:v>1</x:v>
      </x:c>
    </x:row>
    <x:row r="1060">
      <x:c r="A1060" s="30" t="n">
        <x:f>'净值底稿'!A1022</x:f>
        <x:v>45369</x:v>
      </x:c>
      <x:c r="B1060" s="32" t="n">
        <x:f>'净值底稿'!F1022</x:f>
        <x:v>1.670913514347185</x:v>
      </x:c>
      <x:c r="C1060" s="32" t="n">
        <x:f>'净值底稿'!O1022</x:f>
        <x:v>1.164103834798985</x:v>
      </x:c>
      <x:c r="D1060" s="32" t="n">
        <x:f>'净值底稿'!P1022</x:f>
        <x:v>1.6624</x:v>
      </x:c>
      <x:c r="E1060" s="32" t="n">
        <x:f>'净值底稿'!Q1022</x:f>
        <x:v>1.7918</x:v>
      </x:c>
      <x:c r="F1060" s="33">
        <x:f t="shared" si="604"/>
        <x:v>2.5432607028566201E-2</x:v>
      </x:c>
      <x:c r="G1060" s="33">
        <x:f t="shared" si="605"/>
        <x:v>1.2369742625418567E-2</x:v>
      </x:c>
      <x:c r="H1060" s="33">
        <x:f t="shared" si="606"/>
        <x:v>1.0236647196966153E-3</x:v>
      </x:c>
      <x:c r="I1060" s="33">
        <x:f t="shared" si="607"/>
        <x:v>-7.2030141843970608E-3</x:v>
      </x:c>
      <x:c r="J1060" s="34">
        <x:f t="shared" si="608"/>
        <x:v>0.13207161408014753</x:v>
      </x:c>
      <x:c r="K1060" s="34">
        <x:f t="shared" si="609"/>
        <x:v>0.11639370299539843</x:v>
      </x:c>
      <x:c r="L1060" s="34">
        <x:f t="shared" si="610"/>
        <x:v>0.91493480009597883</x:v>
      </x:c>
      <x:c r="M1060" s="34">
        <x:f t="shared" si="611"/>
        <x:v>7.3680701927331949E-2</x:v>
      </x:c>
      <x:c r="N1060" s="34">
        <x:f t="shared" si="582"/>
        <x:v>1.2370808190988567</x:v>
      </x:c>
      <x:c r="O1060" s="35">
        <x:f t="shared" si="583"/>
        <x:v>0.20084808788526759</x:v>
      </x:c>
      <x:c r="P1060" s="26" t="b">
        <x:f t="shared" si="584"/>
        <x:v>0</x:v>
      </x:c>
      <x:c r="Q1060" s="26" t="b">
        <x:f t="shared" si="585"/>
        <x:v>0</x:v>
      </x:c>
      <x:c r="R1060" s="26" t="b">
        <x:f t="shared" si="586"/>
        <x:v>0</x:v>
      </x:c>
      <x:c r="S1060" s="26" t="b">
        <x:f t="shared" si="612"/>
        <x:v>0</x:v>
      </x:c>
      <x:c r="T1060" s="26" t="str">
        <x:f t="shared" si="613"/>
        <x:v>不调</x:v>
      </x:c>
      <x:c r="U1060" s="34">
        <x:f t="shared" si="587"/>
        <x:v>0.13207161408014753</x:v>
      </x:c>
      <x:c r="V1060" s="34">
        <x:f t="shared" si="588"/>
        <x:v>0.11639370299539843</x:v>
      </x:c>
      <x:c r="W1060" s="34">
        <x:f t="shared" si="589"/>
        <x:v>0.91493480009597883</x:v>
      </x:c>
      <x:c r="X1060" s="34">
        <x:f t="shared" si="590"/>
        <x:v>7.3680701927331949E-2</x:v>
      </x:c>
      <x:c r="Y1060" s="34">
        <x:f t="shared" si="614"/>
        <x:v>0.99995880187477393</x:v>
      </x:c>
      <x:c r="Z1060" s="34">
        <x:f t="shared" si="591"/>
        <x:v>0.13206617297725184</x:v>
      </x:c>
      <x:c r="AA1060" s="34">
        <x:f t="shared" si="592"/>
        <x:v>0.11638890779304691</x:v>
      </x:c>
      <x:c r="AB1060" s="34">
        <x:f t="shared" si="593"/>
        <x:v>0.91489710649751077</x:v>
      </x:c>
      <x:c r="AC1060" s="34">
        <x:f t="shared" si="594"/>
        <x:v>7.3677666420547197E-2</x:v>
      </x:c>
      <x:c r="AD1060" s="34">
        <x:f t="shared" si="595"/>
        <x:v>1.2370298536883566</x:v>
      </x:c>
      <x:c r="AE1060" s="34">
        <x:f t="shared" si="615"/>
        <x:v>1.242865545467589</x:v>
      </x:c>
      <x:c r="AF1060" s="33">
        <x:f t="shared" si="596"/>
        <x:v>-4.6953524462188811E-3</x:v>
      </x:c>
      <x:c r="AG1060" s="33">
        <x:f t="shared" si="616"/>
        <x:v>4.0973617737929402E-3</x:v>
      </x:c>
      <x:c r="AH1060" s="30">
        <x:f t="shared" si="617"/>
        <x:v>45289</x:v>
      </x:c>
      <x:c r="AI1060" s="36">
        <x:f t="shared" si="597"/>
        <x:v>2024</x:v>
      </x:c>
      <x:c r="AJ1060" s="36">
        <x:f t="shared" si="598"/>
        <x:v>3</x:v>
      </x:c>
      <x:c r="AK1060" s="26">
        <x:f t="shared" si="599"/>
        <x:v>0</x:v>
      </x:c>
      <x:c r="AL1060" s="34">
        <x:f t="shared" si="618"/>
        <x:v>1.2171901712870838</x:v>
      </x:c>
      <x:c r="AM1060" s="35" t="str">
        <x:f t="shared" si="600"/>
      </x:c>
      <x:c r="AN1060" s="34">
        <x:f t="shared" si="619"/>
        <x:v>1.2370298536883566</x:v>
      </x:c>
      <x:c r="AO1060" s="35">
        <x:f t="shared" si="601"/>
        <x:v>0</x:v>
      </x:c>
      <x:c r="AP1060" s="31">
        <x:f t="shared" si="602"/>
        <x:v>1</x:v>
      </x:c>
      <x:c r="AQ1060" s="26" t="b">
        <x:f t="shared" si="603"/>
        <x:v>1</x:v>
      </x:c>
    </x:row>
    <x:row r="1061">
      <x:c r="A1061" s="30" t="n">
        <x:f>'净值底稿'!A1023</x:f>
        <x:v>45370</x:v>
      </x:c>
      <x:c r="B1061" s="32" t="n">
        <x:f>'净值底稿'!F1023</x:f>
        <x:v>1.6657897067342324</x:v>
      </x:c>
      <x:c r="C1061" s="32" t="n">
        <x:f>'净值底稿'!O1023</x:f>
        <x:v>1.1587458633770835</x:v>
      </x:c>
      <x:c r="D1061" s="32" t="n">
        <x:f>'净值底稿'!P1023</x:f>
        <x:v>1.6637</x:v>
      </x:c>
      <x:c r="E1061" s="32" t="n">
        <x:f>'净值底稿'!Q1023</x:f>
        <x:v>1.7945</x:v>
      </x:c>
      <x:c r="F1061" s="33">
        <x:f t="shared" si="604"/>
        <x:v>-3.0664708669582152E-3</x:v>
      </x:c>
      <x:c r="G1061" s="33">
        <x:f t="shared" si="605"/>
        <x:v>-4.6026576510905803E-3</x:v>
      </x:c>
      <x:c r="H1061" s="33">
        <x:f t="shared" si="606"/>
        <x:v>7.8200192492783316E-4</x:v>
      </x:c>
      <x:c r="I1061" s="33">
        <x:f t="shared" si="607"/>
        <x:v>1.506864605424596E-3</x:v>
      </x:c>
      <x:c r="J1061" s="34">
        <x:f t="shared" si="608"/>
        <x:v>0.13166119590530645</x:v>
      </x:c>
      <x:c r="K1061" s="34">
        <x:f t="shared" si="609"/>
        <x:v>0.11585320949609117</x:v>
      </x:c>
      <x:c r="L1061" s="34">
        <x:f t="shared" si="610"/>
        <x:v>0.91561255779590278</x:v>
      </x:c>
      <x:c r="M1061" s="34">
        <x:f t="shared" si="611"/>
        <x:v>7.3788688688286599E-2</x:v>
      </x:c>
      <x:c r="N1061" s="34">
        <x:f t="shared" si="582"/>
        <x:v>1.2369156518855871</x:v>
      </x:c>
      <x:c r="O1061" s="35">
        <x:f t="shared" si="583"/>
        <x:v>0.20010613094278507</x:v>
      </x:c>
      <x:c r="P1061" s="26" t="b">
        <x:f t="shared" si="584"/>
        <x:v>0</x:v>
      </x:c>
      <x:c r="Q1061" s="26" t="b">
        <x:f t="shared" si="585"/>
        <x:v>0</x:v>
      </x:c>
      <x:c r="R1061" s="26" t="b">
        <x:f t="shared" si="586"/>
        <x:v>0</x:v>
      </x:c>
      <x:c r="S1061" s="26" t="b">
        <x:f t="shared" si="612"/>
        <x:v>0</x:v>
      </x:c>
      <x:c r="T1061" s="26" t="str">
        <x:f t="shared" si="613"/>
        <x:v>不调</x:v>
      </x:c>
      <x:c r="U1061" s="34">
        <x:f t="shared" si="587"/>
        <x:v>0.13166119590530645</x:v>
      </x:c>
      <x:c r="V1061" s="34">
        <x:f t="shared" si="588"/>
        <x:v>0.11585320949609117</x:v>
      </x:c>
      <x:c r="W1061" s="34">
        <x:f t="shared" si="589"/>
        <x:v>0.91561255779590278</x:v>
      </x:c>
      <x:c r="X1061" s="34">
        <x:f t="shared" si="590"/>
        <x:v>7.3788688688286599E-2</x:v>
      </x:c>
      <x:c r="Y1061" s="34">
        <x:f t="shared" si="614"/>
        <x:v>0.99998626710299976</x:v>
      </x:c>
      <x:c r="Z1061" s="34">
        <x:f t="shared" si="591"/>
        <x:v>0.13165938781566416</x:v>
      </x:c>
      <x:c r="AA1061" s="34">
        <x:f t="shared" si="592"/>
        <x:v>0.11585161849589801</x:v>
      </x:c>
      <x:c r="AB1061" s="34">
        <x:f t="shared" si="593"/>
        <x:v>0.91559998378295449</x:v>
      </x:c>
      <x:c r="AC1061" s="34">
        <x:f t="shared" si="594"/>
        <x:v>7.3787675355825061E-2</x:v>
      </x:c>
      <x:c r="AD1061" s="34">
        <x:f t="shared" si="595"/>
        <x:v>1.2368986654503418</x:v>
      </x:c>
      <x:c r="AE1061" s="34">
        <x:f t="shared" si="615"/>
        <x:v>1.242865545467589</x:v>
      </x:c>
      <x:c r="AF1061" s="33">
        <x:f t="shared" si="596"/>
        <x:v>-4.8009054873288104E-3</x:v>
      </x:c>
      <x:c r="AG1061" s="33">
        <x:f t="shared" si="616"/>
        <x:v>-1.0605098787530576E-4</x:v>
      </x:c>
      <x:c r="AH1061" s="30">
        <x:f t="shared" si="617"/>
        <x:v>45289</x:v>
      </x:c>
      <x:c r="AI1061" s="36">
        <x:f t="shared" si="597"/>
        <x:v>2024</x:v>
      </x:c>
      <x:c r="AJ1061" s="36">
        <x:f t="shared" si="598"/>
        <x:v>3</x:v>
      </x:c>
      <x:c r="AK1061" s="26">
        <x:f t="shared" si="599"/>
        <x:v>0</x:v>
      </x:c>
      <x:c r="AL1061" s="34">
        <x:f t="shared" si="618"/>
        <x:v>1.2171901712870838</x:v>
      </x:c>
      <x:c r="AM1061" s="35" t="str">
        <x:f t="shared" si="600"/>
      </x:c>
      <x:c r="AN1061" s="34">
        <x:f t="shared" si="619"/>
        <x:v>1.2370298536883566</x:v>
      </x:c>
      <x:c r="AO1061" s="35">
        <x:f t="shared" si="601"/>
        <x:v>-1.0605098787530576E-4</x:v>
      </x:c>
      <x:c r="AP1061" s="31">
        <x:f t="shared" si="602"/>
        <x:v>1</x:v>
      </x:c>
      <x:c r="AQ1061" s="26" t="b">
        <x:f t="shared" si="603"/>
        <x:v>1</x:v>
      </x:c>
    </x:row>
    <x:row r="1062">
      <x:c r="A1062" s="30" t="n">
        <x:f>'净值底稿'!A1024</x:f>
        <x:v>45371</x:v>
      </x:c>
      <x:c r="B1062" s="32" t="n">
        <x:f>'净值底稿'!F1024</x:f>
        <x:v>1.667706348093675</x:v>
      </x:c>
      <x:c r="C1062" s="32" t="n">
        <x:f>'净值底稿'!O1024</x:f>
        <x:v>1.1655955749170228</x:v>
      </x:c>
      <x:c r="D1062" s="32" t="n">
        <x:f>'净值底稿'!P1024</x:f>
        <x:v>1.6632</x:v>
      </x:c>
      <x:c r="E1062" s="32" t="n">
        <x:f>'净值底稿'!Q1024</x:f>
        <x:v>1.7982</x:v>
      </x:c>
      <x:c r="F1062" s="33">
        <x:f t="shared" si="604"/>
        <x:v>1.1505902285828817E-3</x:v>
      </x:c>
      <x:c r="G1062" s="33">
        <x:f t="shared" si="605"/>
        <x:v>5.9113147726597148E-3</x:v>
      </x:c>
      <x:c r="H1062" s="33">
        <x:f t="shared" si="606"/>
        <x:v>-3.0053495221493698E-4</x:v>
      </x:c>
      <x:c r="I1062" s="33">
        <x:f t="shared" si="607"/>
        <x:v>2.0618556701030855E-3</x:v>
      </x:c>
      <x:c r="J1062" s="34">
        <x:f t="shared" si="608"/>
        <x:v>0.13181087382078607</x:v>
      </x:c>
      <x:c r="K1062" s="34">
        <x:f t="shared" si="609"/>
        <x:v>0.11653645387974934</x:v>
      </x:c>
      <x:c r="L1062" s="34">
        <x:f t="shared" si="610"/>
        <x:v>0.9153248139855803</x:v>
      </x:c>
      <x:c r="M1062" s="34">
        <x:f t="shared" si="611"/>
        <x:v>7.393981489264119E-2</x:v>
      </x:c>
      <x:c r="N1062" s="34">
        <x:f t="shared" si="582"/>
        <x:v>1.2376119565787569</x:v>
      </x:c>
      <x:c r="O1062" s="35">
        <x:f t="shared" si="583"/>
        <x:v>0.20066655495722946</x:v>
      </x:c>
      <x:c r="P1062" s="26" t="b">
        <x:f t="shared" si="584"/>
        <x:v>0</x:v>
      </x:c>
      <x:c r="Q1062" s="26" t="b">
        <x:f t="shared" si="585"/>
        <x:v>0</x:v>
      </x:c>
      <x:c r="R1062" s="26" t="b">
        <x:f t="shared" si="586"/>
        <x:v>0</x:v>
      </x:c>
      <x:c r="S1062" s="26" t="b">
        <x:f t="shared" si="612"/>
        <x:v>0</x:v>
      </x:c>
      <x:c r="T1062" s="26" t="str">
        <x:f t="shared" si="613"/>
        <x:v>不调</x:v>
      </x:c>
      <x:c r="U1062" s="34">
        <x:f t="shared" si="587"/>
        <x:v>0.13181087382078607</x:v>
      </x:c>
      <x:c r="V1062" s="34">
        <x:f t="shared" si="588"/>
        <x:v>0.11653645387974934</x:v>
      </x:c>
      <x:c r="W1062" s="34">
        <x:f t="shared" si="589"/>
        <x:v>0.9153248139855803</x:v>
      </x:c>
      <x:c r="X1062" s="34">
        <x:f t="shared" si="590"/>
        <x:v>7.393981489264119E-2</x:v>
      </x:c>
      <x:c r="Y1062" s="34">
        <x:f t="shared" si="614"/>
        <x:v>0.99998626710299976</x:v>
      </x:c>
      <x:c r="Z1062" s="34">
        <x:f t="shared" si="591"/>
        <x:v>0.13180906367563239</x:v>
      </x:c>
      <x:c r="AA1062" s="34">
        <x:f t="shared" si="592"/>
        <x:v>0.11653485349663144</x:v>
      </x:c>
      <x:c r="AB1062" s="34">
        <x:f t="shared" si="593"/>
        <x:v>0.91531224392418808</x:v>
      </x:c>
      <x:c r="AC1062" s="34">
        <x:f t="shared" si="594"/>
        <x:v>7.393879948477905E-2</x:v>
      </x:c>
      <x:c r="AD1062" s="34">
        <x:f t="shared" si="595"/>
        <x:v>1.2375949605812311</x:v>
      </x:c>
      <x:c r="AE1062" s="34">
        <x:f t="shared" si="615"/>
        <x:v>1.242865545467589</x:v>
      </x:c>
      <x:c r="AF1062" s="33">
        <x:f t="shared" si="596"/>
        <x:v>-4.2406718132772525E-3</x:v>
      </x:c>
      <x:c r="AG1062" s="33">
        <x:f t="shared" si="616"/>
        <x:v>5.6293627791714762E-4</x:v>
      </x:c>
      <x:c r="AH1062" s="30">
        <x:f t="shared" si="617"/>
        <x:v>45289</x:v>
      </x:c>
      <x:c r="AI1062" s="36">
        <x:f t="shared" si="597"/>
        <x:v>2024</x:v>
      </x:c>
      <x:c r="AJ1062" s="36">
        <x:f t="shared" si="598"/>
        <x:v>3</x:v>
      </x:c>
      <x:c r="AK1062" s="26">
        <x:f t="shared" si="599"/>
        <x:v>0</x:v>
      </x:c>
      <x:c r="AL1062" s="34">
        <x:f t="shared" si="618"/>
        <x:v>1.2171901712870838</x:v>
      </x:c>
      <x:c r="AM1062" s="35" t="str">
        <x:f t="shared" si="600"/>
      </x:c>
      <x:c r="AN1062" s="34">
        <x:f t="shared" si="619"/>
        <x:v>1.2375949605812311</x:v>
      </x:c>
      <x:c r="AO1062" s="35">
        <x:f t="shared" si="601"/>
        <x:v>0</x:v>
      </x:c>
      <x:c r="AP1062" s="31">
        <x:f t="shared" si="602"/>
        <x:v>1</x:v>
      </x:c>
      <x:c r="AQ1062" s="26" t="b">
        <x:f t="shared" si="603"/>
        <x:v>1</x:v>
      </x:c>
    </x:row>
    <x:row r="1063">
      <x:c r="A1063" s="30" t="n">
        <x:f>'净值底稿'!A1025</x:f>
        <x:v>45372</x:v>
      </x:c>
      <x:c r="B1063" s="32" t="n">
        <x:f>'净值底稿'!F1025</x:f>
        <x:v>1.6587543633985224</x:v>
      </x:c>
      <x:c r="C1063" s="32" t="n">
        <x:f>'净值底稿'!O1025</x:f>
        <x:v>1.1639531464607467</x:v>
      </x:c>
      <x:c r="D1063" s="32" t="n">
        <x:f>'净值底稿'!P1025</x:f>
        <x:v>1.6637</x:v>
      </x:c>
      <x:c r="E1063" s="32" t="n">
        <x:f>'净值底稿'!Q1025</x:f>
        <x:v>1.8317</x:v>
      </x:c>
      <x:c r="F1063" s="33">
        <x:f t="shared" si="604"/>
        <x:v>-5.3678423095200323E-3</x:v>
      </x:c>
      <x:c r="G1063" s="33">
        <x:f t="shared" si="605"/>
        <x:v>-1.4090894746173754E-3</x:v>
      </x:c>
      <x:c r="H1063" s="33">
        <x:f t="shared" si="606"/>
        <x:v>3.0062530062524573E-4</x:v>
      </x:c>
      <x:c r="I1063" s="33">
        <x:f t="shared" si="607"/>
        <x:v>1.8629740851963117E-2</x:v>
      </x:c>
      <x:c r="J1063" s="34">
        <x:f t="shared" si="608"/>
        <x:v>0.1311015334068561</x:v>
      </x:c>
      <x:c r="K1063" s="34">
        <x:f t="shared" si="609"/>
        <x:v>0.11637064546114326</x:v>
      </x:c>
      <x:c r="L1063" s="34">
        <x:f t="shared" si="610"/>
        <x:v>0.91558740994268373</x:v>
      </x:c>
      <x:c r="M1063" s="34">
        <x:f t="shared" si="611"/>
        <x:v>7.5316260158085749E-2</x:v>
      </x:c>
      <x:c r="N1063" s="34">
        <x:f t="shared" si="582"/>
        <x:v>1.2383758489687688</x:v>
      </x:c>
      <x:c r="O1063" s="35">
        <x:f t="shared" si="583"/>
        <x:v>0.19983608294208624</x:v>
      </x:c>
      <x:c r="P1063" s="26" t="b">
        <x:f t="shared" si="584"/>
        <x:v>0</x:v>
      </x:c>
      <x:c r="Q1063" s="26" t="b">
        <x:f t="shared" si="585"/>
        <x:v>0</x:v>
      </x:c>
      <x:c r="R1063" s="26" t="b">
        <x:f t="shared" si="586"/>
        <x:v>0</x:v>
      </x:c>
      <x:c r="S1063" s="26" t="b">
        <x:f t="shared" si="612"/>
        <x:v>0</x:v>
      </x:c>
      <x:c r="T1063" s="26" t="str">
        <x:f t="shared" si="613"/>
        <x:v>不调</x:v>
      </x:c>
      <x:c r="U1063" s="34">
        <x:f t="shared" si="587"/>
        <x:v>0.1311015334068561</x:v>
      </x:c>
      <x:c r="V1063" s="34">
        <x:f t="shared" si="588"/>
        <x:v>0.11637064546114326</x:v>
      </x:c>
      <x:c r="W1063" s="34">
        <x:f t="shared" si="589"/>
        <x:v>0.91558740994268373</x:v>
      </x:c>
      <x:c r="X1063" s="34">
        <x:f t="shared" si="590"/>
        <x:v>7.5316260158085749E-2</x:v>
      </x:c>
      <x:c r="Y1063" s="34">
        <x:f t="shared" si="614"/>
        <x:v>0.99998626710299976</x:v>
      </x:c>
      <x:c r="Z1063" s="34">
        <x:f t="shared" si="591"/>
        <x:v>0.13109973300300123</x:v>
      </x:c>
      <x:c r="AA1063" s="34">
        <x:f t="shared" si="592"/>
        <x:v>0.11636904735505529</x:v>
      </x:c>
      <x:c r="AB1063" s="34">
        <x:f t="shared" si="593"/>
        <x:v>0.91557483627508829</x:v>
      </x:c>
      <x:c r="AC1063" s="34">
        <x:f t="shared" si="594"/>
        <x:v>7.5315225847642553E-2</x:v>
      </x:c>
      <x:c r="AD1063" s="34">
        <x:f t="shared" si="595"/>
        <x:v>1.2383588424807874</x:v>
      </x:c>
      <x:c r="AE1063" s="34">
        <x:f t="shared" si="615"/>
        <x:v>1.242865545467589</x:v>
      </x:c>
      <x:c r="AF1063" s="33">
        <x:f t="shared" si="596"/>
        <x:v>-3.6260583481747544E-3</x:v>
      </x:c>
      <x:c r="AG1063" s="33">
        <x:f t="shared" si="616"/>
        <x:v>6.172309389476105E-4</x:v>
      </x:c>
      <x:c r="AH1063" s="30">
        <x:f t="shared" si="617"/>
        <x:v>45289</x:v>
      </x:c>
      <x:c r="AI1063" s="36">
        <x:f t="shared" si="597"/>
        <x:v>2024</x:v>
      </x:c>
      <x:c r="AJ1063" s="36">
        <x:f t="shared" si="598"/>
        <x:v>3</x:v>
      </x:c>
      <x:c r="AK1063" s="26">
        <x:f t="shared" si="599"/>
        <x:v>0</x:v>
      </x:c>
      <x:c r="AL1063" s="34">
        <x:f t="shared" si="618"/>
        <x:v>1.2171901712870838</x:v>
      </x:c>
      <x:c r="AM1063" s="35" t="str">
        <x:f t="shared" si="600"/>
      </x:c>
      <x:c r="AN1063" s="34">
        <x:f t="shared" si="619"/>
        <x:v>1.2383588424807874</x:v>
      </x:c>
      <x:c r="AO1063" s="35">
        <x:f t="shared" si="601"/>
        <x:v>0</x:v>
      </x:c>
      <x:c r="AP1063" s="31">
        <x:f t="shared" si="602"/>
        <x:v>1</x:v>
      </x:c>
      <x:c r="AQ1063" s="26" t="b">
        <x:f t="shared" si="603"/>
        <x:v>1</x:v>
      </x:c>
    </x:row>
    <x:row r="1064">
      <x:c r="A1064" s="30" t="n">
        <x:f>'净值底稿'!A1026</x:f>
        <x:v>45373</x:v>
      </x:c>
      <x:c r="B1064" s="32" t="n">
        <x:f>'净值底稿'!F1026</x:f>
        <x:v>1.6693170812615223</x:v>
      </x:c>
      <x:c r="C1064" s="32" t="n">
        <x:f>'净值底稿'!O1026</x:f>
        <x:v>1.1505154251193503</x:v>
      </x:c>
      <x:c r="D1064" s="32" t="n">
        <x:f>'净值底稿'!P1026</x:f>
        <x:v>1.6634</x:v>
      </x:c>
      <x:c r="E1064" s="32" t="n">
        <x:f>'净值底稿'!Q1026</x:f>
        <x:v>1.8192</x:v>
      </x:c>
      <x:c r="F1064" s="33">
        <x:f t="shared" si="604"/>
        <x:v>6.3678613880830959E-3</x:v>
      </x:c>
      <x:c r="G1064" s="33">
        <x:f t="shared" si="605"/>
        <x:v>-1.1544898849456864E-2</x:v>
      </x:c>
      <x:c r="H1064" s="33">
        <x:f t="shared" si="606"/>
        <x:v>-1.8032097132891778E-4</x:v>
      </x:c>
      <x:c r="I1064" s="33">
        <x:f t="shared" si="607"/>
        <x:v>-6.8242616148933566E-3</x:v>
      </x:c>
      <x:c r="J1064" s="34">
        <x:f t="shared" si="608"/>
        <x:v>0.13193455793077905</x:v>
      </x:c>
      <x:c r="K1064" s="34">
        <x:f t="shared" si="609"/>
        <x:v>0.11502557847413353</x:v>
      </x:c>
      <x:c r="L1064" s="34">
        <x:f t="shared" si="610"/>
        <x:v>0.91540973893128685</x:v>
      </x:c>
      <x:c r="M1064" s="34">
        <x:f t="shared" si="611"/>
        <x:v>7.4801255042873466E-2</x:v>
      </x:c>
      <x:c r="N1064" s="34">
        <x:f t="shared" si="582"/>
        <x:v>1.2371711303790729</x:v>
      </x:c>
      <x:c r="O1064" s="35">
        <x:f t="shared" si="583"/>
        <x:v>0.19961679539777433</x:v>
      </x:c>
      <x:c r="P1064" s="26" t="b">
        <x:f t="shared" si="584"/>
        <x:v>0</x:v>
      </x:c>
      <x:c r="Q1064" s="26" t="b">
        <x:f t="shared" si="585"/>
        <x:v>0</x:v>
      </x:c>
      <x:c r="R1064" s="26" t="b">
        <x:f t="shared" si="586"/>
        <x:v>0</x:v>
      </x:c>
      <x:c r="S1064" s="26" t="b">
        <x:f t="shared" si="612"/>
        <x:v>0</x:v>
      </x:c>
      <x:c r="T1064" s="26" t="str">
        <x:f t="shared" si="613"/>
        <x:v>不调</x:v>
      </x:c>
      <x:c r="U1064" s="34">
        <x:f t="shared" si="587"/>
        <x:v>0.13193455793077905</x:v>
      </x:c>
      <x:c r="V1064" s="34">
        <x:f t="shared" si="588"/>
        <x:v>0.11502557847413353</x:v>
      </x:c>
      <x:c r="W1064" s="34">
        <x:f t="shared" si="589"/>
        <x:v>0.91540973893128685</x:v>
      </x:c>
      <x:c r="X1064" s="34">
        <x:f t="shared" si="590"/>
        <x:v>7.4801255042873466E-2</x:v>
      </x:c>
      <x:c r="Y1064" s="34">
        <x:f t="shared" si="614"/>
        <x:v>0.99998626710299976</x:v>
      </x:c>
      <x:c r="Z1064" s="34">
        <x:f t="shared" si="591"/>
        <x:v>0.13193274608708422</x:v>
      </x:c>
      <x:c r="AA1064" s="34">
        <x:f t="shared" si="592"/>
        <x:v>0.11502399883971196</x:v>
      </x:c>
      <x:c r="AB1064" s="34">
        <x:f t="shared" si="593"/>
        <x:v>0.91539716770362911</x:v>
      </x:c>
      <x:c r="AC1064" s="34">
        <x:f t="shared" si="594"/>
        <x:v>7.4800227804942471E-2</x:v>
      </x:c>
      <x:c r="AD1064" s="34">
        <x:f t="shared" si="595"/>
        <x:v>1.2371541404353676</x:v>
      </x:c>
      <x:c r="AE1064" s="34">
        <x:f t="shared" si="615"/>
        <x:v>1.242865545467589</x:v>
      </x:c>
      <x:c r="AF1064" s="33">
        <x:f t="shared" si="596"/>
        <x:v>-4.5953522913635414E-3</x:v>
      </x:c>
      <x:c r="AG1064" s="33">
        <x:f t="shared" si="616"/>
        <x:v>-9.7282145053079194E-4</x:v>
      </x:c>
      <x:c r="AH1064" s="30">
        <x:f t="shared" si="617"/>
        <x:v>45289</x:v>
      </x:c>
      <x:c r="AI1064" s="36">
        <x:f t="shared" si="597"/>
        <x:v>2024</x:v>
      </x:c>
      <x:c r="AJ1064" s="36">
        <x:f t="shared" si="598"/>
        <x:v>3</x:v>
      </x:c>
      <x:c r="AK1064" s="26">
        <x:f t="shared" si="599"/>
        <x:v>0</x:v>
      </x:c>
      <x:c r="AL1064" s="34">
        <x:f t="shared" si="618"/>
        <x:v>1.2171901712870838</x:v>
      </x:c>
      <x:c r="AM1064" s="35" t="str">
        <x:f t="shared" si="600"/>
      </x:c>
      <x:c r="AN1064" s="34">
        <x:f t="shared" si="619"/>
        <x:v>1.2383588424807874</x:v>
      </x:c>
      <x:c r="AO1064" s="35">
        <x:f t="shared" si="601"/>
        <x:v>-9.7282145053079194E-4</x:v>
      </x:c>
      <x:c r="AP1064" s="31">
        <x:f t="shared" si="602"/>
        <x:v>1</x:v>
      </x:c>
      <x:c r="AQ1064" s="26" t="b">
        <x:f t="shared" si="603"/>
        <x:v>1</x:v>
      </x:c>
    </x:row>
    <x:row r="1065">
      <x:c r="A1065" s="30" t="n">
        <x:f>'净值底稿'!A1027</x:f>
        <x:v>45376</x:v>
      </x:c>
      <x:c r="B1065" s="32" t="n">
        <x:f>'净值底稿'!F1027</x:f>
        <x:v>1.6254990515228875</x:v>
      </x:c>
      <x:c r="C1065" s="32" t="n">
        <x:f>'净值底稿'!O1027</x:f>
        <x:v>1.1347199202538314</x:v>
      </x:c>
      <x:c r="D1065" s="32" t="n">
        <x:f>'净值底稿'!P1027</x:f>
        <x:v>1.6628</x:v>
      </x:c>
      <x:c r="E1065" s="32" t="n">
        <x:f>'净值底稿'!Q1027</x:f>
        <x:v>1.8194</x:v>
      </x:c>
      <x:c r="F1065" s="33">
        <x:f t="shared" si="604"/>
        <x:v>-2.6249075283840573E-2</x:v>
      </x:c>
      <x:c r="G1065" s="33">
        <x:f t="shared" si="605"/>
        <x:v>-1.3729068312039683E-2</x:v>
      </x:c>
      <x:c r="H1065" s="33">
        <x:f t="shared" si="606"/>
        <x:v>-3.607069856919054E-4</x:v>
      </x:c>
      <x:c r="I1065" s="33">
        <x:f t="shared" si="607"/>
        <x:v>1.0993843447670848E-4</x:v>
      </x:c>
      <x:c r="J1065" s="34">
        <x:f t="shared" si="608"/>
        <x:v>0.12846963350264051</x:v>
      </x:c>
      <x:c r="K1065" s="34">
        <x:f t="shared" si="609"/>
        <x:v>0.11344482650211758</x:v>
      </x:c>
      <x:c r="L1065" s="34">
        <x:f t="shared" si="610"/>
        <x:v>0.91506697755055588</x:v>
      </x:c>
      <x:c r="M1065" s="34">
        <x:f t="shared" si="611"/>
        <x:v>7.4808451224885844E-2</x:v>
      </x:c>
      <x:c r="N1065" s="34">
        <x:f t="shared" si="582"/>
        <x:v>1.2317898887801999</x:v>
      </x:c>
      <x:c r="O1065" s="35">
        <x:f t="shared" si="583"/>
        <x:v>0.19639263336080623</x:v>
      </x:c>
      <x:c r="P1065" s="26" t="b">
        <x:f t="shared" si="584"/>
        <x:v>0</x:v>
      </x:c>
      <x:c r="Q1065" s="26" t="b">
        <x:f t="shared" si="585"/>
        <x:v>0</x:v>
      </x:c>
      <x:c r="R1065" s="26" t="b">
        <x:f t="shared" si="586"/>
        <x:v>0</x:v>
      </x:c>
      <x:c r="S1065" s="26" t="b">
        <x:f t="shared" si="612"/>
        <x:v>0</x:v>
      </x:c>
      <x:c r="T1065" s="26" t="str">
        <x:f t="shared" si="613"/>
        <x:v>不调</x:v>
      </x:c>
      <x:c r="U1065" s="34">
        <x:f t="shared" si="587"/>
        <x:v>0.12846963350264051</x:v>
      </x:c>
      <x:c r="V1065" s="34">
        <x:f t="shared" si="588"/>
        <x:v>0.11344482650211758</x:v>
      </x:c>
      <x:c r="W1065" s="34">
        <x:f t="shared" si="589"/>
        <x:v>0.91506697755055588</x:v>
      </x:c>
      <x:c r="X1065" s="34">
        <x:f t="shared" si="590"/>
        <x:v>7.4808451224885844E-2</x:v>
      </x:c>
      <x:c r="Y1065" s="34">
        <x:f t="shared" si="614"/>
        <x:v>0.99995880187477393</x:v>
      </x:c>
      <x:c r="Z1065" s="34">
        <x:f t="shared" si="591"/>
        <x:v>0.12846434079459174</x:v>
      </x:c>
      <x:c r="AA1065" s="34">
        <x:f t="shared" si="592"/>
        <x:v>0.1134401527879491</x:v>
      </x:c>
      <x:c r="AB1065" s="34">
        <x:f t="shared" si="593"/>
        <x:v>0.91502927850662452</x:v>
      </x:c>
      <x:c r="AC1065" s="34">
        <x:f t="shared" si="594"/>
        <x:v>7.480536925694431E-2</x:v>
      </x:c>
      <x:c r="AD1065" s="34">
        <x:f t="shared" si="595"/>
        <x:v>1.2317391413461098</x:v>
      </x:c>
      <x:c r="AE1065" s="34">
        <x:f t="shared" si="615"/>
        <x:v>1.242865545467589</x:v>
      </x:c>
      <x:c r="AF1065" s="33">
        <x:f t="shared" si="596"/>
        <x:v>-8.9522186547484894E-3</x:v>
      </x:c>
      <x:c r="AG1065" s="33">
        <x:f t="shared" si="616"/>
        <x:v>-4.3769801290501897E-3</x:v>
      </x:c>
      <x:c r="AH1065" s="30">
        <x:f t="shared" si="617"/>
        <x:v>45289</x:v>
      </x:c>
      <x:c r="AI1065" s="36">
        <x:f t="shared" si="597"/>
        <x:v>2024</x:v>
      </x:c>
      <x:c r="AJ1065" s="36">
        <x:f t="shared" si="598"/>
        <x:v>3</x:v>
      </x:c>
      <x:c r="AK1065" s="26">
        <x:f t="shared" si="599"/>
        <x:v>0</x:v>
      </x:c>
      <x:c r="AL1065" s="34">
        <x:f t="shared" si="618"/>
        <x:v>1.2171901712870838</x:v>
      </x:c>
      <x:c r="AM1065" s="35" t="str">
        <x:f t="shared" si="600"/>
      </x:c>
      <x:c r="AN1065" s="34">
        <x:f t="shared" si="619"/>
        <x:v>1.2383588424807874</x:v>
      </x:c>
      <x:c r="AO1065" s="35">
        <x:f t="shared" si="601"/>
        <x:v>-5.3455435594229606E-3</x:v>
      </x:c>
      <x:c r="AP1065" s="31">
        <x:f t="shared" si="602"/>
        <x:v>1</x:v>
      </x:c>
      <x:c r="AQ1065" s="26" t="b">
        <x:f t="shared" si="603"/>
        <x:v>1</x:v>
      </x:c>
    </x:row>
    <x:row r="1066">
      <x:c r="A1066" s="30" t="n">
        <x:f>'净值底稿'!A1028</x:f>
        <x:v>45377</x:v>
      </x:c>
      <x:c r="B1066" s="32" t="n">
        <x:f>'净值底稿'!F1028</x:f>
        <x:v>1.611397172022155</x:v>
      </x:c>
      <x:c r="C1066" s="32" t="n">
        <x:f>'净值底稿'!O1028</x:f>
        <x:v>1.1351530390441142</x:v>
      </x:c>
      <x:c r="D1066" s="32" t="n">
        <x:f>'净值底稿'!P1028</x:f>
        <x:v>1.6628</x:v>
      </x:c>
      <x:c r="E1066" s="32" t="n">
        <x:f>'净值底稿'!Q1028</x:f>
        <x:v>1.8238</x:v>
      </x:c>
      <x:c r="F1066" s="33">
        <x:f t="shared" si="604"/>
        <x:v>-8.6754153978255699E-3</x:v>
      </x:c>
      <x:c r="G1066" s="33">
        <x:f t="shared" si="605"/>
        <x:v>3.8169664826703809E-4</x:v>
      </x:c>
      <x:c r="H1066" s="33">
        <x:f t="shared" si="606"/>
        <x:v>0</x:v>
      </x:c>
      <x:c r="I1066" s="33">
        <x:f t="shared" si="607"/>
        <x:v>2.4183796856107609E-3</x:v>
      </x:c>
      <x:c r="J1066" s="34">
        <x:f t="shared" si="608"/>
        <x:v>0.12734985927439083</x:v>
      </x:c>
      <x:c r="K1066" s="34">
        <x:f t="shared" si="609"/>
        <x:v>0.11348345251404716</x:v>
      </x:c>
      <x:c r="L1066" s="34">
        <x:f t="shared" si="610"/>
        <x:v>0.91502927850662452</x:v>
      </x:c>
      <x:c r="M1066" s="34">
        <x:f t="shared" si="611"/>
        <x:v>7.4986277042329921E-2</x:v>
      </x:c>
      <x:c r="N1066" s="34" t="n">
        <x:f t="shared" ref="N1066:N1129" si="620">SUM(J1066:M1066)</x:f>
        <x:v>1.2308488673373925</x:v>
      </x:c>
      <x:c r="O1066" s="35" t="n">
        <x:f t="shared" ref="O1066:O1129" si="621">IFERROR((J1066+K1066)/N1066,0)</x:f>
        <x:v>0.19566440541917668</x:v>
      </x:c>
      <x:c r="P1066" s="26" t="b">
        <x:f t="shared" ref="P1066:P1129" si="622">AND(MONTH(A1066)=12,OR(A1067="",YEAR(A1066)&lt;&gt;YEAR(A1067)))</x:f>
        <x:v>0</x:v>
      </x:c>
      <x:c r="Q1066" s="26" t="b">
        <x:f t="shared" ref="Q1066:Q1129" si="623">AND(MOD(MONTH(A1066),3)=0,OR(A1067="",MONTH(A1066)&lt;&gt;MONTH(A1067)))</x:f>
        <x:v>0</x:v>
      </x:c>
      <x:c r="R1066" s="26" t="b">
        <x:f t="shared" ref="R1066:R1129" si="624">OR(O1066&gt;$E$7,O1066&lt;$E$6)</x:f>
        <x:v>0</x:v>
      </x:c>
      <x:c r="S1066" s="26" t="b">
        <x:f t="shared" si="612"/>
        <x:v>0</x:v>
      </x:c>
      <x:c r="T1066" s="26" t="str">
        <x:f t="shared" si="613"/>
        <x:v>不调</x:v>
      </x:c>
      <x:c r="U1066" s="34" t="n">
        <x:f t="shared" ref="U1066:U1129" si="625">IF(OR(T1066="年末+季度",T1066="季度+动态"),N1066*$E$5/2,IF(T1066="季度",(J1066+K1066)/2,IF(T1066="动态",N1066*$E$5*IF(J1066+K1066=0,0.5,J1066/(J1066+K1066)),J1066)))</x:f>
        <x:v>0.12734985927439083</x:v>
      </x:c>
      <x:c r="V1066" s="34" t="n">
        <x:f t="shared" ref="V1066:V1129" si="626">IF(OR(T1066="年末+季度",T1066="季度+动态"),N1066*$E$5/2,IF(T1066="季度",(J1066+K1066)/2,IF(T1066="动态",N1066*$E$5*IF(J1066+K1066=0,0.5,K1066/(J1066+K1066)),K1066)))</x:f>
        <x:v>0.11348345251404716</x:v>
      </x:c>
      <x:c r="W1066" s="34" t="n">
        <x:f t="shared" ref="W1066:W1129" si="627">IF(OR(T1066="年末+季度",T1066="季度+动态",T1066="动态"),N1066*(1-$E$5)*IF(L1066+M1066=0,$B$7/($B$7+$B$8),L1066/(L1066+M1066)),L1066)</x:f>
        <x:v>0.9150292785066245</x:v>
      </x:c>
      <x:c r="X1066" s="34" t="n">
        <x:f t="shared" ref="X1066:X1129" si="628">IF(OR(T1066="年末+季度",T1066="季度+动态",T1066="动态"),N1066*(1-$E$5)*IF(L1066+M1066=0,$B$8/($B$7+$B$8),M1066/(L1066+M1066)),M1066)</x:f>
        <x:v>0.07498627704232992</x:v>
      </x:c>
      <x:c r="Y1066" s="34">
        <x:f t="shared" si="614"/>
        <x:v>0.99998626710299976</x:v>
      </x:c>
      <x:c r="Z1066" s="34" t="n">
        <x:f t="shared" ref="Z1066:Z1129" si="629">U1066*Y1066</x:f>
        <x:v>0.12734811039189042</x:v>
      </x:c>
      <x:c r="AA1066" s="34" t="n">
        <x:f t="shared" ref="AA1066:AA1129" si="630">V1066*Y1066</x:f>
        <x:v>0.11348189405748256</x:v>
      </x:c>
      <x:c r="AB1066" s="34" t="n">
        <x:f t="shared" ref="AB1066:AB1129" si="631">W1066*Y1066</x:f>
        <x:v>0.9150167125037906</x:v>
      </x:c>
      <x:c r="AC1066" s="34" t="n">
        <x:f t="shared" ref="AC1066:AC1129" si="632">X1066*Y1066</x:f>
        <x:v>0.07498524726351087</x:v>
      </x:c>
      <x:c r="AD1066" s="34" t="n">
        <x:f t="shared" ref="AD1066:AD1129" si="633">SUM(Z1066:AC1066)</x:f>
        <x:v>1.2308319642166743</x:v>
      </x:c>
      <x:c r="AE1066" s="34">
        <x:f t="shared" si="615"/>
        <x:v>1.242865545467589</x:v>
      </x:c>
      <x:c r="AF1066" s="33" t="n">
        <x:f t="shared" ref="AF1066:AF1129" si="634">AD1066/AE1066-1</x:f>
        <x:v>-0.009682126352925313</x:v>
      </x:c>
      <x:c r="AG1066" s="33">
        <x:f t="shared" si="616"/>
        <x:v>-7.3650101631428377E-4</x:v>
      </x:c>
      <x:c r="AH1066" s="30">
        <x:f t="shared" si="617"/>
        <x:v>45289</x:v>
      </x:c>
      <x:c r="AI1066" s="36" t="n">
        <x:f t="shared" ref="AI1066:AI1129" si="635">YEAR(A1066)</x:f>
        <x:v>2024</x:v>
      </x:c>
      <x:c r="AJ1066" s="36" t="n">
        <x:f t="shared" ref="AJ1066:AJ1129" si="636">MONTH(A1066)</x:f>
        <x:v>3</x:v>
      </x:c>
      <x:c r="AK1066" s="26" t="n">
        <x:f t="shared" ref="AK1066:AK1129" si="637">IF(MONTH(A1066)&lt;&gt;MONTH(A1067),1,0)</x:f>
        <x:v>0</x:v>
      </x:c>
      <x:c r="AL1066" s="34">
        <x:f t="shared" si="618"/>
        <x:v>1.2171901712870838</x:v>
      </x:c>
      <x:c r="AM1066" s="35" t="str">
        <x:f t="shared" ref="AM1066:AM1129" si="638">IF(AK1066,AD1066/AL1066-1,"")</x:f>
      </x:c>
      <x:c r="AN1066" s="34">
        <x:f t="shared" si="619"/>
        <x:v>1.2383588424807874</x:v>
      </x:c>
      <x:c r="AO1066" s="35" t="n">
        <x:f t="shared" ref="AO1066:AO1129" si="639">AD1066/AN1066-1</x:f>
        <x:v>-0.006078107577472958</x:v>
      </x:c>
      <x:c r="AP1066" s="31" t="n">
        <x:f t="shared" ref="AP1066:AP1129" si="640">IFERROR(SUM(Z1066:AC1066)/AD1066,0)</x:f>
        <x:v>1</x:v>
      </x:c>
      <x:c r="AQ1066" s="26" t="b">
        <x:f t="shared" ref="AQ1066:AQ1129" si="641">AND(B1066&gt;0,C1066&gt;0,D1066&gt;0,E1066&gt;0)</x:f>
        <x:v>1</x:v>
      </x:c>
    </x:row>
    <x:row r="1067">
      <x:c r="A1067" s="30" t="n">
        <x:f>'净值底稿'!A1029</x:f>
        <x:v>45378</x:v>
      </x:c>
      <x:c r="B1067" s="32" t="n">
        <x:f>'净值底稿'!F1029</x:f>
        <x:v>1.569552572083345</x:v>
      </x:c>
      <x:c r="C1067" s="32" t="n">
        <x:f>'净值底稿'!O1029</x:f>
        <x:v>1.1101787516262551</x:v>
      </x:c>
      <x:c r="D1067" s="32" t="n">
        <x:f>'净值底稿'!P1029</x:f>
        <x:v>1.6646</x:v>
      </x:c>
      <x:c r="E1067" s="32" t="n">
        <x:f>'净值底稿'!Q1029</x:f>
        <x:v>1.8356</x:v>
      </x:c>
      <x:c r="F1067" s="33" t="n">
        <x:f t="shared" ref="F1067:F1130" si="642">IFERROR(B1067/B1066-1,0)</x:f>
        <x:v>-0.02596789957518597</x:v>
      </x:c>
      <x:c r="G1067" s="33" t="n">
        <x:f t="shared" ref="G1067:G1130" si="643">IFERROR(C1067/C1066-1,0)</x:f>
        <x:v>-0.022000810955753902</x:v>
      </x:c>
      <x:c r="H1067" s="33" t="n">
        <x:f t="shared" ref="H1067:H1130" si="644">IFERROR(D1067/D1066-1,0)</x:f>
        <x:v>0.0010825114265096136</x:v>
      </x:c>
      <x:c r="I1067" s="33" t="n">
        <x:f t="shared" ref="I1067:I1130" si="645">IFERROR(E1067/E1066-1,0)</x:f>
        <x:v>0.006470007676280254</x:v>
      </x:c>
      <x:c r="J1067" s="34" t="n">
        <x:f t="shared" ref="J1067:J1130" si="646">Z1066*(1+F1067)</x:f>
        <x:v>0.12404114745014412</x:v>
      </x:c>
      <x:c r="K1067" s="34" t="n">
        <x:f t="shared" ref="K1067:K1130" si="647">AA1066*(1+G1067)</x:f>
        <x:v>0.110985200359423</x:v>
      </x:c>
      <x:c r="L1067" s="34" t="n">
        <x:f t="shared" ref="L1067:L1130" si="648">AB1066*(1+H1067)</x:f>
        <x:v>0.9160072285505232</x:v>
      </x:c>
      <x:c r="M1067" s="34" t="n">
        <x:f t="shared" ref="M1067:M1130" si="649">AC1066*(1+I1067)</x:f>
        <x:v>0.07547040238891356</x:v>
      </x:c>
      <x:c r="N1067" s="34">
        <x:f t="shared" si="620"/>
        <x:v>1.2265039787490037</x:v>
      </x:c>
      <x:c r="O1067" s="35">
        <x:f t="shared" si="621"/>
        <x:v>0.19162298034229513</x:v>
      </x:c>
      <x:c r="P1067" s="26" t="b">
        <x:f t="shared" si="622"/>
        <x:v>0</x:v>
      </x:c>
      <x:c r="Q1067" s="26" t="b">
        <x:f t="shared" si="623"/>
        <x:v>0</x:v>
      </x:c>
      <x:c r="R1067" s="26" t="b">
        <x:f t="shared" si="624"/>
        <x:v>0</x:v>
      </x:c>
      <x:c r="S1067" s="26" t="b">
        <x:f t="shared" ref="S1067:S1130" si="650">AND(OR(P1067,Q1067,R1067),A1067-AH1066&gt;$E$8)</x:f>
        <x:v>0</x:v>
      </x:c>
      <x:c r="T1067" s="26" t="str">
        <x:f t="shared" ref="T1067:T1130" si="651">IF(NOT(OR(P1067,Q1067,R1067)),"不调",IF(NOT(S1067),"间隔规则跳过",IF(P1067,"年末+季度",IF(AND(Q1067,R1067),"季度+动态",IF(Q1067,"季度","动态")))))</x:f>
        <x:v>不调</x:v>
      </x:c>
      <x:c r="U1067" s="34">
        <x:f t="shared" si="625"/>
        <x:v>0.12404114745014412</x:v>
      </x:c>
      <x:c r="V1067" s="34">
        <x:f t="shared" si="626"/>
        <x:v>0.110985200359423</x:v>
      </x:c>
      <x:c r="W1067" s="34">
        <x:f t="shared" si="627"/>
        <x:v>0.91600722855052319</x:v>
      </x:c>
      <x:c r="X1067" s="34">
        <x:f t="shared" si="628"/>
        <x:v>7.547040238891356E-2</x:v>
      </x:c>
      <x:c r="Y1067" s="34" t="n">
        <x:f t="shared" ref="Y1067:Y1130" si="652">POWER(1-$H$5,(A1067-A1066)/$H$8)</x:f>
        <x:v>0.9999862671029998</x:v>
      </x:c>
      <x:c r="Z1067" s="34">
        <x:f t="shared" si="629"/>
        <x:v>0.12403944400584239</x:v>
      </x:c>
      <x:c r="AA1067" s="34">
        <x:f t="shared" si="630"/>
        <x:v>0.11098367621109791</x:v>
      </x:c>
      <x:c r="AB1067" s="34">
        <x:f t="shared" si="631"/>
        <x:v>0.91599464911760198</x:v>
      </x:c>
      <x:c r="AC1067" s="34">
        <x:f t="shared" si="632"/>
        <x:v>7.5469365961650992E-2</x:v>
      </x:c>
      <x:c r="AD1067" s="34">
        <x:f t="shared" si="633"/>
        <x:v>1.2264871352961932</x:v>
      </x:c>
      <x:c r="AE1067" s="34" t="n">
        <x:f t="shared" ref="AE1067:AE1130" si="653">MAX(AE1066,AD1067)</x:f>
        <x:v>1.242865545467589</x:v>
      </x:c>
      <x:c r="AF1067" s="33">
        <x:f t="shared" si="634"/>
        <x:v>-1.3177942079997007E-2</x:v>
      </x:c>
      <x:c r="AG1067" s="33" t="n">
        <x:f t="shared" ref="AG1067:AG1130" si="654">AD1067/AD1066-1</x:f>
        <x:v>-0.003529993570849599</x:v>
      </x:c>
      <x:c r="AH1067" s="30" t="n">
        <x:f t="shared" ref="AH1067:AH1130" si="655">IF(OR(T1067="年末+季度",T1067="季度+动态",T1067="季度",T1067="动态"),A1067,AH1066)</x:f>
        <x:v>45289</x:v>
      </x:c>
      <x:c r="AI1067" s="36">
        <x:f t="shared" si="635"/>
        <x:v>2024</x:v>
      </x:c>
      <x:c r="AJ1067" s="36">
        <x:f t="shared" si="636"/>
        <x:v>3</x:v>
      </x:c>
      <x:c r="AK1067" s="26">
        <x:f t="shared" si="637"/>
        <x:v>0</x:v>
      </x:c>
      <x:c r="AL1067" s="34" t="n">
        <x:f t="shared" ref="AL1067:AL1130" si="656">IF(AK1066,AD1066,AL1066)</x:f>
        <x:v>1.2171901712870838</x:v>
      </x:c>
      <x:c r="AM1067" s="35" t="str">
        <x:f t="shared" si="638"/>
      </x:c>
      <x:c r="AN1067" s="34" t="n">
        <x:f t="shared" ref="AN1067:AN1130" si="657">IF(AI1067&lt;&gt;AI1066,AD1067,MAX(AN1066,AD1067))</x:f>
        <x:v>1.2383588424807874</x:v>
      </x:c>
      <x:c r="AO1067" s="35">
        <x:f t="shared" si="639"/>
        <x:v>-9.5866454676512003E-3</x:v>
      </x:c>
      <x:c r="AP1067" s="31">
        <x:f t="shared" si="640"/>
        <x:v>1</x:v>
      </x:c>
      <x:c r="AQ1067" s="26" t="b">
        <x:f t="shared" si="641"/>
        <x:v>1</x:v>
      </x:c>
    </x:row>
    <x:row r="1068">
      <x:c r="A1068" s="30" t="n">
        <x:f>'净值底稿'!A1030</x:f>
        <x:v>45379</x:v>
      </x:c>
      <x:c r="B1068" s="32" t="n">
        <x:f>'净值底稿'!F1030</x:f>
        <x:v>1.5950357611506725</x:v>
      </x:c>
      <x:c r="C1068" s="32" t="n">
        <x:f>'净值底稿'!O1030</x:f>
        <x:v>1.124881561349105</x:v>
      </x:c>
      <x:c r="D1068" s="32" t="n">
        <x:f>'净值底稿'!P1030</x:f>
        <x:v>1.6647</x:v>
      </x:c>
      <x:c r="E1068" s="32" t="n">
        <x:f>'净值底稿'!Q1030</x:f>
        <x:v>1.8451</x:v>
      </x:c>
      <x:c r="F1068" s="33">
        <x:f t="shared" si="642"/>
        <x:v>1.6235957635686304E-2</x:v>
      </x:c>
      <x:c r="G1068" s="33">
        <x:f t="shared" si="643"/>
        <x:v>1.3243641802108241E-2</x:v>
      </x:c>
      <x:c r="H1068" s="33">
        <x:f t="shared" si="644"/>
        <x:v>6.0074492370443267E-5</x:v>
      </x:c>
      <x:c r="I1068" s="33">
        <x:f t="shared" si="645"/>
        <x:v>5.1754194813684595E-3</x:v>
      </x:c>
      <x:c r="J1068" s="34">
        <x:f t="shared" si="646"/>
        <x:v>0.12605334316387534</x:v>
      </x:c>
      <x:c r="K1068" s="34">
        <x:f t="shared" si="647"/>
        <x:v>0.11245350426471885</x:v>
      </x:c>
      <x:c r="L1068" s="34">
        <x:f t="shared" si="648"/>
        <x:v>0.9160496770311618</x:v>
      </x:c>
      <x:c r="M1068" s="34">
        <x:f t="shared" si="649"/>
        <x:v>7.5859951588495442E-2</x:v>
      </x:c>
      <x:c r="N1068" s="34">
        <x:f t="shared" si="620"/>
        <x:v>1.2304164760482514</x:v>
      </x:c>
      <x:c r="O1068" s="35">
        <x:f t="shared" si="621"/>
        <x:v>0.1938423713201651</x:v>
      </x:c>
      <x:c r="P1068" s="26" t="b">
        <x:f t="shared" si="622"/>
        <x:v>0</x:v>
      </x:c>
      <x:c r="Q1068" s="26" t="b">
        <x:f t="shared" si="623"/>
        <x:v>0</x:v>
      </x:c>
      <x:c r="R1068" s="26" t="b">
        <x:f t="shared" si="624"/>
        <x:v>0</x:v>
      </x:c>
      <x:c r="S1068" s="26" t="b">
        <x:f t="shared" si="650"/>
        <x:v>0</x:v>
      </x:c>
      <x:c r="T1068" s="26" t="str">
        <x:f t="shared" si="651"/>
        <x:v>不调</x:v>
      </x:c>
      <x:c r="U1068" s="34">
        <x:f t="shared" si="625"/>
        <x:v>0.12605334316387534</x:v>
      </x:c>
      <x:c r="V1068" s="34">
        <x:f t="shared" si="626"/>
        <x:v>0.11245350426471885</x:v>
      </x:c>
      <x:c r="W1068" s="34">
        <x:f t="shared" si="627"/>
        <x:v>0.9160496770311618</x:v>
      </x:c>
      <x:c r="X1068" s="34">
        <x:f t="shared" si="628"/>
        <x:v>7.5859951588495442E-2</x:v>
      </x:c>
      <x:c r="Y1068" s="34">
        <x:f t="shared" si="652"/>
        <x:v>0.99998626710299976</x:v>
      </x:c>
      <x:c r="Z1068" s="34">
        <x:f t="shared" si="629"/>
        <x:v>0.12605161208629714</x:v>
      </x:c>
      <x:c r="AA1068" s="34">
        <x:f t="shared" si="630"/>
        <x:v>0.11245195995232747</x:v>
      </x:c>
      <x:c r="AB1068" s="34">
        <x:f t="shared" si="631"/>
        <x:v>0.91603709701530001</x:v>
      </x:c>
      <x:c r="AC1068" s="34">
        <x:f t="shared" si="632"/>
        <x:v>7.5858909811593836E-2</x:v>
      </x:c>
      <x:c r="AD1068" s="34">
        <x:f t="shared" si="633"/>
        <x:v>1.2303995788655184</x:v>
      </x:c>
      <x:c r="AE1068" s="34">
        <x:f t="shared" si="653"/>
        <x:v>1.242865545467589</x:v>
      </x:c>
      <x:c r="AF1068" s="33">
        <x:f t="shared" si="634"/>
        <x:v>-1.0030020260462402E-2</x:v>
      </x:c>
      <x:c r="AG1068" s="33">
        <x:f t="shared" si="654"/>
        <x:v>3.1899589133319584E-3</x:v>
      </x:c>
      <x:c r="AH1068" s="30">
        <x:f t="shared" si="655"/>
        <x:v>45289</x:v>
      </x:c>
      <x:c r="AI1068" s="36">
        <x:f t="shared" si="635"/>
        <x:v>2024</x:v>
      </x:c>
      <x:c r="AJ1068" s="36">
        <x:f t="shared" si="636"/>
        <x:v>3</x:v>
      </x:c>
      <x:c r="AK1068" s="26">
        <x:f t="shared" si="637"/>
        <x:v>0</x:v>
      </x:c>
      <x:c r="AL1068" s="34">
        <x:f t="shared" si="656"/>
        <x:v>1.2171901712870838</x:v>
      </x:c>
      <x:c r="AM1068" s="35" t="str">
        <x:f t="shared" si="638"/>
      </x:c>
      <x:c r="AN1068" s="34">
        <x:f t="shared" si="657"/>
        <x:v>1.2383588424807874</x:v>
      </x:c>
      <x:c r="AO1068" s="35">
        <x:f t="shared" si="639"/>
        <x:v>-6.4272675594776452E-3</x:v>
      </x:c>
      <x:c r="AP1068" s="31">
        <x:f t="shared" si="640"/>
        <x:v>1</x:v>
      </x:c>
      <x:c r="AQ1068" s="26" t="b">
        <x:f t="shared" si="641"/>
        <x:v>1</x:v>
      </x:c>
    </x:row>
    <x:row r="1069">
      <x:c r="A1069" s="30" t="n">
        <x:f>'净值底稿'!A1031</x:f>
        <x:v>45380</x:v>
      </x:c>
      <x:c r="B1069" s="32" t="n">
        <x:f>'净值底稿'!F1031</x:f>
        <x:v>1.593075715443945</x:v>
      </x:c>
      <x:c r="C1069" s="32" t="n">
        <x:f>'净值底稿'!O1031</x:f>
        <x:v>1.1369340996974524</x:v>
      </x:c>
      <x:c r="D1069" s="32" t="n">
        <x:f>'净值底稿'!P1031</x:f>
        <x:v>1.6656</x:v>
      </x:c>
      <x:c r="E1069" s="32" t="n">
        <x:f>'净值底稿'!Q1031</x:f>
        <x:v>1.8754</x:v>
      </x:c>
      <x:c r="F1069" s="33">
        <x:f t="shared" si="642"/>
        <x:v>-1.2288412300633933E-3</x:v>
      </x:c>
      <x:c r="G1069" s="33">
        <x:f t="shared" si="643"/>
        <x:v>1.0714495429983151E-2</x:v>
      </x:c>
      <x:c r="H1069" s="33">
        <x:f t="shared" si="644"/>
        <x:v>5.4063795278413984E-4</x:v>
      </x:c>
      <x:c r="I1069" s="33">
        <x:f t="shared" si="645"/>
        <x:v>1.6421874153162319E-2</x:v>
      </x:c>
      <x:c r="J1069" s="34">
        <x:f t="shared" si="646"/>
        <x:v>0.12589671466824953</x:v>
      </x:c>
      <x:c r="K1069" s="34">
        <x:f t="shared" si="647"/>
        <x:v>0.11365682596332934</x:v>
      </x:c>
      <x:c r="L1069" s="34">
        <x:f t="shared" si="648"/>
        <x:v>0.91653234143610474</x:v>
      </x:c>
      <x:c r="M1069" s="34">
        <x:f t="shared" si="649"/>
        <x:v>7.7104655281915915E-2</x:v>
      </x:c>
      <x:c r="N1069" s="34">
        <x:f t="shared" si="620"/>
        <x:v>1.2331905373495995</x:v>
      </x:c>
      <x:c r="O1069" s="35">
        <x:f t="shared" si="621"/>
        <x:v>0.19425509146902201</x:v>
      </x:c>
      <x:c r="P1069" s="26" t="b">
        <x:f t="shared" si="622"/>
        <x:v>0</x:v>
      </x:c>
      <x:c r="Q1069" s="26" t="b">
        <x:f t="shared" si="623"/>
        <x:v>1</x:v>
      </x:c>
      <x:c r="R1069" s="26" t="b">
        <x:f t="shared" si="624"/>
        <x:v>0</x:v>
      </x:c>
      <x:c r="S1069" s="26" t="b">
        <x:f t="shared" si="650"/>
        <x:v>1</x:v>
      </x:c>
      <x:c r="T1069" s="26" t="str">
        <x:f t="shared" si="651"/>
        <x:v>季度</x:v>
      </x:c>
      <x:c r="U1069" s="34">
        <x:f t="shared" si="625"/>
        <x:v>0.11977677031578943</x:v>
      </x:c>
      <x:c r="V1069" s="34">
        <x:f t="shared" si="626"/>
        <x:v>0.11977677031578943</x:v>
      </x:c>
      <x:c r="W1069" s="34">
        <x:f t="shared" si="627"/>
        <x:v>0.91653234143610474</x:v>
      </x:c>
      <x:c r="X1069" s="34">
        <x:f t="shared" si="628"/>
        <x:v>7.7104655281915915E-2</x:v>
      </x:c>
      <x:c r="Y1069" s="34">
        <x:f t="shared" si="652"/>
        <x:v>0.99998626710299976</x:v>
      </x:c>
      <x:c r="Z1069" s="34">
        <x:f t="shared" si="629"/>
        <x:v>0.11977512543373967</x:v>
      </x:c>
      <x:c r="AA1069" s="34">
        <x:f t="shared" si="630"/>
        <x:v>0.11977512543373967</x:v>
      </x:c>
      <x:c r="AB1069" s="34">
        <x:f t="shared" si="631"/>
        <x:v>0.91651975479186243</x:v>
      </x:c>
      <x:c r="AC1069" s="34">
        <x:f t="shared" si="632"/>
        <x:v>7.7103596411626688E-2</x:v>
      </x:c>
      <x:c r="AD1069" s="34">
        <x:f t="shared" si="633"/>
        <x:v>1.2331736020709685</x:v>
      </x:c>
      <x:c r="AE1069" s="34">
        <x:f t="shared" si="653"/>
        <x:v>1.242865545467589</x:v>
      </x:c>
      <x:c r="AF1069" s="33">
        <x:f t="shared" si="634"/>
        <x:v>-7.7980626560648636E-3</x:v>
      </x:c>
      <x:c r="AG1069" s="33">
        <x:f t="shared" si="654"/>
        <x:v>2.2545709971779626E-3</x:v>
      </x:c>
      <x:c r="AH1069" s="30">
        <x:f t="shared" si="655"/>
        <x:v>45380</x:v>
      </x:c>
      <x:c r="AI1069" s="36">
        <x:f t="shared" si="635"/>
        <x:v>2024</x:v>
      </x:c>
      <x:c r="AJ1069" s="36">
        <x:f t="shared" si="636"/>
        <x:v>3</x:v>
      </x:c>
      <x:c r="AK1069" s="26">
        <x:f t="shared" si="637"/>
        <x:v>1</x:v>
      </x:c>
      <x:c r="AL1069" s="34">
        <x:f t="shared" si="656"/>
        <x:v>1.2171901712870838</x:v>
      </x:c>
      <x:c r="AM1069" s="35">
        <x:f t="shared" si="638"/>
        <x:v>1.31314162412135E-2</x:v>
      </x:c>
      <x:c r="AN1069" s="34">
        <x:f t="shared" si="657"/>
        <x:v>1.2383588424807874</x:v>
      </x:c>
      <x:c r="AO1069" s="35">
        <x:f t="shared" si="639"/>
        <x:v>-4.1871872933304521E-3</x:v>
      </x:c>
      <x:c r="AP1069" s="31">
        <x:f t="shared" si="640"/>
        <x:v>1</x:v>
      </x:c>
      <x:c r="AQ1069" s="26" t="b">
        <x:f t="shared" si="641"/>
        <x:v>1</x:v>
      </x:c>
    </x:row>
    <x:row r="1070">
      <x:c r="A1070" s="30" t="n">
        <x:f>'净值底稿'!A1032</x:f>
        <x:v>45383</x:v>
      </x:c>
      <x:c r="B1070" s="32" t="n">
        <x:f>'净值底稿'!F1032</x:f>
        <x:v>1.63045227664017</x:v>
      </x:c>
      <x:c r="C1070" s="32" t="n">
        <x:f>'净值底稿'!O1032</x:f>
        <x:v>1.1597235596358524</x:v>
      </x:c>
      <x:c r="D1070" s="32" t="n">
        <x:f>'净值底稿'!P1032</x:f>
        <x:v>1.6649</x:v>
      </x:c>
      <x:c r="E1070" s="32" t="n">
        <x:f>'净值底稿'!Q1032</x:f>
        <x:v>1.8965</x:v>
      </x:c>
      <x:c r="F1070" s="33">
        <x:f t="shared" si="642"/>
        <x:v>2.3461886232952311E-2</x:v>
      </x:c>
      <x:c r="G1070" s="33">
        <x:f t="shared" si="643"/>
        <x:v>2.0044662170361827E-2</x:v>
      </x:c>
      <x:c r="H1070" s="33">
        <x:f t="shared" si="644"/>
        <x:v>-4.2026897214209047E-4</x:v>
      </x:c>
      <x:c r="I1070" s="33">
        <x:f t="shared" si="645"/>
        <x:v>1.1250933134264729E-2</x:v>
      </x:c>
      <x:c r="J1070" s="34">
        <x:f t="shared" si="646"/>
        <x:v>0.12258527580020366</x:v>
      </x:c>
      <x:c r="K1070" s="34">
        <x:f t="shared" si="647"/>
        <x:v>0.12217597735947169</x:v>
      </x:c>
      <x:c r="L1070" s="34">
        <x:f t="shared" si="648"/>
        <x:v>0.91613456997656817</x:v>
      </x:c>
      <x:c r="M1070" s="34">
        <x:f t="shared" si="649"/>
        <x:v>7.7971083819265236E-2</x:v>
      </x:c>
      <x:c r="N1070" s="34">
        <x:f t="shared" si="620"/>
        <x:v>1.2388669069555089</x:v>
      </x:c>
      <x:c r="O1070" s="35">
        <x:f t="shared" si="621"/>
        <x:v>0.19756864259226303</x:v>
      </x:c>
      <x:c r="P1070" s="26" t="b">
        <x:f t="shared" si="622"/>
        <x:v>0</x:v>
      </x:c>
      <x:c r="Q1070" s="26" t="b">
        <x:f t="shared" si="623"/>
        <x:v>0</x:v>
      </x:c>
      <x:c r="R1070" s="26" t="b">
        <x:f t="shared" si="624"/>
        <x:v>0</x:v>
      </x:c>
      <x:c r="S1070" s="26" t="b">
        <x:f t="shared" si="650"/>
        <x:v>0</x:v>
      </x:c>
      <x:c r="T1070" s="26" t="str">
        <x:f t="shared" si="651"/>
        <x:v>不调</x:v>
      </x:c>
      <x:c r="U1070" s="34">
        <x:f t="shared" si="625"/>
        <x:v>0.12258527580020366</x:v>
      </x:c>
      <x:c r="V1070" s="34">
        <x:f t="shared" si="626"/>
        <x:v>0.12217597735947169</x:v>
      </x:c>
      <x:c r="W1070" s="34">
        <x:f t="shared" si="627"/>
        <x:v>0.91613456997656817</x:v>
      </x:c>
      <x:c r="X1070" s="34">
        <x:f t="shared" si="628"/>
        <x:v>7.7971083819265236E-2</x:v>
      </x:c>
      <x:c r="Y1070" s="34">
        <x:f t="shared" si="652"/>
        <x:v>0.99995880187477393</x:v>
      </x:c>
      <x:c r="Z1070" s="34">
        <x:f t="shared" si="629"/>
        <x:v>0.12258022551666037</x:v>
      </x:c>
      <x:c r="AA1070" s="34">
        <x:f t="shared" si="630"/>
        <x:v>0.12217094393825682</x:v>
      </x:c>
      <x:c r="AB1070" s="34">
        <x:f t="shared" si="631"/>
        <x:v>0.9160968269498303</x:v>
      </x:c>
      <x:c r="AC1070" s="34">
        <x:f t="shared" si="632"/>
        <x:v>7.7967871556790039E-2</x:v>
      </x:c>
      <x:c r="AD1070" s="34">
        <x:f t="shared" si="633"/>
        <x:v>1.2388158679615375</x:v>
      </x:c>
      <x:c r="AE1070" s="34">
        <x:f t="shared" si="653"/>
        <x:v>1.242865545467589</x:v>
      </x:c>
      <x:c r="AF1070" s="33">
        <x:f t="shared" si="634"/>
        <x:v>-3.2583391830431907E-3</x:v>
      </x:c>
      <x:c r="AG1070" s="33">
        <x:f t="shared" si="654"/>
        <x:v>4.5754027503455141E-3</x:v>
      </x:c>
      <x:c r="AH1070" s="30">
        <x:f t="shared" si="655"/>
        <x:v>45380</x:v>
      </x:c>
      <x:c r="AI1070" s="36">
        <x:f t="shared" si="635"/>
        <x:v>2024</x:v>
      </x:c>
      <x:c r="AJ1070" s="36">
        <x:f t="shared" si="636"/>
        <x:v>4</x:v>
      </x:c>
      <x:c r="AK1070" s="26">
        <x:f t="shared" si="637"/>
        <x:v>0</x:v>
      </x:c>
      <x:c r="AL1070" s="34">
        <x:f t="shared" si="656"/>
        <x:v>1.2331736020709685</x:v>
      </x:c>
      <x:c r="AM1070" s="35" t="str">
        <x:f t="shared" si="638"/>
      </x:c>
      <x:c r="AN1070" s="34">
        <x:f t="shared" si="657"/>
        <x:v>1.2388158679615375</x:v>
      </x:c>
      <x:c r="AO1070" s="35">
        <x:f t="shared" si="639"/>
        <x:v>0</x:v>
      </x:c>
      <x:c r="AP1070" s="31">
        <x:f t="shared" si="640"/>
        <x:v>1</x:v>
      </x:c>
      <x:c r="AQ1070" s="26" t="b">
        <x:f t="shared" si="641"/>
        <x:v>1</x:v>
      </x:c>
    </x:row>
    <x:row r="1071">
      <x:c r="A1071" s="30" t="n">
        <x:f>'净值底稿'!A1033</x:f>
        <x:v>45384</x:v>
      </x:c>
      <x:c r="B1071" s="32" t="n">
        <x:f>'净值底稿'!F1033</x:f>
        <x:v>1.6046256758784825</x:v>
      </x:c>
      <x:c r="C1071" s="32" t="n">
        <x:f>'净值底稿'!O1033</x:f>
        <x:v>1.1569589893353416</x:v>
      </x:c>
      <x:c r="D1071" s="32" t="n">
        <x:f>'净值底稿'!P1033</x:f>
        <x:v>1.666</x:v>
      </x:c>
      <x:c r="E1071" s="32" t="n">
        <x:f>'净值底稿'!Q1033</x:f>
        <x:v>1.8968</x:v>
      </x:c>
      <x:c r="F1071" s="33">
        <x:f t="shared" si="642"/>
        <x:v>-1.5840145174262688E-2</x:v>
      </x:c>
      <x:c r="G1071" s="33">
        <x:f t="shared" si="643"/>
        <x:v>-2.3838183483819719E-3</x:v>
      </x:c>
      <x:c r="H1071" s="33">
        <x:f t="shared" si="644"/>
        <x:v>6.6070034236287434E-4</x:v>
      </x:c>
      <x:c r="I1071" s="33">
        <x:f t="shared" si="645"/>
        <x:v>1.5818613234896972E-4</x:v>
      </x:c>
      <x:c r="J1071" s="34">
        <x:f t="shared" si="646"/>
        <x:v>0.12063853694898261</x:v>
      </x:c>
      <x:c r="K1071" s="34">
        <x:f t="shared" si="647"/>
        <x:v>0.12187971060045766</x:v>
      </x:c>
      <x:c r="L1071" s="34">
        <x:f t="shared" si="648"/>
        <x:v>0.9167020924370336</x:v>
      </x:c>
      <x:c r="M1071" s="34">
        <x:f t="shared" si="649"/>
        <x:v>7.7980204992839086E-2</x:v>
      </x:c>
      <x:c r="N1071" s="34">
        <x:f t="shared" si="620"/>
        <x:v>1.2372005449793129</x:v>
      </x:c>
      <x:c r="O1071" s="35">
        <x:f t="shared" si="621"/>
        <x:v>0.19602177555902661</x:v>
      </x:c>
      <x:c r="P1071" s="26" t="b">
        <x:f t="shared" si="622"/>
        <x:v>0</x:v>
      </x:c>
      <x:c r="Q1071" s="26" t="b">
        <x:f t="shared" si="623"/>
        <x:v>0</x:v>
      </x:c>
      <x:c r="R1071" s="26" t="b">
        <x:f t="shared" si="624"/>
        <x:v>0</x:v>
      </x:c>
      <x:c r="S1071" s="26" t="b">
        <x:f t="shared" si="650"/>
        <x:v>0</x:v>
      </x:c>
      <x:c r="T1071" s="26" t="str">
        <x:f t="shared" si="651"/>
        <x:v>不调</x:v>
      </x:c>
      <x:c r="U1071" s="34">
        <x:f t="shared" si="625"/>
        <x:v>0.12063853694898261</x:v>
      </x:c>
      <x:c r="V1071" s="34">
        <x:f t="shared" si="626"/>
        <x:v>0.12187971060045766</x:v>
      </x:c>
      <x:c r="W1071" s="34">
        <x:f t="shared" si="627"/>
        <x:v>0.9167020924370336</x:v>
      </x:c>
      <x:c r="X1071" s="34">
        <x:f t="shared" si="628"/>
        <x:v>7.7980204992839086E-2</x:v>
      </x:c>
      <x:c r="Y1071" s="34">
        <x:f t="shared" si="652"/>
        <x:v>0.99998626710299976</x:v>
      </x:c>
      <x:c r="Z1071" s="34">
        <x:f t="shared" si="629"/>
        <x:v>0.12063688023238042</x:v>
      </x:c>
      <x:c r="AA1071" s="34">
        <x:f t="shared" si="630"/>
        <x:v>0.12187803683894556</x:v>
      </x:c>
      <x:c r="AB1071" s="34">
        <x:f t="shared" si="631"/>
        <x:v>0.91668950346161826</x:v>
      </x:c>
      <x:c r="AC1071" s="34">
        <x:f t="shared" si="632"/>
        <x:v>7.797913409871586E-2</x:v>
      </x:c>
      <x:c r="AD1071" s="34">
        <x:f t="shared" si="633"/>
        <x:v>1.2371835546316603</x:v>
      </x:c>
      <x:c r="AE1071" s="34">
        <x:f t="shared" si="653"/>
        <x:v>1.242865545467589</x:v>
      </x:c>
      <x:c r="AF1071" s="33">
        <x:f t="shared" si="634"/>
        <x:v>-4.5716858566475782E-3</x:v>
      </x:c>
      <x:c r="AG1071" s="33">
        <x:f t="shared" si="654"/>
        <x:v>-1.317639991618158E-3</x:v>
      </x:c>
      <x:c r="AH1071" s="30">
        <x:f t="shared" si="655"/>
        <x:v>45380</x:v>
      </x:c>
      <x:c r="AI1071" s="36">
        <x:f t="shared" si="635"/>
        <x:v>2024</x:v>
      </x:c>
      <x:c r="AJ1071" s="36">
        <x:f t="shared" si="636"/>
        <x:v>4</x:v>
      </x:c>
      <x:c r="AK1071" s="26">
        <x:f t="shared" si="637"/>
        <x:v>0</x:v>
      </x:c>
      <x:c r="AL1071" s="34">
        <x:f t="shared" si="656"/>
        <x:v>1.2331736020709685</x:v>
      </x:c>
      <x:c r="AM1071" s="35" t="str">
        <x:f t="shared" si="638"/>
      </x:c>
      <x:c r="AN1071" s="34">
        <x:f t="shared" si="657"/>
        <x:v>1.2388158679615375</x:v>
      </x:c>
      <x:c r="AO1071" s="35">
        <x:f t="shared" si="639"/>
        <x:v>-1.317639991618158E-3</x:v>
      </x:c>
      <x:c r="AP1071" s="31">
        <x:f t="shared" si="640"/>
        <x:v>1</x:v>
      </x:c>
      <x:c r="AQ1071" s="26" t="b">
        <x:f t="shared" si="641"/>
        <x:v>1</x:v>
      </x:c>
    </x:row>
    <x:row r="1072">
      <x:c r="A1072" s="30" t="n">
        <x:f>'净值底稿'!A1034</x:f>
        <x:v>45385</x:v>
      </x:c>
      <x:c r="B1072" s="32" t="n">
        <x:f>'净值底稿'!F1034</x:f>
        <x:v>1.5761472475431924</x:v>
      </x:c>
      <x:c r="C1072" s="32" t="n">
        <x:f>'净值底稿'!O1034</x:f>
        <x:v>1.1527274888971055</x:v>
      </x:c>
      <x:c r="D1072" s="32" t="n">
        <x:f>'净值底稿'!P1034</x:f>
        <x:v>1.6673</x:v>
      </x:c>
      <x:c r="E1072" s="32" t="n">
        <x:f>'净值底稿'!Q1034</x:f>
        <x:v>1.91</x:v>
      </x:c>
      <x:c r="F1072" s="33">
        <x:f t="shared" si="642"/>
        <x:v>-1.7747708243356586E-2</x:v>
      </x:c>
      <x:c r="G1072" s="33">
        <x:f t="shared" si="643"/>
        <x:v>-3.6574333898101719E-3</x:v>
      </x:c>
      <x:c r="H1072" s="33">
        <x:f t="shared" si="644"/>
        <x:v>7.8031212484996892E-4</x:v>
      </x:c>
      <x:c r="I1072" s="33">
        <x:f t="shared" si="645"/>
        <x:v>6.9590889919863841E-3</x:v>
      </x:c>
      <x:c r="J1072" s="34">
        <x:f t="shared" si="646"/>
        <x:v>0.11849585207862738</x:v>
      </x:c>
      <x:c r="K1072" s="34">
        <x:f t="shared" si="647"/>
        <x:v>0.12143227603752629</x:v>
      </x:c>
      <x:c r="L1072" s="34">
        <x:f t="shared" si="648"/>
        <x:v>0.91740480739589203</x:v>
      </x:c>
      <x:c r="M1072" s="34">
        <x:f t="shared" si="649"/>
        <x:v>7.8521797832426868E-2</x:v>
      </x:c>
      <x:c r="N1072" s="34">
        <x:f t="shared" si="620"/>
        <x:v>1.2358547333444725</x:v>
      </x:c>
      <x:c r="O1072" s="35">
        <x:f t="shared" si="621"/>
        <x:v>0.19413942564823916</x:v>
      </x:c>
      <x:c r="P1072" s="26" t="b">
        <x:f t="shared" si="622"/>
        <x:v>0</x:v>
      </x:c>
      <x:c r="Q1072" s="26" t="b">
        <x:f t="shared" si="623"/>
        <x:v>0</x:v>
      </x:c>
      <x:c r="R1072" s="26" t="b">
        <x:f t="shared" si="624"/>
        <x:v>0</x:v>
      </x:c>
      <x:c r="S1072" s="26" t="b">
        <x:f t="shared" si="650"/>
        <x:v>0</x:v>
      </x:c>
      <x:c r="T1072" s="26" t="str">
        <x:f t="shared" si="651"/>
        <x:v>不调</x:v>
      </x:c>
      <x:c r="U1072" s="34">
        <x:f t="shared" si="625"/>
        <x:v>0.11849585207862738</x:v>
      </x:c>
      <x:c r="V1072" s="34">
        <x:f t="shared" si="626"/>
        <x:v>0.12143227603752629</x:v>
      </x:c>
      <x:c r="W1072" s="34">
        <x:f t="shared" si="627"/>
        <x:v>0.91740480739589203</x:v>
      </x:c>
      <x:c r="X1072" s="34">
        <x:f t="shared" si="628"/>
        <x:v>7.8521797832426868E-2</x:v>
      </x:c>
      <x:c r="Y1072" s="34">
        <x:f t="shared" si="652"/>
        <x:v>0.99998626710299976</x:v>
      </x:c>
      <x:c r="Z1072" s="34">
        <x:f t="shared" si="629"/>
        <x:v>0.11849422478729583</x:v>
      </x:c>
      <x:c r="AA1072" s="34">
        <x:f t="shared" si="630"/>
        <x:v>0.12143060842058696</x:v>
      </x:c>
      <x:c r="AB1072" s="34">
        <x:f t="shared" si="631"/>
        <x:v>0.91739220877016459</x:v>
      </x:c>
      <x:c r="AC1072" s="34">
        <x:f t="shared" si="632"/>
        <x:v>7.8520719500664957E-2</x:v>
      </x:c>
      <x:c r="AD1072" s="34">
        <x:f t="shared" si="633"/>
        <x:v>1.2358377614787124</x:v>
      </x:c>
      <x:c r="AE1072" s="34">
        <x:f t="shared" si="653"/>
        <x:v>1.242865545467589</x:v>
      </x:c>
      <x:c r="AF1072" s="33">
        <x:f t="shared" si="634"/>
        <x:v>-5.6545006131235587E-3</x:v>
      </x:c>
      <x:c r="AG1072" s="33">
        <x:f t="shared" si="654"/>
        <x:v>-1.0877877804871261E-3</x:v>
      </x:c>
      <x:c r="AH1072" s="30">
        <x:f t="shared" si="655"/>
        <x:v>45380</x:v>
      </x:c>
      <x:c r="AI1072" s="36">
        <x:f t="shared" si="635"/>
        <x:v>2024</x:v>
      </x:c>
      <x:c r="AJ1072" s="36">
        <x:f t="shared" si="636"/>
        <x:v>4</x:v>
      </x:c>
      <x:c r="AK1072" s="26">
        <x:f t="shared" si="637"/>
        <x:v>0</x:v>
      </x:c>
      <x:c r="AL1072" s="34">
        <x:f t="shared" si="656"/>
        <x:v>1.2331736020709685</x:v>
      </x:c>
      <x:c r="AM1072" s="35" t="str">
        <x:f t="shared" si="638"/>
      </x:c>
      <x:c r="AN1072" s="34">
        <x:f t="shared" si="657"/>
        <x:v>1.2388158679615375</x:v>
      </x:c>
      <x:c r="AO1072" s="35">
        <x:f t="shared" si="639"/>
        <x:v>-2.4039944594232976E-3</x:v>
      </x:c>
      <x:c r="AP1072" s="31">
        <x:f t="shared" si="640"/>
        <x:v>1</x:v>
      </x:c>
      <x:c r="AQ1072" s="26" t="b">
        <x:f t="shared" si="641"/>
        <x:v>1</x:v>
      </x:c>
    </x:row>
    <x:row r="1073">
      <x:c r="A1073" s="30" t="n">
        <x:f>'净值底稿'!A1035</x:f>
        <x:v>45390</x:v>
      </x:c>
      <x:c r="B1073" s="32" t="n">
        <x:f>'净值底稿'!F1035</x:f>
        <x:v>1.57941857087277</x:v>
      </x:c>
      <x:c r="C1073" s="32" t="n">
        <x:f>'净值底稿'!O1035</x:f>
        <x:v>1.1355295769502156</x:v>
      </x:c>
      <x:c r="D1073" s="32" t="n">
        <x:f>'净值底稿'!P1035</x:f>
        <x:v>1.6687</x:v>
      </x:c>
      <x:c r="E1073" s="32" t="n">
        <x:f>'净值底稿'!Q1035</x:f>
        <x:v>1.9666</x:v>
      </x:c>
      <x:c r="F1073" s="33">
        <x:f t="shared" si="642"/>
        <x:v>2.075518854394387E-3</x:v>
      </x:c>
      <x:c r="G1073" s="33">
        <x:f t="shared" si="643"/>
        <x:v>-1.4919321446341449E-2</x:v>
      </x:c>
      <x:c r="H1073" s="33">
        <x:f t="shared" si="644"/>
        <x:v>8.3968092124986349E-4</x:v>
      </x:c>
      <x:c r="I1073" s="33">
        <x:f t="shared" si="645"/>
        <x:v>2.9633507853403129E-2</x:v>
      </x:c>
      <x:c r="J1073" s="34">
        <x:f t="shared" si="646"/>
        <x:v>0.11874016178497872</x:v>
      </x:c>
      <x:c r="K1073" s="34">
        <x:f t="shared" si="647"/>
        <x:v>0.11961894614013541</x:v>
      </x:c>
      <x:c r="L1073" s="34">
        <x:f t="shared" si="648"/>
        <x:v>0.91816252550517219</x:v>
      </x:c>
      <x:c r="M1073" s="34">
        <x:f t="shared" si="649"/>
        <x:v>8.0847563858642779E-2</x:v>
      </x:c>
      <x:c r="N1073" s="34">
        <x:f t="shared" si="620"/>
        <x:v>1.2373691972889291</x:v>
      </x:c>
      <x:c r="O1073" s="35">
        <x:f t="shared" si="621"/>
        <x:v>0.19263378177455681</x:v>
      </x:c>
      <x:c r="P1073" s="26" t="b">
        <x:f t="shared" si="622"/>
        <x:v>0</x:v>
      </x:c>
      <x:c r="Q1073" s="26" t="b">
        <x:f t="shared" si="623"/>
        <x:v>0</x:v>
      </x:c>
      <x:c r="R1073" s="26" t="b">
        <x:f t="shared" si="624"/>
        <x:v>0</x:v>
      </x:c>
      <x:c r="S1073" s="26" t="b">
        <x:f t="shared" si="650"/>
        <x:v>0</x:v>
      </x:c>
      <x:c r="T1073" s="26" t="str">
        <x:f t="shared" si="651"/>
        <x:v>不调</x:v>
      </x:c>
      <x:c r="U1073" s="34">
        <x:f t="shared" si="625"/>
        <x:v>0.11874016178497872</x:v>
      </x:c>
      <x:c r="V1073" s="34">
        <x:f t="shared" si="626"/>
        <x:v>0.11961894614013541</x:v>
      </x:c>
      <x:c r="W1073" s="34">
        <x:f t="shared" si="627"/>
        <x:v>0.91816252550517219</x:v>
      </x:c>
      <x:c r="X1073" s="34">
        <x:f t="shared" si="628"/>
        <x:v>8.0847563858642779E-2</x:v>
      </x:c>
      <x:c r="Y1073" s="34">
        <x:f t="shared" si="652"/>
        <x:v>0.99993133740089724</x:v>
      </x:c>
      <x:c r="Z1073" s="34">
        <x:f t="shared" si="629"/>
        <x:v>0.11873200877685268</x:v>
      </x:c>
      <x:c r="AA1073" s="34">
        <x:f t="shared" si="630"/>
        <x:v>0.1196107327923915</x:v>
      </x:c>
      <x:c r="AB1073" s="34">
        <x:f t="shared" si="631"/>
        <x:v>0.91809948207977221</x:v>
      </x:c>
      <x:c r="AC1073" s="34">
        <x:f t="shared" si="632"/>
        <x:v>8.0842012654777112E-2</x:v>
      </x:c>
      <x:c r="AD1073" s="34">
        <x:f t="shared" si="633"/>
        <x:v>1.2372842363037935</x:v>
      </x:c>
      <x:c r="AE1073" s="34">
        <x:f t="shared" si="653"/>
        <x:v>1.242865545467589</x:v>
      </x:c>
      <x:c r="AF1073" s="33">
        <x:f t="shared" si="634"/>
        <x:v>-4.4906781623716974E-3</x:v>
      </x:c>
      <x:c r="AG1073" s="33">
        <x:f t="shared" si="654"/>
        <x:v>1.1704407084554003E-3</x:v>
      </x:c>
      <x:c r="AH1073" s="30">
        <x:f t="shared" si="655"/>
        <x:v>45380</x:v>
      </x:c>
      <x:c r="AI1073" s="36">
        <x:f t="shared" si="635"/>
        <x:v>2024</x:v>
      </x:c>
      <x:c r="AJ1073" s="36">
        <x:f t="shared" si="636"/>
        <x:v>4</x:v>
      </x:c>
      <x:c r="AK1073" s="26">
        <x:f t="shared" si="637"/>
        <x:v>0</x:v>
      </x:c>
      <x:c r="AL1073" s="34">
        <x:f t="shared" si="656"/>
        <x:v>1.2331736020709685</x:v>
      </x:c>
      <x:c r="AM1073" s="35" t="str">
        <x:f t="shared" si="638"/>
      </x:c>
      <x:c r="AN1073" s="34">
        <x:f t="shared" si="657"/>
        <x:v>1.2388158679615375</x:v>
      </x:c>
      <x:c r="AO1073" s="35">
        <x:f t="shared" si="639"/>
        <x:v>-1.2363674839460659E-3</x:v>
      </x:c>
      <x:c r="AP1073" s="31">
        <x:f t="shared" si="640"/>
        <x:v>1</x:v>
      </x:c>
      <x:c r="AQ1073" s="26" t="b">
        <x:f t="shared" si="641"/>
        <x:v>1</x:v>
      </x:c>
    </x:row>
    <x:row r="1074">
      <x:c r="A1074" s="30" t="n">
        <x:f>'净值底稿'!A1036</x:f>
        <x:v>45391</x:v>
      </x:c>
      <x:c r="B1074" s="32" t="n">
        <x:f>'净值底稿'!F1036</x:f>
        <x:v>1.57930525544255</x:v>
      </x:c>
      <x:c r="C1074" s="32" t="n">
        <x:f>'净值底稿'!O1036</x:f>
        <x:v>1.145121595530091</x:v>
      </x:c>
      <x:c r="D1074" s="32" t="n">
        <x:f>'净值底稿'!P1036</x:f>
        <x:v>1.6698</x:v>
      </x:c>
      <x:c r="E1074" s="32" t="n">
        <x:f>'净值底稿'!Q1036</x:f>
        <x:v>1.9714</x:v>
      </x:c>
      <x:c r="F1074" s="33">
        <x:f t="shared" si="642"/>
        <x:v>-7.1745028398240152E-5</x:v>
      </x:c>
      <x:c r="G1074" s="33">
        <x:f t="shared" si="643"/>
        <x:v>8.4471763436031466E-3</x:v>
      </x:c>
      <x:c r="H1074" s="33">
        <x:f t="shared" si="644"/>
        <x:v>6.5919578114703725E-4</x:v>
      </x:c>
      <x:c r="I1074" s="33">
        <x:f t="shared" si="645"/>
        <x:v>2.4407607037526535E-3</x:v>
      </x:c>
      <x:c r="J1074" s="34">
        <x:f t="shared" si="646"/>
        <x:v>0.1187234903455112</x:v>
      </x:c>
      <x:c r="K1074" s="34">
        <x:f t="shared" si="647"/>
        <x:v>0.12062110574487642</x:v>
      </x:c>
      <x:c r="L1074" s="34">
        <x:f t="shared" si="648"/>
        <x:v>0.91870468938503247</x:v>
      </x:c>
      <x:c r="M1074" s="34">
        <x:f t="shared" si="649"/>
        <x:v>8.1039328662477164E-2</x:v>
      </x:c>
      <x:c r="N1074" s="34">
        <x:f t="shared" si="620"/>
        <x:v>1.2390886141378972</x:v>
      </x:c>
      <x:c r="O1074" s="35">
        <x:f t="shared" si="621"/>
        <x:v>0.1931618072827769</x:v>
      </x:c>
      <x:c r="P1074" s="26" t="b">
        <x:f t="shared" si="622"/>
        <x:v>0</x:v>
      </x:c>
      <x:c r="Q1074" s="26" t="b">
        <x:f t="shared" si="623"/>
        <x:v>0</x:v>
      </x:c>
      <x:c r="R1074" s="26" t="b">
        <x:f t="shared" si="624"/>
        <x:v>0</x:v>
      </x:c>
      <x:c r="S1074" s="26" t="b">
        <x:f t="shared" si="650"/>
        <x:v>0</x:v>
      </x:c>
      <x:c r="T1074" s="26" t="str">
        <x:f t="shared" si="651"/>
        <x:v>不调</x:v>
      </x:c>
      <x:c r="U1074" s="34">
        <x:f t="shared" si="625"/>
        <x:v>0.1187234903455112</x:v>
      </x:c>
      <x:c r="V1074" s="34">
        <x:f t="shared" si="626"/>
        <x:v>0.12062110574487642</x:v>
      </x:c>
      <x:c r="W1074" s="34">
        <x:f t="shared" si="627"/>
        <x:v>0.91870468938503247</x:v>
      </x:c>
      <x:c r="X1074" s="34">
        <x:f t="shared" si="628"/>
        <x:v>8.1039328662477164E-2</x:v>
      </x:c>
      <x:c r="Y1074" s="34">
        <x:f t="shared" si="652"/>
        <x:v>0.99998626710299976</x:v>
      </x:c>
      <x:c r="Z1074" s="34">
        <x:f t="shared" si="629"/>
        <x:v>0.11872185992804678</x:v>
      </x:c>
      <x:c r="AA1074" s="34">
        <x:f t="shared" si="630"/>
        <x:v>0.12061944926765517</x:v>
      </x:c>
      <x:c r="AB1074" s="34">
        <x:f t="shared" si="631"/>
        <x:v>0.91869207290815946</x:v>
      </x:c>
      <x:c r="AC1074" s="34">
        <x:f t="shared" si="632"/>
        <x:v>8.1038215757723672E-2</x:v>
      </x:c>
      <x:c r="AD1074" s="34">
        <x:f t="shared" si="633"/>
        <x:v>1.2390715978615852</x:v>
      </x:c>
      <x:c r="AE1074" s="34">
        <x:f t="shared" si="653"/>
        <x:v>1.242865545467589</x:v>
      </x:c>
      <x:c r="AF1074" s="33">
        <x:f t="shared" si="634"/>
        <x:v>-3.052580884424172E-3</x:v>
      </x:c>
      <x:c r="AG1074" s="33">
        <x:f t="shared" si="654"/>
        <x:v>1.4445844417538822E-3</x:v>
      </x:c>
      <x:c r="AH1074" s="30">
        <x:f t="shared" si="655"/>
        <x:v>45380</x:v>
      </x:c>
      <x:c r="AI1074" s="36">
        <x:f t="shared" si="635"/>
        <x:v>2024</x:v>
      </x:c>
      <x:c r="AJ1074" s="36">
        <x:f t="shared" si="636"/>
        <x:v>4</x:v>
      </x:c>
      <x:c r="AK1074" s="26">
        <x:f t="shared" si="637"/>
        <x:v>0</x:v>
      </x:c>
      <x:c r="AL1074" s="34">
        <x:f t="shared" si="656"/>
        <x:v>1.2331736020709685</x:v>
      </x:c>
      <x:c r="AM1074" s="35" t="str">
        <x:f t="shared" si="638"/>
      </x:c>
      <x:c r="AN1074" s="34">
        <x:f t="shared" si="657"/>
        <x:v>1.2390715978615852</x:v>
      </x:c>
      <x:c r="AO1074" s="35">
        <x:f t="shared" si="639"/>
        <x:v>0</x:v>
      </x:c>
      <x:c r="AP1074" s="31">
        <x:f t="shared" si="640"/>
        <x:v>1</x:v>
      </x:c>
      <x:c r="AQ1074" s="26" t="b">
        <x:f t="shared" si="641"/>
        <x:v>1</x:v>
      </x:c>
    </x:row>
    <x:row r="1075">
      <x:c r="A1075" s="30" t="n">
        <x:f>'净值底稿'!A1037</x:f>
        <x:v>45392</x:v>
      </x:c>
      <x:c r="B1075" s="32" t="n">
        <x:f>'净值底稿'!F1037</x:f>
        <x:v>1.54847007197032</x:v>
      </x:c>
      <x:c r="C1075" s="32" t="n">
        <x:f>'净值底稿'!O1037</x:f>
        <x:v>1.1291571811444323</x:v>
      </x:c>
      <x:c r="D1075" s="32" t="n">
        <x:f>'净值底稿'!P1037</x:f>
        <x:v>1.6698</x:v>
      </x:c>
      <x:c r="E1075" s="32" t="n">
        <x:f>'净值底稿'!Q1037</x:f>
        <x:v>1.9793</x:v>
      </x:c>
      <x:c r="F1075" s="33">
        <x:f t="shared" si="642"/>
        <x:v>-1.9524524069027716E-2</x:v>
      </x:c>
      <x:c r="G1075" s="33">
        <x:f t="shared" si="643"/>
        <x:v>-1.394123947009196E-2</x:v>
      </x:c>
      <x:c r="H1075" s="33">
        <x:f t="shared" si="644"/>
        <x:v>0</x:v>
      </x:c>
      <x:c r="I1075" s="33">
        <x:f t="shared" si="645"/>
        <x:v>4.0073044536876878E-3</x:v>
      </x:c>
      <x:c r="J1075" s="34">
        <x:f t="shared" si="646"/>
        <x:v>0.1164038721163619</x:v>
      </x:c>
      <x:c r="K1075" s="34">
        <x:f t="shared" si="647"/>
        <x:v>0.11893786464066418</x:v>
      </x:c>
      <x:c r="L1075" s="34">
        <x:f t="shared" si="648"/>
        <x:v>0.91869207290815946</x:v>
      </x:c>
      <x:c r="M1075" s="34">
        <x:f t="shared" si="649"/>
        <x:v>8.1362960560648498E-2</x:v>
      </x:c>
      <x:c r="N1075" s="34">
        <x:f t="shared" si="620"/>
        <x:v>1.2353967702258342</x:v>
      </x:c>
      <x:c r="O1075" s="35">
        <x:f t="shared" si="621"/>
        <x:v>0.19049890887605681</x:v>
      </x:c>
      <x:c r="P1075" s="26" t="b">
        <x:f t="shared" si="622"/>
        <x:v>0</x:v>
      </x:c>
      <x:c r="Q1075" s="26" t="b">
        <x:f t="shared" si="623"/>
        <x:v>0</x:v>
      </x:c>
      <x:c r="R1075" s="26" t="b">
        <x:f t="shared" si="624"/>
        <x:v>0</x:v>
      </x:c>
      <x:c r="S1075" s="26" t="b">
        <x:f t="shared" si="650"/>
        <x:v>0</x:v>
      </x:c>
      <x:c r="T1075" s="26" t="str">
        <x:f t="shared" si="651"/>
        <x:v>不调</x:v>
      </x:c>
      <x:c r="U1075" s="34">
        <x:f t="shared" si="625"/>
        <x:v>0.1164038721163619</x:v>
      </x:c>
      <x:c r="V1075" s="34">
        <x:f t="shared" si="626"/>
        <x:v>0.11893786464066418</x:v>
      </x:c>
      <x:c r="W1075" s="34">
        <x:f t="shared" si="627"/>
        <x:v>0.91869207290815946</x:v>
      </x:c>
      <x:c r="X1075" s="34">
        <x:f t="shared" si="628"/>
        <x:v>8.1362960560648498E-2</x:v>
      </x:c>
      <x:c r="Y1075" s="34">
        <x:f t="shared" si="652"/>
        <x:v>0.99998626710299976</x:v>
      </x:c>
      <x:c r="Z1075" s="34">
        <x:f t="shared" si="629"/>
        <x:v>0.1164022735539757</x:v>
      </x:c>
      <x:c r="AA1075" s="34">
        <x:f t="shared" si="630"/>
        <x:v>0.11893623127921964</x:v>
      </x:c>
      <x:c r="AB1075" s="34">
        <x:f t="shared" si="631"/>
        <x:v>0.91867945660454731</x:v>
      </x:c>
      <x:c r="AC1075" s="34">
        <x:f t="shared" si="632"/>
        <x:v>8.136184321149148E-2</x:v>
      </x:c>
      <x:c r="AD1075" s="34">
        <x:f t="shared" si="633"/>
        <x:v>1.2353798046492341</x:v>
      </x:c>
      <x:c r="AE1075" s="34">
        <x:f t="shared" si="653"/>
        <x:v>1.242865545467589</x:v>
      </x:c>
      <x:c r="AF1075" s="33">
        <x:f t="shared" si="634"/>
        <x:v>-6.0229691342345015E-3</x:v>
      </x:c>
      <x:c r="AG1075" s="33">
        <x:f t="shared" si="654"/>
        <x:v>-2.979483363772073E-3</x:v>
      </x:c>
      <x:c r="AH1075" s="30">
        <x:f t="shared" si="655"/>
        <x:v>45380</x:v>
      </x:c>
      <x:c r="AI1075" s="36">
        <x:f t="shared" si="635"/>
        <x:v>2024</x:v>
      </x:c>
      <x:c r="AJ1075" s="36">
        <x:f t="shared" si="636"/>
        <x:v>4</x:v>
      </x:c>
      <x:c r="AK1075" s="26">
        <x:f t="shared" si="637"/>
        <x:v>0</x:v>
      </x:c>
      <x:c r="AL1075" s="34">
        <x:f t="shared" si="656"/>
        <x:v>1.2331736020709685</x:v>
      </x:c>
      <x:c r="AM1075" s="35" t="str">
        <x:f t="shared" si="638"/>
      </x:c>
      <x:c r="AN1075" s="34">
        <x:f t="shared" si="657"/>
        <x:v>1.2390715978615852</x:v>
      </x:c>
      <x:c r="AO1075" s="35">
        <x:f t="shared" si="639"/>
        <x:v>-2.979483363772073E-3</x:v>
      </x:c>
      <x:c r="AP1075" s="31">
        <x:f t="shared" si="640"/>
        <x:v>1</x:v>
      </x:c>
      <x:c r="AQ1075" s="26" t="b">
        <x:f t="shared" si="641"/>
        <x:v>1</x:v>
      </x:c>
    </x:row>
    <x:row r="1076">
      <x:c r="A1076" s="30" t="n">
        <x:f>'净值底稿'!A1038</x:f>
        <x:v>45393</x:v>
      </x:c>
      <x:c r="B1076" s="32" t="n">
        <x:f>'净值底稿'!F1038</x:f>
        <x:v>1.5513491506003325</x:v>
      </x:c>
      <x:c r="C1076" s="32" t="n">
        <x:f>'净值底稿'!O1038</x:f>
        <x:v>1.1336924399845973</x:v>
      </x:c>
      <x:c r="D1076" s="32" t="n">
        <x:f>'净值底稿'!P1038</x:f>
        <x:v>1.6707</x:v>
      </x:c>
      <x:c r="E1076" s="32" t="n">
        <x:f>'净值底稿'!Q1038</x:f>
        <x:v>1.9666</x:v>
      </x:c>
      <x:c r="F1076" s="33">
        <x:f t="shared" si="642"/>
        <x:v>1.8593053118225455E-3</x:v>
      </x:c>
      <x:c r="G1076" s="33">
        <x:f t="shared" si="643"/>
        <x:v>4.0164991339544098E-3</x:v>
      </x:c>
      <x:c r="H1076" s="33">
        <x:f t="shared" si="644"/>
        <x:v>5.3898670499474832E-4</x:v>
      </x:c>
      <x:c r="I1076" s="33">
        <x:f t="shared" si="645"/>
        <x:v>-6.4164098418633131E-3</x:v>
      </x:c>
      <x:c r="J1076" s="34">
        <x:f t="shared" si="646"/>
        <x:v>0.11661870091950283</x:v>
      </x:c>
      <x:c r="K1076" s="34">
        <x:f t="shared" si="647"/>
        <x:v>0.11941393854914842</x:v>
      </x:c>
      <x:c r="L1076" s="34">
        <x:f t="shared" si="648"/>
        <x:v>0.91917461261780897</x:v>
      </x:c>
      <x:c r="M1076" s="34">
        <x:f t="shared" si="649"/>
        <x:v>8.0839792279957121E-2</x:v>
      </x:c>
      <x:c r="N1076" s="34">
        <x:f t="shared" si="620"/>
        <x:v>1.2360470443664173</x:v>
      </x:c>
      <x:c r="O1076" s="35">
        <x:f t="shared" si="621"/>
        <x:v>0.19095765047489652</x:v>
      </x:c>
      <x:c r="P1076" s="26" t="b">
        <x:f t="shared" si="622"/>
        <x:v>0</x:v>
      </x:c>
      <x:c r="Q1076" s="26" t="b">
        <x:f t="shared" si="623"/>
        <x:v>0</x:v>
      </x:c>
      <x:c r="R1076" s="26" t="b">
        <x:f t="shared" si="624"/>
        <x:v>0</x:v>
      </x:c>
      <x:c r="S1076" s="26" t="b">
        <x:f t="shared" si="650"/>
        <x:v>0</x:v>
      </x:c>
      <x:c r="T1076" s="26" t="str">
        <x:f t="shared" si="651"/>
        <x:v>不调</x:v>
      </x:c>
      <x:c r="U1076" s="34">
        <x:f t="shared" si="625"/>
        <x:v>0.11661870091950283</x:v>
      </x:c>
      <x:c r="V1076" s="34">
        <x:f t="shared" si="626"/>
        <x:v>0.11941393854914842</x:v>
      </x:c>
      <x:c r="W1076" s="34">
        <x:f t="shared" si="627"/>
        <x:v>0.91917461261780897</x:v>
      </x:c>
      <x:c r="X1076" s="34">
        <x:f t="shared" si="628"/>
        <x:v>8.0839792279957121E-2</x:v>
      </x:c>
      <x:c r="Y1076" s="34">
        <x:f t="shared" si="652"/>
        <x:v>0.99998626710299976</x:v>
      </x:c>
      <x:c r="Z1076" s="34">
        <x:f t="shared" si="629"/>
        <x:v>0.1166170994068948</x:v>
      </x:c>
      <x:c r="AA1076" s="34">
        <x:f t="shared" si="630"/>
        <x:v>0.11941229864982993</x:v>
      </x:c>
      <x:c r="AB1076" s="34">
        <x:f t="shared" si="631"/>
        <x:v>0.9191619896875286</x:v>
      </x:c>
      <x:c r="AC1076" s="34">
        <x:f t="shared" si="632"/>
        <x:v>8.0838682115416213E-2</x:v>
      </x:c>
      <x:c r="AD1076" s="34">
        <x:f t="shared" si="633"/>
        <x:v>1.2360300698596696</x:v>
      </x:c>
      <x:c r="AE1076" s="34">
        <x:f t="shared" si="653"/>
        <x:v>1.242865545467589</x:v>
      </x:c>
      <x:c r="AF1076" s="33">
        <x:f t="shared" si="634"/>
        <x:v>-5.4997707779789184E-3</x:v>
      </x:c>
      <x:c r="AG1076" s="33">
        <x:f t="shared" si="654"/>
        <x:v>5.2636865843869174E-4</x:v>
      </x:c>
      <x:c r="AH1076" s="30">
        <x:f t="shared" si="655"/>
        <x:v>45380</x:v>
      </x:c>
      <x:c r="AI1076" s="36">
        <x:f t="shared" si="635"/>
        <x:v>2024</x:v>
      </x:c>
      <x:c r="AJ1076" s="36">
        <x:f t="shared" si="636"/>
        <x:v>4</x:v>
      </x:c>
      <x:c r="AK1076" s="26">
        <x:f t="shared" si="637"/>
        <x:v>0</x:v>
      </x:c>
      <x:c r="AL1076" s="34">
        <x:f t="shared" si="656"/>
        <x:v>1.2331736020709685</x:v>
      </x:c>
      <x:c r="AM1076" s="35" t="str">
        <x:f t="shared" si="638"/>
      </x:c>
      <x:c r="AN1076" s="34">
        <x:f t="shared" si="657"/>
        <x:v>1.2390715978615852</x:v>
      </x:c>
      <x:c r="AO1076" s="35">
        <x:f t="shared" si="639"/>
        <x:v>-2.454683011994363E-3</x:v>
      </x:c>
      <x:c r="AP1076" s="31">
        <x:f t="shared" si="640"/>
        <x:v>1</x:v>
      </x:c>
      <x:c r="AQ1076" s="26" t="b">
        <x:f t="shared" si="641"/>
        <x:v>1</x:v>
      </x:c>
    </x:row>
    <x:row r="1077">
      <x:c r="A1077" s="30" t="n">
        <x:f>'净值底稿'!A1039</x:f>
        <x:v>45394</x:v>
      </x:c>
      <x:c r="B1077" s="32" t="n">
        <x:f>'净值底稿'!F1039</x:f>
        <x:v>1.5834682149807549</x:v>
      </x:c>
      <x:c r="C1077" s="32" t="n">
        <x:f>'净值底稿'!O1039</x:f>
        <x:v>1.1301384127389804</x:v>
      </x:c>
      <x:c r="D1077" s="32" t="n">
        <x:f>'净值底稿'!P1039</x:f>
        <x:v>1.6725</x:v>
      </x:c>
      <x:c r="E1077" s="32" t="n">
        <x:f>'净值底稿'!Q1039</x:f>
        <x:v>2.0104</x:v>
      </x:c>
      <x:c r="F1077" s="33">
        <x:f t="shared" si="642"/>
        <x:v>2.0703955887682035E-2</x:v>
      </x:c>
      <x:c r="G1077" s="33">
        <x:f t="shared" si="643"/>
        <x:v>-3.1349130683673287E-3</x:v>
      </x:c>
      <x:c r="H1077" s="33">
        <x:f t="shared" si="644"/>
        <x:v>1.0773927096425773E-3</x:v>
      </x:c>
      <x:c r="I1077" s="33">
        <x:f t="shared" si="645"/>
        <x:v>2.2271941421743158E-2</x:v>
      </x:c>
      <x:c r="J1077" s="34">
        <x:f t="shared" si="646"/>
        <x:v>0.11903153468876458</x:v>
      </x:c>
      <x:c r="K1077" s="34">
        <x:f t="shared" si="647"/>
        <x:v>0.11903795147426879</x:v>
      </x:c>
      <x:c r="L1077" s="34">
        <x:f t="shared" si="648"/>
        <x:v>0.92015228811419847</x:v>
      </x:c>
      <x:c r="M1077" s="34">
        <x:f t="shared" si="649"/>
        <x:v>8.2639116508101684E-2</x:v>
      </x:c>
      <x:c r="N1077" s="34">
        <x:f t="shared" si="620"/>
        <x:v>1.2408608907853336</x:v>
      </x:c>
      <x:c r="O1077" s="35">
        <x:f t="shared" si="621"/>
        <x:v>0.19185832024439145</x:v>
      </x:c>
      <x:c r="P1077" s="26" t="b">
        <x:f t="shared" si="622"/>
        <x:v>0</x:v>
      </x:c>
      <x:c r="Q1077" s="26" t="b">
        <x:f t="shared" si="623"/>
        <x:v>0</x:v>
      </x:c>
      <x:c r="R1077" s="26" t="b">
        <x:f t="shared" si="624"/>
        <x:v>0</x:v>
      </x:c>
      <x:c r="S1077" s="26" t="b">
        <x:f t="shared" si="650"/>
        <x:v>0</x:v>
      </x:c>
      <x:c r="T1077" s="26" t="str">
        <x:f t="shared" si="651"/>
        <x:v>不调</x:v>
      </x:c>
      <x:c r="U1077" s="34">
        <x:f t="shared" si="625"/>
        <x:v>0.11903153468876458</x:v>
      </x:c>
      <x:c r="V1077" s="34">
        <x:f t="shared" si="626"/>
        <x:v>0.11903795147426879</x:v>
      </x:c>
      <x:c r="W1077" s="34">
        <x:f t="shared" si="627"/>
        <x:v>0.92015228811419847</x:v>
      </x:c>
      <x:c r="X1077" s="34">
        <x:f t="shared" si="628"/>
        <x:v>8.2639116508101684E-2</x:v>
      </x:c>
      <x:c r="Y1077" s="34">
        <x:f t="shared" si="652"/>
        <x:v>0.99998626710299976</x:v>
      </x:c>
      <x:c r="Z1077" s="34">
        <x:f t="shared" si="629"/>
        <x:v>0.11902990004095892</x:v>
      </x:c>
      <x:c r="AA1077" s="34">
        <x:f t="shared" si="630"/>
        <x:v>0.11903631673834209</x:v>
      </x:c>
      <x:c r="AB1077" s="34">
        <x:f t="shared" si="631"/>
        <x:v>0.92013965175760126</x:v>
      </x:c>
      <x:c r="AC1077" s="34">
        <x:f t="shared" si="632"/>
        <x:v>8.2637981633626484E-2</x:v>
      </x:c>
      <x:c r="AD1077" s="34">
        <x:f t="shared" si="633"/>
        <x:v>1.2408438501705288</x:v>
      </x:c>
      <x:c r="AE1077" s="34">
        <x:f t="shared" si="653"/>
        <x:v>1.242865545467589</x:v>
      </x:c>
      <x:c r="AF1077" s="33">
        <x:f t="shared" si="634"/>
        <x:v>-1.6266403911773253E-3</x:v>
      </x:c>
      <x:c r="AG1077" s="33">
        <x:f t="shared" si="654"/>
        <x:v>3.8945495164253163E-3</x:v>
      </x:c>
      <x:c r="AH1077" s="30">
        <x:f t="shared" si="655"/>
        <x:v>45380</x:v>
      </x:c>
      <x:c r="AI1077" s="36">
        <x:f t="shared" si="635"/>
        <x:v>2024</x:v>
      </x:c>
      <x:c r="AJ1077" s="36">
        <x:f t="shared" si="636"/>
        <x:v>4</x:v>
      </x:c>
      <x:c r="AK1077" s="26">
        <x:f t="shared" si="637"/>
        <x:v>0</x:v>
      </x:c>
      <x:c r="AL1077" s="34">
        <x:f t="shared" si="656"/>
        <x:v>1.2331736020709685</x:v>
      </x:c>
      <x:c r="AM1077" s="35" t="str">
        <x:f t="shared" si="638"/>
      </x:c>
      <x:c r="AN1077" s="34">
        <x:f t="shared" si="657"/>
        <x:v>1.2408438501705288</x:v>
      </x:c>
      <x:c r="AO1077" s="35">
        <x:f t="shared" si="639"/>
        <x:v>0</x:v>
      </x:c>
      <x:c r="AP1077" s="31">
        <x:f t="shared" si="640"/>
        <x:v>1</x:v>
      </x:c>
      <x:c r="AQ1077" s="26" t="b">
        <x:f t="shared" si="641"/>
        <x:v>1</x:v>
      </x:c>
    </x:row>
    <x:row r="1078">
      <x:c r="A1078" s="30" t="n">
        <x:f>'净值底稿'!A1040</x:f>
        <x:v>45397</x:v>
      </x:c>
      <x:c r="B1078" s="32" t="n">
        <x:f>'净值底稿'!F1040</x:f>
        <x:v>1.5888794091220275</x:v>
      </x:c>
      <x:c r="C1078" s="32" t="n">
        <x:f>'净值底稿'!O1040</x:f>
        <x:v>1.126357939538428</x:v>
      </x:c>
      <x:c r="D1078" s="32" t="n">
        <x:f>'净值底稿'!P1040</x:f>
        <x:v>1.6732</x:v>
      </x:c>
      <x:c r="E1078" s="32" t="n">
        <x:f>'净值底稿'!Q1040</x:f>
        <x:v>1.9829</x:v>
      </x:c>
      <x:c r="F1078" s="33">
        <x:f t="shared" si="642"/>
        <x:v>3.4173051849597513E-3</x:v>
      </x:c>
      <x:c r="G1078" s="33">
        <x:f t="shared" si="643"/>
        <x:v>-3.3451417613441503E-3</x:v>
      </x:c>
      <x:c r="H1078" s="33">
        <x:f t="shared" si="644"/>
        <x:v>4.1853512705536389E-4</x:v>
      </x:c>
      <x:c r="I1078" s="33">
        <x:f t="shared" si="645"/>
        <x:v>-1.3678869876641464E-2</x:v>
      </x:c>
      <x:c r="J1078" s="34">
        <x:f t="shared" si="646"/>
        <x:v>0.11943666153553413</x:v>
      </x:c>
      <x:c r="K1078" s="34">
        <x:f t="shared" si="647"/>
        <x:v>0.11863812338410407</x:v>
      </x:c>
      <x:c r="L1078" s="34">
        <x:f t="shared" si="648"/>
        <x:v>0.92052476252365834</x:v>
      </x:c>
      <x:c r="M1078" s="34">
        <x:f t="shared" si="649"/>
        <x:v>8.1507587435991818E-2</x:v>
      </x:c>
      <x:c r="N1078" s="34">
        <x:f t="shared" si="620"/>
        <x:v>1.2401071348792885</x:v>
      </x:c>
      <x:c r="O1078" s="35">
        <x:f t="shared" si="621"/>
        <x:v>0.19197920746001698</x:v>
      </x:c>
      <x:c r="P1078" s="26" t="b">
        <x:f t="shared" si="622"/>
        <x:v>0</x:v>
      </x:c>
      <x:c r="Q1078" s="26" t="b">
        <x:f t="shared" si="623"/>
        <x:v>0</x:v>
      </x:c>
      <x:c r="R1078" s="26" t="b">
        <x:f t="shared" si="624"/>
        <x:v>0</x:v>
      </x:c>
      <x:c r="S1078" s="26" t="b">
        <x:f t="shared" si="650"/>
        <x:v>0</x:v>
      </x:c>
      <x:c r="T1078" s="26" t="str">
        <x:f t="shared" si="651"/>
        <x:v>不调</x:v>
      </x:c>
      <x:c r="U1078" s="34">
        <x:f t="shared" si="625"/>
        <x:v>0.11943666153553413</x:v>
      </x:c>
      <x:c r="V1078" s="34">
        <x:f t="shared" si="626"/>
        <x:v>0.11863812338410407</x:v>
      </x:c>
      <x:c r="W1078" s="34">
        <x:f t="shared" si="627"/>
        <x:v>0.92052476252365834</x:v>
      </x:c>
      <x:c r="X1078" s="34">
        <x:f t="shared" si="628"/>
        <x:v>8.1507587435991818E-2</x:v>
      </x:c>
      <x:c r="Y1078" s="34">
        <x:f t="shared" si="652"/>
        <x:v>0.99995880187477393</x:v>
      </x:c>
      <x:c r="Z1078" s="34">
        <x:f t="shared" si="629"/>
        <x:v>0.1194317409689956</x:v>
      </x:c>
      <x:c r="AA1078" s="34">
        <x:f t="shared" si="630"/>
        <x:v>0.11863323571584031</x:v>
      </x:c>
      <x:c r="AB1078" s="34">
        <x:f t="shared" si="631"/>
        <x:v>0.92048683862921821</x:v>
      </x:c>
      <x:c r="AC1078" s="34">
        <x:f t="shared" si="632"/>
        <x:v>8.1504229476197759E-2</x:v>
      </x:c>
      <x:c r="AD1078" s="34">
        <x:f t="shared" si="633"/>
        <x:v>1.240056044790252</x:v>
      </x:c>
      <x:c r="AE1078" s="34">
        <x:f t="shared" si="653"/>
        <x:v>1.242865545467589</x:v>
      </x:c>
      <x:c r="AF1078" s="33">
        <x:f t="shared" si="634"/>
        <x:v>-2.260502503736217E-3</x:v>
      </x:c>
      <x:c r="AG1078" s="33">
        <x:f t="shared" si="654"/>
        <x:v>-6.3489485817935787E-4</x:v>
      </x:c>
      <x:c r="AH1078" s="30">
        <x:f t="shared" si="655"/>
        <x:v>45380</x:v>
      </x:c>
      <x:c r="AI1078" s="36">
        <x:f t="shared" si="635"/>
        <x:v>2024</x:v>
      </x:c>
      <x:c r="AJ1078" s="36">
        <x:f t="shared" si="636"/>
        <x:v>4</x:v>
      </x:c>
      <x:c r="AK1078" s="26">
        <x:f t="shared" si="637"/>
        <x:v>0</x:v>
      </x:c>
      <x:c r="AL1078" s="34">
        <x:f t="shared" si="656"/>
        <x:v>1.2331736020709685</x:v>
      </x:c>
      <x:c r="AM1078" s="35" t="str">
        <x:f t="shared" si="638"/>
      </x:c>
      <x:c r="AN1078" s="34">
        <x:f t="shared" si="657"/>
        <x:v>1.2408438501705288</x:v>
      </x:c>
      <x:c r="AO1078" s="35">
        <x:f t="shared" si="639"/>
        <x:v>-6.3489485817935787E-4</x:v>
      </x:c>
      <x:c r="AP1078" s="31">
        <x:f t="shared" si="640"/>
        <x:v>1</x:v>
      </x:c>
      <x:c r="AQ1078" s="26" t="b">
        <x:f t="shared" si="641"/>
        <x:v>1</x:v>
      </x:c>
    </x:row>
    <x:row r="1079">
      <x:c r="A1079" s="30" t="n">
        <x:f>'净值底稿'!A1041</x:f>
        <x:v>45398</x:v>
      </x:c>
      <x:c r="B1079" s="32" t="n">
        <x:f>'净值底稿'!F1041</x:f>
        <x:v>1.5534226292253674</x:v>
      </x:c>
      <x:c r="C1079" s="32" t="n">
        <x:f>'净值底稿'!O1041</x:f>
        <x:v>1.088258099410741</x:v>
      </x:c>
      <x:c r="D1079" s="32" t="n">
        <x:f>'净值底稿'!P1041</x:f>
        <x:v>1.6737</x:v>
      </x:c>
      <x:c r="E1079" s="32" t="n">
        <x:f>'净值底稿'!Q1041</x:f>
        <x:v>1.9942</x:v>
      </x:c>
      <x:c r="F1079" s="33">
        <x:f t="shared" si="642"/>
        <x:v>-2.2315589020221793E-2</x:v>
      </x:c>
      <x:c r="G1079" s="33">
        <x:f t="shared" si="643"/>
        <x:v>-3.3825695003579459E-2</x:v>
      </x:c>
      <x:c r="H1079" s="33">
        <x:f t="shared" si="644"/>
        <x:v>2.9882859191965316E-4</x:v>
      </x:c>
      <x:c r="I1079" s="33">
        <x:f t="shared" si="645"/>
        <x:v>5.6987240909778247E-3</x:v>
      </x:c>
      <x:c r="J1079" s="34">
        <x:f t="shared" si="646"/>
        <x:v>0.11676655132156191</x:v>
      </x:c>
      <x:c r="K1079" s="34">
        <x:f t="shared" si="647"/>
        <x:v>0.11462038406722855</x:v>
      </x:c>
      <x:c r="L1079" s="34">
        <x:f t="shared" si="648"/>
        <x:v>0.92076190641508637</x:v>
      </x:c>
      <x:c r="M1079" s="34">
        <x:f t="shared" si="649"/>
        <x:v>8.1968699592230354E-2</x:v>
      </x:c>
      <x:c r="N1079" s="34">
        <x:f t="shared" si="620"/>
        <x:v>1.2341175413961072</x:v>
      </x:c>
      <x:c r="O1079" s="35">
        <x:f t="shared" si="621"/>
        <x:v>0.1874918130788675</x:v>
      </x:c>
      <x:c r="P1079" s="26" t="b">
        <x:f t="shared" si="622"/>
        <x:v>0</x:v>
      </x:c>
      <x:c r="Q1079" s="26" t="b">
        <x:f t="shared" si="623"/>
        <x:v>0</x:v>
      </x:c>
      <x:c r="R1079" s="26" t="b">
        <x:f t="shared" si="624"/>
        <x:v>0</x:v>
      </x:c>
      <x:c r="S1079" s="26" t="b">
        <x:f t="shared" si="650"/>
        <x:v>0</x:v>
      </x:c>
      <x:c r="T1079" s="26" t="str">
        <x:f t="shared" si="651"/>
        <x:v>不调</x:v>
      </x:c>
      <x:c r="U1079" s="34">
        <x:f t="shared" si="625"/>
        <x:v>0.11676655132156191</x:v>
      </x:c>
      <x:c r="V1079" s="34">
        <x:f t="shared" si="626"/>
        <x:v>0.11462038406722855</x:v>
      </x:c>
      <x:c r="W1079" s="34">
        <x:f t="shared" si="627"/>
        <x:v>0.92076190641508637</x:v>
      </x:c>
      <x:c r="X1079" s="34">
        <x:f t="shared" si="628"/>
        <x:v>8.1968699592230354E-2</x:v>
      </x:c>
      <x:c r="Y1079" s="34">
        <x:f t="shared" si="652"/>
        <x:v>0.99998626710299976</x:v>
      </x:c>
      <x:c r="Z1079" s="34">
        <x:f t="shared" si="629"/>
        <x:v>0.11676494777853955</x:v>
      </x:c>
      <x:c r="AA1079" s="34">
        <x:f t="shared" si="630"/>
        <x:v>0.11461880999730002</x:v>
      </x:c>
      <x:c r="AB1079" s="34">
        <x:f t="shared" si="631"/>
        <x:v>0.92074926168666382</x:v>
      </x:c>
      <x:c r="AC1079" s="34">
        <x:f t="shared" si="632"/>
        <x:v>8.1967573924521614E-2</x:v>
      </x:c>
      <x:c r="AD1079" s="34">
        <x:f t="shared" si="633"/>
        <x:v>1.234100593387025</x:v>
      </x:c>
      <x:c r="AE1079" s="34">
        <x:f t="shared" si="653"/>
        <x:v>1.242865545467589</x:v>
      </x:c>
      <x:c r="AF1079" s="33">
        <x:f t="shared" si="634"/>
        <x:v>-7.0522126166643329E-3</x:v>
      </x:c>
      <x:c r="AG1079" s="33">
        <x:f t="shared" si="654"/>
        <x:v>-4.80256632613274E-3</x:v>
      </x:c>
      <x:c r="AH1079" s="30">
        <x:f t="shared" si="655"/>
        <x:v>45380</x:v>
      </x:c>
      <x:c r="AI1079" s="36">
        <x:f t="shared" si="635"/>
        <x:v>2024</x:v>
      </x:c>
      <x:c r="AJ1079" s="36">
        <x:f t="shared" si="636"/>
        <x:v>4</x:v>
      </x:c>
      <x:c r="AK1079" s="26">
        <x:f t="shared" si="637"/>
        <x:v>0</x:v>
      </x:c>
      <x:c r="AL1079" s="34">
        <x:f t="shared" si="656"/>
        <x:v>1.2331736020709685</x:v>
      </x:c>
      <x:c r="AM1079" s="35" t="str">
        <x:f t="shared" si="638"/>
      </x:c>
      <x:c r="AN1079" s="34">
        <x:f t="shared" si="657"/>
        <x:v>1.2408438501705288</x:v>
      </x:c>
      <x:c r="AO1079" s="35">
        <x:f t="shared" si="639"/>
        <x:v>-5.4344120596455658E-3</x:v>
      </x:c>
      <x:c r="AP1079" s="31">
        <x:f t="shared" si="640"/>
        <x:v>1</x:v>
      </x:c>
      <x:c r="AQ1079" s="26" t="b">
        <x:f t="shared" si="641"/>
        <x:v>1</x:v>
      </x:c>
    </x:row>
    <x:row r="1080">
      <x:c r="A1080" s="30" t="n">
        <x:f>'净值底稿'!A1042</x:f>
        <x:v>45399</x:v>
      </x:c>
      <x:c r="B1080" s="32" t="n">
        <x:f>'净值底稿'!F1042</x:f>
        <x:v>1.59773030756498</x:v>
      </x:c>
      <x:c r="C1080" s="32" t="n">
        <x:f>'净值底稿'!O1042</x:f>
        <x:v>1.1258854687953415</x:v>
      </x:c>
      <x:c r="D1080" s="32" t="n">
        <x:f>'净值底稿'!P1042</x:f>
        <x:v>1.6745</x:v>
      </x:c>
      <x:c r="E1080" s="32" t="n">
        <x:f>'净值底稿'!Q1042</x:f>
        <x:v>2.0009</x:v>
      </x:c>
      <x:c r="F1080" s="33">
        <x:f t="shared" si="642"/>
        <x:v>2.8522616772814091E-2</x:v>
      </x:c>
      <x:c r="G1080" s="33">
        <x:f t="shared" si="643"/>
        <x:v>3.4575777019233422E-2</x:v>
      </x:c>
      <x:c r="H1080" s="33">
        <x:f t="shared" si="644"/>
        <x:v>4.7798291211087474E-4</x:v>
      </x:c>
      <x:c r="I1080" s="33">
        <x:f t="shared" si="645"/>
        <x:v>3.3597432554408613E-3</x:v>
      </x:c>
      <x:c r="J1080" s="34">
        <x:f t="shared" si="646"/>
        <x:v>0.12009538963652448</x:v>
      </x:c>
      <x:c r="K1080" s="34">
        <x:f t="shared" si="647"/>
        <x:v>0.11858184441397655</x:v>
      </x:c>
      <x:c r="L1080" s="34">
        <x:f t="shared" si="648"/>
        <x:v>0.92118936410008878</x:v>
      </x:c>
      <x:c r="M1080" s="34">
        <x:f t="shared" si="649"/>
        <x:v>8.2242963928179369E-2</x:v>
      </x:c>
      <x:c r="N1080" s="34">
        <x:f t="shared" si="620"/>
        <x:v>1.2421095620787692</x:v>
      </x:c>
      <x:c r="O1080" s="35">
        <x:f t="shared" si="621"/>
        <x:v>0.19215473524819798</x:v>
      </x:c>
      <x:c r="P1080" s="26" t="b">
        <x:f t="shared" si="622"/>
        <x:v>0</x:v>
      </x:c>
      <x:c r="Q1080" s="26" t="b">
        <x:f t="shared" si="623"/>
        <x:v>0</x:v>
      </x:c>
      <x:c r="R1080" s="26" t="b">
        <x:f t="shared" si="624"/>
        <x:v>0</x:v>
      </x:c>
      <x:c r="S1080" s="26" t="b">
        <x:f t="shared" si="650"/>
        <x:v>0</x:v>
      </x:c>
      <x:c r="T1080" s="26" t="str">
        <x:f t="shared" si="651"/>
        <x:v>不调</x:v>
      </x:c>
      <x:c r="U1080" s="34">
        <x:f t="shared" si="625"/>
        <x:v>0.12009538963652448</x:v>
      </x:c>
      <x:c r="V1080" s="34">
        <x:f t="shared" si="626"/>
        <x:v>0.11858184441397655</x:v>
      </x:c>
      <x:c r="W1080" s="34">
        <x:f t="shared" si="627"/>
        <x:v>0.92118936410008878</x:v>
      </x:c>
      <x:c r="X1080" s="34">
        <x:f t="shared" si="628"/>
        <x:v>8.2242963928179369E-2</x:v>
      </x:c>
      <x:c r="Y1080" s="34">
        <x:f t="shared" si="652"/>
        <x:v>0.99998626710299976</x:v>
      </x:c>
      <x:c r="Z1080" s="34">
        <x:f t="shared" si="629"/>
        <x:v>0.1200937403789084</x:v>
      </x:c>
      <x:c r="AA1080" s="34">
        <x:f t="shared" si="630"/>
        <x:v>0.11858021594172112</x:v>
      </x:c>
      <x:c r="AB1080" s="34">
        <x:f t="shared" si="631"/>
        <x:v>0.92117671350143393</x:v>
      </x:c>
      <x:c r="AC1080" s="34">
        <x:f t="shared" si="632"/>
        <x:v>8.224183449402675E-2</x:v>
      </x:c>
      <x:c r="AD1080" s="34">
        <x:f t="shared" si="633"/>
        <x:v>1.2420925043160902</x:v>
      </x:c>
      <x:c r="AE1080" s="34">
        <x:f t="shared" si="653"/>
        <x:v>1.242865545467589</x:v>
      </x:c>
      <x:c r="AF1080" s="33">
        <x:f t="shared" si="634"/>
        <x:v>-6.2198292833670621E-4</x:v>
      </x:c>
      <x:c r="AG1080" s="33">
        <x:f t="shared" si="654"/>
        <x:v>6.4758991057050075E-3</x:v>
      </x:c>
      <x:c r="AH1080" s="30">
        <x:f t="shared" si="655"/>
        <x:v>45380</x:v>
      </x:c>
      <x:c r="AI1080" s="36">
        <x:f t="shared" si="635"/>
        <x:v>2024</x:v>
      </x:c>
      <x:c r="AJ1080" s="36">
        <x:f t="shared" si="636"/>
        <x:v>4</x:v>
      </x:c>
      <x:c r="AK1080" s="26">
        <x:f t="shared" si="637"/>
        <x:v>0</x:v>
      </x:c>
      <x:c r="AL1080" s="34">
        <x:f t="shared" si="656"/>
        <x:v>1.2331736020709685</x:v>
      </x:c>
      <x:c r="AM1080" s="35" t="str">
        <x:f t="shared" si="638"/>
      </x:c>
      <x:c r="AN1080" s="34">
        <x:f t="shared" si="657"/>
        <x:v>1.2420925043160902</x:v>
      </x:c>
      <x:c r="AO1080" s="35">
        <x:f t="shared" si="639"/>
        <x:v>0</x:v>
      </x:c>
      <x:c r="AP1080" s="31">
        <x:f t="shared" si="640"/>
        <x:v>1</x:v>
      </x:c>
      <x:c r="AQ1080" s="26" t="b">
        <x:f t="shared" si="641"/>
        <x:v>1</x:v>
      </x:c>
    </x:row>
    <x:row r="1081">
      <x:c r="A1081" s="30" t="n">
        <x:f>'净值底稿'!A1043</x:f>
        <x:v>45400</x:v>
      </x:c>
      <x:c r="B1081" s="32" t="n">
        <x:f>'净值底稿'!F1043</x:f>
        <x:v>1.58862901956911</x:v>
      </x:c>
      <x:c r="C1081" s="32" t="n">
        <x:f>'净值底稿'!O1043</x:f>
        <x:v>1.127932948561487</x:v>
      </x:c>
      <x:c r="D1081" s="32" t="n">
        <x:f>'净值底稿'!P1043</x:f>
        <x:v>1.676</x:v>
      </x:c>
      <x:c r="E1081" s="32" t="n">
        <x:f>'净值底稿'!Q1043</x:f>
        <x:v>1.9967</x:v>
      </x:c>
      <x:c r="F1081" s="33">
        <x:f t="shared" si="642"/>
        <x:v>-5.6963856495536591E-3</x:v>
      </x:c>
      <x:c r="G1081" s="33">
        <x:f t="shared" si="643"/>
        <x:v>1.818550663360341E-3</x:v>
      </x:c>
      <x:c r="H1081" s="33">
        <x:f t="shared" si="644"/>
        <x:v>8.9578978799642606E-4</x:v>
      </x:c>
      <x:c r="I1081" s="33">
        <x:f t="shared" si="645"/>
        <x:v>-2.0990554250588378E-3</x:v>
      </x:c>
      <x:c r="J1081" s="34">
        <x:f t="shared" si="646"/>
        <x:v>0.11940964011961276</x:v>
      </x:c>
      <x:c r="K1081" s="34">
        <x:f t="shared" si="647"/>
        <x:v>0.11879586007208336</x:v>
      </x:c>
      <x:c r="L1081" s="34">
        <x:f t="shared" si="648"/>
        <x:v>0.92200189419432865</x:v>
      </x:c>
      <x:c r="M1081" s="34">
        <x:f t="shared" si="649"/>
        <x:v>8.2069204325165276E-2</x:v>
      </x:c>
      <x:c r="N1081" s="34">
        <x:f t="shared" si="620"/>
        <x:v>1.2422765987111899</x:v>
      </x:c>
      <x:c r="O1081" s="35">
        <x:f t="shared" si="621"/>
        <x:v>0.19174916475028539</x:v>
      </x:c>
      <x:c r="P1081" s="26" t="b">
        <x:f t="shared" si="622"/>
        <x:v>0</x:v>
      </x:c>
      <x:c r="Q1081" s="26" t="b">
        <x:f t="shared" si="623"/>
        <x:v>0</x:v>
      </x:c>
      <x:c r="R1081" s="26" t="b">
        <x:f t="shared" si="624"/>
        <x:v>0</x:v>
      </x:c>
      <x:c r="S1081" s="26" t="b">
        <x:f t="shared" si="650"/>
        <x:v>0</x:v>
      </x:c>
      <x:c r="T1081" s="26" t="str">
        <x:f t="shared" si="651"/>
        <x:v>不调</x:v>
      </x:c>
      <x:c r="U1081" s="34">
        <x:f t="shared" si="625"/>
        <x:v>0.11940964011961276</x:v>
      </x:c>
      <x:c r="V1081" s="34">
        <x:f t="shared" si="626"/>
        <x:v>0.11879586007208336</x:v>
      </x:c>
      <x:c r="W1081" s="34">
        <x:f t="shared" si="627"/>
        <x:v>0.92200189419432865</x:v>
      </x:c>
      <x:c r="X1081" s="34">
        <x:f t="shared" si="628"/>
        <x:v>8.2069204325165276E-2</x:v>
      </x:c>
      <x:c r="Y1081" s="34">
        <x:f t="shared" si="652"/>
        <x:v>0.99998626710299976</x:v>
      </x:c>
      <x:c r="Z1081" s="34">
        <x:f t="shared" si="629"/>
        <x:v>0.11940800027932416</x:v>
      </x:c>
      <x:c r="AA1081" s="34">
        <x:f t="shared" si="630"/>
        <x:v>0.11879422866077294</x:v>
      </x:c>
      <x:c r="AB1081" s="34">
        <x:f t="shared" si="631"/>
        <x:v>0.9219892324372817</x:v>
      </x:c>
      <x:c r="AC1081" s="34">
        <x:f t="shared" si="632"/>
        <x:v>8.2068077277235391E-2</x:v>
      </x:c>
      <x:c r="AD1081" s="34">
        <x:f t="shared" si="633"/>
        <x:v>1.242259538654614</x:v>
      </x:c>
      <x:c r="AE1081" s="34">
        <x:f t="shared" si="653"/>
        <x:v>1.242865545467589</x:v>
      </x:c>
      <x:c r="AF1081" s="33">
        <x:f t="shared" si="634"/>
        <x:v>-4.8758839215146121E-4</x:v>
      </x:c>
      <x:c r="AG1081" s="33">
        <x:f t="shared" si="654"/>
        <x:v>1.3447817931711015E-4</x:v>
      </x:c>
      <x:c r="AH1081" s="30">
        <x:f t="shared" si="655"/>
        <x:v>45380</x:v>
      </x:c>
      <x:c r="AI1081" s="36">
        <x:f t="shared" si="635"/>
        <x:v>2024</x:v>
      </x:c>
      <x:c r="AJ1081" s="36">
        <x:f t="shared" si="636"/>
        <x:v>4</x:v>
      </x:c>
      <x:c r="AK1081" s="26">
        <x:f t="shared" si="637"/>
        <x:v>0</x:v>
      </x:c>
      <x:c r="AL1081" s="34">
        <x:f t="shared" si="656"/>
        <x:v>1.2331736020709685</x:v>
      </x:c>
      <x:c r="AM1081" s="35" t="str">
        <x:f t="shared" si="638"/>
      </x:c>
      <x:c r="AN1081" s="34">
        <x:f t="shared" si="657"/>
        <x:v>1.242259538654614</x:v>
      </x:c>
      <x:c r="AO1081" s="35">
        <x:f t="shared" si="639"/>
        <x:v>0</x:v>
      </x:c>
      <x:c r="AP1081" s="31">
        <x:f t="shared" si="640"/>
        <x:v>1</x:v>
      </x:c>
      <x:c r="AQ1081" s="26" t="b">
        <x:f t="shared" si="641"/>
        <x:v>1</x:v>
      </x:c>
    </x:row>
    <x:row r="1082">
      <x:c r="A1082" s="30" t="n">
        <x:f>'净值底稿'!A1044</x:f>
        <x:v>45401</x:v>
      </x:c>
      <x:c r="B1082" s="32" t="n">
        <x:f>'净值底稿'!F1044</x:f>
        <x:v>1.551824042570035</x:v>
      </x:c>
      <x:c r="C1082" s="32" t="n">
        <x:f>'净值底稿'!O1044</x:f>
        <x:v>1.1239360973308594</x:v>
      </x:c>
      <x:c r="D1082" s="32" t="n">
        <x:f>'净值底稿'!P1044</x:f>
        <x:v>1.6771</x:v>
      </x:c>
      <x:c r="E1082" s="32" t="n">
        <x:f>'净值底稿'!Q1044</x:f>
        <x:v>2.0044</x:v>
      </x:c>
      <x:c r="F1082" s="33">
        <x:f t="shared" si="642"/>
        <x:v>-2.3167760720534836E-2</x:v>
      </x:c>
      <x:c r="G1082" s="33">
        <x:f t="shared" si="643"/>
        <x:v>-3.5435184651047003E-3</x:v>
      </x:c>
      <x:c r="H1082" s="33">
        <x:f t="shared" si="644"/>
        <x:v>6.5632458233899627E-4</x:v>
      </x:c>
      <x:c r="I1082" s="33">
        <x:f t="shared" si="645"/>
        <x:v>3.856362998948315E-3</x:v>
      </x:c>
      <x:c r="J1082" s="34">
        <x:f t="shared" si="646"/>
        <x:v>0.11664158430073522</x:v>
      </x:c>
      <x:c r="K1082" s="34">
        <x:f t="shared" si="647"/>
        <x:v>0.11837327911796562</x:v>
      </x:c>
      <x:c r="L1082" s="34">
        <x:f t="shared" si="648"/>
        <x:v>0.92259435663518219</x:v>
      </x:c>
      <x:c r="M1082" s="34">
        <x:f t="shared" si="649"/>
        <x:v>8.2384561573842149E-2</x:v>
      </x:c>
      <x:c r="N1082" s="34">
        <x:f t="shared" si="620"/>
        <x:v>1.2399937816277251</x:v>
      </x:c>
      <x:c r="O1082" s="35">
        <x:f t="shared" si="621"/>
        <x:v>0.18952906611370229</x:v>
      </x:c>
      <x:c r="P1082" s="26" t="b">
        <x:f t="shared" si="622"/>
        <x:v>0</x:v>
      </x:c>
      <x:c r="Q1082" s="26" t="b">
        <x:f t="shared" si="623"/>
        <x:v>0</x:v>
      </x:c>
      <x:c r="R1082" s="26" t="b">
        <x:f t="shared" si="624"/>
        <x:v>0</x:v>
      </x:c>
      <x:c r="S1082" s="26" t="b">
        <x:f t="shared" si="650"/>
        <x:v>0</x:v>
      </x:c>
      <x:c r="T1082" s="26" t="str">
        <x:f t="shared" si="651"/>
        <x:v>不调</x:v>
      </x:c>
      <x:c r="U1082" s="34">
        <x:f t="shared" si="625"/>
        <x:v>0.11664158430073522</x:v>
      </x:c>
      <x:c r="V1082" s="34">
        <x:f t="shared" si="626"/>
        <x:v>0.11837327911796562</x:v>
      </x:c>
      <x:c r="W1082" s="34">
        <x:f t="shared" si="627"/>
        <x:v>0.92259435663518219</x:v>
      </x:c>
      <x:c r="X1082" s="34">
        <x:f t="shared" si="628"/>
        <x:v>8.2384561573842149E-2</x:v>
      </x:c>
      <x:c r="Y1082" s="34">
        <x:f t="shared" si="652"/>
        <x:v>0.99998626710299976</x:v>
      </x:c>
      <x:c r="Z1082" s="34">
        <x:f t="shared" si="629"/>
        <x:v>0.11663998247387207</x:v>
      </x:c>
      <x:c r="AA1082" s="34">
        <x:f t="shared" si="630"/>
        <x:v>0.11837165350991591</x:v>
      </x:c>
      <x:c r="AB1082" s="34">
        <x:f t="shared" si="631"/>
        <x:v>0.92258168674190955</x:v>
      </x:c>
      <x:c r="AC1082" s="34">
        <x:f t="shared" si="632"/>
        <x:v>8.2383430195143645E-2</x:v>
      </x:c>
      <x:c r="AD1082" s="34">
        <x:f t="shared" si="633"/>
        <x:v>1.2399767529208412</x:v>
      </x:c>
      <x:c r="AE1082" s="34">
        <x:f t="shared" si="653"/>
        <x:v>1.242865545467589</x:v>
      </x:c>
      <x:c r="AF1082" s="33">
        <x:f t="shared" si="634"/>
        <x:v>-2.3243001282660103E-3</x:v>
      </x:c>
      <x:c r="AG1082" s="33">
        <x:f t="shared" si="654"/>
        <x:v>-1.8376077323142281E-3</x:v>
      </x:c>
      <x:c r="AH1082" s="30">
        <x:f t="shared" si="655"/>
        <x:v>45380</x:v>
      </x:c>
      <x:c r="AI1082" s="36">
        <x:f t="shared" si="635"/>
        <x:v>2024</x:v>
      </x:c>
      <x:c r="AJ1082" s="36">
        <x:f t="shared" si="636"/>
        <x:v>4</x:v>
      </x:c>
      <x:c r="AK1082" s="26">
        <x:f t="shared" si="637"/>
        <x:v>0</x:v>
      </x:c>
      <x:c r="AL1082" s="34">
        <x:f t="shared" si="656"/>
        <x:v>1.2331736020709685</x:v>
      </x:c>
      <x:c r="AM1082" s="35" t="str">
        <x:f t="shared" si="638"/>
      </x:c>
      <x:c r="AN1082" s="34">
        <x:f t="shared" si="657"/>
        <x:v>1.242259538654614</x:v>
      </x:c>
      <x:c r="AO1082" s="35">
        <x:f t="shared" si="639"/>
        <x:v>-1.8376077323142281E-3</x:v>
      </x:c>
      <x:c r="AP1082" s="31">
        <x:f t="shared" si="640"/>
        <x:v>1</x:v>
      </x:c>
      <x:c r="AQ1082" s="26" t="b">
        <x:f t="shared" si="641"/>
        <x:v>1</x:v>
      </x:c>
    </x:row>
    <x:row r="1083">
      <x:c r="A1083" s="30" t="n">
        <x:f>'净值底稿'!A1045</x:f>
        <x:v>45404</x:v>
      </x:c>
      <x:c r="B1083" s="32" t="n">
        <x:f>'净值底稿'!F1045</x:f>
        <x:v>1.52890257292121</x:v>
      </x:c>
      <x:c r="C1083" s="32" t="n">
        <x:f>'净值底稿'!O1045</x:f>
        <x:v>1.118361161836588</x:v>
      </x:c>
      <x:c r="D1083" s="32" t="n">
        <x:f>'净值底稿'!P1045</x:f>
        <x:v>1.6789</x:v>
      </x:c>
      <x:c r="E1083" s="32" t="n">
        <x:f>'净值底稿'!Q1045</x:f>
        <x:v>1.9733</x:v>
      </x:c>
      <x:c r="F1083" s="33">
        <x:f t="shared" si="642"/>
        <x:v>-1.4770662794258427E-2</x:v>
      </x:c>
      <x:c r="G1083" s="33">
        <x:f t="shared" si="643"/>
        <x:v>-4.9601890245457581E-3</x:v>
      </x:c>
      <x:c r="H1083" s="33">
        <x:f t="shared" si="644"/>
        <x:v>1.0732812593166052E-3</x:v>
      </x:c>
      <x:c r="I1083" s="33">
        <x:f t="shared" si="645"/>
        <x:v>-1.551586509678704E-2</x:v>
      </x:c>
      <x:c r="J1083" s="34">
        <x:f t="shared" si="646"/>
        <x:v>0.1149171326244223</x:v>
      </x:c>
      <x:c r="K1083" s="34">
        <x:f t="shared" si="647"/>
        <x:v>0.11778450773335869</x:v>
      </x:c>
      <x:c r="L1083" s="34">
        <x:f t="shared" si="648"/>
        <x:v>0.92357187637647831</x:v>
      </x:c>
      <x:c r="M1083" s="34">
        <x:f t="shared" si="649"/>
        <x:v>8.1105180006025221E-2</x:v>
      </x:c>
      <x:c r="N1083" s="34">
        <x:f t="shared" si="620"/>
        <x:v>1.2373786967402844</x:v>
      </x:c>
      <x:c r="O1083" s="35">
        <x:f t="shared" si="621"/>
        <x:v>0.18806016377266202</x:v>
      </x:c>
      <x:c r="P1083" s="26" t="b">
        <x:f t="shared" si="622"/>
        <x:v>0</x:v>
      </x:c>
      <x:c r="Q1083" s="26" t="b">
        <x:f t="shared" si="623"/>
        <x:v>0</x:v>
      </x:c>
      <x:c r="R1083" s="26" t="b">
        <x:f t="shared" si="624"/>
        <x:v>0</x:v>
      </x:c>
      <x:c r="S1083" s="26" t="b">
        <x:f t="shared" si="650"/>
        <x:v>0</x:v>
      </x:c>
      <x:c r="T1083" s="26" t="str">
        <x:f t="shared" si="651"/>
        <x:v>不调</x:v>
      </x:c>
      <x:c r="U1083" s="34">
        <x:f t="shared" si="625"/>
        <x:v>0.1149171326244223</x:v>
      </x:c>
      <x:c r="V1083" s="34">
        <x:f t="shared" si="626"/>
        <x:v>0.11778450773335869</x:v>
      </x:c>
      <x:c r="W1083" s="34">
        <x:f t="shared" si="627"/>
        <x:v>0.92357187637647831</x:v>
      </x:c>
      <x:c r="X1083" s="34">
        <x:f t="shared" si="628"/>
        <x:v>8.1105180006025221E-2</x:v>
      </x:c>
      <x:c r="Y1083" s="34">
        <x:f t="shared" si="652"/>
        <x:v>0.99995880187477393</x:v>
      </x:c>
      <x:c r="Z1083" s="34">
        <x:f t="shared" si="629"/>
        <x:v>0.11491239825400182</x:v>
      </x:c>
      <x:c r="AA1083" s="34">
        <x:f t="shared" si="630"/>
        <x:v>0.1177796552324594</x:v>
      </x:c>
      <x:c r="AB1083" s="34">
        <x:f t="shared" si="631"/>
        <x:v>0.92353382694666009</x:v>
      </x:c>
      <x:c r="AC1083" s="34">
        <x:f t="shared" si="632"/>
        <x:v>8.1101838624662845E-2</x:v>
      </x:c>
      <x:c r="AD1083" s="34">
        <x:f t="shared" si="633"/>
        <x:v>1.2373277190577843</x:v>
      </x:c>
      <x:c r="AE1083" s="34">
        <x:f t="shared" si="653"/>
        <x:v>1.242865545467589</x:v>
      </x:c>
      <x:c r="AF1083" s="33">
        <x:f t="shared" si="634"/>
        <x:v>-4.4556922750008665E-3</x:v>
      </x:c>
      <x:c r="AG1083" s="33">
        <x:f t="shared" si="654"/>
        <x:v>-2.1363576831718856E-3</x:v>
      </x:c>
      <x:c r="AH1083" s="30">
        <x:f t="shared" si="655"/>
        <x:v>45380</x:v>
      </x:c>
      <x:c r="AI1083" s="36">
        <x:f t="shared" si="635"/>
        <x:v>2024</x:v>
      </x:c>
      <x:c r="AJ1083" s="36">
        <x:f t="shared" si="636"/>
        <x:v>4</x:v>
      </x:c>
      <x:c r="AK1083" s="26">
        <x:f t="shared" si="637"/>
        <x:v>0</x:v>
      </x:c>
      <x:c r="AL1083" s="34">
        <x:f t="shared" si="656"/>
        <x:v>1.2331736020709685</x:v>
      </x:c>
      <x:c r="AM1083" s="35" t="str">
        <x:f t="shared" si="638"/>
      </x:c>
      <x:c r="AN1083" s="34">
        <x:f t="shared" si="657"/>
        <x:v>1.242259538654614</x:v>
      </x:c>
      <x:c r="AO1083" s="35">
        <x:f t="shared" si="639"/>
        <x:v>-3.9700396280885064E-3</x:v>
      </x:c>
      <x:c r="AP1083" s="31">
        <x:f t="shared" si="640"/>
        <x:v>1</x:v>
      </x:c>
      <x:c r="AQ1083" s="26" t="b">
        <x:f t="shared" si="641"/>
        <x:v>1</x:v>
      </x:c>
    </x:row>
    <x:row r="1084">
      <x:c r="A1084" s="30" t="n">
        <x:f>'净值底稿'!A1046</x:f>
        <x:v>45405</x:v>
      </x:c>
      <x:c r="B1084" s="32" t="n">
        <x:f>'净值底稿'!F1046</x:f>
        <x:v>1.5397008958831226</x:v>
      </x:c>
      <x:c r="C1084" s="32" t="n">
        <x:f>'净值底稿'!O1046</x:f>
        <x:v>1.1132264126397509</x:v>
      </x:c>
      <x:c r="D1084" s="32" t="n">
        <x:f>'净值底稿'!P1046</x:f>
        <x:v>1.6805</x:v>
      </x:c>
      <x:c r="E1084" s="32" t="n">
        <x:f>'净值底稿'!Q1046</x:f>
        <x:v>1.9295</x:v>
      </x:c>
      <x:c r="F1084" s="33">
        <x:f t="shared" si="642"/>
        <x:v>7.0627933742570814E-3</x:v>
      </x:c>
      <x:c r="G1084" s="33">
        <x:f t="shared" si="643"/>
        <x:v>-4.5913157323925757E-3</x:v>
      </x:c>
      <x:c r="H1084" s="33">
        <x:f t="shared" si="644"/>
        <x:v>9.5300494371319822E-4</x:v>
      </x:c>
      <x:c r="I1084" s="33">
        <x:f t="shared" si="645"/>
        <x:v>-2.2196320883798748E-2</x:v>
      </x:c>
      <x:c r="J1084" s="34">
        <x:f t="shared" si="646"/>
        <x:v>0.11572400077901017</x:v>
      </x:c>
      <x:c r="K1084" s="34">
        <x:f t="shared" si="647"/>
        <x:v>0.11723889164843483</x:v>
      </x:c>
      <x:c r="L1084" s="34">
        <x:f t="shared" si="648"/>
        <x:v>0.9244139592494266</x:v>
      </x:c>
      <x:c r="M1084" s="34">
        <x:f t="shared" si="649"/>
        <x:v>7.9301676190283762E-2</x:v>
      </x:c>
      <x:c r="N1084" s="34">
        <x:f t="shared" si="620"/>
        <x:v>1.2366785278671555</x:v>
      </x:c>
      <x:c r="O1084" s="35">
        <x:f t="shared" si="621"/>
        <x:v>0.18837789059799215</x:v>
      </x:c>
      <x:c r="P1084" s="26" t="b">
        <x:f t="shared" si="622"/>
        <x:v>0</x:v>
      </x:c>
      <x:c r="Q1084" s="26" t="b">
        <x:f t="shared" si="623"/>
        <x:v>0</x:v>
      </x:c>
      <x:c r="R1084" s="26" t="b">
        <x:f t="shared" si="624"/>
        <x:v>0</x:v>
      </x:c>
      <x:c r="S1084" s="26" t="b">
        <x:f t="shared" si="650"/>
        <x:v>0</x:v>
      </x:c>
      <x:c r="T1084" s="26" t="str">
        <x:f t="shared" si="651"/>
        <x:v>不调</x:v>
      </x:c>
      <x:c r="U1084" s="34">
        <x:f t="shared" si="625"/>
        <x:v>0.11572400077901017</x:v>
      </x:c>
      <x:c r="V1084" s="34">
        <x:f t="shared" si="626"/>
        <x:v>0.11723889164843483</x:v>
      </x:c>
      <x:c r="W1084" s="34">
        <x:f t="shared" si="627"/>
        <x:v>0.9244139592494266</x:v>
      </x:c>
      <x:c r="X1084" s="34">
        <x:f t="shared" si="628"/>
        <x:v>7.9301676190283762E-2</x:v>
      </x:c>
      <x:c r="Y1084" s="34">
        <x:f t="shared" si="652"/>
        <x:v>0.99998626710299976</x:v>
      </x:c>
      <x:c r="Z1084" s="34">
        <x:f t="shared" si="629"/>
        <x:v>0.11572241155322702</x:v>
      </x:c>
      <x:c r="AA1084" s="34">
        <x:f t="shared" si="630"/>
        <x:v>0.1172372816188114</x:v>
      </x:c>
      <x:c r="AB1084" s="34">
        <x:f t="shared" si="631"/>
        <x:v>0.92440126436773862</x:v>
      </x:c>
      <x:c r="AC1084" s="34">
        <x:f t="shared" si="632"/>
        <x:v>7.9300587148532692E-2</x:v>
      </x:c>
      <x:c r="AD1084" s="34">
        <x:f t="shared" si="633"/>
        <x:v>1.2366615446883096</x:v>
      </x:c>
      <x:c r="AE1084" s="34">
        <x:f t="shared" si="653"/>
        <x:v>1.242865545467589</x:v>
      </x:c>
      <x:c r="AF1084" s="33">
        <x:f t="shared" si="634"/>
        <x:v>-4.9916910175069606E-3</x:v>
      </x:c>
      <x:c r="AG1084" s="33">
        <x:f t="shared" si="654"/>
        <x:v>-5.3839767687580142E-4</x:v>
      </x:c>
      <x:c r="AH1084" s="30">
        <x:f t="shared" si="655"/>
        <x:v>45380</x:v>
      </x:c>
      <x:c r="AI1084" s="36">
        <x:f t="shared" si="635"/>
        <x:v>2024</x:v>
      </x:c>
      <x:c r="AJ1084" s="36">
        <x:f t="shared" si="636"/>
        <x:v>4</x:v>
      </x:c>
      <x:c r="AK1084" s="26">
        <x:f t="shared" si="637"/>
        <x:v>0</x:v>
      </x:c>
      <x:c r="AL1084" s="34">
        <x:f t="shared" si="656"/>
        <x:v>1.2331736020709685</x:v>
      </x:c>
      <x:c r="AM1084" s="35" t="str">
        <x:f t="shared" si="638"/>
      </x:c>
      <x:c r="AN1084" s="34">
        <x:f t="shared" si="657"/>
        <x:v>1.242259538654614</x:v>
      </x:c>
      <x:c r="AO1084" s="35">
        <x:f t="shared" si="639"/>
        <x:v>-4.5062998448514024E-3</x:v>
      </x:c>
      <x:c r="AP1084" s="31">
        <x:f t="shared" si="640"/>
        <x:v>1</x:v>
      </x:c>
      <x:c r="AQ1084" s="26" t="b">
        <x:f t="shared" si="641"/>
        <x:v>1</x:v>
      </x:c>
    </x:row>
    <x:row r="1085">
      <x:c r="A1085" s="30" t="n">
        <x:f>'净值底稿'!A1047</x:f>
        <x:v>45406</x:v>
      </x:c>
      <x:c r="B1085" s="32" t="n">
        <x:f>'净值底稿'!F1047</x:f>
        <x:v>1.5815414252984077</x:v>
      </x:c>
      <x:c r="C1085" s="32" t="n">
        <x:f>'净值底稿'!O1047</x:f>
        <x:v>1.1273860266899083</x:v>
      </x:c>
      <x:c r="D1085" s="32" t="n">
        <x:f>'净值底稿'!P1047</x:f>
        <x:v>1.6778</x:v>
      </x:c>
      <x:c r="E1085" s="32" t="n">
        <x:f>'净值底稿'!Q1047</x:f>
        <x:v>1.9447</x:v>
      </x:c>
      <x:c r="F1085" s="33">
        <x:f t="shared" si="642"/>
        <x:v>2.717445286104514E-2</x:v>
      </x:c>
      <x:c r="G1085" s="33">
        <x:f t="shared" si="643"/>
        <x:v>1.2719437743649253E-2</x:v>
      </x:c>
      <x:c r="H1085" s="33">
        <x:f t="shared" si="644"/>
        <x:v>-1.6066646831300879E-3</x:v>
      </x:c>
      <x:c r="I1085" s="33">
        <x:f t="shared" si="645"/>
        <x:v>7.8776885203422076E-3</x:v>
      </x:c>
      <x:c r="J1085" s="34">
        <x:f t="shared" si="646"/>
        <x:v>0.11886710477094665</x:v>
      </x:c>
      <x:c r="K1085" s="34">
        <x:f t="shared" si="647"/>
        <x:v>0.11872847392359655</x:v>
      </x:c>
      <x:c r="L1085" s="34">
        <x:f t="shared" si="648"/>
        <x:v>0.92291606150323813</x:v>
      </x:c>
      <x:c r="M1085" s="34">
        <x:f t="shared" si="649"/>
        <x:v>7.9925292473569082E-2</x:v>
      </x:c>
      <x:c r="N1085" s="34">
        <x:f t="shared" si="620"/>
        <x:v>1.2404369326713505</x:v>
      </x:c>
      <x:c r="O1085" s="35">
        <x:f t="shared" si="621"/>
        <x:v>0.19154184500365351</x:v>
      </x:c>
      <x:c r="P1085" s="26" t="b">
        <x:f t="shared" si="622"/>
        <x:v>0</x:v>
      </x:c>
      <x:c r="Q1085" s="26" t="b">
        <x:f t="shared" si="623"/>
        <x:v>0</x:v>
      </x:c>
      <x:c r="R1085" s="26" t="b">
        <x:f t="shared" si="624"/>
        <x:v>0</x:v>
      </x:c>
      <x:c r="S1085" s="26" t="b">
        <x:f t="shared" si="650"/>
        <x:v>0</x:v>
      </x:c>
      <x:c r="T1085" s="26" t="str">
        <x:f t="shared" si="651"/>
        <x:v>不调</x:v>
      </x:c>
      <x:c r="U1085" s="34">
        <x:f t="shared" si="625"/>
        <x:v>0.11886710477094665</x:v>
      </x:c>
      <x:c r="V1085" s="34">
        <x:f t="shared" si="626"/>
        <x:v>0.11872847392359655</x:v>
      </x:c>
      <x:c r="W1085" s="34">
        <x:f t="shared" si="627"/>
        <x:v>0.92291606150323813</x:v>
      </x:c>
      <x:c r="X1085" s="34">
        <x:f t="shared" si="628"/>
        <x:v>7.9925292473569082E-2</x:v>
      </x:c>
      <x:c r="Y1085" s="34">
        <x:f t="shared" si="652"/>
        <x:v>0.99998626710299976</x:v>
      </x:c>
      <x:c r="Z1085" s="34">
        <x:f t="shared" si="629"/>
        <x:v>0.11886547238124012</x:v>
      </x:c>
      <x:c r="AA1085" s="34">
        <x:f t="shared" si="630"/>
        <x:v>0.11872684343769316</x:v>
      </x:c>
      <x:c r="AB1085" s="34">
        <x:f t="shared" si="631"/>
        <x:v>0.92290338719202558</x:v>
      </x:c>
      <x:c r="AC1085" s="34">
        <x:f t="shared" si="632"/>
        <x:v>7.9924194867759826E-2</x:v>
      </x:c>
      <x:c r="AD1085" s="34">
        <x:f t="shared" si="633"/>
        <x:v>1.2404198978787186</x:v>
      </x:c>
      <x:c r="AE1085" s="34">
        <x:f t="shared" si="653"/>
        <x:v>1.242865545467589</x:v>
      </x:c>
      <x:c r="AF1085" s="33">
        <x:f t="shared" si="634"/>
        <x:v>-1.9677491244237677E-3</x:v>
      </x:c>
      <x:c r="AG1085" s="33">
        <x:f t="shared" si="654"/>
        <x:v>3.0391122021637962E-3</x:v>
      </x:c>
      <x:c r="AH1085" s="30">
        <x:f t="shared" si="655"/>
        <x:v>45380</x:v>
      </x:c>
      <x:c r="AI1085" s="36">
        <x:f t="shared" si="635"/>
        <x:v>2024</x:v>
      </x:c>
      <x:c r="AJ1085" s="36">
        <x:f t="shared" si="636"/>
        <x:v>4</x:v>
      </x:c>
      <x:c r="AK1085" s="26">
        <x:f t="shared" si="637"/>
        <x:v>0</x:v>
      </x:c>
      <x:c r="AL1085" s="34">
        <x:f t="shared" si="656"/>
        <x:v>1.2331736020709685</x:v>
      </x:c>
      <x:c r="AM1085" s="35" t="str">
        <x:f t="shared" si="638"/>
      </x:c>
      <x:c r="AN1085" s="34">
        <x:f t="shared" si="657"/>
        <x:v>1.242259538654614</x:v>
      </x:c>
      <x:c r="AO1085" s="35">
        <x:f t="shared" si="639"/>
        <x:v>-1.4808827935326452E-3</x:v>
      </x:c>
      <x:c r="AP1085" s="31">
        <x:f t="shared" si="640"/>
        <x:v>1</x:v>
      </x:c>
      <x:c r="AQ1085" s="26" t="b">
        <x:f t="shared" si="641"/>
        <x:v>1</x:v>
      </x:c>
    </x:row>
    <x:row r="1086">
      <x:c r="A1086" s="30" t="n">
        <x:f>'净值底稿'!A1048</x:f>
        <x:v>45407</x:v>
      </x:c>
      <x:c r="B1086" s="32" t="n">
        <x:f>'净值底稿'!F1048</x:f>
        <x:v>1.5737924502984575</x:v>
      </x:c>
      <x:c r="C1086" s="32" t="n">
        <x:f>'净值底稿'!O1048</x:f>
        <x:v>1.1296718355599982</x:v>
      </x:c>
      <x:c r="D1086" s="32" t="n">
        <x:f>'净值底稿'!P1048</x:f>
        <x:v>1.6774</x:v>
      </x:c>
      <x:c r="E1086" s="32" t="n">
        <x:f>'净值底稿'!Q1048</x:f>
        <x:v>1.9438</x:v>
      </x:c>
      <x:c r="F1086" s="33">
        <x:f t="shared" si="642"/>
        <x:v>-4.8996345438678812E-3</x:v>
      </x:c>
      <x:c r="G1086" s="33">
        <x:f t="shared" si="643"/>
        <x:v>2.0275298930227947E-3</x:v>
      </x:c>
      <x:c r="H1086" s="33">
        <x:f t="shared" si="644"/>
        <x:v>-2.3840743831204936E-4</x:v>
      </x:c>
      <x:c r="I1086" s="33">
        <x:f t="shared" si="645"/>
        <x:v>-4.6279631819823308E-4</x:v>
      </x:c>
      <x:c r="J1086" s="34">
        <x:f t="shared" si="646"/>
        <x:v>0.11828307500668782</x:v>
      </x:c>
      <x:c r="K1086" s="34">
        <x:f t="shared" si="647"/>
        <x:v>0.11896756566186732</x:v>
      </x:c>
      <x:c r="L1086" s="34">
        <x:f t="shared" si="648"/>
        <x:v>0.92268336015967567</x:v>
      </x:c>
      <x:c r="M1086" s="34">
        <x:f t="shared" si="649"/>
        <x:v>7.9887206244640074E-2</x:v>
      </x:c>
      <x:c r="N1086" s="34">
        <x:f t="shared" si="620"/>
        <x:v>1.2398212070728709</x:v>
      </x:c>
      <x:c r="O1086" s="35">
        <x:f t="shared" si="621"/>
        <x:v>0.1913587534356562</x:v>
      </x:c>
      <x:c r="P1086" s="26" t="b">
        <x:f t="shared" si="622"/>
        <x:v>0</x:v>
      </x:c>
      <x:c r="Q1086" s="26" t="b">
        <x:f t="shared" si="623"/>
        <x:v>0</x:v>
      </x:c>
      <x:c r="R1086" s="26" t="b">
        <x:f t="shared" si="624"/>
        <x:v>0</x:v>
      </x:c>
      <x:c r="S1086" s="26" t="b">
        <x:f t="shared" si="650"/>
        <x:v>0</x:v>
      </x:c>
      <x:c r="T1086" s="26" t="str">
        <x:f t="shared" si="651"/>
        <x:v>不调</x:v>
      </x:c>
      <x:c r="U1086" s="34">
        <x:f t="shared" si="625"/>
        <x:v>0.11828307500668782</x:v>
      </x:c>
      <x:c r="V1086" s="34">
        <x:f t="shared" si="626"/>
        <x:v>0.11896756566186732</x:v>
      </x:c>
      <x:c r="W1086" s="34">
        <x:f t="shared" si="627"/>
        <x:v>0.92268336015967567</x:v>
      </x:c>
      <x:c r="X1086" s="34">
        <x:f t="shared" si="628"/>
        <x:v>7.9887206244640074E-2</x:v>
      </x:c>
      <x:c r="Y1086" s="34">
        <x:f t="shared" si="652"/>
        <x:v>0.99998626710299976</x:v>
      </x:c>
      <x:c r="Z1086" s="34">
        <x:f t="shared" si="629"/>
        <x:v>0.11828145063740188</x:v>
      </x:c>
      <x:c r="AA1086" s="34">
        <x:f t="shared" si="630"/>
        <x:v>0.11896593189254172</x:v>
      </x:c>
      <x:c r="AB1086" s="34">
        <x:f t="shared" si="631"/>
        <x:v>0.92267068904412675</x:v>
      </x:c>
      <x:c r="AC1086" s="34">
        <x:f t="shared" si="632"/>
        <x:v>7.9886109161865074E-2</x:v>
      </x:c>
      <x:c r="AD1086" s="34">
        <x:f t="shared" si="633"/>
        <x:v>1.2398041807359355</x:v>
      </x:c>
      <x:c r="AE1086" s="34">
        <x:f t="shared" si="653"/>
        <x:v>1.242865545467589</x:v>
      </x:c>
      <x:c r="AF1086" s="33">
        <x:f t="shared" si="634"/>
        <x:v>-2.4631503727957638E-3</x:v>
      </x:c>
      <x:c r="AG1086" s="33">
        <x:f t="shared" si="654"/>
        <x:v>-4.9637799573853947E-4</x:v>
      </x:c>
      <x:c r="AH1086" s="30">
        <x:f t="shared" si="655"/>
        <x:v>45380</x:v>
      </x:c>
      <x:c r="AI1086" s="36">
        <x:f t="shared" si="635"/>
        <x:v>2024</x:v>
      </x:c>
      <x:c r="AJ1086" s="36">
        <x:f t="shared" si="636"/>
        <x:v>4</x:v>
      </x:c>
      <x:c r="AK1086" s="26">
        <x:f t="shared" si="637"/>
        <x:v>0</x:v>
      </x:c>
      <x:c r="AL1086" s="34">
        <x:f t="shared" si="656"/>
        <x:v>1.2331736020709685</x:v>
      </x:c>
      <x:c r="AM1086" s="35" t="str">
        <x:f t="shared" si="638"/>
      </x:c>
      <x:c r="AN1086" s="34">
        <x:f t="shared" si="657"/>
        <x:v>1.242259538654614</x:v>
      </x:c>
      <x:c r="AO1086" s="35">
        <x:f t="shared" si="639"/>
        <x:v>-1.9765257116380885E-3</x:v>
      </x:c>
      <x:c r="AP1086" s="31">
        <x:f t="shared" si="640"/>
        <x:v>1</x:v>
      </x:c>
      <x:c r="AQ1086" s="26" t="b">
        <x:f t="shared" si="641"/>
        <x:v>1</x:v>
      </x:c>
    </x:row>
    <x:row r="1087">
      <x:c r="A1087" s="30" t="n">
        <x:f>'净值底稿'!A1049</x:f>
        <x:v>45408</x:v>
      </x:c>
      <x:c r="B1087" s="32" t="n">
        <x:f>'净值底稿'!F1049</x:f>
        <x:v>1.62986645470098</x:v>
      </x:c>
      <x:c r="C1087" s="32" t="n">
        <x:f>'净值底稿'!O1049</x:f>
        <x:v>1.144917275187708</x:v>
      </x:c>
      <x:c r="D1087" s="32" t="n">
        <x:f>'净值底稿'!P1049</x:f>
        <x:v>1.6746</x:v>
      </x:c>
      <x:c r="E1087" s="32" t="n">
        <x:f>'净值底稿'!Q1049</x:f>
        <x:v>1.9599</x:v>
      </x:c>
      <x:c r="F1087" s="33">
        <x:f t="shared" si="642"/>
        <x:v>3.5629859828015142E-2</x:v>
      </x:c>
      <x:c r="G1087" s="33">
        <x:f t="shared" si="643"/>
        <x:v>1.3495458723331133E-2</x:v>
      </x:c>
      <x:c r="H1087" s="33">
        <x:f t="shared" si="644"/>
        <x:v>-1.6692500298080004E-3</x:v>
      </x:c>
      <x:c r="I1087" s="33">
        <x:f t="shared" si="645"/>
        <x:v>8.2827451383886697E-3</x:v>
      </x:c>
      <x:c r="J1087" s="34">
        <x:f t="shared" si="646"/>
        <x:v>0.12249580214386679</x:v>
      </x:c>
      <x:c r="K1087" s="34">
        <x:f t="shared" si="647"/>
        <x:v>0.12057143171588014</x:v>
      </x:c>
      <x:c r="L1087" s="34">
        <x:f t="shared" si="648"/>
        <x:v>0.92113052096893688</x:v>
      </x:c>
      <x:c r="M1087" s="34">
        <x:f t="shared" si="649"/>
        <x:v>8.0547785444150297E-2</x:v>
      </x:c>
      <x:c r="N1087" s="34">
        <x:f t="shared" si="620"/>
        <x:v>1.244745540272834</x:v>
      </x:c>
      <x:c r="O1087" s="35">
        <x:f t="shared" si="621"/>
        <x:v>0.19527463726157987</x:v>
      </x:c>
      <x:c r="P1087" s="26" t="b">
        <x:f t="shared" si="622"/>
        <x:v>0</x:v>
      </x:c>
      <x:c r="Q1087" s="26" t="b">
        <x:f t="shared" si="623"/>
        <x:v>0</x:v>
      </x:c>
      <x:c r="R1087" s="26" t="b">
        <x:f t="shared" si="624"/>
        <x:v>0</x:v>
      </x:c>
      <x:c r="S1087" s="26" t="b">
        <x:f t="shared" si="650"/>
        <x:v>0</x:v>
      </x:c>
      <x:c r="T1087" s="26" t="str">
        <x:f t="shared" si="651"/>
        <x:v>不调</x:v>
      </x:c>
      <x:c r="U1087" s="34">
        <x:f t="shared" si="625"/>
        <x:v>0.12249580214386679</x:v>
      </x:c>
      <x:c r="V1087" s="34">
        <x:f t="shared" si="626"/>
        <x:v>0.12057143171588014</x:v>
      </x:c>
      <x:c r="W1087" s="34">
        <x:f t="shared" si="627"/>
        <x:v>0.92113052096893688</x:v>
      </x:c>
      <x:c r="X1087" s="34">
        <x:f t="shared" si="628"/>
        <x:v>8.0547785444150297E-2</x:v>
      </x:c>
      <x:c r="Y1087" s="34">
        <x:f t="shared" si="652"/>
        <x:v>0.99998626710299976</x:v>
      </x:c>
      <x:c r="Z1087" s="34">
        <x:f t="shared" si="629"/>
        <x:v>0.12249411992163299</x:v>
      </x:c>
      <x:c r="AA1087" s="34">
        <x:f t="shared" si="630"/>
        <x:v>0.12056977592082721</x:v>
      </x:c>
      <x:c r="AB1087" s="34">
        <x:f t="shared" si="631"/>
        <x:v>0.92111787117836863</x:v>
      </x:c>
      <x:c r="AC1087" s="34">
        <x:f t="shared" si="632"/>
        <x:v>8.0546679289709197E-2</x:v>
      </x:c>
      <x:c r="AD1087" s="34">
        <x:f t="shared" si="633"/>
        <x:v>1.2447284463105379</x:v>
      </x:c>
      <x:c r="AE1087" s="34">
        <x:f t="shared" si="653"/>
        <x:v>1.2447284463105379</x:v>
      </x:c>
      <x:c r="AF1087" s="33">
        <x:f t="shared" si="634"/>
        <x:v>0</x:v>
      </x:c>
      <x:c r="AG1087" s="33">
        <x:f t="shared" si="654"/>
        <x:v>3.9718091381812926E-3</x:v>
      </x:c>
      <x:c r="AH1087" s="30">
        <x:f t="shared" si="655"/>
        <x:v>45380</x:v>
      </x:c>
      <x:c r="AI1087" s="36">
        <x:f t="shared" si="635"/>
        <x:v>2024</x:v>
      </x:c>
      <x:c r="AJ1087" s="36">
        <x:f t="shared" si="636"/>
        <x:v>4</x:v>
      </x:c>
      <x:c r="AK1087" s="26">
        <x:f t="shared" si="637"/>
        <x:v>0</x:v>
      </x:c>
      <x:c r="AL1087" s="34">
        <x:f t="shared" si="656"/>
        <x:v>1.2331736020709685</x:v>
      </x:c>
      <x:c r="AM1087" s="35" t="str">
        <x:f t="shared" si="638"/>
      </x:c>
      <x:c r="AN1087" s="34">
        <x:f t="shared" si="657"/>
        <x:v>1.2447284463105379</x:v>
      </x:c>
      <x:c r="AO1087" s="35">
        <x:f t="shared" si="639"/>
        <x:v>0</x:v>
      </x:c>
      <x:c r="AP1087" s="31">
        <x:f t="shared" si="640"/>
        <x:v>1</x:v>
      </x:c>
      <x:c r="AQ1087" s="26" t="b">
        <x:f t="shared" si="641"/>
        <x:v>1</x:v>
      </x:c>
    </x:row>
    <x:row r="1088">
      <x:c r="A1088" s="30" t="n">
        <x:f>'净值底稿'!A1050</x:f>
        <x:v>45411</x:v>
      </x:c>
      <x:c r="B1088" s="32" t="n">
        <x:f>'净值底稿'!F1050</x:f>
        <x:v>1.6650556194826924</x:v>
      </x:c>
      <x:c r="C1088" s="32" t="n">
        <x:f>'净值底稿'!O1050</x:f>
        <x:v>1.161998031534756</x:v>
      </x:c>
      <x:c r="D1088" s="32" t="n">
        <x:f>'净值底稿'!P1050</x:f>
        <x:v>1.6697</x:v>
      </x:c>
      <x:c r="E1088" s="32" t="n">
        <x:f>'净值底稿'!Q1050</x:f>
        <x:v>1.947</x:v>
      </x:c>
      <x:c r="F1088" s="33">
        <x:f t="shared" si="642"/>
        <x:v>2.1590213529591562E-2</x:v>
      </x:c>
      <x:c r="G1088" s="33">
        <x:f t="shared" si="643"/>
        <x:v>1.4918768995120457E-2</x:v>
      </x:c>
      <x:c r="H1088" s="33">
        <x:f t="shared" si="644"/>
        <x:v>-2.9260718977667244E-3</x:v>
      </x:c>
      <x:c r="I1088" s="33">
        <x:f t="shared" si="645"/>
        <x:v>-6.5819684677789203E-3</x:v>
      </x:c>
      <x:c r="J1088" s="34">
        <x:f t="shared" si="646"/>
        <x:v>0.12513879412686044</x:v>
      </x:c>
      <x:c r="K1088" s="34">
        <x:f t="shared" si="647"/>
        <x:v>0.12236852855558347</x:v>
      </x:c>
      <x:c r="L1088" s="34">
        <x:f t="shared" si="648"/>
        <x:v>0.91842261406098291</x:v>
      </x:c>
      <x:c r="M1088" s="34">
        <x:f t="shared" si="649"/>
        <x:v>8.0016523586440028E-2</x:v>
      </x:c>
      <x:c r="N1088" s="34">
        <x:f t="shared" si="620"/>
        <x:v>1.2459464603298669</x:v>
      </x:c>
      <x:c r="O1088" s="35">
        <x:f t="shared" si="621"/>
        <x:v>0.19865004682216911</x:v>
      </x:c>
      <x:c r="P1088" s="26" t="b">
        <x:f t="shared" si="622"/>
        <x:v>0</x:v>
      </x:c>
      <x:c r="Q1088" s="26" t="b">
        <x:f t="shared" si="623"/>
        <x:v>0</x:v>
      </x:c>
      <x:c r="R1088" s="26" t="b">
        <x:f t="shared" si="624"/>
        <x:v>0</x:v>
      </x:c>
      <x:c r="S1088" s="26" t="b">
        <x:f t="shared" si="650"/>
        <x:v>0</x:v>
      </x:c>
      <x:c r="T1088" s="26" t="str">
        <x:f t="shared" si="651"/>
        <x:v>不调</x:v>
      </x:c>
      <x:c r="U1088" s="34">
        <x:f t="shared" si="625"/>
        <x:v>0.12513879412686044</x:v>
      </x:c>
      <x:c r="V1088" s="34">
        <x:f t="shared" si="626"/>
        <x:v>0.12236852855558347</x:v>
      </x:c>
      <x:c r="W1088" s="34">
        <x:f t="shared" si="627"/>
        <x:v>0.91842261406098291</x:v>
      </x:c>
      <x:c r="X1088" s="34">
        <x:f t="shared" si="628"/>
        <x:v>8.0016523586440028E-2</x:v>
      </x:c>
      <x:c r="Y1088" s="34">
        <x:f t="shared" si="652"/>
        <x:v>0.99995880187477393</x:v>
      </x:c>
      <x:c r="Z1088" s="34">
        <x:f t="shared" si="629"/>
        <x:v>0.12513363864314936</x:v>
      </x:c>
      <x:c r="AA1088" s="34">
        <x:f t="shared" si="630"/>
        <x:v>0.12236348720162031</x:v>
      </x:c>
      <x:c r="AB1088" s="34">
        <x:f t="shared" si="631"/>
        <x:v>0.91838477677111841</x:v>
      </x:c>
      <x:c r="AC1088" s="34">
        <x:f t="shared" si="632"/>
        <x:v>8.001322705568116E-2</x:v>
      </x:c>
      <x:c r="AD1088" s="34">
        <x:f t="shared" si="633"/>
        <x:v>1.2458951296715692</x:v>
      </x:c>
      <x:c r="AE1088" s="34">
        <x:f t="shared" si="653"/>
        <x:v>1.2458951296715692</x:v>
      </x:c>
      <x:c r="AF1088" s="33">
        <x:f t="shared" si="634"/>
        <x:v>0</x:v>
      </x:c>
      <x:c r="AG1088" s="33">
        <x:f t="shared" si="654"/>
        <x:v>9.3729950857102118E-4</x:v>
      </x:c>
      <x:c r="AH1088" s="30">
        <x:f t="shared" si="655"/>
        <x:v>45380</x:v>
      </x:c>
      <x:c r="AI1088" s="36">
        <x:f t="shared" si="635"/>
        <x:v>2024</x:v>
      </x:c>
      <x:c r="AJ1088" s="36">
        <x:f t="shared" si="636"/>
        <x:v>4</x:v>
      </x:c>
      <x:c r="AK1088" s="26">
        <x:f t="shared" si="637"/>
        <x:v>0</x:v>
      </x:c>
      <x:c r="AL1088" s="34">
        <x:f t="shared" si="656"/>
        <x:v>1.2331736020709685</x:v>
      </x:c>
      <x:c r="AM1088" s="35" t="str">
        <x:f t="shared" si="638"/>
      </x:c>
      <x:c r="AN1088" s="34">
        <x:f t="shared" si="657"/>
        <x:v>1.2458951296715692</x:v>
      </x:c>
      <x:c r="AO1088" s="35">
        <x:f t="shared" si="639"/>
        <x:v>0</x:v>
      </x:c>
      <x:c r="AP1088" s="31">
        <x:f t="shared" si="640"/>
        <x:v>1</x:v>
      </x:c>
      <x:c r="AQ1088" s="26" t="b">
        <x:f t="shared" si="641"/>
        <x:v>1</x:v>
      </x:c>
    </x:row>
    <x:row r="1089">
      <x:c r="A1089" s="30" t="n">
        <x:f>'净值底稿'!A1051</x:f>
        <x:v>45412</x:v>
      </x:c>
      <x:c r="B1089" s="32" t="n">
        <x:f>'净值底稿'!F1051</x:f>
        <x:v>1.6574518113722325</x:v>
      </x:c>
      <x:c r="C1089" s="32" t="n">
        <x:f>'净值底稿'!O1051</x:f>
        <x:v>1.1582086924639388</x:v>
      </x:c>
      <x:c r="D1089" s="32" t="n">
        <x:f>'净值底稿'!P1051</x:f>
        <x:v>1.6726</x:v>
      </x:c>
      <x:c r="E1089" s="32" t="n">
        <x:f>'净值底稿'!Q1051</x:f>
        <x:v>1.936</x:v>
      </x:c>
      <x:c r="F1089" s="33">
        <x:f t="shared" si="642"/>
        <x:v>-4.5666991669757184E-3</x:v>
      </x:c>
      <x:c r="G1089" s="33">
        <x:f t="shared" si="643"/>
        <x:v>-3.2610546386316885E-3</x:v>
      </x:c>
      <x:c r="H1089" s="33">
        <x:f t="shared" si="644"/>
        <x:v>1.7368389531053907E-3</x:v>
      </x:c>
      <x:c r="I1089" s="33">
        <x:f t="shared" si="645"/>
        <x:v>-5.6497175141243527E-3</x:v>
      </x:c>
      <x:c r="J1089" s="34">
        <x:f t="shared" si="646"/>
        <x:v>0.12456219095979705</x:v>
      </x:c>
      <x:c r="K1089" s="34">
        <x:f t="shared" si="647"/>
        <x:v>0.12196445318408232</x:v>
      </x:c>
      <x:c r="L1089" s="34">
        <x:f t="shared" si="648"/>
        <x:v>0.91997986322535352</x:v>
      </x:c>
      <x:c r="M1089" s="34">
        <x:f t="shared" si="649"/>
        <x:v>7.956117492542307E-2</x:v>
      </x:c>
      <x:c r="N1089" s="34">
        <x:f t="shared" si="620"/>
        <x:v>1.2460676822946559</x:v>
      </x:c>
      <x:c r="O1089" s="35">
        <x:f t="shared" si="621"/>
        <x:v>0.19784370275127924</x:v>
      </x:c>
      <x:c r="P1089" s="26" t="b">
        <x:f t="shared" si="622"/>
        <x:v>0</x:v>
      </x:c>
      <x:c r="Q1089" s="26" t="b">
        <x:f t="shared" si="623"/>
        <x:v>0</x:v>
      </x:c>
      <x:c r="R1089" s="26" t="b">
        <x:f t="shared" si="624"/>
        <x:v>0</x:v>
      </x:c>
      <x:c r="S1089" s="26" t="b">
        <x:f t="shared" si="650"/>
        <x:v>0</x:v>
      </x:c>
      <x:c r="T1089" s="26" t="str">
        <x:f t="shared" si="651"/>
        <x:v>不调</x:v>
      </x:c>
      <x:c r="U1089" s="34">
        <x:f t="shared" si="625"/>
        <x:v>0.12456219095979705</x:v>
      </x:c>
      <x:c r="V1089" s="34">
        <x:f t="shared" si="626"/>
        <x:v>0.12196445318408232</x:v>
      </x:c>
      <x:c r="W1089" s="34">
        <x:f t="shared" si="627"/>
        <x:v>0.91997986322535352</x:v>
      </x:c>
      <x:c r="X1089" s="34">
        <x:f t="shared" si="628"/>
        <x:v>7.956117492542307E-2</x:v>
      </x:c>
      <x:c r="Y1089" s="34">
        <x:f t="shared" si="652"/>
        <x:v>0.99998626710299976</x:v>
      </x:c>
      <x:c r="Z1089" s="34">
        <x:f t="shared" si="629"/>
        <x:v>0.12456048036005847</x:v>
      </x:c>
      <x:c r="AA1089" s="34">
        <x:f t="shared" si="630"/>
        <x:v>0.12196277825880905</x:v>
      </x:c>
      <x:c r="AB1089" s="34">
        <x:f t="shared" si="631"/>
        <x:v>0.91996722923664953</x:v>
      </x:c>
      <x:c r="AC1089" s="34">
        <x:f t="shared" si="632"/>
        <x:v>7.9560082320002598E-2</x:v>
      </x:c>
      <x:c r="AD1089" s="34">
        <x:f t="shared" si="633"/>
        <x:v>1.2460505701755198</x:v>
      </x:c>
      <x:c r="AE1089" s="34">
        <x:f t="shared" si="653"/>
        <x:v>1.2460505701755198</x:v>
      </x:c>
      <x:c r="AF1089" s="33">
        <x:f t="shared" si="634"/>
        <x:v>0</x:v>
      </x:c>
      <x:c r="AG1089" s="33">
        <x:f t="shared" si="654"/>
        <x:v>1.2476210898393347E-4</x:v>
      </x:c>
      <x:c r="AH1089" s="30">
        <x:f t="shared" si="655"/>
        <x:v>45380</x:v>
      </x:c>
      <x:c r="AI1089" s="36">
        <x:f t="shared" si="635"/>
        <x:v>2024</x:v>
      </x:c>
      <x:c r="AJ1089" s="36">
        <x:f t="shared" si="636"/>
        <x:v>4</x:v>
      </x:c>
      <x:c r="AK1089" s="26">
        <x:f t="shared" si="637"/>
        <x:v>1</x:v>
      </x:c>
      <x:c r="AL1089" s="34">
        <x:f t="shared" si="656"/>
        <x:v>1.2331736020709685</x:v>
      </x:c>
      <x:c r="AM1089" s="35">
        <x:f t="shared" si="638"/>
        <x:v>1.0442137329996326E-2</x:v>
      </x:c>
      <x:c r="AN1089" s="34">
        <x:f t="shared" si="657"/>
        <x:v>1.2460505701755198</x:v>
      </x:c>
      <x:c r="AO1089" s="35">
        <x:f t="shared" si="639"/>
        <x:v>0</x:v>
      </x:c>
      <x:c r="AP1089" s="31">
        <x:f t="shared" si="640"/>
        <x:v>1</x:v>
      </x:c>
      <x:c r="AQ1089" s="26" t="b">
        <x:f t="shared" si="641"/>
        <x:v>1</x:v>
      </x:c>
    </x:row>
    <x:row r="1090">
      <x:c r="A1090" s="30" t="n">
        <x:f>'净值底稿'!A1052</x:f>
        <x:v>45418</x:v>
      </x:c>
      <x:c r="B1090" s="32" t="n">
        <x:f>'净值底稿'!F1052</x:f>
        <x:v>1.67048561852613</x:v>
      </x:c>
      <x:c r="C1090" s="32" t="n">
        <x:f>'净值底稿'!O1052</x:f>
        <x:v>1.1770910797330378</x:v>
      </x:c>
      <x:c r="D1090" s="32" t="n">
        <x:f>'净值底稿'!P1052</x:f>
        <x:v>1.6737</x:v>
      </x:c>
      <x:c r="E1090" s="32" t="n">
        <x:f>'净值底稿'!Q1052</x:f>
        <x:v>1.9292</x:v>
      </x:c>
      <x:c r="F1090" s="33">
        <x:f t="shared" si="642"/>
        <x:v>7.8637623516224497E-3</x:v>
      </x:c>
      <x:c r="G1090" s="33">
        <x:f t="shared" si="643"/>
        <x:v>1.6303095799539591E-2</x:v>
      </x:c>
      <x:c r="H1090" s="33">
        <x:f t="shared" si="644"/>
        <x:v>6.5765873490364335E-4</x:v>
      </x:c>
      <x:c r="I1090" s="33">
        <x:f t="shared" si="645"/>
        <x:v>-3.512396694214881E-3</x:v>
      </x:c>
      <x:c r="J1090" s="34">
        <x:f t="shared" si="646"/>
        <x:v>0.1255399943760139</x:v>
      </x:c>
      <x:c r="K1090" s="34">
        <x:f t="shared" si="647"/>
        <x:v>0.12395114911674042</x:v>
      </x:c>
      <x:c r="L1090" s="34">
        <x:f t="shared" si="648"/>
        <x:v>0.92057225372078211</x:v>
      </x:c>
      <x:c r="M1090" s="34">
        <x:f t="shared" si="649"/>
        <x:v>7.9280635749870362E-2</x:v>
      </x:c>
      <x:c r="N1090" s="34">
        <x:f t="shared" si="620"/>
        <x:v>1.2493440329634067</x:v>
      </x:c>
      <x:c r="O1090" s="35">
        <x:f t="shared" si="621"/>
        <x:v>0.19969771088670329</x:v>
      </x:c>
      <x:c r="P1090" s="26" t="b">
        <x:f t="shared" si="622"/>
        <x:v>0</x:v>
      </x:c>
      <x:c r="Q1090" s="26" t="b">
        <x:f t="shared" si="623"/>
        <x:v>0</x:v>
      </x:c>
      <x:c r="R1090" s="26" t="b">
        <x:f t="shared" si="624"/>
        <x:v>0</x:v>
      </x:c>
      <x:c r="S1090" s="26" t="b">
        <x:f t="shared" si="650"/>
        <x:v>0</x:v>
      </x:c>
      <x:c r="T1090" s="26" t="str">
        <x:f t="shared" si="651"/>
        <x:v>不调</x:v>
      </x:c>
      <x:c r="U1090" s="34">
        <x:f t="shared" si="625"/>
        <x:v>0.1255399943760139</x:v>
      </x:c>
      <x:c r="V1090" s="34">
        <x:f t="shared" si="626"/>
        <x:v>0.12395114911674042</x:v>
      </x:c>
      <x:c r="W1090" s="34">
        <x:f t="shared" si="627"/>
        <x:v>0.92057225372078211</x:v>
      </x:c>
      <x:c r="X1090" s="34">
        <x:f t="shared" si="628"/>
        <x:v>7.9280635749870362E-2</x:v>
      </x:c>
      <x:c r="Y1090" s="34">
        <x:f t="shared" si="652"/>
        <x:v>0.99991760544683339</x:v>
      </x:c>
      <x:c r="Z1090" s="34">
        <x:f t="shared" si="629"/>
        <x:v>0.12552965056427276</x:v>
      </x:c>
      <x:c r="AA1090" s="34">
        <x:f t="shared" si="630"/>
        <x:v>0.12394093621719446</x:v>
      </x:c>
      <x:c r="AB1090" s="34">
        <x:f t="shared" si="631"/>
        <x:v>0.92049640358127915</x:v>
      </x:c>
      <x:c r="AC1090" s="34">
        <x:f t="shared" si="632"/>
        <x:v>7.9274103457312992E-2</x:v>
      </x:c>
      <x:c r="AD1090" s="34">
        <x:f t="shared" si="633"/>
        <x:v>1.2492410938200593</x:v>
      </x:c>
      <x:c r="AE1090" s="34">
        <x:f t="shared" si="653"/>
        <x:v>1.2492410938200593</x:v>
      </x:c>
      <x:c r="AF1090" s="33">
        <x:f t="shared" si="634"/>
        <x:v>0</x:v>
      </x:c>
      <x:c r="AG1090" s="33">
        <x:f t="shared" si="654"/>
        <x:v>2.5605089559808114E-3</x:v>
      </x:c>
      <x:c r="AH1090" s="30">
        <x:f t="shared" si="655"/>
        <x:v>45380</x:v>
      </x:c>
      <x:c r="AI1090" s="36">
        <x:f t="shared" si="635"/>
        <x:v>2024</x:v>
      </x:c>
      <x:c r="AJ1090" s="36">
        <x:f t="shared" si="636"/>
        <x:v>5</x:v>
      </x:c>
      <x:c r="AK1090" s="26">
        <x:f t="shared" si="637"/>
        <x:v>0</x:v>
      </x:c>
      <x:c r="AL1090" s="34">
        <x:f t="shared" si="656"/>
        <x:v>1.2460505701755198</x:v>
      </x:c>
      <x:c r="AM1090" s="35" t="str">
        <x:f t="shared" si="638"/>
      </x:c>
      <x:c r="AN1090" s="34">
        <x:f t="shared" si="657"/>
        <x:v>1.2492410938200593</x:v>
      </x:c>
      <x:c r="AO1090" s="35">
        <x:f t="shared" si="639"/>
        <x:v>0</x:v>
      </x:c>
      <x:c r="AP1090" s="31">
        <x:f t="shared" si="640"/>
        <x:v>1</x:v>
      </x:c>
      <x:c r="AQ1090" s="26" t="b">
        <x:f t="shared" si="641"/>
        <x:v>1</x:v>
      </x:c>
    </x:row>
    <x:row r="1091">
      <x:c r="A1091" s="30" t="n">
        <x:f>'净值底稿'!A1053</x:f>
        <x:v>45419</x:v>
      </x:c>
      <x:c r="B1091" s="32" t="n">
        <x:f>'净值底稿'!F1053</x:f>
        <x:v>1.6510957380654</x:v>
      </x:c>
      <x:c r="C1091" s="32" t="n">
        <x:f>'净值底稿'!O1053</x:f>
        <x:v>1.1797183372492972</x:v>
      </x:c>
      <x:c r="D1091" s="32" t="n">
        <x:f>'净值底稿'!P1053</x:f>
        <x:v>1.6761</x:v>
      </x:c>
      <x:c r="E1091" s="32" t="n">
        <x:f>'净值底稿'!Q1053</x:f>
        <x:v>1.9322</x:v>
      </x:c>
      <x:c r="F1091" s="33">
        <x:f t="shared" si="642"/>
        <x:v>-1.1607331572143442E-2</x:v>
      </x:c>
      <x:c r="G1091" s="33">
        <x:f t="shared" si="643"/>
        <x:v>2.2319916967301623E-3</x:v>
      </x:c>
      <x:c r="H1091" s="33">
        <x:f t="shared" si="644"/>
        <x:v>1.4339487363326242E-3</x:v>
      </x:c>
      <x:c r="I1091" s="33">
        <x:f t="shared" si="645"/>
        <x:v>1.5550487248598976E-3</x:v>
      </x:c>
      <x:c r="J1091" s="34">
        <x:f t="shared" si="646"/>
        <x:v>0.12407258628803794</x:v>
      </x:c>
      <x:c r="K1091" s="34">
        <x:f t="shared" si="647"/>
        <x:v>0.1242175713577162</x:v>
      </x:c>
      <x:c r="L1091" s="34">
        <x:f t="shared" si="648"/>
        <x:v>0.92181634823599323</x:v>
      </x:c>
      <x:c r="M1091" s="34">
        <x:f t="shared" si="649"/>
        <x:v>7.9397378550808695E-2</x:v>
      </x:c>
      <x:c r="N1091" s="34">
        <x:f t="shared" si="620"/>
        <x:v>1.2495038844325559</x:v>
      </x:c>
      <x:c r="O1091" s="35">
        <x:f t="shared" si="621"/>
        <x:v>0.19871099301024703</x:v>
      </x:c>
      <x:c r="P1091" s="26" t="b">
        <x:f t="shared" si="622"/>
        <x:v>0</x:v>
      </x:c>
      <x:c r="Q1091" s="26" t="b">
        <x:f t="shared" si="623"/>
        <x:v>0</x:v>
      </x:c>
      <x:c r="R1091" s="26" t="b">
        <x:f t="shared" si="624"/>
        <x:v>0</x:v>
      </x:c>
      <x:c r="S1091" s="26" t="b">
        <x:f t="shared" si="650"/>
        <x:v>0</x:v>
      </x:c>
      <x:c r="T1091" s="26" t="str">
        <x:f t="shared" si="651"/>
        <x:v>不调</x:v>
      </x:c>
      <x:c r="U1091" s="34">
        <x:f t="shared" si="625"/>
        <x:v>0.12407258628803794</x:v>
      </x:c>
      <x:c r="V1091" s="34">
        <x:f t="shared" si="626"/>
        <x:v>0.1242175713577162</x:v>
      </x:c>
      <x:c r="W1091" s="34">
        <x:f t="shared" si="627"/>
        <x:v>0.92181634823599323</x:v>
      </x:c>
      <x:c r="X1091" s="34">
        <x:f t="shared" si="628"/>
        <x:v>7.9397378550808695E-2</x:v>
      </x:c>
      <x:c r="Y1091" s="34">
        <x:f t="shared" si="652"/>
        <x:v>0.99998626710299976</x:v>
      </x:c>
      <x:c r="Z1091" s="34">
        <x:f t="shared" si="629"/>
        <x:v>0.12407088241198989</x:v>
      </x:c>
      <x:c r="AA1091" s="34">
        <x:f t="shared" si="630"/>
        <x:v>0.12421586549060312</x:v>
      </x:c>
      <x:c r="AB1091" s="34">
        <x:f t="shared" si="631"/>
        <x:v>0.9218036890270298</x:v>
      </x:c>
      <x:c r="AC1091" s="34">
        <x:f t="shared" si="632"/>
        <x:v>7.9396288194786974E-2</x:v>
      </x:c>
      <x:c r="AD1091" s="34">
        <x:f t="shared" si="633"/>
        <x:v>1.2494867251244097</x:v>
      </x:c>
      <x:c r="AE1091" s="34">
        <x:f t="shared" si="653"/>
        <x:v>1.2494867251244097</x:v>
      </x:c>
      <x:c r="AF1091" s="33">
        <x:f t="shared" si="634"/>
        <x:v>0</x:v>
      </x:c>
      <x:c r="AG1091" s="33">
        <x:f t="shared" si="654"/>
        <x:v>1.9662441906964645E-4</x:v>
      </x:c>
      <x:c r="AH1091" s="30">
        <x:f t="shared" si="655"/>
        <x:v>45380</x:v>
      </x:c>
      <x:c r="AI1091" s="36">
        <x:f t="shared" si="635"/>
        <x:v>2024</x:v>
      </x:c>
      <x:c r="AJ1091" s="36">
        <x:f t="shared" si="636"/>
        <x:v>5</x:v>
      </x:c>
      <x:c r="AK1091" s="26">
        <x:f t="shared" si="637"/>
        <x:v>0</x:v>
      </x:c>
      <x:c r="AL1091" s="34">
        <x:f t="shared" si="656"/>
        <x:v>1.2460505701755198</x:v>
      </x:c>
      <x:c r="AM1091" s="35" t="str">
        <x:f t="shared" si="638"/>
      </x:c>
      <x:c r="AN1091" s="34">
        <x:f t="shared" si="657"/>
        <x:v>1.2494867251244097</x:v>
      </x:c>
      <x:c r="AO1091" s="35">
        <x:f t="shared" si="639"/>
        <x:v>0</x:v>
      </x:c>
      <x:c r="AP1091" s="31">
        <x:f t="shared" si="640"/>
        <x:v>1</x:v>
      </x:c>
      <x:c r="AQ1091" s="26" t="b">
        <x:f t="shared" si="641"/>
        <x:v>1</x:v>
      </x:c>
    </x:row>
    <x:row r="1092">
      <x:c r="A1092" s="30" t="n">
        <x:f>'净值底稿'!A1054</x:f>
        <x:v>45420</x:v>
      </x:c>
      <x:c r="B1092" s="32" t="n">
        <x:f>'净值底稿'!F1054</x:f>
        <x:v>1.6303363705500076</x:v>
      </x:c>
      <x:c r="C1092" s="32" t="n">
        <x:f>'净值底稿'!O1054</x:f>
        <x:v>1.1666775612529665</x:v>
      </x:c>
      <x:c r="D1092" s="32" t="n">
        <x:f>'净值底稿'!P1054</x:f>
        <x:v>1.6762</x:v>
      </x:c>
      <x:c r="E1092" s="32" t="n">
        <x:f>'净值底稿'!Q1054</x:f>
        <x:v>1.9297</x:v>
      </x:c>
      <x:c r="F1092" s="33">
        <x:f t="shared" si="642"/>
        <x:v>-1.2573085277124196E-2</x:v>
      </x:c>
      <x:c r="G1092" s="33">
        <x:f t="shared" si="643"/>
        <x:v>-1.1054143675292338E-2</x:v>
      </x:c>
      <x:c r="H1092" s="33">
        <x:f t="shared" si="644"/>
        <x:v>5.9662311318042782E-5</x:v>
      </x:c>
      <x:c r="I1092" s="33">
        <x:f t="shared" si="645"/>
        <x:v>-1.2938619190560052E-3</x:v>
      </x:c>
      <x:c r="J1092" s="34">
        <x:f t="shared" si="646"/>
        <x:v>0.1225109286270159</x:v>
      </x:c>
      <x:c r="K1092" s="34">
        <x:f t="shared" si="647"/>
        <x:v>0.12284276546671921</x:v>
      </x:c>
      <x:c r="L1092" s="34">
        <x:f t="shared" si="648"/>
        <x:v>0.92185868596569864</x:v>
      </x:c>
      <x:c r="M1092" s="34">
        <x:f t="shared" si="649"/>
        <x:v>7.9293560360977344E-2</x:v>
      </x:c>
      <x:c r="N1092" s="34">
        <x:f t="shared" si="620"/>
        <x:v>1.2465059404204113</x:v>
      </x:c>
      <x:c r="O1092" s="35">
        <x:f t="shared" si="621"/>
        <x:v>0.1968331526851643</x:v>
      </x:c>
      <x:c r="P1092" s="26" t="b">
        <x:f t="shared" si="622"/>
        <x:v>0</x:v>
      </x:c>
      <x:c r="Q1092" s="26" t="b">
        <x:f t="shared" si="623"/>
        <x:v>0</x:v>
      </x:c>
      <x:c r="R1092" s="26" t="b">
        <x:f t="shared" si="624"/>
        <x:v>0</x:v>
      </x:c>
      <x:c r="S1092" s="26" t="b">
        <x:f t="shared" si="650"/>
        <x:v>0</x:v>
      </x:c>
      <x:c r="T1092" s="26" t="str">
        <x:f t="shared" si="651"/>
        <x:v>不调</x:v>
      </x:c>
      <x:c r="U1092" s="34">
        <x:f t="shared" si="625"/>
        <x:v>0.1225109286270159</x:v>
      </x:c>
      <x:c r="V1092" s="34">
        <x:f t="shared" si="626"/>
        <x:v>0.12284276546671921</x:v>
      </x:c>
      <x:c r="W1092" s="34">
        <x:f t="shared" si="627"/>
        <x:v>0.92185868596569864</x:v>
      </x:c>
      <x:c r="X1092" s="34">
        <x:f t="shared" si="628"/>
        <x:v>7.9293560360977344E-2</x:v>
      </x:c>
      <x:c r="Y1092" s="34">
        <x:f t="shared" si="652"/>
        <x:v>0.99998626710299976</x:v>
      </x:c>
      <x:c r="Z1092" s="34">
        <x:f t="shared" si="629"/>
        <x:v>0.12250924619705167</x:v>
      </x:c>
      <x:c r="AA1092" s="34">
        <x:f t="shared" si="630"/>
        <x:v>0.12284107847967383</x:v>
      </x:c>
      <x:c r="AB1092" s="34">
        <x:f t="shared" si="631"/>
        <x:v>0.92184602617531552</x:v>
      </x:c>
      <x:c r="AC1092" s="34">
        <x:f t="shared" si="632"/>
        <x:v>7.929247143068012E-2</x:v>
      </x:c>
      <x:c r="AD1092" s="34">
        <x:f t="shared" si="633"/>
        <x:v>1.2464888222827213</x:v>
      </x:c>
      <x:c r="AE1092" s="34">
        <x:f t="shared" si="653"/>
        <x:v>1.2494867251244097</x:v>
      </x:c>
      <x:c r="AF1092" s="33">
        <x:f t="shared" si="634"/>
        <x:v>-2.3993074767481026E-3</x:v>
      </x:c>
      <x:c r="AG1092" s="33">
        <x:f t="shared" si="654"/>
        <x:v>-2.3993074767481026E-3</x:v>
      </x:c>
      <x:c r="AH1092" s="30">
        <x:f t="shared" si="655"/>
        <x:v>45380</x:v>
      </x:c>
      <x:c r="AI1092" s="36">
        <x:f t="shared" si="635"/>
        <x:v>2024</x:v>
      </x:c>
      <x:c r="AJ1092" s="36">
        <x:f t="shared" si="636"/>
        <x:v>5</x:v>
      </x:c>
      <x:c r="AK1092" s="26">
        <x:f t="shared" si="637"/>
        <x:v>0</x:v>
      </x:c>
      <x:c r="AL1092" s="34">
        <x:f t="shared" si="656"/>
        <x:v>1.2460505701755198</x:v>
      </x:c>
      <x:c r="AM1092" s="35" t="str">
        <x:f t="shared" si="638"/>
      </x:c>
      <x:c r="AN1092" s="34">
        <x:f t="shared" si="657"/>
        <x:v>1.2494867251244097</x:v>
      </x:c>
      <x:c r="AO1092" s="35">
        <x:f t="shared" si="639"/>
        <x:v>-2.3993074767481026E-3</x:v>
      </x:c>
      <x:c r="AP1092" s="31">
        <x:f t="shared" si="640"/>
        <x:v>1</x:v>
      </x:c>
      <x:c r="AQ1092" s="26" t="b">
        <x:f t="shared" si="641"/>
        <x:v>1</x:v>
      </x:c>
    </x:row>
    <x:row r="1093">
      <x:c r="A1093" s="30" t="n">
        <x:f>'净值底稿'!A1055</x:f>
        <x:v>45421</x:v>
      </x:c>
      <x:c r="B1093" s="32" t="n">
        <x:f>'净值底稿'!F1055</x:f>
        <x:v>1.63491786293852</x:v>
      </x:c>
      <x:c r="C1093" s="32" t="n">
        <x:f>'净值底稿'!O1055</x:f>
        <x:v>1.1813925162678474</x:v>
      </x:c>
      <x:c r="D1093" s="32" t="n">
        <x:f>'净值底稿'!P1055</x:f>
        <x:v>1.6749</x:v>
      </x:c>
      <x:c r="E1093" s="32" t="n">
        <x:f>'净值底稿'!Q1055</x:f>
        <x:v>1.927</x:v>
      </x:c>
      <x:c r="F1093" s="33">
        <x:f t="shared" si="642"/>
        <x:v>2.8101516173417718E-3</x:v>
      </x:c>
      <x:c r="G1093" s="33">
        <x:f t="shared" si="643"/>
        <x:v>1.2612700804048638E-2</x:v>
      </x:c>
      <x:c r="H1093" s="33">
        <x:f t="shared" si="644"/>
        <x:v>-7.7556377520571207E-4</x:v>
      </x:c>
      <x:c r="I1093" s="33">
        <x:f t="shared" si="645"/>
        <x:v>-1.3991812198786979E-3</x:v>
      </x:c>
      <x:c r="J1093" s="34">
        <x:f t="shared" si="646"/>
        <x:v>0.12285351575339164</x:v>
      </x:c>
      <x:c r="K1093" s="34">
        <x:f t="shared" si="647"/>
        <x:v>0.12439043624898462</x:v>
      </x:c>
      <x:c r="L1093" s="34">
        <x:f t="shared" si="648"/>
        <x:v>0.92113107579109665</x:v>
      </x:c>
      <x:c r="M1093" s="34">
        <x:f t="shared" si="649"/>
        <x:v>7.9181526893776541E-2</x:v>
      </x:c>
      <x:c r="N1093" s="34">
        <x:f t="shared" si="620"/>
        <x:v>1.2475565546872496</x:v>
      </x:c>
      <x:c r="O1093" s="35">
        <x:f t="shared" si="621"/>
        <x:v>0.19818256020013292</x:v>
      </x:c>
      <x:c r="P1093" s="26" t="b">
        <x:f t="shared" si="622"/>
        <x:v>0</x:v>
      </x:c>
      <x:c r="Q1093" s="26" t="b">
        <x:f t="shared" si="623"/>
        <x:v>0</x:v>
      </x:c>
      <x:c r="R1093" s="26" t="b">
        <x:f t="shared" si="624"/>
        <x:v>0</x:v>
      </x:c>
      <x:c r="S1093" s="26" t="b">
        <x:f t="shared" si="650"/>
        <x:v>0</x:v>
      </x:c>
      <x:c r="T1093" s="26" t="str">
        <x:f t="shared" si="651"/>
        <x:v>不调</x:v>
      </x:c>
      <x:c r="U1093" s="34">
        <x:f t="shared" si="625"/>
        <x:v>0.12285351575339164</x:v>
      </x:c>
      <x:c r="V1093" s="34">
        <x:f t="shared" si="626"/>
        <x:v>0.12439043624898462</x:v>
      </x:c>
      <x:c r="W1093" s="34">
        <x:f t="shared" si="627"/>
        <x:v>0.92113107579109665</x:v>
      </x:c>
      <x:c r="X1093" s="34">
        <x:f t="shared" si="628"/>
        <x:v>7.9181526893776541E-2</x:v>
      </x:c>
      <x:c r="Y1093" s="34">
        <x:f t="shared" si="652"/>
        <x:v>0.99998626710299976</x:v>
      </x:c>
      <x:c r="Z1093" s="34">
        <x:f t="shared" si="629"/>
        <x:v>0.12285182861871367</x:v>
      </x:c>
      <x:c r="AA1093" s="34">
        <x:f t="shared" si="630"/>
        <x:v>0.12438872800793579</x:v>
      </x:c>
      <x:c r="AB1093" s="34">
        <x:f t="shared" si="631"/>
        <x:v>0.92111842599290905</x:v>
      </x:c>
      <x:c r="AC1093" s="34">
        <x:f t="shared" si="632"/>
        <x:v>7.9180439502023386E-2</x:v>
      </x:c>
      <x:c r="AD1093" s="34">
        <x:f t="shared" si="633"/>
        <x:v>1.2475394221215821</x:v>
      </x:c>
      <x:c r="AE1093" s="34">
        <x:f t="shared" si="653"/>
        <x:v>1.2494867251244097</x:v>
      </x:c>
      <x:c r="AF1093" s="33">
        <x:f t="shared" si="634"/>
        <x:v>-1.5584823461279873E-3</x:v>
      </x:c>
      <x:c r="AG1093" s="33">
        <x:f t="shared" si="654"/>
        <x:v>8.4284738064233089E-4</x:v>
      </x:c>
      <x:c r="AH1093" s="30">
        <x:f t="shared" si="655"/>
        <x:v>45380</x:v>
      </x:c>
      <x:c r="AI1093" s="36">
        <x:f t="shared" si="635"/>
        <x:v>2024</x:v>
      </x:c>
      <x:c r="AJ1093" s="36">
        <x:f t="shared" si="636"/>
        <x:v>5</x:v>
      </x:c>
      <x:c r="AK1093" s="26">
        <x:f t="shared" si="637"/>
        <x:v>0</x:v>
      </x:c>
      <x:c r="AL1093" s="34">
        <x:f t="shared" si="656"/>
        <x:v>1.2460505701755198</x:v>
      </x:c>
      <x:c r="AM1093" s="35" t="str">
        <x:f t="shared" si="638"/>
      </x:c>
      <x:c r="AN1093" s="34">
        <x:f t="shared" si="657"/>
        <x:v>1.2494867251244097</x:v>
      </x:c>
      <x:c r="AO1093" s="35">
        <x:f t="shared" si="639"/>
        <x:v>-1.5584823461279873E-3</x:v>
      </x:c>
      <x:c r="AP1093" s="31">
        <x:f t="shared" si="640"/>
        <x:v>1</x:v>
      </x:c>
      <x:c r="AQ1093" s="26" t="b">
        <x:f t="shared" si="641"/>
        <x:v>1</x:v>
      </x:c>
    </x:row>
    <x:row r="1094">
      <x:c r="A1094" s="30" t="n">
        <x:f>'净值底稿'!A1056</x:f>
        <x:v>45422</x:v>
      </x:c>
      <x:c r="B1094" s="32" t="n">
        <x:f>'净值底稿'!F1056</x:f>
        <x:v>1.6246774769747725</x:v>
      </x:c>
      <x:c r="C1094" s="32" t="n">
        <x:f>'净值底稿'!O1056</x:f>
        <x:v>1.1763829483706068</x:v>
      </x:c>
      <x:c r="D1094" s="32" t="n">
        <x:f>'净值底稿'!P1056</x:f>
        <x:v>1.6748</x:v>
      </x:c>
      <x:c r="E1094" s="32" t="n">
        <x:f>'净值底稿'!Q1056</x:f>
        <x:v>1.9708</x:v>
      </x:c>
      <x:c r="F1094" s="33">
        <x:f t="shared" si="642"/>
        <x:v>-6.2635476655333866E-3</x:v>
      </x:c>
      <x:c r="G1094" s="33">
        <x:f t="shared" si="643"/>
        <x:v>-4.2403924421887673E-3</x:v>
      </x:c>
      <x:c r="H1094" s="33">
        <x:f t="shared" si="644"/>
        <x:v>-5.970505701835549E-5</x:v>
      </x:c>
      <x:c r="I1094" s="33">
        <x:f t="shared" si="645"/>
        <x:v>2.2729631551634766E-2</x:v>
      </x:c>
      <x:c r="J1094" s="34">
        <x:f t="shared" si="646"/>
        <x:v>0.12208234033436242</x:v>
      </x:c>
      <x:c r="K1094" s="34">
        <x:f t="shared" si="647"/>
        <x:v>0.12386127098579747</x:v>
      </x:c>
      <x:c r="L1094" s="34">
        <x:f t="shared" si="648"/>
        <x:v>0.92106343056476447</x:v>
      </x:c>
      <x:c r="M1094" s="34">
        <x:f t="shared" si="649"/>
        <x:v>8.0980181718000879E-2</x:v>
      </x:c>
      <x:c r="N1094" s="34">
        <x:f t="shared" si="620"/>
        <x:v>1.2479872236029252</x:v>
      </x:c>
      <x:c r="O1094" s="35">
        <x:f t="shared" si="621"/>
        <x:v>0.19707221890471235</x:v>
      </x:c>
      <x:c r="P1094" s="26" t="b">
        <x:f t="shared" si="622"/>
        <x:v>0</x:v>
      </x:c>
      <x:c r="Q1094" s="26" t="b">
        <x:f t="shared" si="623"/>
        <x:v>0</x:v>
      </x:c>
      <x:c r="R1094" s="26" t="b">
        <x:f t="shared" si="624"/>
        <x:v>0</x:v>
      </x:c>
      <x:c r="S1094" s="26" t="b">
        <x:f t="shared" si="650"/>
        <x:v>0</x:v>
      </x:c>
      <x:c r="T1094" s="26" t="str">
        <x:f t="shared" si="651"/>
        <x:v>不调</x:v>
      </x:c>
      <x:c r="U1094" s="34">
        <x:f t="shared" si="625"/>
        <x:v>0.12208234033436242</x:v>
      </x:c>
      <x:c r="V1094" s="34">
        <x:f t="shared" si="626"/>
        <x:v>0.12386127098579747</x:v>
      </x:c>
      <x:c r="W1094" s="34">
        <x:f t="shared" si="627"/>
        <x:v>0.92106343056476447</x:v>
      </x:c>
      <x:c r="X1094" s="34">
        <x:f t="shared" si="628"/>
        <x:v>8.0980181718000879E-2</x:v>
      </x:c>
      <x:c r="Y1094" s="34">
        <x:f t="shared" si="652"/>
        <x:v>0.99998626710299976</x:v>
      </x:c>
      <x:c r="Z1094" s="34">
        <x:f t="shared" si="629"/>
        <x:v>0.12208066379015707</x:v>
      </x:c>
      <x:c r="AA1094" s="34">
        <x:f t="shared" si="630"/>
        <x:v>0.1238595700117207</x:v>
      </x:c>
      <x:c r="AB1094" s="34">
        <x:f t="shared" si="631"/>
        <x:v>0.92105078169554189</x:v>
      </x:c>
      <x:c r="AC1094" s="34">
        <x:f t="shared" si="632"/>
        <x:v>8.0979069625506286E-2</x:v>
      </x:c>
      <x:c r="AD1094" s="34">
        <x:f t="shared" si="633"/>
        <x:v>1.2479700851229261</x:v>
      </x:c>
      <x:c r="AE1094" s="34">
        <x:f t="shared" si="653"/>
        <x:v>1.2494867251244097</x:v>
      </x:c>
      <x:c r="AF1094" s="33">
        <x:f t="shared" si="634"/>
        <x:v>-1.2138104158990748E-3</x:v>
      </x:c>
      <x:c r="AG1094" s="33">
        <x:f t="shared" si="654"/>
        <x:v>3.4520993381637055E-4</x:v>
      </x:c>
      <x:c r="AH1094" s="30">
        <x:f t="shared" si="655"/>
        <x:v>45380</x:v>
      </x:c>
      <x:c r="AI1094" s="36">
        <x:f t="shared" si="635"/>
        <x:v>2024</x:v>
      </x:c>
      <x:c r="AJ1094" s="36">
        <x:f t="shared" si="636"/>
        <x:v>5</x:v>
      </x:c>
      <x:c r="AK1094" s="26">
        <x:f t="shared" si="637"/>
        <x:v>0</x:v>
      </x:c>
      <x:c r="AL1094" s="34">
        <x:f t="shared" si="656"/>
        <x:v>1.2460505701755198</x:v>
      </x:c>
      <x:c r="AM1094" s="35" t="str">
        <x:f t="shared" si="638"/>
      </x:c>
      <x:c r="AN1094" s="34">
        <x:f t="shared" si="657"/>
        <x:v>1.2494867251244097</x:v>
      </x:c>
      <x:c r="AO1094" s="35">
        <x:f t="shared" si="639"/>
        <x:v>-1.2138104158990748E-3</x:v>
      </x:c>
      <x:c r="AP1094" s="31">
        <x:f t="shared" si="640"/>
        <x:v>1</x:v>
      </x:c>
      <x:c r="AQ1094" s="26" t="b">
        <x:f t="shared" si="641"/>
        <x:v>1</x:v>
      </x:c>
    </x:row>
    <x:row r="1095">
      <x:c r="A1095" s="30" t="n">
        <x:f>'净值底稿'!A1057</x:f>
        <x:v>45425</x:v>
      </x:c>
      <x:c r="B1095" s="32" t="n">
        <x:f>'净值底稿'!F1057</x:f>
        <x:v>1.6386788042857674</x:v>
      </x:c>
      <x:c r="C1095" s="32" t="n">
        <x:f>'净值底稿'!O1057</x:f>
        <x:v>1.1689276915877518</x:v>
      </x:c>
      <x:c r="D1095" s="32" t="n">
        <x:f>'净值底稿'!P1057</x:f>
        <x:v>1.6765</x:v>
      </x:c>
      <x:c r="E1095" s="32" t="n">
        <x:f>'净值底稿'!Q1057</x:f>
        <x:v>1.9603</x:v>
      </x:c>
      <x:c r="F1095" s="33">
        <x:f t="shared" si="642"/>
        <x:v>8.6179118683087363E-3</x:v>
      </x:c>
      <x:c r="G1095" s="33">
        <x:f t="shared" si="643"/>
        <x:v>-6.3374403659804956E-3</x:v>
      </x:c>
      <x:c r="H1095" s="33">
        <x:f t="shared" si="644"/>
        <x:v>1.01504657272522E-3</x:v>
      </x:c>
      <x:c r="I1095" s="33">
        <x:f t="shared" si="645"/>
        <x:v>-5.3277856707937277E-3</x:v>
      </x:c>
      <x:c r="J1095" s="34">
        <x:f t="shared" si="646"/>
        <x:v>0.12313274419152527</x:v>
      </x:c>
      <x:c r="K1095" s="34">
        <x:f t="shared" si="647"/>
        <x:v>0.12307461737301544</x:v>
      </x:c>
      <x:c r="L1095" s="34">
        <x:f t="shared" si="648"/>
        <x:v>0.92198569113480788</x:v>
      </x:c>
      <x:c r="M1095" s="34">
        <x:f t="shared" si="649"/>
        <x:v>8.0547630498721309E-2</x:v>
      </x:c>
      <x:c r="N1095" s="34">
        <x:f t="shared" si="620"/>
        <x:v>1.2487406831980699</x:v>
      </x:c>
      <x:c r="O1095" s="35">
        <x:f t="shared" si="621"/>
        <x:v>0.19716452332921097</x:v>
      </x:c>
      <x:c r="P1095" s="26" t="b">
        <x:f t="shared" si="622"/>
        <x:v>0</x:v>
      </x:c>
      <x:c r="Q1095" s="26" t="b">
        <x:f t="shared" si="623"/>
        <x:v>0</x:v>
      </x:c>
      <x:c r="R1095" s="26" t="b">
        <x:f t="shared" si="624"/>
        <x:v>0</x:v>
      </x:c>
      <x:c r="S1095" s="26" t="b">
        <x:f t="shared" si="650"/>
        <x:v>0</x:v>
      </x:c>
      <x:c r="T1095" s="26" t="str">
        <x:f t="shared" si="651"/>
        <x:v>不调</x:v>
      </x:c>
      <x:c r="U1095" s="34">
        <x:f t="shared" si="625"/>
        <x:v>0.12313274419152527</x:v>
      </x:c>
      <x:c r="V1095" s="34">
        <x:f t="shared" si="626"/>
        <x:v>0.12307461737301544</x:v>
      </x:c>
      <x:c r="W1095" s="34">
        <x:f t="shared" si="627"/>
        <x:v>0.92198569113480788</x:v>
      </x:c>
      <x:c r="X1095" s="34">
        <x:f t="shared" si="628"/>
        <x:v>8.0547630498721309E-2</x:v>
      </x:c>
      <x:c r="Y1095" s="34">
        <x:f t="shared" si="652"/>
        <x:v>0.99995880187477393</x:v>
      </x:c>
      <x:c r="Z1095" s="34">
        <x:f t="shared" si="629"/>
        <x:v>0.12312767135331064</x:v>
      </x:c>
      <x:c r="AA1095" s="34">
        <x:f t="shared" si="630"/>
        <x:v>0.12306954692951676</x:v>
      </x:c>
      <x:c r="AB1095" s="34">
        <x:f t="shared" si="631"/>
        <x:v>0.9219477070528479</x:v>
      </x:c>
      <x:c r="AC1095" s="34">
        <x:f t="shared" si="632"/>
        <x:v>8.0544312087353354E-2</x:v>
      </x:c>
      <x:c r="AD1095" s="34">
        <x:f t="shared" si="633"/>
        <x:v>1.2486892374230285</x:v>
      </x:c>
      <x:c r="AE1095" s="34">
        <x:f t="shared" si="653"/>
        <x:v>1.2494867251244097</x:v>
      </x:c>
      <x:c r="AF1095" s="33">
        <x:f t="shared" si="634"/>
        <x:v>-6.3825224017632909E-4</x:v>
      </x:c>
      <x:c r="AG1095" s="33">
        <x:f t="shared" si="654"/>
        <x:v>5.7625764325242024E-4</x:v>
      </x:c>
      <x:c r="AH1095" s="30">
        <x:f t="shared" si="655"/>
        <x:v>45380</x:v>
      </x:c>
      <x:c r="AI1095" s="36">
        <x:f t="shared" si="635"/>
        <x:v>2024</x:v>
      </x:c>
      <x:c r="AJ1095" s="36">
        <x:f t="shared" si="636"/>
        <x:v>5</x:v>
      </x:c>
      <x:c r="AK1095" s="26">
        <x:f t="shared" si="637"/>
        <x:v>0</x:v>
      </x:c>
      <x:c r="AL1095" s="34">
        <x:f t="shared" si="656"/>
        <x:v>1.2460505701755198</x:v>
      </x:c>
      <x:c r="AM1095" s="35" t="str">
        <x:f t="shared" si="638"/>
      </x:c>
      <x:c r="AN1095" s="34">
        <x:f t="shared" si="657"/>
        <x:v>1.2494867251244097</x:v>
      </x:c>
      <x:c r="AO1095" s="35">
        <x:f t="shared" si="639"/>
        <x:v>-6.3825224017632909E-4</x:v>
      </x:c>
      <x:c r="AP1095" s="31">
        <x:f t="shared" si="640"/>
        <x:v>1</x:v>
      </x:c>
      <x:c r="AQ1095" s="26" t="b">
        <x:f t="shared" si="641"/>
        <x:v>1</x:v>
      </x:c>
    </x:row>
    <x:row r="1096">
      <x:c r="A1096" s="30" t="n">
        <x:f>'净值底稿'!A1058</x:f>
        <x:v>45426</x:v>
      </x:c>
      <x:c r="B1096" s="32" t="n">
        <x:f>'净值底稿'!F1058</x:f>
        <x:v>1.6363002129821376</x:v>
      </x:c>
      <x:c r="C1096" s="32" t="n">
        <x:f>'净值底稿'!O1058</x:f>
        <x:v>1.1737051395204423</x:v>
      </x:c>
      <x:c r="D1096" s="32" t="n">
        <x:f>'净值底稿'!P1058</x:f>
        <x:v>1.6773</x:v>
      </x:c>
      <x:c r="E1096" s="32" t="n">
        <x:f>'净值底稿'!Q1058</x:f>
        <x:v>1.9521</x:v>
      </x:c>
      <x:c r="F1096" s="33">
        <x:f t="shared" si="642"/>
        <x:v>-1.4515299138604387E-3</x:v>
      </x:c>
      <x:c r="G1096" s="33">
        <x:f t="shared" si="643"/>
        <x:v>4.0870346104995292E-3</x:v>
      </x:c>
      <x:c r="H1096" s="33">
        <x:f t="shared" si="644"/>
        <x:v>4.7718461079626628E-4</x:v>
      </x:c>
      <x:c r="I1096" s="33">
        <x:f t="shared" si="645"/>
        <x:v>-4.1830332092026579E-3</x:v>
      </x:c>
      <x:c r="J1096" s="34">
        <x:f t="shared" si="646"/>
        <x:v>0.12294894785511733</x:v>
      </x:c>
      <x:c r="K1096" s="34">
        <x:f t="shared" si="647"/>
        <x:v>0.12357253642731619</x:v>
      </x:c>
      <x:c r="L1096" s="34">
        <x:f t="shared" si="648"/>
        <x:v>0.92238764631061243</x:v>
      </x:c>
      <x:c r="M1096" s="34">
        <x:f t="shared" si="649"/>
        <x:v>8.0207392555079568E-2</x:v>
      </x:c>
      <x:c r="N1096" s="34">
        <x:f t="shared" si="620"/>
        <x:v>1.2491165231481254</x:v>
      </x:c>
      <x:c r="O1096" s="35">
        <x:f t="shared" si="621"/>
        <x:v>0.19735667546941896</x:v>
      </x:c>
      <x:c r="P1096" s="26" t="b">
        <x:f t="shared" si="622"/>
        <x:v>0</x:v>
      </x:c>
      <x:c r="Q1096" s="26" t="b">
        <x:f t="shared" si="623"/>
        <x:v>0</x:v>
      </x:c>
      <x:c r="R1096" s="26" t="b">
        <x:f t="shared" si="624"/>
        <x:v>0</x:v>
      </x:c>
      <x:c r="S1096" s="26" t="b">
        <x:f t="shared" si="650"/>
        <x:v>0</x:v>
      </x:c>
      <x:c r="T1096" s="26" t="str">
        <x:f t="shared" si="651"/>
        <x:v>不调</x:v>
      </x:c>
      <x:c r="U1096" s="34">
        <x:f t="shared" si="625"/>
        <x:v>0.12294894785511733</x:v>
      </x:c>
      <x:c r="V1096" s="34">
        <x:f t="shared" si="626"/>
        <x:v>0.12357253642731619</x:v>
      </x:c>
      <x:c r="W1096" s="34">
        <x:f t="shared" si="627"/>
        <x:v>0.92238764631061243</x:v>
      </x:c>
      <x:c r="X1096" s="34">
        <x:f t="shared" si="628"/>
        <x:v>8.0207392555079568E-2</x:v>
      </x:c>
      <x:c r="Y1096" s="34">
        <x:f t="shared" si="652"/>
        <x:v>0.99998626710299976</x:v>
      </x:c>
      <x:c r="Z1096" s="34">
        <x:f t="shared" si="629"/>
        <x:v>0.12294725940988015</x:v>
      </x:c>
      <x:c r="AA1096" s="34">
        <x:f t="shared" si="630"/>
        <x:v>0.12357083941840138</x:v>
      </x:c>
      <x:c r="AB1096" s="34">
        <x:f t="shared" si="631"/>
        <x:v>0.92237497925607137</x:v>
      </x:c>
      <x:c r="AC1096" s="34">
        <x:f t="shared" si="632"/>
        <x:v>8.0206291075218955E-2</x:v>
      </x:c>
      <x:c r="AD1096" s="34">
        <x:f t="shared" si="633"/>
        <x:v>1.249099369159572</x:v>
      </x:c>
      <x:c r="AE1096" s="34">
        <x:f t="shared" si="653"/>
        <x:v>1.2494867251244097</x:v>
      </x:c>
      <x:c r="AF1096" s="33">
        <x:f t="shared" si="634"/>
        <x:v>-3.1001206899505807E-4</x:v>
      </x:c>
      <x:c r="AG1096" s="33">
        <x:f t="shared" si="654"/>
        <x:v>3.2844980500512655E-4</x:v>
      </x:c>
      <x:c r="AH1096" s="30">
        <x:f t="shared" si="655"/>
        <x:v>45380</x:v>
      </x:c>
      <x:c r="AI1096" s="36">
        <x:f t="shared" si="635"/>
        <x:v>2024</x:v>
      </x:c>
      <x:c r="AJ1096" s="36">
        <x:f t="shared" si="636"/>
        <x:v>5</x:v>
      </x:c>
      <x:c r="AK1096" s="26">
        <x:f t="shared" si="637"/>
        <x:v>0</x:v>
      </x:c>
      <x:c r="AL1096" s="34">
        <x:f t="shared" si="656"/>
        <x:v>1.2460505701755198</x:v>
      </x:c>
      <x:c r="AM1096" s="35" t="str">
        <x:f t="shared" si="638"/>
      </x:c>
      <x:c r="AN1096" s="34">
        <x:f t="shared" si="657"/>
        <x:v>1.2494867251244097</x:v>
      </x:c>
      <x:c r="AO1096" s="35">
        <x:f t="shared" si="639"/>
        <x:v>-3.1001206899505807E-4</x:v>
      </x:c>
      <x:c r="AP1096" s="31">
        <x:f t="shared" si="640"/>
        <x:v>1</x:v>
      </x:c>
      <x:c r="AQ1096" s="26" t="b">
        <x:f t="shared" si="641"/>
        <x:v>1</x:v>
      </x:c>
    </x:row>
    <x:row r="1097">
      <x:c r="A1097" s="30" t="n">
        <x:f>'净值底稿'!A1059</x:f>
        <x:v>45427</x:v>
      </x:c>
      <x:c r="B1097" s="32" t="n">
        <x:f>'净值底稿'!F1059</x:f>
        <x:v>1.6263324757157824</x:v>
      </x:c>
      <x:c r="C1097" s="32" t="n">
        <x:f>'净值底稿'!O1059</x:f>
        <x:v>1.1645991317760078</x:v>
      </x:c>
      <x:c r="D1097" s="32" t="n">
        <x:f>'净值底稿'!P1059</x:f>
        <x:v>1.6772</x:v>
      </x:c>
      <x:c r="E1097" s="32" t="n">
        <x:f>'净值底稿'!Q1059</x:f>
        <x:v>1.9699</x:v>
      </x:c>
      <x:c r="F1097" s="33">
        <x:f t="shared" si="642"/>
        <x:v>-6.0916311000100976E-3</x:v>
      </x:c>
      <x:c r="G1097" s="33">
        <x:f t="shared" si="643"/>
        <x:v>-7.7583435888805008E-3</x:v>
      </x:c>
      <x:c r="H1097" s="33">
        <x:f t="shared" si="644"/>
        <x:v>-5.9619626781137747E-5</x:v>
      </x:c>
      <x:c r="I1097" s="33">
        <x:f t="shared" si="645"/>
        <x:v>9.1183853286205263E-3</x:v>
      </x:c>
      <x:c r="J1097" s="34">
        <x:f t="shared" si="646"/>
        <x:v>0.12219831006079791</x:v>
      </x:c>
      <x:c r="K1097" s="34">
        <x:f t="shared" si="647"/>
        <x:v>0.12261213438862704</x:v>
      </x:c>
      <x:c r="L1097" s="34">
        <x:f t="shared" si="648"/>
        <x:v>0.92231998760405587</x:v>
      </x:c>
      <x:c r="M1097" s="34">
        <x:f t="shared" si="649"/>
        <x:v>8.0937642943022303E-2</x:v>
      </x:c>
      <x:c r="N1097" s="34">
        <x:f t="shared" si="620"/>
        <x:v>1.2480680749965032</x:v>
      </x:c>
      <x:c r="O1097" s="35">
        <x:f t="shared" si="621"/>
        <x:v>0.1961515155734681</x:v>
      </x:c>
      <x:c r="P1097" s="26" t="b">
        <x:f t="shared" si="622"/>
        <x:v>0</x:v>
      </x:c>
      <x:c r="Q1097" s="26" t="b">
        <x:f t="shared" si="623"/>
        <x:v>0</x:v>
      </x:c>
      <x:c r="R1097" s="26" t="b">
        <x:f t="shared" si="624"/>
        <x:v>0</x:v>
      </x:c>
      <x:c r="S1097" s="26" t="b">
        <x:f t="shared" si="650"/>
        <x:v>0</x:v>
      </x:c>
      <x:c r="T1097" s="26" t="str">
        <x:f t="shared" si="651"/>
        <x:v>不调</x:v>
      </x:c>
      <x:c r="U1097" s="34">
        <x:f t="shared" si="625"/>
        <x:v>0.12219831006079791</x:v>
      </x:c>
      <x:c r="V1097" s="34">
        <x:f t="shared" si="626"/>
        <x:v>0.12261213438862704</x:v>
      </x:c>
      <x:c r="W1097" s="34">
        <x:f t="shared" si="627"/>
        <x:v>0.92231998760405587</x:v>
      </x:c>
      <x:c r="X1097" s="34">
        <x:f t="shared" si="628"/>
        <x:v>8.0937642943022303E-2</x:v>
      </x:c>
      <x:c r="Y1097" s="34">
        <x:f t="shared" si="652"/>
        <x:v>0.99998626710299976</x:v>
      </x:c>
      <x:c r="Z1097" s="34">
        <x:f t="shared" si="629"/>
        <x:v>0.12219663192399224</x:v>
      </x:c>
      <x:c r="AA1097" s="34">
        <x:f t="shared" si="630"/>
        <x:v>0.12261045056881451</x:v>
      </x:c>
      <x:c r="AB1097" s="34">
        <x:f t="shared" si="631"/>
        <x:v>0.92230732147866479</x:v>
      </x:c>
      <x:c r="AC1097" s="34">
        <x:f t="shared" si="632"/>
        <x:v>8.0936531434708331E-2</x:v>
      </x:c>
      <x:c r="AD1097" s="34">
        <x:f t="shared" si="633"/>
        <x:v>1.24805093540618</x:v>
      </x:c>
      <x:c r="AE1097" s="34">
        <x:f t="shared" si="653"/>
        <x:v>1.2494867251244097</x:v>
      </x:c>
      <x:c r="AF1097" s="33">
        <x:f t="shared" si="634"/>
        <x:v>-1.1491036193976845E-3</x:v>
      </x:c>
      <x:c r="AG1097" s="33">
        <x:f t="shared" si="654"/>
        <x:v>-8.3935175957816632E-4</x:v>
      </x:c>
      <x:c r="AH1097" s="30">
        <x:f t="shared" si="655"/>
        <x:v>45380</x:v>
      </x:c>
      <x:c r="AI1097" s="36">
        <x:f t="shared" si="635"/>
        <x:v>2024</x:v>
      </x:c>
      <x:c r="AJ1097" s="36">
        <x:f t="shared" si="636"/>
        <x:v>5</x:v>
      </x:c>
      <x:c r="AK1097" s="26">
        <x:f t="shared" si="637"/>
        <x:v>0</x:v>
      </x:c>
      <x:c r="AL1097" s="34">
        <x:f t="shared" si="656"/>
        <x:v>1.2460505701755198</x:v>
      </x:c>
      <x:c r="AM1097" s="35" t="str">
        <x:f t="shared" si="638"/>
      </x:c>
      <x:c r="AN1097" s="34">
        <x:f t="shared" si="657"/>
        <x:v>1.2494867251244097</x:v>
      </x:c>
      <x:c r="AO1097" s="35">
        <x:f t="shared" si="639"/>
        <x:v>-1.1491036193976845E-3</x:v>
      </x:c>
      <x:c r="AP1097" s="31">
        <x:f t="shared" si="640"/>
        <x:v>1</x:v>
      </x:c>
      <x:c r="AQ1097" s="26" t="b">
        <x:f t="shared" si="641"/>
        <x:v>1</x:v>
      </x:c>
    </x:row>
    <x:row r="1098">
      <x:c r="A1098" s="30" t="n">
        <x:f>'净值底稿'!A1060</x:f>
        <x:v>45428</x:v>
      </x:c>
      <x:c r="B1098" s="32" t="n">
        <x:f>'净值底稿'!F1060</x:f>
        <x:v>1.63165641150044</x:v>
      </x:c>
      <x:c r="C1098" s="32" t="n">
        <x:f>'净值底稿'!O1060</x:f>
        <x:v>1.1644200512059002</x:v>
      </x:c>
      <x:c r="D1098" s="32" t="n">
        <x:f>'净值底稿'!P1060</x:f>
        <x:v>1.6764</x:v>
      </x:c>
      <x:c r="E1098" s="32" t="n">
        <x:f>'净值底稿'!Q1060</x:f>
        <x:v>1.9854</x:v>
      </x:c>
      <x:c r="F1098" s="33">
        <x:f t="shared" si="642"/>
        <x:v>3.2735838853088506E-3</x:v>
      </x:c>
      <x:c r="G1098" s="33">
        <x:f t="shared" si="643"/>
        <x:v>-1.5377013877260204E-4</x:v>
      </x:c>
      <x:c r="H1098" s="33">
        <x:f t="shared" si="644"/>
        <x:v>-4.7698545194374553E-4</x:v>
      </x:c>
      <x:c r="I1098" s="33">
        <x:f t="shared" si="645"/>
        <x:v>7.8684197167369074E-3</x:v>
      </x:c>
      <x:c r="J1098" s="34">
        <x:f t="shared" si="646"/>
        <x:v>0.12259665284909764</x:v>
      </x:c>
      <x:c r="K1098" s="34">
        <x:f t="shared" si="647"/>
        <x:v>0.12259159674281557</x:v>
      </x:c>
      <x:c r="L1098" s="34">
        <x:f t="shared" si="648"/>
        <x:v>0.92186739430409825</x:v>
      </x:c>
      <x:c r="M1098" s="34">
        <x:f t="shared" si="649"/>
        <x:v>8.1573374034453486E-2</x:v>
      </x:c>
      <x:c r="N1098" s="34">
        <x:f t="shared" si="620"/>
        <x:v>1.2486290179304651</x:v>
      </x:c>
      <x:c r="O1098" s="35">
        <x:f t="shared" si="621"/>
        <x:v>0.19636597105383585</x:v>
      </x:c>
      <x:c r="P1098" s="26" t="b">
        <x:f t="shared" si="622"/>
        <x:v>0</x:v>
      </x:c>
      <x:c r="Q1098" s="26" t="b">
        <x:f t="shared" si="623"/>
        <x:v>0</x:v>
      </x:c>
      <x:c r="R1098" s="26" t="b">
        <x:f t="shared" si="624"/>
        <x:v>0</x:v>
      </x:c>
      <x:c r="S1098" s="26" t="b">
        <x:f t="shared" si="650"/>
        <x:v>0</x:v>
      </x:c>
      <x:c r="T1098" s="26" t="str">
        <x:f t="shared" si="651"/>
        <x:v>不调</x:v>
      </x:c>
      <x:c r="U1098" s="34">
        <x:f t="shared" si="625"/>
        <x:v>0.12259665284909764</x:v>
      </x:c>
      <x:c r="V1098" s="34">
        <x:f t="shared" si="626"/>
        <x:v>0.12259159674281557</x:v>
      </x:c>
      <x:c r="W1098" s="34">
        <x:f t="shared" si="627"/>
        <x:v>0.92186739430409825</x:v>
      </x:c>
      <x:c r="X1098" s="34">
        <x:f t="shared" si="628"/>
        <x:v>8.1573374034453486E-2</x:v>
      </x:c>
      <x:c r="Y1098" s="34">
        <x:f t="shared" si="652"/>
        <x:v>0.99998626710299976</x:v>
      </x:c>
      <x:c r="Z1098" s="34">
        <x:f t="shared" si="629"/>
        <x:v>0.12259496924189149</x:v>
      </x:c>
      <x:c r="AA1098" s="34">
        <x:f t="shared" si="630"/>
        <x:v>0.12258991320504441</x:v>
      </x:c>
      <x:c r="AB1098" s="34">
        <x:f t="shared" si="631"/>
        <x:v>0.92185473439412435</x:v>
      </x:c>
      <x:c r="AC1098" s="34">
        <x:f t="shared" si="632"/>
        <x:v>8.1572253795709912E-2</x:v>
      </x:c>
      <x:c r="AD1098" s="34">
        <x:f t="shared" si="633"/>
        <x:v>1.2486118706367701</x:v>
      </x:c>
      <x:c r="AE1098" s="34">
        <x:f t="shared" si="653"/>
        <x:v>1.2494867251244097</x:v>
      </x:c>
      <x:c r="AF1098" s="33">
        <x:f t="shared" si="634"/>
        <x:v>-7.0017109429676427E-4</x:v>
      </x:c>
      <x:c r="AG1098" s="33">
        <x:f t="shared" si="654"/>
        <x:v>4.4944898856047466E-4</x:v>
      </x:c>
      <x:c r="AH1098" s="30">
        <x:f t="shared" si="655"/>
        <x:v>45380</x:v>
      </x:c>
      <x:c r="AI1098" s="36">
        <x:f t="shared" si="635"/>
        <x:v>2024</x:v>
      </x:c>
      <x:c r="AJ1098" s="36">
        <x:f t="shared" si="636"/>
        <x:v>5</x:v>
      </x:c>
      <x:c r="AK1098" s="26">
        <x:f t="shared" si="637"/>
        <x:v>0</x:v>
      </x:c>
      <x:c r="AL1098" s="34">
        <x:f t="shared" si="656"/>
        <x:v>1.2460505701755198</x:v>
      </x:c>
      <x:c r="AM1098" s="35" t="str">
        <x:f t="shared" si="638"/>
      </x:c>
      <x:c r="AN1098" s="34">
        <x:f t="shared" si="657"/>
        <x:v>1.2494867251244097</x:v>
      </x:c>
      <x:c r="AO1098" s="35">
        <x:f t="shared" si="639"/>
        <x:v>-7.0017109429676427E-4</x:v>
      </x:c>
      <x:c r="AP1098" s="31">
        <x:f t="shared" si="640"/>
        <x:v>1</x:v>
      </x:c>
      <x:c r="AQ1098" s="26" t="b">
        <x:f t="shared" si="641"/>
        <x:v>1</x:v>
      </x:c>
    </x:row>
    <x:row r="1099">
      <x:c r="A1099" s="30" t="n">
        <x:f>'净值底稿'!A1061</x:f>
        <x:v>45429</x:v>
      </x:c>
      <x:c r="B1099" s="32" t="n">
        <x:f>'净值底稿'!F1061</x:f>
        <x:v>1.634498636443325</x:v>
      </x:c>
      <x:c r="C1099" s="32" t="n">
        <x:f>'净值底稿'!O1061</x:f>
        <x:v>1.1763451187289893</x:v>
      </x:c>
      <x:c r="D1099" s="32" t="n">
        <x:f>'净值底稿'!P1061</x:f>
        <x:v>1.6763</x:v>
      </x:c>
      <x:c r="E1099" s="32" t="n">
        <x:f>'净值底稿'!Q1061</x:f>
        <x:v>1.9887</x:v>
      </x:c>
      <x:c r="F1099" s="33">
        <x:f t="shared" si="642"/>
        <x:v>1.7419261327642488E-3</x:v>
      </x:c>
      <x:c r="G1099" s="33">
        <x:f t="shared" si="643"/>
        <x:v>1.0241207638720384E-2</x:v>
      </x:c>
      <x:c r="H1099" s="33">
        <x:f t="shared" si="644"/>
        <x:v>-5.9651634454760405E-5</x:v>
      </x:c>
      <x:c r="I1099" s="33">
        <x:f t="shared" si="645"/>
        <x:v>1.6621335750981459E-3</x:v>
      </x:c>
      <x:c r="J1099" s="34">
        <x:f t="shared" si="646"/>
        <x:v>0.12280852062255937</x:v>
      </x:c>
      <x:c r="K1099" s="34">
        <x:f t="shared" si="647"/>
        <x:v>0.12384538196058997</x:v>
      </x:c>
      <x:c r="L1099" s="34">
        <x:f t="shared" si="648"/>
        <x:v>0.9217997442524879</x:v>
      </x:c>
      <x:c r="M1099" s="34">
        <x:f t="shared" si="649"/>
        <x:v>8.170783777754019E-2</x:v>
      </x:c>
      <x:c r="N1099" s="34">
        <x:f t="shared" si="620"/>
        <x:v>1.2501614846131774</x:v>
      </x:c>
      <x:c r="O1099" s="35">
        <x:f t="shared" si="621"/>
        <x:v>0.19729763364088002</x:v>
      </x:c>
      <x:c r="P1099" s="26" t="b">
        <x:f t="shared" si="622"/>
        <x:v>0</x:v>
      </x:c>
      <x:c r="Q1099" s="26" t="b">
        <x:f t="shared" si="623"/>
        <x:v>0</x:v>
      </x:c>
      <x:c r="R1099" s="26" t="b">
        <x:f t="shared" si="624"/>
        <x:v>0</x:v>
      </x:c>
      <x:c r="S1099" s="26" t="b">
        <x:f t="shared" si="650"/>
        <x:v>0</x:v>
      </x:c>
      <x:c r="T1099" s="26" t="str">
        <x:f t="shared" si="651"/>
        <x:v>不调</x:v>
      </x:c>
      <x:c r="U1099" s="34">
        <x:f t="shared" si="625"/>
        <x:v>0.12280852062255937</x:v>
      </x:c>
      <x:c r="V1099" s="34">
        <x:f t="shared" si="626"/>
        <x:v>0.12384538196058997</x:v>
      </x:c>
      <x:c r="W1099" s="34">
        <x:f t="shared" si="627"/>
        <x:v>0.9217997442524879</x:v>
      </x:c>
      <x:c r="X1099" s="34">
        <x:f t="shared" si="628"/>
        <x:v>8.170783777754019E-2</x:v>
      </x:c>
      <x:c r="Y1099" s="34">
        <x:f t="shared" si="652"/>
        <x:v>0.99998626710299976</x:v>
      </x:c>
      <x:c r="Z1099" s="34">
        <x:f t="shared" si="629"/>
        <x:v>0.1228068341057949</x:v>
      </x:c>
      <x:c r="AA1099" s="34">
        <x:f t="shared" si="630"/>
        <x:v>0.12384368120471555</x:v>
      </x:c>
      <x:c r="AB1099" s="34">
        <x:f t="shared" si="631"/>
        <x:v>0.92178708527154518</x:v>
      </x:c>
      <x:c r="AC1099" s="34">
        <x:f t="shared" si="632"/>
        <x:v>8.1706715692219878E-2</x:v>
      </x:c>
      <x:c r="AD1099" s="34">
        <x:f t="shared" si="633"/>
        <x:v>1.2501443162742754</x:v>
      </x:c>
      <x:c r="AE1099" s="34">
        <x:f t="shared" si="653"/>
        <x:v>1.2501443162742754</x:v>
      </x:c>
      <x:c r="AF1099" s="33">
        <x:f t="shared" si="634"/>
        <x:v>0</x:v>
      </x:c>
      <x:c r="AG1099" s="33">
        <x:f t="shared" si="654"/>
        <x:v>1.2273194525402875E-3</x:v>
      </x:c>
      <x:c r="AH1099" s="30">
        <x:f t="shared" si="655"/>
        <x:v>45380</x:v>
      </x:c>
      <x:c r="AI1099" s="36">
        <x:f t="shared" si="635"/>
        <x:v>2024</x:v>
      </x:c>
      <x:c r="AJ1099" s="36">
        <x:f t="shared" si="636"/>
        <x:v>5</x:v>
      </x:c>
      <x:c r="AK1099" s="26">
        <x:f t="shared" si="637"/>
        <x:v>0</x:v>
      </x:c>
      <x:c r="AL1099" s="34">
        <x:f t="shared" si="656"/>
        <x:v>1.2460505701755198</x:v>
      </x:c>
      <x:c r="AM1099" s="35" t="str">
        <x:f t="shared" si="638"/>
      </x:c>
      <x:c r="AN1099" s="34">
        <x:f t="shared" si="657"/>
        <x:v>1.2501443162742754</x:v>
      </x:c>
      <x:c r="AO1099" s="35">
        <x:f t="shared" si="639"/>
        <x:v>0</x:v>
      </x:c>
      <x:c r="AP1099" s="31">
        <x:f t="shared" si="640"/>
        <x:v>1</x:v>
      </x:c>
      <x:c r="AQ1099" s="26" t="b">
        <x:f t="shared" si="641"/>
        <x:v>1</x:v>
      </x:c>
    </x:row>
    <x:row r="1100">
      <x:c r="A1100" s="30" t="n">
        <x:f>'净值底稿'!A1062</x:f>
        <x:v>45432</x:v>
      </x:c>
      <x:c r="B1100" s="32" t="n">
        <x:f>'净值底稿'!F1062</x:f>
        <x:v>1.6529926638178876</x:v>
      </x:c>
      <x:c r="C1100" s="32" t="n">
        <x:f>'净值底稿'!O1062</x:f>
        <x:v>1.1814384059364116</x:v>
      </x:c>
      <x:c r="D1100" s="32" t="n">
        <x:f>'净值底稿'!P1062</x:f>
        <x:v>1.6768</x:v>
      </x:c>
      <x:c r="E1100" s="32" t="n">
        <x:f>'净值底稿'!Q1062</x:f>
        <x:v>2.0322</x:v>
      </x:c>
      <x:c r="F1100" s="33">
        <x:f t="shared" si="642"/>
        <x:v>1.1314801347773296E-2</x:v>
      </x:c>
      <x:c r="G1100" s="33">
        <x:f t="shared" si="643"/>
        <x:v>4.3297558907928746E-3</x:v>
      </x:c>
      <x:c r="H1100" s="33">
        <x:f t="shared" si="644"/>
        <x:v>2.9827596492282282E-4</x:v>
      </x:c>
      <x:c r="I1100" s="33">
        <x:f t="shared" si="645"/>
        <x:v>2.1873585759541347E-2</x:v>
      </x:c>
      <x:c r="J1100" s="34">
        <x:f t="shared" si="646"/>
        <x:v>0.12419636903785092</x:v>
      </x:c>
      <x:c r="K1100" s="34">
        <x:f t="shared" si="647"/>
        <x:v>0.12437989411294914</x:v>
      </x:c>
      <x:c r="L1100" s="34">
        <x:f t="shared" si="648"/>
        <x:v>0.92206203220385796</x:v>
      </x:c>
      <x:c r="M1100" s="34">
        <x:f t="shared" si="649"/>
        <x:v>8.3493934545044113E-2</x:v>
      </x:c>
      <x:c r="N1100" s="34">
        <x:f t="shared" si="620"/>
        <x:v>1.254132229899702</x:v>
      </x:c>
      <x:c r="O1100" s="35">
        <x:f t="shared" si="621"/>
        <x:v>0.19820578502370495</x:v>
      </x:c>
      <x:c r="P1100" s="26" t="b">
        <x:f t="shared" si="622"/>
        <x:v>0</x:v>
      </x:c>
      <x:c r="Q1100" s="26" t="b">
        <x:f t="shared" si="623"/>
        <x:v>0</x:v>
      </x:c>
      <x:c r="R1100" s="26" t="b">
        <x:f t="shared" si="624"/>
        <x:v>0</x:v>
      </x:c>
      <x:c r="S1100" s="26" t="b">
        <x:f t="shared" si="650"/>
        <x:v>0</x:v>
      </x:c>
      <x:c r="T1100" s="26" t="str">
        <x:f t="shared" si="651"/>
        <x:v>不调</x:v>
      </x:c>
      <x:c r="U1100" s="34">
        <x:f t="shared" si="625"/>
        <x:v>0.12419636903785092</x:v>
      </x:c>
      <x:c r="V1100" s="34">
        <x:f t="shared" si="626"/>
        <x:v>0.12437989411294914</x:v>
      </x:c>
      <x:c r="W1100" s="34">
        <x:f t="shared" si="627"/>
        <x:v>0.92206203220385796</x:v>
      </x:c>
      <x:c r="X1100" s="34">
        <x:f t="shared" si="628"/>
        <x:v>8.3493934545044113E-2</x:v>
      </x:c>
      <x:c r="Y1100" s="34">
        <x:f t="shared" si="652"/>
        <x:v>0.99995880187477393</x:v>
      </x:c>
      <x:c r="Z1100" s="34">
        <x:f t="shared" si="629"/>
        <x:v>0.12419125238028668</x:v>
      </x:c>
      <x:c r="AA1100" s="34">
        <x:f t="shared" si="630"/>
        <x:v>0.12437476989449588</x:v>
      </x:c>
      <x:c r="AB1100" s="34">
        <x:f t="shared" si="631"/>
        <x:v>0.92202404497678903</x:v>
      </x:c>
      <x:c r="AC1100" s="34">
        <x:f t="shared" si="632"/>
        <x:v>8.3490494751473104E-2</x:v>
      </x:c>
      <x:c r="AD1100" s="34">
        <x:f t="shared" si="633"/>
        <x:v>1.2540805620030449</x:v>
      </x:c>
      <x:c r="AE1100" s="34">
        <x:f t="shared" si="653"/>
        <x:v>1.2540805620030449</x:v>
      </x:c>
      <x:c r="AF1100" s="33">
        <x:f t="shared" si="634"/>
        <x:v>0</x:v>
      </x:c>
      <x:c r="AG1100" s="33">
        <x:f t="shared" si="654"/>
        <x:v>3.1486330638212934E-3</x:v>
      </x:c>
      <x:c r="AH1100" s="30">
        <x:f t="shared" si="655"/>
        <x:v>45380</x:v>
      </x:c>
      <x:c r="AI1100" s="36">
        <x:f t="shared" si="635"/>
        <x:v>2024</x:v>
      </x:c>
      <x:c r="AJ1100" s="36">
        <x:f t="shared" si="636"/>
        <x:v>5</x:v>
      </x:c>
      <x:c r="AK1100" s="26">
        <x:f t="shared" si="637"/>
        <x:v>0</x:v>
      </x:c>
      <x:c r="AL1100" s="34">
        <x:f t="shared" si="656"/>
        <x:v>1.2460505701755198</x:v>
      </x:c>
      <x:c r="AM1100" s="35" t="str">
        <x:f t="shared" si="638"/>
      </x:c>
      <x:c r="AN1100" s="34">
        <x:f t="shared" si="657"/>
        <x:v>1.2540805620030449</x:v>
      </x:c>
      <x:c r="AO1100" s="35">
        <x:f t="shared" si="639"/>
        <x:v>0</x:v>
      </x:c>
      <x:c r="AP1100" s="31">
        <x:f t="shared" si="640"/>
        <x:v>1</x:v>
      </x:c>
      <x:c r="AQ1100" s="26" t="b">
        <x:f t="shared" si="641"/>
        <x:v>1</x:v>
      </x:c>
    </x:row>
    <x:row r="1101">
      <x:c r="A1101" s="30" t="n">
        <x:f>'净值底稿'!A1063</x:f>
        <x:v>45433</x:v>
      </x:c>
      <x:c r="B1101" s="32" t="n">
        <x:f>'净值底稿'!F1063</x:f>
        <x:v>1.6508250749876776</x:v>
      </x:c>
      <x:c r="C1101" s="32" t="n">
        <x:f>'净值底稿'!O1063</x:f>
        <x:v>1.1739898514971738</x:v>
      </x:c>
      <x:c r="D1101" s="32" t="n">
        <x:f>'净值底稿'!P1063</x:f>
        <x:v>1.6767</x:v>
      </x:c>
      <x:c r="E1101" s="32" t="n">
        <x:f>'净值底稿'!Q1063</x:f>
        <x:v>2.0156</x:v>
      </x:c>
      <x:c r="F1101" s="33">
        <x:f t="shared" si="642"/>
        <x:v>-1.3113118271217417E-3</x:v>
      </x:c>
      <x:c r="G1101" s="33">
        <x:f t="shared" si="643"/>
        <x:v>-6.3046489785762994E-3</x:v>
      </x:c>
      <x:c r="H1101" s="33">
        <x:f t="shared" si="644"/>
        <x:v>-5.9637404580148434E-5</x:v>
      </x:c>
      <x:c r="I1101" s="33">
        <x:f t="shared" si="645"/>
        <x:v>-8.1684873536068681E-3</x:v>
      </x:c>
      <x:c r="J1101" s="34">
        <x:f t="shared" si="646"/>
        <x:v>0.12402839892221534</x:v>
      </x:c>
      <x:c r="K1101" s="34">
        <x:f t="shared" si="647"/>
        <x:v>0.12359063062851988</x:v>
      </x:c>
      <x:c r="L1101" s="34">
        <x:f t="shared" si="648"/>
        <x:v>0.92196905785578609</x:v>
      </x:c>
      <x:c r="M1101" s="34">
        <x:f t="shared" si="649"/>
        <x:v>8.2808503700949318E-2</x:v>
      </x:c>
      <x:c r="N1101" s="34">
        <x:f t="shared" si="620"/>
        <x:v>1.2523965911074706</x:v>
      </x:c>
      <x:c r="O1101" s="35">
        <x:f t="shared" si="621"/>
        <x:v>0.19771614783123165</x:v>
      </x:c>
      <x:c r="P1101" s="26" t="b">
        <x:f t="shared" si="622"/>
        <x:v>0</x:v>
      </x:c>
      <x:c r="Q1101" s="26" t="b">
        <x:f t="shared" si="623"/>
        <x:v>0</x:v>
      </x:c>
      <x:c r="R1101" s="26" t="b">
        <x:f t="shared" si="624"/>
        <x:v>0</x:v>
      </x:c>
      <x:c r="S1101" s="26" t="b">
        <x:f t="shared" si="650"/>
        <x:v>0</x:v>
      </x:c>
      <x:c r="T1101" s="26" t="str">
        <x:f t="shared" si="651"/>
        <x:v>不调</x:v>
      </x:c>
      <x:c r="U1101" s="34">
        <x:f t="shared" si="625"/>
        <x:v>0.12402839892221534</x:v>
      </x:c>
      <x:c r="V1101" s="34">
        <x:f t="shared" si="626"/>
        <x:v>0.12359063062851988</x:v>
      </x:c>
      <x:c r="W1101" s="34">
        <x:f t="shared" si="627"/>
        <x:v>0.92196905785578609</x:v>
      </x:c>
      <x:c r="X1101" s="34">
        <x:f t="shared" si="628"/>
        <x:v>8.2808503700949318E-2</x:v>
      </x:c>
      <x:c r="Y1101" s="34">
        <x:f t="shared" si="652"/>
        <x:v>0.99998626710299976</x:v>
      </x:c>
      <x:c r="Z1101" s="34">
        <x:f t="shared" si="629"/>
        <x:v>0.12402669565298784</x:v>
      </x:c>
      <x:c r="AA1101" s="34">
        <x:f t="shared" si="630"/>
        <x:v>0.12358893337111927</x:v>
      </x:c>
      <x:c r="AB1101" s="34">
        <x:f t="shared" si="631"/>
        <x:v>0.92195639654967709</x:v>
      </x:c>
      <x:c r="AC1101" s="34">
        <x:f t="shared" si="632"/>
        <x:v>8.2807366500297255E-2</x:v>
      </x:c>
      <x:c r="AD1101" s="34">
        <x:f t="shared" si="633"/>
        <x:v>1.2523793920740816</x:v>
      </x:c>
      <x:c r="AE1101" s="34">
        <x:f t="shared" si="653"/>
        <x:v>1.2540805620030449</x:v>
      </x:c>
      <x:c r="AF1101" s="33">
        <x:f t="shared" si="634"/>
        <x:v>-1.3565076921742136E-3</x:v>
      </x:c>
      <x:c r="AG1101" s="33">
        <x:f t="shared" si="654"/>
        <x:v>-1.3565076921742136E-3</x:v>
      </x:c>
      <x:c r="AH1101" s="30">
        <x:f t="shared" si="655"/>
        <x:v>45380</x:v>
      </x:c>
      <x:c r="AI1101" s="36">
        <x:f t="shared" si="635"/>
        <x:v>2024</x:v>
      </x:c>
      <x:c r="AJ1101" s="36">
        <x:f t="shared" si="636"/>
        <x:v>5</x:v>
      </x:c>
      <x:c r="AK1101" s="26">
        <x:f t="shared" si="637"/>
        <x:v>0</x:v>
      </x:c>
      <x:c r="AL1101" s="34">
        <x:f t="shared" si="656"/>
        <x:v>1.2460505701755198</x:v>
      </x:c>
      <x:c r="AM1101" s="35" t="str">
        <x:f t="shared" si="638"/>
      </x:c>
      <x:c r="AN1101" s="34">
        <x:f t="shared" si="657"/>
        <x:v>1.2540805620030449</x:v>
      </x:c>
      <x:c r="AO1101" s="35">
        <x:f t="shared" si="639"/>
        <x:v>-1.3565076921742136E-3</x:v>
      </x:c>
      <x:c r="AP1101" s="31">
        <x:f t="shared" si="640"/>
        <x:v>1</x:v>
      </x:c>
      <x:c r="AQ1101" s="26" t="b">
        <x:f t="shared" si="641"/>
        <x:v>1</x:v>
      </x:c>
    </x:row>
    <x:row r="1102">
      <x:c r="A1102" s="30" t="n">
        <x:f>'净值底稿'!A1064</x:f>
        <x:v>45434</x:v>
      </x:c>
      <x:c r="B1102" s="32" t="n">
        <x:f>'净值底稿'!F1064</x:f>
        <x:v>1.6376259733092176</x:v>
      </x:c>
      <x:c r="C1102" s="32" t="n">
        <x:f>'净值底稿'!O1064</x:f>
        <x:v>1.1742373354437412</x:v>
      </x:c>
      <x:c r="D1102" s="32" t="n">
        <x:f>'净值底稿'!P1064</x:f>
        <x:v>1.6771</x:v>
      </x:c>
      <x:c r="E1102" s="32" t="n">
        <x:f>'净值底稿'!Q1064</x:f>
        <x:v>2.0142</x:v>
      </x:c>
      <x:c r="F1102" s="33">
        <x:f t="shared" si="642"/>
        <x:v>-7.9954574705976E-3</x:v>
      </x:c>
      <x:c r="G1102" s="33">
        <x:f t="shared" si="643"/>
        <x:v>2.1080586535893175E-4</x:v>
      </x:c>
      <x:c r="H1102" s="33">
        <x:f t="shared" si="644"/>
        <x:v>2.3856384564924227E-4</x:v>
      </x:c>
      <x:c r="I1102" s="33">
        <x:f t="shared" si="645"/>
        <x:v>-6.9458225838447962E-4</x:v>
      </x:c>
      <x:c r="J1102" s="34">
        <x:f t="shared" si="646"/>
        <x:v>0.12303504548267562</x:v>
      </x:c>
      <x:c r="K1102" s="34">
        <x:f t="shared" si="647"/>
        <x:v>0.12361498664316736</x:v>
      </x:c>
      <x:c r="L1102" s="34">
        <x:f t="shared" si="648"/>
        <x:v>0.9221763420131589</x:v>
      </x:c>
      <x:c r="M1102" s="34">
        <x:f t="shared" si="649"/>
        <x:v>8.2749849972662604E-2</x:v>
      </x:c>
      <x:c r="N1102" s="34">
        <x:f t="shared" si="620"/>
        <x:v>1.2515762241116646</x:v>
      </x:c>
      <x:c r="O1102" s="35">
        <x:f t="shared" si="621"/>
        <x:v>0.19707152259216859</x:v>
      </x:c>
      <x:c r="P1102" s="26" t="b">
        <x:f t="shared" si="622"/>
        <x:v>0</x:v>
      </x:c>
      <x:c r="Q1102" s="26" t="b">
        <x:f t="shared" si="623"/>
        <x:v>0</x:v>
      </x:c>
      <x:c r="R1102" s="26" t="b">
        <x:f t="shared" si="624"/>
        <x:v>0</x:v>
      </x:c>
      <x:c r="S1102" s="26" t="b">
        <x:f t="shared" si="650"/>
        <x:v>0</x:v>
      </x:c>
      <x:c r="T1102" s="26" t="str">
        <x:f t="shared" si="651"/>
        <x:v>不调</x:v>
      </x:c>
      <x:c r="U1102" s="34">
        <x:f t="shared" si="625"/>
        <x:v>0.12303504548267562</x:v>
      </x:c>
      <x:c r="V1102" s="34">
        <x:f t="shared" si="626"/>
        <x:v>0.12361498664316736</x:v>
      </x:c>
      <x:c r="W1102" s="34">
        <x:f t="shared" si="627"/>
        <x:v>0.9221763420131589</x:v>
      </x:c>
      <x:c r="X1102" s="34">
        <x:f t="shared" si="628"/>
        <x:v>8.2749849972662604E-2</x:v>
      </x:c>
      <x:c r="Y1102" s="34">
        <x:f t="shared" si="652"/>
        <x:v>0.99998626710299976</x:v>
      </x:c>
      <x:c r="Z1102" s="34">
        <x:f t="shared" si="629"/>
        <x:v>0.12303335585506858</x:v>
      </x:c>
      <x:c r="AA1102" s="34">
        <x:f t="shared" si="630"/>
        <x:v>0.1236132890512881</x:v>
      </x:c>
      <x:c r="AB1102" s="34">
        <x:f t="shared" si="631"/>
        <x:v>0.92216367786043796</x:v>
      </x:c>
      <x:c r="AC1102" s="34">
        <x:f t="shared" si="632"/>
        <x:v>8.274871357749615E-2</x:v>
      </x:c>
      <x:c r="AD1102" s="34">
        <x:f t="shared" si="633"/>
        <x:v>1.251559036344291</x:v>
      </x:c>
      <x:c r="AE1102" s="34">
        <x:f t="shared" si="653"/>
        <x:v>1.2540805620030449</x:v>
      </x:c>
      <x:c r="AF1102" s="33">
        <x:f t="shared" si="634"/>
        <x:v>-2.0106568390840796E-3</x:v>
      </x:c>
      <x:c r="AG1102" s="33">
        <x:f t="shared" si="654"/>
        <x:v>-6.5503771060293481E-4</x:v>
      </x:c>
      <x:c r="AH1102" s="30">
        <x:f t="shared" si="655"/>
        <x:v>45380</x:v>
      </x:c>
      <x:c r="AI1102" s="36">
        <x:f t="shared" si="635"/>
        <x:v>2024</x:v>
      </x:c>
      <x:c r="AJ1102" s="36">
        <x:f t="shared" si="636"/>
        <x:v>5</x:v>
      </x:c>
      <x:c r="AK1102" s="26">
        <x:f t="shared" si="637"/>
        <x:v>0</x:v>
      </x:c>
      <x:c r="AL1102" s="34">
        <x:f t="shared" si="656"/>
        <x:v>1.2460505701755198</x:v>
      </x:c>
      <x:c r="AM1102" s="35" t="str">
        <x:f t="shared" si="638"/>
      </x:c>
      <x:c r="AN1102" s="34">
        <x:f t="shared" si="657"/>
        <x:v>1.2540805620030449</x:v>
      </x:c>
      <x:c r="AO1102" s="35">
        <x:f t="shared" si="639"/>
        <x:v>-2.0106568390840796E-3</x:v>
      </x:c>
      <x:c r="AP1102" s="31">
        <x:f t="shared" si="640"/>
        <x:v>1</x:v>
      </x:c>
      <x:c r="AQ1102" s="26" t="b">
        <x:f t="shared" si="641"/>
        <x:v>1</x:v>
      </x:c>
    </x:row>
    <x:row r="1103">
      <x:c r="A1103" s="30" t="n">
        <x:f>'净值底稿'!A1065</x:f>
        <x:v>45435</x:v>
      </x:c>
      <x:c r="B1103" s="32" t="n">
        <x:f>'净值底稿'!F1065</x:f>
        <x:v>1.622873325141605</x:v>
      </x:c>
      <x:c r="C1103" s="32" t="n">
        <x:f>'净值底稿'!O1065</x:f>
        <x:v>1.1550768357844743</x:v>
      </x:c>
      <x:c r="D1103" s="32" t="n">
        <x:f>'净值底稿'!P1065</x:f>
        <x:v>1.6782</x:v>
      </x:c>
      <x:c r="E1103" s="32" t="n">
        <x:f>'净值底稿'!Q1065</x:f>
        <x:v>1.9728</x:v>
      </x:c>
      <x:c r="F1103" s="33">
        <x:f t="shared" si="642"/>
        <x:v>-9.0085577586445087E-3</x:v>
      </x:c>
      <x:c r="G1103" s="33">
        <x:f t="shared" si="643"/>
        <x:v>-1.6317399456581061E-2</x:v>
      </x:c>
      <x:c r="H1103" s="33">
        <x:f t="shared" si="644"/>
        <x:v>6.5589410291577721E-4</x:v>
      </x:c>
      <x:c r="I1103" s="33">
        <x:f t="shared" si="645"/>
        <x:v>-2.0554066130473725E-2</x:v>
      </x:c>
      <x:c r="J1103" s="34">
        <x:f t="shared" si="646"/>
        <x:v>0.12192500276260833</x:v>
      </x:c>
      <x:c r="K1103" s="34">
        <x:f t="shared" si="647"/>
        <x:v>0.12159624163569642</x:v>
      </x:c>
      <x:c r="L1103" s="34">
        <x:f t="shared" si="648"/>
        <x:v>0.92276851957866979</x:v>
      </x:c>
      <x:c r="M1103" s="34">
        <x:f t="shared" si="649"/>
        <x:v>8.1047891046412662E-2</x:v>
      </x:c>
      <x:c r="N1103" s="34">
        <x:f t="shared" si="620"/>
        <x:v>1.2473376550233872</x:v>
      </x:c>
      <x:c r="O1103" s="35">
        <x:f t="shared" si="621"/>
        <x:v>0.19523281720677213</x:v>
      </x:c>
      <x:c r="P1103" s="26" t="b">
        <x:f t="shared" si="622"/>
        <x:v>0</x:v>
      </x:c>
      <x:c r="Q1103" s="26" t="b">
        <x:f t="shared" si="623"/>
        <x:v>0</x:v>
      </x:c>
      <x:c r="R1103" s="26" t="b">
        <x:f t="shared" si="624"/>
        <x:v>0</x:v>
      </x:c>
      <x:c r="S1103" s="26" t="b">
        <x:f t="shared" si="650"/>
        <x:v>0</x:v>
      </x:c>
      <x:c r="T1103" s="26" t="str">
        <x:f t="shared" si="651"/>
        <x:v>不调</x:v>
      </x:c>
      <x:c r="U1103" s="34">
        <x:f t="shared" si="625"/>
        <x:v>0.12192500276260833</x:v>
      </x:c>
      <x:c r="V1103" s="34">
        <x:f t="shared" si="626"/>
        <x:v>0.12159624163569642</x:v>
      </x:c>
      <x:c r="W1103" s="34">
        <x:f t="shared" si="627"/>
        <x:v>0.92276851957866979</x:v>
      </x:c>
      <x:c r="X1103" s="34">
        <x:f t="shared" si="628"/>
        <x:v>8.1047891046412662E-2</x:v>
      </x:c>
      <x:c r="Y1103" s="34">
        <x:f t="shared" si="652"/>
        <x:v>0.99998626710299976</x:v>
      </x:c>
      <x:c r="Z1103" s="34">
        <x:f t="shared" si="629"/>
        <x:v>0.12192332837910363</x:v>
      </x:c>
      <x:c r="AA1103" s="34">
        <x:f t="shared" si="630"/>
        <x:v>0.12159457176703442</x:v>
      </x:c>
      <x:c r="AB1103" s="34">
        <x:f t="shared" si="631"/>
        <x:v>0.92275584729363536</x:v>
      </x:c>
      <x:c r="AC1103" s="34">
        <x:f t="shared" si="632"/>
        <x:v>8.1046778024072841E-2</x:v>
      </x:c>
      <x:c r="AD1103" s="34">
        <x:f t="shared" si="633"/>
        <x:v>1.2473205254638464</x:v>
      </x:c>
      <x:c r="AE1103" s="34">
        <x:f t="shared" si="653"/>
        <x:v>1.2540805620030449</x:v>
      </x:c>
      <x:c r="AF1103" s="33">
        <x:f t="shared" si="634"/>
        <x:v>-5.3904324363349687E-3</x:v>
      </x:c>
      <x:c r="AG1103" s="33">
        <x:f t="shared" si="654"/>
        <x:v>-3.3865848572552926E-3</x:v>
      </x:c>
      <x:c r="AH1103" s="30">
        <x:f t="shared" si="655"/>
        <x:v>45380</x:v>
      </x:c>
      <x:c r="AI1103" s="36">
        <x:f t="shared" si="635"/>
        <x:v>2024</x:v>
      </x:c>
      <x:c r="AJ1103" s="36">
        <x:f t="shared" si="636"/>
        <x:v>5</x:v>
      </x:c>
      <x:c r="AK1103" s="26">
        <x:f t="shared" si="637"/>
        <x:v>0</x:v>
      </x:c>
      <x:c r="AL1103" s="34">
        <x:f t="shared" si="656"/>
        <x:v>1.2460505701755198</x:v>
      </x:c>
      <x:c r="AM1103" s="35" t="str">
        <x:f t="shared" si="638"/>
      </x:c>
      <x:c r="AN1103" s="34">
        <x:f t="shared" si="657"/>
        <x:v>1.2540805620030449</x:v>
      </x:c>
      <x:c r="AO1103" s="35">
        <x:f t="shared" si="639"/>
        <x:v>-5.3904324363349687E-3</x:v>
      </x:c>
      <x:c r="AP1103" s="31">
        <x:f t="shared" si="640"/>
        <x:v>1</x:v>
      </x:c>
      <x:c r="AQ1103" s="26" t="b">
        <x:f t="shared" si="641"/>
        <x:v>1</x:v>
      </x:c>
    </x:row>
    <x:row r="1104">
      <x:c r="A1104" s="30" t="n">
        <x:f>'净值底稿'!A1066</x:f>
        <x:v>45436</x:v>
      </x:c>
      <x:c r="B1104" s="32" t="n">
        <x:f>'净值底稿'!F1066</x:f>
        <x:v>1.5917026770619824</x:v>
      </x:c>
      <x:c r="C1104" s="32" t="n">
        <x:f>'净值底稿'!O1066</x:f>
        <x:v>1.1480213130881807</x:v>
      </x:c>
      <x:c r="D1104" s="32" t="n">
        <x:f>'净值底稿'!P1066</x:f>
        <x:v>1.678</x:v>
      </x:c>
      <x:c r="E1104" s="32" t="n">
        <x:f>'净值底稿'!Q1066</x:f>
        <x:v>1.9542</x:v>
      </x:c>
      <x:c r="F1104" s="33">
        <x:f t="shared" si="642"/>
        <x:v>-1.9207074019102932E-2</x:v>
      </x:c>
      <x:c r="G1104" s="33">
        <x:f t="shared" si="643"/>
        <x:v>-6.1082713095028662E-3</x:v>
      </x:c>
      <x:c r="H1104" s="33">
        <x:f t="shared" si="644"/>
        <x:v>-1.1917530687644007E-4</x:v>
      </x:c>
      <x:c r="I1104" s="33">
        <x:f t="shared" si="645"/>
        <x:v>-9.4282238442823241E-3</x:v>
      </x:c>
      <x:c r="J1104" s="34">
        <x:f t="shared" si="646"/>
        <x:v>0.1195815379862708</x:v>
      </x:c>
      <x:c r="K1104" s="34">
        <x:f t="shared" si="647"/>
        <x:v>0.12085183913291855</x:v>
      </x:c>
      <x:c r="L1104" s="34">
        <x:f t="shared" si="648"/>
        <x:v>0.92264587758236216</x:v>
      </x:c>
      <x:c r="M1104" s="34">
        <x:f t="shared" si="649"/>
        <x:v>8.0282650859004018E-2</x:v>
      </x:c>
      <x:c r="N1104" s="34">
        <x:f t="shared" si="620"/>
        <x:v>1.2433619055605556</x:v>
      </x:c>
      <x:c r="O1104" s="35">
        <x:f t="shared" si="621"/>
        <x:v>0.19337360751035129</x:v>
      </x:c>
      <x:c r="P1104" s="26" t="b">
        <x:f t="shared" si="622"/>
        <x:v>0</x:v>
      </x:c>
      <x:c r="Q1104" s="26" t="b">
        <x:f t="shared" si="623"/>
        <x:v>0</x:v>
      </x:c>
      <x:c r="R1104" s="26" t="b">
        <x:f t="shared" si="624"/>
        <x:v>0</x:v>
      </x:c>
      <x:c r="S1104" s="26" t="b">
        <x:f t="shared" si="650"/>
        <x:v>0</x:v>
      </x:c>
      <x:c r="T1104" s="26" t="str">
        <x:f t="shared" si="651"/>
        <x:v>不调</x:v>
      </x:c>
      <x:c r="U1104" s="34">
        <x:f t="shared" si="625"/>
        <x:v>0.1195815379862708</x:v>
      </x:c>
      <x:c r="V1104" s="34">
        <x:f t="shared" si="626"/>
        <x:v>0.12085183913291855</x:v>
      </x:c>
      <x:c r="W1104" s="34">
        <x:f t="shared" si="627"/>
        <x:v>0.92264587758236216</x:v>
      </x:c>
      <x:c r="X1104" s="34">
        <x:f t="shared" si="628"/>
        <x:v>8.0282650859004018E-2</x:v>
      </x:c>
      <x:c r="Y1104" s="34">
        <x:f t="shared" si="652"/>
        <x:v>0.99998626710299976</x:v>
      </x:c>
      <x:c r="Z1104" s="34">
        <x:f t="shared" si="629"/>
        <x:v>0.1195798957853265</x:v>
      </x:c>
      <x:c r="AA1104" s="34">
        <x:f t="shared" si="630"/>
        <x:v>0.12085017948705945</x:v>
      </x:c>
      <x:c r="AB1104" s="34">
        <x:f t="shared" si="631"/>
        <x:v>0.9226332069815576</x:v>
      </x:c>
      <x:c r="AC1104" s="34">
        <x:f t="shared" si="632"/>
        <x:v>8.0281548345628867E-2</x:v>
      </x:c>
      <x:c r="AD1104" s="34">
        <x:f t="shared" si="633"/>
        <x:v>1.2433448305995725</x:v>
      </x:c>
      <x:c r="AE1104" s="34">
        <x:f t="shared" si="653"/>
        <x:v>1.2540805620030449</x:v>
      </x:c>
      <x:c r="AF1104" s="33">
        <x:f t="shared" si="634"/>
        <x:v>-8.5606393470647468E-3</x:v>
      </x:c>
      <x:c r="AG1104" s="33">
        <x:f t="shared" si="654"/>
        <x:v>-3.1873883120744351E-3</x:v>
      </x:c>
      <x:c r="AH1104" s="30">
        <x:f t="shared" si="655"/>
        <x:v>45380</x:v>
      </x:c>
      <x:c r="AI1104" s="36">
        <x:f t="shared" si="635"/>
        <x:v>2024</x:v>
      </x:c>
      <x:c r="AJ1104" s="36">
        <x:f t="shared" si="636"/>
        <x:v>5</x:v>
      </x:c>
      <x:c r="AK1104" s="26">
        <x:f t="shared" si="637"/>
        <x:v>0</x:v>
      </x:c>
      <x:c r="AL1104" s="34">
        <x:f t="shared" si="656"/>
        <x:v>1.2460505701755198</x:v>
      </x:c>
      <x:c r="AM1104" s="35" t="str">
        <x:f t="shared" si="638"/>
      </x:c>
      <x:c r="AN1104" s="34">
        <x:f t="shared" si="657"/>
        <x:v>1.2540805620030449</x:v>
      </x:c>
      <x:c r="AO1104" s="35">
        <x:f t="shared" si="639"/>
        <x:v>-8.5606393470647468E-3</x:v>
      </x:c>
      <x:c r="AP1104" s="31">
        <x:f t="shared" si="640"/>
        <x:v>1</x:v>
      </x:c>
      <x:c r="AQ1104" s="26" t="b">
        <x:f t="shared" si="641"/>
        <x:v>1</x:v>
      </x:c>
    </x:row>
    <x:row r="1105">
      <x:c r="A1105" s="30" t="n">
        <x:f>'净值底稿'!A1067</x:f>
        <x:v>45439</x:v>
      </x:c>
      <x:c r="B1105" s="32" t="n">
        <x:f>'净值底稿'!F1067</x:f>
        <x:v>1.6175693099181498</x:v>
      </x:c>
      <x:c r="C1105" s="32" t="n">
        <x:f>'净值底稿'!O1067</x:f>
        <x:v>1.158919101599912</x:v>
      </x:c>
      <x:c r="D1105" s="32" t="n">
        <x:f>'净值底稿'!P1067</x:f>
        <x:v>1.6785</x:v>
      </x:c>
      <x:c r="E1105" s="32" t="n">
        <x:f>'净值底稿'!Q1067</x:f>
        <x:v>1.9549</x:v>
      </x:c>
      <x:c r="F1105" s="33">
        <x:f t="shared" si="642"/>
        <x:v>1.6250919992113699E-2</x:v>
      </x:c>
      <x:c r="G1105" s="33">
        <x:f t="shared" si="643"/>
        <x:v>9.4926709003479992E-3</x:v>
      </x:c>
      <x:c r="H1105" s="33">
        <x:f t="shared" si="644"/>
        <x:v>2.9797377830753646E-4</x:v>
      </x:c>
      <x:c r="I1105" s="33">
        <x:f t="shared" si="645"/>
        <x:v>3.5820284515408751E-4</x:v>
      </x:c>
      <x:c r="J1105" s="34">
        <x:f t="shared" si="646"/>
        <x:v>0.12152317910439914</x:v>
      </x:c>
      <x:c r="K1105" s="34">
        <x:f t="shared" si="647"/>
        <x:v>0.12199737046917809</x:v>
      </x:c>
      <x:c r="L1105" s="34">
        <x:f t="shared" si="648"/>
        <x:v>0.9229081274842339</x:v>
      </x:c>
      <x:c r="M1105" s="34">
        <x:f t="shared" si="649"/>
        <x:v>8.0310305424659653E-2</x:v>
      </x:c>
      <x:c r="N1105" s="34">
        <x:f t="shared" si="620"/>
        <x:v>1.2467389824824708</x:v>
      </x:c>
      <x:c r="O1105" s="35">
        <x:f t="shared" si="621"/>
        <x:v>0.19532600888815244</x:v>
      </x:c>
      <x:c r="P1105" s="26" t="b">
        <x:f t="shared" si="622"/>
        <x:v>0</x:v>
      </x:c>
      <x:c r="Q1105" s="26" t="b">
        <x:f t="shared" si="623"/>
        <x:v>0</x:v>
      </x:c>
      <x:c r="R1105" s="26" t="b">
        <x:f t="shared" si="624"/>
        <x:v>0</x:v>
      </x:c>
      <x:c r="S1105" s="26" t="b">
        <x:f t="shared" si="650"/>
        <x:v>0</x:v>
      </x:c>
      <x:c r="T1105" s="26" t="str">
        <x:f t="shared" si="651"/>
        <x:v>不调</x:v>
      </x:c>
      <x:c r="U1105" s="34">
        <x:f t="shared" si="625"/>
        <x:v>0.12152317910439914</x:v>
      </x:c>
      <x:c r="V1105" s="34">
        <x:f t="shared" si="626"/>
        <x:v>0.12199737046917809</x:v>
      </x:c>
      <x:c r="W1105" s="34">
        <x:f t="shared" si="627"/>
        <x:v>0.9229081274842339</x:v>
      </x:c>
      <x:c r="X1105" s="34">
        <x:f t="shared" si="628"/>
        <x:v>8.0310305424659653E-2</x:v>
      </x:c>
      <x:c r="Y1105" s="34">
        <x:f t="shared" si="652"/>
        <x:v>0.99995880187477393</x:v>
      </x:c>
      <x:c r="Z1105" s="34">
        <x:f t="shared" si="629"/>
        <x:v>0.12151817257724852</x:v>
      </x:c>
      <x:c r="AA1105" s="34">
        <x:f t="shared" si="630"/>
        <x:v>0.12199234440623226</x:v>
      </x:c>
      <x:c r="AB1105" s="34">
        <x:f t="shared" si="631"/>
        <x:v>0.92287010539962566</x:v>
      </x:c>
      <x:c r="AC1105" s="34">
        <x:f t="shared" si="632"/>
        <x:v>8.0306996790639823E-2</x:v>
      </x:c>
      <x:c r="AD1105" s="34">
        <x:f t="shared" si="633"/>
        <x:v>1.2466876191737462</x:v>
      </x:c>
      <x:c r="AE1105" s="34">
        <x:f t="shared" si="653"/>
        <x:v>1.2540805620030449</x:v>
      </x:c>
      <x:c r="AF1105" s="33">
        <x:f t="shared" si="634"/>
        <x:v>-5.8951099740279789E-3</x:v>
      </x:c>
      <x:c r="AG1105" s="33">
        <x:f t="shared" si="654"/>
        <x:v>2.6885450374709574E-3</x:v>
      </x:c>
      <x:c r="AH1105" s="30">
        <x:f t="shared" si="655"/>
        <x:v>45380</x:v>
      </x:c>
      <x:c r="AI1105" s="36">
        <x:f t="shared" si="635"/>
        <x:v>2024</x:v>
      </x:c>
      <x:c r="AJ1105" s="36">
        <x:f t="shared" si="636"/>
        <x:v>5</x:v>
      </x:c>
      <x:c r="AK1105" s="26">
        <x:f t="shared" si="637"/>
        <x:v>0</x:v>
      </x:c>
      <x:c r="AL1105" s="34">
        <x:f t="shared" si="656"/>
        <x:v>1.2460505701755198</x:v>
      </x:c>
      <x:c r="AM1105" s="35" t="str">
        <x:f t="shared" si="638"/>
      </x:c>
      <x:c r="AN1105" s="34">
        <x:f t="shared" si="657"/>
        <x:v>1.2540805620030449</x:v>
      </x:c>
      <x:c r="AO1105" s="35">
        <x:f t="shared" si="639"/>
        <x:v>-5.8951099740279789E-3</x:v>
      </x:c>
      <x:c r="AP1105" s="31">
        <x:f t="shared" si="640"/>
        <x:v>1</x:v>
      </x:c>
      <x:c r="AQ1105" s="26" t="b">
        <x:f t="shared" si="641"/>
        <x:v>1</x:v>
      </x:c>
    </x:row>
    <x:row r="1106">
      <x:c r="A1106" s="30" t="n">
        <x:f>'净值底稿'!A1068</x:f>
        <x:v>45440</x:v>
      </x:c>
      <x:c r="B1106" s="32" t="n">
        <x:f>'净值底稿'!F1068</x:f>
        <x:v>1.596526627344065</x:v>
      </x:c>
      <x:c r="C1106" s="32" t="n">
        <x:f>'净值底稿'!O1068</x:f>
        <x:v>1.1496096123308253</x:v>
      </x:c>
      <x:c r="D1106" s="32" t="n">
        <x:f>'净值底稿'!P1068</x:f>
        <x:v>1.6796</x:v>
      </x:c>
      <x:c r="E1106" s="32" t="n">
        <x:f>'净值底稿'!Q1068</x:f>
        <x:v>1.9587</x:v>
      </x:c>
      <x:c r="F1106" s="33">
        <x:f t="shared" si="642"/>
        <x:v>-1.3008829015895174E-2</x:v>
      </x:c>
      <x:c r="G1106" s="33">
        <x:f t="shared" si="643"/>
        <x:v>-8.0329069183818769E-3</x:v>
      </x:c>
      <x:c r="H1106" s="33">
        <x:f t="shared" si="644"/>
        <x:v>6.5534703604397393E-4</x:v>
      </x:c>
      <x:c r="I1106" s="33">
        <x:f t="shared" si="645"/>
        <x:v>1.9438334441659322E-3</x:v>
      </x:c>
      <x:c r="J1106" s="34">
        <x:f t="shared" si="646"/>
        <x:v>0.11993736344786705</x:v>
      </x:c>
      <x:c r="K1106" s="34">
        <x:f t="shared" si="647"/>
        <x:v>0.12101239125886182</x:v>
      </x:c>
      <x:c r="L1106" s="34">
        <x:f t="shared" si="648"/>
        <x:v>0.92347490558785295</x:v>
      </x:c>
      <x:c r="M1106" s="34">
        <x:f t="shared" si="649"/>
        <x:v>8.0463100216801989E-2</x:v>
      </x:c>
      <x:c r="N1106" s="34">
        <x:f t="shared" si="620"/>
        <x:v>1.2448877605113837</x:v>
      </x:c>
      <x:c r="O1106" s="35">
        <x:f t="shared" si="621"/>
        <x:v>0.19355138860691332</x:v>
      </x:c>
      <x:c r="P1106" s="26" t="b">
        <x:f t="shared" si="622"/>
        <x:v>0</x:v>
      </x:c>
      <x:c r="Q1106" s="26" t="b">
        <x:f t="shared" si="623"/>
        <x:v>0</x:v>
      </x:c>
      <x:c r="R1106" s="26" t="b">
        <x:f t="shared" si="624"/>
        <x:v>0</x:v>
      </x:c>
      <x:c r="S1106" s="26" t="b">
        <x:f t="shared" si="650"/>
        <x:v>0</x:v>
      </x:c>
      <x:c r="T1106" s="26" t="str">
        <x:f t="shared" si="651"/>
        <x:v>不调</x:v>
      </x:c>
      <x:c r="U1106" s="34">
        <x:f t="shared" si="625"/>
        <x:v>0.11993736344786705</x:v>
      </x:c>
      <x:c r="V1106" s="34">
        <x:f t="shared" si="626"/>
        <x:v>0.12101239125886182</x:v>
      </x:c>
      <x:c r="W1106" s="34">
        <x:f t="shared" si="627"/>
        <x:v>0.92347490558785295</x:v>
      </x:c>
      <x:c r="X1106" s="34">
        <x:f t="shared" si="628"/>
        <x:v>8.0463100216801989E-2</x:v>
      </x:c>
      <x:c r="Y1106" s="34">
        <x:f t="shared" si="652"/>
        <x:v>0.99998626710299976</x:v>
      </x:c>
      <x:c r="Z1106" s="34">
        <x:f t="shared" si="629"/>
        <x:v>0.11993571636040834</x:v>
      </x:c>
      <x:c r="AA1106" s="34">
        <x:f t="shared" si="630"/>
        <x:v>0.12101072940815691</x:v>
      </x:c>
      <x:c r="AB1106" s="34">
        <x:f t="shared" si="631"/>
        <x:v>0.92346222360209218</x:v>
      </x:c>
      <x:c r="AC1106" s="34">
        <x:f t="shared" si="632"/>
        <x:v>8.0461995225334385E-2</x:v>
      </x:c>
      <x:c r="AD1106" s="34">
        <x:f t="shared" si="633"/>
        <x:v>1.2448706645959919</x:v>
      </x:c>
      <x:c r="AE1106" s="34">
        <x:f t="shared" si="653"/>
        <x:v>1.2540805620030449</x:v>
      </x:c>
      <x:c r="AF1106" s="33">
        <x:f t="shared" si="634"/>
        <x:v>-7.3439439906018977E-3</x:v>
      </x:c>
      <x:c r="AG1106" s="33">
        <x:f t="shared" si="654"/>
        <x:v>-1.4574257013624248E-3</x:v>
      </x:c>
      <x:c r="AH1106" s="30">
        <x:f t="shared" si="655"/>
        <x:v>45380</x:v>
      </x:c>
      <x:c r="AI1106" s="36">
        <x:f t="shared" si="635"/>
        <x:v>2024</x:v>
      </x:c>
      <x:c r="AJ1106" s="36">
        <x:f t="shared" si="636"/>
        <x:v>5</x:v>
      </x:c>
      <x:c r="AK1106" s="26">
        <x:f t="shared" si="637"/>
        <x:v>0</x:v>
      </x:c>
      <x:c r="AL1106" s="34">
        <x:f t="shared" si="656"/>
        <x:v>1.2460505701755198</x:v>
      </x:c>
      <x:c r="AM1106" s="35" t="str">
        <x:f t="shared" si="638"/>
      </x:c>
      <x:c r="AN1106" s="34">
        <x:f t="shared" si="657"/>
        <x:v>1.2540805620030449</x:v>
      </x:c>
      <x:c r="AO1106" s="35">
        <x:f t="shared" si="639"/>
        <x:v>-7.3439439906018977E-3</x:v>
      </x:c>
      <x:c r="AP1106" s="31">
        <x:f t="shared" si="640"/>
        <x:v>1</x:v>
      </x:c>
      <x:c r="AQ1106" s="26" t="b">
        <x:f t="shared" si="641"/>
        <x:v>1</x:v>
      </x:c>
    </x:row>
    <x:row r="1107">
      <x:c r="A1107" s="30" t="n">
        <x:f>'净值底稿'!A1069</x:f>
        <x:v>45441</x:v>
      </x:c>
      <x:c r="B1107" s="32" t="n">
        <x:f>'净值底稿'!F1069</x:f>
        <x:v>1.5913352307431023</x:v>
      </x:c>
      <x:c r="C1107" s="32" t="n">
        <x:f>'净值底稿'!O1069</x:f>
        <x:v>1.1514189962780805</x:v>
      </x:c>
      <x:c r="D1107" s="32" t="n">
        <x:f>'净值底稿'!P1069</x:f>
        <x:v>1.6804</x:v>
      </x:c>
      <x:c r="E1107" s="32" t="n">
        <x:f>'净值底稿'!Q1069</x:f>
        <x:v>1.9689</x:v>
      </x:c>
      <x:c r="F1107" s="33">
        <x:f t="shared" si="642"/>
        <x:v>-3.251681814789964E-3</x:v>
      </x:c>
      <x:c r="G1107" s="33">
        <x:f t="shared" si="643"/>
        <x:v>1.5739116373485462E-3</x:v>
      </x:c>
      <x:c r="H1107" s="33">
        <x:f t="shared" si="644"/>
        <x:v>4.7630388187669404E-4</x:v>
      </x:c>
      <x:c r="I1107" s="33">
        <x:f t="shared" si="645"/>
        <x:v>5.2075356103538084E-3</x:v>
      </x:c>
      <x:c r="J1107" s="34">
        <x:f t="shared" si="646"/>
        <x:v>0.1195457235725754</x:v>
      </x:c>
      <x:c r="K1107" s="34">
        <x:f t="shared" si="647"/>
        <x:v>0.12120118960341644</x:v>
      </x:c>
      <x:c r="L1107" s="34">
        <x:f t="shared" si="648"/>
        <x:v>0.92390207224396037</x:v>
      </x:c>
      <x:c r="M1107" s="34">
        <x:f t="shared" si="649"/>
        <x:v>8.0881003930750428E-2</x:v>
      </x:c>
      <x:c r="N1107" s="34">
        <x:f t="shared" si="620"/>
        <x:v>1.2455299893507026</x:v>
      </x:c>
      <x:c r="O1107" s="35">
        <x:f t="shared" si="621"/>
        <x:v>0.19328873269562438</x:v>
      </x:c>
      <x:c r="P1107" s="26" t="b">
        <x:f t="shared" si="622"/>
        <x:v>0</x:v>
      </x:c>
      <x:c r="Q1107" s="26" t="b">
        <x:f t="shared" si="623"/>
        <x:v>0</x:v>
      </x:c>
      <x:c r="R1107" s="26" t="b">
        <x:f t="shared" si="624"/>
        <x:v>0</x:v>
      </x:c>
      <x:c r="S1107" s="26" t="b">
        <x:f t="shared" si="650"/>
        <x:v>0</x:v>
      </x:c>
      <x:c r="T1107" s="26" t="str">
        <x:f t="shared" si="651"/>
        <x:v>不调</x:v>
      </x:c>
      <x:c r="U1107" s="34">
        <x:f t="shared" si="625"/>
        <x:v>0.1195457235725754</x:v>
      </x:c>
      <x:c r="V1107" s="34">
        <x:f t="shared" si="626"/>
        <x:v>0.12120118960341644</x:v>
      </x:c>
      <x:c r="W1107" s="34">
        <x:f t="shared" si="627"/>
        <x:v>0.92390207224396037</x:v>
      </x:c>
      <x:c r="X1107" s="34">
        <x:f t="shared" si="628"/>
        <x:v>8.0881003930750428E-2</x:v>
      </x:c>
      <x:c r="Y1107" s="34">
        <x:f t="shared" si="652"/>
        <x:v>0.99998626710299976</x:v>
      </x:c>
      <x:c r="Z1107" s="34">
        <x:f t="shared" si="629"/>
        <x:v>0.11954408186346675</x:v>
      </x:c>
      <x:c r="AA1107" s="34">
        <x:f t="shared" si="630"/>
        <x:v>0.12119952515996331</x:v>
      </x:c>
      <x:c r="AB1107" s="34">
        <x:f t="shared" si="631"/>
        <x:v>0.92388938439196389</x:v>
      </x:c>
      <x:c r="AC1107" s="34">
        <x:f t="shared" si="632"/>
        <x:v>8.0879893200254169E-2</x:v>
      </x:c>
      <x:c r="AD1107" s="34">
        <x:f t="shared" si="633"/>
        <x:v>1.245512884615648</x:v>
      </x:c>
      <x:c r="AE1107" s="34">
        <x:f t="shared" si="653"/>
        <x:v>1.2540805620030449</x:v>
      </x:c>
      <x:c r="AF1107" s="33">
        <x:f t="shared" si="634"/>
        <x:v>-6.8318397134808917E-3</x:v>
      </x:c>
      <x:c r="AG1107" s="33">
        <x:f t="shared" si="654"/>
        <x:v>5.1589296616971758E-4</x:v>
      </x:c>
      <x:c r="AH1107" s="30">
        <x:f t="shared" si="655"/>
        <x:v>45380</x:v>
      </x:c>
      <x:c r="AI1107" s="36">
        <x:f t="shared" si="635"/>
        <x:v>2024</x:v>
      </x:c>
      <x:c r="AJ1107" s="36">
        <x:f t="shared" si="636"/>
        <x:v>5</x:v>
      </x:c>
      <x:c r="AK1107" s="26">
        <x:f t="shared" si="637"/>
        <x:v>0</x:v>
      </x:c>
      <x:c r="AL1107" s="34">
        <x:f t="shared" si="656"/>
        <x:v>1.2460505701755198</x:v>
      </x:c>
      <x:c r="AM1107" s="35" t="str">
        <x:f t="shared" si="638"/>
      </x:c>
      <x:c r="AN1107" s="34">
        <x:f t="shared" si="657"/>
        <x:v>1.2540805620030449</x:v>
      </x:c>
      <x:c r="AO1107" s="35">
        <x:f t="shared" si="639"/>
        <x:v>-6.8318397134808917E-3</x:v>
      </x:c>
      <x:c r="AP1107" s="31">
        <x:f t="shared" si="640"/>
        <x:v>1</x:v>
      </x:c>
      <x:c r="AQ1107" s="26" t="b">
        <x:f t="shared" si="641"/>
        <x:v>1</x:v>
      </x:c>
    </x:row>
    <x:row r="1108">
      <x:c r="A1108" s="30" t="n">
        <x:f>'净值底稿'!A1070</x:f>
        <x:v>45442</x:v>
      </x:c>
      <x:c r="B1108" s="32" t="n">
        <x:f>'净值底稿'!F1070</x:f>
        <x:v>1.6001668194118799</x:v>
      </x:c>
      <x:c r="C1108" s="32" t="n">
        <x:f>'净值底稿'!O1070</x:f>
        <x:v>1.1481663414014294</x:v>
      </x:c>
      <x:c r="D1108" s="32" t="n">
        <x:f>'净值底稿'!P1070</x:f>
        <x:v>1.6808</x:v>
      </x:c>
      <x:c r="E1108" s="32" t="n">
        <x:f>'净值底稿'!Q1070</x:f>
        <x:v>1.9547</x:v>
      </x:c>
      <x:c r="F1108" s="33">
        <x:f t="shared" si="642"/>
        <x:v>5.5497977410161603E-3</x:v>
      </x:c>
      <x:c r="G1108" s="33">
        <x:f t="shared" si="643"/>
        <x:v>-2.8249098609326451E-3</x:v>
      </x:c>
      <x:c r="H1108" s="33">
        <x:f t="shared" si="644"/>
        <x:v>2.3803856224713371E-4</x:v>
      </x:c>
      <x:c r="I1108" s="33">
        <x:f t="shared" si="645"/>
        <x:v>-7.2121489156381502E-3</x:v>
      </x:c>
      <x:c r="J1108" s="34">
        <x:f t="shared" si="646"/>
        <x:v>0.12020752733894448</x:v>
      </x:c>
      <x:c r="K1108" s="34">
        <x:f t="shared" si="647"/>
        <x:v>0.12085714742619857</x:v>
      </x:c>
      <x:c r="L1108" s="34">
        <x:f t="shared" si="648"/>
        <x:v>0.92410930569269989</x:v>
      </x:c>
      <x:c r="M1108" s="34">
        <x:f t="shared" si="649"/>
        <x:v>8.0296575366213027E-2</x:v>
      </x:c>
      <x:c r="N1108" s="34">
        <x:f t="shared" si="620"/>
        <x:v>1.245470555824056</x:v>
      </x:c>
      <x:c r="O1108" s="35">
        <x:f t="shared" si="621"/>
        <x:v>0.19355309014563132</x:v>
      </x:c>
      <x:c r="P1108" s="26" t="b">
        <x:f t="shared" si="622"/>
        <x:v>0</x:v>
      </x:c>
      <x:c r="Q1108" s="26" t="b">
        <x:f t="shared" si="623"/>
        <x:v>0</x:v>
      </x:c>
      <x:c r="R1108" s="26" t="b">
        <x:f t="shared" si="624"/>
        <x:v>0</x:v>
      </x:c>
      <x:c r="S1108" s="26" t="b">
        <x:f t="shared" si="650"/>
        <x:v>0</x:v>
      </x:c>
      <x:c r="T1108" s="26" t="str">
        <x:f t="shared" si="651"/>
        <x:v>不调</x:v>
      </x:c>
      <x:c r="U1108" s="34">
        <x:f t="shared" si="625"/>
        <x:v>0.12020752733894448</x:v>
      </x:c>
      <x:c r="V1108" s="34">
        <x:f t="shared" si="626"/>
        <x:v>0.12085714742619857</x:v>
      </x:c>
      <x:c r="W1108" s="34">
        <x:f t="shared" si="627"/>
        <x:v>0.92410930569269989</x:v>
      </x:c>
      <x:c r="X1108" s="34">
        <x:f t="shared" si="628"/>
        <x:v>8.0296575366213027E-2</x:v>
      </x:c>
      <x:c r="Y1108" s="34">
        <x:f t="shared" si="652"/>
        <x:v>0.99998626710299976</x:v>
      </x:c>
      <x:c r="Z1108" s="34">
        <x:f t="shared" si="629"/>
        <x:v>0.12020587654135288</x:v>
      </x:c>
      <x:c r="AA1108" s="34">
        <x:f t="shared" si="630"/>
        <x:v>0.12085548770744123</x:v>
      </x:c>
      <x:c r="AB1108" s="34">
        <x:f t="shared" si="631"/>
        <x:v>0.9240966149947879</x:v>
      </x:c>
      <x:c r="AC1108" s="34">
        <x:f t="shared" si="632"/>
        <x:v>8.0295472661614048E-2</x:v>
      </x:c>
      <x:c r="AD1108" s="34">
        <x:f t="shared" si="633"/>
        <x:v>1.2454534519051961</x:v>
      </x:c>
      <x:c r="AE1108" s="34">
        <x:f t="shared" si="653"/>
        <x:v>1.2540805620030449</x:v>
      </x:c>
      <x:c r="AF1108" s="33">
        <x:f t="shared" si="634"/>
        <x:v>-6.879231174805378E-3</x:v>
      </x:c>
      <x:c r="AG1108" s="33">
        <x:f t="shared" si="654"/>
        <x:v>-4.7717459358387337E-5</x:v>
      </x:c>
      <x:c r="AH1108" s="30">
        <x:f t="shared" si="655"/>
        <x:v>45380</x:v>
      </x:c>
      <x:c r="AI1108" s="36">
        <x:f t="shared" si="635"/>
        <x:v>2024</x:v>
      </x:c>
      <x:c r="AJ1108" s="36">
        <x:f t="shared" si="636"/>
        <x:v>5</x:v>
      </x:c>
      <x:c r="AK1108" s="26">
        <x:f t="shared" si="637"/>
        <x:v>0</x:v>
      </x:c>
      <x:c r="AL1108" s="34">
        <x:f t="shared" si="656"/>
        <x:v>1.2460505701755198</x:v>
      </x:c>
      <x:c r="AM1108" s="35" t="str">
        <x:f t="shared" si="638"/>
      </x:c>
      <x:c r="AN1108" s="34">
        <x:f t="shared" si="657"/>
        <x:v>1.2540805620030449</x:v>
      </x:c>
      <x:c r="AO1108" s="35">
        <x:f t="shared" si="639"/>
        <x:v>-6.879231174805378E-3</x:v>
      </x:c>
      <x:c r="AP1108" s="31">
        <x:f t="shared" si="640"/>
        <x:v>1</x:v>
      </x:c>
      <x:c r="AQ1108" s="26" t="b">
        <x:f t="shared" si="641"/>
        <x:v>1</x:v>
      </x:c>
    </x:row>
    <x:row r="1109">
      <x:c r="A1109" s="30" t="n">
        <x:f>'净值底稿'!A1071</x:f>
        <x:v>45443</x:v>
      </x:c>
      <x:c r="B1109" s="32" t="n">
        <x:f>'净值底稿'!F1071</x:f>
        <x:v>1.59493749411365</x:v>
      </x:c>
      <x:c r="C1109" s="32" t="n">
        <x:f>'净值底稿'!O1071</x:f>
        <x:v>1.151955868303273</x:v>
      </x:c>
      <x:c r="D1109" s="32" t="n">
        <x:f>'净值底稿'!P1071</x:f>
        <x:v>1.6802</x:v>
      </x:c>
      <x:c r="E1109" s="32" t="n">
        <x:f>'净值底稿'!Q1071</x:f>
        <x:v>1.9611</x:v>
      </x:c>
      <x:c r="F1109" s="33">
        <x:f t="shared" si="642"/>
        <x:v>-3.2679875840393446E-3</x:v>
      </x:c>
      <x:c r="G1109" s="33">
        <x:f t="shared" si="643"/>
        <x:v>3.3005033897945957E-3</x:v>
      </x:c>
      <x:c r="H1109" s="33">
        <x:f t="shared" si="644"/>
        <x:v>-3.5697287006197786E-4</x:v>
      </x:c>
      <x:c r="I1109" s="33">
        <x:f t="shared" si="645"/>
        <x:v>3.2741597176038084E-3</x:v>
      </x:c>
      <x:c r="J1109" s="34">
        <x:f t="shared" si="646"/>
        <x:v>0.11981304522928718</x:v>
      </x:c>
      <x:c r="K1109" s="34">
        <x:f t="shared" si="647"/>
        <x:v>0.12125437165429492</x:v>
      </x:c>
      <x:c r="L1109" s="34">
        <x:f t="shared" si="648"/>
        <x:v>0.92376673757391869</x:v>
      </x:c>
      <x:c r="M1109" s="34">
        <x:f t="shared" si="649"/>
        <x:v>8.0558372863708663E-2</x:v>
      </x:c>
      <x:c r="N1109" s="34">
        <x:f t="shared" si="620"/>
        <x:v>1.2453925273212094</x:v>
      </x:c>
      <x:c r="O1109" s="35">
        <x:f t="shared" si="621"/>
        <x:v>0.19356741878169823</x:v>
      </x:c>
      <x:c r="P1109" s="26" t="b">
        <x:f t="shared" si="622"/>
        <x:v>0</x:v>
      </x:c>
      <x:c r="Q1109" s="26" t="b">
        <x:f t="shared" si="623"/>
        <x:v>0</x:v>
      </x:c>
      <x:c r="R1109" s="26" t="b">
        <x:f t="shared" si="624"/>
        <x:v>0</x:v>
      </x:c>
      <x:c r="S1109" s="26" t="b">
        <x:f t="shared" si="650"/>
        <x:v>0</x:v>
      </x:c>
      <x:c r="T1109" s="26" t="str">
        <x:f t="shared" si="651"/>
        <x:v>不调</x:v>
      </x:c>
      <x:c r="U1109" s="34">
        <x:f t="shared" si="625"/>
        <x:v>0.11981304522928718</x:v>
      </x:c>
      <x:c r="V1109" s="34">
        <x:f t="shared" si="626"/>
        <x:v>0.12125437165429492</x:v>
      </x:c>
      <x:c r="W1109" s="34">
        <x:f t="shared" si="627"/>
        <x:v>0.92376673757391869</x:v>
      </x:c>
      <x:c r="X1109" s="34">
        <x:f t="shared" si="628"/>
        <x:v>8.0558372863708663E-2</x:v>
      </x:c>
      <x:c r="Y1109" s="34">
        <x:f t="shared" si="652"/>
        <x:v>0.99998626710299976</x:v>
      </x:c>
      <x:c r="Z1109" s="34">
        <x:f t="shared" si="629"/>
        <x:v>0.11981139984907777</x:v>
      </x:c>
      <x:c r="AA1109" s="34">
        <x:f t="shared" si="630"/>
        <x:v>0.12125270648049817</x:v>
      </x:c>
      <x:c r="AB1109" s="34">
        <x:f t="shared" si="631"/>
        <x:v>0.92375405158045931</x:v>
      </x:c>
      <x:c r="AC1109" s="34">
        <x:f t="shared" si="632"/>
        <x:v>8.0557266563871618E-2</x:v>
      </x:c>
      <x:c r="AD1109" s="34">
        <x:f t="shared" si="633"/>
        <x:v>1.2453754244739068</x:v>
      </x:c>
      <x:c r="AE1109" s="34">
        <x:f t="shared" si="653"/>
        <x:v>1.2540805620030449</x:v>
      </x:c>
      <x:c r="AF1109" s="33">
        <x:f t="shared" si="634"/>
        <x:v>-6.9414500095863474E-3</x:v>
      </x:c>
      <x:c r="AG1109" s="33">
        <x:f t="shared" si="654"/>
        <x:v>-6.2649817357596227E-5</x:v>
      </x:c>
      <x:c r="AH1109" s="30">
        <x:f t="shared" si="655"/>
        <x:v>45380</x:v>
      </x:c>
      <x:c r="AI1109" s="36">
        <x:f t="shared" si="635"/>
        <x:v>2024</x:v>
      </x:c>
      <x:c r="AJ1109" s="36">
        <x:f t="shared" si="636"/>
        <x:v>5</x:v>
      </x:c>
      <x:c r="AK1109" s="26">
        <x:f t="shared" si="637"/>
        <x:v>1</x:v>
      </x:c>
      <x:c r="AL1109" s="34">
        <x:f t="shared" si="656"/>
        <x:v>1.2460505701755198</x:v>
      </x:c>
      <x:c r="AM1109" s="35">
        <x:f t="shared" si="638"/>
        <x:v>-5.4182849217576656E-4</x:v>
      </x:c>
      <x:c r="AN1109" s="34">
        <x:f t="shared" si="657"/>
        <x:v>1.2540805620030449</x:v>
      </x:c>
      <x:c r="AO1109" s="35">
        <x:f t="shared" si="639"/>
        <x:v>-6.9414500095863474E-3</x:v>
      </x:c>
      <x:c r="AP1109" s="31">
        <x:f t="shared" si="640"/>
        <x:v>1</x:v>
      </x:c>
      <x:c r="AQ1109" s="26" t="b">
        <x:f t="shared" si="641"/>
        <x:v>1</x:v>
      </x:c>
    </x:row>
    <x:row r="1110">
      <x:c r="A1110" s="30" t="n">
        <x:f>'净值底稿'!A1072</x:f>
        <x:v>45446</x:v>
      </x:c>
      <x:c r="B1110" s="32" t="n">
        <x:f>'净值底稿'!F1072</x:f>
        <x:v>1.64091834832171</x:v>
      </x:c>
      <x:c r="C1110" s="32" t="n">
        <x:f>'净值底稿'!O1072</x:f>
        <x:v>1.141897290202733</x:v>
      </x:c>
      <x:c r="D1110" s="32" t="n">
        <x:f>'净值底稿'!P1072</x:f>
        <x:v>1.6815</x:v>
      </x:c>
      <x:c r="E1110" s="32" t="n">
        <x:f>'净值底稿'!Q1072</x:f>
        <x:v>1.946</x:v>
      </x:c>
      <x:c r="F1110" s="33">
        <x:f t="shared" si="642"/>
        <x:v>2.882925153979965E-2</x:v>
      </x:c>
      <x:c r="G1110" s="33">
        <x:f t="shared" si="643"/>
        <x:v>-8.7317391033003844E-3</x:v>
      </x:c>
      <x:c r="H1110" s="33">
        <x:f t="shared" si="644"/>
        <x:v>7.7371741459364429E-4</x:v>
      </x:c>
      <x:c r="I1110" s="33">
        <x:f t="shared" si="645"/>
        <x:v>-7.6997603385855484E-3</x:v>
      </x:c>
      <x:c r="J1110" s="34">
        <x:f t="shared" si="646"/>
        <x:v>0.12326547283266234</x:v>
      </x:c>
      <x:c r="K1110" s="34">
        <x:f t="shared" si="647"/>
        <x:v>0.12019395948194141</x:v>
      </x:c>
      <x:c r="L1110" s="34">
        <x:f t="shared" si="648"/>
        <x:v>0.92446877617696854</x:v>
      </x:c>
      <x:c r="M1110" s="34">
        <x:f t="shared" si="649"/>
        <x:v>7.9936994917798251E-2</x:v>
      </x:c>
      <x:c r="N1110" s="34">
        <x:f t="shared" si="620"/>
        <x:v>1.2478652034093705</x:v>
      </x:c>
      <x:c r="O1110" s="35">
        <x:f t="shared" si="621"/>
        <x:v>0.19510074617789891</x:v>
      </x:c>
      <x:c r="P1110" s="26" t="b">
        <x:f t="shared" si="622"/>
        <x:v>0</x:v>
      </x:c>
      <x:c r="Q1110" s="26" t="b">
        <x:f t="shared" si="623"/>
        <x:v>0</x:v>
      </x:c>
      <x:c r="R1110" s="26" t="b">
        <x:f t="shared" si="624"/>
        <x:v>0</x:v>
      </x:c>
      <x:c r="S1110" s="26" t="b">
        <x:f t="shared" si="650"/>
        <x:v>0</x:v>
      </x:c>
      <x:c r="T1110" s="26" t="str">
        <x:f t="shared" si="651"/>
        <x:v>不调</x:v>
      </x:c>
      <x:c r="U1110" s="34">
        <x:f t="shared" si="625"/>
        <x:v>0.12326547283266234</x:v>
      </x:c>
      <x:c r="V1110" s="34">
        <x:f t="shared" si="626"/>
        <x:v>0.12019395948194141</x:v>
      </x:c>
      <x:c r="W1110" s="34">
        <x:f t="shared" si="627"/>
        <x:v>0.92446877617696854</x:v>
      </x:c>
      <x:c r="X1110" s="34">
        <x:f t="shared" si="628"/>
        <x:v>7.9936994917798251E-2</x:v>
      </x:c>
      <x:c r="Y1110" s="34">
        <x:f t="shared" si="652"/>
        <x:v>0.99995880187477393</x:v>
      </x:c>
      <x:c r="Z1110" s="34">
        <x:f t="shared" si="629"/>
        <x:v>0.12326039452627653</x:v>
      </x:c>
      <x:c r="AA1110" s="34">
        <x:f t="shared" si="630"/>
        <x:v>0.12018900771614725</x:v>
      </x:c>
      <x:c r="AB1110" s="34">
        <x:f t="shared" si="631"/>
        <x:v>0.92443068979655996</x:v>
      </x:c>
      <x:c r="AC1110" s="34">
        <x:f t="shared" si="632"/>
        <x:v>7.9933701663471426E-2</x:v>
      </x:c>
      <x:c r="AD1110" s="34">
        <x:f t="shared" si="633"/>
        <x:v>1.2478137937024552</x:v>
      </x:c>
      <x:c r="AE1110" s="34">
        <x:f t="shared" si="653"/>
        <x:v>1.2540805620030449</x:v>
      </x:c>
      <x:c r="AF1110" s="33">
        <x:f t="shared" si="634"/>
        <x:v>-4.9971018533133682E-3</x:v>
      </x:c>
      <x:c r="AG1110" s="33">
        <x:f t="shared" si="654"/>
        <x:v>1.9579390926061091E-3</x:v>
      </x:c>
      <x:c r="AH1110" s="30">
        <x:f t="shared" si="655"/>
        <x:v>45380</x:v>
      </x:c>
      <x:c r="AI1110" s="36">
        <x:f t="shared" si="635"/>
        <x:v>2024</x:v>
      </x:c>
      <x:c r="AJ1110" s="36">
        <x:f t="shared" si="636"/>
        <x:v>6</x:v>
      </x:c>
      <x:c r="AK1110" s="26">
        <x:f t="shared" si="637"/>
        <x:v>0</x:v>
      </x:c>
      <x:c r="AL1110" s="34">
        <x:f t="shared" si="656"/>
        <x:v>1.2453754244739068</x:v>
      </x:c>
      <x:c r="AM1110" s="35" t="str">
        <x:f t="shared" si="638"/>
      </x:c>
      <x:c r="AN1110" s="34">
        <x:f t="shared" si="657"/>
        <x:v>1.2540805620030449</x:v>
      </x:c>
      <x:c r="AO1110" s="35">
        <x:f t="shared" si="639"/>
        <x:v>-4.9971018533133682E-3</x:v>
      </x:c>
      <x:c r="AP1110" s="31">
        <x:f t="shared" si="640"/>
        <x:v>1</x:v>
      </x:c>
      <x:c r="AQ1110" s="26" t="b">
        <x:f t="shared" si="641"/>
        <x:v>1</x:v>
      </x:c>
    </x:row>
    <x:row r="1111">
      <x:c r="A1111" s="30" t="n">
        <x:f>'净值底稿'!A1073</x:f>
        <x:v>45447</x:v>
      </x:c>
      <x:c r="B1111" s="32" t="n">
        <x:f>'净值底稿'!F1073</x:f>
        <x:v>1.649804893182595</x:v>
      </x:c>
      <x:c r="C1111" s="32" t="n">
        <x:f>'净值底稿'!O1073</x:f>
        <x:v>1.144763111125191</x:v>
      </x:c>
      <x:c r="D1111" s="32" t="n">
        <x:f>'净值底稿'!P1073</x:f>
        <x:v>1.6821</x:v>
      </x:c>
      <x:c r="E1111" s="32" t="n">
        <x:f>'净值底稿'!Q1073</x:f>
        <x:v>1.9605</x:v>
      </x:c>
      <x:c r="F1111" s="33">
        <x:f t="shared" si="642"/>
        <x:v>5.4155923541070461E-3</x:v>
      </x:c>
      <x:c r="G1111" s="33">
        <x:f t="shared" si="643"/>
        <x:v>2.5097011325330154E-3</x:v>
      </x:c>
      <x:c r="H1111" s="33">
        <x:f t="shared" si="644"/>
        <x:v>3.568242640499264E-4</x:v>
      </x:c>
      <x:c r="I1111" s="33">
        <x:f t="shared" si="645"/>
        <x:v>7.4511819116136468E-3</x:v>
      </x:c>
      <x:c r="J1111" s="34">
        <x:f t="shared" si="646"/>
        <x:v>0.12392792257643725</x:v>
      </x:c>
      <x:c r="K1111" s="34">
        <x:f t="shared" si="647"/>
        <x:v>0.12049064620493048</x:v>
      </x:c>
      <x:c r="L1111" s="34">
        <x:f t="shared" si="648"/>
        <x:v>0.92476054909711181</x:v>
      </x:c>
      <x:c r="M1111" s="34">
        <x:f t="shared" si="649"/>
        <x:v>8.0529302215434612E-2</x:v>
      </x:c>
      <x:c r="N1111" s="34">
        <x:f t="shared" si="620"/>
        <x:v>1.2497084200939141</x:v>
      </x:c>
      <x:c r="O1111" s="35">
        <x:f t="shared" si="621"/>
        <x:v>0.19558047689476235</x:v>
      </x:c>
      <x:c r="P1111" s="26" t="b">
        <x:f t="shared" si="622"/>
        <x:v>0</x:v>
      </x:c>
      <x:c r="Q1111" s="26" t="b">
        <x:f t="shared" si="623"/>
        <x:v>0</x:v>
      </x:c>
      <x:c r="R1111" s="26" t="b">
        <x:f t="shared" si="624"/>
        <x:v>0</x:v>
      </x:c>
      <x:c r="S1111" s="26" t="b">
        <x:f t="shared" si="650"/>
        <x:v>0</x:v>
      </x:c>
      <x:c r="T1111" s="26" t="str">
        <x:f t="shared" si="651"/>
        <x:v>不调</x:v>
      </x:c>
      <x:c r="U1111" s="34">
        <x:f t="shared" si="625"/>
        <x:v>0.12392792257643725</x:v>
      </x:c>
      <x:c r="V1111" s="34">
        <x:f t="shared" si="626"/>
        <x:v>0.12049064620493048</x:v>
      </x:c>
      <x:c r="W1111" s="34">
        <x:f t="shared" si="627"/>
        <x:v>0.92476054909711181</x:v>
      </x:c>
      <x:c r="X1111" s="34">
        <x:f t="shared" si="628"/>
        <x:v>8.0529302215434612E-2</x:v>
      </x:c>
      <x:c r="Y1111" s="34">
        <x:f t="shared" si="652"/>
        <x:v>0.99998626710299976</x:v>
      </x:c>
      <x:c r="Z1111" s="34">
        <x:f t="shared" si="629"/>
        <x:v>0.12392622068704105</x:v>
      </x:c>
      <x:c r="AA1111" s="34">
        <x:f t="shared" si="630"/>
        <x:v>0.12048899151929665</x:v>
      </x:c>
      <x:c r="AB1111" s="34">
        <x:f t="shared" si="631"/>
        <x:v>0.92474784945574118</x:v>
      </x:c>
      <x:c r="AC1111" s="34">
        <x:f t="shared" si="632"/>
        <x:v>8.052819631482179E-2</x:v>
      </x:c>
      <x:c r="AD1111" s="34">
        <x:f t="shared" si="633"/>
        <x:v>1.2496912579769008</x:v>
      </x:c>
      <x:c r="AE1111" s="34">
        <x:f t="shared" si="653"/>
        <x:v>1.2540805620030449</x:v>
      </x:c>
      <x:c r="AF1111" s="33">
        <x:f t="shared" si="634"/>
        <x:v>-3.5000175898853847E-3</x:v>
      </x:c>
      <x:c r="AG1111" s="33">
        <x:f t="shared" si="654"/>
        <x:v>1.5046029174552444E-3</x:v>
      </x:c>
      <x:c r="AH1111" s="30">
        <x:f t="shared" si="655"/>
        <x:v>45380</x:v>
      </x:c>
      <x:c r="AI1111" s="36">
        <x:f t="shared" si="635"/>
        <x:v>2024</x:v>
      </x:c>
      <x:c r="AJ1111" s="36">
        <x:f t="shared" si="636"/>
        <x:v>6</x:v>
      </x:c>
      <x:c r="AK1111" s="26">
        <x:f t="shared" si="637"/>
        <x:v>0</x:v>
      </x:c>
      <x:c r="AL1111" s="34">
        <x:f t="shared" si="656"/>
        <x:v>1.2453754244739068</x:v>
      </x:c>
      <x:c r="AM1111" s="35" t="str">
        <x:f t="shared" si="638"/>
      </x:c>
      <x:c r="AN1111" s="34">
        <x:f t="shared" si="657"/>
        <x:v>1.2540805620030449</x:v>
      </x:c>
      <x:c r="AO1111" s="35">
        <x:f t="shared" si="639"/>
        <x:v>-3.5000175898853847E-3</x:v>
      </x:c>
      <x:c r="AP1111" s="31">
        <x:f t="shared" si="640"/>
        <x:v>1</x:v>
      </x:c>
      <x:c r="AQ1111" s="26" t="b">
        <x:f t="shared" si="641"/>
        <x:v>1</x:v>
      </x:c>
    </x:row>
    <x:row r="1112">
      <x:c r="A1112" s="30" t="n">
        <x:f>'净值底稿'!A1074</x:f>
        <x:v>45448</x:v>
      </x:c>
      <x:c r="B1112" s="32" t="n">
        <x:f>'净值底稿'!F1074</x:f>
        <x:v>1.6332587653869675</x:v>
      </x:c>
      <x:c r="C1112" s="32" t="n">
        <x:f>'净值底稿'!O1074</x:f>
        <x:v>1.1308509686826211</x:v>
      </x:c>
      <x:c r="D1112" s="32" t="n">
        <x:f>'净值底稿'!P1074</x:f>
        <x:v>1.6832</x:v>
      </x:c>
      <x:c r="E1112" s="32" t="n">
        <x:f>'净值底稿'!Q1074</x:f>
        <x:v>1.9492</x:v>
      </x:c>
      <x:c r="F1112" s="33">
        <x:f t="shared" si="642"/>
        <x:v>-1.0029142151293358E-2</x:v>
      </x:c>
      <x:c r="G1112" s="33">
        <x:f t="shared" si="643"/>
        <x:v>-1.2152857047337595E-2</x:v>
      </x:c>
      <x:c r="H1112" s="33">
        <x:f t="shared" si="644"/>
        <x:v>6.5394447416933232E-4</x:v>
      </x:c>
      <x:c r="I1112" s="33">
        <x:f t="shared" si="645"/>
        <x:v>-5.7638357561845543E-3</x:v>
      </x:c>
      <x:c r="J1112" s="34">
        <x:f t="shared" si="646"/>
        <x:v>0.12268334700349817</x:v>
      </x:c>
      <x:c r="K1112" s="34">
        <x:f t="shared" si="647"/>
        <x:v>0.11902470602958477</x:v>
      </x:c>
      <x:c r="L1112" s="34">
        <x:f t="shared" si="648"/>
        <x:v>0.92535258320189273</x:v>
      </x:c>
      <x:c r="M1112" s="34">
        <x:f t="shared" si="649"/>
        <x:v>8.0064045017521374E-2</x:v>
      </x:c>
      <x:c r="N1112" s="34">
        <x:f t="shared" si="620"/>
        <x:v>1.247124681252497</x:v>
      </x:c>
      <x:c r="O1112" s="35">
        <x:f t="shared" si="621"/>
        <x:v>0.19381226004631205</x:v>
      </x:c>
      <x:c r="P1112" s="26" t="b">
        <x:f t="shared" si="622"/>
        <x:v>0</x:v>
      </x:c>
      <x:c r="Q1112" s="26" t="b">
        <x:f t="shared" si="623"/>
        <x:v>0</x:v>
      </x:c>
      <x:c r="R1112" s="26" t="b">
        <x:f t="shared" si="624"/>
        <x:v>0</x:v>
      </x:c>
      <x:c r="S1112" s="26" t="b">
        <x:f t="shared" si="650"/>
        <x:v>0</x:v>
      </x:c>
      <x:c r="T1112" s="26" t="str">
        <x:f t="shared" si="651"/>
        <x:v>不调</x:v>
      </x:c>
      <x:c r="U1112" s="34">
        <x:f t="shared" si="625"/>
        <x:v>0.12268334700349817</x:v>
      </x:c>
      <x:c r="V1112" s="34">
        <x:f t="shared" si="626"/>
        <x:v>0.11902470602958477</x:v>
      </x:c>
      <x:c r="W1112" s="34">
        <x:f t="shared" si="627"/>
        <x:v>0.92535258320189273</x:v>
      </x:c>
      <x:c r="X1112" s="34">
        <x:f t="shared" si="628"/>
        <x:v>8.0064045017521374E-2</x:v>
      </x:c>
      <x:c r="Y1112" s="34">
        <x:f t="shared" si="652"/>
        <x:v>0.99998626710299976</x:v>
      </x:c>
      <x:c r="Z1112" s="34">
        <x:f t="shared" si="629"/>
        <x:v>0.12268166220573012</x:v>
      </x:c>
      <x:c r="AA1112" s="34">
        <x:f t="shared" si="630"/>
        <x:v>0.11902307147555638</x:v>
      </x:c>
      <x:c r="AB1112" s="34">
        <x:f t="shared" si="631"/>
        <x:v>0.9253398754301787</x:v>
      </x:c>
      <x:c r="AC1112" s="34">
        <x:f t="shared" si="632"/>
        <x:v>8.0062945506237729E-2</x:v>
      </x:c>
      <x:c r="AD1112" s="34">
        <x:f t="shared" si="633"/>
        <x:v>1.2471075546177031</x:v>
      </x:c>
      <x:c r="AE1112" s="34">
        <x:f t="shared" si="653"/>
        <x:v>1.2540805620030449</x:v>
      </x:c>
      <x:c r="AF1112" s="33">
        <x:f t="shared" si="634"/>
        <x:v>-5.5602547369081323E-3</x:v>
      </x:c>
      <x:c r="AG1112" s="33">
        <x:f t="shared" si="654"/>
        <x:v>-2.0674733400796175E-3</x:v>
      </x:c>
      <x:c r="AH1112" s="30">
        <x:f t="shared" si="655"/>
        <x:v>45380</x:v>
      </x:c>
      <x:c r="AI1112" s="36">
        <x:f t="shared" si="635"/>
        <x:v>2024</x:v>
      </x:c>
      <x:c r="AJ1112" s="36">
        <x:f t="shared" si="636"/>
        <x:v>6</x:v>
      </x:c>
      <x:c r="AK1112" s="26">
        <x:f t="shared" si="637"/>
        <x:v>0</x:v>
      </x:c>
      <x:c r="AL1112" s="34">
        <x:f t="shared" si="656"/>
        <x:v>1.2453754244739068</x:v>
      </x:c>
      <x:c r="AM1112" s="35" t="str">
        <x:f t="shared" si="638"/>
      </x:c>
      <x:c r="AN1112" s="34">
        <x:f t="shared" si="657"/>
        <x:v>1.2540805620030449</x:v>
      </x:c>
      <x:c r="AO1112" s="35">
        <x:f t="shared" si="639"/>
        <x:v>-5.5602547369081323E-3</x:v>
      </x:c>
      <x:c r="AP1112" s="31">
        <x:f t="shared" si="640"/>
        <x:v>1</x:v>
      </x:c>
      <x:c r="AQ1112" s="26" t="b">
        <x:f t="shared" si="641"/>
        <x:v>1</x:v>
      </x:c>
    </x:row>
    <x:row r="1113">
      <x:c r="A1113" s="30" t="n">
        <x:f>'净值底稿'!A1075</x:f>
        <x:v>45449</x:v>
      </x:c>
      <x:c r="B1113" s="32" t="n">
        <x:f>'净值底稿'!F1075</x:f>
        <x:v>1.6487471792011825</x:v>
      </x:c>
      <x:c r="C1113" s="32" t="n">
        <x:f>'净值底稿'!O1075</x:f>
        <x:v>1.1135129349857074</x:v>
      </x:c>
      <x:c r="D1113" s="32" t="n">
        <x:f>'净值底稿'!P1075</x:f>
        <x:v>1.6838</x:v>
      </x:c>
      <x:c r="E1113" s="32" t="n">
        <x:f>'净值底稿'!Q1075</x:f>
        <x:v>1.9805</x:v>
      </x:c>
      <x:c r="F1113" s="33">
        <x:f t="shared" si="642"/>
        <x:v>9.483135276818988E-3</x:v>
      </x:c>
      <x:c r="G1113" s="33">
        <x:f t="shared" si="643"/>
        <x:v>-1.5331846704001673E-2</x:v>
      </x:c>
      <x:c r="H1113" s="33">
        <x:f t="shared" si="644"/>
        <x:v>3.5646387832688475E-4</x:v>
      </x:c>
      <x:c r="I1113" s="33">
        <x:f t="shared" si="645"/>
        <x:v>1.6057869895341526E-2</x:v>
      </x:c>
      <x:c r="J1113" s="34">
        <x:f t="shared" si="646"/>
        <x:v>0.12384506900441207</x:v>
      </x:c>
      <x:c r="K1113" s="34">
        <x:f t="shared" si="647"/>
        <x:v>0.11719822798945372</x:v>
      </x:c>
      <x:c r="L1113" s="34">
        <x:f t="shared" si="648"/>
        <x:v>0.92566972567094508</x:v>
      </x:c>
      <x:c r="M1113" s="34">
        <x:f t="shared" si="649"/>
        <x:v>8.1348585868614709E-2</x:v>
      </x:c>
      <x:c r="N1113" s="34">
        <x:f t="shared" si="620"/>
        <x:v>1.2480616085334255</x:v>
      </x:c>
      <x:c r="O1113" s="35">
        <x:f t="shared" si="621"/>
        <x:v>0.19313413323971351</x:v>
      </x:c>
      <x:c r="P1113" s="26" t="b">
        <x:f t="shared" si="622"/>
        <x:v>0</x:v>
      </x:c>
      <x:c r="Q1113" s="26" t="b">
        <x:f t="shared" si="623"/>
        <x:v>0</x:v>
      </x:c>
      <x:c r="R1113" s="26" t="b">
        <x:f t="shared" si="624"/>
        <x:v>0</x:v>
      </x:c>
      <x:c r="S1113" s="26" t="b">
        <x:f t="shared" si="650"/>
        <x:v>0</x:v>
      </x:c>
      <x:c r="T1113" s="26" t="str">
        <x:f t="shared" si="651"/>
        <x:v>不调</x:v>
      </x:c>
      <x:c r="U1113" s="34">
        <x:f t="shared" si="625"/>
        <x:v>0.12384506900441207</x:v>
      </x:c>
      <x:c r="V1113" s="34">
        <x:f t="shared" si="626"/>
        <x:v>0.11719822798945372</x:v>
      </x:c>
      <x:c r="W1113" s="34">
        <x:f t="shared" si="627"/>
        <x:v>0.92566972567094508</x:v>
      </x:c>
      <x:c r="X1113" s="34">
        <x:f t="shared" si="628"/>
        <x:v>8.1348585868614709E-2</x:v>
      </x:c>
      <x:c r="Y1113" s="34">
        <x:f t="shared" si="652"/>
        <x:v>0.99998626710299976</x:v>
      </x:c>
      <x:c r="Z1113" s="34">
        <x:f t="shared" si="629"/>
        <x:v>0.12384336825283544</x:v>
      </x:c>
      <x:c r="AA1113" s="34">
        <x:f t="shared" si="630"/>
        <x:v>0.11719661851826013</x:v>
      </x:c>
      <x:c r="AB1113" s="34">
        <x:f t="shared" si="631"/>
        <x:v>0.92565701354394625</x:v>
      </x:c>
      <x:c r="AC1113" s="34">
        <x:f t="shared" si="632"/>
        <x:v>8.1347468716863866E-2</x:v>
      </x:c>
      <x:c r="AD1113" s="34">
        <x:f t="shared" si="633"/>
        <x:v>1.2480444690319057</x:v>
      </x:c>
      <x:c r="AE1113" s="34">
        <x:f t="shared" si="653"/>
        <x:v>1.2540805620030449</x:v>
      </x:c>
      <x:c r="AF1113" s="33">
        <x:f t="shared" si="634"/>
        <x:v>-4.8131620519643592E-3</x:v>
      </x:c>
      <x:c r="AG1113" s="33">
        <x:f t="shared" si="654"/>
        <x:v>7.5126993717056223E-4</x:v>
      </x:c>
      <x:c r="AH1113" s="30">
        <x:f t="shared" si="655"/>
        <x:v>45380</x:v>
      </x:c>
      <x:c r="AI1113" s="36">
        <x:f t="shared" si="635"/>
        <x:v>2024</x:v>
      </x:c>
      <x:c r="AJ1113" s="36">
        <x:f t="shared" si="636"/>
        <x:v>6</x:v>
      </x:c>
      <x:c r="AK1113" s="26">
        <x:f t="shared" si="637"/>
        <x:v>0</x:v>
      </x:c>
      <x:c r="AL1113" s="34">
        <x:f t="shared" si="656"/>
        <x:v>1.2453754244739068</x:v>
      </x:c>
      <x:c r="AM1113" s="35" t="str">
        <x:f t="shared" si="638"/>
      </x:c>
      <x:c r="AN1113" s="34">
        <x:f t="shared" si="657"/>
        <x:v>1.2540805620030449</x:v>
      </x:c>
      <x:c r="AO1113" s="35">
        <x:f t="shared" si="639"/>
        <x:v>-4.8131620519643592E-3</x:v>
      </x:c>
      <x:c r="AP1113" s="31">
        <x:f t="shared" si="640"/>
        <x:v>1</x:v>
      </x:c>
      <x:c r="AQ1113" s="26" t="b">
        <x:f t="shared" si="641"/>
        <x:v>1</x:v>
      </x:c>
    </x:row>
    <x:row r="1114">
      <x:c r="A1114" s="30" t="n">
        <x:f>'净值底稿'!A1076</x:f>
        <x:v>45450</x:v>
      </x:c>
      <x:c r="B1114" s="32" t="n">
        <x:f>'净值底稿'!F1076</x:f>
        <x:v>1.614122289160075</x:v>
      </x:c>
      <x:c r="C1114" s="32" t="n">
        <x:f>'净值底稿'!O1076</x:f>
        <x:v>1.1202807016563323</x:v>
      </x:c>
      <x:c r="D1114" s="32" t="n">
        <x:f>'净值底稿'!P1076</x:f>
        <x:v>1.6841</x:v>
      </x:c>
      <x:c r="E1114" s="32" t="n">
        <x:f>'净值底稿'!Q1076</x:f>
        <x:v>1.9824</x:v>
      </x:c>
      <x:c r="F1114" s="33">
        <x:f t="shared" si="642"/>
        <x:v>-2.1000727387374907E-2</x:v>
      </x:c>
      <x:c r="G1114" s="33">
        <x:f t="shared" si="643"/>
        <x:v>6.077851866814532E-3</x:v>
      </x:c>
      <x:c r="H1114" s="33">
        <x:f t="shared" si="644"/>
        <x:v>1.7816842855444825E-4</x:v>
      </x:c>
      <x:c r="I1114" s="33">
        <x:f t="shared" si="645"/>
        <x:v>9.5935369856103847E-4</x:v>
      </x:c>
      <x:c r="J1114" s="34">
        <x:f t="shared" si="646"/>
        <x:v>0.12124256743742337</x:v>
      </x:c>
      <x:c r="K1114" s="34">
        <x:f t="shared" si="647"/>
        <x:v>0.11790892220490569</x:v>
      </x:c>
      <x:c r="L1114" s="34">
        <x:f t="shared" si="648"/>
        <x:v>0.92582193639942978</x:v>
      </x:c>
      <x:c r="M1114" s="34">
        <x:f t="shared" si="649"/>
        <x:v>8.1425509711845964E-2</x:v>
      </x:c>
      <x:c r="N1114" s="34">
        <x:f t="shared" si="620"/>
        <x:v>1.2463989357536047</x:v>
      </x:c>
      <x:c r="O1114" s="35">
        <x:f t="shared" si="621"/>
        <x:v>0.19187395205671606</x:v>
      </x:c>
      <x:c r="P1114" s="26" t="b">
        <x:f t="shared" si="622"/>
        <x:v>0</x:v>
      </x:c>
      <x:c r="Q1114" s="26" t="b">
        <x:f t="shared" si="623"/>
        <x:v>0</x:v>
      </x:c>
      <x:c r="R1114" s="26" t="b">
        <x:f t="shared" si="624"/>
        <x:v>0</x:v>
      </x:c>
      <x:c r="S1114" s="26" t="b">
        <x:f t="shared" si="650"/>
        <x:v>0</x:v>
      </x:c>
      <x:c r="T1114" s="26" t="str">
        <x:f t="shared" si="651"/>
        <x:v>不调</x:v>
      </x:c>
      <x:c r="U1114" s="34">
        <x:f t="shared" si="625"/>
        <x:v>0.12124256743742337</x:v>
      </x:c>
      <x:c r="V1114" s="34">
        <x:f t="shared" si="626"/>
        <x:v>0.11790892220490569</x:v>
      </x:c>
      <x:c r="W1114" s="34">
        <x:f t="shared" si="627"/>
        <x:v>0.92582193639942978</x:v>
      </x:c>
      <x:c r="X1114" s="34">
        <x:f t="shared" si="628"/>
        <x:v>8.1425509711845964E-2</x:v>
      </x:c>
      <x:c r="Y1114" s="34">
        <x:f t="shared" si="652"/>
        <x:v>0.99998626710299976</x:v>
      </x:c>
      <x:c r="Z1114" s="34">
        <x:f t="shared" si="629"/>
        <x:v>0.12124090242573271</x:v>
      </x:c>
      <x:c r="AA1114" s="34">
        <x:f t="shared" si="630"/>
        <x:v>0.11790730297382164</x:v>
      </x:c>
      <x:c r="AB1114" s="34">
        <x:f t="shared" si="631"/>
        <x:v>0.92580922218213668</x:v>
      </x:c>
      <x:c r="AC1114" s="34">
        <x:f t="shared" si="632"/>
        <x:v>8.1424391503707894E-2</x:v>
      </x:c>
      <x:c r="AD1114" s="34">
        <x:f t="shared" si="633"/>
        <x:v>1.2463818190853988</x:v>
      </x:c>
      <x:c r="AE1114" s="34">
        <x:f t="shared" si="653"/>
        <x:v>1.2540805620030449</x:v>
      </x:c>
      <x:c r="AF1114" s="33">
        <x:f t="shared" si="634"/>
        <x:v>-6.1389540280805122E-3</x:v>
      </x:c>
      <x:c r="AG1114" s="33">
        <x:f t="shared" si="654"/>
        <x:v>-1.332204090289002E-3</x:v>
      </x:c>
      <x:c r="AH1114" s="30">
        <x:f t="shared" si="655"/>
        <x:v>45380</x:v>
      </x:c>
      <x:c r="AI1114" s="36">
        <x:f t="shared" si="635"/>
        <x:v>2024</x:v>
      </x:c>
      <x:c r="AJ1114" s="36">
        <x:f t="shared" si="636"/>
        <x:v>6</x:v>
      </x:c>
      <x:c r="AK1114" s="26">
        <x:f t="shared" si="637"/>
        <x:v>0</x:v>
      </x:c>
      <x:c r="AL1114" s="34">
        <x:f t="shared" si="656"/>
        <x:v>1.2453754244739068</x:v>
      </x:c>
      <x:c r="AM1114" s="35" t="str">
        <x:f t="shared" si="638"/>
      </x:c>
      <x:c r="AN1114" s="34">
        <x:f t="shared" si="657"/>
        <x:v>1.2540805620030449</x:v>
      </x:c>
      <x:c r="AO1114" s="35">
        <x:f t="shared" si="639"/>
        <x:v>-6.1389540280805122E-3</x:v>
      </x:c>
      <x:c r="AP1114" s="31">
        <x:f t="shared" si="640"/>
        <x:v>1</x:v>
      </x:c>
      <x:c r="AQ1114" s="26" t="b">
        <x:f t="shared" si="641"/>
        <x:v>1</x:v>
      </x:c>
    </x:row>
    <x:row r="1115">
      <x:c r="A1115" s="30" t="n">
        <x:f>'净值底稿'!A1077</x:f>
        <x:v>45454</x:v>
      </x:c>
      <x:c r="B1115" s="32" t="n">
        <x:f>'净值底稿'!F1077</x:f>
        <x:v>1.6295844443811975</x:v>
      </x:c>
      <x:c r="C1115" s="32" t="n">
        <x:f>'净值底稿'!O1077</x:f>
        <x:v>1.1206596256893775</x:v>
      </x:c>
      <x:c r="D1115" s="32" t="n">
        <x:f>'净值底稿'!P1077</x:f>
        <x:v>1.685</x:v>
      </x:c>
      <x:c r="E1115" s="32" t="n">
        <x:f>'净值底稿'!Q1077</x:f>
        <x:v>1.9262</x:v>
      </x:c>
      <x:c r="F1115" s="33">
        <x:f t="shared" si="642"/>
        <x:v>9.5792960204821309E-3</x:v>
      </x:c>
      <x:c r="G1115" s="33">
        <x:f t="shared" si="643"/>
        <x:v>3.3824025753981246E-4</x:v>
      </x:c>
      <x:c r="H1115" s="33">
        <x:f t="shared" si="644"/>
        <x:v>5.3441007066101776E-4</x:v>
      </x:c>
      <x:c r="I1115" s="33">
        <x:f t="shared" si="645"/>
        <x:v>-2.8349475383373735E-2</x:v>
      </x:c>
      <x:c r="J1115" s="34">
        <x:f t="shared" si="646"/>
        <x:v>0.12240230491985919</x:v>
      </x:c>
      <x:c r="K1115" s="34">
        <x:f t="shared" si="647"/>
        <x:v>0.11794718397034533</x:v>
      </x:c>
      <x:c r="L1115" s="34">
        <x:f t="shared" si="648"/>
        <x:v>0.92630398395398161</x:v>
      </x:c>
      <x:c r="M1115" s="34">
        <x:f t="shared" si="649"/>
        <x:v>7.911605272116734E-2</x:v>
      </x:c>
      <x:c r="N1115" s="34">
        <x:f t="shared" si="620"/>
        <x:v>1.2457695255653536</x:v>
      </x:c>
      <x:c r="O1115" s="35">
        <x:f t="shared" si="621"/>
        <x:v>0.19293254808198124</x:v>
      </x:c>
      <x:c r="P1115" s="26" t="b">
        <x:f t="shared" si="622"/>
        <x:v>0</x:v>
      </x:c>
      <x:c r="Q1115" s="26" t="b">
        <x:f t="shared" si="623"/>
        <x:v>0</x:v>
      </x:c>
      <x:c r="R1115" s="26" t="b">
        <x:f t="shared" si="624"/>
        <x:v>0</x:v>
      </x:c>
      <x:c r="S1115" s="26" t="b">
        <x:f t="shared" si="650"/>
        <x:v>0</x:v>
      </x:c>
      <x:c r="T1115" s="26" t="str">
        <x:f t="shared" si="651"/>
        <x:v>不调</x:v>
      </x:c>
      <x:c r="U1115" s="34">
        <x:f t="shared" si="625"/>
        <x:v>0.12240230491985919</x:v>
      </x:c>
      <x:c r="V1115" s="34">
        <x:f t="shared" si="626"/>
        <x:v>0.11794718397034533</x:v>
      </x:c>
      <x:c r="W1115" s="34">
        <x:f t="shared" si="627"/>
        <x:v>0.92630398395398161</x:v>
      </x:c>
      <x:c r="X1115" s="34">
        <x:f t="shared" si="628"/>
        <x:v>7.911605272116734E-2</x:v>
      </x:c>
      <x:c r="Y1115" s="34">
        <x:f t="shared" si="652"/>
        <x:v>0.99994506954354323</x:v>
      </x:c>
      <x:c r="Z1115" s="34">
        <x:f t="shared" si="629"/>
        <x:v>0.12239558130537859</x:v>
      </x:c>
      <x:c r="AA1115" s="34">
        <x:f t="shared" si="630"/>
        <x:v>0.11794070507769205</x:v>
      </x:c>
      <x:c r="AB1115" s="34">
        <x:f t="shared" si="631"/>
        <x:v>0.92625310165332531</x:v>
      </x:c>
      <x:c r="AC1115" s="34">
        <x:f t="shared" si="632"/>
        <x:v>7.9111706840278309E-2</x:v>
      </x:c>
      <x:c r="AD1115" s="34">
        <x:f t="shared" si="633"/>
        <x:v>1.2457010948766742</x:v>
      </x:c>
      <x:c r="AE1115" s="34">
        <x:f t="shared" si="653"/>
        <x:v>1.2540805620030449</x:v>
      </x:c>
      <x:c r="AF1115" s="33">
        <x:f t="shared" si="634"/>
        <x:v>-6.6817614276604154E-3</x:v>
      </x:c>
      <x:c r="AG1115" s="33">
        <x:f t="shared" si="654"/>
        <x:v>-5.4616025226050802E-4</x:v>
      </x:c>
      <x:c r="AH1115" s="30">
        <x:f t="shared" si="655"/>
        <x:v>45380</x:v>
      </x:c>
      <x:c r="AI1115" s="36">
        <x:f t="shared" si="635"/>
        <x:v>2024</x:v>
      </x:c>
      <x:c r="AJ1115" s="36">
        <x:f t="shared" si="636"/>
        <x:v>6</x:v>
      </x:c>
      <x:c r="AK1115" s="26">
        <x:f t="shared" si="637"/>
        <x:v>0</x:v>
      </x:c>
      <x:c r="AL1115" s="34">
        <x:f t="shared" si="656"/>
        <x:v>1.2453754244739068</x:v>
      </x:c>
      <x:c r="AM1115" s="35" t="str">
        <x:f t="shared" si="638"/>
      </x:c>
      <x:c r="AN1115" s="34">
        <x:f t="shared" si="657"/>
        <x:v>1.2540805620030449</x:v>
      </x:c>
      <x:c r="AO1115" s="35">
        <x:f t="shared" si="639"/>
        <x:v>-6.6817614276604154E-3</x:v>
      </x:c>
      <x:c r="AP1115" s="31">
        <x:f t="shared" si="640"/>
        <x:v>1</x:v>
      </x:c>
      <x:c r="AQ1115" s="26" t="b">
        <x:f t="shared" si="641"/>
        <x:v>1</x:v>
      </x:c>
    </x:row>
    <x:row r="1116">
      <x:c r="A1116" s="30" t="n">
        <x:f>'净值底稿'!A1078</x:f>
        <x:v>45455</x:v>
      </x:c>
      <x:c r="B1116" s="32" t="n">
        <x:f>'净值底稿'!F1078</x:f>
        <x:v>1.645885951980655</x:v>
      </x:c>
      <x:c r="C1116" s="32" t="n">
        <x:f>'净值底稿'!O1078</x:f>
        <x:v>1.1275330109376802</x:v>
      </x:c>
      <x:c r="D1116" s="32" t="n">
        <x:f>'净值底稿'!P1078</x:f>
        <x:v>1.685</x:v>
      </x:c>
      <x:c r="E1116" s="32" t="n">
        <x:f>'净值底稿'!Q1078</x:f>
        <x:v>1.9331</x:v>
      </x:c>
      <x:c r="F1116" s="33">
        <x:f t="shared" si="642"/>
        <x:v>1.0003475214595436E-2</x:v>
      </x:c>
      <x:c r="G1116" s="33">
        <x:f t="shared" si="643"/>
        <x:v>6.1333388753739282E-3</x:v>
      </x:c>
      <x:c r="H1116" s="33">
        <x:f t="shared" si="644"/>
        <x:v>0</x:v>
      </x:c>
      <x:c r="I1116" s="33">
        <x:f t="shared" si="645"/>
        <x:v>3.5821825355624171E-3</x:v>
      </x:c>
      <x:c r="J1116" s="34">
        <x:f t="shared" si="646"/>
        <x:v>0.12361996246934294</x:v>
      </x:c>
      <x:c r="K1116" s="34">
        <x:f t="shared" si="647"/>
        <x:v>0.11866407538913408</x:v>
      </x:c>
      <x:c r="L1116" s="34">
        <x:f t="shared" si="648"/>
        <x:v>0.92625310165332531</x:v>
      </x:c>
      <x:c r="M1116" s="34">
        <x:f t="shared" si="649"/>
        <x:v>7.9395099414880085E-2</x:v>
      </x:c>
      <x:c r="N1116" s="34">
        <x:f t="shared" si="620"/>
        <x:v>1.2479322389266823</x:v>
      </x:c>
      <x:c r="O1116" s="35">
        <x:f t="shared" si="621"/>
        <x:v>0.19414839227718</x:v>
      </x:c>
      <x:c r="P1116" s="26" t="b">
        <x:f t="shared" si="622"/>
        <x:v>0</x:v>
      </x:c>
      <x:c r="Q1116" s="26" t="b">
        <x:f t="shared" si="623"/>
        <x:v>0</x:v>
      </x:c>
      <x:c r="R1116" s="26" t="b">
        <x:f t="shared" si="624"/>
        <x:v>0</x:v>
      </x:c>
      <x:c r="S1116" s="26" t="b">
        <x:f t="shared" si="650"/>
        <x:v>0</x:v>
      </x:c>
      <x:c r="T1116" s="26" t="str">
        <x:f t="shared" si="651"/>
        <x:v>不调</x:v>
      </x:c>
      <x:c r="U1116" s="34">
        <x:f t="shared" si="625"/>
        <x:v>0.12361996246934294</x:v>
      </x:c>
      <x:c r="V1116" s="34">
        <x:f t="shared" si="626"/>
        <x:v>0.11866407538913408</x:v>
      </x:c>
      <x:c r="W1116" s="34">
        <x:f t="shared" si="627"/>
        <x:v>0.92625310165332531</x:v>
      </x:c>
      <x:c r="X1116" s="34">
        <x:f t="shared" si="628"/>
        <x:v>7.9395099414880085E-2</x:v>
      </x:c>
      <x:c r="Y1116" s="34">
        <x:f t="shared" si="652"/>
        <x:v>0.99998626710299976</x:v>
      </x:c>
      <x:c r="Z1116" s="34">
        <x:f t="shared" si="629"/>
        <x:v>0.12361826480913117</x:v>
      </x:c>
      <x:c r="AA1116" s="34">
        <x:f t="shared" si="630"/>
        <x:v>0.11866244578760914</x:v>
      </x:c>
      <x:c r="AB1116" s="34">
        <x:f t="shared" si="631"/>
        <x:v>0.92624038151488419</x:v>
      </x:c>
      <x:c r="AC1116" s="34">
        <x:f t="shared" si="632"/>
        <x:v>7.9394009090157494E-2</x:v>
      </x:c>
      <x:c r="AD1116" s="34">
        <x:f t="shared" si="633"/>
        <x:v>1.247915101201782</x:v>
      </x:c>
      <x:c r="AE1116" s="34">
        <x:f t="shared" si="653"/>
        <x:v>1.2540805620030449</x:v>
      </x:c>
      <x:c r="AF1116" s="33">
        <x:f t="shared" si="634"/>
        <x:v>-4.9163195635656409E-3</x:v>
      </x:c>
      <x:c r="AG1116" s="33">
        <x:f t="shared" si="654"/>
        <x:v>1.7773174754469601E-3</x:v>
      </x:c>
      <x:c r="AH1116" s="30">
        <x:f t="shared" si="655"/>
        <x:v>45380</x:v>
      </x:c>
      <x:c r="AI1116" s="36">
        <x:f t="shared" si="635"/>
        <x:v>2024</x:v>
      </x:c>
      <x:c r="AJ1116" s="36">
        <x:f t="shared" si="636"/>
        <x:v>6</x:v>
      </x:c>
      <x:c r="AK1116" s="26">
        <x:f t="shared" si="637"/>
        <x:v>0</x:v>
      </x:c>
      <x:c r="AL1116" s="34">
        <x:f t="shared" si="656"/>
        <x:v>1.2453754244739068</x:v>
      </x:c>
      <x:c r="AM1116" s="35" t="str">
        <x:f t="shared" si="638"/>
      </x:c>
      <x:c r="AN1116" s="34">
        <x:f t="shared" si="657"/>
        <x:v>1.2540805620030449</x:v>
      </x:c>
      <x:c r="AO1116" s="35">
        <x:f t="shared" si="639"/>
        <x:v>-4.9163195635656409E-3</x:v>
      </x:c>
      <x:c r="AP1116" s="31">
        <x:f t="shared" si="640"/>
        <x:v>1</x:v>
      </x:c>
      <x:c r="AQ1116" s="26" t="b">
        <x:f t="shared" si="641"/>
        <x:v>1</x:v>
      </x:c>
    </x:row>
    <x:row r="1117">
      <x:c r="A1117" s="30" t="n">
        <x:f>'净值底稿'!A1079</x:f>
        <x:v>45456</x:v>
      </x:c>
      <x:c r="B1117" s="32" t="n">
        <x:f>'净值底稿'!F1079</x:f>
        <x:v>1.672166363199565</x:v>
      </x:c>
      <x:c r="C1117" s="32" t="n">
        <x:f>'净值底稿'!O1079</x:f>
        <x:v>1.1217000673304651</x:v>
      </x:c>
      <x:c r="D1117" s="32" t="n">
        <x:f>'净值底稿'!P1079</x:f>
        <x:v>1.6856</x:v>
      </x:c>
      <x:c r="E1117" s="32" t="n">
        <x:f>'净值底稿'!Q1079</x:f>
        <x:v>1.9341</x:v>
      </x:c>
      <x:c r="F1117" s="33">
        <x:f t="shared" si="642"/>
        <x:v>1.596733430240671E-2</x:v>
      </x:c>
      <x:c r="G1117" s="33">
        <x:f t="shared" si="643"/>
        <x:v>-5.1731909847715363E-3</x:v>
      </x:c>
      <x:c r="H1117" s="33">
        <x:f t="shared" si="644"/>
        <x:v>3.5608308605339367E-4</x:v>
      </x:c>
      <x:c r="I1117" s="33">
        <x:f t="shared" si="645"/>
        <x:v>5.1730381252901303E-4</x:v>
      </x:c>
      <x:c r="J1117" s="34">
        <x:f t="shared" si="646"/>
        <x:v>0.12559211896922201</x:v>
      </x:c>
      <x:c r="K1117" s="34">
        <x:f t="shared" si="647"/>
        <x:v>0.11804858229282973</x:v>
      </x:c>
      <x:c r="L1117" s="34">
        <x:f t="shared" si="648"/>
        <x:v>0.92657020004836133</x:v>
      </x:c>
      <x:c r="M1117" s="34">
        <x:f t="shared" si="649"/>
        <x:v>7.9435079913751802E-2</x:v>
      </x:c>
      <x:c r="N1117" s="34">
        <x:f t="shared" si="620"/>
        <x:v>1.2496459812241647</x:v>
      </x:c>
      <x:c r="O1117" s="35">
        <x:f t="shared" si="621"/>
        <x:v>0.19496777881314759</x:v>
      </x:c>
      <x:c r="P1117" s="26" t="b">
        <x:f t="shared" si="622"/>
        <x:v>0</x:v>
      </x:c>
      <x:c r="Q1117" s="26" t="b">
        <x:f t="shared" si="623"/>
        <x:v>0</x:v>
      </x:c>
      <x:c r="R1117" s="26" t="b">
        <x:f t="shared" si="624"/>
        <x:v>0</x:v>
      </x:c>
      <x:c r="S1117" s="26" t="b">
        <x:f t="shared" si="650"/>
        <x:v>0</x:v>
      </x:c>
      <x:c r="T1117" s="26" t="str">
        <x:f t="shared" si="651"/>
        <x:v>不调</x:v>
      </x:c>
      <x:c r="U1117" s="34">
        <x:f t="shared" si="625"/>
        <x:v>0.12559211896922201</x:v>
      </x:c>
      <x:c r="V1117" s="34">
        <x:f t="shared" si="626"/>
        <x:v>0.11804858229282973</x:v>
      </x:c>
      <x:c r="W1117" s="34">
        <x:f t="shared" si="627"/>
        <x:v>0.92657020004836133</x:v>
      </x:c>
      <x:c r="X1117" s="34">
        <x:f t="shared" si="628"/>
        <x:v>7.9435079913751802E-2</x:v>
      </x:c>
      <x:c r="Y1117" s="34">
        <x:f t="shared" si="652"/>
        <x:v>0.99998626710299976</x:v>
      </x:c>
      <x:c r="Z1117" s="34">
        <x:f t="shared" si="629"/>
        <x:v>0.12559039422558815</x:v>
      </x:c>
      <x:c r="AA1117" s="34">
        <x:f t="shared" si="630"/>
        <x:v>0.11804696114380808</x:v>
      </x:c>
      <x:c r="AB1117" s="34">
        <x:f t="shared" si="631"/>
        <x:v>0.92655747555524059</x:v>
      </x:c>
      <x:c r="AC1117" s="34">
        <x:f t="shared" si="632"/>
        <x:v>7.943398903998114E-2</x:v>
      </x:c>
      <x:c r="AD1117" s="34">
        <x:f t="shared" si="633"/>
        <x:v>1.2496288199646179</x:v>
      </x:c>
      <x:c r="AE1117" s="34">
        <x:f t="shared" si="653"/>
        <x:v>1.2540805620030449</x:v>
      </x:c>
      <x:c r="AF1117" s="33">
        <x:f t="shared" si="634"/>
        <x:v>-3.549805469687306E-3</x:v>
      </x:c>
      <x:c r="AG1117" s="33">
        <x:f t="shared" si="654"/>
        <x:v>1.3732655059512933E-3</x:v>
      </x:c>
      <x:c r="AH1117" s="30">
        <x:f t="shared" si="655"/>
        <x:v>45380</x:v>
      </x:c>
      <x:c r="AI1117" s="36">
        <x:f t="shared" si="635"/>
        <x:v>2024</x:v>
      </x:c>
      <x:c r="AJ1117" s="36">
        <x:f t="shared" si="636"/>
        <x:v>6</x:v>
      </x:c>
      <x:c r="AK1117" s="26">
        <x:f t="shared" si="637"/>
        <x:v>0</x:v>
      </x:c>
      <x:c r="AL1117" s="34">
        <x:f t="shared" si="656"/>
        <x:v>1.2453754244739068</x:v>
      </x:c>
      <x:c r="AM1117" s="35" t="str">
        <x:f t="shared" si="638"/>
      </x:c>
      <x:c r="AN1117" s="34">
        <x:f t="shared" si="657"/>
        <x:v>1.2540805620030449</x:v>
      </x:c>
      <x:c r="AO1117" s="35">
        <x:f t="shared" si="639"/>
        <x:v>-3.549805469687306E-3</x:v>
      </x:c>
      <x:c r="AP1117" s="31">
        <x:f t="shared" si="640"/>
        <x:v>1</x:v>
      </x:c>
      <x:c r="AQ1117" s="26" t="b">
        <x:f t="shared" si="641"/>
        <x:v>1</x:v>
      </x:c>
    </x:row>
    <x:row r="1118">
      <x:c r="A1118" s="30" t="n">
        <x:f>'净值底稿'!A1080</x:f>
        <x:v>45457</x:v>
      </x:c>
      <x:c r="B1118" s="32" t="n">
        <x:f>'净值底稿'!F1080</x:f>
        <x:v>1.7310854967376499</x:v>
      </x:c>
      <x:c r="C1118" s="32" t="n">
        <x:f>'净值底稿'!O1080</x:f>
        <x:v>1.1255493877371392</x:v>
      </x:c>
      <x:c r="D1118" s="32" t="n">
        <x:f>'净值底稿'!P1080</x:f>
        <x:v>1.6864</x:v>
      </x:c>
      <x:c r="E1118" s="32" t="n">
        <x:f>'净值底稿'!Q1080</x:f>
        <x:v>1.9338</x:v>
      </x:c>
      <x:c r="F1118" s="33">
        <x:f t="shared" si="642"/>
        <x:v>3.5235210344350953E-2</x:v>
      </x:c>
      <x:c r="G1118" s="33">
        <x:f t="shared" si="643"/>
        <x:v>3.4316842075574616E-3</x:v>
      </x:c>
      <x:c r="H1118" s="33">
        <x:f t="shared" si="644"/>
        <x:v>4.7460844803026703E-4</x:v>
      </x:c>
      <x:c r="I1118" s="33">
        <x:f t="shared" si="645"/>
        <x:v>-1.551109042965404E-4</x:v>
      </x:c>
      <x:c r="J1118" s="34">
        <x:f t="shared" si="646"/>
        <x:v>0.1300155981833567</x:v>
      </x:c>
      <x:c r="K1118" s="34">
        <x:f t="shared" si="647"/>
        <x:v>0.11845206103611544</x:v>
      </x:c>
      <x:c r="L1118" s="34">
        <x:f t="shared" si="648"/>
        <x:v>0.92699722756072467</x:v>
      </x:c>
      <x:c r="M1118" s="34">
        <x:f t="shared" si="649"/>
        <x:v>7.9421667962109269E-2</x:v>
      </x:c>
      <x:c r="N1118" s="34">
        <x:f t="shared" si="620"/>
        <x:v>1.2548865547423063</x:v>
      </x:c>
      <x:c r="O1118" s="35">
        <x:f t="shared" si="621"/>
        <x:v>0.19800009672626984</x:v>
      </x:c>
      <x:c r="P1118" s="26" t="b">
        <x:f t="shared" si="622"/>
        <x:v>0</x:v>
      </x:c>
      <x:c r="Q1118" s="26" t="b">
        <x:f t="shared" si="623"/>
        <x:v>0</x:v>
      </x:c>
      <x:c r="R1118" s="26" t="b">
        <x:f t="shared" si="624"/>
        <x:v>0</x:v>
      </x:c>
      <x:c r="S1118" s="26" t="b">
        <x:f t="shared" si="650"/>
        <x:v>0</x:v>
      </x:c>
      <x:c r="T1118" s="26" t="str">
        <x:f t="shared" si="651"/>
        <x:v>不调</x:v>
      </x:c>
      <x:c r="U1118" s="34">
        <x:f t="shared" si="625"/>
        <x:v>0.1300155981833567</x:v>
      </x:c>
      <x:c r="V1118" s="34">
        <x:f t="shared" si="626"/>
        <x:v>0.11845206103611544</x:v>
      </x:c>
      <x:c r="W1118" s="34">
        <x:f t="shared" si="627"/>
        <x:v>0.92699722756072467</x:v>
      </x:c>
      <x:c r="X1118" s="34">
        <x:f t="shared" si="628"/>
        <x:v>7.9421667962109269E-2</x:v>
      </x:c>
      <x:c r="Y1118" s="34">
        <x:f t="shared" si="652"/>
        <x:v>0.99998626710299976</x:v>
      </x:c>
      <x:c r="Z1118" s="34">
        <x:f t="shared" si="629"/>
        <x:v>0.13001381269253842</x:v>
      </x:c>
      <x:c r="AA1118" s="34">
        <x:f t="shared" si="630"/>
        <x:v>0.11845043434616176</x:v>
      </x:c>
      <x:c r="AB1118" s="34">
        <x:f t="shared" si="631"/>
        <x:v>0.92698449720327902</x:v>
      </x:c>
      <x:c r="AC1118" s="34">
        <x:f t="shared" si="632"/>
        <x:v>7.9420577272523551E-2</x:v>
      </x:c>
      <x:c r="AD1118" s="34">
        <x:f t="shared" si="633"/>
        <x:v>1.2548693215145028</x:v>
      </x:c>
      <x:c r="AE1118" s="34">
        <x:f t="shared" si="653"/>
        <x:v>1.2548693215145028</x:v>
      </x:c>
      <x:c r="AF1118" s="33">
        <x:f t="shared" si="634"/>
        <x:v>0</x:v>
      </x:c>
      <x:c r="AG1118" s="33">
        <x:f t="shared" si="654"/>
        <x:v>4.1936465181982019E-3</x:v>
      </x:c>
      <x:c r="AH1118" s="30">
        <x:f t="shared" si="655"/>
        <x:v>45380</x:v>
      </x:c>
      <x:c r="AI1118" s="36">
        <x:f t="shared" si="635"/>
        <x:v>2024</x:v>
      </x:c>
      <x:c r="AJ1118" s="36">
        <x:f t="shared" si="636"/>
        <x:v>6</x:v>
      </x:c>
      <x:c r="AK1118" s="26">
        <x:f t="shared" si="637"/>
        <x:v>0</x:v>
      </x:c>
      <x:c r="AL1118" s="34">
        <x:f t="shared" si="656"/>
        <x:v>1.2453754244739068</x:v>
      </x:c>
      <x:c r="AM1118" s="35" t="str">
        <x:f t="shared" si="638"/>
      </x:c>
      <x:c r="AN1118" s="34">
        <x:f t="shared" si="657"/>
        <x:v>1.2548693215145028</x:v>
      </x:c>
      <x:c r="AO1118" s="35">
        <x:f t="shared" si="639"/>
        <x:v>0</x:v>
      </x:c>
      <x:c r="AP1118" s="31">
        <x:f t="shared" si="640"/>
        <x:v>1</x:v>
      </x:c>
      <x:c r="AQ1118" s="26" t="b">
        <x:f t="shared" si="641"/>
        <x:v>1</x:v>
      </x:c>
    </x:row>
    <x:row r="1119">
      <x:c r="A1119" s="30" t="n">
        <x:f>'净值底稿'!A1081</x:f>
        <x:v>45460</x:v>
      </x:c>
      <x:c r="B1119" s="32" t="n">
        <x:f>'净值底稿'!F1081</x:f>
        <x:v>1.7703367615636676</x:v>
      </x:c>
      <x:c r="C1119" s="32" t="n">
        <x:f>'净值底稿'!O1081</x:f>
        <x:v>1.1218427441040821</x:v>
      </x:c>
      <x:c r="D1119" s="32" t="n">
        <x:f>'净值底稿'!P1081</x:f>
        <x:v>1.6866</x:v>
      </x:c>
      <x:c r="E1119" s="32" t="n">
        <x:f>'净值底稿'!Q1081</x:f>
        <x:v>1.9379</x:v>
      </x:c>
      <x:c r="F1119" s="33">
        <x:f t="shared" si="642"/>
        <x:v>2.2674365246539985E-2</x:v>
      </x:c>
      <x:c r="G1119" s="33">
        <x:f t="shared" si="643"/>
        <x:v>-3.2931861306495502E-3</x:v>
      </x:c>
      <x:c r="H1119" s="33">
        <x:f t="shared" si="644"/>
        <x:v>1.1859582542705915E-4</x:v>
      </x:c>
      <x:c r="I1119" s="33">
        <x:f t="shared" si="645"/>
        <x:v>2.120177888095931E-3</x:v>
      </x:c>
      <x:c r="J1119" s="34">
        <x:f t="shared" si="646"/>
        <x:v>0.13296179336862426</x:v>
      </x:c>
      <x:c r="K1119" s="34">
        <x:f t="shared" si="647"/>
        <x:v>0.11806035501860357</x:v>
      </x:c>
      <x:c r="L1119" s="34">
        <x:f t="shared" si="648"/>
        <x:v>0.92709443369488298</x:v>
      </x:c>
      <x:c r="M1119" s="34">
        <x:f t="shared" si="649"/>
        <x:v>7.9588963024316575E-2</x:v>
      </x:c>
      <x:c r="N1119" s="34">
        <x:f t="shared" si="620"/>
        <x:v>1.2577055451064272</x:v>
      </x:c>
      <x:c r="O1119" s="35">
        <x:f t="shared" si="621"/>
        <x:v>0.19958737509262256</x:v>
      </x:c>
      <x:c r="P1119" s="26" t="b">
        <x:f t="shared" si="622"/>
        <x:v>0</x:v>
      </x:c>
      <x:c r="Q1119" s="26" t="b">
        <x:f t="shared" si="623"/>
        <x:v>0</x:v>
      </x:c>
      <x:c r="R1119" s="26" t="b">
        <x:f t="shared" si="624"/>
        <x:v>0</x:v>
      </x:c>
      <x:c r="S1119" s="26" t="b">
        <x:f t="shared" si="650"/>
        <x:v>0</x:v>
      </x:c>
      <x:c r="T1119" s="26" t="str">
        <x:f t="shared" si="651"/>
        <x:v>不调</x:v>
      </x:c>
      <x:c r="U1119" s="34">
        <x:f t="shared" si="625"/>
        <x:v>0.13296179336862426</x:v>
      </x:c>
      <x:c r="V1119" s="34">
        <x:f t="shared" si="626"/>
        <x:v>0.11806035501860357</x:v>
      </x:c>
      <x:c r="W1119" s="34">
        <x:f t="shared" si="627"/>
        <x:v>0.92709443369488298</x:v>
      </x:c>
      <x:c r="X1119" s="34">
        <x:f t="shared" si="628"/>
        <x:v>7.9588963024316575E-2</x:v>
      </x:c>
      <x:c r="Y1119" s="34">
        <x:f t="shared" si="652"/>
        <x:v>0.99995880187477393</x:v>
      </x:c>
      <x:c r="Z1119" s="34">
        <x:f t="shared" si="629"/>
        <x:v>0.13295631559201079</x:v>
      </x:c>
      <x:c r="AA1119" s="34">
        <x:f t="shared" si="630"/>
        <x:v>0.11805549115331328</x:v>
      </x:c>
      <x:c r="AB1119" s="34">
        <x:f t="shared" si="631"/>
        <x:v>0.92705623914230717</x:v>
      </x:c>
      <x:c r="AC1119" s="34">
        <x:f t="shared" si="632"/>
        <x:v>7.9585684108251287E-2</x:v>
      </x:c>
      <x:c r="AD1119" s="34">
        <x:f t="shared" si="633"/>
        <x:v>1.2576537299958823</x:v>
      </x:c>
      <x:c r="AE1119" s="34">
        <x:f t="shared" si="653"/>
        <x:v>1.2576537299958823</x:v>
      </x:c>
      <x:c r="AF1119" s="33">
        <x:f t="shared" si="634"/>
        <x:v>0</x:v>
      </x:c>
      <x:c r="AG1119" s="33">
        <x:f t="shared" si="654"/>
        <x:v>2.2188832204608211E-3</x:v>
      </x:c>
      <x:c r="AH1119" s="30">
        <x:f t="shared" si="655"/>
        <x:v>45380</x:v>
      </x:c>
      <x:c r="AI1119" s="36">
        <x:f t="shared" si="635"/>
        <x:v>2024</x:v>
      </x:c>
      <x:c r="AJ1119" s="36">
        <x:f t="shared" si="636"/>
        <x:v>6</x:v>
      </x:c>
      <x:c r="AK1119" s="26">
        <x:f t="shared" si="637"/>
        <x:v>0</x:v>
      </x:c>
      <x:c r="AL1119" s="34">
        <x:f t="shared" si="656"/>
        <x:v>1.2453754244739068</x:v>
      </x:c>
      <x:c r="AM1119" s="35" t="str">
        <x:f t="shared" si="638"/>
      </x:c>
      <x:c r="AN1119" s="34">
        <x:f t="shared" si="657"/>
        <x:v>1.2576537299958823</x:v>
      </x:c>
      <x:c r="AO1119" s="35">
        <x:f t="shared" si="639"/>
        <x:v>0</x:v>
      </x:c>
      <x:c r="AP1119" s="31">
        <x:f t="shared" si="640"/>
        <x:v>1</x:v>
      </x:c>
      <x:c r="AQ1119" s="26" t="b">
        <x:f t="shared" si="641"/>
        <x:v>1</x:v>
      </x:c>
    </x:row>
    <x:row r="1120">
      <x:c r="A1120" s="30" t="n">
        <x:f>'净值底稿'!A1082</x:f>
        <x:v>45461</x:v>
      </x:c>
      <x:c r="B1120" s="32" t="n">
        <x:f>'净值底稿'!F1082</x:f>
        <x:v>1.79813310603447</x:v>
      </x:c>
      <x:c r="C1120" s="32" t="n">
        <x:f>'净值底稿'!O1082</x:f>
        <x:v>1.1307968199533613</x:v>
      </x:c>
      <x:c r="D1120" s="32" t="n">
        <x:f>'净值底稿'!P1082</x:f>
        <x:v>1.6874</x:v>
      </x:c>
      <x:c r="E1120" s="32" t="n">
        <x:f>'净值底稿'!Q1082</x:f>
        <x:v>1.9389</x:v>
      </x:c>
      <x:c r="F1120" s="33">
        <x:f t="shared" si="642"/>
        <x:v>1.5701162103334054E-2</x:v>
      </x:c>
      <x:c r="G1120" s="33">
        <x:f t="shared" si="643"/>
        <x:v>7.9815784309680282E-3</x:v>
      </x:c>
      <x:c r="H1120" s="33">
        <x:f t="shared" si="644"/>
        <x:v>4.7432704849992291E-4</x:v>
      </x:c>
      <x:c r="I1120" s="33">
        <x:f t="shared" si="645"/>
        <x:v>5.1602249858095917E-4</x:v>
      </x:c>
      <x:c r="J1120" s="34">
        <x:f t="shared" si="646"/>
        <x:v>0.13504388425578301</x:v>
      </x:c>
      <x:c r="K1120" s="34">
        <x:f t="shared" si="647"/>
        <x:v>0.11899776031515991</x:v>
      </x:c>
      <x:c r="L1120" s="34">
        <x:f t="shared" si="648"/>
        <x:v>0.92749596699201298</x:v>
      </x:c>
      <x:c r="M1120" s="34">
        <x:f t="shared" si="649"/>
        <x:v>7.9626752111816107E-2</x:v>
      </x:c>
      <x:c r="N1120" s="34">
        <x:f t="shared" si="620"/>
        <x:v>1.261164363674772</x:v>
      </x:c>
      <x:c r="O1120" s="35">
        <x:f t="shared" si="621"/>
        <x:v>0.201434207854334</x:v>
      </x:c>
      <x:c r="P1120" s="26" t="b">
        <x:f t="shared" si="622"/>
        <x:v>0</x:v>
      </x:c>
      <x:c r="Q1120" s="26" t="b">
        <x:f t="shared" si="623"/>
        <x:v>0</x:v>
      </x:c>
      <x:c r="R1120" s="26" t="b">
        <x:f t="shared" si="624"/>
        <x:v>0</x:v>
      </x:c>
      <x:c r="S1120" s="26" t="b">
        <x:f t="shared" si="650"/>
        <x:v>0</x:v>
      </x:c>
      <x:c r="T1120" s="26" t="str">
        <x:f t="shared" si="651"/>
        <x:v>不调</x:v>
      </x:c>
      <x:c r="U1120" s="34">
        <x:f t="shared" si="625"/>
        <x:v>0.13504388425578301</x:v>
      </x:c>
      <x:c r="V1120" s="34">
        <x:f t="shared" si="626"/>
        <x:v>0.11899776031515991</x:v>
      </x:c>
      <x:c r="W1120" s="34">
        <x:f t="shared" si="627"/>
        <x:v>0.92749596699201298</x:v>
      </x:c>
      <x:c r="X1120" s="34">
        <x:f t="shared" si="628"/>
        <x:v>7.9626752111816107E-2</x:v>
      </x:c>
      <x:c r="Y1120" s="34">
        <x:f t="shared" si="652"/>
        <x:v>0.99998626710299976</x:v>
      </x:c>
      <x:c r="Z1120" s="34">
        <x:f t="shared" si="629"/>
        <x:v>0.13504202971203</x:v>
      </x:c>
      <x:c r="AA1120" s="34">
        <x:f t="shared" si="630"/>
        <x:v>0.11899612613117423</x:v>
      </x:c>
      <x:c r="AB1120" s="34">
        <x:f t="shared" si="631"/>
        <x:v>0.92748322978543019</x:v>
      </x:c>
      <x:c r="AC1120" s="34">
        <x:f t="shared" si="632"/>
        <x:v>7.9625658605830887E-2</x:v>
      </x:c>
      <x:c r="AD1120" s="34">
        <x:f t="shared" si="633"/>
        <x:v>1.2611470442344652</x:v>
      </x:c>
      <x:c r="AE1120" s="34">
        <x:f t="shared" si="653"/>
        <x:v>1.2611470442344652</x:v>
      </x:c>
      <x:c r="AF1120" s="33">
        <x:f t="shared" si="634"/>
        <x:v>0</x:v>
      </x:c>
      <x:c r="AG1120" s="33">
        <x:f t="shared" si="654"/>
        <x:v>2.7776439215858595E-3</x:v>
      </x:c>
      <x:c r="AH1120" s="30">
        <x:f t="shared" si="655"/>
        <x:v>45380</x:v>
      </x:c>
      <x:c r="AI1120" s="36">
        <x:f t="shared" si="635"/>
        <x:v>2024</x:v>
      </x:c>
      <x:c r="AJ1120" s="36">
        <x:f t="shared" si="636"/>
        <x:v>6</x:v>
      </x:c>
      <x:c r="AK1120" s="26">
        <x:f t="shared" si="637"/>
        <x:v>0</x:v>
      </x:c>
      <x:c r="AL1120" s="34">
        <x:f t="shared" si="656"/>
        <x:v>1.2453754244739068</x:v>
      </x:c>
      <x:c r="AM1120" s="35" t="str">
        <x:f t="shared" si="638"/>
      </x:c>
      <x:c r="AN1120" s="34">
        <x:f t="shared" si="657"/>
        <x:v>1.2611470442344652</x:v>
      </x:c>
      <x:c r="AO1120" s="35">
        <x:f t="shared" si="639"/>
        <x:v>0</x:v>
      </x:c>
      <x:c r="AP1120" s="31">
        <x:f t="shared" si="640"/>
        <x:v>1</x:v>
      </x:c>
      <x:c r="AQ1120" s="26" t="b">
        <x:f t="shared" si="641"/>
        <x:v>1</x:v>
      </x:c>
    </x:row>
    <x:row r="1121">
      <x:c r="A1121" s="30" t="n">
        <x:f>'净值底稿'!A1083</x:f>
        <x:v>45462</x:v>
      </x:c>
      <x:c r="B1121" s="32" t="n">
        <x:f>'净值底稿'!F1083</x:f>
        <x:v>1.78266533962864</x:v>
      </x:c>
      <x:c r="C1121" s="32" t="n">
        <x:f>'净值底稿'!O1083</x:f>
        <x:v>1.1240560716002537</x:v>
      </x:c>
      <x:c r="D1121" s="32" t="n">
        <x:f>'净值底稿'!P1083</x:f>
        <x:v>1.6884</x:v>
      </x:c>
      <x:c r="E1121" s="32" t="n">
        <x:f>'净值底稿'!Q1083</x:f>
        <x:v>1.947</x:v>
      </x:c>
      <x:c r="F1121" s="33">
        <x:f t="shared" si="642"/>
        <x:v>-8.6021253676498155E-3</x:v>
      </x:c>
      <x:c r="G1121" s="33">
        <x:f t="shared" si="643"/>
        <x:v>-5.9610605850356491E-3</x:v>
      </x:c>
      <x:c r="H1121" s="33">
        <x:f t="shared" si="644"/>
        <x:v>5.9262771127177594E-4</x:v>
      </x:c>
      <x:c r="I1121" s="33">
        <x:f t="shared" si="645"/>
        <x:v>4.1776264892465775E-3</x:v>
      </x:c>
      <x:c r="J1121" s="34">
        <x:f t="shared" si="646"/>
        <x:v>0.13388038124254523</x:v>
      </x:c>
      <x:c r="K1121" s="34">
        <x:f t="shared" si="647"/>
        <x:v>0.11828678301392176</x:v>
      </x:c>
      <x:c r="L1121" s="34">
        <x:f t="shared" si="648"/>
        <x:v>0.92803288204914092</x:v>
      </x:c>
      <x:c r="M1121" s="34">
        <x:f t="shared" si="649"/>
        <x:v>7.9958304866446311E-2</x:v>
      </x:c>
      <x:c r="N1121" s="34">
        <x:f t="shared" si="620"/>
        <x:v>1.2601583511720542</x:v>
      </x:c>
      <x:c r="O1121" s="35">
        <x:f t="shared" si="621"/>
        <x:v>0.20010752142532734</x:v>
      </x:c>
      <x:c r="P1121" s="26" t="b">
        <x:f t="shared" si="622"/>
        <x:v>0</x:v>
      </x:c>
      <x:c r="Q1121" s="26" t="b">
        <x:f t="shared" si="623"/>
        <x:v>0</x:v>
      </x:c>
      <x:c r="R1121" s="26" t="b">
        <x:f t="shared" si="624"/>
        <x:v>0</x:v>
      </x:c>
      <x:c r="S1121" s="26" t="b">
        <x:f t="shared" si="650"/>
        <x:v>0</x:v>
      </x:c>
      <x:c r="T1121" s="26" t="str">
        <x:f t="shared" si="651"/>
        <x:v>不调</x:v>
      </x:c>
      <x:c r="U1121" s="34">
        <x:f t="shared" si="625"/>
        <x:v>0.13388038124254523</x:v>
      </x:c>
      <x:c r="V1121" s="34">
        <x:f t="shared" si="626"/>
        <x:v>0.11828678301392176</x:v>
      </x:c>
      <x:c r="W1121" s="34">
        <x:f t="shared" si="627"/>
        <x:v>0.92803288204914092</x:v>
      </x:c>
      <x:c r="X1121" s="34">
        <x:f t="shared" si="628"/>
        <x:v>7.9958304866446311E-2</x:v>
      </x:c>
      <x:c r="Y1121" s="34">
        <x:f t="shared" si="652"/>
        <x:v>0.99998626710299976</x:v>
      </x:c>
      <x:c r="Z1121" s="34">
        <x:f t="shared" si="629"/>
        <x:v>0.13387854267705926</x:v>
      </x:c>
      <x:c r="AA1121" s="34">
        <x:f t="shared" si="630"/>
        <x:v>0.11828515859371413</x:v>
      </x:c>
      <x:c r="AB1121" s="34">
        <x:f t="shared" si="631"/>
        <x:v>0.9280201374691589</x:v>
      </x:c>
      <x:c r="AC1121" s="34">
        <x:f t="shared" si="632"/>
        <x:v>7.9957206807281272E-2</x:v>
      </x:c>
      <x:c r="AD1121" s="34">
        <x:f t="shared" si="633"/>
        <x:v>1.2601410455472135</x:v>
      </x:c>
      <x:c r="AE1121" s="34">
        <x:f t="shared" si="653"/>
        <x:v>1.2611470442344652</x:v>
      </x:c>
      <x:c r="AF1121" s="33">
        <x:f t="shared" si="634"/>
        <x:v>-7.9768548152314711E-4</x:v>
      </x:c>
      <x:c r="AG1121" s="33">
        <x:f t="shared" si="654"/>
        <x:v>-7.9768548152314711E-4</x:v>
      </x:c>
      <x:c r="AH1121" s="30">
        <x:f t="shared" si="655"/>
        <x:v>45380</x:v>
      </x:c>
      <x:c r="AI1121" s="36">
        <x:f t="shared" si="635"/>
        <x:v>2024</x:v>
      </x:c>
      <x:c r="AJ1121" s="36">
        <x:f t="shared" si="636"/>
        <x:v>6</x:v>
      </x:c>
      <x:c r="AK1121" s="26">
        <x:f t="shared" si="637"/>
        <x:v>0</x:v>
      </x:c>
      <x:c r="AL1121" s="34">
        <x:f t="shared" si="656"/>
        <x:v>1.2453754244739068</x:v>
      </x:c>
      <x:c r="AM1121" s="35" t="str">
        <x:f t="shared" si="638"/>
      </x:c>
      <x:c r="AN1121" s="34">
        <x:f t="shared" si="657"/>
        <x:v>1.2611470442344652</x:v>
      </x:c>
      <x:c r="AO1121" s="35">
        <x:f t="shared" si="639"/>
        <x:v>-7.9768548152314711E-4</x:v>
      </x:c>
      <x:c r="AP1121" s="31">
        <x:f t="shared" si="640"/>
        <x:v>1</x:v>
      </x:c>
      <x:c r="AQ1121" s="26" t="b">
        <x:f t="shared" si="641"/>
        <x:v>1</x:v>
      </x:c>
    </x:row>
    <x:row r="1122">
      <x:c r="A1122" s="30" t="n">
        <x:f>'净值底稿'!A1084</x:f>
        <x:v>45463</x:v>
      </x:c>
      <x:c r="B1122" s="32" t="n">
        <x:f>'净值底稿'!F1084</x:f>
        <x:v>1.7668981304419475</x:v>
      </x:c>
      <x:c r="C1122" s="32" t="n">
        <x:f>'净值底稿'!O1084</x:f>
        <x:v>1.1083045659108899</x:v>
      </x:c>
      <x:c r="D1122" s="32" t="n">
        <x:f>'净值底稿'!P1084</x:f>
        <x:v>1.6887</x:v>
      </x:c>
      <x:c r="E1122" s="32" t="n">
        <x:f>'净值底稿'!Q1084</x:f>
        <x:v>1.9616</x:v>
      </x:c>
      <x:c r="F1122" s="33">
        <x:f t="shared" si="642"/>
        <x:v>-8.8447387382183384E-3</x:v>
      </x:c>
      <x:c r="G1122" s="33">
        <x:f t="shared" si="643"/>
        <x:v>-1.4013096043277717E-2</x:v>
      </x:c>
      <x:c r="H1122" s="33">
        <x:f t="shared" si="644"/>
        <x:v>1.7768301350407079E-4</x:v>
      </x:c>
      <x:c r="I1122" s="33">
        <x:f t="shared" si="645"/>
        <x:v>7.4987159732922137E-3</x:v>
      </x:c>
      <x:c r="J1122" s="34">
        <x:f t="shared" si="646"/>
        <x:v>0.13269442194442727</x:v>
      </x:c>
      <x:c r="K1122" s="34">
        <x:f t="shared" si="647"/>
        <x:v>0.11662761730584609</x:v>
      </x:c>
      <x:c r="L1122" s="34">
        <x:f t="shared" si="648"/>
        <x:v>0.92818503088377691</x:v>
      </x:c>
      <x:c r="M1122" s="34">
        <x:f t="shared" si="649"/>
        <x:v>8.0556783191146855E-2</x:v>
      </x:c>
      <x:c r="N1122" s="34">
        <x:f t="shared" si="620"/>
        <x:v>1.2580638533251971</x:v>
      </x:c>
      <x:c r="O1122" s="35">
        <x:f t="shared" si="621"/>
        <x:v>0.1981791612494776</x:v>
      </x:c>
      <x:c r="P1122" s="26" t="b">
        <x:f t="shared" si="622"/>
        <x:v>0</x:v>
      </x:c>
      <x:c r="Q1122" s="26" t="b">
        <x:f t="shared" si="623"/>
        <x:v>0</x:v>
      </x:c>
      <x:c r="R1122" s="26" t="b">
        <x:f t="shared" si="624"/>
        <x:v>0</x:v>
      </x:c>
      <x:c r="S1122" s="26" t="b">
        <x:f t="shared" si="650"/>
        <x:v>0</x:v>
      </x:c>
      <x:c r="T1122" s="26" t="str">
        <x:f t="shared" si="651"/>
        <x:v>不调</x:v>
      </x:c>
      <x:c r="U1122" s="34">
        <x:f t="shared" si="625"/>
        <x:v>0.13269442194442727</x:v>
      </x:c>
      <x:c r="V1122" s="34">
        <x:f t="shared" si="626"/>
        <x:v>0.11662761730584609</x:v>
      </x:c>
      <x:c r="W1122" s="34">
        <x:f t="shared" si="627"/>
        <x:v>0.92818503088377691</x:v>
      </x:c>
      <x:c r="X1122" s="34">
        <x:f t="shared" si="628"/>
        <x:v>8.0556783191146855E-2</x:v>
      </x:c>
      <x:c r="Y1122" s="34">
        <x:f t="shared" si="652"/>
        <x:v>0.99998626710299976</x:v>
      </x:c>
      <x:c r="Z1122" s="34">
        <x:f t="shared" si="629"/>
        <x:v>0.13269259966559821</x:v>
      </x:c>
      <x:c r="AA1122" s="34">
        <x:f t="shared" si="630"/>
        <x:v>0.11662601567079024</x:v>
      </x:c>
      <x:c r="AB1122" s="34">
        <x:f t="shared" si="631"/>
        <x:v>0.92817228421435061</x:v>
      </x:c>
      <x:c r="AC1122" s="34">
        <x:f t="shared" si="632"/>
        <x:v>8.0555676913140625E-2</x:v>
      </x:c>
      <x:c r="AD1122" s="34">
        <x:f t="shared" si="633"/>
        <x:v>1.2580465764638795</x:v>
      </x:c>
      <x:c r="AE1122" s="34">
        <x:f t="shared" si="653"/>
        <x:v>1.2611470442344652</x:v>
      </x:c>
      <x:c r="AF1122" s="33">
        <x:f t="shared" si="634"/>
        <x:v>-2.4584506499539804E-3</x:v>
      </x:c>
      <x:c r="AG1122" s="33">
        <x:f t="shared" si="654"/>
        <x:v>-1.6620909942858253E-3</x:v>
      </x:c>
      <x:c r="AH1122" s="30">
        <x:f t="shared" si="655"/>
        <x:v>45380</x:v>
      </x:c>
      <x:c r="AI1122" s="36">
        <x:f t="shared" si="635"/>
        <x:v>2024</x:v>
      </x:c>
      <x:c r="AJ1122" s="36">
        <x:f t="shared" si="636"/>
        <x:v>6</x:v>
      </x:c>
      <x:c r="AK1122" s="26">
        <x:f t="shared" si="637"/>
        <x:v>0</x:v>
      </x:c>
      <x:c r="AL1122" s="34">
        <x:f t="shared" si="656"/>
        <x:v>1.2453754244739068</x:v>
      </x:c>
      <x:c r="AM1122" s="35" t="str">
        <x:f t="shared" si="638"/>
      </x:c>
      <x:c r="AN1122" s="34">
        <x:f t="shared" si="657"/>
        <x:v>1.2611470442344652</x:v>
      </x:c>
      <x:c r="AO1122" s="35">
        <x:f t="shared" si="639"/>
        <x:v>-2.4584506499539804E-3</x:v>
      </x:c>
      <x:c r="AP1122" s="31">
        <x:f t="shared" si="640"/>
        <x:v>1</x:v>
      </x:c>
      <x:c r="AQ1122" s="26" t="b">
        <x:f t="shared" si="641"/>
        <x:v>1</x:v>
      </x:c>
    </x:row>
    <x:row r="1123">
      <x:c r="A1123" s="30" t="n">
        <x:f>'净值底稿'!A1085</x:f>
        <x:v>45464</x:v>
      </x:c>
      <x:c r="B1123" s="32" t="n">
        <x:f>'净值底稿'!F1085</x:f>
        <x:v>1.7729345032729875</x:v>
      </x:c>
      <x:c r="C1123" s="32" t="n">
        <x:f>'净值底稿'!O1085</x:f>
        <x:v>1.1098533384452802</x:v>
      </x:c>
      <x:c r="D1123" s="32" t="n">
        <x:f>'净值底稿'!P1085</x:f>
        <x:v>1.6881</x:v>
      </x:c>
      <x:c r="E1123" s="32" t="n">
        <x:f>'净值底稿'!Q1085</x:f>
        <x:v>1.9688</x:v>
      </x:c>
      <x:c r="F1123" s="33">
        <x:f t="shared" si="642"/>
        <x:v>3.416367207050186E-3</x:v>
      </x:c>
      <x:c r="G1123" s="33">
        <x:f t="shared" si="643"/>
        <x:v>1.3974250237951402E-3</x:v>
      </x:c>
      <x:c r="H1123" s="33">
        <x:f t="shared" si="644"/>
        <x:v>-3.553028957187232E-4</x:v>
      </x:c>
      <x:c r="I1123" s="33">
        <x:f t="shared" si="645"/>
        <x:v>3.6704730831973453E-3</x:v>
      </x:c>
      <x:c r="J1123" s="34">
        <x:f t="shared" si="646"/>
        <x:v>0.13314592631171399</x:v>
      </x:c>
      <x:c r="K1123" s="34">
        <x:f t="shared" si="647"/>
        <x:v>0.11678899178351412</x:v>
      </x:c>
      <x:c r="L1123" s="34">
        <x:f t="shared" si="648"/>
        <x:v>0.92784250191404338</x:v>
      </x:c>
      <x:c r="M1123" s="34">
        <x:f t="shared" si="649"/>
        <x:v>8.0851354356949054E-2</x:v>
      </x:c>
      <x:c r="N1123" s="34">
        <x:f t="shared" si="620"/>
        <x:v>1.2586287743662206</x:v>
      </x:c>
      <x:c r="O1123" s="35">
        <x:f t="shared" si="621"/>
        <x:v>0.19857715252146704</x:v>
      </x:c>
      <x:c r="P1123" s="26" t="b">
        <x:f t="shared" si="622"/>
        <x:v>0</x:v>
      </x:c>
      <x:c r="Q1123" s="26" t="b">
        <x:f t="shared" si="623"/>
        <x:v>0</x:v>
      </x:c>
      <x:c r="R1123" s="26" t="b">
        <x:f t="shared" si="624"/>
        <x:v>0</x:v>
      </x:c>
      <x:c r="S1123" s="26" t="b">
        <x:f t="shared" si="650"/>
        <x:v>0</x:v>
      </x:c>
      <x:c r="T1123" s="26" t="str">
        <x:f t="shared" si="651"/>
        <x:v>不调</x:v>
      </x:c>
      <x:c r="U1123" s="34">
        <x:f t="shared" si="625"/>
        <x:v>0.13314592631171399</x:v>
      </x:c>
      <x:c r="V1123" s="34">
        <x:f t="shared" si="626"/>
        <x:v>0.11678899178351412</x:v>
      </x:c>
      <x:c r="W1123" s="34">
        <x:f t="shared" si="627"/>
        <x:v>0.92784250191404338</x:v>
      </x:c>
      <x:c r="X1123" s="34">
        <x:f t="shared" si="628"/>
        <x:v>8.0851354356949054E-2</x:v>
      </x:c>
      <x:c r="Y1123" s="34">
        <x:f t="shared" si="652"/>
        <x:v>0.99998626710299976</x:v>
      </x:c>
      <x:c r="Z1123" s="34">
        <x:f t="shared" si="629"/>
        <x:v>0.13314409783242195</x:v>
      </x:c>
      <x:c r="AA1123" s="34">
        <x:f t="shared" si="630"/>
        <x:v>0.1167873879323192</x:v>
      </x:c>
      <x:c r="AB1123" s="34">
        <x:f t="shared" si="631"/>
        <x:v>0.92782975994853212</x:v>
      </x:c>
      <x:c r="AC1123" s="34">
        <x:f t="shared" si="632"/>
        <x:v>8.0850244033627339E-2</x:v>
      </x:c>
      <x:c r="AD1123" s="34">
        <x:f t="shared" si="633"/>
        <x:v>1.2586114897469007</x:v>
      </x:c>
      <x:c r="AE1123" s="34">
        <x:f t="shared" si="653"/>
        <x:v>1.2611470442344652</x:v>
      </x:c>
      <x:c r="AF1123" s="33">
        <x:f t="shared" si="634"/>
        <x:v>-2.0105145543147795E-3</x:v>
      </x:c>
      <x:c r="AG1123" s="33">
        <x:f t="shared" si="654"/>
        <x:v>4.4904003841339524E-4</x:v>
      </x:c>
      <x:c r="AH1123" s="30">
        <x:f t="shared" si="655"/>
        <x:v>45380</x:v>
      </x:c>
      <x:c r="AI1123" s="36">
        <x:f t="shared" si="635"/>
        <x:v>2024</x:v>
      </x:c>
      <x:c r="AJ1123" s="36">
        <x:f t="shared" si="636"/>
        <x:v>6</x:v>
      </x:c>
      <x:c r="AK1123" s="26">
        <x:f t="shared" si="637"/>
        <x:v>0</x:v>
      </x:c>
      <x:c r="AL1123" s="34">
        <x:f t="shared" si="656"/>
        <x:v>1.2453754244739068</x:v>
      </x:c>
      <x:c r="AM1123" s="35" t="str">
        <x:f t="shared" si="638"/>
      </x:c>
      <x:c r="AN1123" s="34">
        <x:f t="shared" si="657"/>
        <x:v>1.2611470442344652</x:v>
      </x:c>
      <x:c r="AO1123" s="35">
        <x:f t="shared" si="639"/>
        <x:v>-2.0105145543147795E-3</x:v>
      </x:c>
      <x:c r="AP1123" s="31">
        <x:f t="shared" si="640"/>
        <x:v>1</x:v>
      </x:c>
      <x:c r="AQ1123" s="26" t="b">
        <x:f t="shared" si="641"/>
        <x:v>1</x:v>
      </x:c>
    </x:row>
    <x:row r="1124">
      <x:c r="A1124" s="30" t="n">
        <x:f>'净值底稿'!A1086</x:f>
        <x:v>45467</x:v>
      </x:c>
      <x:c r="B1124" s="32" t="n">
        <x:f>'净值底稿'!F1086</x:f>
        <x:v>1.7439017548669</x:v>
      </x:c>
      <x:c r="C1124" s="32" t="n">
        <x:f>'净值底稿'!O1086</x:f>
        <x:v>1.0854981370076962</x:v>
      </x:c>
      <x:c r="D1124" s="32" t="n">
        <x:f>'净值底稿'!P1086</x:f>
        <x:v>1.6891</x:v>
      </x:c>
      <x:c r="E1124" s="32" t="n">
        <x:f>'净值底稿'!Q1086</x:f>
        <x:v>1.9457</x:v>
      </x:c>
      <x:c r="F1124" s="33">
        <x:f t="shared" si="642"/>
        <x:v>-1.6375533530703201E-2</x:v>
      </x:c>
      <x:c r="G1124" s="33">
        <x:f t="shared" si="643"/>
        <x:v>-2.194452239221234E-2</x:v>
      </x:c>
      <x:c r="H1124" s="33">
        <x:f t="shared" si="644"/>
        <x:v>5.9238196789301867E-4</x:v>
      </x:c>
      <x:c r="I1124" s="33">
        <x:f t="shared" si="645"/>
        <x:v>-1.1733035351483179E-2</x:v>
      </x:c>
      <x:c r="J1124" s="34">
        <x:f t="shared" si="646"/>
        <x:v>0.13096379219395191</x:v>
      </x:c>
      <x:c r="K1124" s="34">
        <x:f t="shared" si="647"/>
        <x:v>0.11422454448271044</x:v>
      </x:c>
      <x:c r="L1124" s="34">
        <x:f t="shared" si="648"/>
        <x:v>0.92837938956760013</x:v>
      </x:c>
      <x:c r="M1124" s="34">
        <x:f t="shared" si="649"/>
        <x:v>7.9901625262204748E-2</x:v>
      </x:c>
      <x:c r="N1124" s="34">
        <x:f t="shared" si="620"/>
        <x:v>1.2534693515064672</x:v>
      </x:c>
      <x:c r="O1124" s="35">
        <x:f t="shared" si="621"/>
        <x:v>0.19560776366967861</x:v>
      </x:c>
      <x:c r="P1124" s="26" t="b">
        <x:f t="shared" si="622"/>
        <x:v>0</x:v>
      </x:c>
      <x:c r="Q1124" s="26" t="b">
        <x:f t="shared" si="623"/>
        <x:v>0</x:v>
      </x:c>
      <x:c r="R1124" s="26" t="b">
        <x:f t="shared" si="624"/>
        <x:v>0</x:v>
      </x:c>
      <x:c r="S1124" s="26" t="b">
        <x:f t="shared" si="650"/>
        <x:v>0</x:v>
      </x:c>
      <x:c r="T1124" s="26" t="str">
        <x:f t="shared" si="651"/>
        <x:v>不调</x:v>
      </x:c>
      <x:c r="U1124" s="34">
        <x:f t="shared" si="625"/>
        <x:v>0.13096379219395191</x:v>
      </x:c>
      <x:c r="V1124" s="34">
        <x:f t="shared" si="626"/>
        <x:v>0.11422454448271044</x:v>
      </x:c>
      <x:c r="W1124" s="34">
        <x:f t="shared" si="627"/>
        <x:v>0.92837938956760013</x:v>
      </x:c>
      <x:c r="X1124" s="34">
        <x:f t="shared" si="628"/>
        <x:v>7.9901625262204748E-2</x:v>
      </x:c>
      <x:c r="Y1124" s="34">
        <x:f t="shared" si="652"/>
        <x:v>0.99995880187477393</x:v>
      </x:c>
      <x:c r="Z1124" s="34">
        <x:f t="shared" si="629"/>
        <x:v>0.13095839673124102</x:v>
      </x:c>
      <x:c r="AA1124" s="34">
        <x:f t="shared" si="630"/>
        <x:v>0.11421983864562295</x:v>
      </x:c>
      <x:c r="AB1124" s="34">
        <x:f t="shared" si="631"/>
        <x:v>0.92834114207725138</x:v>
      </x:c>
      <x:c r="AC1124" s="34">
        <x:f t="shared" si="632"/>
        <x:v>7.9898333465041424E-2</x:v>
      </x:c>
      <x:c r="AD1124" s="34">
        <x:f t="shared" si="633"/>
        <x:v>1.2534177109191567</x:v>
      </x:c>
      <x:c r="AE1124" s="34">
        <x:f t="shared" si="653"/>
        <x:v>1.2611470442344652</x:v>
      </x:c>
      <x:c r="AF1124" s="33">
        <x:f t="shared" si="634"/>
        <x:v>-6.1288121402214291E-3</x:v>
      </x:c>
      <x:c r="AG1124" s="33">
        <x:f t="shared" si="654"/>
        <x:v>-4.1265941635321157E-3</x:v>
      </x:c>
      <x:c r="AH1124" s="30">
        <x:f t="shared" si="655"/>
        <x:v>45380</x:v>
      </x:c>
      <x:c r="AI1124" s="36">
        <x:f t="shared" si="635"/>
        <x:v>2024</x:v>
      </x:c>
      <x:c r="AJ1124" s="36">
        <x:f t="shared" si="636"/>
        <x:v>6</x:v>
      </x:c>
      <x:c r="AK1124" s="26">
        <x:f t="shared" si="637"/>
        <x:v>0</x:v>
      </x:c>
      <x:c r="AL1124" s="34">
        <x:f t="shared" si="656"/>
        <x:v>1.2453754244739068</x:v>
      </x:c>
      <x:c r="AM1124" s="35" t="str">
        <x:f t="shared" si="638"/>
      </x:c>
      <x:c r="AN1124" s="34">
        <x:f t="shared" si="657"/>
        <x:v>1.2611470442344652</x:v>
      </x:c>
      <x:c r="AO1124" s="35">
        <x:f t="shared" si="639"/>
        <x:v>-6.1288121402214291E-3</x:v>
      </x:c>
      <x:c r="AP1124" s="31">
        <x:f t="shared" si="640"/>
        <x:v>1</x:v>
      </x:c>
      <x:c r="AQ1124" s="26" t="b">
        <x:f t="shared" si="641"/>
        <x:v>1</x:v>
      </x:c>
    </x:row>
    <x:row r="1125">
      <x:c r="A1125" s="30" t="n">
        <x:f>'净值底稿'!A1087</x:f>
        <x:v>45468</x:v>
      </x:c>
      <x:c r="B1125" s="32" t="n">
        <x:f>'净值底稿'!F1087</x:f>
        <x:v>1.69942994178047</x:v>
      </x:c>
      <x:c r="C1125" s="32" t="n">
        <x:f>'净值底稿'!O1087</x:f>
        <x:v>1.0837280817711064</x:v>
      </x:c>
      <x:c r="D1125" s="32" t="n">
        <x:f>'净值底稿'!P1087</x:f>
        <x:v>1.6901</x:v>
      </x:c>
      <x:c r="E1125" s="32" t="n">
        <x:f>'净值底稿'!Q1087</x:f>
        <x:v>1.9446</x:v>
      </x:c>
      <x:c r="F1125" s="33">
        <x:f t="shared" si="642"/>
        <x:v>-2.5501329396749428E-2</x:v>
      </x:c>
      <x:c r="G1125" s="33">
        <x:f t="shared" si="643"/>
        <x:v>-1.6306386683160312E-3</x:v>
      </x:c>
      <x:c r="H1125" s="33">
        <x:f t="shared" si="644"/>
        <x:v>5.9203125925044731E-4</x:v>
      </x:c>
      <x:c r="I1125" s="33">
        <x:f t="shared" si="645"/>
        <x:v>-5.6534923163897854E-4</x:v>
      </x:c>
      <x:c r="J1125" s="34">
        <x:f t="shared" si="646"/>
        <x:v>0.12761878351892744</x:v>
      </x:c>
      <x:c r="K1125" s="34">
        <x:f t="shared" si="647"/>
        <x:v>0.11403358736003857</x:v>
      </x:c>
      <x:c r="L1125" s="34">
        <x:f t="shared" si="648"/>
        <x:v>0.92889074905260938</x:v>
      </x:c>
      <x:c r="M1125" s="34">
        <x:f t="shared" si="649"/>
        <x:v>7.985316300360773E-2</x:v>
      </x:c>
      <x:c r="N1125" s="34">
        <x:f t="shared" si="620"/>
        <x:v>1.2503962829351831</x:v>
      </x:c>
      <x:c r="O1125" s="35">
        <x:f t="shared" si="621"/>
        <x:v>0.19326062799204</x:v>
      </x:c>
      <x:c r="P1125" s="26" t="b">
        <x:f t="shared" si="622"/>
        <x:v>0</x:v>
      </x:c>
      <x:c r="Q1125" s="26" t="b">
        <x:f t="shared" si="623"/>
        <x:v>0</x:v>
      </x:c>
      <x:c r="R1125" s="26" t="b">
        <x:f t="shared" si="624"/>
        <x:v>0</x:v>
      </x:c>
      <x:c r="S1125" s="26" t="b">
        <x:f t="shared" si="650"/>
        <x:v>0</x:v>
      </x:c>
      <x:c r="T1125" s="26" t="str">
        <x:f t="shared" si="651"/>
        <x:v>不调</x:v>
      </x:c>
      <x:c r="U1125" s="34">
        <x:f t="shared" si="625"/>
        <x:v>0.12761878351892744</x:v>
      </x:c>
      <x:c r="V1125" s="34">
        <x:f t="shared" si="626"/>
        <x:v>0.11403358736003857</x:v>
      </x:c>
      <x:c r="W1125" s="34">
        <x:f t="shared" si="627"/>
        <x:v>0.92889074905260938</x:v>
      </x:c>
      <x:c r="X1125" s="34">
        <x:f t="shared" si="628"/>
        <x:v>7.985316300360773E-2</x:v>
      </x:c>
      <x:c r="Y1125" s="34">
        <x:f t="shared" si="652"/>
        <x:v>0.99998626710299976</x:v>
      </x:c>
      <x:c r="Z1125" s="34">
        <x:f t="shared" si="629"/>
        <x:v>0.12761703094331808</x:v>
      </x:c>
      <x:c r="AA1125" s="34">
        <x:f t="shared" si="630"/>
        <x:v>0.11403202134852879</x:v>
      </x:c>
      <x:c r="AB1125" s="34">
        <x:f t="shared" si="631"/>
        <x:v>0.92887799269162818</x:v>
      </x:c>
      <x:c r="AC1125" s="34">
        <x:f t="shared" si="632"/>
        <x:v>7.9852066388345064E-2</x:v>
      </x:c>
      <x:c r="AD1125" s="34">
        <x:f t="shared" si="633"/>
        <x:v>1.2503791113718201</x:v>
      </x:c>
      <x:c r="AE1125" s="34">
        <x:f t="shared" si="653"/>
        <x:v>1.2611470442344652</x:v>
      </x:c>
      <x:c r="AF1125" s="33">
        <x:f t="shared" si="634"/>
        <x:v>-8.5382056849535592E-3</x:v>
      </x:c>
      <x:c r="AG1125" s="33">
        <x:f t="shared" si="654"/>
        <x:v>-2.4242513256880205E-3</x:v>
      </x:c>
      <x:c r="AH1125" s="30">
        <x:f t="shared" si="655"/>
        <x:v>45380</x:v>
      </x:c>
      <x:c r="AI1125" s="36">
        <x:f t="shared" si="635"/>
        <x:v>2024</x:v>
      </x:c>
      <x:c r="AJ1125" s="36">
        <x:f t="shared" si="636"/>
        <x:v>6</x:v>
      </x:c>
      <x:c r="AK1125" s="26">
        <x:f t="shared" si="637"/>
        <x:v>0</x:v>
      </x:c>
      <x:c r="AL1125" s="34">
        <x:f t="shared" si="656"/>
        <x:v>1.2453754244739068</x:v>
      </x:c>
      <x:c r="AM1125" s="35" t="str">
        <x:f t="shared" si="638"/>
      </x:c>
      <x:c r="AN1125" s="34">
        <x:f t="shared" si="657"/>
        <x:v>1.2611470442344652</x:v>
      </x:c>
      <x:c r="AO1125" s="35">
        <x:f t="shared" si="639"/>
        <x:v>-8.5382056849535592E-3</x:v>
      </x:c>
      <x:c r="AP1125" s="31">
        <x:f t="shared" si="640"/>
        <x:v>1</x:v>
      </x:c>
      <x:c r="AQ1125" s="26" t="b">
        <x:f t="shared" si="641"/>
        <x:v>1</x:v>
      </x:c>
    </x:row>
    <x:row r="1126">
      <x:c r="A1126" s="30" t="n">
        <x:f>'净值底稿'!A1088</x:f>
        <x:v>45469</x:v>
      </x:c>
      <x:c r="B1126" s="32" t="n">
        <x:f>'净值底稿'!F1088</x:f>
        <x:v>1.7361804890711425</x:v>
      </x:c>
      <x:c r="C1126" s="32" t="n">
        <x:f>'净值底稿'!O1088</x:f>
        <x:v>1.1051216961587562</x:v>
      </x:c>
      <x:c r="D1126" s="32" t="n">
        <x:f>'净值底稿'!P1088</x:f>
        <x:v>1.6906</x:v>
      </x:c>
      <x:c r="E1126" s="32" t="n">
        <x:f>'净值底稿'!Q1088</x:f>
        <x:v>1.9326</x:v>
      </x:c>
      <x:c r="F1126" s="33">
        <x:f t="shared" si="642"/>
        <x:v>2.1625220544348789E-2</x:v>
      </x:c>
      <x:c r="G1126" s="33">
        <x:f t="shared" si="643"/>
        <x:v>1.9740758542204473E-2</x:v>
      </x:c>
      <x:c r="H1126" s="33">
        <x:f t="shared" si="644"/>
        <x:v>2.958404828117267E-4</x:v>
      </x:c>
      <x:c r="I1126" s="33">
        <x:f t="shared" si="645"/>
        <x:v>-6.1709348966368927E-3</x:v>
      </x:c>
      <x:c r="J1126" s="34">
        <x:f t="shared" si="646"/>
        <x:v>0.13037677738268233</x:v>
      </x:c>
      <x:c r="K1126" s="34">
        <x:f t="shared" si="647"/>
        <x:v>0.1162830999480496</x:v>
      </x:c>
      <x:c r="L1126" s="34">
        <x:f t="shared" si="648"/>
        <x:v>0.92915279240545923</x:v>
      </x:c>
      <x:c r="M1126" s="34">
        <x:f t="shared" si="649"/>
        <x:v>7.9359304485300652E-2</x:v>
      </x:c>
      <x:c r="N1126" s="34">
        <x:f t="shared" si="620"/>
        <x:v>1.2551719742214917</x:v>
      </x:c>
      <x:c r="O1126" s="35">
        <x:f t="shared" si="621"/>
        <x:v>0.19651480625491205</x:v>
      </x:c>
      <x:c r="P1126" s="26" t="b">
        <x:f t="shared" si="622"/>
        <x:v>0</x:v>
      </x:c>
      <x:c r="Q1126" s="26" t="b">
        <x:f t="shared" si="623"/>
        <x:v>0</x:v>
      </x:c>
      <x:c r="R1126" s="26" t="b">
        <x:f t="shared" si="624"/>
        <x:v>0</x:v>
      </x:c>
      <x:c r="S1126" s="26" t="b">
        <x:f t="shared" si="650"/>
        <x:v>0</x:v>
      </x:c>
      <x:c r="T1126" s="26" t="str">
        <x:f t="shared" si="651"/>
        <x:v>不调</x:v>
      </x:c>
      <x:c r="U1126" s="34">
        <x:f t="shared" si="625"/>
        <x:v>0.13037677738268233</x:v>
      </x:c>
      <x:c r="V1126" s="34">
        <x:f t="shared" si="626"/>
        <x:v>0.1162830999480496</x:v>
      </x:c>
      <x:c r="W1126" s="34">
        <x:f t="shared" si="627"/>
        <x:v>0.92915279240545923</x:v>
      </x:c>
      <x:c r="X1126" s="34">
        <x:f t="shared" si="628"/>
        <x:v>7.9359304485300652E-2</x:v>
      </x:c>
      <x:c r="Y1126" s="34">
        <x:f t="shared" si="652"/>
        <x:v>0.99998626710299976</x:v>
      </x:c>
      <x:c r="Z1126" s="34">
        <x:f t="shared" si="629"/>
        <x:v>0.13037498693182731</x:v>
      </x:c>
      <x:c r="AA1126" s="34">
        <x:f t="shared" si="630"/>
        <x:v>0.11628150304421514</x:v>
      </x:c>
      <x:c r="AB1126" s="34">
        <x:f t="shared" si="631"/>
        <x:v>0.92914003244586363</x:v>
      </x:c>
      <x:c r="AC1126" s="34">
        <x:f t="shared" si="632"/>
        <x:v>7.9358214652146139E-2</x:v>
      </x:c>
      <x:c r="AD1126" s="34">
        <x:f t="shared" si="633"/>
        <x:v>1.2551547370740521</x:v>
      </x:c>
      <x:c r="AE1126" s="34">
        <x:f t="shared" si="653"/>
        <x:v>1.2611470442344652</x:v>
      </x:c>
      <x:c r="AF1126" s="33">
        <x:f t="shared" si="634"/>
        <x:v>-4.7514738172744764E-3</x:v>
      </x:c>
      <x:c r="AG1126" s="33">
        <x:f t="shared" si="654"/>
        <x:v>3.8193421969379138E-3</x:v>
      </x:c>
      <x:c r="AH1126" s="30">
        <x:f t="shared" si="655"/>
        <x:v>45380</x:v>
      </x:c>
      <x:c r="AI1126" s="36">
        <x:f t="shared" si="635"/>
        <x:v>2024</x:v>
      </x:c>
      <x:c r="AJ1126" s="36">
        <x:f t="shared" si="636"/>
        <x:v>6</x:v>
      </x:c>
      <x:c r="AK1126" s="26">
        <x:f t="shared" si="637"/>
        <x:v>0</x:v>
      </x:c>
      <x:c r="AL1126" s="34">
        <x:f t="shared" si="656"/>
        <x:v>1.2453754244739068</x:v>
      </x:c>
      <x:c r="AM1126" s="35" t="str">
        <x:f t="shared" si="638"/>
      </x:c>
      <x:c r="AN1126" s="34">
        <x:f t="shared" si="657"/>
        <x:v>1.2611470442344652</x:v>
      </x:c>
      <x:c r="AO1126" s="35">
        <x:f t="shared" si="639"/>
        <x:v>-4.7514738172744764E-3</x:v>
      </x:c>
      <x:c r="AP1126" s="31">
        <x:f t="shared" si="640"/>
        <x:v>1</x:v>
      </x:c>
      <x:c r="AQ1126" s="26" t="b">
        <x:f t="shared" si="641"/>
        <x:v>1</x:v>
      </x:c>
    </x:row>
    <x:row r="1127">
      <x:c r="A1127" s="30" t="n">
        <x:f>'净值底稿'!A1089</x:f>
        <x:v>45470</x:v>
      </x:c>
      <x:c r="B1127" s="32" t="n">
        <x:f>'净值底稿'!F1089</x:f>
        <x:v>1.7137238780703776</x:v>
      </x:c>
      <x:c r="C1127" s="32" t="n">
        <x:f>'净值底稿'!O1089</x:f>
        <x:v>1.088023676606278</x:v>
      </x:c>
      <x:c r="D1127" s="32" t="n">
        <x:f>'净值底稿'!P1089</x:f>
        <x:v>1.692</x:v>
      </x:c>
      <x:c r="E1127" s="32" t="n">
        <x:f>'净值底稿'!Q1089</x:f>
        <x:v>1.9245</x:v>
      </x:c>
      <x:c r="F1127" s="33">
        <x:f t="shared" si="642"/>
        <x:v>-1.2934491052125074E-2</x:v>
      </x:c>
      <x:c r="G1127" s="33">
        <x:f t="shared" si="643"/>
        <x:v>-1.5471616937671517E-2</x:v>
      </x:c>
      <x:c r="H1127" s="33">
        <x:f t="shared" si="644"/>
        <x:v>8.2810836389435316E-4</x:v>
      </x:c>
      <x:c r="I1127" s="33">
        <x:f t="shared" si="645"/>
        <x:v>-4.1912449549829089E-3</x:v>
      </x:c>
      <x:c r="J1127" s="34">
        <x:f t="shared" si="646"/>
        <x:v>0.12868865282993666</x:v>
      </x:c>
      <x:c r="K1127" s="34">
        <x:f t="shared" si="647"/>
        <x:v>0.11448244017217836</x:v>
      </x:c>
      <x:c r="L1127" s="34">
        <x:f t="shared" si="648"/>
        <x:v>0.92990946107796113</x:v>
      </x:c>
      <x:c r="M1127" s="34">
        <x:f t="shared" si="649"/>
        <x:v>7.9025604935348881E-2</x:v>
      </x:c>
      <x:c r="N1127" s="34">
        <x:f t="shared" si="620"/>
        <x:v>1.252106159015425</x:v>
      </x:c>
      <x:c r="O1127" s="35">
        <x:f t="shared" si="621"/>
        <x:v>0.19420964528545168</x:v>
      </x:c>
      <x:c r="P1127" s="26" t="b">
        <x:f t="shared" si="622"/>
        <x:v>0</x:v>
      </x:c>
      <x:c r="Q1127" s="26" t="b">
        <x:f t="shared" si="623"/>
        <x:v>0</x:v>
      </x:c>
      <x:c r="R1127" s="26" t="b">
        <x:f t="shared" si="624"/>
        <x:v>0</x:v>
      </x:c>
      <x:c r="S1127" s="26" t="b">
        <x:f t="shared" si="650"/>
        <x:v>0</x:v>
      </x:c>
      <x:c r="T1127" s="26" t="str">
        <x:f t="shared" si="651"/>
        <x:v>不调</x:v>
      </x:c>
      <x:c r="U1127" s="34">
        <x:f t="shared" si="625"/>
        <x:v>0.12868865282993666</x:v>
      </x:c>
      <x:c r="V1127" s="34">
        <x:f t="shared" si="626"/>
        <x:v>0.11448244017217836</x:v>
      </x:c>
      <x:c r="W1127" s="34">
        <x:f t="shared" si="627"/>
        <x:v>0.92990946107796113</x:v>
      </x:c>
      <x:c r="X1127" s="34">
        <x:f t="shared" si="628"/>
        <x:v>7.9025604935348881E-2</x:v>
      </x:c>
      <x:c r="Y1127" s="34">
        <x:f t="shared" si="652"/>
        <x:v>0.99998626710299976</x:v>
      </x:c>
      <x:c r="Z1127" s="34">
        <x:f t="shared" si="629"/>
        <x:v>0.12868688556192226</x:v>
      </x:c>
      <x:c r="AA1127" s="34">
        <x:f t="shared" si="630"/>
        <x:v>0.11448086799661913</x:v>
      </x:c>
      <x:c r="AB1127" s="34">
        <x:f t="shared" si="631"/>
        <x:v>0.92989669072711256</x:v>
      </x:c>
      <x:c r="AC1127" s="34">
        <x:f t="shared" si="632"/>
        <x:v>7.9024519684855923E-2</x:v>
      </x:c>
      <x:c r="AD1127" s="34">
        <x:f t="shared" si="633"/>
        <x:v>1.2520889639705099</x:v>
      </x:c>
      <x:c r="AE1127" s="34">
        <x:f t="shared" si="653"/>
        <x:v>1.2611470442344652</x:v>
      </x:c>
      <x:c r="AF1127" s="33">
        <x:f t="shared" si="634"/>
        <x:v>-7.182414061362441E-3</x:v>
      </x:c>
      <x:c r="AG1127" s="33">
        <x:f t="shared" si="654"/>
        <x:v>-2.4425459371558711E-3</x:v>
      </x:c>
      <x:c r="AH1127" s="30">
        <x:f t="shared" si="655"/>
        <x:v>45380</x:v>
      </x:c>
      <x:c r="AI1127" s="36">
        <x:f t="shared" si="635"/>
        <x:v>2024</x:v>
      </x:c>
      <x:c r="AJ1127" s="36">
        <x:f t="shared" si="636"/>
        <x:v>6</x:v>
      </x:c>
      <x:c r="AK1127" s="26">
        <x:f t="shared" si="637"/>
        <x:v>0</x:v>
      </x:c>
      <x:c r="AL1127" s="34">
        <x:f t="shared" si="656"/>
        <x:v>1.2453754244739068</x:v>
      </x:c>
      <x:c r="AM1127" s="35" t="str">
        <x:f t="shared" si="638"/>
      </x:c>
      <x:c r="AN1127" s="34">
        <x:f t="shared" si="657"/>
        <x:v>1.2611470442344652</x:v>
      </x:c>
      <x:c r="AO1127" s="35">
        <x:f t="shared" si="639"/>
        <x:v>-7.182414061362441E-3</x:v>
      </x:c>
      <x:c r="AP1127" s="31">
        <x:f t="shared" si="640"/>
        <x:v>1</x:v>
      </x:c>
      <x:c r="AQ1127" s="26" t="b">
        <x:f t="shared" si="641"/>
        <x:v>1</x:v>
      </x:c>
    </x:row>
    <x:row r="1128">
      <x:c r="A1128" s="30" t="n">
        <x:f>'净值底稿'!A1090</x:f>
        <x:v>45471</x:v>
      </x:c>
      <x:c r="B1128" s="32" t="n">
        <x:f>'净值底稿'!F1090</x:f>
        <x:v>1.734348035468185</x:v>
      </x:c>
      <x:c r="C1128" s="32" t="n">
        <x:f>'净值底稿'!O1090</x:f>
        <x:v>1.0958675440597712</x:v>
      </x:c>
      <x:c r="D1128" s="32" t="n">
        <x:f>'净值底稿'!P1090</x:f>
        <x:v>1.6926</x:v>
      </x:c>
      <x:c r="E1128" s="32" t="n">
        <x:f>'净值底稿'!Q1090</x:f>
        <x:v>1.9448</x:v>
      </x:c>
      <x:c r="F1128" s="33">
        <x:f t="shared" si="642"/>
        <x:v>1.2034702708950906E-2</x:v>
      </x:c>
      <x:c r="G1128" s="33">
        <x:f t="shared" si="643"/>
        <x:v>7.2092801123220251E-3</x:v>
      </x:c>
      <x:c r="H1128" s="33">
        <x:f t="shared" si="644"/>
        <x:v>3.5460992907809796E-4</x:v>
      </x:c>
      <x:c r="I1128" s="33">
        <x:f t="shared" si="645"/>
        <x:v>1.0548194336191141E-2</x:v>
      </x:c>
      <x:c r="J1128" s="34">
        <x:f t="shared" si="646"/>
        <x:v>0.13023559397220077</x:v>
      </x:c>
      <x:c r="K1128" s="34">
        <x:f t="shared" si="647"/>
        <x:v>0.11530619264150853</x:v>
      </x:c>
      <x:c r="L1128" s="34">
        <x:f t="shared" si="648"/>
        <x:v>0.93022644132666121</x:v>
      </x:c>
      <x:c r="M1128" s="34">
        <x:f t="shared" si="649"/>
        <x:v>7.985808567581594E-2</x:v>
      </x:c>
      <x:c r="N1128" s="34">
        <x:f t="shared" si="620"/>
        <x:v>1.2556263136161865</x:v>
      </x:c>
      <x:c r="O1128" s="35">
        <x:f t="shared" si="621"/>
        <x:v>0.19555323423141105</x:v>
      </x:c>
      <x:c r="P1128" s="26" t="b">
        <x:f t="shared" si="622"/>
        <x:v>0</x:v>
      </x:c>
      <x:c r="Q1128" s="26" t="b">
        <x:f t="shared" si="623"/>
        <x:v>1</x:v>
      </x:c>
      <x:c r="R1128" s="26" t="b">
        <x:f t="shared" si="624"/>
        <x:v>0</x:v>
      </x:c>
      <x:c r="S1128" s="26" t="b">
        <x:f t="shared" si="650"/>
        <x:v>1</x:v>
      </x:c>
      <x:c r="T1128" s="26" t="str">
        <x:f t="shared" si="651"/>
        <x:v>季度</x:v>
      </x:c>
      <x:c r="U1128" s="34">
        <x:f t="shared" si="625"/>
        <x:v>0.12277089330685464</x:v>
      </x:c>
      <x:c r="V1128" s="34">
        <x:f t="shared" si="626"/>
        <x:v>0.12277089330685464</x:v>
      </x:c>
      <x:c r="W1128" s="34">
        <x:f t="shared" si="627"/>
        <x:v>0.93022644132666121</x:v>
      </x:c>
      <x:c r="X1128" s="34">
        <x:f t="shared" si="628"/>
        <x:v>7.985808567581594E-2</x:v>
      </x:c>
      <x:c r="Y1128" s="34">
        <x:f t="shared" si="652"/>
        <x:v>0.99998626710299976</x:v>
      </x:c>
      <x:c r="Z1128" s="34">
        <x:f t="shared" si="629"/>
        <x:v>0.12276920730682224</x:v>
      </x:c>
      <x:c r="AA1128" s="34">
        <x:f t="shared" si="630"/>
        <x:v>0.12276920730682224</x:v>
      </x:c>
      <x:c r="AB1128" s="34">
        <x:f t="shared" si="631"/>
        <x:v>0.93021366662275562</x:v>
      </x:c>
      <x:c r="AC1128" s="34">
        <x:f t="shared" si="632"/>
        <x:v>7.9856988992950712E-2</x:v>
      </x:c>
      <x:c r="AD1128" s="34">
        <x:f t="shared" si="633"/>
        <x:v>1.255609070229351</x:v>
      </x:c>
      <x:c r="AE1128" s="34">
        <x:f t="shared" si="653"/>
        <x:v>1.2611470442344652</x:v>
      </x:c>
      <x:c r="AF1128" s="33">
        <x:f t="shared" si="634"/>
        <x:v>-4.3912199060625046E-3</x:v>
      </x:c>
      <x:c r="AG1128" s="33">
        <x:f t="shared" si="654"/>
        <x:v>2.8113866986563263E-3</x:v>
      </x:c>
      <x:c r="AH1128" s="30">
        <x:f t="shared" si="655"/>
        <x:v>45471</x:v>
      </x:c>
      <x:c r="AI1128" s="36">
        <x:f t="shared" si="635"/>
        <x:v>2024</x:v>
      </x:c>
      <x:c r="AJ1128" s="36">
        <x:f t="shared" si="636"/>
        <x:v>6</x:v>
      </x:c>
      <x:c r="AK1128" s="26">
        <x:f t="shared" si="637"/>
        <x:v>1</x:v>
      </x:c>
      <x:c r="AL1128" s="34">
        <x:f t="shared" si="656"/>
        <x:v>1.2453754244739068</x:v>
      </x:c>
      <x:c r="AM1128" s="35">
        <x:f t="shared" si="638"/>
        <x:v>8.2173178901192578E-3</x:v>
      </x:c>
      <x:c r="AN1128" s="34">
        <x:f t="shared" si="657"/>
        <x:v>1.2611470442344652</x:v>
      </x:c>
      <x:c r="AO1128" s="35">
        <x:f t="shared" si="639"/>
        <x:v>-4.3912199060625046E-3</x:v>
      </x:c>
      <x:c r="AP1128" s="31">
        <x:f t="shared" si="640"/>
        <x:v>1</x:v>
      </x:c>
      <x:c r="AQ1128" s="26" t="b">
        <x:f t="shared" si="641"/>
        <x:v>1</x:v>
      </x:c>
    </x:row>
    <x:row r="1129">
      <x:c r="A1129" s="30" t="n">
        <x:f>'净值底稿'!A1091</x:f>
        <x:v>45474</x:v>
      </x:c>
      <x:c r="B1129" s="32" t="n">
        <x:f>'净值底稿'!F1091</x:f>
        <x:v>1.7530621721984199</x:v>
      </x:c>
      <x:c r="C1129" s="32" t="n">
        <x:f>'净值底稿'!O1091</x:f>
        <x:v>1.1058182409623682</x:v>
      </x:c>
      <x:c r="D1129" s="32" t="n">
        <x:f>'净值底稿'!P1091</x:f>
        <x:v>1.691</x:v>
      </x:c>
      <x:c r="E1129" s="32" t="n">
        <x:f>'净值底稿'!Q1091</x:f>
        <x:v>1.9426</x:v>
      </x:c>
      <x:c r="F1129" s="33">
        <x:f t="shared" si="642"/>
        <x:v>1.0790300647576245E-2</x:v>
      </x:c>
      <x:c r="G1129" s="33">
        <x:f t="shared" si="643"/>
        <x:v>9.0802003914940421E-3</x:v>
      </x:c>
      <x:c r="H1129" s="33">
        <x:f t="shared" si="644"/>
        <x:v>-9.4529126787190609E-4</x:v>
      </x:c>
      <x:c r="I1129" s="33">
        <x:f t="shared" si="645"/>
        <x:v>-1.1312217194570096E-3</x:v>
      </x:c>
      <x:c r="J1129" s="34">
        <x:f t="shared" si="646"/>
        <x:v>0.12409392396392746</x:v>
      </x:c>
      <x:c r="K1129" s="34">
        <x:f t="shared" si="647"/>
        <x:v>0.12388397631107306</x:v>
      </x:c>
      <x:c r="L1129" s="34">
        <x:f t="shared" si="648"/>
        <x:v>0.92933434376644197</x:v>
      </x:c>
      <x:c r="M1129" s="34">
        <x:f t="shared" si="649"/>
        <x:v>7.9766653032551441E-2</x:v>
      </x:c>
      <x:c r="N1129" s="34">
        <x:f t="shared" si="620"/>
        <x:v>1.2570788970739939</x:v>
      </x:c>
      <x:c r="O1129" s="35">
        <x:f t="shared" si="621"/>
        <x:v>0.19726518427140863</x:v>
      </x:c>
      <x:c r="P1129" s="26" t="b">
        <x:f t="shared" si="622"/>
        <x:v>0</x:v>
      </x:c>
      <x:c r="Q1129" s="26" t="b">
        <x:f t="shared" si="623"/>
        <x:v>0</x:v>
      </x:c>
      <x:c r="R1129" s="26" t="b">
        <x:f t="shared" si="624"/>
        <x:v>0</x:v>
      </x:c>
      <x:c r="S1129" s="26" t="b">
        <x:f t="shared" si="650"/>
        <x:v>0</x:v>
      </x:c>
      <x:c r="T1129" s="26" t="str">
        <x:f t="shared" si="651"/>
        <x:v>不调</x:v>
      </x:c>
      <x:c r="U1129" s="34">
        <x:f t="shared" si="625"/>
        <x:v>0.12409392396392746</x:v>
      </x:c>
      <x:c r="V1129" s="34">
        <x:f t="shared" si="626"/>
        <x:v>0.12388397631107306</x:v>
      </x:c>
      <x:c r="W1129" s="34">
        <x:f t="shared" si="627"/>
        <x:v>0.92933434376644197</x:v>
      </x:c>
      <x:c r="X1129" s="34">
        <x:f t="shared" si="628"/>
        <x:v>7.9766653032551441E-2</x:v>
      </x:c>
      <x:c r="Y1129" s="34">
        <x:f t="shared" si="652"/>
        <x:v>0.99995880187477393</x:v>
      </x:c>
      <x:c r="Z1129" s="34">
        <x:f t="shared" si="629"/>
        <x:v>0.1240888115269082</x:v>
      </x:c>
      <x:c r="AA1129" s="34">
        <x:f t="shared" si="630"/>
        <x:v>0.12387887252350349</x:v>
      </x:c>
      <x:c r="AB1129" s="34">
        <x:f t="shared" si="631"/>
        <x:v>0.9292960569337706</x:v>
      </x:c>
      <x:c r="AC1129" s="34">
        <x:f t="shared" si="632"/>
        <x:v>7.9763366795990942E-2</x:v>
      </x:c>
      <x:c r="AD1129" s="34">
        <x:f t="shared" si="633"/>
        <x:v>1.2570271077801733</x:v>
      </x:c>
      <x:c r="AE1129" s="34">
        <x:f t="shared" si="653"/>
        <x:v>1.2611470442344652</x:v>
      </x:c>
      <x:c r="AF1129" s="33">
        <x:f t="shared" si="634"/>
        <x:v>-3.26681688160535E-3</x:v>
      </x:c>
      <x:c r="AG1129" s="33">
        <x:f t="shared" si="654"/>
        <x:v>1.1293623026817912E-3</x:v>
      </x:c>
      <x:c r="AH1129" s="30">
        <x:f t="shared" si="655"/>
        <x:v>45471</x:v>
      </x:c>
      <x:c r="AI1129" s="36">
        <x:f t="shared" si="635"/>
        <x:v>2024</x:v>
      </x:c>
      <x:c r="AJ1129" s="36">
        <x:f t="shared" si="636"/>
        <x:v>7</x:v>
      </x:c>
      <x:c r="AK1129" s="26">
        <x:f t="shared" si="637"/>
        <x:v>0</x:v>
      </x:c>
      <x:c r="AL1129" s="34">
        <x:f t="shared" si="656"/>
        <x:v>1.255609070229351</x:v>
      </x:c>
      <x:c r="AM1129" s="35" t="str">
        <x:f t="shared" si="638"/>
      </x:c>
      <x:c r="AN1129" s="34">
        <x:f t="shared" si="657"/>
        <x:v>1.2611470442344652</x:v>
      </x:c>
      <x:c r="AO1129" s="35">
        <x:f t="shared" si="639"/>
        <x:v>-3.26681688160535E-3</x:v>
      </x:c>
      <x:c r="AP1129" s="31">
        <x:f t="shared" si="640"/>
        <x:v>1</x:v>
      </x:c>
      <x:c r="AQ1129" s="26" t="b">
        <x:f t="shared" si="641"/>
        <x:v>1</x:v>
      </x:c>
    </x:row>
    <x:row r="1130">
      <x:c r="A1130" s="30" t="n">
        <x:f>'净值底稿'!A1092</x:f>
        <x:v>45475</x:v>
      </x:c>
      <x:c r="B1130" s="32" t="n">
        <x:f>'净值底稿'!F1092</x:f>
        <x:v>1.7317253201231675</x:v>
      </x:c>
      <x:c r="C1130" s="32" t="n">
        <x:f>'净值底稿'!O1092</x:f>
        <x:v>1.1010277803964277</x:v>
      </x:c>
      <x:c r="D1130" s="32" t="n">
        <x:f>'净值底稿'!P1092</x:f>
        <x:v>1.6921</x:v>
      </x:c>
      <x:c r="E1130" s="32" t="n">
        <x:f>'净值底稿'!Q1092</x:f>
        <x:v>1.9438</x:v>
      </x:c>
      <x:c r="F1130" s="33">
        <x:f t="shared" si="642"/>
        <x:v>-1.2171189598196075E-2</x:v>
      </x:c>
      <x:c r="G1130" s="33">
        <x:f t="shared" si="643"/>
        <x:v>-4.3320505924839825E-3</x:v>
      </x:c>
      <x:c r="H1130" s="33">
        <x:f t="shared" si="644"/>
        <x:v>6.505026611471898E-4</x:v>
      </x:c>
      <x:c r="I1130" s="33">
        <x:f t="shared" si="645"/>
        <x:v>6.1772881704924565E-4</x:v>
      </x:c>
      <x:c r="J1130" s="34">
        <x:f t="shared" si="646"/>
        <x:v>0.12257850307479938</x:v>
      </x:c>
      <x:c r="K1130" s="34">
        <x:f t="shared" si="647"/>
        <x:v>0.1233422229803918</x:v>
      </x:c>
      <x:c r="L1130" s="34">
        <x:f t="shared" si="648"/>
        <x:v>0.92990056649179964</x:v>
      </x:c>
      <x:c r="M1130" s="34">
        <x:f t="shared" si="649"/>
        <x:v>7.9812638926205701E-2</x:v>
      </x:c>
      <x:c r="N1130" s="34" t="n">
        <x:f t="shared" ref="N1130:N1193" si="658">SUM(J1130:M1130)</x:f>
        <x:v>1.2556339314731966</x:v>
      </x:c>
      <x:c r="O1130" s="35" t="n">
        <x:f t="shared" ref="O1130:O1193" si="659">IFERROR((J1130+K1130)/N1130,0)</x:f>
        <x:v>0.1958538391572932</x:v>
      </x:c>
      <x:c r="P1130" s="26" t="b">
        <x:f t="shared" ref="P1130:P1193" si="660">AND(MONTH(A1130)=12,OR(A1131="",YEAR(A1130)&lt;&gt;YEAR(A1131)))</x:f>
        <x:v>0</x:v>
      </x:c>
      <x:c r="Q1130" s="26" t="b">
        <x:f t="shared" ref="Q1130:Q1193" si="661">AND(MOD(MONTH(A1130),3)=0,OR(A1131="",MONTH(A1130)&lt;&gt;MONTH(A1131)))</x:f>
        <x:v>0</x:v>
      </x:c>
      <x:c r="R1130" s="26" t="b">
        <x:f t="shared" ref="R1130:R1193" si="662">OR(O1130&gt;$E$7,O1130&lt;$E$6)</x:f>
        <x:v>0</x:v>
      </x:c>
      <x:c r="S1130" s="26" t="b">
        <x:f t="shared" si="650"/>
        <x:v>0</x:v>
      </x:c>
      <x:c r="T1130" s="26" t="str">
        <x:f t="shared" si="651"/>
        <x:v>不调</x:v>
      </x:c>
      <x:c r="U1130" s="34" t="n">
        <x:f t="shared" ref="U1130:U1193" si="663">IF(OR(T1130="年末+季度",T1130="季度+动态"),N1130*$E$5/2,IF(T1130="季度",(J1130+K1130)/2,IF(T1130="动态",N1130*$E$5*IF(J1130+K1130=0,0.5,J1130/(J1130+K1130)),J1130)))</x:f>
        <x:v>0.12257850307479938</x:v>
      </x:c>
      <x:c r="V1130" s="34" t="n">
        <x:f t="shared" ref="V1130:V1193" si="664">IF(OR(T1130="年末+季度",T1130="季度+动态"),N1130*$E$5/2,IF(T1130="季度",(J1130+K1130)/2,IF(T1130="动态",N1130*$E$5*IF(J1130+K1130=0,0.5,K1130/(J1130+K1130)),K1130)))</x:f>
        <x:v>0.1233422229803918</x:v>
      </x:c>
      <x:c r="W1130" s="34" t="n">
        <x:f t="shared" ref="W1130:W1193" si="665">IF(OR(T1130="年末+季度",T1130="季度+动态",T1130="动态"),N1130*(1-$E$5)*IF(L1130+M1130=0,$B$7/($B$7+$B$8),L1130/(L1130+M1130)),L1130)</x:f>
        <x:v>0.9299005664917996</x:v>
      </x:c>
      <x:c r="X1130" s="34" t="n">
        <x:f t="shared" ref="X1130:X1193" si="666">IF(OR(T1130="年末+季度",T1130="季度+动态",T1130="动态"),N1130*(1-$E$5)*IF(L1130+M1130=0,$B$8/($B$7+$B$8),M1130/(L1130+M1130)),M1130)</x:f>
        <x:v>0.0798126389262057</x:v>
      </x:c>
      <x:c r="Y1130" s="34">
        <x:f t="shared" si="652"/>
        <x:v>0.99998626710299976</x:v>
      </x:c>
      <x:c r="Z1130" s="34" t="n">
        <x:f t="shared" ref="Z1130:Z1193" si="667">U1130*Y1130</x:f>
        <x:v>0.12257681971684221</x:v>
      </x:c>
      <x:c r="AA1130" s="34" t="n">
        <x:f t="shared" ref="AA1130:AA1193" si="668">V1130*Y1130</x:f>
        <x:v>0.12334052913434783</x:v>
      </x:c>
      <x:c r="AB1130" s="34" t="n">
        <x:f t="shared" ref="AB1130:AB1193" si="669">W1130*Y1130</x:f>
        <x:v>0.9298877962630996</x:v>
      </x:c>
      <x:c r="AC1130" s="34" t="n">
        <x:f t="shared" ref="AC1130:AC1193" si="670">X1130*Y1130</x:f>
        <x:v>0.07981154286745601</x:v>
      </x:c>
      <x:c r="AD1130" s="34" t="n">
        <x:f t="shared" ref="AD1130:AD1193" si="671">SUM(Z1130:AC1130)</x:f>
        <x:v>1.2556166879817456</x:v>
      </x:c>
      <x:c r="AE1130" s="34">
        <x:f t="shared" si="653"/>
        <x:v>1.2611470442344652</x:v>
      </x:c>
      <x:c r="AF1130" s="33" t="n">
        <x:f t="shared" ref="AF1130:AF1193" si="672">AD1130/AE1130-1</x:f>
        <x:v>-0.0043851795696643325</x:v>
      </x:c>
      <x:c r="AG1130" s="33">
        <x:f t="shared" si="654"/>
        <x:v>-1.122028148556331E-3</x:v>
      </x:c>
      <x:c r="AH1130" s="30">
        <x:f t="shared" si="655"/>
        <x:v>45471</x:v>
      </x:c>
      <x:c r="AI1130" s="36" t="n">
        <x:f t="shared" ref="AI1130:AI1193" si="673">YEAR(A1130)</x:f>
        <x:v>2024</x:v>
      </x:c>
      <x:c r="AJ1130" s="36" t="n">
        <x:f t="shared" ref="AJ1130:AJ1193" si="674">MONTH(A1130)</x:f>
        <x:v>7</x:v>
      </x:c>
      <x:c r="AK1130" s="26" t="n">
        <x:f t="shared" ref="AK1130:AK1193" si="675">IF(MONTH(A1130)&lt;&gt;MONTH(A1131),1,0)</x:f>
        <x:v>0</x:v>
      </x:c>
      <x:c r="AL1130" s="34">
        <x:f t="shared" si="656"/>
        <x:v>1.255609070229351</x:v>
      </x:c>
      <x:c r="AM1130" s="35" t="str">
        <x:f t="shared" ref="AM1130:AM1193" si="676">IF(AK1130,AD1130/AL1130-1,"")</x:f>
      </x:c>
      <x:c r="AN1130" s="34">
        <x:f t="shared" si="657"/>
        <x:v>1.2611470442344652</x:v>
      </x:c>
      <x:c r="AO1130" s="35" t="n">
        <x:f t="shared" ref="AO1130:AO1193" si="677">AD1130/AN1130-1</x:f>
        <x:v>-0.0043851795696643325</x:v>
      </x:c>
      <x:c r="AP1130" s="31" t="n">
        <x:f t="shared" ref="AP1130:AP1193" si="678">IFERROR(SUM(Z1130:AC1130)/AD1130,0)</x:f>
        <x:v>1</x:v>
      </x:c>
      <x:c r="AQ1130" s="26" t="b">
        <x:f t="shared" ref="AQ1130:AQ1193" si="679">AND(B1130&gt;0,C1130&gt;0,D1130&gt;0,E1130&gt;0)</x:f>
        <x:v>1</x:v>
      </x:c>
    </x:row>
    <x:row r="1131">
      <x:c r="A1131" s="30" t="n">
        <x:f>'净值底稿'!A1093</x:f>
        <x:v>45476</x:v>
      </x:c>
      <x:c r="B1131" s="32" t="n">
        <x:f>'净值底稿'!F1093</x:f>
        <x:v>1.7225652005102177</x:v>
      </x:c>
      <x:c r="C1131" s="32" t="n">
        <x:f>'净值底稿'!O1093</x:f>
        <x:v>1.0923430586736953</x:v>
      </x:c>
      <x:c r="D1131" s="32" t="n">
        <x:f>'净值底稿'!P1093</x:f>
        <x:v>1.6933</x:v>
      </x:c>
      <x:c r="E1131" s="32" t="n">
        <x:f>'净值底稿'!Q1093</x:f>
        <x:v>1.9594</x:v>
      </x:c>
      <x:c r="F1131" s="33" t="n">
        <x:f t="shared" ref="F1131:F1194" si="680">IFERROR(B1131/B1130-1,0)</x:f>
        <x:v>-0.005289591545787564</x:v>
      </x:c>
      <x:c r="G1131" s="33" t="n">
        <x:f t="shared" ref="G1131:G1194" si="681">IFERROR(C1131/C1130-1,0)</x:f>
        <x:v>-0.007887831603672568</x:v>
      </x:c>
      <x:c r="H1131" s="33" t="n">
        <x:f t="shared" ref="H1131:H1194" si="682">IFERROR(D1131/D1130-1,0)</x:f>
        <x:v>0.0007091779445660418</x:v>
      </x:c>
      <x:c r="I1131" s="33" t="n">
        <x:f t="shared" ref="I1131:I1194" si="683">IFERROR(E1131/E1130-1,0)</x:f>
        <x:v>0.00802551702850085</x:v>
      </x:c>
      <x:c r="J1131" s="34" t="n">
        <x:f t="shared" ref="J1131:J1194" si="684">Z1130*(1+F1131)</x:f>
        <x:v>0.12192843840755847</x:v>
      </x:c>
      <x:c r="K1131" s="34" t="n">
        <x:f t="shared" ref="K1131:K1194" si="685">AA1130*(1+G1131)</x:f>
        <x:v>0.12236763981062822</x:v>
      </x:c>
      <x:c r="L1131" s="34" t="n">
        <x:f t="shared" ref="L1131:L1194" si="686">AB1130*(1+H1131)</x:f>
        <x:v>0.9305472521791305</x:v>
      </x:c>
      <x:c r="M1131" s="34" t="n">
        <x:f t="shared" ref="M1131:M1194" si="687">AC1130*(1+I1131)</x:f>
        <x:v>0.0804520717638097</x:v>
      </x:c>
      <x:c r="N1131" s="34">
        <x:f t="shared" si="658"/>
        <x:v>1.2552954021611269</x:v>
      </x:c>
      <x:c r="O1131" s="35">
        <x:f t="shared" si="659"/>
        <x:v>0.19461242174360277</x:v>
      </x:c>
      <x:c r="P1131" s="26" t="b">
        <x:f t="shared" si="660"/>
        <x:v>0</x:v>
      </x:c>
      <x:c r="Q1131" s="26" t="b">
        <x:f t="shared" si="661"/>
        <x:v>0</x:v>
      </x:c>
      <x:c r="R1131" s="26" t="b">
        <x:f t="shared" si="662"/>
        <x:v>0</x:v>
      </x:c>
      <x:c r="S1131" s="26" t="b">
        <x:f t="shared" ref="S1131:S1194" si="688">AND(OR(P1131,Q1131,R1131),A1131-AH1130&gt;$E$8)</x:f>
        <x:v>0</x:v>
      </x:c>
      <x:c r="T1131" s="26" t="str">
        <x:f t="shared" ref="T1131:T1194" si="689">IF(NOT(OR(P1131,Q1131,R1131)),"不调",IF(NOT(S1131),"间隔规则跳过",IF(P1131,"年末+季度",IF(AND(Q1131,R1131),"季度+动态",IF(Q1131,"季度","动态")))))</x:f>
        <x:v>不调</x:v>
      </x:c>
      <x:c r="U1131" s="34">
        <x:f t="shared" si="663"/>
        <x:v>0.12192843840755847</x:v>
      </x:c>
      <x:c r="V1131" s="34">
        <x:f t="shared" si="664"/>
        <x:v>0.12236763981062822</x:v>
      </x:c>
      <x:c r="W1131" s="34">
        <x:f t="shared" si="665"/>
        <x:v>0.93054725217913048</x:v>
      </x:c>
      <x:c r="X1131" s="34">
        <x:f t="shared" si="666"/>
        <x:v>8.0452071763809696E-2</x:v>
      </x:c>
      <x:c r="Y1131" s="34" t="n">
        <x:f t="shared" ref="Y1131:Y1194" si="690">POWER(1-$H$5,(A1131-A1130)/$H$8)</x:f>
        <x:v>0.9999862671029998</x:v>
      </x:c>
      <x:c r="Z1131" s="34">
        <x:f t="shared" si="667"/>
        <x:v>0.12192676397687242</x:v>
      </x:c>
      <x:c r="AA1131" s="34">
        <x:f t="shared" si="668"/>
        <x:v>0.12236595934843454</x:v>
      </x:c>
      <x:c r="AB1131" s="34">
        <x:f t="shared" si="669"/>
        <x:v>0.9305344730695625</x:v>
      </x:c>
      <x:c r="AC1131" s="34">
        <x:f t="shared" si="670"/>
        <x:v>8.0450966923794706E-2</x:v>
      </x:c>
      <x:c r="AD1131" s="34">
        <x:f t="shared" si="671"/>
        <x:v>1.2552781633186643</x:v>
      </x:c>
      <x:c r="AE1131" s="34" t="n">
        <x:f t="shared" ref="AE1131:AE1194" si="691">MAX(AE1130,AD1131)</x:f>
        <x:v>1.2611470442344652</x:v>
      </x:c>
      <x:c r="AF1131" s="33">
        <x:f t="shared" si="672"/>
        <x:v>-4.6536055748863658E-3</x:v>
      </x:c>
      <x:c r="AG1131" s="33" t="n">
        <x:f t="shared" ref="AG1131:AG1194" si="692">AD1131/AD1130-1</x:f>
        <x:v>-0.0002696082859694471</x:v>
      </x:c>
      <x:c r="AH1131" s="30" t="n">
        <x:f t="shared" ref="AH1131:AH1194" si="693">IF(OR(T1131="年末+季度",T1131="季度+动态",T1131="季度",T1131="动态"),A1131,AH1130)</x:f>
        <x:v>45471</x:v>
      </x:c>
      <x:c r="AI1131" s="36">
        <x:f t="shared" si="673"/>
        <x:v>2024</x:v>
      </x:c>
      <x:c r="AJ1131" s="36">
        <x:f t="shared" si="674"/>
        <x:v>7</x:v>
      </x:c>
      <x:c r="AK1131" s="26">
        <x:f t="shared" si="675"/>
        <x:v>0</x:v>
      </x:c>
      <x:c r="AL1131" s="34" t="n">
        <x:f t="shared" ref="AL1131:AL1194" si="694">IF(AK1130,AD1130,AL1130)</x:f>
        <x:v>1.255609070229351</x:v>
      </x:c>
      <x:c r="AM1131" s="35" t="str">
        <x:f t="shared" si="676"/>
      </x:c>
      <x:c r="AN1131" s="34" t="n">
        <x:f t="shared" ref="AN1131:AN1194" si="695">IF(AI1131&lt;&gt;AI1130,AD1131,MAX(AN1130,AD1131))</x:f>
        <x:v>1.2611470442344652</x:v>
      </x:c>
      <x:c r="AO1131" s="35">
        <x:f t="shared" si="677"/>
        <x:v>-4.6536055748863658E-3</x:v>
      </x:c>
      <x:c r="AP1131" s="31">
        <x:f t="shared" si="678"/>
        <x:v>1</x:v>
      </x:c>
      <x:c r="AQ1131" s="26" t="b">
        <x:f t="shared" si="679"/>
        <x:v>1</x:v>
      </x:c>
    </x:row>
    <x:row r="1132">
      <x:c r="A1132" s="30" t="n">
        <x:f>'净值底稿'!A1094</x:f>
        <x:v>45477</x:v>
      </x:c>
      <x:c r="B1132" s="32" t="n">
        <x:f>'净值底稿'!F1094</x:f>
        <x:v>1.7239193604282874</x:v>
      </x:c>
      <x:c r="C1132" s="32" t="n">
        <x:f>'净值底稿'!O1094</x:f>
        <x:v>1.074458030047554</x:v>
      </x:c>
      <x:c r="D1132" s="32" t="n">
        <x:f>'净值底稿'!P1094</x:f>
        <x:v>1.6934</x:v>
      </x:c>
      <x:c r="E1132" s="32" t="n">
        <x:f>'净值底稿'!Q1094</x:f>
        <x:v>1.9679</x:v>
      </x:c>
      <x:c r="F1132" s="33">
        <x:f t="shared" si="680"/>
        <x:v>7.86129847316408E-4</x:v>
      </x:c>
      <x:c r="G1132" s="33">
        <x:f t="shared" si="681"/>
        <x:v>-1.6373087634078187E-2</x:v>
      </x:c>
      <x:c r="H1132" s="33">
        <x:f t="shared" si="682"/>
        <x:v>5.90562806355166E-5</x:v>
      </x:c>
      <x:c r="I1132" s="33">
        <x:f t="shared" si="683"/>
        <x:v>4.3380626722466786E-3</x:v>
      </x:c>
      <x:c r="J1132" s="34">
        <x:f t="shared" si="684"/>
        <x:v>0.12202261424522134</x:v>
      </x:c>
      <x:c r="K1132" s="34">
        <x:f t="shared" si="685"/>
        <x:v>0.12036245077259457</x:v>
      </x:c>
      <x:c r="L1132" s="34">
        <x:f t="shared" si="686"/>
        <x:v>0.93058942697454516</x:v>
      </x:c>
      <x:c r="M1132" s="34">
        <x:f t="shared" si="687"/>
        <x:v>8.0799968260352975E-2</x:v>
      </x:c>
      <x:c r="N1132" s="34">
        <x:f t="shared" si="658"/>
        <x:v>1.2537744602527141</x:v>
      </x:c>
      <x:c r="O1132" s="35">
        <x:f t="shared" si="659"/>
        <x:v>0.19332429611699073</x:v>
      </x:c>
      <x:c r="P1132" s="26" t="b">
        <x:f t="shared" si="660"/>
        <x:v>0</x:v>
      </x:c>
      <x:c r="Q1132" s="26" t="b">
        <x:f t="shared" si="661"/>
        <x:v>0</x:v>
      </x:c>
      <x:c r="R1132" s="26" t="b">
        <x:f t="shared" si="662"/>
        <x:v>0</x:v>
      </x:c>
      <x:c r="S1132" s="26" t="b">
        <x:f t="shared" si="688"/>
        <x:v>0</x:v>
      </x:c>
      <x:c r="T1132" s="26" t="str">
        <x:f t="shared" si="689"/>
        <x:v>不调</x:v>
      </x:c>
      <x:c r="U1132" s="34">
        <x:f t="shared" si="663"/>
        <x:v>0.12202261424522134</x:v>
      </x:c>
      <x:c r="V1132" s="34">
        <x:f t="shared" si="664"/>
        <x:v>0.12036245077259457</x:v>
      </x:c>
      <x:c r="W1132" s="34">
        <x:f t="shared" si="665"/>
        <x:v>0.93058942697454516</x:v>
      </x:c>
      <x:c r="X1132" s="34">
        <x:f t="shared" si="666"/>
        <x:v>8.0799968260352975E-2</x:v>
      </x:c>
      <x:c r="Y1132" s="34">
        <x:f t="shared" si="690"/>
        <x:v>0.99998626710299976</x:v>
      </x:c>
      <x:c r="Z1132" s="34">
        <x:f t="shared" si="667"/>
        <x:v>0.12202093852122821</x:v>
      </x:c>
      <x:c r="AA1132" s="34">
        <x:f t="shared" si="668"/>
        <x:v>0.12036079784745542</x:v>
      </x:c>
      <x:c r="AB1132" s="34">
        <x:f t="shared" si="669"/>
        <x:v>0.93057664728579503</x:v>
      </x:c>
      <x:c r="AC1132" s="34">
        <x:f t="shared" si="670"/>
        <x:v>8.0798858642711233E-2</x:v>
      </x:c>
      <x:c r="AD1132" s="34">
        <x:f t="shared" si="671"/>
        <x:v>1.2537572422971899</x:v>
      </x:c>
      <x:c r="AE1132" s="34">
        <x:f t="shared" si="691"/>
        <x:v>1.2611470442344652</x:v>
      </x:c>
      <x:c r="AF1132" s="33">
        <x:f t="shared" si="672"/>
        <x:v>-5.8595878815710378E-3</x:v>
      </x:c>
      <x:c r="AG1132" s="33">
        <x:f t="shared" si="692"/>
        <x:v>-1.2116207115826505E-3</x:v>
      </x:c>
      <x:c r="AH1132" s="30">
        <x:f t="shared" si="693"/>
        <x:v>45471</x:v>
      </x:c>
      <x:c r="AI1132" s="36">
        <x:f t="shared" si="673"/>
        <x:v>2024</x:v>
      </x:c>
      <x:c r="AJ1132" s="36">
        <x:f t="shared" si="674"/>
        <x:v>7</x:v>
      </x:c>
      <x:c r="AK1132" s="26">
        <x:f t="shared" si="675"/>
        <x:v>0</x:v>
      </x:c>
      <x:c r="AL1132" s="34">
        <x:f t="shared" si="694"/>
        <x:v>1.255609070229351</x:v>
      </x:c>
      <x:c r="AM1132" s="35" t="str">
        <x:f t="shared" si="676"/>
      </x:c>
      <x:c r="AN1132" s="34">
        <x:f t="shared" si="695"/>
        <x:v>1.2611470442344652</x:v>
      </x:c>
      <x:c r="AO1132" s="35">
        <x:f t="shared" si="677"/>
        <x:v>-5.8595878815710378E-3</x:v>
      </x:c>
      <x:c r="AP1132" s="31">
        <x:f t="shared" si="678"/>
        <x:v>1</x:v>
      </x:c>
      <x:c r="AQ1132" s="26" t="b">
        <x:f t="shared" si="679"/>
        <x:v>1</x:v>
      </x:c>
    </x:row>
    <x:row r="1133">
      <x:c r="A1133" s="30" t="n">
        <x:f>'净值底稿'!A1095</x:f>
        <x:v>45478</x:v>
      </x:c>
      <x:c r="B1133" s="32" t="n">
        <x:f>'净值底稿'!F1095</x:f>
        <x:v>1.7266563911093873</x:v>
      </x:c>
      <x:c r="C1133" s="32" t="n">
        <x:f>'净值底稿'!O1095</x:f>
        <x:v>1.0809339692438167</x:v>
      </x:c>
      <x:c r="D1133" s="32" t="n">
        <x:f>'净值底稿'!P1095</x:f>
        <x:v>1.6921</x:v>
      </x:c>
      <x:c r="E1133" s="32" t="n">
        <x:f>'净值底稿'!Q1095</x:f>
        <x:v>1.973</x:v>
      </x:c>
      <x:c r="F1133" s="33">
        <x:f t="shared" si="680"/>
        <x:v>1.5876790666240481E-3</x:v>
      </x:c>
      <x:c r="G1133" s="33">
        <x:f t="shared" si="681"/>
        <x:v>6.0271681305004154E-3</x:v>
      </x:c>
      <x:c r="H1133" s="33">
        <x:f t="shared" si="682"/>
        <x:v>-7.6768631156254319E-4</x:v>
      </x:c>
      <x:c r="I1133" s="33">
        <x:f t="shared" si="683"/>
        <x:v>2.5915951013770755E-3</x:v>
      </x:c>
      <x:c r="J1133" s="34">
        <x:f t="shared" si="684"/>
        <x:v>0.12221466861100819</x:v>
      </x:c>
      <x:c r="K1133" s="34">
        <x:f t="shared" si="685"/>
        <x:v>0.1210862326124032</x:v>
      </x:c>
      <x:c r="L1133" s="34">
        <x:f t="shared" si="686"/>
        <x:v>0.92986225633181396</x:v>
      </x:c>
      <x:c r="M1133" s="34">
        <x:f t="shared" si="687"/>
        <x:v>8.1008256568966541E-2</x:v>
      </x:c>
      <x:c r="N1133" s="34">
        <x:f t="shared" si="658"/>
        <x:v>1.2541714141241918</x:v>
      </x:c>
      <x:c r="O1133" s="35">
        <x:f t="shared" si="659"/>
        <x:v>0.19399333973284055</x:v>
      </x:c>
      <x:c r="P1133" s="26" t="b">
        <x:f t="shared" si="660"/>
        <x:v>0</x:v>
      </x:c>
      <x:c r="Q1133" s="26" t="b">
        <x:f t="shared" si="661"/>
        <x:v>0</x:v>
      </x:c>
      <x:c r="R1133" s="26" t="b">
        <x:f t="shared" si="662"/>
        <x:v>0</x:v>
      </x:c>
      <x:c r="S1133" s="26" t="b">
        <x:f t="shared" si="688"/>
        <x:v>0</x:v>
      </x:c>
      <x:c r="T1133" s="26" t="str">
        <x:f t="shared" si="689"/>
        <x:v>不调</x:v>
      </x:c>
      <x:c r="U1133" s="34">
        <x:f t="shared" si="663"/>
        <x:v>0.12221466861100819</x:v>
      </x:c>
      <x:c r="V1133" s="34">
        <x:f t="shared" si="664"/>
        <x:v>0.1210862326124032</x:v>
      </x:c>
      <x:c r="W1133" s="34">
        <x:f t="shared" si="665"/>
        <x:v>0.92986225633181396</x:v>
      </x:c>
      <x:c r="X1133" s="34">
        <x:f t="shared" si="666"/>
        <x:v>8.1008256568966541E-2</x:v>
      </x:c>
      <x:c r="Y1133" s="34">
        <x:f t="shared" si="690"/>
        <x:v>0.99998626710299976</x:v>
      </x:c>
      <x:c r="Z1133" s="34">
        <x:f t="shared" si="667"/>
        <x:v>0.12221299024955223</x:v>
      </x:c>
      <x:c r="AA1133" s="34">
        <x:f t="shared" si="668"/>
        <x:v>0.12108456974764259</x:v>
      </x:c>
      <x:c r="AB1133" s="34">
        <x:f t="shared" si="669"/>
        <x:v>0.9298494866292234</x:v>
      </x:c>
      <x:c r="AC1133" s="34">
        <x:f t="shared" si="670"/>
        <x:v>8.1007144090922911E-2</x:v>
      </x:c>
      <x:c r="AD1133" s="34">
        <x:f t="shared" si="671"/>
        <x:v>1.2541541907173412</x:v>
      </x:c>
      <x:c r="AE1133" s="34">
        <x:f t="shared" si="691"/>
        <x:v>1.2611470442344652</x:v>
      </x:c>
      <x:c r="AF1133" s="33">
        <x:f t="shared" si="672"/>
        <x:v>-5.5448359880736486E-3</x:v>
      </x:c>
      <x:c r="AG1133" s="33">
        <x:f t="shared" si="692"/>
        <x:v>3.1660708050940123E-4</x:v>
      </x:c>
      <x:c r="AH1133" s="30">
        <x:f t="shared" si="693"/>
        <x:v>45471</x:v>
      </x:c>
      <x:c r="AI1133" s="36">
        <x:f t="shared" si="673"/>
        <x:v>2024</x:v>
      </x:c>
      <x:c r="AJ1133" s="36">
        <x:f t="shared" si="674"/>
        <x:v>7</x:v>
      </x:c>
      <x:c r="AK1133" s="26">
        <x:f t="shared" si="675"/>
        <x:v>0</x:v>
      </x:c>
      <x:c r="AL1133" s="34">
        <x:f t="shared" si="694"/>
        <x:v>1.255609070229351</x:v>
      </x:c>
      <x:c r="AM1133" s="35" t="str">
        <x:f t="shared" si="676"/>
      </x:c>
      <x:c r="AN1133" s="34">
        <x:f t="shared" si="695"/>
        <x:v>1.2611470442344652</x:v>
      </x:c>
      <x:c r="AO1133" s="35">
        <x:f t="shared" si="677"/>
        <x:v>-5.5448359880736486E-3</x:v>
      </x:c>
      <x:c r="AP1133" s="31">
        <x:f t="shared" si="678"/>
        <x:v>1</x:v>
      </x:c>
      <x:c r="AQ1133" s="26" t="b">
        <x:f t="shared" si="679"/>
        <x:v>1</x:v>
      </x:c>
    </x:row>
    <x:row r="1134">
      <x:c r="A1134" s="30" t="n">
        <x:f>'净值底稿'!A1096</x:f>
        <x:v>45481</x:v>
      </x:c>
      <x:c r="B1134" s="32" t="n">
        <x:f>'净值底稿'!F1096</x:f>
        <x:v>1.7346239220396924</x:v>
      </x:c>
      <x:c r="C1134" s="32" t="n">
        <x:f>'净值底稿'!O1096</x:f>
        <x:v>1.0622655699494343</x:v>
      </x:c>
      <x:c r="D1134" s="32" t="n">
        <x:f>'净值底稿'!P1096</x:f>
        <x:v>1.69</x:v>
      </x:c>
      <x:c r="E1134" s="32" t="n">
        <x:f>'净值底稿'!Q1096</x:f>
        <x:v>1.9779</x:v>
      </x:c>
      <x:c r="F1134" s="33">
        <x:f t="shared" si="680"/>
        <x:v>4.6144276135833273E-3</x:v>
      </x:c>
      <x:c r="G1134" s="33">
        <x:f t="shared" si="681"/>
        <x:v>-1.7270619506427498E-2</x:v>
      </x:c>
      <x:c r="H1134" s="33">
        <x:f t="shared" si="682"/>
        <x:v>-1.2410614029904066E-3</x:v>
      </x:c>
      <x:c r="I1134" s="33">
        <x:f t="shared" si="683"/>
        <x:v>2.4835276229091541E-3</x:v>
      </x:c>
      <x:c r="J1134" s="34">
        <x:f t="shared" si="684"/>
        <x:v>0.12277693324649835</x:v>
      </x:c>
      <x:c r="K1134" s="34">
        <x:f t="shared" si="685"/>
        <x:v>0.11899336421543158</x:v>
      </x:c>
      <x:c r="L1134" s="34">
        <x:f t="shared" si="686"/>
        <x:v>0.92869548632077747</x:v>
      </x:c>
      <x:c r="M1134" s="34">
        <x:f t="shared" si="687"/>
        <x:v>8.1208327570925706E-2</x:v>
      </x:c>
      <x:c r="N1134" s="34">
        <x:f t="shared" si="658"/>
        <x:v>1.2516741113536332</x:v>
      </x:c>
      <x:c r="O1134" s="35">
        <x:f t="shared" si="659"/>
        <x:v>0.19315754417934353</x:v>
      </x:c>
      <x:c r="P1134" s="26" t="b">
        <x:f t="shared" si="660"/>
        <x:v>0</x:v>
      </x:c>
      <x:c r="Q1134" s="26" t="b">
        <x:f t="shared" si="661"/>
        <x:v>0</x:v>
      </x:c>
      <x:c r="R1134" s="26" t="b">
        <x:f t="shared" si="662"/>
        <x:v>0</x:v>
      </x:c>
      <x:c r="S1134" s="26" t="b">
        <x:f t="shared" si="688"/>
        <x:v>0</x:v>
      </x:c>
      <x:c r="T1134" s="26" t="str">
        <x:f t="shared" si="689"/>
        <x:v>不调</x:v>
      </x:c>
      <x:c r="U1134" s="34">
        <x:f t="shared" si="663"/>
        <x:v>0.12277693324649835</x:v>
      </x:c>
      <x:c r="V1134" s="34">
        <x:f t="shared" si="664"/>
        <x:v>0.11899336421543158</x:v>
      </x:c>
      <x:c r="W1134" s="34">
        <x:f t="shared" si="665"/>
        <x:v>0.92869548632077747</x:v>
      </x:c>
      <x:c r="X1134" s="34">
        <x:f t="shared" si="666"/>
        <x:v>8.1208327570925706E-2</x:v>
      </x:c>
      <x:c r="Y1134" s="34">
        <x:f t="shared" si="690"/>
        <x:v>0.99995880187477393</x:v>
      </x:c>
      <x:c r="Z1134" s="34">
        <x:f t="shared" si="667"/>
        <x:v>0.12277187506702759</x:v>
      </x:c>
      <x:c r="AA1134" s="34">
        <x:f t="shared" si="668"/>
        <x:v>0.11898846191191156</x:v>
      </x:c>
      <x:c r="AB1134" s="34">
        <x:f t="shared" si="669"/>
        <x:v>0.92865722580783516</x:v>
      </x:c>
      <x:c r="AC1134" s="34">
        <x:f t="shared" si="670"/>
        <x:v>8.120498194007704E-2</x:v>
      </x:c>
      <x:c r="AD1134" s="34">
        <x:f t="shared" si="671"/>
        <x:v>1.2516225447268514</x:v>
      </x:c>
      <x:c r="AE1134" s="34">
        <x:f t="shared" si="691"/>
        <x:v>1.2611470442344652</x:v>
      </x:c>
      <x:c r="AF1134" s="33">
        <x:f t="shared" si="672"/>
        <x:v>-7.5522513819118453E-3</x:v>
      </x:c>
      <x:c r="AG1134" s="33">
        <x:f t="shared" si="692"/>
        <x:v>-2.0186082454836107E-3</x:v>
      </x:c>
      <x:c r="AH1134" s="30">
        <x:f t="shared" si="693"/>
        <x:v>45471</x:v>
      </x:c>
      <x:c r="AI1134" s="36">
        <x:f t="shared" si="673"/>
        <x:v>2024</x:v>
      </x:c>
      <x:c r="AJ1134" s="36">
        <x:f t="shared" si="674"/>
        <x:v>7</x:v>
      </x:c>
      <x:c r="AK1134" s="26">
        <x:f t="shared" si="675"/>
        <x:v>0</x:v>
      </x:c>
      <x:c r="AL1134" s="34">
        <x:f t="shared" si="694"/>
        <x:v>1.255609070229351</x:v>
      </x:c>
      <x:c r="AM1134" s="35" t="str">
        <x:f t="shared" si="676"/>
      </x:c>
      <x:c r="AN1134" s="34">
        <x:f t="shared" si="695"/>
        <x:v>1.2611470442344652</x:v>
      </x:c>
      <x:c r="AO1134" s="35">
        <x:f t="shared" si="677"/>
        <x:v>-7.5522513819118453E-3</x:v>
      </x:c>
      <x:c r="AP1134" s="31">
        <x:f t="shared" si="678"/>
        <x:v>1</x:v>
      </x:c>
      <x:c r="AQ1134" s="26" t="b">
        <x:f t="shared" si="679"/>
        <x:v>1</x:v>
      </x:c>
    </x:row>
    <x:row r="1135">
      <x:c r="A1135" s="30" t="n">
        <x:f>'净值底稿'!A1097</x:f>
        <x:v>45482</x:v>
      </x:c>
      <x:c r="B1135" s="32" t="n">
        <x:f>'净值底稿'!F1097</x:f>
        <x:v>1.8065139312433274</x:v>
      </x:c>
      <x:c r="C1135" s="32" t="n">
        <x:f>'净值底稿'!O1097</x:f>
        <x:v>1.0817746819807648</x:v>
      </x:c>
      <x:c r="D1135" s="32" t="n">
        <x:f>'净值底稿'!P1097</x:f>
        <x:v>1.6915</x:v>
      </x:c>
      <x:c r="E1135" s="32" t="n">
        <x:f>'净值底稿'!Q1097</x:f>
        <x:v>1.9658</x:v>
      </x:c>
      <x:c r="F1135" s="33">
        <x:f t="shared" si="680"/>
        <x:v>4.1444147224201533E-2</x:v>
      </x:c>
      <x:c r="G1135" s="33">
        <x:f t="shared" si="681"/>
        <x:v>1.8365569386061376E-2</x:v>
      </x:c>
      <x:c r="H1135" s="33">
        <x:f t="shared" si="682"/>
        <x:v>8.8757396449712367E-4</x:v>
      </x:c>
      <x:c r="I1135" s="33">
        <x:f t="shared" si="683"/>
        <x:v>-6.1175994741897721E-3</x:v>
      </x:c>
      <x:c r="J1135" s="34">
        <x:f t="shared" si="684"/>
        <x:v>0.12786005073229675</x:v>
      </x:c>
      <x:c r="K1135" s="34">
        <x:f t="shared" si="685"/>
        <x:v>0.1211737527652955</x:v>
      </x:c>
      <x:c r="L1135" s="34">
        <x:f t="shared" si="686"/>
        <x:v>0.92948147778340429</x:v>
      </x:c>
      <x:c r="M1135" s="34">
        <x:f t="shared" si="687"/>
        <x:v>8.0708202385258832E-2</x:v>
      </x:c>
      <x:c r="N1135" s="34">
        <x:f t="shared" si="658"/>
        <x:v>1.2592234836662552</x:v>
      </x:c>
      <x:c r="O1135" s="35">
        <x:f t="shared" si="659"/>
        <x:v>0.19776775665946539</x:v>
      </x:c>
      <x:c r="P1135" s="26" t="b">
        <x:f t="shared" si="660"/>
        <x:v>0</x:v>
      </x:c>
      <x:c r="Q1135" s="26" t="b">
        <x:f t="shared" si="661"/>
        <x:v>0</x:v>
      </x:c>
      <x:c r="R1135" s="26" t="b">
        <x:f t="shared" si="662"/>
        <x:v>0</x:v>
      </x:c>
      <x:c r="S1135" s="26" t="b">
        <x:f t="shared" si="688"/>
        <x:v>0</x:v>
      </x:c>
      <x:c r="T1135" s="26" t="str">
        <x:f t="shared" si="689"/>
        <x:v>不调</x:v>
      </x:c>
      <x:c r="U1135" s="34">
        <x:f t="shared" si="663"/>
        <x:v>0.12786005073229675</x:v>
      </x:c>
      <x:c r="V1135" s="34">
        <x:f t="shared" si="664"/>
        <x:v>0.1211737527652955</x:v>
      </x:c>
      <x:c r="W1135" s="34">
        <x:f t="shared" si="665"/>
        <x:v>0.92948147778340429</x:v>
      </x:c>
      <x:c r="X1135" s="34">
        <x:f t="shared" si="666"/>
        <x:v>8.0708202385258832E-2</x:v>
      </x:c>
      <x:c r="Y1135" s="34">
        <x:f t="shared" si="690"/>
        <x:v>0.99998626710299976</x:v>
      </x:c>
      <x:c r="Z1135" s="34">
        <x:f t="shared" si="667"/>
        <x:v>0.12785829484338959</x:v>
      </x:c>
      <x:c r="AA1135" s="34">
        <x:f t="shared" si="668"/>
        <x:v>0.12117208869862965</x:v>
      </x:c>
      <x:c r="AB1135" s="34">
        <x:f t="shared" si="669"/>
        <x:v>0.92946871331000624</x:v>
      </x:c>
      <x:c r="AC1135" s="34">
        <x:f t="shared" si="670"/>
        <x:v>8.0707094027828399E-2</x:v>
      </x:c>
      <x:c r="AD1135" s="34">
        <x:f t="shared" si="671"/>
        <x:v>1.259206190879854</x:v>
      </x:c>
      <x:c r="AE1135" s="34">
        <x:f t="shared" si="691"/>
        <x:v>1.2611470442344652</x:v>
      </x:c>
      <x:c r="AF1135" s="33">
        <x:f t="shared" si="672"/>
        <x:v>-1.5389588101436535E-3</x:v>
      </x:c>
      <x:c r="AG1135" s="33">
        <x:f t="shared" si="692"/>
        <x:v>6.059052056031522E-3</x:v>
      </x:c>
      <x:c r="AH1135" s="30">
        <x:f t="shared" si="693"/>
        <x:v>45471</x:v>
      </x:c>
      <x:c r="AI1135" s="36">
        <x:f t="shared" si="673"/>
        <x:v>2024</x:v>
      </x:c>
      <x:c r="AJ1135" s="36">
        <x:f t="shared" si="674"/>
        <x:v>7</x:v>
      </x:c>
      <x:c r="AK1135" s="26">
        <x:f t="shared" si="675"/>
        <x:v>0</x:v>
      </x:c>
      <x:c r="AL1135" s="34">
        <x:f t="shared" si="694"/>
        <x:v>1.255609070229351</x:v>
      </x:c>
      <x:c r="AM1135" s="35" t="str">
        <x:f t="shared" si="676"/>
      </x:c>
      <x:c r="AN1135" s="34">
        <x:f t="shared" si="695"/>
        <x:v>1.2611470442344652</x:v>
      </x:c>
      <x:c r="AO1135" s="35">
        <x:f t="shared" si="677"/>
        <x:v>-1.5389588101436535E-3</x:v>
      </x:c>
      <x:c r="AP1135" s="31">
        <x:f t="shared" si="678"/>
        <x:v>1</x:v>
      </x:c>
      <x:c r="AQ1135" s="26" t="b">
        <x:f t="shared" si="679"/>
        <x:v>1</x:v>
      </x:c>
    </x:row>
    <x:row r="1136">
      <x:c r="A1136" s="30" t="n">
        <x:f>'净值底稿'!A1098</x:f>
        <x:v>45483</x:v>
      </x:c>
      <x:c r="B1136" s="32" t="n">
        <x:f>'净值底稿'!F1098</x:f>
        <x:v>1.8227431514787926</x:v>
      </x:c>
      <x:c r="C1136" s="32" t="n">
        <x:f>'净值底稿'!O1098</x:f>
        <x:v>1.0771192140145307</x:v>
      </x:c>
      <x:c r="D1136" s="32" t="n">
        <x:f>'净值底稿'!P1098</x:f>
        <x:v>1.6917</x:v>
      </x:c>
      <x:c r="E1136" s="32" t="n">
        <x:f>'净值底稿'!Q1098</x:f>
        <x:v>1.9821</x:v>
      </x:c>
      <x:c r="F1136" s="33">
        <x:f t="shared" si="680"/>
        <x:v>8.9837227130020736E-3</x:v>
      </x:c>
      <x:c r="G1136" s="33">
        <x:f t="shared" si="681"/>
        <x:v>-4.3035467956319406E-3</x:v>
      </x:c>
      <x:c r="H1136" s="33">
        <x:f t="shared" si="682"/>
        <x:v>1.1823825007395428E-4</x:v>
      </x:c>
      <x:c r="I1136" s="33">
        <x:f t="shared" si="683"/>
        <x:v>8.2917896021976745E-3</x:v>
      </x:c>
      <x:c r="J1136" s="34">
        <x:f t="shared" si="684"/>
        <x:v>0.12900693831081986</x:v>
      </x:c>
      <x:c r="K1136" s="34">
        <x:f t="shared" si="685"/>
        <x:v>0.12065061894459063</x:v>
      </x:c>
      <x:c r="L1136" s="34">
        <x:f t="shared" si="686"/>
        <x:v>0.92957861206416648</x:v>
      </x:c>
      <x:c r="M1136" s="34">
        <x:f t="shared" si="687"/>
        <x:v>8.137630027091193E-2</x:v>
      </x:c>
      <x:c r="N1136" s="34">
        <x:f t="shared" si="658"/>
        <x:v>1.260612469590489</x:v>
      </x:c>
      <x:c r="O1136" s="35">
        <x:f t="shared" si="659"/>
        <x:v>0.19804465153078485</x:v>
      </x:c>
      <x:c r="P1136" s="26" t="b">
        <x:f t="shared" si="660"/>
        <x:v>0</x:v>
      </x:c>
      <x:c r="Q1136" s="26" t="b">
        <x:f t="shared" si="661"/>
        <x:v>0</x:v>
      </x:c>
      <x:c r="R1136" s="26" t="b">
        <x:f t="shared" si="662"/>
        <x:v>0</x:v>
      </x:c>
      <x:c r="S1136" s="26" t="b">
        <x:f t="shared" si="688"/>
        <x:v>0</x:v>
      </x:c>
      <x:c r="T1136" s="26" t="str">
        <x:f t="shared" si="689"/>
        <x:v>不调</x:v>
      </x:c>
      <x:c r="U1136" s="34">
        <x:f t="shared" si="663"/>
        <x:v>0.12900693831081986</x:v>
      </x:c>
      <x:c r="V1136" s="34">
        <x:f t="shared" si="664"/>
        <x:v>0.12065061894459063</x:v>
      </x:c>
      <x:c r="W1136" s="34">
        <x:f t="shared" si="665"/>
        <x:v>0.92957861206416648</x:v>
      </x:c>
      <x:c r="X1136" s="34">
        <x:f t="shared" si="666"/>
        <x:v>8.137630027091193E-2</x:v>
      </x:c>
      <x:c r="Y1136" s="34">
        <x:f t="shared" si="690"/>
        <x:v>0.99998626710299976</x:v>
      </x:c>
      <x:c r="Z1136" s="34">
        <x:f t="shared" si="667"/>
        <x:v>0.12900516667182371</x:v>
      </x:c>
      <x:c r="AA1136" s="34">
        <x:f t="shared" si="668"/>
        <x:v>0.12064896206206764</x:v>
      </x:c>
      <x:c r="AB1136" s="34">
        <x:f t="shared" si="669"/>
        <x:v>0.92956584625683336</x:v>
      </x:c>
      <x:c r="AC1136" s="34">
        <x:f t="shared" si="670"/>
        <x:v>8.1375182738562049E-2</x:v>
      </x:c>
      <x:c r="AD1136" s="34">
        <x:f t="shared" si="671"/>
        <x:v>1.2605951577292869</x:v>
      </x:c>
      <x:c r="AE1136" s="34">
        <x:f t="shared" si="691"/>
        <x:v>1.2611470442344652</x:v>
      </x:c>
      <x:c r="AF1136" s="33">
        <x:f t="shared" si="672"/>
        <x:v>-4.3760678637860817E-4</x:v>
      </x:c>
      <x:c r="AG1136" s="33">
        <x:f t="shared" si="692"/>
        <x:v>1.1030495716213284E-3</x:v>
      </x:c>
      <x:c r="AH1136" s="30">
        <x:f t="shared" si="693"/>
        <x:v>45471</x:v>
      </x:c>
      <x:c r="AI1136" s="36">
        <x:f t="shared" si="673"/>
        <x:v>2024</x:v>
      </x:c>
      <x:c r="AJ1136" s="36">
        <x:f t="shared" si="674"/>
        <x:v>7</x:v>
      </x:c>
      <x:c r="AK1136" s="26">
        <x:f t="shared" si="675"/>
        <x:v>0</x:v>
      </x:c>
      <x:c r="AL1136" s="34">
        <x:f t="shared" si="694"/>
        <x:v>1.255609070229351</x:v>
      </x:c>
      <x:c r="AM1136" s="35" t="str">
        <x:f t="shared" si="676"/>
      </x:c>
      <x:c r="AN1136" s="34">
        <x:f t="shared" si="695"/>
        <x:v>1.2611470442344652</x:v>
      </x:c>
      <x:c r="AO1136" s="35">
        <x:f t="shared" si="677"/>
        <x:v>-4.3760678637860817E-4</x:v>
      </x:c>
      <x:c r="AP1136" s="31">
        <x:f t="shared" si="678"/>
        <x:v>1</x:v>
      </x:c>
      <x:c r="AQ1136" s="26" t="b">
        <x:f t="shared" si="679"/>
        <x:v>1</x:v>
      </x:c>
    </x:row>
    <x:row r="1137">
      <x:c r="A1137" s="30" t="n">
        <x:f>'净值底稿'!A1099</x:f>
        <x:v>45484</x:v>
      </x:c>
      <x:c r="B1137" s="32" t="n">
        <x:f>'净值底稿'!F1099</x:f>
        <x:v>1.8301792708341251</x:v>
      </x:c>
      <x:c r="C1137" s="32" t="n">
        <x:f>'净值底稿'!O1099</x:f>
        <x:v>1.1005109865917548</x:v>
      </x:c>
      <x:c r="D1137" s="32" t="n">
        <x:f>'净值底稿'!P1099</x:f>
        <x:v>1.6922</x:v>
      </x:c>
      <x:c r="E1137" s="32" t="n">
        <x:f>'净值底稿'!Q1099</x:f>
        <x:v>1.9858</x:v>
      </x:c>
      <x:c r="F1137" s="33">
        <x:f t="shared" si="680"/>
        <x:v>4.0796309393891228E-3</x:v>
      </x:c>
      <x:c r="G1137" s="33">
        <x:f t="shared" si="681"/>
        <x:v>2.1716976424587919E-2</x:v>
      </x:c>
      <x:c r="H1137" s="33">
        <x:f t="shared" si="682"/>
        <x:v>2.9556067860725399E-4</x:v>
      </x:c>
      <x:c r="I1137" s="33">
        <x:f t="shared" si="683"/>
        <x:v>1.8667070278997056E-3</x:v>
      </x:c>
      <x:c r="J1137" s="34">
        <x:f t="shared" si="684"/>
        <x:v>0.12953146014111913</x:v>
      </x:c>
      <x:c r="K1137" s="34">
        <x:f t="shared" si="685"/>
        <x:v>0.12326909272682057</x:v>
      </x:c>
      <x:c r="L1137" s="34">
        <x:f t="shared" si="686"/>
        <x:v>0.92984058936916314</x:v>
      </x:c>
      <x:c r="M1137" s="34">
        <x:f t="shared" si="687"/>
        <x:v>8.152708636407674E-2</x:v>
      </x:c>
      <x:c r="N1137" s="34">
        <x:f t="shared" si="658"/>
        <x:v>1.2641682286011795</x:v>
      </x:c>
      <x:c r="O1137" s="35">
        <x:f t="shared" si="659"/>
        <x:v>0.19997382242999981</x:v>
      </x:c>
      <x:c r="P1137" s="26" t="b">
        <x:f t="shared" si="660"/>
        <x:v>0</x:v>
      </x:c>
      <x:c r="Q1137" s="26" t="b">
        <x:f t="shared" si="661"/>
        <x:v>0</x:v>
      </x:c>
      <x:c r="R1137" s="26" t="b">
        <x:f t="shared" si="662"/>
        <x:v>0</x:v>
      </x:c>
      <x:c r="S1137" s="26" t="b">
        <x:f t="shared" si="688"/>
        <x:v>0</x:v>
      </x:c>
      <x:c r="T1137" s="26" t="str">
        <x:f t="shared" si="689"/>
        <x:v>不调</x:v>
      </x:c>
      <x:c r="U1137" s="34">
        <x:f t="shared" si="663"/>
        <x:v>0.12953146014111913</x:v>
      </x:c>
      <x:c r="V1137" s="34">
        <x:f t="shared" si="664"/>
        <x:v>0.12326909272682057</x:v>
      </x:c>
      <x:c r="W1137" s="34">
        <x:f t="shared" si="665"/>
        <x:v>0.92984058936916314</x:v>
      </x:c>
      <x:c r="X1137" s="34">
        <x:f t="shared" si="666"/>
        <x:v>8.152708636407674E-2</x:v>
      </x:c>
      <x:c r="Y1137" s="34">
        <x:f t="shared" si="690"/>
        <x:v>0.99998626710299976</x:v>
      </x:c>
      <x:c r="Z1137" s="34">
        <x:f t="shared" si="667"/>
        <x:v>0.12952968129891873</x:v>
      </x:c>
      <x:c r="AA1137" s="34">
        <x:f t="shared" si="668"/>
        <x:v>0.12326739988506684</x:v>
      </x:c>
      <x:c r="AB1137" s="34">
        <x:f t="shared" si="669"/>
        <x:v>0.92982781996412267</x:v>
      </x:c>
      <x:c r="AC1137" s="34">
        <x:f t="shared" si="670"/>
        <x:v>8.1525966760996965E-2</x:v>
      </x:c>
      <x:c r="AD1137" s="34">
        <x:f t="shared" si="671"/>
        <x:v>1.2641508679091051</x:v>
      </x:c>
      <x:c r="AE1137" s="34">
        <x:f t="shared" si="691"/>
        <x:v>1.2641508679091051</x:v>
      </x:c>
      <x:c r="AF1137" s="33">
        <x:f t="shared" si="672"/>
        <x:v>0</x:v>
      </x:c>
      <x:c r="AG1137" s="33">
        <x:f t="shared" si="692"/>
        <x:v>2.8206598748350409E-3</x:v>
      </x:c>
      <x:c r="AH1137" s="30">
        <x:f t="shared" si="693"/>
        <x:v>45471</x:v>
      </x:c>
      <x:c r="AI1137" s="36">
        <x:f t="shared" si="673"/>
        <x:v>2024</x:v>
      </x:c>
      <x:c r="AJ1137" s="36">
        <x:f t="shared" si="674"/>
        <x:v>7</x:v>
      </x:c>
      <x:c r="AK1137" s="26">
        <x:f t="shared" si="675"/>
        <x:v>0</x:v>
      </x:c>
      <x:c r="AL1137" s="34">
        <x:f t="shared" si="694"/>
        <x:v>1.255609070229351</x:v>
      </x:c>
      <x:c r="AM1137" s="35" t="str">
        <x:f t="shared" si="676"/>
      </x:c>
      <x:c r="AN1137" s="34">
        <x:f t="shared" si="695"/>
        <x:v>1.2641508679091051</x:v>
      </x:c>
      <x:c r="AO1137" s="35">
        <x:f t="shared" si="677"/>
        <x:v>0</x:v>
      </x:c>
      <x:c r="AP1137" s="31">
        <x:f t="shared" si="678"/>
        <x:v>1</x:v>
      </x:c>
      <x:c r="AQ1137" s="26" t="b">
        <x:f t="shared" si="679"/>
        <x:v>1</x:v>
      </x:c>
    </x:row>
    <x:row r="1138">
      <x:c r="A1138" s="30" t="n">
        <x:f>'净值底稿'!A1100</x:f>
        <x:v>45485</x:v>
      </x:c>
      <x:c r="B1138" s="32" t="n">
        <x:f>'净值底稿'!F1100</x:f>
        <x:v>1.8110230616453826</x:v>
      </x:c>
      <x:c r="C1138" s="32" t="n">
        <x:f>'净值底稿'!O1100</x:f>
        <x:v>1.0977953649690866</x:v>
      </x:c>
      <x:c r="D1138" s="32" t="n">
        <x:f>'净值底稿'!P1100</x:f>
        <x:v>1.6931</x:v>
      </x:c>
      <x:c r="E1138" s="32" t="n">
        <x:f>'净值底稿'!Q1100</x:f>
        <x:v>1.9917</x:v>
      </x:c>
      <x:c r="F1138" s="33">
        <x:f t="shared" si="680"/>
        <x:v>-1.0466848518075444E-2</x:v>
      </x:c>
      <x:c r="G1138" s="33">
        <x:f t="shared" si="681"/>
        <x:v>-2.4676006471124889E-3</x:v>
      </x:c>
      <x:c r="H1138" s="33">
        <x:f t="shared" si="682"/>
        <x:v>5.3185202694727707E-4</x:v>
      </x:c>
      <x:c r="I1138" s="33">
        <x:f t="shared" si="683"/>
        <x:v>2.9710947728875947E-3</x:v>
      </x:c>
      <x:c r="J1138" s="34">
        <x:f t="shared" si="684"/>
        <x:v>0.12817391374616835</x:v>
      </x:c>
      <x:c r="K1138" s="34">
        <x:f t="shared" si="685"/>
        <x:v>0.12296322516934258</x:v>
      </x:c>
      <x:c r="L1138" s="34">
        <x:f t="shared" si="686"/>
        <x:v>0.93032235077488257</x:v>
      </x:c>
      <x:c r="M1138" s="34">
        <x:f t="shared" si="687"/>
        <x:v>8.1768188134695177E-2</x:v>
      </x:c>
      <x:c r="N1138" s="34">
        <x:f t="shared" si="658"/>
        <x:v>1.2632276778250886</x:v>
      </x:c>
      <x:c r="O1138" s="35">
        <x:f t="shared" si="659"/>
        <x:v>0.19880591861943381</x:v>
      </x:c>
      <x:c r="P1138" s="26" t="b">
        <x:f t="shared" si="660"/>
        <x:v>0</x:v>
      </x:c>
      <x:c r="Q1138" s="26" t="b">
        <x:f t="shared" si="661"/>
        <x:v>0</x:v>
      </x:c>
      <x:c r="R1138" s="26" t="b">
        <x:f t="shared" si="662"/>
        <x:v>0</x:v>
      </x:c>
      <x:c r="S1138" s="26" t="b">
        <x:f t="shared" si="688"/>
        <x:v>0</x:v>
      </x:c>
      <x:c r="T1138" s="26" t="str">
        <x:f t="shared" si="689"/>
        <x:v>不调</x:v>
      </x:c>
      <x:c r="U1138" s="34">
        <x:f t="shared" si="663"/>
        <x:v>0.12817391374616835</x:v>
      </x:c>
      <x:c r="V1138" s="34">
        <x:f t="shared" si="664"/>
        <x:v>0.12296322516934258</x:v>
      </x:c>
      <x:c r="W1138" s="34">
        <x:f t="shared" si="665"/>
        <x:v>0.93032235077488257</x:v>
      </x:c>
      <x:c r="X1138" s="34">
        <x:f t="shared" si="666"/>
        <x:v>8.1768188134695177E-2</x:v>
      </x:c>
      <x:c r="Y1138" s="34">
        <x:f t="shared" si="690"/>
        <x:v>0.99998626710299976</x:v>
      </x:c>
      <x:c r="Z1138" s="34">
        <x:f t="shared" si="667"/>
        <x:v>0.12817215354701275</x:v>
      </x:c>
      <x:c r="AA1138" s="34">
        <x:f t="shared" si="668"/>
        <x:v>0.12296153652803651</x:v>
      </x:c>
      <x:c r="AB1138" s="34">
        <x:f t="shared" si="669"/>
        <x:v>0.93030957475386233</x:v>
      </x:c>
      <x:c r="AC1138" s="34">
        <x:f t="shared" si="670"/>
        <x:v>8.176706522058963E-2</x:v>
      </x:c>
      <x:c r="AD1138" s="34">
        <x:f t="shared" si="671"/>
        <x:v>1.263210330049501</x:v>
      </x:c>
      <x:c r="AE1138" s="34">
        <x:f t="shared" si="691"/>
        <x:v>1.2641508679091051</x:v>
      </x:c>
      <x:c r="AF1138" s="33">
        <x:f t="shared" si="672"/>
        <x:v>-7.44007605009811E-4</x:v>
      </x:c>
      <x:c r="AG1138" s="33">
        <x:f t="shared" si="692"/>
        <x:v>-7.44007605009811E-4</x:v>
      </x:c>
      <x:c r="AH1138" s="30">
        <x:f t="shared" si="693"/>
        <x:v>45471</x:v>
      </x:c>
      <x:c r="AI1138" s="36">
        <x:f t="shared" si="673"/>
        <x:v>2024</x:v>
      </x:c>
      <x:c r="AJ1138" s="36">
        <x:f t="shared" si="674"/>
        <x:v>7</x:v>
      </x:c>
      <x:c r="AK1138" s="26">
        <x:f t="shared" si="675"/>
        <x:v>0</x:v>
      </x:c>
      <x:c r="AL1138" s="34">
        <x:f t="shared" si="694"/>
        <x:v>1.255609070229351</x:v>
      </x:c>
      <x:c r="AM1138" s="35" t="str">
        <x:f t="shared" si="676"/>
      </x:c>
      <x:c r="AN1138" s="34">
        <x:f t="shared" si="695"/>
        <x:v>1.2641508679091051</x:v>
      </x:c>
      <x:c r="AO1138" s="35">
        <x:f t="shared" si="677"/>
        <x:v>-7.44007605009811E-4</x:v>
      </x:c>
      <x:c r="AP1138" s="31">
        <x:f t="shared" si="678"/>
        <x:v>1</x:v>
      </x:c>
      <x:c r="AQ1138" s="26" t="b">
        <x:f t="shared" si="679"/>
        <x:v>1</x:v>
      </x:c>
    </x:row>
    <x:row r="1139">
      <x:c r="A1139" s="30" t="n">
        <x:f>'净值底稿'!A1101</x:f>
        <x:v>45488</x:v>
      </x:c>
      <x:c r="B1139" s="32" t="n">
        <x:f>'净值底稿'!F1101</x:f>
        <x:v>1.8036683629135624</x:v>
      </x:c>
      <x:c r="C1139" s="32" t="n">
        <x:f>'净值底稿'!O1101</x:f>
        <x:v>1.0880013795874328</x:v>
      </x:c>
      <x:c r="D1139" s="32" t="n">
        <x:f>'净值底稿'!P1101</x:f>
        <x:v>1.6941</x:v>
      </x:c>
      <x:c r="E1139" s="32" t="n">
        <x:f>'净值底稿'!Q1101</x:f>
        <x:v>1.9929</x:v>
      </x:c>
      <x:c r="F1139" s="33">
        <x:f t="shared" si="680"/>
        <x:v>-4.0610740346609386E-3</x:v>
      </x:c>
      <x:c r="G1139" s="33">
        <x:f t="shared" si="681"/>
        <x:v>-8.9215036738012898E-3</x:v>
      </x:c>
      <x:c r="H1139" s="33">
        <x:f t="shared" si="682"/>
        <x:v>5.9063256747959869E-4</x:v>
      </x:c>
      <x:c r="I1139" s="33">
        <x:f t="shared" si="683"/>
        <x:v>6.0250037656262023E-4</x:v>
      </x:c>
      <x:c r="J1139" s="34">
        <x:f t="shared" si="684"/>
        <x:v>0.12765163694227641</x:v>
      </x:c>
      <x:c r="K1139" s="34">
        <x:f t="shared" si="685"/>
        <x:v>0.12186453472816539</x:v>
      </x:c>
      <x:c r="L1139" s="34">
        <x:f t="shared" si="686"/>
        <x:v>0.93085904588655011</x:v>
      </x:c>
      <x:c r="M1139" s="34">
        <x:f t="shared" si="687"/>
        <x:v>8.1816329908175459E-2</x:v>
      </x:c>
      <x:c r="N1139" s="34">
        <x:f t="shared" si="658"/>
        <x:v>1.2621915474651675</x:v>
      </x:c>
      <x:c r="O1139" s="35">
        <x:f t="shared" si="659"/>
        <x:v>0.19768486975811225</x:v>
      </x:c>
      <x:c r="P1139" s="26" t="b">
        <x:f t="shared" si="660"/>
        <x:v>0</x:v>
      </x:c>
      <x:c r="Q1139" s="26" t="b">
        <x:f t="shared" si="661"/>
        <x:v>0</x:v>
      </x:c>
      <x:c r="R1139" s="26" t="b">
        <x:f t="shared" si="662"/>
        <x:v>0</x:v>
      </x:c>
      <x:c r="S1139" s="26" t="b">
        <x:f t="shared" si="688"/>
        <x:v>0</x:v>
      </x:c>
      <x:c r="T1139" s="26" t="str">
        <x:f t="shared" si="689"/>
        <x:v>不调</x:v>
      </x:c>
      <x:c r="U1139" s="34">
        <x:f t="shared" si="663"/>
        <x:v>0.12765163694227641</x:v>
      </x:c>
      <x:c r="V1139" s="34">
        <x:f t="shared" si="664"/>
        <x:v>0.12186453472816539</x:v>
      </x:c>
      <x:c r="W1139" s="34">
        <x:f t="shared" si="665"/>
        <x:v>0.93085904588655011</x:v>
      </x:c>
      <x:c r="X1139" s="34">
        <x:f t="shared" si="666"/>
        <x:v>8.1816329908175459E-2</x:v>
      </x:c>
      <x:c r="Y1139" s="34">
        <x:f t="shared" si="690"/>
        <x:v>0.99995880187477393</x:v>
      </x:c>
      <x:c r="Z1139" s="34">
        <x:f t="shared" si="667"/>
        <x:v>0.12764637793415234</x:v>
      </x:c>
      <x:c r="AA1139" s="34">
        <x:f t="shared" si="668"/>
        <x:v>0.12185951413780303</x:v>
      </x:c>
      <x:c r="AB1139" s="34">
        <x:f t="shared" si="669"/>
        <x:v>0.93082069623900987</x:v>
      </x:c>
      <x:c r="AC1139" s="34">
        <x:f t="shared" si="670"/>
        <x:v>8.1812959228770368E-2</x:v>
      </x:c>
      <x:c r="AD1139" s="34">
        <x:f t="shared" si="671"/>
        <x:v>1.2621395475397357</x:v>
      </x:c>
      <x:c r="AE1139" s="34">
        <x:f t="shared" si="691"/>
        <x:v>1.2641508679091051</x:v>
      </x:c>
      <x:c r="AF1139" s="33">
        <x:f t="shared" si="672"/>
        <x:v>-1.5910445662994377E-3</x:v>
      </x:c>
      <x:c r="AG1139" s="33">
        <x:f t="shared" si="692"/>
        <x:v>-8.4766763245469612E-4</x:v>
      </x:c>
      <x:c r="AH1139" s="30">
        <x:f t="shared" si="693"/>
        <x:v>45471</x:v>
      </x:c>
      <x:c r="AI1139" s="36">
        <x:f t="shared" si="673"/>
        <x:v>2024</x:v>
      </x:c>
      <x:c r="AJ1139" s="36">
        <x:f t="shared" si="674"/>
        <x:v>7</x:v>
      </x:c>
      <x:c r="AK1139" s="26">
        <x:f t="shared" si="675"/>
        <x:v>0</x:v>
      </x:c>
      <x:c r="AL1139" s="34">
        <x:f t="shared" si="694"/>
        <x:v>1.255609070229351</x:v>
      </x:c>
      <x:c r="AM1139" s="35" t="str">
        <x:f t="shared" si="676"/>
      </x:c>
      <x:c r="AN1139" s="34">
        <x:f t="shared" si="695"/>
        <x:v>1.2641508679091051</x:v>
      </x:c>
      <x:c r="AO1139" s="35">
        <x:f t="shared" si="677"/>
        <x:v>-1.5910445662994377E-3</x:v>
      </x:c>
      <x:c r="AP1139" s="31">
        <x:f t="shared" si="678"/>
        <x:v>1</x:v>
      </x:c>
      <x:c r="AQ1139" s="26" t="b">
        <x:f t="shared" si="679"/>
        <x:v>1</x:v>
      </x:c>
    </x:row>
    <x:row r="1140">
      <x:c r="A1140" s="30" t="n">
        <x:f>'净值底稿'!A1102</x:f>
        <x:v>45489</x:v>
      </x:c>
      <x:c r="B1140" s="32" t="n">
        <x:f>'净值底稿'!F1102</x:f>
        <x:v>1.836103611282595</x:v>
      </x:c>
      <x:c r="C1140" s="32" t="n">
        <x:f>'净值底稿'!O1102</x:f>
        <x:v>1.0889939114441352</x:v>
      </x:c>
      <x:c r="D1140" s="32" t="n">
        <x:f>'净值底稿'!P1102</x:f>
        <x:v>1.6944</x:v>
      </x:c>
      <x:c r="E1140" s="32" t="n">
        <x:f>'净值底稿'!Q1102</x:f>
        <x:v>2.0172</x:v>
      </x:c>
      <x:c r="F1140" s="33">
        <x:f t="shared" si="680"/>
        <x:v>1.7982933579118843E-2</x:v>
      </x:c>
      <x:c r="G1140" s="33">
        <x:f t="shared" si="681"/>
        <x:v>9.1225238802428166E-4</x:v>
      </x:c>
      <x:c r="H1140" s="33">
        <x:f t="shared" si="682"/>
        <x:v>1.7708517797054846E-4</x:v>
      </x:c>
      <x:c r="I1140" s="33">
        <x:f t="shared" si="683"/>
        <x:v>1.2193286165888884E-2</x:v>
      </x:c>
      <x:c r="J1140" s="34">
        <x:f t="shared" si="684"/>
        <x:v>0.12994183427015732</x:v>
      </x:c>
      <x:c r="K1140" s="34">
        <x:f t="shared" si="685"/>
        <x:v>0.12197068077057872</x:v>
      </x:c>
      <x:c r="L1140" s="34">
        <x:f t="shared" si="686"/>
        <x:v>0.930985530787662</x:v>
      </x:c>
      <x:c r="M1140" s="34">
        <x:f t="shared" si="687"/>
        <x:v>8.2810528052724972E-2</x:v>
      </x:c>
      <x:c r="N1140" s="34">
        <x:f t="shared" si="658"/>
        <x:v>1.2657085738811229</x:v>
      </x:c>
      <x:c r="O1140" s="35">
        <x:f t="shared" si="659"/>
        <x:v>0.19902884458487993</x:v>
      </x:c>
      <x:c r="P1140" s="26" t="b">
        <x:f t="shared" si="660"/>
        <x:v>0</x:v>
      </x:c>
      <x:c r="Q1140" s="26" t="b">
        <x:f t="shared" si="661"/>
        <x:v>0</x:v>
      </x:c>
      <x:c r="R1140" s="26" t="b">
        <x:f t="shared" si="662"/>
        <x:v>0</x:v>
      </x:c>
      <x:c r="S1140" s="26" t="b">
        <x:f t="shared" si="688"/>
        <x:v>0</x:v>
      </x:c>
      <x:c r="T1140" s="26" t="str">
        <x:f t="shared" si="689"/>
        <x:v>不调</x:v>
      </x:c>
      <x:c r="U1140" s="34">
        <x:f t="shared" si="663"/>
        <x:v>0.12994183427015732</x:v>
      </x:c>
      <x:c r="V1140" s="34">
        <x:f t="shared" si="664"/>
        <x:v>0.12197068077057872</x:v>
      </x:c>
      <x:c r="W1140" s="34">
        <x:f t="shared" si="665"/>
        <x:v>0.930985530787662</x:v>
      </x:c>
      <x:c r="X1140" s="34">
        <x:f t="shared" si="666"/>
        <x:v>8.2810528052724972E-2</x:v>
      </x:c>
      <x:c r="Y1140" s="34">
        <x:f t="shared" si="690"/>
        <x:v>0.99998626710299976</x:v>
      </x:c>
      <x:c r="Z1140" s="34">
        <x:f t="shared" si="667"/>
        <x:v>0.12994004979233126</x:v>
      </x:c>
      <x:c r="AA1140" s="34">
        <x:f t="shared" si="668"/>
        <x:v>0.12196900575978266</x:v>
      </x:c>
      <x:c r="AB1140" s="34">
        <x:f t="shared" si="669"/>
        <x:v>0.93097274565925903</x:v>
      </x:c>
      <x:c r="AC1140" s="34">
        <x:f t="shared" si="670"/>
        <x:v>8.2809390824272688E-2</x:v>
      </x:c>
      <x:c r="AD1140" s="34">
        <x:f t="shared" si="671"/>
        <x:v>1.2656911920356455</x:v>
      </x:c>
      <x:c r="AE1140" s="34">
        <x:f t="shared" si="691"/>
        <x:v>1.2656911920356455</x:v>
      </x:c>
      <x:c r="AF1140" s="33">
        <x:f t="shared" si="672"/>
        <x:v>0</x:v>
      </x:c>
      <x:c r="AG1140" s="33">
        <x:f t="shared" si="692"/>
        <x:v>2.8139871718884102E-3</x:v>
      </x:c>
      <x:c r="AH1140" s="30">
        <x:f t="shared" si="693"/>
        <x:v>45471</x:v>
      </x:c>
      <x:c r="AI1140" s="36">
        <x:f t="shared" si="673"/>
        <x:v>2024</x:v>
      </x:c>
      <x:c r="AJ1140" s="36">
        <x:f t="shared" si="674"/>
        <x:v>7</x:v>
      </x:c>
      <x:c r="AK1140" s="26">
        <x:f t="shared" si="675"/>
        <x:v>0</x:v>
      </x:c>
      <x:c r="AL1140" s="34">
        <x:f t="shared" si="694"/>
        <x:v>1.255609070229351</x:v>
      </x:c>
      <x:c r="AM1140" s="35" t="str">
        <x:f t="shared" si="676"/>
      </x:c>
      <x:c r="AN1140" s="34">
        <x:f t="shared" si="695"/>
        <x:v>1.2656911920356455</x:v>
      </x:c>
      <x:c r="AO1140" s="35">
        <x:f t="shared" si="677"/>
        <x:v>0</x:v>
      </x:c>
      <x:c r="AP1140" s="31">
        <x:f t="shared" si="678"/>
        <x:v>1</x:v>
      </x:c>
      <x:c r="AQ1140" s="26" t="b">
        <x:f t="shared" si="679"/>
        <x:v>1</x:v>
      </x:c>
    </x:row>
    <x:row r="1141">
      <x:c r="A1141" s="30" t="n">
        <x:f>'净值底稿'!A1103</x:f>
        <x:v>45490</x:v>
      </x:c>
      <x:c r="B1141" s="32" t="n">
        <x:f>'净值底稿'!F1103</x:f>
        <x:v>1.7769607265121148</x:v>
      </x:c>
      <x:c r="C1141" s="32" t="n">
        <x:f>'净值底稿'!O1103</x:f>
        <x:v>1.0782838048551204</x:v>
      </x:c>
      <x:c r="D1141" s="32" t="n">
        <x:f>'净值底稿'!P1103</x:f>
        <x:v>1.6946</x:v>
      </x:c>
      <x:c r="E1141" s="32" t="n">
        <x:f>'净值底稿'!Q1103</x:f>
        <x:v>2.0406</x:v>
      </x:c>
      <x:c r="F1141" s="33">
        <x:f t="shared" si="680"/>
        <x:v>-3.2211082428603488E-2</x:v>
      </x:c>
      <x:c r="G1141" s="33">
        <x:f t="shared" si="681"/>
        <x:v>-9.8348636080176632E-3</x:v>
      </x:c>
      <x:c r="H1141" s="33">
        <x:f t="shared" si="682"/>
        <x:v>1.1803588290848488E-4</x:v>
      </x:c>
      <x:c r="I1141" s="33">
        <x:f t="shared" si="683"/>
        <x:v>1.1600237953599102E-2</x:v>
      </x:c>
      <x:c r="J1141" s="34">
        <x:f t="shared" si="684"/>
        <x:v>0.12575454013769363</x:v>
      </x:c>
      <x:c r="K1141" s="34">
        <x:f t="shared" si="685"/>
        <x:v>0.12076945722372967</x:v>
      </x:c>
      <x:c r="L1141" s="34">
        <x:f t="shared" si="686"/>
        <x:v>0.9310826338492566</x:v>
      </x:c>
      <x:c r="M1141" s="34">
        <x:f t="shared" si="687"/>
        <x:v>8.3769999462626837E-2</x:v>
      </x:c>
      <x:c r="N1141" s="34">
        <x:f t="shared" si="658"/>
        <x:v>1.2613766306733067</x:v>
      </x:c>
      <x:c r="O1141" s="35">
        <x:f t="shared" si="659"/>
        <x:v>0.19544043497129954</x:v>
      </x:c>
      <x:c r="P1141" s="26" t="b">
        <x:f t="shared" si="660"/>
        <x:v>0</x:v>
      </x:c>
      <x:c r="Q1141" s="26" t="b">
        <x:f t="shared" si="661"/>
        <x:v>0</x:v>
      </x:c>
      <x:c r="R1141" s="26" t="b">
        <x:f t="shared" si="662"/>
        <x:v>0</x:v>
      </x:c>
      <x:c r="S1141" s="26" t="b">
        <x:f t="shared" si="688"/>
        <x:v>0</x:v>
      </x:c>
      <x:c r="T1141" s="26" t="str">
        <x:f t="shared" si="689"/>
        <x:v>不调</x:v>
      </x:c>
      <x:c r="U1141" s="34">
        <x:f t="shared" si="663"/>
        <x:v>0.12575454013769363</x:v>
      </x:c>
      <x:c r="V1141" s="34">
        <x:f t="shared" si="664"/>
        <x:v>0.12076945722372967</x:v>
      </x:c>
      <x:c r="W1141" s="34">
        <x:f t="shared" si="665"/>
        <x:v>0.9310826338492566</x:v>
      </x:c>
      <x:c r="X1141" s="34">
        <x:f t="shared" si="666"/>
        <x:v>8.3769999462626837E-2</x:v>
      </x:c>
      <x:c r="Y1141" s="34">
        <x:f t="shared" si="690"/>
        <x:v>0.99998626710299976</x:v>
      </x:c>
      <x:c r="Z1141" s="34">
        <x:f t="shared" si="667"/>
        <x:v>0.12575281316354661</x:v>
      </x:c>
      <x:c r="AA1141" s="34">
        <x:f t="shared" si="668"/>
        <x:v>0.12076779870921284</x:v>
      </x:c>
      <x:c r="AB1141" s="34">
        <x:f t="shared" si="669"/>
        <x:v>0.93106984738734722</x:v>
      </x:c>
      <x:c r="AC1141" s="34">
        <x:f t="shared" si="670"/>
        <x:v>8.3768849057852507E-2</x:v>
      </x:c>
      <x:c r="AD1141" s="34">
        <x:f t="shared" si="671"/>
        <x:v>1.2613593083179593</x:v>
      </x:c>
      <x:c r="AE1141" s="34">
        <x:f t="shared" si="691"/>
        <x:v>1.2656911920356455</x:v>
      </x:c>
      <x:c r="AF1141" s="33">
        <x:f t="shared" si="672"/>
        <x:v>-3.4225439387937096E-3</x:v>
      </x:c>
      <x:c r="AG1141" s="33">
        <x:f t="shared" si="692"/>
        <x:v>-3.4225439387937096E-3</x:v>
      </x:c>
      <x:c r="AH1141" s="30">
        <x:f t="shared" si="693"/>
        <x:v>45471</x:v>
      </x:c>
      <x:c r="AI1141" s="36">
        <x:f t="shared" si="673"/>
        <x:v>2024</x:v>
      </x:c>
      <x:c r="AJ1141" s="36">
        <x:f t="shared" si="674"/>
        <x:v>7</x:v>
      </x:c>
      <x:c r="AK1141" s="26">
        <x:f t="shared" si="675"/>
        <x:v>0</x:v>
      </x:c>
      <x:c r="AL1141" s="34">
        <x:f t="shared" si="694"/>
        <x:v>1.255609070229351</x:v>
      </x:c>
      <x:c r="AM1141" s="35" t="str">
        <x:f t="shared" si="676"/>
      </x:c>
      <x:c r="AN1141" s="34">
        <x:f t="shared" si="695"/>
        <x:v>1.2656911920356455</x:v>
      </x:c>
      <x:c r="AO1141" s="35">
        <x:f t="shared" si="677"/>
        <x:v>-3.4225439387937096E-3</x:v>
      </x:c>
      <x:c r="AP1141" s="31">
        <x:f t="shared" si="678"/>
        <x:v>1</x:v>
      </x:c>
      <x:c r="AQ1141" s="26" t="b">
        <x:f t="shared" si="679"/>
        <x:v>1</x:v>
      </x:c>
    </x:row>
    <x:row r="1142">
      <x:c r="A1142" s="30" t="n">
        <x:f>'净值底稿'!A1104</x:f>
        <x:v>45491</x:v>
      </x:c>
      <x:c r="B1142" s="32" t="n">
        <x:f>'净值底稿'!F1104</x:f>
        <x:v>1.761774017722195</x:v>
      </x:c>
      <x:c r="C1142" s="32" t="n">
        <x:f>'净值底稿'!O1104</x:f>
        <x:v>1.0801370038196758</x:v>
      </x:c>
      <x:c r="D1142" s="32" t="n">
        <x:f>'净值底稿'!P1104</x:f>
        <x:v>1.6942</x:v>
      </x:c>
      <x:c r="E1142" s="32" t="n">
        <x:f>'净值底稿'!Q1104</x:f>
        <x:v>2.0407</x:v>
      </x:c>
      <x:c r="F1142" s="33">
        <x:f t="shared" si="680"/>
        <x:v>-8.5464515694326781E-3</x:v>
      </x:c>
      <x:c r="G1142" s="33">
        <x:f t="shared" si="681"/>
        <x:v>1.7186560311961419E-3</x:v>
      </x:c>
      <x:c r="H1142" s="33">
        <x:f t="shared" si="682"/>
        <x:v>-2.3604390416631649E-4</x:v>
      </x:c>
      <x:c r="I1142" s="33">
        <x:f t="shared" si="683"/>
        <x:v>4.9005194550755249E-5</x:v>
      </x:c>
      <x:c r="J1142" s="34">
        <x:f t="shared" si="684"/>
        <x:v>0.12467807283612445</x:v>
      </x:c>
      <x:c r="K1142" s="34">
        <x:f t="shared" si="685"/>
        <x:v>0.12097535701483871</x:v>
      </x:c>
      <x:c r="L1142" s="34">
        <x:f t="shared" si="686"/>
        <x:v>0.93085007402551834</x:v>
      </x:c>
      <x:c r="M1142" s="34">
        <x:f t="shared" si="687"/>
        <x:v>8.3772954166597885E-2</x:v>
      </x:c>
      <x:c r="N1142" s="34">
        <x:f t="shared" si="658"/>
        <x:v>1.2602764580430794</x:v>
      </x:c>
      <x:c r="O1142" s="35">
        <x:f t="shared" si="659"/>
        <x:v>0.19492027188415997</x:v>
      </x:c>
      <x:c r="P1142" s="26" t="b">
        <x:f t="shared" si="660"/>
        <x:v>0</x:v>
      </x:c>
      <x:c r="Q1142" s="26" t="b">
        <x:f t="shared" si="661"/>
        <x:v>0</x:v>
      </x:c>
      <x:c r="R1142" s="26" t="b">
        <x:f t="shared" si="662"/>
        <x:v>0</x:v>
      </x:c>
      <x:c r="S1142" s="26" t="b">
        <x:f t="shared" si="688"/>
        <x:v>0</x:v>
      </x:c>
      <x:c r="T1142" s="26" t="str">
        <x:f t="shared" si="689"/>
        <x:v>不调</x:v>
      </x:c>
      <x:c r="U1142" s="34">
        <x:f t="shared" si="663"/>
        <x:v>0.12467807283612445</x:v>
      </x:c>
      <x:c r="V1142" s="34">
        <x:f t="shared" si="664"/>
        <x:v>0.12097535701483871</x:v>
      </x:c>
      <x:c r="W1142" s="34">
        <x:f t="shared" si="665"/>
        <x:v>0.93085007402551834</x:v>
      </x:c>
      <x:c r="X1142" s="34">
        <x:f t="shared" si="666"/>
        <x:v>8.3772954166597885E-2</x:v>
      </x:c>
      <x:c r="Y1142" s="34">
        <x:f t="shared" si="690"/>
        <x:v>0.99998626710299976</x:v>
      </x:c>
      <x:c r="Z1142" s="34">
        <x:f t="shared" si="667"/>
        <x:v>0.124676360644992</x:v>
      </x:c>
      <x:c r="AA1142" s="34">
        <x:f t="shared" si="668"/>
        <x:v>0.12097369567272126</x:v>
      </x:c>
      <x:c r="AB1142" s="34">
        <x:f t="shared" si="669"/>
        <x:v>0.93083729075732913</x:v>
      </x:c>
      <x:c r="AC1142" s="34">
        <x:f t="shared" si="670"/>
        <x:v>8.3771803721246915E-2</x:v>
      </x:c>
      <x:c r="AD1142" s="34">
        <x:f t="shared" si="671"/>
        <x:v>1.2602591507962893</x:v>
      </x:c>
      <x:c r="AE1142" s="34">
        <x:f t="shared" si="691"/>
        <x:v>1.2656911920356455</x:v>
      </x:c>
      <x:c r="AF1142" s="33">
        <x:f t="shared" si="672"/>
        <x:v>-4.2917587429993631E-3</x:v>
      </x:c>
      <x:c r="AG1142" s="33">
        <x:f t="shared" si="692"/>
        <x:v>-8.7219994684706315E-4</x:v>
      </x:c>
      <x:c r="AH1142" s="30">
        <x:f t="shared" si="693"/>
        <x:v>45471</x:v>
      </x:c>
      <x:c r="AI1142" s="36">
        <x:f t="shared" si="673"/>
        <x:v>2024</x:v>
      </x:c>
      <x:c r="AJ1142" s="36">
        <x:f t="shared" si="674"/>
        <x:v>7</x:v>
      </x:c>
      <x:c r="AK1142" s="26">
        <x:f t="shared" si="675"/>
        <x:v>0</x:v>
      </x:c>
      <x:c r="AL1142" s="34">
        <x:f t="shared" si="694"/>
        <x:v>1.255609070229351</x:v>
      </x:c>
      <x:c r="AM1142" s="35" t="str">
        <x:f t="shared" si="676"/>
      </x:c>
      <x:c r="AN1142" s="34">
        <x:f t="shared" si="695"/>
        <x:v>1.2656911920356455</x:v>
      </x:c>
      <x:c r="AO1142" s="35">
        <x:f t="shared" si="677"/>
        <x:v>-4.2917587429993631E-3</x:v>
      </x:c>
      <x:c r="AP1142" s="31">
        <x:f t="shared" si="678"/>
        <x:v>1</x:v>
      </x:c>
      <x:c r="AQ1142" s="26" t="b">
        <x:f t="shared" si="679"/>
        <x:v>1</x:v>
      </x:c>
    </x:row>
    <x:row r="1143">
      <x:c r="A1143" s="30" t="n">
        <x:f>'净值底稿'!A1105</x:f>
        <x:v>45492</x:v>
      </x:c>
      <x:c r="B1143" s="32" t="n">
        <x:f>'净值底稿'!F1105</x:f>
        <x:v>1.750666242723055</x:v>
      </x:c>
      <x:c r="C1143" s="32" t="n">
        <x:f>'净值底稿'!O1105</x:f>
        <x:v>1.0814653986475107</x:v>
      </x:c>
      <x:c r="D1143" s="32" t="n">
        <x:f>'净值底稿'!P1105</x:f>
        <x:v>1.6947</x:v>
      </x:c>
      <x:c r="E1143" s="32" t="n">
        <x:f>'净值底稿'!Q1105</x:f>
        <x:v>1.9874</x:v>
      </x:c>
      <x:c r="F1143" s="33">
        <x:f t="shared" si="680"/>
        <x:v>-6.3048806983209138E-3</x:v>
      </x:c>
      <x:c r="G1143" s="33">
        <x:f t="shared" si="681"/>
        <x:v>1.2298391992286994E-3</x:v>
      </x:c>
      <x:c r="H1143" s="33">
        <x:f t="shared" si="682"/>
        <x:v>2.9512454255709031E-4</x:v>
      </x:c>
      <x:c r="I1143" s="33">
        <x:f t="shared" si="683"/>
        <x:v>-2.6118488753859026E-2</x:v>
      </x:c>
      <x:c r="J1143" s="34">
        <x:f t="shared" si="684"/>
        <x:v>0.12389029106522449</x:v>
      </x:c>
      <x:c r="K1143" s="34">
        <x:f t="shared" si="685"/>
        <x:v>0.12112247386573513</x:v>
      </x:c>
      <x:c r="L1143" s="34">
        <x:f t="shared" si="686"/>
        <x:v>0.93111200368695901</x:v>
      </x:c>
      <x:c r="M1143" s="34">
        <x:f t="shared" si="687"/>
        <x:v>8.1583810807863047E-2</x:v>
      </x:c>
      <x:c r="N1143" s="34">
        <x:f t="shared" si="658"/>
        <x:v>1.2577085794257816</x:v>
      </x:c>
      <x:c r="O1143" s="35">
        <x:f t="shared" si="659"/>
        <x:v>0.19480885233590636</x:v>
      </x:c>
      <x:c r="P1143" s="26" t="b">
        <x:f t="shared" si="660"/>
        <x:v>0</x:v>
      </x:c>
      <x:c r="Q1143" s="26" t="b">
        <x:f t="shared" si="661"/>
        <x:v>0</x:v>
      </x:c>
      <x:c r="R1143" s="26" t="b">
        <x:f t="shared" si="662"/>
        <x:v>0</x:v>
      </x:c>
      <x:c r="S1143" s="26" t="b">
        <x:f t="shared" si="688"/>
        <x:v>0</x:v>
      </x:c>
      <x:c r="T1143" s="26" t="str">
        <x:f t="shared" si="689"/>
        <x:v>不调</x:v>
      </x:c>
      <x:c r="U1143" s="34">
        <x:f t="shared" si="663"/>
        <x:v>0.12389029106522449</x:v>
      </x:c>
      <x:c r="V1143" s="34">
        <x:f t="shared" si="664"/>
        <x:v>0.12112247386573513</x:v>
      </x:c>
      <x:c r="W1143" s="34">
        <x:f t="shared" si="665"/>
        <x:v>0.93111200368695901</x:v>
      </x:c>
      <x:c r="X1143" s="34">
        <x:f t="shared" si="666"/>
        <x:v>8.1583810807863047E-2</x:v>
      </x:c>
      <x:c r="Y1143" s="34">
        <x:f t="shared" si="690"/>
        <x:v>0.99998626710299976</x:v>
      </x:c>
      <x:c r="Z1143" s="34">
        <x:f t="shared" si="667"/>
        <x:v>0.12388858969261797</x:v>
      </x:c>
      <x:c r="AA1143" s="34">
        <x:f t="shared" si="668"/>
        <x:v>0.12112081050327712</x:v>
      </x:c>
      <x:c r="AB1143" s="34">
        <x:f t="shared" si="669"/>
        <x:v>0.9310992168217167</x:v>
      </x:c>
      <x:c r="AC1143" s="34">
        <x:f t="shared" si="670"/>
        <x:v>8.1582690425792331E-2</x:v>
      </x:c>
      <x:c r="AD1143" s="34">
        <x:f t="shared" si="671"/>
        <x:v>1.2576913074434042</x:v>
      </x:c>
      <x:c r="AE1143" s="34">
        <x:f t="shared" si="691"/>
        <x:v>1.2656911920356455</x:v>
      </x:c>
      <x:c r="AF1143" s="33">
        <x:f t="shared" si="672"/>
        <x:v>-6.3205659031053685E-3</x:v>
      </x:c>
      <x:c r="AG1143" s="33">
        <x:f t="shared" si="692"/>
        <x:v>-2.0375518410341575E-3</x:v>
      </x:c>
      <x:c r="AH1143" s="30">
        <x:f t="shared" si="693"/>
        <x:v>45471</x:v>
      </x:c>
      <x:c r="AI1143" s="36">
        <x:f t="shared" si="673"/>
        <x:v>2024</x:v>
      </x:c>
      <x:c r="AJ1143" s="36">
        <x:f t="shared" si="674"/>
        <x:v>7</x:v>
      </x:c>
      <x:c r="AK1143" s="26">
        <x:f t="shared" si="675"/>
        <x:v>0</x:v>
      </x:c>
      <x:c r="AL1143" s="34">
        <x:f t="shared" si="694"/>
        <x:v>1.255609070229351</x:v>
      </x:c>
      <x:c r="AM1143" s="35" t="str">
        <x:f t="shared" si="676"/>
      </x:c>
      <x:c r="AN1143" s="34">
        <x:f t="shared" si="695"/>
        <x:v>1.2656911920356455</x:v>
      </x:c>
      <x:c r="AO1143" s="35">
        <x:f t="shared" si="677"/>
        <x:v>-6.3205659031053685E-3</x:v>
      </x:c>
      <x:c r="AP1143" s="31">
        <x:f t="shared" si="678"/>
        <x:v>1</x:v>
      </x:c>
      <x:c r="AQ1143" s="26" t="b">
        <x:f t="shared" si="679"/>
        <x:v>1</x:v>
      </x:c>
    </x:row>
    <x:row r="1144">
      <x:c r="A1144" s="30" t="n">
        <x:f>'净值底稿'!A1106</x:f>
        <x:v>45495</x:v>
      </x:c>
      <x:c r="B1144" s="32" t="n">
        <x:f>'净值底稿'!F1106</x:f>
        <x:v>1.748667542917325</x:v>
      </x:c>
      <x:c r="C1144" s="32" t="n">
        <x:f>'净值底稿'!O1106</x:f>
        <x:v>1.079219087021397</x:v>
      </x:c>
      <x:c r="D1144" s="32" t="n">
        <x:f>'净值底稿'!P1106</x:f>
        <x:v>1.6971</x:v>
      </x:c>
      <x:c r="E1144" s="32" t="n">
        <x:f>'净值底稿'!Q1106</x:f>
        <x:v>1.9909</x:v>
      </x:c>
      <x:c r="F1144" s="33">
        <x:f t="shared" si="680"/>
        <x:v>-1.1416795257450651E-3</x:v>
      </x:c>
      <x:c r="G1144" s="33">
        <x:f t="shared" si="681"/>
        <x:v>-2.0770998581397526E-3</x:v>
      </x:c>
      <x:c r="H1144" s="33">
        <x:f t="shared" si="682"/>
        <x:v>1.4161798548415483E-3</x:v>
      </x:c>
      <x:c r="I1144" s="33">
        <x:f t="shared" si="683"/>
        <x:v>1.7610948978563634E-3</x:v>
      </x:c>
      <x:c r="J1144" s="34">
        <x:f t="shared" si="684"/>
        <x:v>0.12374714862629248</x:v>
      </x:c>
      <x:c r="K1144" s="34">
        <x:f t="shared" si="685"/>
        <x:v>0.12086923048496299</x:v>
      </x:c>
      <x:c r="L1144" s="34">
        <x:f t="shared" si="686"/>
        <x:v>0.93241782077543833</x:v>
      </x:c>
      <x:c r="M1144" s="34">
        <x:f t="shared" si="687"/>
        <x:v>8.1726365285654592E-2</x:v>
      </x:c>
      <x:c r="N1144" s="34">
        <x:f t="shared" si="658"/>
        <x:v>1.2587605651723484</x:v>
      </x:c>
      <x:c r="O1144" s="35">
        <x:f t="shared" si="659"/>
        <x:v>0.19433114277595978</x:v>
      </x:c>
      <x:c r="P1144" s="26" t="b">
        <x:f t="shared" si="660"/>
        <x:v>0</x:v>
      </x:c>
      <x:c r="Q1144" s="26" t="b">
        <x:f t="shared" si="661"/>
        <x:v>0</x:v>
      </x:c>
      <x:c r="R1144" s="26" t="b">
        <x:f t="shared" si="662"/>
        <x:v>0</x:v>
      </x:c>
      <x:c r="S1144" s="26" t="b">
        <x:f t="shared" si="688"/>
        <x:v>0</x:v>
      </x:c>
      <x:c r="T1144" s="26" t="str">
        <x:f t="shared" si="689"/>
        <x:v>不调</x:v>
      </x:c>
      <x:c r="U1144" s="34">
        <x:f t="shared" si="663"/>
        <x:v>0.12374714862629248</x:v>
      </x:c>
      <x:c r="V1144" s="34">
        <x:f t="shared" si="664"/>
        <x:v>0.12086923048496299</x:v>
      </x:c>
      <x:c r="W1144" s="34">
        <x:f t="shared" si="665"/>
        <x:v>0.93241782077543833</x:v>
      </x:c>
      <x:c r="X1144" s="34">
        <x:f t="shared" si="666"/>
        <x:v>8.1726365285654592E-2</x:v>
      </x:c>
      <x:c r="Y1144" s="34">
        <x:f t="shared" si="690"/>
        <x:v>0.99995880187477393</x:v>
      </x:c>
      <x:c r="Z1144" s="34">
        <x:f t="shared" si="667"/>
        <x:v>0.123742050475767</x:v>
      </x:c>
      <x:c r="AA1144" s="34">
        <x:f t="shared" si="668"/>
        <x:v>0.1208642508992695</x:v>
      </x:c>
      <x:c r="AB1144" s="34">
        <x:f t="shared" si="669"/>
        <x:v>0.93237940690929499</x:v>
      </x:c>
      <x:c r="AC1144" s="34">
        <x:f t="shared" si="670"/>
        <x:v>8.172299831262328E-2</x:v>
      </x:c>
      <x:c r="AD1144" s="34">
        <x:f t="shared" si="671"/>
        <x:v>1.2587087065969549</x:v>
      </x:c>
      <x:c r="AE1144" s="34">
        <x:f t="shared" si="691"/>
        <x:v>1.2656911920356455</x:v>
      </x:c>
      <x:c r="AF1144" s="33">
        <x:f t="shared" si="672"/>
        <x:v>-5.5167370071214084E-3</x:v>
      </x:c>
      <x:c r="AG1144" s="33">
        <x:f t="shared" si="692"/>
        <x:v>8.0894186636215615E-4</x:v>
      </x:c>
      <x:c r="AH1144" s="30">
        <x:f t="shared" si="693"/>
        <x:v>45471</x:v>
      </x:c>
      <x:c r="AI1144" s="36">
        <x:f t="shared" si="673"/>
        <x:v>2024</x:v>
      </x:c>
      <x:c r="AJ1144" s="36">
        <x:f t="shared" si="674"/>
        <x:v>7</x:v>
      </x:c>
      <x:c r="AK1144" s="26">
        <x:f t="shared" si="675"/>
        <x:v>0</x:v>
      </x:c>
      <x:c r="AL1144" s="34">
        <x:f t="shared" si="694"/>
        <x:v>1.255609070229351</x:v>
      </x:c>
      <x:c r="AM1144" s="35" t="str">
        <x:f t="shared" si="676"/>
      </x:c>
      <x:c r="AN1144" s="34">
        <x:f t="shared" si="695"/>
        <x:v>1.2656911920356455</x:v>
      </x:c>
      <x:c r="AO1144" s="35">
        <x:f t="shared" si="677"/>
        <x:v>-5.5167370071214084E-3</x:v>
      </x:c>
      <x:c r="AP1144" s="31">
        <x:f t="shared" si="678"/>
        <x:v>1</x:v>
      </x:c>
      <x:c r="AQ1144" s="26" t="b">
        <x:f t="shared" si="679"/>
        <x:v>1</x:v>
      </x:c>
    </x:row>
    <x:row r="1145">
      <x:c r="A1145" s="30" t="n">
        <x:f>'净值底稿'!A1107</x:f>
        <x:v>45496</x:v>
      </x:c>
      <x:c r="B1145" s="32" t="n">
        <x:f>'净值底稿'!F1107</x:f>
        <x:v>1.697610584520525</x:v>
      </x:c>
      <x:c r="C1145" s="32" t="n">
        <x:f>'净值底稿'!O1107</x:f>
        <x:v>1.0543286649412222</x:v>
      </x:c>
      <x:c r="D1145" s="32" t="n">
        <x:f>'净值底稿'!P1107</x:f>
        <x:v>1.6987</x:v>
      </x:c>
      <x:c r="E1145" s="32" t="n">
        <x:f>'净值底稿'!Q1107</x:f>
        <x:v>1.9798</x:v>
      </x:c>
      <x:c r="F1145" s="33">
        <x:f t="shared" si="680"/>
        <x:v>-2.9197635996389026E-2</x:v>
      </x:c>
      <x:c r="G1145" s="33">
        <x:f t="shared" si="681"/>
        <x:v>-2.3063363481525601E-2</x:v>
      </x:c>
      <x:c r="H1145" s="33">
        <x:f t="shared" si="682"/>
        <x:v>9.4278475045661558E-4</x:v>
      </x:c>
      <x:c r="I1145" s="33">
        <x:f t="shared" si="683"/>
        <x:v>-5.5753679240544418E-3</x:v>
      </x:c>
      <x:c r="J1145" s="34">
        <x:f t="shared" si="684"/>
        <x:v>0.12012907512852876</x:v>
      </x:c>
      <x:c r="K1145" s="34">
        <x:f t="shared" si="685"/>
        <x:v>0.11807671474885734</x:v>
      </x:c>
      <x:c r="L1145" s="34">
        <x:f t="shared" si="686"/>
        <x:v>0.93325843999576885</x:v>
      </x:c>
      <x:c r="M1145" s="34">
        <x:f t="shared" si="687"/>
        <x:v>8.126736252917352E-2</x:v>
      </x:c>
      <x:c r="N1145" s="34">
        <x:f t="shared" si="658"/>
        <x:v>1.2527315924023286</x:v>
      </x:c>
      <x:c r="O1145" s="35">
        <x:f t="shared" si="659"/>
        <x:v>0.19014910402362048</x:v>
      </x:c>
      <x:c r="P1145" s="26" t="b">
        <x:f t="shared" si="660"/>
        <x:v>0</x:v>
      </x:c>
      <x:c r="Q1145" s="26" t="b">
        <x:f t="shared" si="661"/>
        <x:v>0</x:v>
      </x:c>
      <x:c r="R1145" s="26" t="b">
        <x:f t="shared" si="662"/>
        <x:v>0</x:v>
      </x:c>
      <x:c r="S1145" s="26" t="b">
        <x:f t="shared" si="688"/>
        <x:v>0</x:v>
      </x:c>
      <x:c r="T1145" s="26" t="str">
        <x:f t="shared" si="689"/>
        <x:v>不调</x:v>
      </x:c>
      <x:c r="U1145" s="34">
        <x:f t="shared" si="663"/>
        <x:v>0.12012907512852876</x:v>
      </x:c>
      <x:c r="V1145" s="34">
        <x:f t="shared" si="664"/>
        <x:v>0.11807671474885734</x:v>
      </x:c>
      <x:c r="W1145" s="34">
        <x:f t="shared" si="665"/>
        <x:v>0.93325843999576885</x:v>
      </x:c>
      <x:c r="X1145" s="34">
        <x:f t="shared" si="666"/>
        <x:v>8.126736252917352E-2</x:v>
      </x:c>
      <x:c r="Y1145" s="34">
        <x:f t="shared" si="690"/>
        <x:v>0.99998626710299976</x:v>
      </x:c>
      <x:c r="Z1145" s="34">
        <x:f t="shared" si="667"/>
        <x:v>0.12012742540831328</x:v>
      </x:c>
      <x:c r="AA1145" s="34">
        <x:f t="shared" si="668"/>
        <x:v>0.11807509321349556</x:v>
      </x:c>
      <x:c r="AB1145" s="34">
        <x:f t="shared" si="669"/>
        <x:v>0.93324562365373775</x:v>
      </x:c>
      <x:c r="AC1145" s="34">
        <x:f t="shared" si="670"/>
        <x:v>8.1266246492854424E-2</x:v>
      </x:c>
      <x:c r="AD1145" s="34">
        <x:f t="shared" si="671"/>
        <x:v>1.2527143887684011</x:v>
      </x:c>
      <x:c r="AE1145" s="34">
        <x:f t="shared" si="691"/>
        <x:v>1.2656911920356455</x:v>
      </x:c>
      <x:c r="AF1145" s="33">
        <x:f t="shared" si="672"/>
        <x:v>-1.025274043850577E-2</x:v>
      </x:c>
      <x:c r="AG1145" s="33">
        <x:f t="shared" si="692"/>
        <x:v>-4.7622756537213373E-3</x:v>
      </x:c>
      <x:c r="AH1145" s="30">
        <x:f t="shared" si="693"/>
        <x:v>45471</x:v>
      </x:c>
      <x:c r="AI1145" s="36">
        <x:f t="shared" si="673"/>
        <x:v>2024</x:v>
      </x:c>
      <x:c r="AJ1145" s="36">
        <x:f t="shared" si="674"/>
        <x:v>7</x:v>
      </x:c>
      <x:c r="AK1145" s="26">
        <x:f t="shared" si="675"/>
        <x:v>0</x:v>
      </x:c>
      <x:c r="AL1145" s="34">
        <x:f t="shared" si="694"/>
        <x:v>1.255609070229351</x:v>
      </x:c>
      <x:c r="AM1145" s="35" t="str">
        <x:f t="shared" si="676"/>
      </x:c>
      <x:c r="AN1145" s="34">
        <x:f t="shared" si="695"/>
        <x:v>1.2656911920356455</x:v>
      </x:c>
      <x:c r="AO1145" s="35">
        <x:f t="shared" si="677"/>
        <x:v>-1.025274043850577E-2</x:v>
      </x:c>
      <x:c r="AP1145" s="31">
        <x:f t="shared" si="678"/>
        <x:v>1</x:v>
      </x:c>
      <x:c r="AQ1145" s="26" t="b">
        <x:f t="shared" si="679"/>
        <x:v>1</x:v>
      </x:c>
    </x:row>
    <x:row r="1146">
      <x:c r="A1146" s="30" t="n">
        <x:f>'净值底稿'!A1108</x:f>
        <x:v>45497</x:v>
      </x:c>
      <x:c r="B1146" s="32" t="n">
        <x:f>'净值底稿'!F1108</x:f>
        <x:v>1.678727188237425</x:v>
      </x:c>
      <x:c r="C1146" s="32" t="n">
        <x:f>'净值底稿'!O1108</x:f>
        <x:v>1.042833185762883</x:v>
      </x:c>
      <x:c r="D1146" s="32" t="n">
        <x:f>'净值底稿'!P1108</x:f>
        <x:v>1.6991</x:v>
      </x:c>
      <x:c r="E1146" s="32" t="n">
        <x:f>'净值底稿'!Q1108</x:f>
        <x:v>2.0008</x:v>
      </x:c>
      <x:c r="F1146" s="33">
        <x:f t="shared" si="680"/>
        <x:v>-1.1123514694881154E-2</x:v>
      </x:c>
      <x:c r="G1146" s="33">
        <x:f t="shared" si="681"/>
        <x:v>-1.090312685274486E-2</x:v>
      </x:c>
      <x:c r="H1146" s="33">
        <x:f t="shared" si="682"/>
        <x:v>2.3547418614233706E-4</x:v>
      </x:c>
      <x:c r="I1146" s="33">
        <x:f t="shared" si="683"/>
        <x:v>1.0607132033538802E-2</x:v>
      </x:c>
      <x:c r="J1146" s="34">
        <x:f t="shared" si="684"/>
        <x:v>0.11879118622652567</x:v>
      </x:c>
      <x:c r="K1146" s="34">
        <x:f t="shared" si="685"/>
        <x:v>0.11678770549403915</x:v>
      </x:c>
      <x:c r="L1146" s="34">
        <x:f t="shared" si="686"/>
        <x:v>0.93346537890743853</x:v>
      </x:c>
      <x:c r="M1146" s="34">
        <x:f t="shared" si="687"/>
        <x:v>8.2128248299274245E-2</x:v>
      </x:c>
      <x:c r="N1146" s="34">
        <x:f t="shared" si="658"/>
        <x:v>1.2511725189272775</x:v>
      </x:c>
      <x:c r="O1146" s="35">
        <x:f t="shared" si="659"/>
        <x:v>0.1882864977905237</x:v>
      </x:c>
      <x:c r="P1146" s="26" t="b">
        <x:f t="shared" si="660"/>
        <x:v>0</x:v>
      </x:c>
      <x:c r="Q1146" s="26" t="b">
        <x:f t="shared" si="661"/>
        <x:v>0</x:v>
      </x:c>
      <x:c r="R1146" s="26" t="b">
        <x:f t="shared" si="662"/>
        <x:v>0</x:v>
      </x:c>
      <x:c r="S1146" s="26" t="b">
        <x:f t="shared" si="688"/>
        <x:v>0</x:v>
      </x:c>
      <x:c r="T1146" s="26" t="str">
        <x:f t="shared" si="689"/>
        <x:v>不调</x:v>
      </x:c>
      <x:c r="U1146" s="34">
        <x:f t="shared" si="663"/>
        <x:v>0.11879118622652567</x:v>
      </x:c>
      <x:c r="V1146" s="34">
        <x:f t="shared" si="664"/>
        <x:v>0.11678770549403915</x:v>
      </x:c>
      <x:c r="W1146" s="34">
        <x:f t="shared" si="665"/>
        <x:v>0.93346537890743853</x:v>
      </x:c>
      <x:c r="X1146" s="34">
        <x:f t="shared" si="666"/>
        <x:v>8.2128248299274245E-2</x:v>
      </x:c>
      <x:c r="Y1146" s="34">
        <x:f t="shared" si="690"/>
        <x:v>0.99998626710299976</x:v>
      </x:c>
      <x:c r="Z1146" s="34">
        <x:f t="shared" si="667"/>
        <x:v>0.11878955487940068</x:v>
      </x:c>
      <x:c r="AA1146" s="34">
        <x:f t="shared" si="668"/>
        <x:v>0.11678610166050871</x:v>
      </x:c>
      <x:c r="AB1146" s="34">
        <x:f t="shared" si="669"/>
        <x:v>0.93345255972353669</x:v>
      </x:c>
      <x:c r="AC1146" s="34">
        <x:f t="shared" si="670"/>
        <x:v>8.2127120440499538E-2</x:v>
      </x:c>
      <x:c r="AD1146" s="34">
        <x:f t="shared" si="671"/>
        <x:v>1.2511553367039456</x:v>
      </x:c>
      <x:c r="AE1146" s="34">
        <x:f t="shared" si="691"/>
        <x:v>1.2656911920356455</x:v>
      </x:c>
      <x:c r="AF1146" s="33">
        <x:f t="shared" si="672"/>
        <x:v>-1.1484519623085498E-2</x:v>
      </x:c>
      <x:c r="AG1146" s="33">
        <x:f t="shared" si="692"/>
        <x:v>-1.2445391211545198E-3</x:v>
      </x:c>
      <x:c r="AH1146" s="30">
        <x:f t="shared" si="693"/>
        <x:v>45471</x:v>
      </x:c>
      <x:c r="AI1146" s="36">
        <x:f t="shared" si="673"/>
        <x:v>2024</x:v>
      </x:c>
      <x:c r="AJ1146" s="36">
        <x:f t="shared" si="674"/>
        <x:v>7</x:v>
      </x:c>
      <x:c r="AK1146" s="26">
        <x:f t="shared" si="675"/>
        <x:v>0</x:v>
      </x:c>
      <x:c r="AL1146" s="34">
        <x:f t="shared" si="694"/>
        <x:v>1.255609070229351</x:v>
      </x:c>
      <x:c r="AM1146" s="35" t="str">
        <x:f t="shared" si="676"/>
      </x:c>
      <x:c r="AN1146" s="34">
        <x:f t="shared" si="695"/>
        <x:v>1.2656911920356455</x:v>
      </x:c>
      <x:c r="AO1146" s="35">
        <x:f t="shared" si="677"/>
        <x:v>-1.1484519623085498E-2</x:v>
      </x:c>
      <x:c r="AP1146" s="31">
        <x:f t="shared" si="678"/>
        <x:v>1</x:v>
      </x:c>
      <x:c r="AQ1146" s="26" t="b">
        <x:f t="shared" si="679"/>
        <x:v>1</x:v>
      </x:c>
    </x:row>
    <x:row r="1147">
      <x:c r="A1147" s="30" t="n">
        <x:f>'净值底稿'!A1109</x:f>
        <x:v>45498</x:v>
      </x:c>
      <x:c r="B1147" s="32" t="n">
        <x:f>'净值底稿'!F1109</x:f>
        <x:v>1.6389588641931825</x:v>
      </x:c>
      <x:c r="C1147" s="32" t="n">
        <x:f>'净值底稿'!O1109</x:f>
        <x:v>1.0414824330477859</x:v>
      </x:c>
      <x:c r="D1147" s="32" t="n">
        <x:f>'净值底稿'!P1109</x:f>
        <x:v>1.7003</x:v>
      </x:c>
      <x:c r="E1147" s="32" t="n">
        <x:f>'净值底稿'!Q1109</x:f>
        <x:v>1.9532</x:v>
      </x:c>
      <x:c r="F1147" s="33">
        <x:f t="shared" si="680"/>
        <x:v>-2.3689569289693346E-2</x:v>
      </x:c>
      <x:c r="G1147" s="33">
        <x:f t="shared" si="681"/>
        <x:v>-1.2952720852558164E-3</x:v>
      </x:c>
      <x:c r="H1147" s="33">
        <x:f t="shared" si="682"/>
        <x:v>7.0625625331044439E-4</x:v>
      </x:c>
      <x:c r="I1147" s="33">
        <x:f t="shared" si="683"/>
        <x:v>-2.3790483806477303E-2</x:v>
      </x:c>
      <x:c r="J1147" s="34">
        <x:f t="shared" si="684"/>
        <x:v>0.1159754814881933</x:v>
      </x:c>
      <x:c r="K1147" s="34">
        <x:f t="shared" si="685"/>
        <x:v>0.116634831883082</x:v>
      </x:c>
      <x:c r="L1147" s="34">
        <x:f t="shared" si="686"/>
        <x:v>0.93411181643101004</x:v>
      </x:c>
      <x:c r="M1147" s="34">
        <x:f t="shared" si="687"/>
        <x:v>8.0173276511587219E-2</x:v>
      </x:c>
      <x:c r="N1147" s="34">
        <x:f t="shared" si="658"/>
        <x:v>1.2468954063138726</x:v>
      </x:c>
      <x:c r="O1147" s="35">
        <x:f t="shared" si="659"/>
        <x:v>0.18655158419335924</x:v>
      </x:c>
      <x:c r="P1147" s="26" t="b">
        <x:f t="shared" si="660"/>
        <x:v>0</x:v>
      </x:c>
      <x:c r="Q1147" s="26" t="b">
        <x:f t="shared" si="661"/>
        <x:v>0</x:v>
      </x:c>
      <x:c r="R1147" s="26" t="b">
        <x:f t="shared" si="662"/>
        <x:v>0</x:v>
      </x:c>
      <x:c r="S1147" s="26" t="b">
        <x:f t="shared" si="688"/>
        <x:v>0</x:v>
      </x:c>
      <x:c r="T1147" s="26" t="str">
        <x:f t="shared" si="689"/>
        <x:v>不调</x:v>
      </x:c>
      <x:c r="U1147" s="34">
        <x:f t="shared" si="663"/>
        <x:v>0.1159754814881933</x:v>
      </x:c>
      <x:c r="V1147" s="34">
        <x:f t="shared" si="664"/>
        <x:v>0.116634831883082</x:v>
      </x:c>
      <x:c r="W1147" s="34">
        <x:f t="shared" si="665"/>
        <x:v>0.93411181643101004</x:v>
      </x:c>
      <x:c r="X1147" s="34">
        <x:f t="shared" si="666"/>
        <x:v>8.0173276511587219E-2</x:v>
      </x:c>
      <x:c r="Y1147" s="34">
        <x:f t="shared" si="690"/>
        <x:v>0.99998626710299976</x:v>
      </x:c>
      <x:c r="Z1147" s="34">
        <x:f t="shared" si="667"/>
        <x:v>0.11597388880885147</x:v>
      </x:c>
      <x:c r="AA1147" s="34">
        <x:f t="shared" si="668"/>
        <x:v>0.11663323014894911</x:v>
      </x:c>
      <x:c r="AB1147" s="34">
        <x:f t="shared" si="669"/>
        <x:v>0.93409898836964833</x:v>
      </x:c>
      <x:c r="AC1147" s="34">
        <x:f t="shared" si="670"/>
        <x:v>8.017217550023871E-2</x:v>
      </x:c>
      <x:c r="AD1147" s="34">
        <x:f t="shared" si="671"/>
        <x:v>1.2468782828276876</x:v>
      </x:c>
      <x:c r="AE1147" s="34">
        <x:f t="shared" si="691"/>
        <x:v>1.2656911920356455</x:v>
      </x:c>
      <x:c r="AF1147" s="33">
        <x:f t="shared" si="672"/>
        <x:v>-1.4863743483669589E-2</x:v>
      </x:c>
      <x:c r="AG1147" s="33">
        <x:f t="shared" si="692"/>
        <x:v>-3.4184835014375858E-3</x:v>
      </x:c>
      <x:c r="AH1147" s="30">
        <x:f t="shared" si="693"/>
        <x:v>45471</x:v>
      </x:c>
      <x:c r="AI1147" s="36">
        <x:f t="shared" si="673"/>
        <x:v>2024</x:v>
      </x:c>
      <x:c r="AJ1147" s="36">
        <x:f t="shared" si="674"/>
        <x:v>7</x:v>
      </x:c>
      <x:c r="AK1147" s="26">
        <x:f t="shared" si="675"/>
        <x:v>0</x:v>
      </x:c>
      <x:c r="AL1147" s="34">
        <x:f t="shared" si="694"/>
        <x:v>1.255609070229351</x:v>
      </x:c>
      <x:c r="AM1147" s="35" t="str">
        <x:f t="shared" si="676"/>
      </x:c>
      <x:c r="AN1147" s="34">
        <x:f t="shared" si="695"/>
        <x:v>1.2656911920356455</x:v>
      </x:c>
      <x:c r="AO1147" s="35">
        <x:f t="shared" si="677"/>
        <x:v>-1.4863743483669589E-2</x:v>
      </x:c>
      <x:c r="AP1147" s="31">
        <x:f t="shared" si="678"/>
        <x:v>1</x:v>
      </x:c>
      <x:c r="AQ1147" s="26" t="b">
        <x:f t="shared" si="679"/>
        <x:v>1</x:v>
      </x:c>
    </x:row>
    <x:row r="1148">
      <x:c r="A1148" s="30" t="n">
        <x:f>'净值底稿'!A1110</x:f>
        <x:v>45499</x:v>
      </x:c>
      <x:c r="B1148" s="32" t="n">
        <x:f>'净值底稿'!F1110</x:f>
        <x:v>1.6536340039916675</x:v>
      </x:c>
      <x:c r="C1148" s="32" t="n">
        <x:f>'净值底稿'!O1110</x:f>
        <x:v>1.056299224605897</x:v>
      </x:c>
      <x:c r="D1148" s="32" t="n">
        <x:f>'净值底稿'!P1110</x:f>
        <x:v>1.7012</x:v>
      </x:c>
      <x:c r="E1148" s="32" t="n">
        <x:f>'净值底稿'!Q1110</x:f>
        <x:v>1.962</x:v>
      </x:c>
      <x:c r="F1148" s="33">
        <x:f t="shared" si="680"/>
        <x:v>8.9539402843459293E-3</x:v>
      </x:c>
      <x:c r="G1148" s="33">
        <x:f t="shared" si="681"/>
        <x:v>1.4226636079450294E-2</x:v>
      </x:c>
      <x:c r="H1148" s="33">
        <x:f t="shared" si="682"/>
        <x:v>5.2931835558434059E-4</x:v>
      </x:c>
      <x:c r="I1148" s="33">
        <x:f t="shared" si="683"/>
        <x:v>4.5054269916033896E-3</x:v>
      </x:c>
      <x:c r="J1148" s="34">
        <x:f t="shared" si="684"/>
        <x:v>0.1170123120837893</x:v>
      </x:c>
      <x:c r="K1148" s="34">
        <x:f t="shared" si="685"/>
        <x:v>0.11829252866904898</x:v>
      </x:c>
      <x:c r="L1148" s="34">
        <x:f t="shared" si="686"/>
        <x:v>0.93459342411012514</x:v>
      </x:c>
      <x:c r="M1148" s="34">
        <x:f t="shared" si="687"/>
        <x:v>8.0533385383713046E-2</x:v>
      </x:c>
      <x:c r="N1148" s="34">
        <x:f t="shared" si="658"/>
        <x:v>1.2504316502466766</x:v>
      </x:c>
      <x:c r="O1148" s="35">
        <x:f t="shared" si="659"/>
        <x:v>0.1881788906306226</x:v>
      </x:c>
      <x:c r="P1148" s="26" t="b">
        <x:f t="shared" si="660"/>
        <x:v>0</x:v>
      </x:c>
      <x:c r="Q1148" s="26" t="b">
        <x:f t="shared" si="661"/>
        <x:v>0</x:v>
      </x:c>
      <x:c r="R1148" s="26" t="b">
        <x:f t="shared" si="662"/>
        <x:v>0</x:v>
      </x:c>
      <x:c r="S1148" s="26" t="b">
        <x:f t="shared" si="688"/>
        <x:v>0</x:v>
      </x:c>
      <x:c r="T1148" s="26" t="str">
        <x:f t="shared" si="689"/>
        <x:v>不调</x:v>
      </x:c>
      <x:c r="U1148" s="34">
        <x:f t="shared" si="663"/>
        <x:v>0.1170123120837893</x:v>
      </x:c>
      <x:c r="V1148" s="34">
        <x:f t="shared" si="664"/>
        <x:v>0.11829252866904898</x:v>
      </x:c>
      <x:c r="W1148" s="34">
        <x:f t="shared" si="665"/>
        <x:v>0.93459342411012514</x:v>
      </x:c>
      <x:c r="X1148" s="34">
        <x:f t="shared" si="666"/>
        <x:v>8.0533385383713046E-2</x:v>
      </x:c>
      <x:c r="Y1148" s="34">
        <x:f t="shared" si="690"/>
        <x:v>0.99998626710299976</x:v>
      </x:c>
      <x:c r="Z1148" s="34">
        <x:f t="shared" si="667"/>
        <x:v>0.11701070516575969</x:v>
      </x:c>
      <x:c r="AA1148" s="34">
        <x:f t="shared" si="668"/>
        <x:v>0.11829090416993687</x:v>
      </x:c>
      <x:c r="AB1148" s="34">
        <x:f t="shared" si="669"/>
        <x:v>0.93458058943489475</x:v>
      </x:c>
      <x:c r="AC1148" s="34">
        <x:f t="shared" si="670"/>
        <x:v>8.0532279427026496E-2</x:v>
      </x:c>
      <x:c r="AD1148" s="34">
        <x:f t="shared" si="671"/>
        <x:v>1.2504144781976179</x:v>
      </x:c>
      <x:c r="AE1148" s="34">
        <x:f t="shared" si="691"/>
        <x:v>1.2656911920356455</x:v>
      </x:c>
      <x:c r="AF1148" s="33">
        <x:f t="shared" si="672"/>
        <x:v>-1.2069858693934399E-2</x:v>
      </x:c>
      <x:c r="AG1148" s="33">
        <x:f t="shared" si="692"/>
        <x:v>2.8360389451251855E-3</x:v>
      </x:c>
      <x:c r="AH1148" s="30">
        <x:f t="shared" si="693"/>
        <x:v>45471</x:v>
      </x:c>
      <x:c r="AI1148" s="36">
        <x:f t="shared" si="673"/>
        <x:v>2024</x:v>
      </x:c>
      <x:c r="AJ1148" s="36">
        <x:f t="shared" si="674"/>
        <x:v>7</x:v>
      </x:c>
      <x:c r="AK1148" s="26">
        <x:f t="shared" si="675"/>
        <x:v>0</x:v>
      </x:c>
      <x:c r="AL1148" s="34">
        <x:f t="shared" si="694"/>
        <x:v>1.255609070229351</x:v>
      </x:c>
      <x:c r="AM1148" s="35" t="str">
        <x:f t="shared" si="676"/>
      </x:c>
      <x:c r="AN1148" s="34">
        <x:f t="shared" si="695"/>
        <x:v>1.2656911920356455</x:v>
      </x:c>
      <x:c r="AO1148" s="35">
        <x:f t="shared" si="677"/>
        <x:v>-1.2069858693934399E-2</x:v>
      </x:c>
      <x:c r="AP1148" s="31">
        <x:f t="shared" si="678"/>
        <x:v>1</x:v>
      </x:c>
      <x:c r="AQ1148" s="26" t="b">
        <x:f t="shared" si="679"/>
        <x:v>1</x:v>
      </x:c>
    </x:row>
    <x:row r="1149">
      <x:c r="A1149" s="30" t="n">
        <x:f>'净值底稿'!A1111</x:f>
        <x:v>45502</x:v>
      </x:c>
      <x:c r="B1149" s="32" t="n">
        <x:f>'净值底稿'!F1111</x:f>
        <x:v>1.66076464686794</x:v>
      </x:c>
      <x:c r="C1149" s="32" t="n">
        <x:f>'净值底稿'!O1111</x:f>
        <x:v>1.0538591205197763</x:v>
      </x:c>
      <x:c r="D1149" s="32" t="n">
        <x:f>'净值底稿'!P1111</x:f>
        <x:v>1.7029</x:v>
      </x:c>
      <x:c r="E1149" s="32" t="n">
        <x:f>'净值底稿'!Q1111</x:f>
        <x:v>1.9737</x:v>
      </x:c>
      <x:c r="F1149" s="33">
        <x:f t="shared" si="680"/>
        <x:v>4.3121046489489334E-3</x:v>
      </x:c>
      <x:c r="G1149" s="33">
        <x:f t="shared" si="681"/>
        <x:v>-2.3100500589984252E-3</x:v>
      </x:c>
      <x:c r="H1149" s="33">
        <x:f t="shared" si="682"/>
        <x:v>9.9929461556547139E-4</x:v>
      </x:c>
      <x:c r="I1149" s="33">
        <x:f t="shared" si="683"/>
        <x:v>5.9633027522936199E-3</x:v>
      </x:c>
      <x:c r="J1149" s="34">
        <x:f t="shared" si="684"/>
        <x:v>0.11751526757148176</x:v>
      </x:c>
      <x:c r="K1149" s="34">
        <x:f t="shared" si="685"/>
        <x:v>0.11801764625978013</x:v>
      </x:c>
      <x:c r="L1149" s="34">
        <x:f t="shared" si="686"/>
        <x:v>0.935514510785729</x:v>
      </x:c>
      <x:c r="M1149" s="34">
        <x:f t="shared" si="687"/>
        <x:v>8.1012517790582161E-2</x:v>
      </x:c>
      <x:c r="N1149" s="34">
        <x:f t="shared" si="658"/>
        <x:v>1.2520599424075729</x:v>
      </x:c>
      <x:c r="O1149" s="35">
        <x:f t="shared" si="659"/>
        <x:v>0.18811632403026818</x:v>
      </x:c>
      <x:c r="P1149" s="26" t="b">
        <x:f t="shared" si="660"/>
        <x:v>0</x:v>
      </x:c>
      <x:c r="Q1149" s="26" t="b">
        <x:f t="shared" si="661"/>
        <x:v>0</x:v>
      </x:c>
      <x:c r="R1149" s="26" t="b">
        <x:f t="shared" si="662"/>
        <x:v>0</x:v>
      </x:c>
      <x:c r="S1149" s="26" t="b">
        <x:f t="shared" si="688"/>
        <x:v>0</x:v>
      </x:c>
      <x:c r="T1149" s="26" t="str">
        <x:f t="shared" si="689"/>
        <x:v>不调</x:v>
      </x:c>
      <x:c r="U1149" s="34">
        <x:f t="shared" si="663"/>
        <x:v>0.11751526757148176</x:v>
      </x:c>
      <x:c r="V1149" s="34">
        <x:f t="shared" si="664"/>
        <x:v>0.11801764625978013</x:v>
      </x:c>
      <x:c r="W1149" s="34">
        <x:f t="shared" si="665"/>
        <x:v>0.935514510785729</x:v>
      </x:c>
      <x:c r="X1149" s="34">
        <x:f t="shared" si="666"/>
        <x:v>8.1012517790582161E-2</x:v>
      </x:c>
      <x:c r="Y1149" s="34">
        <x:f t="shared" si="690"/>
        <x:v>0.99995880187477393</x:v>
      </x:c>
      <x:c r="Z1149" s="34">
        <x:f t="shared" si="667"/>
        <x:v>0.11751042616277237</x:v>
      </x:c>
      <x:c r="AA1149" s="34">
        <x:f t="shared" si="668"/>
        <x:v>0.11801278415401063</x:v>
      </x:c>
      <x:c r="AB1149" s="34">
        <x:f t="shared" si="669"/>
        <x:v>0.9354759693417628</x:v>
      </x:c>
      <x:c r="AC1149" s="34">
        <x:f t="shared" si="670"/>
        <x:v>8.1009180226729344E-2</x:v>
      </x:c>
      <x:c r="AD1149" s="34">
        <x:f t="shared" si="671"/>
        <x:v>1.2520083598852751</x:v>
      </x:c>
      <x:c r="AE1149" s="34">
        <x:f t="shared" si="691"/>
        <x:v>1.2656911920356455</x:v>
      </x:c>
      <x:c r="AF1149" s="33">
        <x:f t="shared" si="672"/>
        <x:v>-1.0810561246273553E-2</x:v>
      </x:c>
      <x:c r="AG1149" s="33">
        <x:f t="shared" si="692"/>
        <x:v>1.2746826875795758E-3</x:v>
      </x:c>
      <x:c r="AH1149" s="30">
        <x:f t="shared" si="693"/>
        <x:v>45471</x:v>
      </x:c>
      <x:c r="AI1149" s="36">
        <x:f t="shared" si="673"/>
        <x:v>2024</x:v>
      </x:c>
      <x:c r="AJ1149" s="36">
        <x:f t="shared" si="674"/>
        <x:v>7</x:v>
      </x:c>
      <x:c r="AK1149" s="26">
        <x:f t="shared" si="675"/>
        <x:v>0</x:v>
      </x:c>
      <x:c r="AL1149" s="34">
        <x:f t="shared" si="694"/>
        <x:v>1.255609070229351</x:v>
      </x:c>
      <x:c r="AM1149" s="35" t="str">
        <x:f t="shared" si="676"/>
      </x:c>
      <x:c r="AN1149" s="34">
        <x:f t="shared" si="695"/>
        <x:v>1.2656911920356455</x:v>
      </x:c>
      <x:c r="AO1149" s="35">
        <x:f t="shared" si="677"/>
        <x:v>-1.0810561246273553E-2</x:v>
      </x:c>
      <x:c r="AP1149" s="31">
        <x:f t="shared" si="678"/>
        <x:v>1</x:v>
      </x:c>
      <x:c r="AQ1149" s="26" t="b">
        <x:f t="shared" si="679"/>
        <x:v>1</x:v>
      </x:c>
    </x:row>
    <x:row r="1150">
      <x:c r="A1150" s="30" t="n">
        <x:f>'净值底稿'!A1112</x:f>
        <x:v>45503</x:v>
      </x:c>
      <x:c r="B1150" s="32" t="n">
        <x:f>'净值底稿'!F1112</x:f>
        <x:v>1.6457337906109775</x:v>
      </x:c>
      <x:c r="C1150" s="32" t="n">
        <x:f>'净值底稿'!O1112</x:f>
        <x:v>1.0520425452297708</x:v>
      </x:c>
      <x:c r="D1150" s="32" t="n">
        <x:f>'净值底稿'!P1112</x:f>
        <x:v>1.7041</x:v>
      </x:c>
      <x:c r="E1150" s="32" t="n">
        <x:f>'净值底稿'!Q1112</x:f>
        <x:v>1.9732</x:v>
      </x:c>
      <x:c r="F1150" s="33">
        <x:f t="shared" si="680"/>
        <x:v>-9.0505637179292275E-3</x:v>
      </x:c>
      <x:c r="G1150" s="33">
        <x:f t="shared" si="681"/>
        <x:v>-1.7237363653592741E-3</x:v>
      </x:c>
      <x:c r="H1150" s="33">
        <x:f t="shared" si="682"/>
        <x:v>7.0468025133596512E-4</x:v>
      </x:c>
      <x:c r="I1150" s="33">
        <x:f t="shared" si="683"/>
        <x:v>-2.5333130668281356E-4</x:v>
      </x:c>
      <x:c r="J1150" s="34">
        <x:f t="shared" si="684"/>
        <x:v>0.11644689056326518</x:v>
      </x:c>
      <x:c r="K1150" s="34">
        <x:f t="shared" si="685"/>
        <x:v>0.11780936122638708</x:v>
      </x:c>
      <x:c r="L1150" s="34">
        <x:f t="shared" si="686"/>
        <x:v>0.93613518078295732</x:v>
      </x:c>
      <x:c r="M1150" s="34">
        <x:f t="shared" si="687"/>
        <x:v>8.09886580652492E-2</x:v>
      </x:c>
      <x:c r="N1150" s="34">
        <x:f t="shared" si="658"/>
        <x:v>1.2513800906378589</x:v>
      </x:c>
      <x:c r="O1150" s="35">
        <x:f t="shared" si="659"/>
        <x:v>0.18719832091163136</x:v>
      </x:c>
      <x:c r="P1150" s="26" t="b">
        <x:f t="shared" si="660"/>
        <x:v>0</x:v>
      </x:c>
      <x:c r="Q1150" s="26" t="b">
        <x:f t="shared" si="661"/>
        <x:v>0</x:v>
      </x:c>
      <x:c r="R1150" s="26" t="b">
        <x:f t="shared" si="662"/>
        <x:v>0</x:v>
      </x:c>
      <x:c r="S1150" s="26" t="b">
        <x:f t="shared" si="688"/>
        <x:v>0</x:v>
      </x:c>
      <x:c r="T1150" s="26" t="str">
        <x:f t="shared" si="689"/>
        <x:v>不调</x:v>
      </x:c>
      <x:c r="U1150" s="34">
        <x:f t="shared" si="663"/>
        <x:v>0.11644689056326518</x:v>
      </x:c>
      <x:c r="V1150" s="34">
        <x:f t="shared" si="664"/>
        <x:v>0.11780936122638708</x:v>
      </x:c>
      <x:c r="W1150" s="34">
        <x:f t="shared" si="665"/>
        <x:v>0.93613518078295732</x:v>
      </x:c>
      <x:c r="X1150" s="34">
        <x:f t="shared" si="666"/>
        <x:v>8.09886580652492E-2</x:v>
      </x:c>
      <x:c r="Y1150" s="34">
        <x:f t="shared" si="690"/>
        <x:v>0.99998626710299976</x:v>
      </x:c>
      <x:c r="Z1150" s="34">
        <x:f t="shared" si="667"/>
        <x:v>0.11644529141011108</x:v>
      </x:c>
      <x:c r="AA1150" s="34">
        <x:f t="shared" si="668"/>
        <x:v>0.11780774336256369</x:v>
      </x:c>
      <x:c r="AB1150" s="34">
        <x:f t="shared" si="669"/>
        <x:v>0.9361223249349413</x:v>
      </x:c>
      <x:c r="AC1150" s="34">
        <x:f t="shared" si="670"/>
        <x:v>8.0987545856349805E-2</x:v>
      </x:c>
      <x:c r="AD1150" s="34">
        <x:f t="shared" si="671"/>
        <x:v>1.2513629055639659</x:v>
      </x:c>
      <x:c r="AE1150" s="34">
        <x:f t="shared" si="691"/>
        <x:v>1.2656911920356455</x:v>
      </x:c>
      <x:c r="AF1150" s="33">
        <x:f t="shared" si="672"/>
        <x:v>-1.132052317487886E-2</x:v>
      </x:c>
      <x:c r="AG1150" s="33">
        <x:f t="shared" si="692"/>
        <x:v>-5.1553515295088559E-4</x:v>
      </x:c>
      <x:c r="AH1150" s="30">
        <x:f t="shared" si="693"/>
        <x:v>45471</x:v>
      </x:c>
      <x:c r="AI1150" s="36">
        <x:f t="shared" si="673"/>
        <x:v>2024</x:v>
      </x:c>
      <x:c r="AJ1150" s="36">
        <x:f t="shared" si="674"/>
        <x:v>7</x:v>
      </x:c>
      <x:c r="AK1150" s="26">
        <x:f t="shared" si="675"/>
        <x:v>0</x:v>
      </x:c>
      <x:c r="AL1150" s="34">
        <x:f t="shared" si="694"/>
        <x:v>1.255609070229351</x:v>
      </x:c>
      <x:c r="AM1150" s="35" t="str">
        <x:f t="shared" si="676"/>
      </x:c>
      <x:c r="AN1150" s="34">
        <x:f t="shared" si="695"/>
        <x:v>1.2656911920356455</x:v>
      </x:c>
      <x:c r="AO1150" s="35">
        <x:f t="shared" si="677"/>
        <x:v>-1.132052317487886E-2</x:v>
      </x:c>
      <x:c r="AP1150" s="31">
        <x:f t="shared" si="678"/>
        <x:v>1</x:v>
      </x:c>
      <x:c r="AQ1150" s="26" t="b">
        <x:f t="shared" si="679"/>
        <x:v>1</x:v>
      </x:c>
    </x:row>
    <x:row r="1151">
      <x:c r="A1151" s="30" t="n">
        <x:f>'净值底稿'!A1113</x:f>
        <x:v>45504</x:v>
      </x:c>
      <x:c r="B1151" s="32" t="n">
        <x:f>'净值底稿'!F1113</x:f>
        <x:v>1.6802405413943151</x:v>
      </x:c>
      <x:c r="C1151" s="32" t="n">
        <x:f>'净值底稿'!O1113</x:f>
        <x:v>1.0857041902353806</x:v>
      </x:c>
      <x:c r="D1151" s="32" t="n">
        <x:f>'净值底稿'!P1113</x:f>
        <x:v>1.7048</x:v>
      </x:c>
      <x:c r="E1151" s="32" t="n">
        <x:f>'净值底稿'!Q1113</x:f>
        <x:v>1.9893</x:v>
      </x:c>
      <x:c r="F1151" s="33">
        <x:f t="shared" si="680"/>
        <x:v>2.0967395200974126E-2</x:v>
      </x:c>
      <x:c r="G1151" s="33">
        <x:f t="shared" si="681"/>
        <x:v>3.1996467403566653E-2</x:v>
      </x:c>
      <x:c r="H1151" s="33">
        <x:f t="shared" si="682"/>
        <x:v>4.107740156094053E-4</x:v>
      </x:c>
      <x:c r="I1151" s="33">
        <x:f t="shared" si="683"/>
        <x:v>8.1593350902087192E-3</x:v>
      </x:c>
      <x:c r="J1151" s="34">
        <x:f t="shared" si="684"/>
        <x:v>0.11888684585439947</x:v>
      </x:c>
      <x:c r="K1151" s="34">
        <x:f t="shared" si="685"/>
        <x:v>0.1215771749829517</x:v>
      </x:c>
      <x:c r="L1151" s="34">
        <x:f t="shared" si="686"/>
        <x:v>0.93650685966145641</x:v>
      </x:c>
      <x:c r="M1151" s="34">
        <x:f t="shared" si="687"/>
        <x:v>8.1648350381125404E-2</x:v>
      </x:c>
      <x:c r="N1151" s="34">
        <x:f t="shared" si="658"/>
        <x:v>1.2586192308799329</x:v>
      </x:c>
      <x:c r="O1151" s="35">
        <x:f t="shared" si="659"/>
        <x:v>0.19105382703332496</x:v>
      </x:c>
      <x:c r="P1151" s="26" t="b">
        <x:f t="shared" si="660"/>
        <x:v>0</x:v>
      </x:c>
      <x:c r="Q1151" s="26" t="b">
        <x:f t="shared" si="661"/>
        <x:v>0</x:v>
      </x:c>
      <x:c r="R1151" s="26" t="b">
        <x:f t="shared" si="662"/>
        <x:v>0</x:v>
      </x:c>
      <x:c r="S1151" s="26" t="b">
        <x:f t="shared" si="688"/>
        <x:v>0</x:v>
      </x:c>
      <x:c r="T1151" s="26" t="str">
        <x:f t="shared" si="689"/>
        <x:v>不调</x:v>
      </x:c>
      <x:c r="U1151" s="34">
        <x:f t="shared" si="663"/>
        <x:v>0.11888684585439947</x:v>
      </x:c>
      <x:c r="V1151" s="34">
        <x:f t="shared" si="664"/>
        <x:v>0.1215771749829517</x:v>
      </x:c>
      <x:c r="W1151" s="34">
        <x:f t="shared" si="665"/>
        <x:v>0.93650685966145641</x:v>
      </x:c>
      <x:c r="X1151" s="34">
        <x:f t="shared" si="666"/>
        <x:v>8.1648350381125404E-2</x:v>
      </x:c>
      <x:c r="Y1151" s="34">
        <x:f t="shared" si="690"/>
        <x:v>0.99998626710299976</x:v>
      </x:c>
      <x:c r="Z1151" s="34">
        <x:f t="shared" si="667"/>
        <x:v>0.11888521319359067</x:v>
      </x:c>
      <x:c r="AA1151" s="34">
        <x:f t="shared" si="668"/>
        <x:v>0.12157550537613009</x:v>
      </x:c>
      <x:c r="AB1151" s="34">
        <x:f t="shared" si="669"/>
        <x:v>0.93649399870921268</x:v>
      </x:c>
      <x:c r="AC1151" s="34">
        <x:f t="shared" si="670"/>
        <x:v>8.1647229112739375E-2</x:v>
      </x:c>
      <x:c r="AD1151" s="34">
        <x:f t="shared" si="671"/>
        <x:v>1.2586019463916729</x:v>
      </x:c>
      <x:c r="AE1151" s="34">
        <x:f t="shared" si="691"/>
        <x:v>1.2656911920356455</x:v>
      </x:c>
      <x:c r="AF1151" s="33">
        <x:f t="shared" si="672"/>
        <x:v>-5.6010863381065201E-3</x:v>
      </x:c>
      <x:c r="AG1151" s="33">
        <x:f t="shared" si="692"/>
        <x:v>5.7849252167536669E-3</x:v>
      </x:c>
      <x:c r="AH1151" s="30">
        <x:f t="shared" si="693"/>
        <x:v>45471</x:v>
      </x:c>
      <x:c r="AI1151" s="36">
        <x:f t="shared" si="673"/>
        <x:v>2024</x:v>
      </x:c>
      <x:c r="AJ1151" s="36">
        <x:f t="shared" si="674"/>
        <x:v>7</x:v>
      </x:c>
      <x:c r="AK1151" s="26">
        <x:f t="shared" si="675"/>
        <x:v>1</x:v>
      </x:c>
      <x:c r="AL1151" s="34">
        <x:f t="shared" si="694"/>
        <x:v>1.255609070229351</x:v>
      </x:c>
      <x:c r="AM1151" s="35">
        <x:f t="shared" si="676"/>
        <x:v>2.3836050832088951E-3</x:v>
      </x:c>
      <x:c r="AN1151" s="34">
        <x:f t="shared" si="695"/>
        <x:v>1.2656911920356455</x:v>
      </x:c>
      <x:c r="AO1151" s="35">
        <x:f t="shared" si="677"/>
        <x:v>-5.6010863381065201E-3</x:v>
      </x:c>
      <x:c r="AP1151" s="31">
        <x:f t="shared" si="678"/>
        <x:v>1</x:v>
      </x:c>
      <x:c r="AQ1151" s="26" t="b">
        <x:f t="shared" si="679"/>
        <x:v>1</x:v>
      </x:c>
    </x:row>
    <x:row r="1152">
      <x:c r="A1152" s="30" t="n">
        <x:f>'净值底稿'!A1114</x:f>
        <x:v>45505</x:v>
      </x:c>
      <x:c r="B1152" s="32" t="n">
        <x:f>'净值底稿'!F1114</x:f>
        <x:v>1.6838441987825725</x:v>
      </x:c>
      <x:c r="C1152" s="32" t="n">
        <x:f>'净值底稿'!O1114</x:f>
        <x:v>1.0829158922677056</x:v>
      </x:c>
      <x:c r="D1152" s="32" t="n">
        <x:f>'净值底稿'!P1114</x:f>
        <x:v>1.7067</x:v>
      </x:c>
      <x:c r="E1152" s="32" t="n">
        <x:f>'净值底稿'!Q1114</x:f>
        <x:v>2.008</x:v>
      </x:c>
      <x:c r="F1152" s="33">
        <x:f t="shared" si="680"/>
        <x:v>2.1447270789376471E-3</x:v>
      </x:c>
      <x:c r="G1152" s="33">
        <x:f t="shared" si="681"/>
        <x:v>-2.5681930610127468E-3</x:v>
      </x:c>
      <x:c r="H1152" s="33">
        <x:f t="shared" si="682"/>
        <x:v>1.1145002346315547E-3</x:v>
      </x:c>
      <x:c r="I1152" s="33">
        <x:f t="shared" si="683"/>
        <x:v>9.4002915598452308E-3</x:v>
      </x:c>
      <x:c r="J1152" s="34">
        <x:f t="shared" si="684"/>
        <x:v>0.11914018952961225</x:v>
      </x:c>
      <x:c r="K1152" s="34">
        <x:f t="shared" si="685"/>
        <x:v>0.12126327600683399</x:v>
      </x:c>
      <x:c r="L1152" s="34">
        <x:f t="shared" si="686"/>
        <x:v>0.93753772149050518</x:v>
      </x:c>
      <x:c r="M1152" s="34">
        <x:f t="shared" si="687"/>
        <x:v>8.2414736871452607E-2</x:v>
      </x:c>
      <x:c r="N1152" s="34">
        <x:f t="shared" si="658"/>
        <x:v>1.2603559238984039</x:v>
      </x:c>
      <x:c r="O1152" s="35">
        <x:f t="shared" si="659"/>
        <x:v>0.19074252040872303</x:v>
      </x:c>
      <x:c r="P1152" s="26" t="b">
        <x:f t="shared" si="660"/>
        <x:v>0</x:v>
      </x:c>
      <x:c r="Q1152" s="26" t="b">
        <x:f t="shared" si="661"/>
        <x:v>0</x:v>
      </x:c>
      <x:c r="R1152" s="26" t="b">
        <x:f t="shared" si="662"/>
        <x:v>0</x:v>
      </x:c>
      <x:c r="S1152" s="26" t="b">
        <x:f t="shared" si="688"/>
        <x:v>0</x:v>
      </x:c>
      <x:c r="T1152" s="26" t="str">
        <x:f t="shared" si="689"/>
        <x:v>不调</x:v>
      </x:c>
      <x:c r="U1152" s="34">
        <x:f t="shared" si="663"/>
        <x:v>0.11914018952961225</x:v>
      </x:c>
      <x:c r="V1152" s="34">
        <x:f t="shared" si="664"/>
        <x:v>0.12126327600683399</x:v>
      </x:c>
      <x:c r="W1152" s="34">
        <x:f t="shared" si="665"/>
        <x:v>0.93753772149050518</x:v>
      </x:c>
      <x:c r="X1152" s="34">
        <x:f t="shared" si="666"/>
        <x:v>8.2414736871452607E-2</x:v>
      </x:c>
      <x:c r="Y1152" s="34">
        <x:f t="shared" si="690"/>
        <x:v>0.99998626710299976</x:v>
      </x:c>
      <x:c r="Z1152" s="34">
        <x:f t="shared" si="667"/>
        <x:v>0.11913855338966085</x:v>
      </x:c>
      <x:c r="AA1152" s="34">
        <x:f t="shared" si="668"/>
        <x:v>0.12126161071075468</x:v>
      </x:c>
      <x:c r="AB1152" s="34">
        <x:f t="shared" si="669"/>
        <x:v>0.9375248463815421</x:v>
      </x:c>
      <x:c r="AC1152" s="34">
        <x:f t="shared" si="670"/>
        <x:v>8.2413605078359847E-2</x:v>
      </x:c>
      <x:c r="AD1152" s="34">
        <x:f t="shared" si="671"/>
        <x:v>1.2603386155603176</x:v>
      </x:c>
      <x:c r="AE1152" s="34">
        <x:f t="shared" si="691"/>
        <x:v>1.2656911920356455</x:v>
      </x:c>
      <x:c r="AF1152" s="33">
        <x:f t="shared" si="672"/>
        <x:v>-4.2289750525317249E-3</x:v>
      </x:c>
      <x:c r="AG1152" s="33">
        <x:f t="shared" si="692"/>
        <x:v>1.379839887919676E-3</x:v>
      </x:c>
      <x:c r="AH1152" s="30">
        <x:f t="shared" si="693"/>
        <x:v>45471</x:v>
      </x:c>
      <x:c r="AI1152" s="36">
        <x:f t="shared" si="673"/>
        <x:v>2024</x:v>
      </x:c>
      <x:c r="AJ1152" s="36">
        <x:f t="shared" si="674"/>
        <x:v>8</x:v>
      </x:c>
      <x:c r="AK1152" s="26">
        <x:f t="shared" si="675"/>
        <x:v>0</x:v>
      </x:c>
      <x:c r="AL1152" s="34">
        <x:f t="shared" si="694"/>
        <x:v>1.2586019463916729</x:v>
      </x:c>
      <x:c r="AM1152" s="35" t="str">
        <x:f t="shared" si="676"/>
      </x:c>
      <x:c r="AN1152" s="34">
        <x:f t="shared" si="695"/>
        <x:v>1.2656911920356455</x:v>
      </x:c>
      <x:c r="AO1152" s="35">
        <x:f t="shared" si="677"/>
        <x:v>-4.2289750525317249E-3</x:v>
      </x:c>
      <x:c r="AP1152" s="31">
        <x:f t="shared" si="678"/>
        <x:v>1</x:v>
      </x:c>
      <x:c r="AQ1152" s="26" t="b">
        <x:f t="shared" si="679"/>
        <x:v>1</x:v>
      </x:c>
    </x:row>
    <x:row r="1153">
      <x:c r="A1153" s="30" t="n">
        <x:f>'净值底稿'!A1115</x:f>
        <x:v>45506</x:v>
      </x:c>
      <x:c r="B1153" s="32" t="n">
        <x:f>'净值底稿'!F1115</x:f>
        <x:v>1.6223856794180875</x:v>
      </x:c>
      <x:c r="C1153" s="32" t="n">
        <x:f>'净值底稿'!O1115</x:f>
        <x:v>1.0693124399205232</x:v>
      </x:c>
      <x:c r="D1153" s="32" t="n">
        <x:f>'净值底稿'!P1115</x:f>
        <x:v>1.7078</x:v>
      </x:c>
      <x:c r="E1153" s="32" t="n">
        <x:f>'净值底稿'!Q1115</x:f>
        <x:v>2.0166</x:v>
      </x:c>
      <x:c r="F1153" s="33">
        <x:f t="shared" si="680"/>
        <x:v>-3.6498934645449843E-2</x:v>
      </x:c>
      <x:c r="G1153" s="33">
        <x:f t="shared" si="681"/>
        <x:v>-1.2561873405233515E-2</x:v>
      </x:c>
      <x:c r="H1153" s="33">
        <x:f t="shared" si="682"/>
        <x:v>6.4451866174475292E-4</x:v>
      </x:c>
      <x:c r="I1153" s="33">
        <x:f t="shared" si="683"/>
        <x:v>4.2828685258964327E-3</x:v>
      </x:c>
      <x:c r="J1153" s="34">
        <x:f t="shared" si="684"/>
        <x:v>0.11479012311573819</x:v>
      </x:c>
      <x:c r="K1153" s="34">
        <x:f t="shared" si="685"/>
        <x:v>0.11973833770809147</x:v>
      </x:c>
      <x:c r="L1153" s="34">
        <x:f t="shared" si="686"/>
        <x:v>0.93812909864088434</x:v>
      </x:c>
      <x:c r="M1153" s="34">
        <x:f t="shared" si="687"/>
        <x:v>8.2766571713655618E-2</x:v>
      </x:c>
      <x:c r="N1153" s="34">
        <x:f t="shared" si="658"/>
        <x:v>1.2554241311783696</x:v>
      </x:c>
      <x:c r="O1153" s="35">
        <x:f t="shared" si="659"/>
        <x:v>0.18681213384332188</x:v>
      </x:c>
      <x:c r="P1153" s="26" t="b">
        <x:f t="shared" si="660"/>
        <x:v>0</x:v>
      </x:c>
      <x:c r="Q1153" s="26" t="b">
        <x:f t="shared" si="661"/>
        <x:v>0</x:v>
      </x:c>
      <x:c r="R1153" s="26" t="b">
        <x:f t="shared" si="662"/>
        <x:v>0</x:v>
      </x:c>
      <x:c r="S1153" s="26" t="b">
        <x:f t="shared" si="688"/>
        <x:v>0</x:v>
      </x:c>
      <x:c r="T1153" s="26" t="str">
        <x:f t="shared" si="689"/>
        <x:v>不调</x:v>
      </x:c>
      <x:c r="U1153" s="34">
        <x:f t="shared" si="663"/>
        <x:v>0.11479012311573819</x:v>
      </x:c>
      <x:c r="V1153" s="34">
        <x:f t="shared" si="664"/>
        <x:v>0.11973833770809147</x:v>
      </x:c>
      <x:c r="W1153" s="34">
        <x:f t="shared" si="665"/>
        <x:v>0.93812909864088434</x:v>
      </x:c>
      <x:c r="X1153" s="34">
        <x:f t="shared" si="666"/>
        <x:v>8.2766571713655618E-2</x:v>
      </x:c>
      <x:c r="Y1153" s="34">
        <x:f t="shared" si="690"/>
        <x:v>0.99998626710299976</x:v>
      </x:c>
      <x:c r="Z1153" s="34">
        <x:f t="shared" si="667"/>
        <x:v>0.11478854671480079</x:v>
      </x:c>
      <x:c r="AA1153" s="34">
        <x:f t="shared" si="668"/>
        <x:v>0.11973669335383275</x:v>
      </x:c>
      <x:c r="AB1153" s="34">
        <x:f t="shared" si="669"/>
        <x:v>0.93811621541059975</x:v>
      </x:c>
      <x:c r="AC1153" s="34">
        <x:f t="shared" si="670"/>
        <x:v>8.2765435088851216E-2</x:v>
      </x:c>
      <x:c r="AD1153" s="34">
        <x:f t="shared" si="671"/>
        <x:v>1.2554068905680844</x:v>
      </x:c>
      <x:c r="AE1153" s="34">
        <x:f t="shared" si="691"/>
        <x:v>1.2656911920356455</x:v>
      </x:c>
      <x:c r="AF1153" s="33">
        <x:f t="shared" si="672"/>
        <x:v>-8.1254428665341605E-3</x:v>
      </x:c>
      <x:c r="AG1153" s="33">
        <x:f t="shared" si="692"/>
        <x:v>-3.913015860456337E-3</x:v>
      </x:c>
      <x:c r="AH1153" s="30">
        <x:f t="shared" si="693"/>
        <x:v>45471</x:v>
      </x:c>
      <x:c r="AI1153" s="36">
        <x:f t="shared" si="673"/>
        <x:v>2024</x:v>
      </x:c>
      <x:c r="AJ1153" s="36">
        <x:f t="shared" si="674"/>
        <x:v>8</x:v>
      </x:c>
      <x:c r="AK1153" s="26">
        <x:f t="shared" si="675"/>
        <x:v>0</x:v>
      </x:c>
      <x:c r="AL1153" s="34">
        <x:f t="shared" si="694"/>
        <x:v>1.2586019463916729</x:v>
      </x:c>
      <x:c r="AM1153" s="35" t="str">
        <x:f t="shared" si="676"/>
      </x:c>
      <x:c r="AN1153" s="34">
        <x:f t="shared" si="695"/>
        <x:v>1.2656911920356455</x:v>
      </x:c>
      <x:c r="AO1153" s="35">
        <x:f t="shared" si="677"/>
        <x:v>-8.1254428665341605E-3</x:v>
      </x:c>
      <x:c r="AP1153" s="31">
        <x:f t="shared" si="678"/>
        <x:v>1</x:v>
      </x:c>
      <x:c r="AQ1153" s="26" t="b">
        <x:f t="shared" si="679"/>
        <x:v>1</x:v>
      </x:c>
    </x:row>
    <x:row r="1154">
      <x:c r="A1154" s="30" t="n">
        <x:f>'净值底稿'!A1116</x:f>
        <x:v>45509</x:v>
      </x:c>
      <x:c r="B1154" s="32" t="n">
        <x:f>'净值底稿'!F1116</x:f>
        <x:v>1.5414711695048118</x:v>
      </x:c>
      <x:c r="C1154" s="32" t="n">
        <x:f>'净值底稿'!O1116</x:f>
        <x:v>1.0468483682322898</x:v>
      </x:c>
      <x:c r="D1154" s="32" t="n">
        <x:f>'净值底稿'!P1116</x:f>
        <x:v>1.7091</x:v>
      </x:c>
      <x:c r="E1154" s="32" t="n">
        <x:f>'净值底稿'!Q1116</x:f>
        <x:v>1.9782</x:v>
      </x:c>
      <x:c r="F1154" s="33">
        <x:f t="shared" si="680"/>
        <x:v>-4.9873782134404632E-2</x:v>
      </x:c>
      <x:c r="G1154" s="33">
        <x:f t="shared" si="681"/>
        <x:v>-2.1007958805663085E-2</x:v>
      </x:c>
      <x:c r="H1154" s="33">
        <x:f t="shared" si="682"/>
        <x:v>7.6121325682176888E-4</x:v>
      </x:c>
      <x:c r="I1154" s="33">
        <x:f t="shared" si="683"/>
        <x:v>-1.904195180005952E-2</x:v>
      </x:c>
      <x:c r="J1154" s="34">
        <x:f t="shared" si="684"/>
        <x:v>0.10906360774442189</x:v>
      </x:c>
      <x:c r="K1154" s="34">
        <x:f t="shared" si="685"/>
        <x:v>0.11722126983232911</x:v>
      </x:c>
      <x:c r="L1154" s="34">
        <x:f t="shared" si="686"/>
        <x:v>0.93883032191020976</x:v>
      </x:c>
      <x:c r="M1154" s="34">
        <x:f t="shared" si="687"/>
        <x:v>8.1189419663178358E-2</x:v>
      </x:c>
      <x:c r="N1154" s="34">
        <x:f t="shared" si="658"/>
        <x:v>1.2463046191501392</x:v>
      </x:c>
      <x:c r="O1154" s="35">
        <x:f t="shared" si="659"/>
        <x:v>0.1815646625229197</x:v>
      </x:c>
      <x:c r="P1154" s="26" t="b">
        <x:f t="shared" si="660"/>
        <x:v>0</x:v>
      </x:c>
      <x:c r="Q1154" s="26" t="b">
        <x:f t="shared" si="661"/>
        <x:v>0</x:v>
      </x:c>
      <x:c r="R1154" s="26" t="b">
        <x:f t="shared" si="662"/>
        <x:v>0</x:v>
      </x:c>
      <x:c r="S1154" s="26" t="b">
        <x:f t="shared" si="688"/>
        <x:v>0</x:v>
      </x:c>
      <x:c r="T1154" s="26" t="str">
        <x:f t="shared" si="689"/>
        <x:v>不调</x:v>
      </x:c>
      <x:c r="U1154" s="34">
        <x:f t="shared" si="663"/>
        <x:v>0.10906360774442189</x:v>
      </x:c>
      <x:c r="V1154" s="34">
        <x:f t="shared" si="664"/>
        <x:v>0.11722126983232911</x:v>
      </x:c>
      <x:c r="W1154" s="34">
        <x:f t="shared" si="665"/>
        <x:v>0.93883032191020976</x:v>
      </x:c>
      <x:c r="X1154" s="34">
        <x:f t="shared" si="666"/>
        <x:v>8.1189419663178358E-2</x:v>
      </x:c>
      <x:c r="Y1154" s="34">
        <x:f t="shared" si="690"/>
        <x:v>0.99995880187477393</x:v>
      </x:c>
      <x:c r="Z1154" s="34">
        <x:f t="shared" si="667"/>
        <x:v>0.10905911452825243</x:v>
      </x:c>
      <x:c r="AA1154" s="34">
        <x:f t="shared" si="668"/>
        <x:v>0.1172164405357754</x:v>
      </x:c>
      <x:c r="AB1154" s="34">
        <x:f t="shared" si="669"/>
        <x:v>0.93879164386104164</x:v>
      </x:c>
      <x:c r="AC1154" s="34">
        <x:f t="shared" si="670"/>
        <x:v>8.1186074811300038E-2</x:v>
      </x:c>
      <x:c r="AD1154" s="34">
        <x:f t="shared" si="671"/>
        <x:v>1.2462532737363694</x:v>
      </x:c>
      <x:c r="AE1154" s="34">
        <x:f t="shared" si="691"/>
        <x:v>1.2656911920356455</x:v>
      </x:c>
      <x:c r="AF1154" s="33">
        <x:f t="shared" si="672"/>
        <x:v>-1.5357552001301067E-2</x:v>
      </x:c>
      <x:c r="AG1154" s="33">
        <x:f t="shared" si="692"/>
        <x:v>-7.2913546201526236E-3</x:v>
      </x:c>
      <x:c r="AH1154" s="30">
        <x:f t="shared" si="693"/>
        <x:v>45471</x:v>
      </x:c>
      <x:c r="AI1154" s="36">
        <x:f t="shared" si="673"/>
        <x:v>2024</x:v>
      </x:c>
      <x:c r="AJ1154" s="36">
        <x:f t="shared" si="674"/>
        <x:v>8</x:v>
      </x:c>
      <x:c r="AK1154" s="26">
        <x:f t="shared" si="675"/>
        <x:v>0</x:v>
      </x:c>
      <x:c r="AL1154" s="34">
        <x:f t="shared" si="694"/>
        <x:v>1.2586019463916729</x:v>
      </x:c>
      <x:c r="AM1154" s="35" t="str">
        <x:f t="shared" si="676"/>
      </x:c>
      <x:c r="AN1154" s="34">
        <x:f t="shared" si="695"/>
        <x:v>1.2656911920356455</x:v>
      </x:c>
      <x:c r="AO1154" s="35">
        <x:f t="shared" si="677"/>
        <x:v>-1.5357552001301067E-2</x:v>
      </x:c>
      <x:c r="AP1154" s="31">
        <x:f t="shared" si="678"/>
        <x:v>1</x:v>
      </x:c>
      <x:c r="AQ1154" s="26" t="b">
        <x:f t="shared" si="679"/>
        <x:v>1</x:v>
      </x:c>
    </x:row>
    <x:row r="1155">
      <x:c r="A1155" s="30" t="n">
        <x:f>'净值底稿'!A1117</x:f>
        <x:v>45510</x:v>
      </x:c>
      <x:c r="B1155" s="32" t="n">
        <x:f>'净值底稿'!F1117</x:f>
        <x:v>1.56958390407446</x:v>
      </x:c>
      <x:c r="C1155" s="32" t="n">
        <x:f>'净值底稿'!O1117</x:f>
        <x:v>1.0583975339810072</x:v>
      </x:c>
      <x:c r="D1155" s="32" t="n">
        <x:f>'净值底稿'!P1117</x:f>
        <x:v>1.7081</x:v>
      </x:c>
      <x:c r="E1155" s="32" t="n">
        <x:f>'净值底稿'!Q1117</x:f>
        <x:v>1.956</x:v>
      </x:c>
      <x:c r="F1155" s="33">
        <x:f t="shared" si="680"/>
        <x:v>1.8237599979686436E-2</x:v>
      </x:c>
      <x:c r="G1155" s="33">
        <x:f t="shared" si="681"/>
        <x:v>1.1032319578641037E-2</x:v>
      </x:c>
      <x:c r="H1155" s="33">
        <x:f t="shared" si="682"/>
        <x:v>-5.8510327072736068E-4</x:v>
      </x:c>
      <x:c r="I1155" s="33">
        <x:f t="shared" si="683"/>
        <x:v>-1.1222323324234118E-2</x:v>
      </x:c>
      <x:c r="J1155" s="34">
        <x:f t="shared" si="684"/>
        <x:v>0.11104809103315751</x:v>
      </x:c>
      <x:c r="K1155" s="34">
        <x:f t="shared" si="685"/>
        <x:v>0.11850960976763684</x:v>
      </x:c>
      <x:c r="L1155" s="34">
        <x:f t="shared" si="686"/>
        <x:v>0.93824235379968701</x:v>
      </x:c>
      <x:c r="M1155" s="34">
        <x:f t="shared" si="687"/>
        <x:v>8.0274978430342175E-2</x:v>
      </x:c>
      <x:c r="N1155" s="34">
        <x:f t="shared" si="658"/>
        <x:v>1.2480750330308237</x:v>
      </x:c>
      <x:c r="O1155" s="35">
        <x:f t="shared" si="659"/>
        <x:v>0.1839294070672472</x:v>
      </x:c>
      <x:c r="P1155" s="26" t="b">
        <x:f t="shared" si="660"/>
        <x:v>0</x:v>
      </x:c>
      <x:c r="Q1155" s="26" t="b">
        <x:f t="shared" si="661"/>
        <x:v>0</x:v>
      </x:c>
      <x:c r="R1155" s="26" t="b">
        <x:f t="shared" si="662"/>
        <x:v>0</x:v>
      </x:c>
      <x:c r="S1155" s="26" t="b">
        <x:f t="shared" si="688"/>
        <x:v>0</x:v>
      </x:c>
      <x:c r="T1155" s="26" t="str">
        <x:f t="shared" si="689"/>
        <x:v>不调</x:v>
      </x:c>
      <x:c r="U1155" s="34">
        <x:f t="shared" si="663"/>
        <x:v>0.11104809103315751</x:v>
      </x:c>
      <x:c r="V1155" s="34">
        <x:f t="shared" si="664"/>
        <x:v>0.11850960976763684</x:v>
      </x:c>
      <x:c r="W1155" s="34">
        <x:f t="shared" si="665"/>
        <x:v>0.93824235379968701</x:v>
      </x:c>
      <x:c r="X1155" s="34">
        <x:f t="shared" si="666"/>
        <x:v>8.0274978430342175E-2</x:v>
      </x:c>
      <x:c r="Y1155" s="34">
        <x:f t="shared" si="690"/>
        <x:v>0.99998626710299976</x:v>
      </x:c>
      <x:c r="Z1155" s="34">
        <x:f t="shared" si="667"/>
        <x:v>0.11104656602116128</x:v>
      </x:c>
      <x:c r="AA1155" s="34">
        <x:f t="shared" si="668"/>
        <x:v>0.11850798228737237</x:v>
      </x:c>
      <x:c r="AB1155" s="34">
        <x:f t="shared" si="669"/>
        <x:v>0.938229469014081</x:v>
      </x:c>
      <x:c r="AC1155" s="34">
        <x:f t="shared" si="670"/>
        <x:v>8.02738760223317E-2</x:v>
      </x:c>
      <x:c r="AD1155" s="34">
        <x:f t="shared" si="671"/>
        <x:v>1.2480578933449462</x:v>
      </x:c>
      <x:c r="AE1155" s="34">
        <x:f t="shared" si="691"/>
        <x:v>1.2656911920356455</x:v>
      </x:c>
      <x:c r="AF1155" s="33">
        <x:f t="shared" si="672"/>
        <x:v>-1.3931754287030418E-2</x:v>
      </x:c>
      <x:c r="AG1155" s="33">
        <x:f t="shared" si="692"/>
        <x:v>1.4480360024784478E-3</x:v>
      </x:c>
      <x:c r="AH1155" s="30">
        <x:f t="shared" si="693"/>
        <x:v>45471</x:v>
      </x:c>
      <x:c r="AI1155" s="36">
        <x:f t="shared" si="673"/>
        <x:v>2024</x:v>
      </x:c>
      <x:c r="AJ1155" s="36">
        <x:f t="shared" si="674"/>
        <x:v>8</x:v>
      </x:c>
      <x:c r="AK1155" s="26">
        <x:f t="shared" si="675"/>
        <x:v>0</x:v>
      </x:c>
      <x:c r="AL1155" s="34">
        <x:f t="shared" si="694"/>
        <x:v>1.2586019463916729</x:v>
      </x:c>
      <x:c r="AM1155" s="35" t="str">
        <x:f t="shared" si="676"/>
      </x:c>
      <x:c r="AN1155" s="34">
        <x:f t="shared" si="695"/>
        <x:v>1.2656911920356455</x:v>
      </x:c>
      <x:c r="AO1155" s="35">
        <x:f t="shared" si="677"/>
        <x:v>-1.3931754287030418E-2</x:v>
      </x:c>
      <x:c r="AP1155" s="31">
        <x:f t="shared" si="678"/>
        <x:v>1</x:v>
      </x:c>
      <x:c r="AQ1155" s="26" t="b">
        <x:f t="shared" si="679"/>
        <x:v>1</x:v>
      </x:c>
    </x:row>
    <x:row r="1156">
      <x:c r="A1156" s="30" t="n">
        <x:f>'净值底稿'!A1118</x:f>
        <x:v>45511</x:v>
      </x:c>
      <x:c r="B1156" s="32" t="n">
        <x:f>'净值底稿'!F1118</x:f>
        <x:v>1.5616240674007074</x:v>
      </x:c>
      <x:c r="C1156" s="32" t="n">
        <x:f>'净值底稿'!O1118</x:f>
        <x:v>1.0598292030915115</x:v>
      </x:c>
      <x:c r="D1156" s="32" t="n">
        <x:f>'净值底稿'!P1118</x:f>
        <x:v>1.7094</x:v>
      </x:c>
      <x:c r="E1156" s="32" t="n">
        <x:f>'净值底稿'!Q1118</x:f>
        <x:v>1.958</x:v>
      </x:c>
      <x:c r="F1156" s="33">
        <x:f t="shared" si="680"/>
        <x:v>-5.0713037086387303E-3</x:v>
      </x:c>
      <x:c r="G1156" s="33">
        <x:f t="shared" si="681"/>
        <x:v>1.3526761585689329E-3</x:v>
      </x:c>
      <x:c r="H1156" s="33">
        <x:f t="shared" si="682"/>
        <x:v>7.6107956208648631E-4</x:v>
      </x:c>
      <x:c r="I1156" s="33">
        <x:f t="shared" si="683"/>
        <x:v>1.0224948875254825E-3</x:v>
      </x:c>
      <x:c r="J1156" s="34">
        <x:f t="shared" si="684"/>
        <x:v>0.11048341515906657</x:v>
      </x:c>
      <x:c r="K1156" s="34">
        <x:f t="shared" si="685"/>
        <x:v>0.11866828520961262</x:v>
      </x:c>
      <x:c r="L1156" s="34">
        <x:f t="shared" si="686"/>
        <x:v>0.93894353628749483</x:v>
      </x:c>
      <x:c r="M1156" s="34">
        <x:f t="shared" si="687"/>
        <x:v>8.0355955650166386E-2</x:v>
      </x:c>
      <x:c r="N1156" s="34">
        <x:f t="shared" si="658"/>
        <x:v>1.2484511923063404</x:v>
      </x:c>
      <x:c r="O1156" s="35">
        <x:f t="shared" si="659"/>
        <x:v>0.1835487857121216</x:v>
      </x:c>
      <x:c r="P1156" s="26" t="b">
        <x:f t="shared" si="660"/>
        <x:v>0</x:v>
      </x:c>
      <x:c r="Q1156" s="26" t="b">
        <x:f t="shared" si="661"/>
        <x:v>0</x:v>
      </x:c>
      <x:c r="R1156" s="26" t="b">
        <x:f t="shared" si="662"/>
        <x:v>0</x:v>
      </x:c>
      <x:c r="S1156" s="26" t="b">
        <x:f t="shared" si="688"/>
        <x:v>0</x:v>
      </x:c>
      <x:c r="T1156" s="26" t="str">
        <x:f t="shared" si="689"/>
        <x:v>不调</x:v>
      </x:c>
      <x:c r="U1156" s="34">
        <x:f t="shared" si="663"/>
        <x:v>0.11048341515906657</x:v>
      </x:c>
      <x:c r="V1156" s="34">
        <x:f t="shared" si="664"/>
        <x:v>0.11866828520961262</x:v>
      </x:c>
      <x:c r="W1156" s="34">
        <x:f t="shared" si="665"/>
        <x:v>0.93894353628749483</x:v>
      </x:c>
      <x:c r="X1156" s="34">
        <x:f t="shared" si="666"/>
        <x:v>8.0355955650166386E-2</x:v>
      </x:c>
      <x:c r="Y1156" s="34">
        <x:f t="shared" si="690"/>
        <x:v>0.99998626710299976</x:v>
      </x:c>
      <x:c r="Z1156" s="34">
        <x:f t="shared" si="667"/>
        <x:v>0.11048189790170596</x:v>
      </x:c>
      <x:c r="AA1156" s="34">
        <x:f t="shared" si="668"/>
        <x:v>0.11866665555027464</x:v>
      </x:c>
      <x:c r="AB1156" s="34">
        <x:f t="shared" si="669"/>
        <x:v>0.93893064187262198</x:v>
      </x:c>
      <x:c r="AC1156" s="34">
        <x:f t="shared" si="670"/>
        <x:v>8.0354852130104085E-2</x:v>
      </x:c>
      <x:c r="AD1156" s="34">
        <x:f t="shared" si="671"/>
        <x:v>1.2484340474547067</x:v>
      </x:c>
      <x:c r="AE1156" s="34">
        <x:f t="shared" si="691"/>
        <x:v>1.2656911920356455</x:v>
      </x:c>
      <x:c r="AF1156" s="33">
        <x:f t="shared" si="672"/>
        <x:v>-1.3634561644680243E-2</x:v>
      </x:c>
      <x:c r="AG1156" s="33">
        <x:f t="shared" si="692"/>
        <x:v>3.0139155544484098E-4</x:v>
      </x:c>
      <x:c r="AH1156" s="30">
        <x:f t="shared" si="693"/>
        <x:v>45471</x:v>
      </x:c>
      <x:c r="AI1156" s="36">
        <x:f t="shared" si="673"/>
        <x:v>2024</x:v>
      </x:c>
      <x:c r="AJ1156" s="36">
        <x:f t="shared" si="674"/>
        <x:v>8</x:v>
      </x:c>
      <x:c r="AK1156" s="26">
        <x:f t="shared" si="675"/>
        <x:v>0</x:v>
      </x:c>
      <x:c r="AL1156" s="34">
        <x:f t="shared" si="694"/>
        <x:v>1.2586019463916729</x:v>
      </x:c>
      <x:c r="AM1156" s="35" t="str">
        <x:f t="shared" si="676"/>
      </x:c>
      <x:c r="AN1156" s="34">
        <x:f t="shared" si="695"/>
        <x:v>1.2656911920356455</x:v>
      </x:c>
      <x:c r="AO1156" s="35">
        <x:f t="shared" si="677"/>
        <x:v>-1.3634561644680243E-2</x:v>
      </x:c>
      <x:c r="AP1156" s="31">
        <x:f t="shared" si="678"/>
        <x:v>1</x:v>
      </x:c>
      <x:c r="AQ1156" s="26" t="b">
        <x:f t="shared" si="679"/>
        <x:v>1</x:v>
      </x:c>
    </x:row>
    <x:row r="1157">
      <x:c r="A1157" s="30" t="n">
        <x:f>'净值底稿'!A1119</x:f>
        <x:v>45512</x:v>
      </x:c>
      <x:c r="B1157" s="32" t="n">
        <x:f>'净值底稿'!F1119</x:f>
        <x:v>1.5597069485897275</x:v>
      </x:c>
      <x:c r="C1157" s="32" t="n">
        <x:f>'净值底稿'!O1119</x:f>
        <x:v>1.0592705990229465</x:v>
      </x:c>
      <x:c r="D1157" s="32" t="n">
        <x:f>'净值底稿'!P1119</x:f>
        <x:v>1.7073</x:v>
      </x:c>
      <x:c r="E1157" s="32" t="n">
        <x:f>'净值底稿'!Q1119</x:f>
        <x:v>1.9599</x:v>
      </x:c>
      <x:c r="F1157" s="33">
        <x:f t="shared" si="680"/>
        <x:v>-1.2276442525446241E-3</x:v>
      </x:c>
      <x:c r="G1157" s="33">
        <x:f t="shared" si="681"/>
        <x:v>-5.2706989667350435E-4</x:v>
      </x:c>
      <x:c r="H1157" s="33">
        <x:f t="shared" si="682"/>
        <x:v>-1.2285012285012664E-3</x:v>
      </x:c>
      <x:c r="I1157" s="33">
        <x:f t="shared" si="683"/>
        <x:v>9.7037793667009709E-4</x:v>
      </x:c>
      <x:c r="J1157" s="34">
        <x:f t="shared" si="684"/>
        <x:v>0.1103462654347367</x:v>
      </x:c>
      <x:c r="K1157" s="34">
        <x:f t="shared" si="685"/>
        <x:v>0.11860410992839517</x:v>
      </x:c>
      <x:c r="L1157" s="34">
        <x:f t="shared" si="686"/>
        <x:v>0.93777716442560399</x:v>
      </x:c>
      <x:c r="M1157" s="34">
        <x:f t="shared" si="687"/>
        <x:v>8.0432826705715527E-2</x:v>
      </x:c>
      <x:c r="N1157" s="34">
        <x:f t="shared" si="658"/>
        <x:v>1.2471603664944513</x:v>
      </x:c>
      <x:c r="O1157" s="35">
        <x:f t="shared" si="659"/>
        <x:v>0.18357733416967953</x:v>
      </x:c>
      <x:c r="P1157" s="26" t="b">
        <x:f t="shared" si="660"/>
        <x:v>0</x:v>
      </x:c>
      <x:c r="Q1157" s="26" t="b">
        <x:f t="shared" si="661"/>
        <x:v>0</x:v>
      </x:c>
      <x:c r="R1157" s="26" t="b">
        <x:f t="shared" si="662"/>
        <x:v>0</x:v>
      </x:c>
      <x:c r="S1157" s="26" t="b">
        <x:f t="shared" si="688"/>
        <x:v>0</x:v>
      </x:c>
      <x:c r="T1157" s="26" t="str">
        <x:f t="shared" si="689"/>
        <x:v>不调</x:v>
      </x:c>
      <x:c r="U1157" s="34">
        <x:f t="shared" si="663"/>
        <x:v>0.1103462654347367</x:v>
      </x:c>
      <x:c r="V1157" s="34">
        <x:f t="shared" si="664"/>
        <x:v>0.11860410992839517</x:v>
      </x:c>
      <x:c r="W1157" s="34">
        <x:f t="shared" si="665"/>
        <x:v>0.93777716442560399</x:v>
      </x:c>
      <x:c r="X1157" s="34">
        <x:f t="shared" si="666"/>
        <x:v>8.0432826705715527E-2</x:v>
      </x:c>
      <x:c r="Y1157" s="34">
        <x:f t="shared" si="690"/>
        <x:v>0.99998626710299976</x:v>
      </x:c>
      <x:c r="Z1157" s="34">
        <x:f t="shared" si="667"/>
        <x:v>0.11034475006083913</x:v>
      </x:c>
      <x:c r="AA1157" s="34">
        <x:f t="shared" si="668"/>
        <x:v>0.11860248115036971</x:v>
      </x:c>
      <x:c r="AB1157" s="34">
        <x:f t="shared" si="669"/>
        <x:v>0.93776428602839579</x:v>
      </x:c>
      <x:c r="AC1157" s="34">
        <x:f t="shared" si="670"/>
        <x:v>8.0431722129990946E-2</x:v>
      </x:c>
      <x:c r="AD1157" s="34">
        <x:f t="shared" si="671"/>
        <x:v>1.2471432393695956</x:v>
      </x:c>
      <x:c r="AE1157" s="34">
        <x:f t="shared" si="691"/>
        <x:v>1.2656911920356455</x:v>
      </x:c>
      <x:c r="AF1157" s="33">
        <x:f t="shared" si="672"/>
        <x:v>-1.4654406053200675E-2</x:v>
      </x:c>
      <x:c r="AG1157" s="33">
        <x:f t="shared" si="692"/>
        <x:v>-1.0339417510623061E-3</x:v>
      </x:c>
      <x:c r="AH1157" s="30">
        <x:f t="shared" si="693"/>
        <x:v>45471</x:v>
      </x:c>
      <x:c r="AI1157" s="36">
        <x:f t="shared" si="673"/>
        <x:v>2024</x:v>
      </x:c>
      <x:c r="AJ1157" s="36">
        <x:f t="shared" si="674"/>
        <x:v>8</x:v>
      </x:c>
      <x:c r="AK1157" s="26">
        <x:f t="shared" si="675"/>
        <x:v>0</x:v>
      </x:c>
      <x:c r="AL1157" s="34">
        <x:f t="shared" si="694"/>
        <x:v>1.2586019463916729</x:v>
      </x:c>
      <x:c r="AM1157" s="35" t="str">
        <x:f t="shared" si="676"/>
      </x:c>
      <x:c r="AN1157" s="34">
        <x:f t="shared" si="695"/>
        <x:v>1.2656911920356455</x:v>
      </x:c>
      <x:c r="AO1157" s="35">
        <x:f t="shared" si="677"/>
        <x:v>-1.4654406053200675E-2</x:v>
      </x:c>
      <x:c r="AP1157" s="31">
        <x:f t="shared" si="678"/>
        <x:v>1</x:v>
      </x:c>
      <x:c r="AQ1157" s="26" t="b">
        <x:f t="shared" si="679"/>
        <x:v>1</x:v>
      </x:c>
    </x:row>
    <x:row r="1158">
      <x:c r="A1158" s="30" t="n">
        <x:f>'净值底稿'!A1120</x:f>
        <x:v>45513</x:v>
      </x:c>
      <x:c r="B1158" s="32" t="n">
        <x:f>'净值底稿'!F1120</x:f>
        <x:v>1.5781368962887925</x:v>
      </x:c>
      <x:c r="C1158" s="32" t="n">
        <x:f>'净值底稿'!O1120</x:f>
        <x:v>1.0544027766873074</x:v>
      </x:c>
      <x:c r="D1158" s="32" t="n">
        <x:f>'净值底稿'!P1120</x:f>
        <x:v>1.7052</x:v>
      </x:c>
      <x:c r="E1158" s="32" t="n">
        <x:f>'净值底稿'!Q1120</x:f>
        <x:v>1.9796</x:v>
      </x:c>
      <x:c r="F1158" s="33">
        <x:f t="shared" si="680"/>
        <x:v>1.1816288768687677E-2</x:v>
      </x:c>
      <x:c r="G1158" s="33">
        <x:f t="shared" si="681"/>
        <x:v>-4.5954474145974977E-3</x:v>
      </x:c>
      <x:c r="H1158" s="33">
        <x:f t="shared" si="682"/>
        <x:v>-1.2300123001229846E-3</x:v>
      </x:c>
      <x:c r="I1158" s="33">
        <x:f t="shared" si="683"/>
        <x:v>1.0051533241491883E-2</x:v>
      </x:c>
      <x:c r="J1158" s="34">
        <x:f t="shared" si="684"/>
        <x:v>0.11164861549166667</x:v>
      </x:c>
      <x:c r="K1158" s="34">
        <x:f t="shared" si="685"/>
        <x:v>0.1180574496850024</x:v>
      </x:c>
      <x:c r="L1158" s="34">
        <x:f t="shared" si="686"/>
        <x:v>0.93661082442196486</x:v>
      </x:c>
      <x:c r="M1158" s="34">
        <x:f t="shared" si="687"/>
        <x:v>8.1240184258650983E-2</x:v>
      </x:c>
      <x:c r="N1158" s="34">
        <x:f t="shared" si="658"/>
        <x:v>1.247557073857285</x:v>
      </x:c>
      <x:c r="O1158" s="35">
        <x:f t="shared" si="659"/>
        <x:v>0.18412469456523353</x:v>
      </x:c>
      <x:c r="P1158" s="26" t="b">
        <x:f t="shared" si="660"/>
        <x:v>0</x:v>
      </x:c>
      <x:c r="Q1158" s="26" t="b">
        <x:f t="shared" si="661"/>
        <x:v>0</x:v>
      </x:c>
      <x:c r="R1158" s="26" t="b">
        <x:f t="shared" si="662"/>
        <x:v>0</x:v>
      </x:c>
      <x:c r="S1158" s="26" t="b">
        <x:f t="shared" si="688"/>
        <x:v>0</x:v>
      </x:c>
      <x:c r="T1158" s="26" t="str">
        <x:f t="shared" si="689"/>
        <x:v>不调</x:v>
      </x:c>
      <x:c r="U1158" s="34">
        <x:f t="shared" si="663"/>
        <x:v>0.11164861549166667</x:v>
      </x:c>
      <x:c r="V1158" s="34">
        <x:f t="shared" si="664"/>
        <x:v>0.1180574496850024</x:v>
      </x:c>
      <x:c r="W1158" s="34">
        <x:f t="shared" si="665"/>
        <x:v>0.93661082442196486</x:v>
      </x:c>
      <x:c r="X1158" s="34">
        <x:f t="shared" si="666"/>
        <x:v>8.1240184258650983E-2</x:v>
      </x:c>
      <x:c r="Y1158" s="34">
        <x:f t="shared" si="690"/>
        <x:v>0.99998626710299976</x:v>
      </x:c>
      <x:c r="Z1158" s="34">
        <x:f t="shared" si="667"/>
        <x:v>0.1116470822327299</x:v>
      </x:c>
      <x:c r="AA1158" s="34">
        <x:f t="shared" si="668"/>
        <x:v>0.11805582841420577</x:v>
      </x:c>
      <x:c r="AB1158" s="34">
        <x:f t="shared" si="669"/>
        <x:v>0.93659796204198376</x:v>
      </x:c>
      <x:c r="AC1158" s="34">
        <x:f t="shared" si="670"/>
        <x:v>8.1239068595568273E-2</x:v>
      </x:c>
      <x:c r="AD1158" s="34">
        <x:f t="shared" si="671"/>
        <x:v>1.2475399412844876</x:v>
      </x:c>
      <x:c r="AE1158" s="34">
        <x:f t="shared" si="691"/>
        <x:v>1.2656911920356455</x:v>
      </x:c>
      <x:c r="AF1158" s="33">
        <x:f t="shared" si="672"/>
        <x:v>-1.4340978957090411E-2</x:v>
      </x:c>
      <x:c r="AG1158" s="33">
        <x:f t="shared" si="692"/>
        <x:v>3.1808849406300688E-4</x:v>
      </x:c>
      <x:c r="AH1158" s="30">
        <x:f t="shared" si="693"/>
        <x:v>45471</x:v>
      </x:c>
      <x:c r="AI1158" s="36">
        <x:f t="shared" si="673"/>
        <x:v>2024</x:v>
      </x:c>
      <x:c r="AJ1158" s="36">
        <x:f t="shared" si="674"/>
        <x:v>8</x:v>
      </x:c>
      <x:c r="AK1158" s="26">
        <x:f t="shared" si="675"/>
        <x:v>0</x:v>
      </x:c>
      <x:c r="AL1158" s="34">
        <x:f t="shared" si="694"/>
        <x:v>1.2586019463916729</x:v>
      </x:c>
      <x:c r="AM1158" s="35" t="str">
        <x:f t="shared" si="676"/>
      </x:c>
      <x:c r="AN1158" s="34">
        <x:f t="shared" si="695"/>
        <x:v>1.2656911920356455</x:v>
      </x:c>
      <x:c r="AO1158" s="35">
        <x:f t="shared" si="677"/>
        <x:v>-1.4340978957090411E-2</x:v>
      </x:c>
      <x:c r="AP1158" s="31">
        <x:f t="shared" si="678"/>
        <x:v>1</x:v>
      </x:c>
      <x:c r="AQ1158" s="26" t="b">
        <x:f t="shared" si="679"/>
        <x:v>1</x:v>
      </x:c>
    </x:row>
    <x:row r="1159">
      <x:c r="A1159" s="30" t="n">
        <x:f>'净值底稿'!A1121</x:f>
        <x:v>45516</x:v>
      </x:c>
      <x:c r="B1159" s="32" t="n">
        <x:f>'净值底稿'!F1121</x:f>
        <x:v>1.5765099826423974</x:v>
      </x:c>
      <x:c r="C1159" s="32" t="n">
        <x:f>'净值底稿'!O1121</x:f>
        <x:v>1.0529285191993212</x:v>
      </x:c>
      <x:c r="D1159" s="32" t="n">
        <x:f>'净值底稿'!P1121</x:f>
        <x:v>1.7001</x:v>
      </x:c>
      <x:c r="E1159" s="32" t="n">
        <x:f>'净值底稿'!Q1121</x:f>
        <x:v>1.9903</x:v>
      </x:c>
      <x:c r="F1159" s="33">
        <x:f t="shared" si="680"/>
        <x:v>-1.0309078066808031E-3</x:v>
      </x:c>
      <x:c r="G1159" s="33">
        <x:f t="shared" si="681"/>
        <x:v>-1.3981919628645034E-3</x:v>
      </x:c>
      <x:c r="H1159" s="33">
        <x:f t="shared" si="682"/>
        <x:v>-2.9908515130190327E-3</x:v>
      </x:c>
      <x:c r="I1159" s="33">
        <x:f t="shared" si="683"/>
        <x:v>5.4051323499697546E-3</x:v>
      </x:c>
      <x:c r="J1159" s="34">
        <x:f t="shared" si="684"/>
        <x:v>0.11153198438406305</x:v>
      </x:c>
      <x:c r="K1159" s="34">
        <x:f t="shared" si="685"/>
        <x:v>0.11789076370374771</x:v>
      </x:c>
      <x:c r="L1159" s="34">
        <x:f t="shared" si="686"/>
        <x:v>0.93379673661011997</x:v>
      </x:c>
      <x:c r="M1159" s="34">
        <x:f t="shared" si="687"/>
        <x:v>8.167817651331559E-2</x:v>
      </x:c>
      <x:c r="N1159" s="34">
        <x:f t="shared" si="658"/>
        <x:v>1.2448976612112463</x:v>
      </x:c>
      <x:c r="O1159" s="35">
        <x:f t="shared" si="659"/>
        <x:v>0.18429044831250596</x:v>
      </x:c>
      <x:c r="P1159" s="26" t="b">
        <x:f t="shared" si="660"/>
        <x:v>0</x:v>
      </x:c>
      <x:c r="Q1159" s="26" t="b">
        <x:f t="shared" si="661"/>
        <x:v>0</x:v>
      </x:c>
      <x:c r="R1159" s="26" t="b">
        <x:f t="shared" si="662"/>
        <x:v>0</x:v>
      </x:c>
      <x:c r="S1159" s="26" t="b">
        <x:f t="shared" si="688"/>
        <x:v>0</x:v>
      </x:c>
      <x:c r="T1159" s="26" t="str">
        <x:f t="shared" si="689"/>
        <x:v>不调</x:v>
      </x:c>
      <x:c r="U1159" s="34">
        <x:f t="shared" si="663"/>
        <x:v>0.11153198438406305</x:v>
      </x:c>
      <x:c r="V1159" s="34">
        <x:f t="shared" si="664"/>
        <x:v>0.11789076370374771</x:v>
      </x:c>
      <x:c r="W1159" s="34">
        <x:f t="shared" si="665"/>
        <x:v>0.93379673661011997</x:v>
      </x:c>
      <x:c r="X1159" s="34">
        <x:f t="shared" si="666"/>
        <x:v>8.167817651331559E-2</x:v>
      </x:c>
      <x:c r="Y1159" s="34">
        <x:f t="shared" si="690"/>
        <x:v>0.99995880187477393</x:v>
      </x:c>
      <x:c r="Z1159" s="34">
        <x:f t="shared" si="667"/>
        <x:v>0.11152738947540368</x:v>
      </x:c>
      <x:c r="AA1159" s="34">
        <x:f t="shared" si="668"/>
        <x:v>0.11788590682530165</x:v>
      </x:c>
      <x:c r="AB1159" s="34">
        <x:f t="shared" si="669"/>
        <x:v>0.93375826593522937</x:v>
      </x:c>
      <x:c r="AC1159" s="34">
        <x:f t="shared" si="670"/>
        <x:v>8.167481152557135E-2</x:v>
      </x:c>
      <x:c r="AD1159" s="34">
        <x:f t="shared" si="671"/>
        <x:v>1.2448463737615061</x:v>
      </x:c>
      <x:c r="AE1159" s="34">
        <x:f t="shared" si="691"/>
        <x:v>1.2656911920356455</x:v>
      </x:c>
      <x:c r="AF1159" s="33">
        <x:f t="shared" si="672"/>
        <x:v>-1.6469118538001482E-2</x:v>
      </x:c>
      <x:c r="AG1159" s="33">
        <x:f t="shared" si="692"/>
        <x:v>-2.159103234969928E-3</x:v>
      </x:c>
      <x:c r="AH1159" s="30">
        <x:f t="shared" si="693"/>
        <x:v>45471</x:v>
      </x:c>
      <x:c r="AI1159" s="36">
        <x:f t="shared" si="673"/>
        <x:v>2024</x:v>
      </x:c>
      <x:c r="AJ1159" s="36">
        <x:f t="shared" si="674"/>
        <x:v>8</x:v>
      </x:c>
      <x:c r="AK1159" s="26">
        <x:f t="shared" si="675"/>
        <x:v>0</x:v>
      </x:c>
      <x:c r="AL1159" s="34">
        <x:f t="shared" si="694"/>
        <x:v>1.2586019463916729</x:v>
      </x:c>
      <x:c r="AM1159" s="35" t="str">
        <x:f t="shared" si="676"/>
      </x:c>
      <x:c r="AN1159" s="34">
        <x:f t="shared" si="695"/>
        <x:v>1.2656911920356455</x:v>
      </x:c>
      <x:c r="AO1159" s="35">
        <x:f t="shared" si="677"/>
        <x:v>-1.6469118538001482E-2</x:v>
      </x:c>
      <x:c r="AP1159" s="31">
        <x:f t="shared" si="678"/>
        <x:v>1</x:v>
      </x:c>
      <x:c r="AQ1159" s="26" t="b">
        <x:f t="shared" si="679"/>
        <x:v>1</x:v>
      </x:c>
    </x:row>
    <x:row r="1160">
      <x:c r="A1160" s="30" t="n">
        <x:f>'净值底稿'!A1122</x:f>
        <x:v>45517</x:v>
      </x:c>
      <x:c r="B1160" s="32" t="n">
        <x:f>'净值底稿'!F1122</x:f>
        <x:v>1.5914244247568174</x:v>
      </x:c>
      <x:c r="C1160" s="32" t="n">
        <x:f>'净值底稿'!O1122</x:f>
        <x:v>1.0585379528303673</x:v>
      </x:c>
      <x:c r="D1160" s="32" t="n">
        <x:f>'净值底稿'!P1122</x:f>
        <x:v>1.7019</x:v>
      </x:c>
      <x:c r="E1160" s="32" t="n">
        <x:f>'净值底稿'!Q1122</x:f>
        <x:v>2.004</x:v>
      </x:c>
      <x:c r="F1160" s="33">
        <x:f t="shared" si="680"/>
        <x:v>9.4604171737764364E-3</x:v>
      </x:c>
      <x:c r="G1160" s="33">
        <x:f t="shared" si="681"/>
        <x:v>5.3274591092962176E-3</x:v>
      </x:c>
      <x:c r="H1160" s="33">
        <x:f t="shared" si="682"/>
        <x:v>1.0587612493382359E-3</x:v>
      </x:c>
      <x:c r="I1160" s="33">
        <x:f t="shared" si="683"/>
        <x:v>6.8833844144098322E-3</x:v>
      </x:c>
      <x:c r="J1160" s="34">
        <x:f t="shared" si="684"/>
        <x:v>0.11258248510614324</x:v>
      </x:c>
      <x:c r="K1160" s="34">
        <x:f t="shared" si="685"/>
        <x:v>0.11851393917347575</x:v>
      </x:c>
      <x:c r="L1160" s="34">
        <x:f t="shared" si="686"/>
        <x:v>0.93474689300345082</x:v>
      </x:c>
      <x:c r="M1160" s="34">
        <x:f t="shared" si="687"/>
        <x:v>8.2237010650276332E-2</x:v>
      </x:c>
      <x:c r="N1160" s="34">
        <x:f t="shared" si="658"/>
        <x:v>1.2480803279333461</x:v>
      </x:c>
      <x:c r="O1160" s="35">
        <x:f t="shared" si="659"/>
        <x:v>0.18516149890951628</x:v>
      </x:c>
      <x:c r="P1160" s="26" t="b">
        <x:f t="shared" si="660"/>
        <x:v>0</x:v>
      </x:c>
      <x:c r="Q1160" s="26" t="b">
        <x:f t="shared" si="661"/>
        <x:v>0</x:v>
      </x:c>
      <x:c r="R1160" s="26" t="b">
        <x:f t="shared" si="662"/>
        <x:v>0</x:v>
      </x:c>
      <x:c r="S1160" s="26" t="b">
        <x:f t="shared" si="688"/>
        <x:v>0</x:v>
      </x:c>
      <x:c r="T1160" s="26" t="str">
        <x:f t="shared" si="689"/>
        <x:v>不调</x:v>
      </x:c>
      <x:c r="U1160" s="34">
        <x:f t="shared" si="663"/>
        <x:v>0.11258248510614324</x:v>
      </x:c>
      <x:c r="V1160" s="34">
        <x:f t="shared" si="664"/>
        <x:v>0.11851393917347575</x:v>
      </x:c>
      <x:c r="W1160" s="34">
        <x:f t="shared" si="665"/>
        <x:v>0.93474689300345082</x:v>
      </x:c>
      <x:c r="X1160" s="34">
        <x:f t="shared" si="666"/>
        <x:v>8.2237010650276332E-2</x:v>
      </x:c>
      <x:c r="Y1160" s="34">
        <x:f t="shared" si="690"/>
        <x:v>0.99998626710299976</x:v>
      </x:c>
      <x:c r="Z1160" s="34">
        <x:f t="shared" si="667"/>
        <x:v>0.11258093902247125</x:v>
      </x:c>
      <x:c r="AA1160" s="34">
        <x:f t="shared" si="668"/>
        <x:v>0.11851231163375599</x:v>
      </x:c>
      <x:c r="AB1160" s="34">
        <x:f t="shared" si="669"/>
        <x:v>0.93473405622064787</x:v>
      </x:c>
      <x:c r="AC1160" s="34">
        <x:f t="shared" si="670"/>
        <x:v>8.2235881297879468E-2</x:v>
      </x:c>
      <x:c r="AD1160" s="34">
        <x:f t="shared" si="671"/>
        <x:v>1.2480631881747546</x:v>
      </x:c>
      <x:c r="AE1160" s="34">
        <x:f t="shared" si="691"/>
        <x:v>1.2656911920356455</x:v>
      </x:c>
      <x:c r="AF1160" s="33">
        <x:f t="shared" si="672"/>
        <x:v>-1.3927570936587919E-2</x:v>
      </x:c>
      <x:c r="AG1160" s="33">
        <x:f t="shared" si="692"/>
        <x:v>2.5841055418978076E-3</x:v>
      </x:c>
      <x:c r="AH1160" s="30">
        <x:f t="shared" si="693"/>
        <x:v>45471</x:v>
      </x:c>
      <x:c r="AI1160" s="36">
        <x:f t="shared" si="673"/>
        <x:v>2024</x:v>
      </x:c>
      <x:c r="AJ1160" s="36">
        <x:f t="shared" si="674"/>
        <x:v>8</x:v>
      </x:c>
      <x:c r="AK1160" s="26">
        <x:f t="shared" si="675"/>
        <x:v>0</x:v>
      </x:c>
      <x:c r="AL1160" s="34">
        <x:f t="shared" si="694"/>
        <x:v>1.2586019463916729</x:v>
      </x:c>
      <x:c r="AM1160" s="35" t="str">
        <x:f t="shared" si="676"/>
      </x:c>
      <x:c r="AN1160" s="34">
        <x:f t="shared" si="695"/>
        <x:v>1.2656911920356455</x:v>
      </x:c>
      <x:c r="AO1160" s="35">
        <x:f t="shared" si="677"/>
        <x:v>-1.3927570936587919E-2</x:v>
      </x:c>
      <x:c r="AP1160" s="31">
        <x:f t="shared" si="678"/>
        <x:v>1</x:v>
      </x:c>
      <x:c r="AQ1160" s="26" t="b">
        <x:f t="shared" si="679"/>
        <x:v>1</x:v>
      </x:c>
    </x:row>
    <x:row r="1161">
      <x:c r="A1161" s="30" t="n">
        <x:f>'净值底稿'!A1123</x:f>
        <x:v>45518</x:v>
      </x:c>
      <x:c r="B1161" s="32" t="n">
        <x:f>'净值底稿'!F1123</x:f>
        <x:v>1.5751064728191824</x:v>
      </x:c>
      <x:c r="C1161" s="32" t="n">
        <x:f>'净值底稿'!O1123</x:f>
        <x:v>1.0505876341162887</x:v>
      </x:c>
      <x:c r="D1161" s="32" t="n">
        <x:f>'净值底稿'!P1123</x:f>
        <x:v>1.7047</x:v>
      </x:c>
      <x:c r="E1161" s="32" t="n">
        <x:f>'净值底稿'!Q1123</x:f>
        <x:v>1.9991</x:v>
      </x:c>
      <x:c r="F1161" s="33">
        <x:f t="shared" si="680"/>
        <x:v>-1.0253676947385437E-2</x:v>
      </x:c>
      <x:c r="G1161" s="33">
        <x:f t="shared" si="681"/>
        <x:v>-7.5106600503276333E-3</x:v>
      </x:c>
      <x:c r="H1161" s="33">
        <x:f t="shared" si="682"/>
        <x:v>1.6452200481815726E-3</x:v>
      </x:c>
      <x:c r="I1161" s="33">
        <x:f t="shared" si="683"/>
        <x:v>-2.4451097804391031E-3</x:v>
      </x:c>
      <x:c r="J1161" s="34">
        <x:f t="shared" si="684"/>
        <x:v>0.11142657044330154</x:v>
      </x:c>
      <x:c r="K1161" s="34">
        <x:f t="shared" si="685"/>
        <x:v>0.11762220594929636</x:v>
      </x:c>
      <x:c r="L1161" s="34">
        <x:f t="shared" si="686"/>
        <x:v>0.93627189942966016</x:v>
      </x:c>
      <x:c r="M1161" s="34">
        <x:f t="shared" si="687"/>
        <x:v>8.2034805540215E-2</x:v>
      </x:c>
      <x:c r="N1161" s="34">
        <x:f t="shared" si="658"/>
        <x:v>1.247355481362473</x:v>
      </x:c>
      <x:c r="O1161" s="35">
        <x:f t="shared" si="659"/>
        <x:v>0.18362750620409379</x:v>
      </x:c>
      <x:c r="P1161" s="26" t="b">
        <x:f t="shared" si="660"/>
        <x:v>0</x:v>
      </x:c>
      <x:c r="Q1161" s="26" t="b">
        <x:f t="shared" si="661"/>
        <x:v>0</x:v>
      </x:c>
      <x:c r="R1161" s="26" t="b">
        <x:f t="shared" si="662"/>
        <x:v>0</x:v>
      </x:c>
      <x:c r="S1161" s="26" t="b">
        <x:f t="shared" si="688"/>
        <x:v>0</x:v>
      </x:c>
      <x:c r="T1161" s="26" t="str">
        <x:f t="shared" si="689"/>
        <x:v>不调</x:v>
      </x:c>
      <x:c r="U1161" s="34">
        <x:f t="shared" si="663"/>
        <x:v>0.11142657044330154</x:v>
      </x:c>
      <x:c r="V1161" s="34">
        <x:f t="shared" si="664"/>
        <x:v>0.11762220594929636</x:v>
      </x:c>
      <x:c r="W1161" s="34">
        <x:f t="shared" si="665"/>
        <x:v>0.93627189942966016</x:v>
      </x:c>
      <x:c r="X1161" s="34">
        <x:f t="shared" si="666"/>
        <x:v>8.2034805540215E-2</x:v>
      </x:c>
      <x:c r="Y1161" s="34">
        <x:f t="shared" si="690"/>
        <x:v>0.99998626710299976</x:v>
      </x:c>
      <x:c r="Z1161" s="34">
        <x:f t="shared" si="667"/>
        <x:v>0.11142504023368655</x:v>
      </x:c>
      <x:c r="AA1161" s="34">
        <x:f t="shared" si="668"/>
        <x:v>0.11762059065565711</x:v>
      </x:c>
      <x:c r="AB1161" s="34">
        <x:f t="shared" si="669"/>
        <x:v>0.93625904170410112</x:v>
      </x:c>
      <x:c r="AC1161" s="34">
        <x:f t="shared" si="670"/>
        <x:v>8.2033678964680085E-2</x:v>
      </x:c>
      <x:c r="AD1161" s="34">
        <x:f t="shared" si="671"/>
        <x:v>1.2473383515581249</x:v>
      </x:c>
      <x:c r="AE1161" s="34">
        <x:f t="shared" si="691"/>
        <x:v>1.2656911920356455</x:v>
      </x:c>
      <x:c r="AF1161" s="33">
        <x:f t="shared" si="672"/>
        <x:v>-1.4500251398607888E-2</x:v>
      </x:c>
      <x:c r="AG1161" s="33">
        <x:f t="shared" si="692"/>
        <x:v>-5.8076916577420867E-4</x:v>
      </x:c>
      <x:c r="AH1161" s="30">
        <x:f t="shared" si="693"/>
        <x:v>45471</x:v>
      </x:c>
      <x:c r="AI1161" s="36">
        <x:f t="shared" si="673"/>
        <x:v>2024</x:v>
      </x:c>
      <x:c r="AJ1161" s="36">
        <x:f t="shared" si="674"/>
        <x:v>8</x:v>
      </x:c>
      <x:c r="AK1161" s="26">
        <x:f t="shared" si="675"/>
        <x:v>0</x:v>
      </x:c>
      <x:c r="AL1161" s="34">
        <x:f t="shared" si="694"/>
        <x:v>1.2586019463916729</x:v>
      </x:c>
      <x:c r="AM1161" s="35" t="str">
        <x:f t="shared" si="676"/>
      </x:c>
      <x:c r="AN1161" s="34">
        <x:f t="shared" si="695"/>
        <x:v>1.2656911920356455</x:v>
      </x:c>
      <x:c r="AO1161" s="35">
        <x:f t="shared" si="677"/>
        <x:v>-1.4500251398607888E-2</x:v>
      </x:c>
      <x:c r="AP1161" s="31">
        <x:f t="shared" si="678"/>
        <x:v>1</x:v>
      </x:c>
      <x:c r="AQ1161" s="26" t="b">
        <x:f t="shared" si="679"/>
        <x:v>1</x:v>
      </x:c>
    </x:row>
    <x:row r="1162">
      <x:c r="A1162" s="30" t="n">
        <x:f>'净值底稿'!A1124</x:f>
        <x:v>45519</x:v>
      </x:c>
      <x:c r="B1162" s="32" t="n">
        <x:f>'净值底稿'!F1124</x:f>
        <x:v>1.57235339603822</x:v>
      </x:c>
      <x:c r="C1162" s="32" t="n">
        <x:f>'净值底稿'!O1124</x:f>
        <x:v>1.058504952075019</x:v>
      </x:c>
      <x:c r="D1162" s="32" t="n">
        <x:f>'净值底稿'!P1124</x:f>
        <x:v>1.7033</x:v>
      </x:c>
      <x:c r="E1162" s="32" t="n">
        <x:f>'净值底稿'!Q1124</x:f>
        <x:v>1.9947</x:v>
      </x:c>
      <x:c r="F1162" s="33">
        <x:f t="shared" si="680"/>
        <x:v>-1.7478670988093636E-3</x:v>
      </x:c>
      <x:c r="G1162" s="33">
        <x:f t="shared" si="681"/>
        <x:v>7.5360852361354702E-3</x:v>
      </x:c>
      <x:c r="H1162" s="33">
        <x:f t="shared" si="682"/>
        <x:v>-8.2125887252892937E-4</x:v>
      </x:c>
      <x:c r="I1162" s="33">
        <x:f t="shared" si="683"/>
        <x:v>-2.2009904457006568E-3</x:v>
      </x:c>
      <x:c r="J1162" s="34">
        <x:f t="shared" si="684"/>
        <x:v>0.11123028407187857</x:v>
      </x:c>
      <x:c r="K1162" s="34">
        <x:f t="shared" si="685"/>
        <x:v>0.11850698945236274</x:v>
      </x:c>
      <x:c r="L1162" s="34">
        <x:f t="shared" si="686"/>
        <x:v>0.93549013065911624</x:v>
      </x:c>
      <x:c r="M1162" s="34">
        <x:f t="shared" si="687"/>
        <x:v>8.1853123621053153E-2</x:v>
      </x:c>
      <x:c r="N1162" s="34">
        <x:f t="shared" si="658"/>
        <x:v>1.2470805278044106</x:v>
      </x:c>
      <x:c r="O1162" s="35">
        <x:f t="shared" si="659"/>
        <x:v>0.18422007913852442</x:v>
      </x:c>
      <x:c r="P1162" s="26" t="b">
        <x:f t="shared" si="660"/>
        <x:v>0</x:v>
      </x:c>
      <x:c r="Q1162" s="26" t="b">
        <x:f t="shared" si="661"/>
        <x:v>0</x:v>
      </x:c>
      <x:c r="R1162" s="26" t="b">
        <x:f t="shared" si="662"/>
        <x:v>0</x:v>
      </x:c>
      <x:c r="S1162" s="26" t="b">
        <x:f t="shared" si="688"/>
        <x:v>0</x:v>
      </x:c>
      <x:c r="T1162" s="26" t="str">
        <x:f t="shared" si="689"/>
        <x:v>不调</x:v>
      </x:c>
      <x:c r="U1162" s="34">
        <x:f t="shared" si="663"/>
        <x:v>0.11123028407187857</x:v>
      </x:c>
      <x:c r="V1162" s="34">
        <x:f t="shared" si="664"/>
        <x:v>0.11850698945236274</x:v>
      </x:c>
      <x:c r="W1162" s="34">
        <x:f t="shared" si="665"/>
        <x:v>0.93549013065911624</x:v>
      </x:c>
      <x:c r="X1162" s="34">
        <x:f t="shared" si="666"/>
        <x:v>8.1853123621053153E-2</x:v>
      </x:c>
      <x:c r="Y1162" s="34">
        <x:f t="shared" si="690"/>
        <x:v>0.99998626710299976</x:v>
      </x:c>
      <x:c r="Z1162" s="34">
        <x:f t="shared" si="667"/>
        <x:v>0.1112287565578441</x:v>
      </x:c>
      <x:c r="AA1162" s="34">
        <x:f t="shared" si="668"/>
        <x:v>0.11850536200808277</x:v>
      </x:c>
      <x:c r="AB1162" s="34">
        <x:f t="shared" si="669"/>
        <x:v>0.93547728366950711</x:v>
      </x:c>
      <x:c r="AC1162" s="34">
        <x:f t="shared" si="670"/>
        <x:v>8.1851999540537318E-2</x:v>
      </x:c>
      <x:c r="AD1162" s="34">
        <x:f t="shared" si="671"/>
        <x:v>1.2470634017759714</x:v>
      </x:c>
      <x:c r="AE1162" s="34">
        <x:f t="shared" si="691"/>
        <x:v>1.2656911920356455</x:v>
      </x:c>
      <x:c r="AF1162" s="33">
        <x:f t="shared" si="672"/>
        <x:v>-1.4717484309671569E-2</x:v>
      </x:c>
      <x:c r="AG1162" s="33">
        <x:f t="shared" si="692"/>
        <x:v>-2.2042918973030901E-4</x:v>
      </x:c>
      <x:c r="AH1162" s="30">
        <x:f t="shared" si="693"/>
        <x:v>45471</x:v>
      </x:c>
      <x:c r="AI1162" s="36">
        <x:f t="shared" si="673"/>
        <x:v>2024</x:v>
      </x:c>
      <x:c r="AJ1162" s="36">
        <x:f t="shared" si="674"/>
        <x:v>8</x:v>
      </x:c>
      <x:c r="AK1162" s="26">
        <x:f t="shared" si="675"/>
        <x:v>0</x:v>
      </x:c>
      <x:c r="AL1162" s="34">
        <x:f t="shared" si="694"/>
        <x:v>1.2586019463916729</x:v>
      </x:c>
      <x:c r="AM1162" s="35" t="str">
        <x:f t="shared" si="676"/>
      </x:c>
      <x:c r="AN1162" s="34">
        <x:f t="shared" si="695"/>
        <x:v>1.2656911920356455</x:v>
      </x:c>
      <x:c r="AO1162" s="35">
        <x:f t="shared" si="677"/>
        <x:v>-1.4717484309671569E-2</x:v>
      </x:c>
      <x:c r="AP1162" s="31">
        <x:f t="shared" si="678"/>
        <x:v>1</x:v>
      </x:c>
      <x:c r="AQ1162" s="26" t="b">
        <x:f t="shared" si="679"/>
        <x:v>1</x:v>
      </x:c>
    </x:row>
    <x:row r="1163">
      <x:c r="A1163" s="30" t="n">
        <x:f>'净值底稿'!A1125</x:f>
        <x:v>45520</x:v>
      </x:c>
      <x:c r="B1163" s="32" t="n">
        <x:f>'净值底稿'!F1125</x:f>
        <x:v>1.587975328793285</x:v>
      </x:c>
      <x:c r="C1163" s="32" t="n">
        <x:f>'净值底稿'!O1125</x:f>
        <x:v>1.0569033767468443</x:v>
      </x:c>
      <x:c r="D1163" s="32" t="n">
        <x:f>'净值底稿'!P1125</x:f>
        <x:v>1.7036</x:v>
      </x:c>
      <x:c r="E1163" s="32" t="n">
        <x:f>'净值底稿'!Q1125</x:f>
        <x:v>1.9965</x:v>
      </x:c>
      <x:c r="F1163" s="33">
        <x:f t="shared" si="680"/>
        <x:v>9.9353827163961572E-3</x:v>
      </x:c>
      <x:c r="G1163" s="33">
        <x:f t="shared" si="681"/>
        <x:v>-1.5130541666669162E-3</x:v>
      </x:c>
      <x:c r="H1163" s="33">
        <x:f t="shared" si="682"/>
        <x:v>1.7612869136374165E-4</x:v>
      </x:c>
      <x:c r="I1163" s="33">
        <x:f t="shared" si="683"/>
        <x:v>9.0239133704317354E-4</x:v>
      </x:c>
      <x:c r="J1163" s="34">
        <x:f t="shared" si="684"/>
        <x:v>0.11233385682331515</x:v>
      </x:c>
      <x:c r="K1163" s="34">
        <x:f t="shared" si="685"/>
        <x:v>0.11832605697632408</x:v>
      </x:c>
      <x:c r="L1163" s="34">
        <x:f t="shared" si="686"/>
        <x:v>0.93564204805928031</x:v>
      </x:c>
      <x:c r="M1163" s="34">
        <x:f t="shared" si="687"/>
        <x:v>8.1925862075842362E-2</x:v>
      </x:c>
      <x:c r="N1163" s="34">
        <x:f t="shared" si="658"/>
        <x:v>1.2482278239347617</x:v>
      </x:c>
      <x:c r="O1163" s="35">
        <x:f t="shared" si="659"/>
        <x:v>0.18478991525163649</x:v>
      </x:c>
      <x:c r="P1163" s="26" t="b">
        <x:f t="shared" si="660"/>
        <x:v>0</x:v>
      </x:c>
      <x:c r="Q1163" s="26" t="b">
        <x:f t="shared" si="661"/>
        <x:v>0</x:v>
      </x:c>
      <x:c r="R1163" s="26" t="b">
        <x:f t="shared" si="662"/>
        <x:v>0</x:v>
      </x:c>
      <x:c r="S1163" s="26" t="b">
        <x:f t="shared" si="688"/>
        <x:v>0</x:v>
      </x:c>
      <x:c r="T1163" s="26" t="str">
        <x:f t="shared" si="689"/>
        <x:v>不调</x:v>
      </x:c>
      <x:c r="U1163" s="34">
        <x:f t="shared" si="663"/>
        <x:v>0.11233385682331515</x:v>
      </x:c>
      <x:c r="V1163" s="34">
        <x:f t="shared" si="664"/>
        <x:v>0.11832605697632408</x:v>
      </x:c>
      <x:c r="W1163" s="34">
        <x:f t="shared" si="665"/>
        <x:v>0.93564204805928031</x:v>
      </x:c>
      <x:c r="X1163" s="34">
        <x:f t="shared" si="666"/>
        <x:v>8.1925862075842362E-2</x:v>
      </x:c>
      <x:c r="Y1163" s="34">
        <x:f t="shared" si="690"/>
        <x:v>0.99998626710299976</x:v>
      </x:c>
      <x:c r="Z1163" s="34">
        <x:f t="shared" si="667"/>
        <x:v>0.11233231415402975</x:v>
      </x:c>
      <x:c r="AA1163" s="34">
        <x:f t="shared" si="668"/>
        <x:v>0.11832443201677117</x:v>
      </x:c>
      <x:c r="AB1163" s="34">
        <x:f t="shared" si="669"/>
        <x:v>0.93562919898340524</x:v>
      </x:c>
      <x:c r="AC1163" s="34">
        <x:f t="shared" si="670"/>
        <x:v>8.1924736996416822E-2</x:v>
      </x:c>
      <x:c r="AD1163" s="34">
        <x:f t="shared" si="671"/>
        <x:v>1.2482106821506231</x:v>
      </x:c>
      <x:c r="AE1163" s="34">
        <x:f t="shared" si="691"/>
        <x:v>1.2656911920356455</x:v>
      </x:c>
      <x:c r="AF1163" s="33">
        <x:f t="shared" si="672"/>
        <x:v>-1.3811038581147073E-2</x:v>
      </x:c>
      <x:c r="AG1163" s="33">
        <x:f t="shared" si="692"/>
        <x:v>9.1998560218975456E-4</x:v>
      </x:c>
      <x:c r="AH1163" s="30">
        <x:f t="shared" si="693"/>
        <x:v>45471</x:v>
      </x:c>
      <x:c r="AI1163" s="36">
        <x:f t="shared" si="673"/>
        <x:v>2024</x:v>
      </x:c>
      <x:c r="AJ1163" s="36">
        <x:f t="shared" si="674"/>
        <x:v>8</x:v>
      </x:c>
      <x:c r="AK1163" s="26">
        <x:f t="shared" si="675"/>
        <x:v>0</x:v>
      </x:c>
      <x:c r="AL1163" s="34">
        <x:f t="shared" si="694"/>
        <x:v>1.2586019463916729</x:v>
      </x:c>
      <x:c r="AM1163" s="35" t="str">
        <x:f t="shared" si="676"/>
      </x:c>
      <x:c r="AN1163" s="34">
        <x:f t="shared" si="695"/>
        <x:v>1.2656911920356455</x:v>
      </x:c>
      <x:c r="AO1163" s="35">
        <x:f t="shared" si="677"/>
        <x:v>-1.3811038581147073E-2</x:v>
      </x:c>
      <x:c r="AP1163" s="31">
        <x:f t="shared" si="678"/>
        <x:v>1</x:v>
      </x:c>
      <x:c r="AQ1163" s="26" t="b">
        <x:f t="shared" si="679"/>
        <x:v>1</x:v>
      </x:c>
    </x:row>
    <x:row r="1164">
      <x:c r="A1164" s="30" t="n">
        <x:f>'净值底稿'!A1126</x:f>
        <x:v>45523</x:v>
      </x:c>
      <x:c r="B1164" s="32" t="n">
        <x:f>'净值底稿'!F1126</x:f>
        <x:v>1.5868628955232076</x:v>
      </x:c>
      <x:c r="C1164" s="32" t="n">
        <x:f>'净值底稿'!O1126</x:f>
        <x:v>1.0587507455509815</x:v>
      </x:c>
      <x:c r="D1164" s="32" t="n">
        <x:f>'净值底稿'!P1126</x:f>
        <x:v>1.7047</x:v>
      </x:c>
      <x:c r="E1164" s="32" t="n">
        <x:f>'净值底稿'!Q1126</x:f>
        <x:v>2.0178</x:v>
      </x:c>
      <x:c r="F1164" s="33">
        <x:f t="shared" si="680"/>
        <x:v>-7.0053561280625232E-4</x:v>
      </x:c>
      <x:c r="G1164" s="33">
        <x:f t="shared" si="681"/>
        <x:v>1.7479069939423386E-3</x:v>
      </x:c>
      <x:c r="H1164" s="33">
        <x:f t="shared" si="682"/>
        <x:v>6.4569147687265627E-4</x:v>
      </x:c>
      <x:c r="I1164" s="33">
        <x:f t="shared" si="683"/>
        <x:v>1.0668670172802264E-2</x:v>
      </x:c>
      <x:c r="J1164" s="34">
        <x:f t="shared" si="684"/>
        <x:v>0.11225362136749591</x:v>
      </x:c>
      <x:c r="K1164" s="34">
        <x:f t="shared" si="685"/>
        <x:v>0.11853125211904754</x:v>
      </x:c>
      <x:c r="L1164" s="34">
        <x:f t="shared" si="686"/>
        <x:v>0.93623332678270199</x:v>
      </x:c>
      <x:c r="M1164" s="34">
        <x:f t="shared" si="687"/>
        <x:v>8.2798764994425164E-2</x:v>
      </x:c>
      <x:c r="N1164" s="34">
        <x:f t="shared" si="658"/>
        <x:v>1.2498169652636706</x:v>
      </x:c>
      <x:c r="O1164" s="35">
        <x:f t="shared" si="659"/>
        <x:v>0.1846549374034584</x:v>
      </x:c>
      <x:c r="P1164" s="26" t="b">
        <x:f t="shared" si="660"/>
        <x:v>0</x:v>
      </x:c>
      <x:c r="Q1164" s="26" t="b">
        <x:f t="shared" si="661"/>
        <x:v>0</x:v>
      </x:c>
      <x:c r="R1164" s="26" t="b">
        <x:f t="shared" si="662"/>
        <x:v>0</x:v>
      </x:c>
      <x:c r="S1164" s="26" t="b">
        <x:f t="shared" si="688"/>
        <x:v>0</x:v>
      </x:c>
      <x:c r="T1164" s="26" t="str">
        <x:f t="shared" si="689"/>
        <x:v>不调</x:v>
      </x:c>
      <x:c r="U1164" s="34">
        <x:f t="shared" si="663"/>
        <x:v>0.11225362136749591</x:v>
      </x:c>
      <x:c r="V1164" s="34">
        <x:f t="shared" si="664"/>
        <x:v>0.11853125211904754</x:v>
      </x:c>
      <x:c r="W1164" s="34">
        <x:f t="shared" si="665"/>
        <x:v>0.93623332678270199</x:v>
      </x:c>
      <x:c r="X1164" s="34">
        <x:f t="shared" si="666"/>
        <x:v>8.2798764994425164E-2</x:v>
      </x:c>
      <x:c r="Y1164" s="34">
        <x:f t="shared" si="690"/>
        <x:v>0.99995880187477393</x:v>
      </x:c>
      <x:c r="Z1164" s="34">
        <x:f t="shared" si="667"/>
        <x:v>0.11224899672874573</x:v>
      </x:c>
      <x:c r="AA1164" s="34">
        <x:f t="shared" si="668"/>
        <x:v>0.11852636885367954</x:v>
      </x:c>
      <x:c r="AB1164" s="34">
        <x:f t="shared" si="669"/>
        <x:v>0.93619475572486432</x:v>
      </x:c>
      <x:c r="AC1164" s="34">
        <x:f t="shared" si="670"/>
        <x:v>8.2795353840536365E-2</x:v>
      </x:c>
      <x:c r="AD1164" s="34">
        <x:f t="shared" si="671"/>
        <x:v>1.249765475147826</x:v>
      </x:c>
      <x:c r="AE1164" s="34">
        <x:f t="shared" si="691"/>
        <x:v>1.2656911920356455</x:v>
      </x:c>
      <x:c r="AF1164" s="33">
        <x:f t="shared" si="672"/>
        <x:v>-1.2582624409517851E-2</x:v>
      </x:c>
      <x:c r="AG1164" s="33">
        <x:f t="shared" si="692"/>
        <x:v>1.2456174421804356E-3</x:v>
      </x:c>
      <x:c r="AH1164" s="30">
        <x:f t="shared" si="693"/>
        <x:v>45471</x:v>
      </x:c>
      <x:c r="AI1164" s="36">
        <x:f t="shared" si="673"/>
        <x:v>2024</x:v>
      </x:c>
      <x:c r="AJ1164" s="36">
        <x:f t="shared" si="674"/>
        <x:v>8</x:v>
      </x:c>
      <x:c r="AK1164" s="26">
        <x:f t="shared" si="675"/>
        <x:v>0</x:v>
      </x:c>
      <x:c r="AL1164" s="34">
        <x:f t="shared" si="694"/>
        <x:v>1.2586019463916729</x:v>
      </x:c>
      <x:c r="AM1164" s="35" t="str">
        <x:f t="shared" si="676"/>
      </x:c>
      <x:c r="AN1164" s="34">
        <x:f t="shared" si="695"/>
        <x:v>1.2656911920356455</x:v>
      </x:c>
      <x:c r="AO1164" s="35">
        <x:f t="shared" si="677"/>
        <x:v>-1.2582624409517851E-2</x:v>
      </x:c>
      <x:c r="AP1164" s="31">
        <x:f t="shared" si="678"/>
        <x:v>1</x:v>
      </x:c>
      <x:c r="AQ1164" s="26" t="b">
        <x:f t="shared" si="679"/>
        <x:v>1</x:v>
      </x:c>
    </x:row>
    <x:row r="1165">
      <x:c r="A1165" s="30" t="n">
        <x:f>'净值底稿'!A1127</x:f>
        <x:v>45524</x:v>
      </x:c>
      <x:c r="B1165" s="32" t="n">
        <x:f>'净值底稿'!F1127</x:f>
        <x:v>1.5808157193682575</x:v>
      </x:c>
      <x:c r="C1165" s="32" t="n">
        <x:f>'净值底稿'!O1127</x:f>
        <x:v>1.0433882565889094</x:v>
      </x:c>
      <x:c r="D1165" s="32" t="n">
        <x:f>'净值底稿'!P1127</x:f>
        <x:v>1.7049</x:v>
      </x:c>
      <x:c r="E1165" s="32" t="n">
        <x:f>'净值底稿'!Q1127</x:f>
        <x:v>2.019</x:v>
      </x:c>
      <x:c r="F1165" s="33">
        <x:f t="shared" si="680"/>
        <x:v>-3.8107741834597642E-3</x:v>
      </x:c>
      <x:c r="G1165" s="33">
        <x:f t="shared" si="681"/>
        <x:v>-1.4510014776024871E-2</x:v>
      </x:c>
      <x:c r="H1165" s="33">
        <x:f t="shared" si="682"/>
        <x:v>1.1732269607556134E-4</x:v>
      </x:c>
      <x:c r="I1165" s="33">
        <x:f t="shared" si="683"/>
        <x:v>5.9470710675002536E-4</x:v>
      </x:c>
      <x:c r="J1165" s="34">
        <x:f t="shared" si="684"/>
        <x:v>0.11182124114989257</x:v>
      </x:c>
      <x:c r="K1165" s="34">
        <x:f t="shared" si="685"/>
        <x:v>0.11680654949026407</x:v>
      </x:c>
      <x:c r="L1165" s="34">
        <x:f t="shared" si="686"/>
        <x:v>0.93630459261765775</x:v>
      </x:c>
      <x:c r="M1165" s="34">
        <x:f t="shared" si="687"/>
        <x:v>8.2844592825871213E-2</x:v>
      </x:c>
      <x:c r="N1165" s="34">
        <x:f t="shared" si="658"/>
        <x:v>1.2477769760836857</x:v>
      </x:c>
      <x:c r="O1165" s="35">
        <x:f t="shared" si="659"/>
        <x:v>0.18322808885105049</x:v>
      </x:c>
      <x:c r="P1165" s="26" t="b">
        <x:f t="shared" si="660"/>
        <x:v>0</x:v>
      </x:c>
      <x:c r="Q1165" s="26" t="b">
        <x:f t="shared" si="661"/>
        <x:v>0</x:v>
      </x:c>
      <x:c r="R1165" s="26" t="b">
        <x:f t="shared" si="662"/>
        <x:v>0</x:v>
      </x:c>
      <x:c r="S1165" s="26" t="b">
        <x:f t="shared" si="688"/>
        <x:v>0</x:v>
      </x:c>
      <x:c r="T1165" s="26" t="str">
        <x:f t="shared" si="689"/>
        <x:v>不调</x:v>
      </x:c>
      <x:c r="U1165" s="34">
        <x:f t="shared" si="663"/>
        <x:v>0.11182124114989257</x:v>
      </x:c>
      <x:c r="V1165" s="34">
        <x:f t="shared" si="664"/>
        <x:v>0.11680654949026407</x:v>
      </x:c>
      <x:c r="W1165" s="34">
        <x:f t="shared" si="665"/>
        <x:v>0.93630459261765775</x:v>
      </x:c>
      <x:c r="X1165" s="34">
        <x:f t="shared" si="666"/>
        <x:v>8.2844592825871213E-2</x:v>
      </x:c>
      <x:c r="Y1165" s="34">
        <x:f t="shared" si="690"/>
        <x:v>0.99998626710299976</x:v>
      </x:c>
      <x:c r="Z1165" s="34">
        <x:f t="shared" si="667"/>
        <x:v>0.11181970552030542</x:v>
      </x:c>
      <x:c r="AA1165" s="34">
        <x:f t="shared" si="668"/>
        <x:v>0.11680494539795097</x:v>
      </x:c>
      <x:c r="AB1165" s="34">
        <x:f t="shared" si="669"/>
        <x:v>0.93629173444312652</x:v>
      </x:c>
      <x:c r="AC1165" s="34">
        <x:f t="shared" si="670"/>
        <x:v>8.2843455129610916E-2</x:v>
      </x:c>
      <x:c r="AD1165" s="34">
        <x:f t="shared" si="671"/>
        <x:v>1.2477598404909938</x:v>
      </x:c>
      <x:c r="AE1165" s="34">
        <x:f t="shared" si="691"/>
        <x:v>1.2656911920356455</x:v>
      </x:c>
      <x:c r="AF1165" s="33">
        <x:f t="shared" si="672"/>
        <x:v>-1.4167240522399704E-2</x:v>
      </x:c>
      <x:c r="AG1165" s="33">
        <x:f t="shared" si="692"/>
        <x:v>-1.6048088195067534E-3</x:v>
      </x:c>
      <x:c r="AH1165" s="30">
        <x:f t="shared" si="693"/>
        <x:v>45471</x:v>
      </x:c>
      <x:c r="AI1165" s="36">
        <x:f t="shared" si="673"/>
        <x:v>2024</x:v>
      </x:c>
      <x:c r="AJ1165" s="36">
        <x:f t="shared" si="674"/>
        <x:v>8</x:v>
      </x:c>
      <x:c r="AK1165" s="26">
        <x:f t="shared" si="675"/>
        <x:v>0</x:v>
      </x:c>
      <x:c r="AL1165" s="34">
        <x:f t="shared" si="694"/>
        <x:v>1.2586019463916729</x:v>
      </x:c>
      <x:c r="AM1165" s="35" t="str">
        <x:f t="shared" si="676"/>
      </x:c>
      <x:c r="AN1165" s="34">
        <x:f t="shared" si="695"/>
        <x:v>1.2656911920356455</x:v>
      </x:c>
      <x:c r="AO1165" s="35">
        <x:f t="shared" si="677"/>
        <x:v>-1.4167240522399704E-2</x:v>
      </x:c>
      <x:c r="AP1165" s="31">
        <x:f t="shared" si="678"/>
        <x:v>1</x:v>
      </x:c>
      <x:c r="AQ1165" s="26" t="b">
        <x:f t="shared" si="679"/>
        <x:v>1</x:v>
      </x:c>
    </x:row>
    <x:row r="1166">
      <x:c r="A1166" s="30" t="n">
        <x:f>'净值底稿'!A1128</x:f>
        <x:v>45525</x:v>
      </x:c>
      <x:c r="B1166" s="32" t="n">
        <x:f>'净值底稿'!F1128</x:f>
        <x:v>1.5876201626914275</x:v>
      </x:c>
      <x:c r="C1166" s="32" t="n">
        <x:f>'净值底稿'!O1128</x:f>
        <x:v>1.0409091741890717</x:v>
      </x:c>
      <x:c r="D1166" s="32" t="n">
        <x:f>'净值底稿'!P1128</x:f>
        <x:v>1.7043</x:v>
      </x:c>
      <x:c r="E1166" s="32" t="n">
        <x:f>'净值底稿'!Q1128</x:f>
        <x:v>2.0254</x:v>
      </x:c>
      <x:c r="F1166" s="33">
        <x:f t="shared" si="680"/>
        <x:v>4.3043874373220881E-3</x:v>
      </x:c>
      <x:c r="G1166" s="33">
        <x:f t="shared" si="681"/>
        <x:v>-2.3759922389221533E-3</x:v>
      </x:c>
      <x:c r="H1166" s="33">
        <x:f t="shared" si="682"/>
        <x:v>-3.5192679922579906E-4</x:v>
      </x:c>
      <x:c r="I1166" s="33">
        <x:f t="shared" si="683"/>
        <x:v>3.169886082218687E-3</x:v>
      </x:c>
      <x:c r="J1166" s="34">
        <x:f t="shared" si="684"/>
        <x:v>0.11230102085599207</x:v>
      </x:c>
      <x:c r="K1166" s="34">
        <x:f t="shared" si="685"/>
        <x:v>0.11652741775421771</x:v>
      </x:c>
      <x:c r="L1166" s="34">
        <x:f t="shared" si="686"/>
        <x:v>0.9359622282898824</x:v>
      </x:c>
      <x:c r="M1166" s="34">
        <x:f t="shared" si="687"/>
        <x:v>8.3106059445029176E-2</x:v>
      </x:c>
      <x:c r="N1166" s="34">
        <x:f t="shared" si="658"/>
        <x:v>1.2478967263451215</x:v>
      </x:c>
      <x:c r="O1166" s="35">
        <x:f t="shared" si="659"/>
        <x:v>0.18337129489906556</x:v>
      </x:c>
      <x:c r="P1166" s="26" t="b">
        <x:f t="shared" si="660"/>
        <x:v>0</x:v>
      </x:c>
      <x:c r="Q1166" s="26" t="b">
        <x:f t="shared" si="661"/>
        <x:v>0</x:v>
      </x:c>
      <x:c r="R1166" s="26" t="b">
        <x:f t="shared" si="662"/>
        <x:v>0</x:v>
      </x:c>
      <x:c r="S1166" s="26" t="b">
        <x:f t="shared" si="688"/>
        <x:v>0</x:v>
      </x:c>
      <x:c r="T1166" s="26" t="str">
        <x:f t="shared" si="689"/>
        <x:v>不调</x:v>
      </x:c>
      <x:c r="U1166" s="34">
        <x:f t="shared" si="663"/>
        <x:v>0.11230102085599207</x:v>
      </x:c>
      <x:c r="V1166" s="34">
        <x:f t="shared" si="664"/>
        <x:v>0.11652741775421771</x:v>
      </x:c>
      <x:c r="W1166" s="34">
        <x:f t="shared" si="665"/>
        <x:v>0.9359622282898824</x:v>
      </x:c>
      <x:c r="X1166" s="34">
        <x:f t="shared" si="666"/>
        <x:v>8.3106059445029176E-2</x:v>
      </x:c>
      <x:c r="Y1166" s="34">
        <x:f t="shared" si="690"/>
        <x:v>0.99998626710299976</x:v>
      </x:c>
      <x:c r="Z1166" s="34">
        <x:f t="shared" si="667"/>
        <x:v>0.11229947863763963</x:v>
      </x:c>
      <x:c r="AA1166" s="34">
        <x:f t="shared" si="668"/>
        <x:v>0.11652581749519199</x:v>
      </x:c>
      <x:c r="AB1166" s="34">
        <x:f t="shared" si="669"/>
        <x:v>0.93594937481700513</x:v>
      </x:c>
      <x:c r="AC1166" s="34">
        <x:f t="shared" si="670"/>
        <x:v>8.310491815807472E-2</x:v>
      </x:c>
      <x:c r="AD1166" s="34">
        <x:f t="shared" si="671"/>
        <x:v>1.2478795891079115</x:v>
      </x:c>
      <x:c r="AE1166" s="34">
        <x:f t="shared" si="691"/>
        <x:v>1.2656911920356455</x:v>
      </x:c>
      <x:c r="AF1166" s="33">
        <x:f t="shared" si="672"/>
        <x:v>-1.4072629279411442E-2</x:v>
      </x:c>
      <x:c r="AG1166" s="33">
        <x:f t="shared" si="692"/>
        <x:v>9.5970885607865597E-5</x:v>
      </x:c>
      <x:c r="AH1166" s="30">
        <x:f t="shared" si="693"/>
        <x:v>45471</x:v>
      </x:c>
      <x:c r="AI1166" s="36">
        <x:f t="shared" si="673"/>
        <x:v>2024</x:v>
      </x:c>
      <x:c r="AJ1166" s="36">
        <x:f t="shared" si="674"/>
        <x:v>8</x:v>
      </x:c>
      <x:c r="AK1166" s="26">
        <x:f t="shared" si="675"/>
        <x:v>0</x:v>
      </x:c>
      <x:c r="AL1166" s="34">
        <x:f t="shared" si="694"/>
        <x:v>1.2586019463916729</x:v>
      </x:c>
      <x:c r="AM1166" s="35" t="str">
        <x:f t="shared" si="676"/>
      </x:c>
      <x:c r="AN1166" s="34">
        <x:f t="shared" si="695"/>
        <x:v>1.2656911920356455</x:v>
      </x:c>
      <x:c r="AO1166" s="35">
        <x:f t="shared" si="677"/>
        <x:v>-1.4072629279411442E-2</x:v>
      </x:c>
      <x:c r="AP1166" s="31">
        <x:f t="shared" si="678"/>
        <x:v>1</x:v>
      </x:c>
      <x:c r="AQ1166" s="26" t="b">
        <x:f t="shared" si="679"/>
        <x:v>1</x:v>
      </x:c>
    </x:row>
    <x:row r="1167">
      <x:c r="A1167" s="30" t="n">
        <x:f>'净值底稿'!A1129</x:f>
        <x:v>45526</x:v>
      </x:c>
      <x:c r="B1167" s="32" t="n">
        <x:f>'净值底稿'!F1129</x:f>
        <x:v>1.581212525384105</x:v>
      </x:c>
      <x:c r="C1167" s="32" t="n">
        <x:f>'净值底稿'!O1129</x:f>
        <x:v>1.0321336286599931</x:v>
      </x:c>
      <x:c r="D1167" s="32" t="n">
        <x:f>'净值底稿'!P1129</x:f>
        <x:v>1.705</x:v>
      </x:c>
      <x:c r="E1167" s="32" t="n">
        <x:f>'净值底稿'!Q1129</x:f>
        <x:v>2.0195</x:v>
      </x:c>
      <x:c r="F1167" s="33">
        <x:f t="shared" si="680"/>
        <x:v>-4.0360014680462797E-3</x:v>
      </x:c>
      <x:c r="G1167" s="33">
        <x:f t="shared" si="681"/>
        <x:v>-8.430654418926764E-3</x:v>
      </x:c>
      <x:c r="H1167" s="33">
        <x:f t="shared" si="682"/>
        <x:v>4.1072581118362095E-4</x:v>
      </x:c>
      <x:c r="I1167" s="33">
        <x:f t="shared" si="683"/>
        <x:v>-2.9130048385503926E-3</x:v>
      </x:c>
      <x:c r="J1167" s="34">
        <x:f t="shared" si="684"/>
        <x:v>0.11184623777699729</x:v>
      </x:c>
      <x:c r="K1167" s="34">
        <x:f t="shared" si="685"/>
        <x:v>0.1155434285970071</x:v>
      </x:c>
      <x:c r="L1167" s="34">
        <x:f t="shared" si="686"/>
        <x:v>0.93633379338320366</x:v>
      </x:c>
      <x:c r="M1167" s="34">
        <x:f t="shared" si="687"/>
        <x:v>8.2862833129372912E-2</x:v>
      </x:c>
      <x:c r="N1167" s="34">
        <x:f t="shared" si="658"/>
        <x:v>1.2465862928865807</x:v>
      </x:c>
      <x:c r="O1167" s="35">
        <x:f t="shared" si="659"/>
        <x:v>0.18240988824565327</x:v>
      </x:c>
      <x:c r="P1167" s="26" t="b">
        <x:f t="shared" si="660"/>
        <x:v>0</x:v>
      </x:c>
      <x:c r="Q1167" s="26" t="b">
        <x:f t="shared" si="661"/>
        <x:v>0</x:v>
      </x:c>
      <x:c r="R1167" s="26" t="b">
        <x:f t="shared" si="662"/>
        <x:v>0</x:v>
      </x:c>
      <x:c r="S1167" s="26" t="b">
        <x:f t="shared" si="688"/>
        <x:v>0</x:v>
      </x:c>
      <x:c r="T1167" s="26" t="str">
        <x:f t="shared" si="689"/>
        <x:v>不调</x:v>
      </x:c>
      <x:c r="U1167" s="34">
        <x:f t="shared" si="663"/>
        <x:v>0.11184623777699729</x:v>
      </x:c>
      <x:c r="V1167" s="34">
        <x:f t="shared" si="664"/>
        <x:v>0.1155434285970071</x:v>
      </x:c>
      <x:c r="W1167" s="34">
        <x:f t="shared" si="665"/>
        <x:v>0.93633379338320366</x:v>
      </x:c>
      <x:c r="X1167" s="34">
        <x:f t="shared" si="666"/>
        <x:v>8.2862833129372912E-2</x:v>
      </x:c>
      <x:c r="Y1167" s="34">
        <x:f t="shared" si="690"/>
        <x:v>0.99998626710299976</x:v>
      </x:c>
      <x:c r="Z1167" s="34">
        <x:f t="shared" si="667"/>
        <x:v>0.11184470180413403</x:v>
      </x:c>
      <x:c r="AA1167" s="34">
        <x:f t="shared" si="668"/>
        <x:v>0.11554184185100312</x:v>
      </x:c>
      <x:c r="AB1167" s="34">
        <x:f t="shared" si="669"/>
        <x:v>0.93632093480766132</x:v>
      </x:c>
      <x:c r="AC1167" s="34">
        <x:f t="shared" si="670"/>
        <x:v>8.2861695182620404E-2</x:v>
      </x:c>
      <x:c r="AD1167" s="34">
        <x:f t="shared" si="671"/>
        <x:v>1.246569173645419</x:v>
      </x:c>
      <x:c r="AE1167" s="34">
        <x:f t="shared" si="691"/>
        <x:v>1.2656911920356455</x:v>
      </x:c>
      <x:c r="AF1167" s="33">
        <x:f t="shared" si="672"/>
        <x:v>-1.5107965126526679E-2</x:v>
      </x:c>
      <x:c r="AG1167" s="33">
        <x:f t="shared" si="692"/>
        <x:v>-1.0501137080295431E-3</x:v>
      </x:c>
      <x:c r="AH1167" s="30">
        <x:f t="shared" si="693"/>
        <x:v>45471</x:v>
      </x:c>
      <x:c r="AI1167" s="36">
        <x:f t="shared" si="673"/>
        <x:v>2024</x:v>
      </x:c>
      <x:c r="AJ1167" s="36">
        <x:f t="shared" si="674"/>
        <x:v>8</x:v>
      </x:c>
      <x:c r="AK1167" s="26">
        <x:f t="shared" si="675"/>
        <x:v>0</x:v>
      </x:c>
      <x:c r="AL1167" s="34">
        <x:f t="shared" si="694"/>
        <x:v>1.2586019463916729</x:v>
      </x:c>
      <x:c r="AM1167" s="35" t="str">
        <x:f t="shared" si="676"/>
      </x:c>
      <x:c r="AN1167" s="34">
        <x:f t="shared" si="695"/>
        <x:v>1.2656911920356455</x:v>
      </x:c>
      <x:c r="AO1167" s="35">
        <x:f t="shared" si="677"/>
        <x:v>-1.5107965126526679E-2</x:v>
      </x:c>
      <x:c r="AP1167" s="31">
        <x:f t="shared" si="678"/>
        <x:v>1</x:v>
      </x:c>
      <x:c r="AQ1167" s="26" t="b">
        <x:f t="shared" si="679"/>
        <x:v>1</x:v>
      </x:c>
    </x:row>
    <x:row r="1168">
      <x:c r="A1168" s="30" t="n">
        <x:f>'净值底稿'!A1130</x:f>
        <x:v>45527</x:v>
      </x:c>
      <x:c r="B1168" s="32" t="n">
        <x:f>'净值底稿'!F1130</x:f>
        <x:v>1.5693171827912349</x:v>
      </x:c>
      <x:c r="C1168" s="32" t="n">
        <x:f>'净值底稿'!O1130</x:f>
        <x:v>1.0327657986664456</x:v>
      </x:c>
      <x:c r="D1168" s="32" t="n">
        <x:f>'净值底稿'!P1130</x:f>
        <x:v>1.7051</x:v>
      </x:c>
      <x:c r="E1168" s="32" t="n">
        <x:f>'净值底稿'!Q1130</x:f>
        <x:v>2.0144</x:v>
      </x:c>
      <x:c r="F1168" s="33">
        <x:f t="shared" si="680"/>
        <x:v>-7.5229245923033039E-3</x:v>
      </x:c>
      <x:c r="G1168" s="33">
        <x:f t="shared" si="681"/>
        <x:v>6.1248852754958172E-4</x:v>
      </x:c>
      <x:c r="H1168" s="33">
        <x:f t="shared" si="682"/>
        <x:v>5.8651026392908534E-5</x:v>
      </x:c>
      <x:c r="I1168" s="33">
        <x:f t="shared" si="683"/>
        <x:v>-2.5253775687049673E-3</x:v>
      </x:c>
      <x:c r="J1168" s="34">
        <x:f t="shared" si="684"/>
        <x:v>0.11100330254641289</x:v>
      </x:c>
      <x:c r="K1168" s="34">
        <x:f t="shared" si="685"/>
        <x:v>0.11561260990358881</x:v>
      </x:c>
      <x:c r="L1168" s="34">
        <x:f t="shared" si="686"/>
        <x:v>0.93637585099152099</x:v>
      </x:c>
      <x:c r="M1168" s="34">
        <x:f t="shared" si="687"/>
        <x:v>8.2652438116301352E-2</x:v>
      </x:c>
      <x:c r="N1168" s="34">
        <x:f t="shared" si="658"/>
        <x:v>1.2456442015578242</x:v>
      </x:c>
      <x:c r="O1168" s="35">
        <x:f t="shared" si="659"/>
        <x:v>0.18192667871499094</x:v>
      </x:c>
      <x:c r="P1168" s="26" t="b">
        <x:f t="shared" si="660"/>
        <x:v>0</x:v>
      </x:c>
      <x:c r="Q1168" s="26" t="b">
        <x:f t="shared" si="661"/>
        <x:v>0</x:v>
      </x:c>
      <x:c r="R1168" s="26" t="b">
        <x:f t="shared" si="662"/>
        <x:v>0</x:v>
      </x:c>
      <x:c r="S1168" s="26" t="b">
        <x:f t="shared" si="688"/>
        <x:v>0</x:v>
      </x:c>
      <x:c r="T1168" s="26" t="str">
        <x:f t="shared" si="689"/>
        <x:v>不调</x:v>
      </x:c>
      <x:c r="U1168" s="34">
        <x:f t="shared" si="663"/>
        <x:v>0.11100330254641289</x:v>
      </x:c>
      <x:c r="V1168" s="34">
        <x:f t="shared" si="664"/>
        <x:v>0.11561260990358881</x:v>
      </x:c>
      <x:c r="W1168" s="34">
        <x:f t="shared" si="665"/>
        <x:v>0.93637585099152099</x:v>
      </x:c>
      <x:c r="X1168" s="34">
        <x:f t="shared" si="666"/>
        <x:v>8.2652438116301352E-2</x:v>
      </x:c>
      <x:c r="Y1168" s="34">
        <x:f t="shared" si="690"/>
        <x:v>0.99998626710299976</x:v>
      </x:c>
      <x:c r="Z1168" s="34">
        <x:f t="shared" si="667"/>
        <x:v>0.11100177814949233</x:v>
      </x:c>
      <x:c r="AA1168" s="34">
        <x:f t="shared" si="668"/>
        <x:v>0.11561102220752507</x:v>
      </x:c>
      <x:c r="AB1168" s="34">
        <x:f t="shared" si="669"/>
        <x:v>0.93636299183840577</x:v>
      </x:c>
      <x:c r="AC1168" s="34">
        <x:f t="shared" si="670"/>
        <x:v>8.2651303058881881E-2</x:v>
      </x:c>
      <x:c r="AD1168" s="34">
        <x:f t="shared" si="671"/>
        <x:v>1.2456270952543049</x:v>
      </x:c>
      <x:c r="AE1168" s="34">
        <x:f t="shared" si="691"/>
        <x:v>1.2656911920356455</x:v>
      </x:c>
      <x:c r="AF1168" s="33">
        <x:f t="shared" si="672"/>
        <x:v>-1.5852284433670594E-2</x:v>
      </x:c>
      <x:c r="AG1168" s="33">
        <x:f t="shared" si="692"/>
        <x:v>-7.5573695470032565E-4</x:v>
      </x:c>
      <x:c r="AH1168" s="30">
        <x:f t="shared" si="693"/>
        <x:v>45471</x:v>
      </x:c>
      <x:c r="AI1168" s="36">
        <x:f t="shared" si="673"/>
        <x:v>2024</x:v>
      </x:c>
      <x:c r="AJ1168" s="36">
        <x:f t="shared" si="674"/>
        <x:v>8</x:v>
      </x:c>
      <x:c r="AK1168" s="26">
        <x:f t="shared" si="675"/>
        <x:v>0</x:v>
      </x:c>
      <x:c r="AL1168" s="34">
        <x:f t="shared" si="694"/>
        <x:v>1.2586019463916729</x:v>
      </x:c>
      <x:c r="AM1168" s="35" t="str">
        <x:f t="shared" si="676"/>
      </x:c>
      <x:c r="AN1168" s="34">
        <x:f t="shared" si="695"/>
        <x:v>1.2656911920356455</x:v>
      </x:c>
      <x:c r="AO1168" s="35">
        <x:f t="shared" si="677"/>
        <x:v>-1.5852284433670594E-2</x:v>
      </x:c>
      <x:c r="AP1168" s="31">
        <x:f t="shared" si="678"/>
        <x:v>1</x:v>
      </x:c>
      <x:c r="AQ1168" s="26" t="b">
        <x:f t="shared" si="679"/>
        <x:v>1</x:v>
      </x:c>
    </x:row>
    <x:row r="1169">
      <x:c r="A1169" s="30" t="n">
        <x:f>'净值底稿'!A1131</x:f>
        <x:v>45530</x:v>
      </x:c>
      <x:c r="B1169" s="32" t="n">
        <x:f>'净值底稿'!F1131</x:f>
        <x:v>1.5496800492829512</x:v>
      </x:c>
      <x:c r="C1169" s="32" t="n">
        <x:f>'净值底稿'!O1131</x:f>
        <x:v>1.0375759945007945</x:v>
      </x:c>
      <x:c r="D1169" s="32" t="n">
        <x:f>'净值底稿'!P1131</x:f>
        <x:v>1.7047</x:v>
      </x:c>
      <x:c r="E1169" s="32" t="n">
        <x:f>'净值底稿'!Q1131</x:f>
        <x:v>2.0257</x:v>
      </x:c>
      <x:c r="F1169" s="33">
        <x:f t="shared" si="680"/>
        <x:v>-1.2513170520032424E-2</x:v>
      </x:c>
      <x:c r="G1169" s="33">
        <x:f t="shared" si="681"/>
        <x:v>4.6575862993913919E-3</x:v>
      </x:c>
      <x:c r="H1169" s="33">
        <x:f t="shared" si="682"/>
        <x:v>-2.3459034660722189E-4</x:v>
      </x:c>
      <x:c r="I1169" s="33">
        <x:f t="shared" si="683"/>
        <x:v>5.6096108022238855E-3</x:v>
      </x:c>
      <x:c r="J1169" s="34">
        <x:f t="shared" si="684"/>
        <x:v>0.10961279397148092</x:v>
      </x:c>
      <x:c r="K1169" s="34">
        <x:f t="shared" si="685"/>
        <x:v>0.11614949052061747</x:v>
      </x:c>
      <x:c r="L1169" s="34">
        <x:f t="shared" si="686"/>
        <x:v>0.93614333011960027</x:v>
      </x:c>
      <x:c r="M1169" s="34">
        <x:f t="shared" si="687"/>
        <x:v>8.3114944701338858E-2</x:v>
      </x:c>
      <x:c r="N1169" s="34">
        <x:f t="shared" si="658"/>
        <x:v>1.2450205593130375</x:v>
      </x:c>
      <x:c r="O1169" s="35">
        <x:f t="shared" si="659"/>
        <x:v>0.18133217383708652</x:v>
      </x:c>
      <x:c r="P1169" s="26" t="b">
        <x:f t="shared" si="660"/>
        <x:v>0</x:v>
      </x:c>
      <x:c r="Q1169" s="26" t="b">
        <x:f t="shared" si="661"/>
        <x:v>0</x:v>
      </x:c>
      <x:c r="R1169" s="26" t="b">
        <x:f t="shared" si="662"/>
        <x:v>0</x:v>
      </x:c>
      <x:c r="S1169" s="26" t="b">
        <x:f t="shared" si="688"/>
        <x:v>0</x:v>
      </x:c>
      <x:c r="T1169" s="26" t="str">
        <x:f t="shared" si="689"/>
        <x:v>不调</x:v>
      </x:c>
      <x:c r="U1169" s="34">
        <x:f t="shared" si="663"/>
        <x:v>0.10961279397148092</x:v>
      </x:c>
      <x:c r="V1169" s="34">
        <x:f t="shared" si="664"/>
        <x:v>0.11614949052061747</x:v>
      </x:c>
      <x:c r="W1169" s="34">
        <x:f t="shared" si="665"/>
        <x:v>0.93614333011960027</x:v>
      </x:c>
      <x:c r="X1169" s="34">
        <x:f t="shared" si="666"/>
        <x:v>8.3114944701338858E-2</x:v>
      </x:c>
      <x:c r="Y1169" s="34">
        <x:f t="shared" si="690"/>
        <x:v>0.99995880187477393</x:v>
      </x:c>
      <x:c r="Z1169" s="34">
        <x:f t="shared" si="667"/>
        <x:v>0.10960827812986851</x:v>
      </x:c>
      <x:c r="AA1169" s="34">
        <x:f t="shared" si="668"/>
        <x:v>0.11614470537936206</x:v>
      </x:c>
      <x:c r="AB1169" s="34">
        <x:f t="shared" si="669"/>
        <x:v>0.93610476276945642</x:v>
      </x:c>
      <x:c r="AC1169" s="34">
        <x:f t="shared" si="670"/>
        <x:v>8.31115205214389E-2</x:v>
      </x:c>
      <x:c r="AD1169" s="34">
        <x:f t="shared" si="671"/>
        <x:v>1.244969266800126</x:v>
      </x:c>
      <x:c r="AE1169" s="34">
        <x:f t="shared" si="691"/>
        <x:v>1.2656911920356455</x:v>
      </x:c>
      <x:c r="AF1169" s="33">
        <x:f t="shared" si="672"/>
        <x:v>-1.6372022943599629E-2</x:v>
      </x:c>
      <x:c r="AG1169" s="33">
        <x:f t="shared" si="692"/>
        <x:v>-5.2811026404708805E-4</x:v>
      </x:c>
      <x:c r="AH1169" s="30">
        <x:f t="shared" si="693"/>
        <x:v>45471</x:v>
      </x:c>
      <x:c r="AI1169" s="36">
        <x:f t="shared" si="673"/>
        <x:v>2024</x:v>
      </x:c>
      <x:c r="AJ1169" s="36">
        <x:f t="shared" si="674"/>
        <x:v>8</x:v>
      </x:c>
      <x:c r="AK1169" s="26">
        <x:f t="shared" si="675"/>
        <x:v>0</x:v>
      </x:c>
      <x:c r="AL1169" s="34">
        <x:f t="shared" si="694"/>
        <x:v>1.2586019463916729</x:v>
      </x:c>
      <x:c r="AM1169" s="35" t="str">
        <x:f t="shared" si="676"/>
      </x:c>
      <x:c r="AN1169" s="34">
        <x:f t="shared" si="695"/>
        <x:v>1.2656911920356455</x:v>
      </x:c>
      <x:c r="AO1169" s="35">
        <x:f t="shared" si="677"/>
        <x:v>-1.6372022943599629E-2</x:v>
      </x:c>
      <x:c r="AP1169" s="31">
        <x:f t="shared" si="678"/>
        <x:v>1</x:v>
      </x:c>
      <x:c r="AQ1169" s="26" t="b">
        <x:f t="shared" si="679"/>
        <x:v>1</x:v>
      </x:c>
    </x:row>
    <x:row r="1170">
      <x:c r="A1170" s="30" t="n">
        <x:f>'净值底稿'!A1132</x:f>
        <x:v>45531</x:v>
      </x:c>
      <x:c r="B1170" s="32" t="n">
        <x:f>'净值底稿'!F1132</x:f>
        <x:v>1.5275151278215446</x:v>
      </x:c>
      <x:c r="C1170" s="32" t="n">
        <x:f>'净值底稿'!O1132</x:f>
        <x:v>1.0272806767180538</x:v>
      </x:c>
      <x:c r="D1170" s="32" t="n">
        <x:f>'净值底稿'!P1132</x:f>
        <x:v>1.7026</x:v>
      </x:c>
      <x:c r="E1170" s="32" t="n">
        <x:f>'净值底稿'!Q1132</x:f>
        <x:v>2.023</x:v>
      </x:c>
      <x:c r="F1170" s="33">
        <x:f t="shared" si="680"/>
        <x:v>-1.4302901732304307E-2</x:v>
      </x:c>
      <x:c r="G1170" s="33">
        <x:f t="shared" si="681"/>
        <x:v>-9.92247106458366E-3</x:v>
      </x:c>
      <x:c r="H1170" s="33">
        <x:f t="shared" si="682"/>
        <x:v>-1.2318883087935051E-3</x:v>
      </x:c>
      <x:c r="I1170" s="33">
        <x:f t="shared" si="683"/>
        <x:v>-1.3328725872537861E-3</x:v>
      </x:c>
      <x:c r="J1170" s="34">
        <x:f t="shared" si="684"/>
        <x:v>0.10804056169872991</x:v>
      </x:c>
      <x:c r="K1170" s="34">
        <x:f t="shared" si="685"/>
        <x:v>0.11499226290093074</x:v>
      </x:c>
      <x:c r="L1170" s="34">
        <x:f t="shared" si="686"/>
        <x:v>0.93495158625639485</x:v>
      </x:c>
      <x:c r="M1170" s="34">
        <x:f t="shared" si="687"/>
        <x:v>8.3000743454050896E-2</x:v>
      </x:c>
      <x:c r="N1170" s="34">
        <x:f t="shared" si="658"/>
        <x:v>1.2409851543101065</x:v>
      </x:c>
      <x:c r="O1170" s="35">
        <x:f t="shared" si="659"/>
        <x:v>0.1797223954090329</x:v>
      </x:c>
      <x:c r="P1170" s="26" t="b">
        <x:f t="shared" si="660"/>
        <x:v>0</x:v>
      </x:c>
      <x:c r="Q1170" s="26" t="b">
        <x:f t="shared" si="661"/>
        <x:v>0</x:v>
      </x:c>
      <x:c r="R1170" s="26" t="b">
        <x:f t="shared" si="662"/>
        <x:v>0</x:v>
      </x:c>
      <x:c r="S1170" s="26" t="b">
        <x:f t="shared" si="688"/>
        <x:v>0</x:v>
      </x:c>
      <x:c r="T1170" s="26" t="str">
        <x:f t="shared" si="689"/>
        <x:v>不调</x:v>
      </x:c>
      <x:c r="U1170" s="34">
        <x:f t="shared" si="663"/>
        <x:v>0.10804056169872991</x:v>
      </x:c>
      <x:c r="V1170" s="34">
        <x:f t="shared" si="664"/>
        <x:v>0.11499226290093074</x:v>
      </x:c>
      <x:c r="W1170" s="34">
        <x:f t="shared" si="665"/>
        <x:v>0.93495158625639485</x:v>
      </x:c>
      <x:c r="X1170" s="34">
        <x:f t="shared" si="666"/>
        <x:v>8.3000743454050896E-2</x:v>
      </x:c>
      <x:c r="Y1170" s="34">
        <x:f t="shared" si="690"/>
        <x:v>0.99998626710299976</x:v>
      </x:c>
      <x:c r="Z1170" s="34">
        <x:f t="shared" si="667"/>
        <x:v>0.10803907798882426</x:v>
      </x:c>
      <x:c r="AA1170" s="34">
        <x:f t="shared" si="668"/>
        <x:v>0.1149906837240285</x:v>
      </x:c>
      <x:c r="AB1170" s="34">
        <x:f t="shared" si="669"/>
        <x:v>0.9349387466625606</x:v>
      </x:c>
      <x:c r="AC1170" s="34">
        <x:f t="shared" si="670"/>
        <x:v>8.2999603613390094E-2</x:v>
      </x:c>
      <x:c r="AD1170" s="34">
        <x:f t="shared" si="671"/>
        <x:v>1.2409681119888036</x:v>
      </x:c>
      <x:c r="AE1170" s="34">
        <x:f t="shared" si="691"/>
        <x:v>1.2656911920356455</x:v>
      </x:c>
      <x:c r="AF1170" s="33">
        <x:f t="shared" si="672"/>
        <x:v>-1.953326388175225E-2</x:v>
      </x:c>
      <x:c r="AG1170" s="33">
        <x:f t="shared" si="692"/>
        <x:v>-3.2138582999773346E-3</x:v>
      </x:c>
      <x:c r="AH1170" s="30">
        <x:f t="shared" si="693"/>
        <x:v>45471</x:v>
      </x:c>
      <x:c r="AI1170" s="36">
        <x:f t="shared" si="673"/>
        <x:v>2024</x:v>
      </x:c>
      <x:c r="AJ1170" s="36">
        <x:f t="shared" si="674"/>
        <x:v>8</x:v>
      </x:c>
      <x:c r="AK1170" s="26">
        <x:f t="shared" si="675"/>
        <x:v>0</x:v>
      </x:c>
      <x:c r="AL1170" s="34">
        <x:f t="shared" si="694"/>
        <x:v>1.2586019463916729</x:v>
      </x:c>
      <x:c r="AM1170" s="35" t="str">
        <x:f t="shared" si="676"/>
      </x:c>
      <x:c r="AN1170" s="34">
        <x:f t="shared" si="695"/>
        <x:v>1.2656911920356455</x:v>
      </x:c>
      <x:c r="AO1170" s="35">
        <x:f t="shared" si="677"/>
        <x:v>-1.953326388175225E-2</x:v>
      </x:c>
      <x:c r="AP1170" s="31">
        <x:f t="shared" si="678"/>
        <x:v>1</x:v>
      </x:c>
      <x:c r="AQ1170" s="26" t="b">
        <x:f t="shared" si="679"/>
        <x:v>1</x:v>
      </x:c>
    </x:row>
    <x:row r="1171">
      <x:c r="A1171" s="30" t="n">
        <x:f>'净值底稿'!A1133</x:f>
        <x:v>45532</x:v>
      </x:c>
      <x:c r="B1171" s="32" t="n">
        <x:f>'净值底稿'!F1133</x:f>
        <x:v>1.5284700357179934</x:v>
      </x:c>
      <x:c r="C1171" s="32" t="n">
        <x:f>'净值底稿'!O1133</x:f>
        <x:v>1.0282706344307353</x:v>
      </x:c>
      <x:c r="D1171" s="32" t="n">
        <x:f>'净值底稿'!P1133</x:f>
        <x:v>1.7038</x:v>
      </x:c>
      <x:c r="E1171" s="32" t="n">
        <x:f>'净值底稿'!Q1133</x:f>
        <x:v>2.0208</x:v>
      </x:c>
      <x:c r="F1171" s="33">
        <x:f t="shared" si="680"/>
        <x:v>6.2513809458031311E-4</x:v>
      </x:c>
      <x:c r="G1171" s="33">
        <x:f t="shared" si="681"/>
        <x:v>9.636681922648993E-4</x:v>
      </x:c>
      <x:c r="H1171" s="33">
        <x:f t="shared" si="682"/>
        <x:v>7.0480441677434058E-4</x:v>
      </x:c>
      <x:c r="I1171" s="33">
        <x:f t="shared" si="683"/>
        <x:v>-1.0874938210578833E-3</x:v>
      </x:c>
      <x:c r="J1171" s="34">
        <x:f t="shared" si="684"/>
        <x:v>0.1081066173321784</x:v>
      </x:c>
      <x:c r="K1171" s="34">
        <x:f t="shared" si="685"/>
        <x:v>0.11510149658834014</x:v>
      </x:c>
      <x:c r="L1171" s="34">
        <x:f t="shared" si="686"/>
        <x:v>0.93559769562062189</x:v>
      </x:c>
      <x:c r="M1171" s="34">
        <x:f t="shared" si="687"/>
        <x:v>8.2909342057310279E-2</x:v>
      </x:c>
      <x:c r="N1171" s="34">
        <x:f t="shared" si="658"/>
        <x:v>1.2417151515984508</x:v>
      </x:c>
      <x:c r="O1171" s="35">
        <x:f t="shared" si="659"/>
        <x:v>0.17975790472813702</x:v>
      </x:c>
      <x:c r="P1171" s="26" t="b">
        <x:f t="shared" si="660"/>
        <x:v>0</x:v>
      </x:c>
      <x:c r="Q1171" s="26" t="b">
        <x:f t="shared" si="661"/>
        <x:v>0</x:v>
      </x:c>
      <x:c r="R1171" s="26" t="b">
        <x:f t="shared" si="662"/>
        <x:v>0</x:v>
      </x:c>
      <x:c r="S1171" s="26" t="b">
        <x:f t="shared" si="688"/>
        <x:v>0</x:v>
      </x:c>
      <x:c r="T1171" s="26" t="str">
        <x:f t="shared" si="689"/>
        <x:v>不调</x:v>
      </x:c>
      <x:c r="U1171" s="34">
        <x:f t="shared" si="663"/>
        <x:v>0.1081066173321784</x:v>
      </x:c>
      <x:c r="V1171" s="34">
        <x:f t="shared" si="664"/>
        <x:v>0.11510149658834014</x:v>
      </x:c>
      <x:c r="W1171" s="34">
        <x:f t="shared" si="665"/>
        <x:v>0.93559769562062189</x:v>
      </x:c>
      <x:c r="X1171" s="34">
        <x:f t="shared" si="666"/>
        <x:v>8.2909342057310279E-2</x:v>
      </x:c>
      <x:c r="Y1171" s="34">
        <x:f t="shared" si="690"/>
        <x:v>0.99998626710299976</x:v>
      </x:c>
      <x:c r="Z1171" s="34">
        <x:f t="shared" si="667"/>
        <x:v>0.10810513271513753</x:v>
      </x:c>
      <x:c r="AA1171" s="34">
        <x:f t="shared" si="668"/>
        <x:v>0.11509991591134291</x:v>
      </x:c>
      <x:c r="AB1171" s="34">
        <x:f t="shared" si="669"/>
        <x:v>0.93558484715383428</x:v>
      </x:c>
      <x:c r="AC1171" s="34">
        <x:f t="shared" si="670"/>
        <x:v>8.2908203471855443E-2</x:v>
      </x:c>
      <x:c r="AD1171" s="34">
        <x:f t="shared" si="671"/>
        <x:v>1.24169809925217</x:v>
      </x:c>
      <x:c r="AE1171" s="34">
        <x:f t="shared" si="691"/>
        <x:v>1.2656911920356455</x:v>
      </x:c>
      <x:c r="AF1171" s="33">
        <x:f t="shared" si="672"/>
        <x:v>-1.8956513985758816E-2</x:v>
      </x:c>
      <x:c r="AG1171" s="33">
        <x:f t="shared" si="692"/>
        <x:v>5.8824014599090368E-4</x:v>
      </x:c>
      <x:c r="AH1171" s="30">
        <x:f t="shared" si="693"/>
        <x:v>45471</x:v>
      </x:c>
      <x:c r="AI1171" s="36">
        <x:f t="shared" si="673"/>
        <x:v>2024</x:v>
      </x:c>
      <x:c r="AJ1171" s="36">
        <x:f t="shared" si="674"/>
        <x:v>8</x:v>
      </x:c>
      <x:c r="AK1171" s="26">
        <x:f t="shared" si="675"/>
        <x:v>0</x:v>
      </x:c>
      <x:c r="AL1171" s="34">
        <x:f t="shared" si="694"/>
        <x:v>1.2586019463916729</x:v>
      </x:c>
      <x:c r="AM1171" s="35" t="str">
        <x:f t="shared" si="676"/>
      </x:c>
      <x:c r="AN1171" s="34">
        <x:f t="shared" si="695"/>
        <x:v>1.2656911920356455</x:v>
      </x:c>
      <x:c r="AO1171" s="35">
        <x:f t="shared" si="677"/>
        <x:v>-1.8956513985758816E-2</x:v>
      </x:c>
      <x:c r="AP1171" s="31">
        <x:f t="shared" si="678"/>
        <x:v>1</x:v>
      </x:c>
      <x:c r="AQ1171" s="26" t="b">
        <x:f t="shared" si="679"/>
        <x:v>1</x:v>
      </x:c>
    </x:row>
    <x:row r="1172">
      <x:c r="A1172" s="30" t="n">
        <x:f>'净值底稿'!A1134</x:f>
        <x:v>45533</x:v>
      </x:c>
      <x:c r="B1172" s="32" t="n">
        <x:f>'净值底稿'!F1134</x:f>
        <x:v>1.518542791142113</x:v>
      </x:c>
      <x:c r="C1172" s="32" t="n">
        <x:f>'净值底稿'!O1134</x:f>
        <x:v>1.036924136911302</x:v>
      </x:c>
      <x:c r="D1172" s="32" t="n">
        <x:f>'净值底稿'!P1134</x:f>
        <x:v>1.7036</x:v>
      </x:c>
      <x:c r="E1172" s="32" t="n">
        <x:f>'净值底稿'!Q1134</x:f>
        <x:v>2.0261</x:v>
      </x:c>
      <x:c r="F1172" s="33">
        <x:f t="shared" si="680"/>
        <x:v>-6.4948898858964155E-3</x:v>
      </x:c>
      <x:c r="G1172" s="33">
        <x:f t="shared" si="681"/>
        <x:v>8.4155884558130278E-3</x:v>
      </x:c>
      <x:c r="H1172" s="33">
        <x:f t="shared" si="682"/>
        <x:v>-1.1738466956212612E-4</x:v>
      </x:c>
      <x:c r="I1172" s="33">
        <x:f t="shared" si="683"/>
        <x:v>2.6227236737925708E-3</x:v>
      </x:c>
      <x:c r="J1172" s="34">
        <x:f t="shared" si="684"/>
        <x:v>0.10740300178205249</x:v>
      </x:c>
      <x:c r="K1172" s="34">
        <x:f t="shared" si="685"/>
        <x:v>0.11606854943495146</x:v>
      </x:c>
      <x:c r="L1172" s="34">
        <x:f t="shared" si="686"/>
        <x:v>0.9354750238357038</x:v>
      </x:c>
      <x:c r="M1172" s="34">
        <x:f t="shared" si="687"/>
        <x:v>8.3125648779852693E-2</x:v>
      </x:c>
      <x:c r="N1172" s="34">
        <x:f t="shared" si="658"/>
        <x:v>1.2420722238325603</x:v>
      </x:c>
      <x:c r="O1172" s="35">
        <x:f t="shared" si="659"/>
        <x:v>0.17991832272640002</x:v>
      </x:c>
      <x:c r="P1172" s="26" t="b">
        <x:f t="shared" si="660"/>
        <x:v>0</x:v>
      </x:c>
      <x:c r="Q1172" s="26" t="b">
        <x:f t="shared" si="661"/>
        <x:v>0</x:v>
      </x:c>
      <x:c r="R1172" s="26" t="b">
        <x:f t="shared" si="662"/>
        <x:v>0</x:v>
      </x:c>
      <x:c r="S1172" s="26" t="b">
        <x:f t="shared" si="688"/>
        <x:v>0</x:v>
      </x:c>
      <x:c r="T1172" s="26" t="str">
        <x:f t="shared" si="689"/>
        <x:v>不调</x:v>
      </x:c>
      <x:c r="U1172" s="34">
        <x:f t="shared" si="663"/>
        <x:v>0.10740300178205249</x:v>
      </x:c>
      <x:c r="V1172" s="34">
        <x:f t="shared" si="664"/>
        <x:v>0.11606854943495146</x:v>
      </x:c>
      <x:c r="W1172" s="34">
        <x:f t="shared" si="665"/>
        <x:v>0.9354750238357038</x:v>
      </x:c>
      <x:c r="X1172" s="34">
        <x:f t="shared" si="666"/>
        <x:v>8.3125648779852693E-2</x:v>
      </x:c>
      <x:c r="Y1172" s="34">
        <x:f t="shared" si="690"/>
        <x:v>0.99998626710299976</x:v>
      </x:c>
      <x:c r="Z1172" s="34">
        <x:f t="shared" si="667"/>
        <x:v>0.1074015268276915</x:v>
      </x:c>
      <x:c r="AA1172" s="34">
        <x:f t="shared" si="668"/>
        <x:v>0.11606695547751709</x:v>
      </x:c>
      <x:c r="AB1172" s="34">
        <x:f t="shared" si="669"/>
        <x:v>0.93546217705355517</x:v>
      </x:c>
      <x:c r="AC1172" s="34">
        <x:f t="shared" si="670"/>
        <x:v>8.3124507223879915E-2</x:v>
      </x:c>
      <x:c r="AD1172" s="34">
        <x:f t="shared" si="671"/>
        <x:v>1.2420551665826438</x:v>
      </x:c>
      <x:c r="AE1172" s="34">
        <x:f t="shared" si="691"/>
        <x:v>1.2656911920356455</x:v>
      </x:c>
      <x:c r="AF1172" s="33">
        <x:f t="shared" si="672"/>
        <x:v>-1.8674401466748924E-2</x:v>
      </x:c>
      <x:c r="AG1172" s="33">
        <x:f t="shared" si="692"/>
        <x:v>2.8756372478055958E-4</x:v>
      </x:c>
      <x:c r="AH1172" s="30">
        <x:f t="shared" si="693"/>
        <x:v>45471</x:v>
      </x:c>
      <x:c r="AI1172" s="36">
        <x:f t="shared" si="673"/>
        <x:v>2024</x:v>
      </x:c>
      <x:c r="AJ1172" s="36">
        <x:f t="shared" si="674"/>
        <x:v>8</x:v>
      </x:c>
      <x:c r="AK1172" s="26">
        <x:f t="shared" si="675"/>
        <x:v>0</x:v>
      </x:c>
      <x:c r="AL1172" s="34">
        <x:f t="shared" si="694"/>
        <x:v>1.2586019463916729</x:v>
      </x:c>
      <x:c r="AM1172" s="35" t="str">
        <x:f t="shared" si="676"/>
      </x:c>
      <x:c r="AN1172" s="34">
        <x:f t="shared" si="695"/>
        <x:v>1.2656911920356455</x:v>
      </x:c>
      <x:c r="AO1172" s="35">
        <x:f t="shared" si="677"/>
        <x:v>-1.8674401466748924E-2</x:v>
      </x:c>
      <x:c r="AP1172" s="31">
        <x:f t="shared" si="678"/>
        <x:v>1</x:v>
      </x:c>
      <x:c r="AQ1172" s="26" t="b">
        <x:f t="shared" si="679"/>
        <x:v>1</x:v>
      </x:c>
    </x:row>
    <x:row r="1173">
      <x:c r="A1173" s="30" t="n">
        <x:f>'净值底稿'!A1135</x:f>
        <x:v>45534</x:v>
      </x:c>
      <x:c r="B1173" s="32" t="n">
        <x:f>'净值底稿'!F1135</x:f>
        <x:v>1.56564796424361</x:v>
      </x:c>
      <x:c r="C1173" s="32" t="n">
        <x:f>'净值底稿'!O1135</x:f>
        <x:v>1.0516416534212243</x:v>
      </x:c>
      <x:c r="D1173" s="32" t="n">
        <x:f>'净值底稿'!P1135</x:f>
        <x:v>1.7037</x:v>
      </x:c>
      <x:c r="E1173" s="32" t="n">
        <x:f>'净值底稿'!Q1135</x:f>
        <x:v>2.021</x:v>
      </x:c>
      <x:c r="F1173" s="33">
        <x:f t="shared" si="680"/>
        <x:v>3.1019984011164237E-2</x:v>
      </x:c>
      <x:c r="G1173" s="33">
        <x:f t="shared" si="681"/>
        <x:v>1.4193436130980119E-2</x:v>
      </x:c>
      <x:c r="H1173" s="33">
        <x:f t="shared" si="682"/>
        <x:v>5.8699225170322222E-5</x:v>
      </x:c>
      <x:c r="I1173" s="33">
        <x:f t="shared" si="683"/>
        <x:v>-2.5171511771383548E-3</x:v>
      </x:c>
      <x:c r="J1173" s="34">
        <x:f t="shared" si="684"/>
        <x:v>0.11073312047266111</x:v>
      </x:c>
      <x:c r="K1173" s="34">
        <x:f t="shared" si="685"/>
        <x:v>0.11771434439700455</x:v>
      </x:c>
      <x:c r="L1173" s="34">
        <x:f t="shared" si="686"/>
        <x:v>0.9355170879585244</x:v>
      </x:c>
      <x:c r="M1173" s="34">
        <x:f t="shared" si="687"/>
        <x:v>8.2915270272672287E-2</x:v>
      </x:c>
      <x:c r="N1173" s="34">
        <x:f t="shared" si="658"/>
        <x:v>1.2468798231008624</x:v>
      </x:c>
      <x:c r="O1173" s="35">
        <x:f t="shared" si="659"/>
        <x:v>0.18321530322107563</x:v>
      </x:c>
      <x:c r="P1173" s="26" t="b">
        <x:f t="shared" si="660"/>
        <x:v>0</x:v>
      </x:c>
      <x:c r="Q1173" s="26" t="b">
        <x:f t="shared" si="661"/>
        <x:v>0</x:v>
      </x:c>
      <x:c r="R1173" s="26" t="b">
        <x:f t="shared" si="662"/>
        <x:v>0</x:v>
      </x:c>
      <x:c r="S1173" s="26" t="b">
        <x:f t="shared" si="688"/>
        <x:v>0</x:v>
      </x:c>
      <x:c r="T1173" s="26" t="str">
        <x:f t="shared" si="689"/>
        <x:v>不调</x:v>
      </x:c>
      <x:c r="U1173" s="34">
        <x:f t="shared" si="663"/>
        <x:v>0.11073312047266111</x:v>
      </x:c>
      <x:c r="V1173" s="34">
        <x:f t="shared" si="664"/>
        <x:v>0.11771434439700455</x:v>
      </x:c>
      <x:c r="W1173" s="34">
        <x:f t="shared" si="665"/>
        <x:v>0.9355170879585244</x:v>
      </x:c>
      <x:c r="X1173" s="34">
        <x:f t="shared" si="666"/>
        <x:v>8.2915270272672287E-2</x:v>
      </x:c>
      <x:c r="Y1173" s="34">
        <x:f t="shared" si="690"/>
        <x:v>0.99998626710299976</x:v>
      </x:c>
      <x:c r="Z1173" s="34">
        <x:f t="shared" si="667"/>
        <x:v>0.11073159978612314</x:v>
      </x:c>
      <x:c r="AA1173" s="34">
        <x:f t="shared" si="668"/>
        <x:v>0.1177127278380375</x:v>
      </x:c>
      <x:c r="AB1173" s="34">
        <x:f t="shared" si="669"/>
        <x:v>0.93550424059871351</x:v>
      </x:c>
      <x:c r="AC1173" s="34">
        <x:f t="shared" si="670"/>
        <x:v>8.291413160580588E-2</x:v>
      </x:c>
      <x:c r="AD1173" s="34">
        <x:f t="shared" si="671"/>
        <x:v>1.24686269982868</x:v>
      </x:c>
      <x:c r="AE1173" s="34">
        <x:f t="shared" si="691"/>
        <x:v>1.2656911920356455</x:v>
      </x:c>
      <x:c r="AF1173" s="33">
        <x:f t="shared" si="672"/>
        <x:v>-1.487605533280445E-2</x:v>
      </x:c>
      <x:c r="AG1173" s="33">
        <x:f t="shared" si="692"/>
        <x:v>3.8706277912465836E-3</x:v>
      </x:c>
      <x:c r="AH1173" s="30">
        <x:f t="shared" si="693"/>
        <x:v>45471</x:v>
      </x:c>
      <x:c r="AI1173" s="36">
        <x:f t="shared" si="673"/>
        <x:v>2024</x:v>
      </x:c>
      <x:c r="AJ1173" s="36">
        <x:f t="shared" si="674"/>
        <x:v>8</x:v>
      </x:c>
      <x:c r="AK1173" s="26">
        <x:f t="shared" si="675"/>
        <x:v>1</x:v>
      </x:c>
      <x:c r="AL1173" s="34">
        <x:f t="shared" si="694"/>
        <x:v>1.2586019463916729</x:v>
      </x:c>
      <x:c r="AM1173" s="35">
        <x:f t="shared" si="676"/>
        <x:v>-9.3272115116685983E-3</x:v>
      </x:c>
      <x:c r="AN1173" s="34">
        <x:f t="shared" si="695"/>
        <x:v>1.2656911920356455</x:v>
      </x:c>
      <x:c r="AO1173" s="35">
        <x:f t="shared" si="677"/>
        <x:v>-1.487605533280445E-2</x:v>
      </x:c>
      <x:c r="AP1173" s="31">
        <x:f t="shared" si="678"/>
        <x:v>1</x:v>
      </x:c>
      <x:c r="AQ1173" s="26" t="b">
        <x:f t="shared" si="679"/>
        <x:v>1</x:v>
      </x:c>
    </x:row>
    <x:row r="1174">
      <x:c r="A1174" s="30" t="n">
        <x:f>'净值底稿'!A1136</x:f>
        <x:v>45537</x:v>
      </x:c>
      <x:c r="B1174" s="32" t="n">
        <x:f>'净值底稿'!F1136</x:f>
        <x:v>1.5174863332521678</x:v>
      </x:c>
      <x:c r="C1174" s="32" t="n">
        <x:f>'净值底稿'!O1136</x:f>
        <x:v>1.0357772224707287</x:v>
      </x:c>
      <x:c r="D1174" s="32" t="n">
        <x:f>'净值底稿'!P1136</x:f>
        <x:v>1.706</x:v>
      </x:c>
      <x:c r="E1174" s="32" t="n">
        <x:f>'净值底稿'!Q1136</x:f>
        <x:v>2.0112</x:v>
      </x:c>
      <x:c r="F1174" s="33">
        <x:f t="shared" si="680"/>
        <x:v>-3.0761468792066538E-2</x:v>
      </x:c>
      <x:c r="G1174" s="33">
        <x:f t="shared" si="681"/>
        <x:v>-1.5085396150756325E-2</x:v>
      </x:c>
      <x:c r="H1174" s="33">
        <x:f t="shared" si="682"/>
        <x:v>1.3500029347890408E-3</x:v>
      </x:c>
      <x:c r="I1174" s="33">
        <x:f t="shared" si="683"/>
        <x:v>-4.8490846115782915E-3</x:v>
      </x:c>
      <x:c r="J1174" s="34">
        <x:f t="shared" si="684"/>
        <x:v>0.10732533313500671</x:v>
      </x:c>
      <x:c r="K1174" s="34">
        <x:f t="shared" si="685"/>
        <x:v>0.11593698470661455</x:v>
      </x:c>
      <x:c r="L1174" s="34">
        <x:f t="shared" si="686"/>
        <x:v>0.93676717406902932</x:v>
      </x:c>
      <x:c r="M1174" s="34">
        <x:f t="shared" si="687"/>
        <x:v>8.2512073966153787E-2</x:v>
      </x:c>
      <x:c r="N1174" s="34">
        <x:f t="shared" si="658"/>
        <x:v>1.2425415658768044</x:v>
      </x:c>
      <x:c r="O1174" s="35">
        <x:f t="shared" si="659"/>
        <x:v>0.1796819711894912</x:v>
      </x:c>
      <x:c r="P1174" s="26" t="b">
        <x:f t="shared" si="660"/>
        <x:v>0</x:v>
      </x:c>
      <x:c r="Q1174" s="26" t="b">
        <x:f t="shared" si="661"/>
        <x:v>0</x:v>
      </x:c>
      <x:c r="R1174" s="26" t="b">
        <x:f t="shared" si="662"/>
        <x:v>0</x:v>
      </x:c>
      <x:c r="S1174" s="26" t="b">
        <x:f t="shared" si="688"/>
        <x:v>0</x:v>
      </x:c>
      <x:c r="T1174" s="26" t="str">
        <x:f t="shared" si="689"/>
        <x:v>不调</x:v>
      </x:c>
      <x:c r="U1174" s="34">
        <x:f t="shared" si="663"/>
        <x:v>0.10732533313500671</x:v>
      </x:c>
      <x:c r="V1174" s="34">
        <x:f t="shared" si="664"/>
        <x:v>0.11593698470661455</x:v>
      </x:c>
      <x:c r="W1174" s="34">
        <x:f t="shared" si="665"/>
        <x:v>0.93676717406902932</x:v>
      </x:c>
      <x:c r="X1174" s="34">
        <x:f t="shared" si="666"/>
        <x:v>8.2512073966153787E-2</x:v>
      </x:c>
      <x:c r="Y1174" s="34">
        <x:f t="shared" si="690"/>
        <x:v>0.99995880187477393</x:v>
      </x:c>
      <x:c r="Z1174" s="34">
        <x:f t="shared" si="667"/>
        <x:v>0.10732091153249228</x:v>
      </x:c>
      <x:c r="AA1174" s="34">
        <x:f t="shared" si="668"/>
        <x:v>0.11593220832020028</x:v>
      </x:c>
      <x:c r="AB1174" s="34">
        <x:f t="shared" si="669"/>
        <x:v>0.9367285810176843</x:v>
      </x:c>
      <x:c r="AC1174" s="34">
        <x:f t="shared" si="670"/>
        <x:v>8.2508674623397865E-2</x:v>
      </x:c>
      <x:c r="AD1174" s="34">
        <x:f t="shared" si="671"/>
        <x:v>1.2424903754937746</x:v>
      </x:c>
      <x:c r="AE1174" s="34">
        <x:f t="shared" si="691"/>
        <x:v>1.2656911920356455</x:v>
      </x:c>
      <x:c r="AF1174" s="33">
        <x:f t="shared" si="672"/>
        <x:v>-1.8330550680815239E-2</x:v>
      </x:c>
      <x:c r="AG1174" s="33">
        <x:f t="shared" si="692"/>
        <x:v>-3.5066606255093058E-3</x:v>
      </x:c>
      <x:c r="AH1174" s="30">
        <x:f t="shared" si="693"/>
        <x:v>45471</x:v>
      </x:c>
      <x:c r="AI1174" s="36">
        <x:f t="shared" si="673"/>
        <x:v>2024</x:v>
      </x:c>
      <x:c r="AJ1174" s="36">
        <x:f t="shared" si="674"/>
        <x:v>9</x:v>
      </x:c>
      <x:c r="AK1174" s="26">
        <x:f t="shared" si="675"/>
        <x:v>0</x:v>
      </x:c>
      <x:c r="AL1174" s="34">
        <x:f t="shared" si="694"/>
        <x:v>1.24686269982868</x:v>
      </x:c>
      <x:c r="AM1174" s="35" t="str">
        <x:f t="shared" si="676"/>
      </x:c>
      <x:c r="AN1174" s="34">
        <x:f t="shared" si="695"/>
        <x:v>1.2656911920356455</x:v>
      </x:c>
      <x:c r="AO1174" s="35">
        <x:f t="shared" si="677"/>
        <x:v>-1.8330550680815239E-2</x:v>
      </x:c>
      <x:c r="AP1174" s="31">
        <x:f t="shared" si="678"/>
        <x:v>1</x:v>
      </x:c>
      <x:c r="AQ1174" s="26" t="b">
        <x:f t="shared" si="679"/>
        <x:v>1</x:v>
      </x:c>
    </x:row>
    <x:row r="1175">
      <x:c r="A1175" s="30" t="n">
        <x:f>'净值底稿'!A1137</x:f>
        <x:v>45538</x:v>
      </x:c>
      <x:c r="B1175" s="32" t="n">
        <x:f>'净值底稿'!F1137</x:f>
        <x:v>1.530264762817343</x:v>
      </x:c>
      <x:c r="C1175" s="32" t="n">
        <x:f>'净值底稿'!O1137</x:f>
        <x:v>1.043243049106607</x:v>
      </x:c>
      <x:c r="D1175" s="32" t="n">
        <x:f>'净值底稿'!P1137</x:f>
        <x:v>1.7068</x:v>
      </x:c>
      <x:c r="E1175" s="32" t="n">
        <x:f>'净值底稿'!Q1137</x:f>
        <x:v>2.0138</x:v>
      </x:c>
      <x:c r="F1175" s="33">
        <x:f t="shared" si="680"/>
        <x:v>8.4207872487320756E-3</x:v>
      </x:c>
      <x:c r="G1175" s="33">
        <x:f t="shared" si="681"/>
        <x:v>7.2079463362491047E-3</x:v>
      </x:c>
      <x:c r="H1175" s="33">
        <x:f t="shared" si="682"/>
        <x:v>4.6893317702245696E-4</x:v>
      </x:c>
      <x:c r="I1175" s="33">
        <x:f t="shared" si="683"/>
        <x:v>1.2927605409704945E-3</x:v>
      </x:c>
      <x:c r="J1175" s="34">
        <x:f t="shared" si="684"/>
        <x:v>0.1082246380958474</x:v>
      </x:c>
      <x:c r="K1175" s="34">
        <x:f t="shared" si="685"/>
        <x:v>0.11676784145641514</x:v>
      </x:c>
      <x:c r="L1175" s="34">
        <x:f t="shared" si="686"/>
        <x:v>0.93716784412718868</x:v>
      </x:c>
      <x:c r="M1175" s="34">
        <x:f t="shared" si="687"/>
        <x:v>8.2615338582238768E-2</x:v>
      </x:c>
      <x:c r="N1175" s="34">
        <x:f t="shared" si="658"/>
        <x:v>1.2447756622616901</x:v>
      </x:c>
      <x:c r="O1175" s="35">
        <x:f t="shared" si="659"/>
        <x:v>0.18074942045658521</x:v>
      </x:c>
      <x:c r="P1175" s="26" t="b">
        <x:f t="shared" si="660"/>
        <x:v>0</x:v>
      </x:c>
      <x:c r="Q1175" s="26" t="b">
        <x:f t="shared" si="661"/>
        <x:v>0</x:v>
      </x:c>
      <x:c r="R1175" s="26" t="b">
        <x:f t="shared" si="662"/>
        <x:v>0</x:v>
      </x:c>
      <x:c r="S1175" s="26" t="b">
        <x:f t="shared" si="688"/>
        <x:v>0</x:v>
      </x:c>
      <x:c r="T1175" s="26" t="str">
        <x:f t="shared" si="689"/>
        <x:v>不调</x:v>
      </x:c>
      <x:c r="U1175" s="34">
        <x:f t="shared" si="663"/>
        <x:v>0.1082246380958474</x:v>
      </x:c>
      <x:c r="V1175" s="34">
        <x:f t="shared" si="664"/>
        <x:v>0.11676784145641514</x:v>
      </x:c>
      <x:c r="W1175" s="34">
        <x:f t="shared" si="665"/>
        <x:v>0.93716784412718868</x:v>
      </x:c>
      <x:c r="X1175" s="34">
        <x:f t="shared" si="666"/>
        <x:v>8.2615338582238768E-2</x:v>
      </x:c>
      <x:c r="Y1175" s="34">
        <x:f t="shared" si="690"/>
        <x:v>0.99998626710299976</x:v>
      </x:c>
      <x:c r="Z1175" s="34">
        <x:f t="shared" si="667"/>
        <x:v>0.10822315185803955</x:v>
      </x:c>
      <x:c r="AA1175" s="34">
        <x:f t="shared" si="668"/>
        <x:v>0.11676623789567547</x:v>
      </x:c>
      <x:c r="AB1175" s="34">
        <x:f t="shared" si="669"/>
        <x:v>0.93715497409771331</x:v>
      </x:c>
      <x:c r="AC1175" s="34">
        <x:f t="shared" si="670"/>
        <x:v>8.2614204034303376E-2</x:v>
      </x:c>
      <x:c r="AD1175" s="34">
        <x:f t="shared" si="671"/>
        <x:v>1.2447585678857318</x:v>
      </x:c>
      <x:c r="AE1175" s="34">
        <x:f t="shared" si="691"/>
        <x:v>1.2656911920356455</x:v>
      </x:c>
      <x:c r="AF1175" s="33">
        <x:f t="shared" si="672"/>
        <x:v>-1.6538492391850457E-2</x:v>
      </x:c>
      <x:c r="AG1175" s="33">
        <x:f t="shared" si="692"/>
        <x:v>1.8255210959325918E-3</x:v>
      </x:c>
      <x:c r="AH1175" s="30">
        <x:f t="shared" si="693"/>
        <x:v>45471</x:v>
      </x:c>
      <x:c r="AI1175" s="36">
        <x:f t="shared" si="673"/>
        <x:v>2024</x:v>
      </x:c>
      <x:c r="AJ1175" s="36">
        <x:f t="shared" si="674"/>
        <x:v>9</x:v>
      </x:c>
      <x:c r="AK1175" s="26">
        <x:f t="shared" si="675"/>
        <x:v>0</x:v>
      </x:c>
      <x:c r="AL1175" s="34">
        <x:f t="shared" si="694"/>
        <x:v>1.24686269982868</x:v>
      </x:c>
      <x:c r="AM1175" s="35" t="str">
        <x:f t="shared" si="676"/>
      </x:c>
      <x:c r="AN1175" s="34">
        <x:f t="shared" si="695"/>
        <x:v>1.2656911920356455</x:v>
      </x:c>
      <x:c r="AO1175" s="35">
        <x:f t="shared" si="677"/>
        <x:v>-1.6538492391850457E-2</x:v>
      </x:c>
      <x:c r="AP1175" s="31">
        <x:f t="shared" si="678"/>
        <x:v>1</x:v>
      </x:c>
      <x:c r="AQ1175" s="26" t="b">
        <x:f t="shared" si="679"/>
        <x:v>1</x:v>
      </x:c>
    </x:row>
    <x:row r="1176">
      <x:c r="A1176" s="30" t="n">
        <x:f>'净值底稿'!A1138</x:f>
        <x:v>45539</x:v>
      </x:c>
      <x:c r="B1176" s="32" t="n">
        <x:f>'净值底稿'!F1138</x:f>
        <x:v>1.5097973236720246</x:v>
      </x:c>
      <x:c r="C1176" s="32" t="n">
        <x:f>'净值底稿'!O1138</x:f>
        <x:v>1.0379121148777877</x:v>
      </x:c>
      <x:c r="D1176" s="32" t="n">
        <x:f>'净值底稿'!P1138</x:f>
        <x:v>1.7079</x:v>
      </x:c>
      <x:c r="E1176" s="32" t="n">
        <x:f>'净值底稿'!Q1138</x:f>
        <x:v>2.0005</x:v>
      </x:c>
      <x:c r="F1176" s="33">
        <x:f t="shared" si="680"/>
        <x:v>-1.3375096677803677E-2</x:v>
      </x:c>
      <x:c r="G1176" s="33">
        <x:f t="shared" si="681"/>
        <x:v>-5.109963812732321E-3</x:v>
      </x:c>
      <x:c r="H1176" s="33">
        <x:f t="shared" si="682"/>
        <x:v>6.4448089992952262E-4</x:v>
      </x:c>
      <x:c r="I1176" s="33">
        <x:f t="shared" si="683"/>
        <x:v>-6.6044294368853285E-3</x:v>
      </x:c>
      <x:c r="J1176" s="34">
        <x:f t="shared" si="684"/>
        <x:v>0.10677565673916163</x:v>
      </x:c>
      <x:c r="K1176" s="34">
        <x:f t="shared" si="685"/>
        <x:v>0.11616956664547967</x:v>
      </x:c>
      <x:c r="L1176" s="34">
        <x:f t="shared" si="686"/>
        <x:v>0.93775895257879327</x:v>
      </x:c>
      <x:c r="M1176" s="34">
        <x:f t="shared" si="687"/>
        <x:v>8.2068584353274368E-2</x:v>
      </x:c>
      <x:c r="N1176" s="34">
        <x:f t="shared" si="658"/>
        <x:v>1.2427727603167089</x:v>
      </x:c>
      <x:c r="O1176" s="35">
        <x:f t="shared" si="659"/>
        <x:v>0.17939339395226669</x:v>
      </x:c>
      <x:c r="P1176" s="26" t="b">
        <x:f t="shared" si="660"/>
        <x:v>0</x:v>
      </x:c>
      <x:c r="Q1176" s="26" t="b">
        <x:f t="shared" si="661"/>
        <x:v>0</x:v>
      </x:c>
      <x:c r="R1176" s="26" t="b">
        <x:f t="shared" si="662"/>
        <x:v>0</x:v>
      </x:c>
      <x:c r="S1176" s="26" t="b">
        <x:f t="shared" si="688"/>
        <x:v>0</x:v>
      </x:c>
      <x:c r="T1176" s="26" t="str">
        <x:f t="shared" si="689"/>
        <x:v>不调</x:v>
      </x:c>
      <x:c r="U1176" s="34">
        <x:f t="shared" si="663"/>
        <x:v>0.10677565673916163</x:v>
      </x:c>
      <x:c r="V1176" s="34">
        <x:f t="shared" si="664"/>
        <x:v>0.11616956664547967</x:v>
      </x:c>
      <x:c r="W1176" s="34">
        <x:f t="shared" si="665"/>
        <x:v>0.93775895257879327</x:v>
      </x:c>
      <x:c r="X1176" s="34">
        <x:f t="shared" si="666"/>
        <x:v>8.2068584353274368E-2</x:v>
      </x:c>
      <x:c r="Y1176" s="34">
        <x:f t="shared" si="690"/>
        <x:v>0.99998626710299976</x:v>
      </x:c>
      <x:c r="Z1176" s="34">
        <x:f t="shared" si="667"/>
        <x:v>0.1067741904000655</x:v>
      </x:c>
      <x:c r="AA1176" s="34">
        <x:f t="shared" si="668"/>
        <x:v>0.11616797130078636</x:v>
      </x:c>
      <x:c r="AB1176" s="34">
        <x:f t="shared" si="669"/>
        <x:v>0.93774607443168645</x:v>
      </x:c>
      <x:c r="AC1176" s="34">
        <x:f t="shared" si="670"/>
        <x:v>8.2067457313858491E-2</x:v>
      </x:c>
      <x:c r="AD1176" s="34">
        <x:f t="shared" si="671"/>
        <x:v>1.2427556934463968</x:v>
      </x:c>
      <x:c r="AE1176" s="34">
        <x:f t="shared" si="691"/>
        <x:v>1.2656911920356455</x:v>
      </x:c>
      <x:c r="AF1176" s="33">
        <x:f t="shared" si="672"/>
        <x:v>-1.8120927706197332E-2</x:v>
      </x:c>
      <x:c r="AG1176" s="33">
        <x:f t="shared" si="692"/>
        <x:v>-1.6090465179420255E-3</x:v>
      </x:c>
      <x:c r="AH1176" s="30">
        <x:f t="shared" si="693"/>
        <x:v>45471</x:v>
      </x:c>
      <x:c r="AI1176" s="36">
        <x:f t="shared" si="673"/>
        <x:v>2024</x:v>
      </x:c>
      <x:c r="AJ1176" s="36">
        <x:f t="shared" si="674"/>
        <x:v>9</x:v>
      </x:c>
      <x:c r="AK1176" s="26">
        <x:f t="shared" si="675"/>
        <x:v>0</x:v>
      </x:c>
      <x:c r="AL1176" s="34">
        <x:f t="shared" si="694"/>
        <x:v>1.24686269982868</x:v>
      </x:c>
      <x:c r="AM1176" s="35" t="str">
        <x:f t="shared" si="676"/>
      </x:c>
      <x:c r="AN1176" s="34">
        <x:f t="shared" si="695"/>
        <x:v>1.2656911920356455</x:v>
      </x:c>
      <x:c r="AO1176" s="35">
        <x:f t="shared" si="677"/>
        <x:v>-1.8120927706197332E-2</x:v>
      </x:c>
      <x:c r="AP1176" s="31">
        <x:f t="shared" si="678"/>
        <x:v>1</x:v>
      </x:c>
      <x:c r="AQ1176" s="26" t="b">
        <x:f t="shared" si="679"/>
        <x:v>1</x:v>
      </x:c>
    </x:row>
    <x:row r="1177">
      <x:c r="A1177" s="30" t="n">
        <x:f>'净值底稿'!A1139</x:f>
        <x:v>45540</x:v>
      </x:c>
      <x:c r="B1177" s="32" t="n">
        <x:f>'净值底稿'!F1139</x:f>
        <x:v>1.5122902953504354</x:v>
      </x:c>
      <x:c r="C1177" s="32" t="n">
        <x:f>'净值底稿'!O1139</x:f>
        <x:v>1.0426561870357218</x:v>
      </x:c>
      <x:c r="D1177" s="32" t="n">
        <x:f>'净值底稿'!P1139</x:f>
        <x:v>1.7089</x:v>
      </x:c>
      <x:c r="E1177" s="32" t="n">
        <x:f>'净值底稿'!Q1139</x:f>
        <x:v>2.0144</x:v>
      </x:c>
      <x:c r="F1177" s="33">
        <x:f t="shared" si="680"/>
        <x:v>1.6511962495386889E-3</x:v>
      </x:c>
      <x:c r="G1177" s="33">
        <x:f t="shared" si="681"/>
        <x:v>4.5707840672932765E-3</x:v>
      </x:c>
      <x:c r="H1177" s="33">
        <x:f t="shared" si="682"/>
        <x:v>5.8551437437803777E-4</x:v>
      </x:c>
      <x:c r="I1177" s="33">
        <x:f t="shared" si="683"/>
        <x:v>6.9482629342665359E-3</x:v>
      </x:c>
      <x:c r="J1177" s="34">
        <x:f t="shared" si="684"/>
        <x:v>0.10695049554280162</x:v>
      </x:c>
      <x:c r="K1177" s="34">
        <x:f t="shared" si="685"/>
        <x:v>0.11669895001313778</x:v>
      </x:c>
      <x:c r="L1177" s="34">
        <x:f t="shared" si="686"/>
        <x:v>0.93829513823778277</x:v>
      </x:c>
      <x:c r="M1177" s="34">
        <x:f t="shared" si="687"/>
        <x:v>8.2637683585621874E-2</x:v>
      </x:c>
      <x:c r="N1177" s="34">
        <x:f t="shared" si="658"/>
        <x:v>1.2445822673793441</x:v>
      </x:c>
      <x:c r="O1177" s="35">
        <x:f t="shared" si="659"/>
        <x:v>0.17969840276357713</x:v>
      </x:c>
      <x:c r="P1177" s="26" t="b">
        <x:f t="shared" si="660"/>
        <x:v>0</x:v>
      </x:c>
      <x:c r="Q1177" s="26" t="b">
        <x:f t="shared" si="661"/>
        <x:v>0</x:v>
      </x:c>
      <x:c r="R1177" s="26" t="b">
        <x:f t="shared" si="662"/>
        <x:v>0</x:v>
      </x:c>
      <x:c r="S1177" s="26" t="b">
        <x:f t="shared" si="688"/>
        <x:v>0</x:v>
      </x:c>
      <x:c r="T1177" s="26" t="str">
        <x:f t="shared" si="689"/>
        <x:v>不调</x:v>
      </x:c>
      <x:c r="U1177" s="34">
        <x:f t="shared" si="663"/>
        <x:v>0.10695049554280162</x:v>
      </x:c>
      <x:c r="V1177" s="34">
        <x:f t="shared" si="664"/>
        <x:v>0.11669895001313778</x:v>
      </x:c>
      <x:c r="W1177" s="34">
        <x:f t="shared" si="665"/>
        <x:v>0.93829513823778277</x:v>
      </x:c>
      <x:c r="X1177" s="34">
        <x:f t="shared" si="666"/>
        <x:v>8.2637683585621874E-2</x:v>
      </x:c>
      <x:c r="Y1177" s="34">
        <x:f t="shared" si="690"/>
        <x:v>0.99998626710299976</x:v>
      </x:c>
      <x:c r="Z1177" s="34">
        <x:f t="shared" si="667"/>
        <x:v>0.1069490268026622</x:v>
      </x:c>
      <x:c r="AA1177" s="34">
        <x:f t="shared" si="668"/>
        <x:v>0.11669734739847722</x:v>
      </x:c>
      <x:c r="AB1177" s="34">
        <x:f t="shared" si="669"/>
        <x:v>0.93828225272729349</x:v>
      </x:c>
      <x:c r="AC1177" s="34">
        <x:f t="shared" si="670"/>
        <x:v>8.2636548730824849E-2</x:v>
      </x:c>
      <x:c r="AD1177" s="34">
        <x:f t="shared" si="671"/>
        <x:v>1.2445651756592577</x:v>
      </x:c>
      <x:c r="AE1177" s="34">
        <x:f t="shared" si="691"/>
        <x:v>1.2656911920356455</x:v>
      </x:c>
      <x:c r="AF1177" s="33">
        <x:f t="shared" si="672"/>
        <x:v>-1.6691288135149529E-2</x:v>
      </x:c>
      <x:c r="AG1177" s="33">
        <x:f t="shared" si="692"/>
        <x:v>1.4560240781056333E-3</x:v>
      </x:c>
      <x:c r="AH1177" s="30">
        <x:f t="shared" si="693"/>
        <x:v>45471</x:v>
      </x:c>
      <x:c r="AI1177" s="36">
        <x:f t="shared" si="673"/>
        <x:v>2024</x:v>
      </x:c>
      <x:c r="AJ1177" s="36">
        <x:f t="shared" si="674"/>
        <x:v>9</x:v>
      </x:c>
      <x:c r="AK1177" s="26">
        <x:f t="shared" si="675"/>
        <x:v>0</x:v>
      </x:c>
      <x:c r="AL1177" s="34">
        <x:f t="shared" si="694"/>
        <x:v>1.24686269982868</x:v>
      </x:c>
      <x:c r="AM1177" s="35" t="str">
        <x:f t="shared" si="676"/>
      </x:c>
      <x:c r="AN1177" s="34">
        <x:f t="shared" si="695"/>
        <x:v>1.2656911920356455</x:v>
      </x:c>
      <x:c r="AO1177" s="35">
        <x:f t="shared" si="677"/>
        <x:v>-1.6691288135149529E-2</x:v>
      </x:c>
      <x:c r="AP1177" s="31">
        <x:f t="shared" si="678"/>
        <x:v>1</x:v>
      </x:c>
      <x:c r="AQ1177" s="26" t="b">
        <x:f t="shared" si="679"/>
        <x:v>1</x:v>
      </x:c>
    </x:row>
    <x:row r="1178">
      <x:c r="A1178" s="30" t="n">
        <x:f>'净值底稿'!A1140</x:f>
        <x:v>45541</x:v>
      </x:c>
      <x:c r="B1178" s="32" t="n">
        <x:f>'净值底稿'!F1140</x:f>
        <x:v>1.4780050198458219</x:v>
      </x:c>
      <x:c r="C1178" s="32" t="n">
        <x:f>'净值底稿'!O1140</x:f>
        <x:v>1.0280914423263319</x:v>
      </x:c>
      <x:c r="D1178" s="32" t="n">
        <x:f>'净值底稿'!P1140</x:f>
        <x:v>1.7093</x:v>
      </x:c>
      <x:c r="E1178" s="32" t="n">
        <x:f>'净值底稿'!Q1140</x:f>
        <x:v>2.0184</x:v>
      </x:c>
      <x:c r="F1178" s="33">
        <x:f t="shared" si="680"/>
        <x:v>-2.2671094041947004E-2</x:v>
      </x:c>
      <x:c r="G1178" s="33">
        <x:f t="shared" si="681"/>
        <x:v>-1.3968885324315394E-2</x:v>
      </x:c>
      <x:c r="H1178" s="33">
        <x:f t="shared" si="682"/>
        <x:v>2.3406869916309248E-4</x:v>
      </x:c>
      <x:c r="I1178" s="33">
        <x:f t="shared" si="683"/>
        <x:v>1.9857029388403724E-3</x:v>
      </x:c>
      <x:c r="J1178" s="34">
        <x:f t="shared" si="684"/>
        <x:v>0.10452437535832433</x:v>
      </x:c>
      <x:c r="K1178" s="34">
        <x:f t="shared" si="685"/>
        <x:v>0.11506721553501609</x:v>
      </x:c>
      <x:c r="L1178" s="34">
        <x:f t="shared" si="686"/>
        <x:v>0.93850187523363715</x:v>
      </x:c>
      <x:c r="M1178" s="34">
        <x:f t="shared" si="687"/>
        <x:v>8.2800640368495271E-2</x:v>
      </x:c>
      <x:c r="N1178" s="34">
        <x:f t="shared" si="658"/>
        <x:v>1.2408941064954728</x:v>
      </x:c>
      <x:c r="O1178" s="35">
        <x:f t="shared" si="659"/>
        <x:v>0.1769623932806885</x:v>
      </x:c>
      <x:c r="P1178" s="26" t="b">
        <x:f t="shared" si="660"/>
        <x:v>0</x:v>
      </x:c>
      <x:c r="Q1178" s="26" t="b">
        <x:f t="shared" si="661"/>
        <x:v>0</x:v>
      </x:c>
      <x:c r="R1178" s="26" t="b">
        <x:f t="shared" si="662"/>
        <x:v>0</x:v>
      </x:c>
      <x:c r="S1178" s="26" t="b">
        <x:f t="shared" si="688"/>
        <x:v>0</x:v>
      </x:c>
      <x:c r="T1178" s="26" t="str">
        <x:f t="shared" si="689"/>
        <x:v>不调</x:v>
      </x:c>
      <x:c r="U1178" s="34">
        <x:f t="shared" si="663"/>
        <x:v>0.10452437535832433</x:v>
      </x:c>
      <x:c r="V1178" s="34">
        <x:f t="shared" si="664"/>
        <x:v>0.11506721553501609</x:v>
      </x:c>
      <x:c r="W1178" s="34">
        <x:f t="shared" si="665"/>
        <x:v>0.93850187523363715</x:v>
      </x:c>
      <x:c r="X1178" s="34">
        <x:f t="shared" si="666"/>
        <x:v>8.2800640368495271E-2</x:v>
      </x:c>
      <x:c r="Y1178" s="34">
        <x:f t="shared" si="690"/>
        <x:v>0.99998626710299976</x:v>
      </x:c>
      <x:c r="Z1178" s="34">
        <x:f t="shared" si="667"/>
        <x:v>0.10452293993584352</x:v>
      </x:c>
      <x:c r="AA1178" s="34">
        <x:f t="shared" si="668"/>
        <x:v>0.11506563532879704</x:v>
      </x:c>
      <x:c r="AB1178" s="34">
        <x:f t="shared" si="669"/>
        <x:v>0.93848898688405002</x:v>
      </x:c>
      <x:c r="AC1178" s="34">
        <x:f t="shared" si="670"/>
        <x:v>8.2799503275829536E-2</x:v>
      </x:c>
      <x:c r="AD1178" s="34">
        <x:f t="shared" si="671"/>
        <x:v>1.24087706542452</x:v>
      </x:c>
      <x:c r="AE1178" s="34">
        <x:f t="shared" si="691"/>
        <x:v>1.2656911920356455</x:v>
      </x:c>
      <x:c r="AF1178" s="33">
        <x:f t="shared" si="672"/>
        <x:v>-1.9605198145699498E-2</x:v>
      </x:c>
      <x:c r="AG1178" s="33">
        <x:f t="shared" si="692"/>
        <x:v>-2.9633725150505219E-3</x:v>
      </x:c>
      <x:c r="AH1178" s="30">
        <x:f t="shared" si="693"/>
        <x:v>45471</x:v>
      </x:c>
      <x:c r="AI1178" s="36">
        <x:f t="shared" si="673"/>
        <x:v>2024</x:v>
      </x:c>
      <x:c r="AJ1178" s="36">
        <x:f t="shared" si="674"/>
        <x:v>9</x:v>
      </x:c>
      <x:c r="AK1178" s="26">
        <x:f t="shared" si="675"/>
        <x:v>0</x:v>
      </x:c>
      <x:c r="AL1178" s="34">
        <x:f t="shared" si="694"/>
        <x:v>1.24686269982868</x:v>
      </x:c>
      <x:c r="AM1178" s="35" t="str">
        <x:f t="shared" si="676"/>
      </x:c>
      <x:c r="AN1178" s="34">
        <x:f t="shared" si="695"/>
        <x:v>1.2656911920356455</x:v>
      </x:c>
      <x:c r="AO1178" s="35">
        <x:f t="shared" si="677"/>
        <x:v>-1.9605198145699498E-2</x:v>
      </x:c>
      <x:c r="AP1178" s="31">
        <x:f t="shared" si="678"/>
        <x:v>1</x:v>
      </x:c>
      <x:c r="AQ1178" s="26" t="b">
        <x:f t="shared" si="679"/>
        <x:v>1</x:v>
      </x:c>
    </x:row>
    <x:row r="1179">
      <x:c r="A1179" s="30" t="n">
        <x:f>'净值底稿'!A1141</x:f>
        <x:v>45544</x:v>
      </x:c>
      <x:c r="B1179" s="32" t="n">
        <x:f>'净值底稿'!F1141</x:f>
        <x:v>1.4767731599514904</x:v>
      </x:c>
      <x:c r="C1179" s="32" t="n">
        <x:f>'净值底稿'!O1141</x:f>
        <x:v>1.0212828379801853</x:v>
      </x:c>
      <x:c r="D1179" s="32" t="n">
        <x:f>'净值底稿'!P1141</x:f>
        <x:v>1.7105</x:v>
      </x:c>
      <x:c r="E1179" s="32" t="n">
        <x:f>'净值底稿'!Q1141</x:f>
        <x:v>2.0092</x:v>
      </x:c>
      <x:c r="F1179" s="33">
        <x:f t="shared" si="680"/>
        <x:v>-8.3346123848748732E-4</x:v>
      </x:c>
      <x:c r="G1179" s="33">
        <x:f t="shared" si="681"/>
        <x:v>-6.6225668902956114E-3</x:v>
      </x:c>
      <x:c r="H1179" s="33">
        <x:f t="shared" si="682"/>
        <x:v>7.0204177148536218E-4</x:v>
      </x:c>
      <x:c r="I1179" s="33">
        <x:f t="shared" si="683"/>
        <x:v>-4.5580657946889813E-3</x:v>
      </x:c>
      <x:c r="J1179" s="34">
        <x:f t="shared" si="684"/>
        <x:v>0.10443582411687424</x:v>
      </x:c>
      <x:c r="K1179" s="34">
        <x:f t="shared" si="685"/>
        <x:v>0.11430360546205773</x:v>
      </x:c>
      <x:c r="L1179" s="34">
        <x:f t="shared" si="686"/>
        <x:v>0.93914784535492157</x:v>
      </x:c>
      <x:c r="M1179" s="34">
        <x:f t="shared" si="687"/>
        <x:v>8.2422097692130741E-2</x:v>
      </x:c>
      <x:c r="N1179" s="34">
        <x:f t="shared" si="658"/>
        <x:v>1.2403093726259844</x:v>
      </x:c>
      <x:c r="O1179" s="35">
        <x:f t="shared" si="659"/>
        <x:v>0.17635876532628034</x:v>
      </x:c>
      <x:c r="P1179" s="26" t="b">
        <x:f t="shared" si="660"/>
        <x:v>0</x:v>
      </x:c>
      <x:c r="Q1179" s="26" t="b">
        <x:f t="shared" si="661"/>
        <x:v>0</x:v>
      </x:c>
      <x:c r="R1179" s="26" t="b">
        <x:f t="shared" si="662"/>
        <x:v>0</x:v>
      </x:c>
      <x:c r="S1179" s="26" t="b">
        <x:f t="shared" si="688"/>
        <x:v>0</x:v>
      </x:c>
      <x:c r="T1179" s="26" t="str">
        <x:f t="shared" si="689"/>
        <x:v>不调</x:v>
      </x:c>
      <x:c r="U1179" s="34">
        <x:f t="shared" si="663"/>
        <x:v>0.10443582411687424</x:v>
      </x:c>
      <x:c r="V1179" s="34">
        <x:f t="shared" si="664"/>
        <x:v>0.11430360546205773</x:v>
      </x:c>
      <x:c r="W1179" s="34">
        <x:f t="shared" si="665"/>
        <x:v>0.93914784535492157</x:v>
      </x:c>
      <x:c r="X1179" s="34">
        <x:f t="shared" si="666"/>
        <x:v>8.2422097692130741E-2</x:v>
      </x:c>
      <x:c r="Y1179" s="34">
        <x:f t="shared" si="690"/>
        <x:v>0.99995880187477393</x:v>
      </x:c>
      <x:c r="Z1179" s="34">
        <x:f t="shared" si="667"/>
        <x:v>0.10443152155671419</x:v>
      </x:c>
      <x:c r="AA1179" s="34">
        <x:f t="shared" si="668"/>
        <x:v>0.11429889636780612</x:v>
      </x:c>
      <x:c r="AB1179" s="34">
        <x:f t="shared" si="669"/>
        <x:v>0.93910915422438279</x:v>
      </x:c>
      <x:c r="AC1179" s="34">
        <x:f t="shared" si="670"/>
        <x:v>8.2418702056228629E-2</x:v>
      </x:c>
      <x:c r="AD1179" s="34">
        <x:f t="shared" si="671"/>
        <x:v>1.2402582742051316</x:v>
      </x:c>
      <x:c r="AE1179" s="34">
        <x:f t="shared" si="691"/>
        <x:v>1.2656911920356455</x:v>
      </x:c>
      <x:c r="AF1179" s="33">
        <x:f t="shared" si="672"/>
        <x:v>-2.0094094033797805E-2</x:v>
      </x:c>
      <x:c r="AG1179" s="33">
        <x:f t="shared" si="692"/>
        <x:v>-4.9867246049617453E-4</x:v>
      </x:c>
      <x:c r="AH1179" s="30">
        <x:f t="shared" si="693"/>
        <x:v>45471</x:v>
      </x:c>
      <x:c r="AI1179" s="36">
        <x:f t="shared" si="673"/>
        <x:v>2024</x:v>
      </x:c>
      <x:c r="AJ1179" s="36">
        <x:f t="shared" si="674"/>
        <x:v>9</x:v>
      </x:c>
      <x:c r="AK1179" s="26">
        <x:f t="shared" si="675"/>
        <x:v>0</x:v>
      </x:c>
      <x:c r="AL1179" s="34">
        <x:f t="shared" si="694"/>
        <x:v>1.24686269982868</x:v>
      </x:c>
      <x:c r="AM1179" s="35" t="str">
        <x:f t="shared" si="676"/>
      </x:c>
      <x:c r="AN1179" s="34">
        <x:f t="shared" si="695"/>
        <x:v>1.2656911920356455</x:v>
      </x:c>
      <x:c r="AO1179" s="35">
        <x:f t="shared" si="677"/>
        <x:v>-2.0094094033797805E-2</x:v>
      </x:c>
      <x:c r="AP1179" s="31">
        <x:f t="shared" si="678"/>
        <x:v>1</x:v>
      </x:c>
      <x:c r="AQ1179" s="26" t="b">
        <x:f t="shared" si="679"/>
        <x:v>1</x:v>
      </x:c>
    </x:row>
    <x:row r="1180">
      <x:c r="A1180" s="30" t="n">
        <x:f>'净值底稿'!A1142</x:f>
        <x:v>45545</x:v>
      </x:c>
      <x:c r="B1180" s="32" t="n">
        <x:f>'净值底稿'!F1142</x:f>
        <x:v>1.4933198639039238</x:v>
      </x:c>
      <x:c r="C1180" s="32" t="n">
        <x:f>'净值底稿'!O1142</x:f>
        <x:v>1.0250916152094922</x:v>
      </x:c>
      <x:c r="D1180" s="32" t="n">
        <x:f>'净值底稿'!P1142</x:f>
        <x:v>1.7114</x:v>
      </x:c>
      <x:c r="E1180" s="32" t="n">
        <x:f>'净值底稿'!Q1142</x:f>
        <x:v>2.0177</x:v>
      </x:c>
      <x:c r="F1180" s="33">
        <x:f t="shared" si="680"/>
        <x:v>1.1204634808623437E-2</x:v>
      </x:c>
      <x:c r="G1180" s="33">
        <x:f t="shared" si="681"/>
        <x:v>3.7294049088689718E-3</x:v>
      </x:c>
      <x:c r="H1180" s="33">
        <x:f t="shared" si="682"/>
        <x:v>5.2616194095311819E-4</x:v>
      </x:c>
      <x:c r="I1180" s="33">
        <x:f t="shared" si="683"/>
        <x:v>4.2305395182162808E-3</x:v>
      </x:c>
      <x:c r="J1180" s="34">
        <x:f t="shared" si="684"/>
        <x:v>0.10560163861826606</x:v>
      </x:c>
      <x:c r="K1180" s="34">
        <x:f t="shared" si="685"/>
        <x:v>0.11472516323299851</x:v>
      </x:c>
      <x:c r="L1180" s="34">
        <x:f t="shared" si="686"/>
        <x:v>0.93960327771973629</x:v>
      </x:c>
      <x:c r="M1180" s="34">
        <x:f t="shared" si="687"/>
        <x:v>8.2767377632317604E-2</x:v>
      </x:c>
      <x:c r="N1180" s="34">
        <x:f t="shared" si="658"/>
        <x:v>1.2426974572033185</x:v>
      </x:c>
      <x:c r="O1180" s="35">
        <x:f t="shared" si="659"/>
        <x:v>0.17729721789815875</x:v>
      </x:c>
      <x:c r="P1180" s="26" t="b">
        <x:f t="shared" si="660"/>
        <x:v>0</x:v>
      </x:c>
      <x:c r="Q1180" s="26" t="b">
        <x:f t="shared" si="661"/>
        <x:v>0</x:v>
      </x:c>
      <x:c r="R1180" s="26" t="b">
        <x:f t="shared" si="662"/>
        <x:v>0</x:v>
      </x:c>
      <x:c r="S1180" s="26" t="b">
        <x:f t="shared" si="688"/>
        <x:v>0</x:v>
      </x:c>
      <x:c r="T1180" s="26" t="str">
        <x:f t="shared" si="689"/>
        <x:v>不调</x:v>
      </x:c>
      <x:c r="U1180" s="34">
        <x:f t="shared" si="663"/>
        <x:v>0.10560163861826606</x:v>
      </x:c>
      <x:c r="V1180" s="34">
        <x:f t="shared" si="664"/>
        <x:v>0.11472516323299851</x:v>
      </x:c>
      <x:c r="W1180" s="34">
        <x:f t="shared" si="665"/>
        <x:v>0.93960327771973629</x:v>
      </x:c>
      <x:c r="X1180" s="34">
        <x:f t="shared" si="666"/>
        <x:v>8.2767377632317604E-2</x:v>
      </x:c>
      <x:c r="Y1180" s="34">
        <x:f t="shared" si="690"/>
        <x:v>0.99998626710299976</x:v>
      </x:c>
      <x:c r="Z1180" s="34">
        <x:f t="shared" si="667"/>
        <x:v>0.10560018840183986</x:v>
      </x:c>
      <x:c r="AA1180" s="34">
        <x:f t="shared" si="668"/>
        <x:v>0.11472358772414849</x:v>
      </x:c>
      <x:c r="AB1180" s="34">
        <x:f t="shared" si="669"/>
        <x:v>0.93959037424470226</x:v>
      </x:c>
      <x:c r="AC1180" s="34">
        <x:f t="shared" si="670"/>
        <x:v>8.2766240996445598E-2</x:v>
      </x:c>
      <x:c r="AD1180" s="34">
        <x:f t="shared" si="671"/>
        <x:v>1.2426803913671363</x:v>
      </x:c>
      <x:c r="AE1180" s="34">
        <x:f t="shared" si="691"/>
        <x:v>1.2656911920356455</x:v>
      </x:c>
      <x:c r="AF1180" s="33">
        <x:f t="shared" si="672"/>
        <x:v>-1.8180422533793816E-2</x:v>
      </x:c>
      <x:c r="AG1180" s="33">
        <x:f t="shared" si="692"/>
        <x:v>1.9529135280771381E-3</x:v>
      </x:c>
      <x:c r="AH1180" s="30">
        <x:f t="shared" si="693"/>
        <x:v>45471</x:v>
      </x:c>
      <x:c r="AI1180" s="36">
        <x:f t="shared" si="673"/>
        <x:v>2024</x:v>
      </x:c>
      <x:c r="AJ1180" s="36">
        <x:f t="shared" si="674"/>
        <x:v>9</x:v>
      </x:c>
      <x:c r="AK1180" s="26">
        <x:f t="shared" si="675"/>
        <x:v>0</x:v>
      </x:c>
      <x:c r="AL1180" s="34">
        <x:f t="shared" si="694"/>
        <x:v>1.24686269982868</x:v>
      </x:c>
      <x:c r="AM1180" s="35" t="str">
        <x:f t="shared" si="676"/>
      </x:c>
      <x:c r="AN1180" s="34">
        <x:f t="shared" si="695"/>
        <x:v>1.2656911920356455</x:v>
      </x:c>
      <x:c r="AO1180" s="35">
        <x:f t="shared" si="677"/>
        <x:v>-1.8180422533793816E-2</x:v>
      </x:c>
      <x:c r="AP1180" s="31">
        <x:f t="shared" si="678"/>
        <x:v>1</x:v>
      </x:c>
      <x:c r="AQ1180" s="26" t="b">
        <x:f t="shared" si="679"/>
        <x:v>1</x:v>
      </x:c>
    </x:row>
    <x:row r="1181">
      <x:c r="A1181" s="30" t="n">
        <x:f>'净值底稿'!A1143</x:f>
        <x:v>45546</x:v>
      </x:c>
      <x:c r="B1181" s="32" t="n">
        <x:f>'净值底稿'!F1143</x:f>
        <x:v>1.4948882141117037</x:v>
      </x:c>
      <x:c r="C1181" s="32" t="n">
        <x:f>'净值底稿'!O1143</x:f>
        <x:v>1.0217979201661282</x:v>
      </x:c>
      <x:c r="D1181" s="32" t="n">
        <x:f>'净值底稿'!P1143</x:f>
        <x:v>1.7126</x:v>
      </x:c>
      <x:c r="E1181" s="32" t="n">
        <x:f>'净值底稿'!Q1143</x:f>
        <x:v>2.0279</x:v>
      </x:c>
      <x:c r="F1181" s="33">
        <x:f t="shared" si="680"/>
        <x:v>1.0502439870314628E-3</x:v>
      </x:c>
      <x:c r="G1181" s="33">
        <x:f t="shared" si="681"/>
        <x:v>-3.2130738311529905E-3</x:v>
      </x:c>
      <x:c r="H1181" s="33">
        <x:f t="shared" si="682"/>
        <x:v>7.011803202054967E-4</x:v>
      </x:c>
      <x:c r="I1181" s="33">
        <x:f t="shared" si="683"/>
        <x:v>5.0552609406748772E-3</x:v>
      </x:c>
      <x:c r="J1181" s="34">
        <x:f t="shared" si="684"/>
        <x:v>0.10571109436473829</x:v>
      </x:c>
      <x:c r="K1181" s="34">
        <x:f t="shared" si="685"/>
        <x:v>0.11435497236661604</x:v>
      </x:c>
      <x:c r="L1181" s="34">
        <x:f t="shared" si="686"/>
        <x:v>0.94024919652417716</x:v>
      </x:c>
      <x:c r="M1181" s="34">
        <x:f t="shared" si="687"/>
        <x:v>8.3184645941761406E-2</x:v>
      </x:c>
      <x:c r="N1181" s="34">
        <x:f t="shared" si="658"/>
        <x:v>1.2434999091972927</x:v>
      </x:c>
      <x:c r="O1181" s="35">
        <x:f t="shared" si="659"/>
        <x:v>0.17697312649858732</x:v>
      </x:c>
      <x:c r="P1181" s="26" t="b">
        <x:f t="shared" si="660"/>
        <x:v>0</x:v>
      </x:c>
      <x:c r="Q1181" s="26" t="b">
        <x:f t="shared" si="661"/>
        <x:v>0</x:v>
      </x:c>
      <x:c r="R1181" s="26" t="b">
        <x:f t="shared" si="662"/>
        <x:v>0</x:v>
      </x:c>
      <x:c r="S1181" s="26" t="b">
        <x:f t="shared" si="688"/>
        <x:v>0</x:v>
      </x:c>
      <x:c r="T1181" s="26" t="str">
        <x:f t="shared" si="689"/>
        <x:v>不调</x:v>
      </x:c>
      <x:c r="U1181" s="34">
        <x:f t="shared" si="663"/>
        <x:v>0.10571109436473829</x:v>
      </x:c>
      <x:c r="V1181" s="34">
        <x:f t="shared" si="664"/>
        <x:v>0.11435497236661604</x:v>
      </x:c>
      <x:c r="W1181" s="34">
        <x:f t="shared" si="665"/>
        <x:v>0.94024919652417716</x:v>
      </x:c>
      <x:c r="X1181" s="34">
        <x:f t="shared" si="666"/>
        <x:v>8.3184645941761406E-2</x:v>
      </x:c>
      <x:c r="Y1181" s="34">
        <x:f t="shared" si="690"/>
        <x:v>0.99998626710299976</x:v>
      </x:c>
      <x:c r="Z1181" s="34">
        <x:f t="shared" si="667"/>
        <x:v>0.10570964264516759</x:v>
      </x:c>
      <x:c r="AA1181" s="34">
        <x:f t="shared" si="668"/>
        <x:v>0.11435340194155906</x:v>
      </x:c>
      <x:c r="AB1181" s="34">
        <x:f t="shared" si="669"/>
        <x:v>0.94023628417880678</x:v>
      </x:c>
      <x:c r="AC1181" s="34">
        <x:f t="shared" si="670"/>
        <x:v>8.3183503575586681E-2</x:v>
      </x:c>
      <x:c r="AD1181" s="34">
        <x:f t="shared" si="671"/>
        <x:v>1.2434828323411202</x:v>
      </x:c>
      <x:c r="AE1181" s="34">
        <x:f t="shared" si="691"/>
        <x:v>1.2656911920356455</x:v>
      </x:c>
      <x:c r="AF1181" s="33">
        <x:f t="shared" si="672"/>
        <x:v>-1.7546428255384328E-2</x:v>
      </x:c>
      <x:c r="AG1181" s="33">
        <x:f t="shared" si="692"/>
        <x:v>6.4573399528833342E-4</x:v>
      </x:c>
      <x:c r="AH1181" s="30">
        <x:f t="shared" si="693"/>
        <x:v>45471</x:v>
      </x:c>
      <x:c r="AI1181" s="36">
        <x:f t="shared" si="673"/>
        <x:v>2024</x:v>
      </x:c>
      <x:c r="AJ1181" s="36">
        <x:f t="shared" si="674"/>
        <x:v>9</x:v>
      </x:c>
      <x:c r="AK1181" s="26">
        <x:f t="shared" si="675"/>
        <x:v>0</x:v>
      </x:c>
      <x:c r="AL1181" s="34">
        <x:f t="shared" si="694"/>
        <x:v>1.24686269982868</x:v>
      </x:c>
      <x:c r="AM1181" s="35" t="str">
        <x:f t="shared" si="676"/>
      </x:c>
      <x:c r="AN1181" s="34">
        <x:f t="shared" si="695"/>
        <x:v>1.2656911920356455</x:v>
      </x:c>
      <x:c r="AO1181" s="35">
        <x:f t="shared" si="677"/>
        <x:v>-1.7546428255384328E-2</x:v>
      </x:c>
      <x:c r="AP1181" s="31">
        <x:f t="shared" si="678"/>
        <x:v>1</x:v>
      </x:c>
      <x:c r="AQ1181" s="26" t="b">
        <x:f t="shared" si="679"/>
        <x:v>1</x:v>
      </x:c>
    </x:row>
    <x:row r="1182">
      <x:c r="A1182" s="30" t="n">
        <x:f>'净值底稿'!A1144</x:f>
        <x:v>45547</x:v>
      </x:c>
      <x:c r="B1182" s="32" t="n">
        <x:f>'净值底稿'!F1144</x:f>
        <x:v>1.4919295490337299</x:v>
      </x:c>
      <x:c r="C1182" s="32" t="n">
        <x:f>'净值底稿'!O1144</x:f>
        <x:v>1.0194630485405194</x:v>
      </x:c>
      <x:c r="D1182" s="32" t="n">
        <x:f>'净值底稿'!P1144</x:f>
        <x:v>1.7132</x:v>
      </x:c>
      <x:c r="E1182" s="32" t="n">
        <x:f>'净值底稿'!Q1144</x:f>
        <x:v>2.0252</x:v>
      </x:c>
      <x:c r="F1182" s="33">
        <x:f t="shared" si="680"/>
        <x:v>-1.9791881761085373E-3</x:v>
      </x:c>
      <x:c r="G1182" s="33">
        <x:f t="shared" si="681"/>
        <x:v>-2.2850620259916576E-3</x:v>
      </x:c>
      <x:c r="H1182" s="33">
        <x:f t="shared" si="682"/>
        <x:v>3.5034450543047768E-4</x:v>
      </x:c>
      <x:c r="I1182" s="33">
        <x:f t="shared" si="683"/>
        <x:v>-1.3314265989446961E-3</x:v>
      </x:c>
      <x:c r="J1182" s="34">
        <x:f t="shared" si="684"/>
        <x:v>0.10550042337034361</x:v>
      </x:c>
      <x:c r="K1182" s="34">
        <x:f t="shared" si="685"/>
        <x:v>0.11409209732523944</x:v>
      </x:c>
      <x:c r="L1182" s="34">
        <x:f t="shared" si="686"/>
        <x:v>0.94056569079477514</x:v>
      </x:c>
      <x:c r="M1182" s="34">
        <x:f t="shared" si="687"/>
        <x:v>8.3072750846332741E-2</x:v>
      </x:c>
      <x:c r="N1182" s="34">
        <x:f t="shared" si="658"/>
        <x:v>1.2432309623366908</x:v>
      </x:c>
      <x:c r="O1182" s="35">
        <x:f t="shared" si="659"/>
        <x:v>0.17663051142392092</x:v>
      </x:c>
      <x:c r="P1182" s="26" t="b">
        <x:f t="shared" si="660"/>
        <x:v>0</x:v>
      </x:c>
      <x:c r="Q1182" s="26" t="b">
        <x:f t="shared" si="661"/>
        <x:v>0</x:v>
      </x:c>
      <x:c r="R1182" s="26" t="b">
        <x:f t="shared" si="662"/>
        <x:v>0</x:v>
      </x:c>
      <x:c r="S1182" s="26" t="b">
        <x:f t="shared" si="688"/>
        <x:v>0</x:v>
      </x:c>
      <x:c r="T1182" s="26" t="str">
        <x:f t="shared" si="689"/>
        <x:v>不调</x:v>
      </x:c>
      <x:c r="U1182" s="34">
        <x:f t="shared" si="663"/>
        <x:v>0.10550042337034361</x:v>
      </x:c>
      <x:c r="V1182" s="34">
        <x:f t="shared" si="664"/>
        <x:v>0.11409209732523944</x:v>
      </x:c>
      <x:c r="W1182" s="34">
        <x:f t="shared" si="665"/>
        <x:v>0.94056569079477514</x:v>
      </x:c>
      <x:c r="X1182" s="34">
        <x:f t="shared" si="666"/>
        <x:v>8.3072750846332741E-2</x:v>
      </x:c>
      <x:c r="Y1182" s="34">
        <x:f t="shared" si="690"/>
        <x:v>0.99998626710299976</x:v>
      </x:c>
      <x:c r="Z1182" s="34">
        <x:f t="shared" si="667"/>
        <x:v>0.10549897454389599</x:v>
      </x:c>
      <x:c r="AA1182" s="34">
        <x:f t="shared" si="668"/>
        <x:v>0.11409053051021832</x:v>
      </x:c>
      <x:c r="AB1182" s="34">
        <x:f t="shared" si="669"/>
        <x:v>0.94055277410302152</x:v>
      </x:c>
      <x:c r="AC1182" s="34">
        <x:f t="shared" si="670"/>
        <x:v>8.3071610016801842E-2</x:v>
      </x:c>
      <x:c r="AD1182" s="34">
        <x:f t="shared" si="671"/>
        <x:v>1.2432138891739377</x:v>
      </x:c>
      <x:c r="AE1182" s="34">
        <x:f t="shared" si="691"/>
        <x:v>1.2656911920356455</x:v>
      </x:c>
      <x:c r="AF1182" s="33">
        <x:f t="shared" si="672"/>
        <x:v>-1.7758915447263934E-2</x:v>
      </x:c>
      <x:c r="AG1182" s="33">
        <x:f t="shared" si="692"/>
        <x:v>-2.1628217148461637E-4</x:v>
      </x:c>
      <x:c r="AH1182" s="30">
        <x:f t="shared" si="693"/>
        <x:v>45471</x:v>
      </x:c>
      <x:c r="AI1182" s="36">
        <x:f t="shared" si="673"/>
        <x:v>2024</x:v>
      </x:c>
      <x:c r="AJ1182" s="36">
        <x:f t="shared" si="674"/>
        <x:v>9</x:v>
      </x:c>
      <x:c r="AK1182" s="26">
        <x:f t="shared" si="675"/>
        <x:v>0</x:v>
      </x:c>
      <x:c r="AL1182" s="34">
        <x:f t="shared" si="694"/>
        <x:v>1.24686269982868</x:v>
      </x:c>
      <x:c r="AM1182" s="35" t="str">
        <x:f t="shared" si="676"/>
      </x:c>
      <x:c r="AN1182" s="34">
        <x:f t="shared" si="695"/>
        <x:v>1.2656911920356455</x:v>
      </x:c>
      <x:c r="AO1182" s="35">
        <x:f t="shared" si="677"/>
        <x:v>-1.7758915447263934E-2</x:v>
      </x:c>
      <x:c r="AP1182" s="31">
        <x:f t="shared" si="678"/>
        <x:v>1</x:v>
      </x:c>
      <x:c r="AQ1182" s="26" t="b">
        <x:f t="shared" si="679"/>
        <x:v>1</x:v>
      </x:c>
    </x:row>
    <x:row r="1183">
      <x:c r="A1183" s="30" t="n">
        <x:f>'净值底稿'!A1145</x:f>
        <x:v>45548</x:v>
      </x:c>
      <x:c r="B1183" s="32" t="n">
        <x:f>'净值底稿'!F1145</x:f>
        <x:v>1.5140453171164654</x:v>
      </x:c>
      <x:c r="C1183" s="32" t="n">
        <x:f>'净值底稿'!O1145</x:f>
        <x:v>1.0103760123527192</x:v>
      </x:c>
      <x:c r="D1183" s="32" t="n">
        <x:f>'净值底稿'!P1145</x:f>
        <x:v>1.7145</x:v>
      </x:c>
      <x:c r="E1183" s="32" t="n">
        <x:f>'净值底稿'!Q1145</x:f>
        <x:v>2.0515</x:v>
      </x:c>
      <x:c r="F1183" s="33">
        <x:f t="shared" si="680"/>
        <x:v>1.482360081751799E-2</x:v>
      </x:c>
      <x:c r="G1183" s="33">
        <x:f t="shared" si="681"/>
        <x:v>-8.9135513060618621E-3</x:v>
      </x:c>
      <x:c r="H1183" s="33">
        <x:f t="shared" si="682"/>
        <x:v>7.5881391547971688E-4</x:v>
      </x:c>
      <x:c r="I1183" s="33">
        <x:f t="shared" si="683"/>
        <x:v>1.2986371716373624E-2</x:v>
      </x:c>
      <x:c r="J1183" s="34">
        <x:f t="shared" si="684"/>
        <x:v>0.10706284922919219</x:v>
      </x:c>
      <x:c r="K1183" s="34">
        <x:f t="shared" si="685"/>
        <x:v>0.11307357871297967</x:v>
      </x:c>
      <x:c r="L1183" s="34">
        <x:f t="shared" si="686"/>
        <x:v>0.9412664786362539</x:v>
      </x:c>
      <x:c r="M1183" s="34">
        <x:f t="shared" si="687"/>
        <x:v>8.4150408823557662E-2</x:v>
      </x:c>
      <x:c r="N1183" s="34">
        <x:f t="shared" si="658"/>
        <x:v>1.2455533154019833</x:v>
      </x:c>
      <x:c r="O1183" s="35">
        <x:f t="shared" si="659"/>
        <x:v>0.17673786037101608</x:v>
      </x:c>
      <x:c r="P1183" s="26" t="b">
        <x:f t="shared" si="660"/>
        <x:v>0</x:v>
      </x:c>
      <x:c r="Q1183" s="26" t="b">
        <x:f t="shared" si="661"/>
        <x:v>0</x:v>
      </x:c>
      <x:c r="R1183" s="26" t="b">
        <x:f t="shared" si="662"/>
        <x:v>0</x:v>
      </x:c>
      <x:c r="S1183" s="26" t="b">
        <x:f t="shared" si="688"/>
        <x:v>0</x:v>
      </x:c>
      <x:c r="T1183" s="26" t="str">
        <x:f t="shared" si="689"/>
        <x:v>不调</x:v>
      </x:c>
      <x:c r="U1183" s="34">
        <x:f t="shared" si="663"/>
        <x:v>0.10706284922919219</x:v>
      </x:c>
      <x:c r="V1183" s="34">
        <x:f t="shared" si="664"/>
        <x:v>0.11307357871297967</x:v>
      </x:c>
      <x:c r="W1183" s="34">
        <x:f t="shared" si="665"/>
        <x:v>0.9412664786362539</x:v>
      </x:c>
      <x:c r="X1183" s="34">
        <x:f t="shared" si="666"/>
        <x:v>8.4150408823557662E-2</x:v>
      </x:c>
      <x:c r="Y1183" s="34">
        <x:f t="shared" si="690"/>
        <x:v>0.99998626710299976</x:v>
      </x:c>
      <x:c r="Z1183" s="34">
        <x:f t="shared" si="667"/>
        <x:v>0.10706137894611117</x:v>
      </x:c>
      <x:c r="AA1183" s="34">
        <x:f t="shared" si="668"/>
        <x:v>0.11307202588516975</x:v>
      </x:c>
      <x:c r="AB1183" s="34">
        <x:f t="shared" si="669"/>
        <x:v>0.941253552320653</x:v>
      </x:c>
      <x:c r="AC1183" s="34">
        <x:f t="shared" si="670"/>
        <x:v>8.4149253194660767E-2</x:v>
      </x:c>
      <x:c r="AD1183" s="34">
        <x:f t="shared" si="671"/>
        <x:v>1.2455362103465948</x:v>
      </x:c>
      <x:c r="AE1183" s="34">
        <x:f t="shared" si="691"/>
        <x:v>1.2656911920356455</x:v>
      </x:c>
      <x:c r="AF1183" s="33">
        <x:f t="shared" si="672"/>
        <x:v>-1.5924090975646954E-2</x:v>
      </x:c>
      <x:c r="AG1183" s="33">
        <x:f t="shared" si="692"/>
        <x:v>1.8679980917846173E-3</x:v>
      </x:c>
      <x:c r="AH1183" s="30">
        <x:f t="shared" si="693"/>
        <x:v>45471</x:v>
      </x:c>
      <x:c r="AI1183" s="36">
        <x:f t="shared" si="673"/>
        <x:v>2024</x:v>
      </x:c>
      <x:c r="AJ1183" s="36">
        <x:f t="shared" si="674"/>
        <x:v>9</x:v>
      </x:c>
      <x:c r="AK1183" s="26">
        <x:f t="shared" si="675"/>
        <x:v>0</x:v>
      </x:c>
      <x:c r="AL1183" s="34">
        <x:f t="shared" si="694"/>
        <x:v>1.24686269982868</x:v>
      </x:c>
      <x:c r="AM1183" s="35" t="str">
        <x:f t="shared" si="676"/>
      </x:c>
      <x:c r="AN1183" s="34">
        <x:f t="shared" si="695"/>
        <x:v>1.2656911920356455</x:v>
      </x:c>
      <x:c r="AO1183" s="35">
        <x:f t="shared" si="677"/>
        <x:v>-1.5924090975646954E-2</x:v>
      </x:c>
      <x:c r="AP1183" s="31">
        <x:f t="shared" si="678"/>
        <x:v>1</x:v>
      </x:c>
      <x:c r="AQ1183" s="26" t="b">
        <x:f t="shared" si="679"/>
        <x:v>1</x:v>
      </x:c>
    </x:row>
    <x:row r="1184">
      <x:c r="A1184" s="30" t="n">
        <x:f>'净值底稿'!A1146</x:f>
        <x:v>45553</x:v>
      </x:c>
      <x:c r="B1184" s="32" t="n">
        <x:f>'净值底稿'!F1146</x:f>
        <x:v>1.4981499020685025</x:v>
      </x:c>
      <x:c r="C1184" s="32" t="n">
        <x:f>'净值底稿'!O1146</x:f>
        <x:v>1.0113121191440766</x:v>
      </x:c>
      <x:c r="D1184" s="32" t="n">
        <x:f>'净值底稿'!P1146</x:f>
        <x:v>1.7173</x:v>
      </x:c>
      <x:c r="E1184" s="32" t="n">
        <x:f>'净值底稿'!Q1146</x:f>
        <x:v>2.0497</x:v>
      </x:c>
      <x:c r="F1184" s="33">
        <x:f t="shared" si="680"/>
        <x:v>-1.049863889030489E-2</x:v>
      </x:c>
      <x:c r="G1184" s="33">
        <x:f t="shared" si="681"/>
        <x:v>9.2649348352757954E-4</x:v>
      </x:c>
      <x:c r="H1184" s="33">
        <x:f t="shared" si="682"/>
        <x:v>1.6331291921842794E-3</x:v>
      </x:c>
      <x:c r="I1184" s="33">
        <x:f t="shared" si="683"/>
        <x:v>-8.7740677553005408E-4</x:v>
      </x:c>
      <x:c r="J1184" s="34">
        <x:f t="shared" si="684"/>
        <x:v>0.10593738018945786</x:v>
      </x:c>
      <x:c r="K1184" s="34">
        <x:f t="shared" si="685"/>
        <x:v>0.11317678638032162</x:v>
      </x:c>
      <x:c r="L1184" s="34">
        <x:f t="shared" si="686"/>
        <x:v>0.94279074097419502</x:v>
      </x:c>
      <x:c r="M1184" s="34">
        <x:f t="shared" si="687"/>
        <x:v>8.407542006975198E-2</x:v>
      </x:c>
      <x:c r="N1184" s="34">
        <x:f t="shared" si="658"/>
        <x:v>1.2459803276137265</x:v>
      </x:c>
      <x:c r="O1184" s="35">
        <x:f t="shared" si="659"/>
        <x:v>0.17585684277168487</x:v>
      </x:c>
      <x:c r="P1184" s="26" t="b">
        <x:f t="shared" si="660"/>
        <x:v>0</x:v>
      </x:c>
      <x:c r="Q1184" s="26" t="b">
        <x:f t="shared" si="661"/>
        <x:v>0</x:v>
      </x:c>
      <x:c r="R1184" s="26" t="b">
        <x:f t="shared" si="662"/>
        <x:v>0</x:v>
      </x:c>
      <x:c r="S1184" s="26" t="b">
        <x:f t="shared" si="688"/>
        <x:v>0</x:v>
      </x:c>
      <x:c r="T1184" s="26" t="str">
        <x:f t="shared" si="689"/>
        <x:v>不调</x:v>
      </x:c>
      <x:c r="U1184" s="34">
        <x:f t="shared" si="663"/>
        <x:v>0.10593738018945786</x:v>
      </x:c>
      <x:c r="V1184" s="34">
        <x:f t="shared" si="664"/>
        <x:v>0.11317678638032162</x:v>
      </x:c>
      <x:c r="W1184" s="34">
        <x:f t="shared" si="665"/>
        <x:v>0.94279074097419502</x:v>
      </x:c>
      <x:c r="X1184" s="34">
        <x:f t="shared" si="666"/>
        <x:v>8.407542006975198E-2</x:v>
      </x:c>
      <x:c r="Y1184" s="34">
        <x:f t="shared" si="690"/>
        <x:v>0.99993133740089724</x:v>
      </x:c>
      <x:c r="Z1184" s="34">
        <x:f t="shared" si="667"/>
        <x:v>0.10593010625359192</x:v>
      </x:c>
      <x:c r="AA1184" s="34">
        <x:f t="shared" si="668"/>
        <x:v>0.11316901536801065</x:v>
      </x:c>
      <x:c r="AB1184" s="34">
        <x:f t="shared" si="669"/>
        <x:v>0.94272600651150973</x:v>
      </x:c>
      <x:c r="AC1184" s="34">
        <x:f t="shared" si="670"/>
        <x:v>8.406964723288933E-2</x:v>
      </x:c>
      <x:c r="AD1184" s="34">
        <x:f t="shared" si="671"/>
        <x:v>1.2458947753660015</x:v>
      </x:c>
      <x:c r="AE1184" s="34">
        <x:f t="shared" si="691"/>
        <x:v>1.2656911920356455</x:v>
      </x:c>
      <x:c r="AF1184" s="33">
        <x:f t="shared" si="672"/>
        <x:v>-1.5640795159366561E-2</x:v>
      </x:c>
      <x:c r="AG1184" s="33">
        <x:f t="shared" si="692"/>
        <x:v>2.8788004429580738E-4</x:v>
      </x:c>
      <x:c r="AH1184" s="30">
        <x:f t="shared" si="693"/>
        <x:v>45471</x:v>
      </x:c>
      <x:c r="AI1184" s="36">
        <x:f t="shared" si="673"/>
        <x:v>2024</x:v>
      </x:c>
      <x:c r="AJ1184" s="36">
        <x:f t="shared" si="674"/>
        <x:v>9</x:v>
      </x:c>
      <x:c r="AK1184" s="26">
        <x:f t="shared" si="675"/>
        <x:v>0</x:v>
      </x:c>
      <x:c r="AL1184" s="34">
        <x:f t="shared" si="694"/>
        <x:v>1.24686269982868</x:v>
      </x:c>
      <x:c r="AM1184" s="35" t="str">
        <x:f t="shared" si="676"/>
      </x:c>
      <x:c r="AN1184" s="34">
        <x:f t="shared" si="695"/>
        <x:v>1.2656911920356455</x:v>
      </x:c>
      <x:c r="AO1184" s="35">
        <x:f t="shared" si="677"/>
        <x:v>-1.5640795159366561E-2</x:v>
      </x:c>
      <x:c r="AP1184" s="31">
        <x:f t="shared" si="678"/>
        <x:v>1</x:v>
      </x:c>
      <x:c r="AQ1184" s="26" t="b">
        <x:f t="shared" si="679"/>
        <x:v>1</x:v>
      </x:c>
    </x:row>
    <x:row r="1185">
      <x:c r="A1185" s="30" t="n">
        <x:f>'净值底稿'!A1147</x:f>
        <x:v>45554</x:v>
      </x:c>
      <x:c r="B1185" s="32" t="n">
        <x:f>'净值底稿'!F1147</x:f>
        <x:v>1.4898682163265926</x:v>
      </x:c>
      <x:c r="C1185" s="32" t="n">
        <x:f>'净值底稿'!O1147</x:f>
        <x:v>1.0273102862864452</x:v>
      </x:c>
      <x:c r="D1185" s="32" t="n">
        <x:f>'净值底稿'!P1147</x:f>
        <x:v>1.7171</x:v>
      </x:c>
      <x:c r="E1185" s="32" t="n">
        <x:f>'净值底稿'!Q1147</x:f>
        <x:v>2.0526</x:v>
      </x:c>
      <x:c r="F1185" s="33">
        <x:f t="shared" si="680"/>
        <x:v>-5.5279419839598942E-3</x:v>
      </x:c>
      <x:c r="G1185" s="33">
        <x:f t="shared" si="681"/>
        <x:v>1.5819218260638035E-2</x:v>
      </x:c>
      <x:c r="H1185" s="33">
        <x:f t="shared" si="682"/>
        <x:v>-1.164618878471968E-4</x:v>
      </x:c>
      <x:c r="I1185" s="33">
        <x:f t="shared" si="683"/>
        <x:v>1.4148411962726648E-3</x:v>
      </x:c>
      <x:c r="J1185" s="34">
        <x:f t="shared" si="684"/>
        <x:v>0.10534453077186735</x:v>
      </x:c>
      <x:c r="K1185" s="34">
        <x:f t="shared" si="685"/>
        <x:v>0.11495926072245871</x:v>
      </x:c>
      <x:c r="L1185" s="34">
        <x:f t="shared" si="686"/>
        <x:v>0.94261621486106872</x:v>
      </x:c>
      <x:c r="M1185" s="34">
        <x:f t="shared" si="687"/>
        <x:v>8.4188592433150536E-2</x:v>
      </x:c>
      <x:c r="N1185" s="34">
        <x:f t="shared" si="658"/>
        <x:v>1.2471085987885453</x:v>
      </x:c>
      <x:c r="O1185" s="35">
        <x:f t="shared" si="659"/>
        <x:v>0.17665164983092213</x:v>
      </x:c>
      <x:c r="P1185" s="26" t="b">
        <x:f t="shared" si="660"/>
        <x:v>0</x:v>
      </x:c>
      <x:c r="Q1185" s="26" t="b">
        <x:f t="shared" si="661"/>
        <x:v>0</x:v>
      </x:c>
      <x:c r="R1185" s="26" t="b">
        <x:f t="shared" si="662"/>
        <x:v>0</x:v>
      </x:c>
      <x:c r="S1185" s="26" t="b">
        <x:f t="shared" si="688"/>
        <x:v>0</x:v>
      </x:c>
      <x:c r="T1185" s="26" t="str">
        <x:f t="shared" si="689"/>
        <x:v>不调</x:v>
      </x:c>
      <x:c r="U1185" s="34">
        <x:f t="shared" si="663"/>
        <x:v>0.10534453077186735</x:v>
      </x:c>
      <x:c r="V1185" s="34">
        <x:f t="shared" si="664"/>
        <x:v>0.11495926072245871</x:v>
      </x:c>
      <x:c r="W1185" s="34">
        <x:f t="shared" si="665"/>
        <x:v>0.94261621486106872</x:v>
      </x:c>
      <x:c r="X1185" s="34">
        <x:f t="shared" si="666"/>
        <x:v>8.4188592433150536E-2</x:v>
      </x:c>
      <x:c r="Y1185" s="34">
        <x:f t="shared" si="690"/>
        <x:v>0.99998626710299976</x:v>
      </x:c>
      <x:c r="Z1185" s="34">
        <x:f t="shared" si="667"/>
        <x:v>0.10534308408627673</x:v>
      </x:c>
      <x:c r="AA1185" s="34">
        <x:f t="shared" si="668"/>
        <x:v>0.11495768199877199</x:v>
      </x:c>
      <x:c r="AB1185" s="34">
        <x:f t="shared" si="669"/>
        <x:v>0.94260327000967925</x:v>
      </x:c>
      <x:c r="AC1185" s="34">
        <x:f t="shared" si="670"/>
        <x:v>8.4187436279882052E-2</x:v>
      </x:c>
      <x:c r="AD1185" s="34">
        <x:f t="shared" si="671"/>
        <x:v>1.24709147237461</x:v>
      </x:c>
      <x:c r="AE1185" s="34">
        <x:f t="shared" si="691"/>
        <x:v>1.2656911920356455</x:v>
      </x:c>
      <x:c r="AF1185" s="33">
        <x:f t="shared" si="672"/>
        <x:v>-1.4695306231151894E-2</x:v>
      </x:c>
      <x:c r="AG1185" s="33">
        <x:f t="shared" si="692"/>
        <x:v>9.6051210123837549E-4</x:v>
      </x:c>
      <x:c r="AH1185" s="30">
        <x:f t="shared" si="693"/>
        <x:v>45471</x:v>
      </x:c>
      <x:c r="AI1185" s="36">
        <x:f t="shared" si="673"/>
        <x:v>2024</x:v>
      </x:c>
      <x:c r="AJ1185" s="36">
        <x:f t="shared" si="674"/>
        <x:v>9</x:v>
      </x:c>
      <x:c r="AK1185" s="26">
        <x:f t="shared" si="675"/>
        <x:v>0</x:v>
      </x:c>
      <x:c r="AL1185" s="34">
        <x:f t="shared" si="694"/>
        <x:v>1.24686269982868</x:v>
      </x:c>
      <x:c r="AM1185" s="35" t="str">
        <x:f t="shared" si="676"/>
      </x:c>
      <x:c r="AN1185" s="34">
        <x:f t="shared" si="695"/>
        <x:v>1.2656911920356455</x:v>
      </x:c>
      <x:c r="AO1185" s="35">
        <x:f t="shared" si="677"/>
        <x:v>-1.4695306231151894E-2</x:v>
      </x:c>
      <x:c r="AP1185" s="31">
        <x:f t="shared" si="678"/>
        <x:v>1</x:v>
      </x:c>
      <x:c r="AQ1185" s="26" t="b">
        <x:f t="shared" si="679"/>
        <x:v>1</x:v>
      </x:c>
    </x:row>
    <x:row r="1186">
      <x:c r="A1186" s="30" t="n">
        <x:f>'净值底稿'!A1148</x:f>
        <x:v>45555</x:v>
      </x:c>
      <x:c r="B1186" s="32" t="n">
        <x:f>'净值底稿'!F1148</x:f>
        <x:v>1.4867717506809917</x:v>
      </x:c>
      <x:c r="C1186" s="32" t="n">
        <x:f>'净值底稿'!O1148</x:f>
        <x:v>1.0255673668597303</x:v>
      </x:c>
      <x:c r="D1186" s="32" t="n">
        <x:f>'净值底稿'!P1148</x:f>
        <x:v>1.7171</x:v>
      </x:c>
      <x:c r="E1186" s="32" t="n">
        <x:f>'净值底稿'!Q1148</x:f>
        <x:v>2.0702</x:v>
      </x:c>
      <x:c r="F1186" s="33">
        <x:f t="shared" si="680"/>
        <x:v>-2.0783486832383069E-3</x:v>
      </x:c>
      <x:c r="G1186" s="33">
        <x:f t="shared" si="681"/>
        <x:v>-1.6965851992150061E-3</x:v>
      </x:c>
      <x:c r="H1186" s="33">
        <x:f t="shared" si="682"/>
        <x:v>0</x:v>
      </x:c>
      <x:c r="I1186" s="33">
        <x:f t="shared" si="683"/>
        <x:v>8.5744908896032701E-3</x:v>
      </x:c>
      <x:c r="J1186" s="34">
        <x:f t="shared" si="684"/>
        <x:v>0.10512414442617775</x:v>
      </x:c>
      <x:c r="K1186" s="34">
        <x:f t="shared" si="685"/>
        <x:v>0.1147626464969568</x:v>
      </x:c>
      <x:c r="L1186" s="34">
        <x:f t="shared" si="686"/>
        <x:v>0.94260327000967925</x:v>
      </x:c>
      <x:c r="M1186" s="34">
        <x:f t="shared" si="687"/>
        <x:v>8.4909300685282962E-2</x:v>
      </x:c>
      <x:c r="N1186" s="34">
        <x:f t="shared" si="658"/>
        <x:v>1.2473993616180969</x:v>
      </x:c>
      <x:c r="O1186" s="35">
        <x:f t="shared" si="659"/>
        <x:v>0.17627617721232647</x:v>
      </x:c>
      <x:c r="P1186" s="26" t="b">
        <x:f t="shared" si="660"/>
        <x:v>0</x:v>
      </x:c>
      <x:c r="Q1186" s="26" t="b">
        <x:f t="shared" si="661"/>
        <x:v>0</x:v>
      </x:c>
      <x:c r="R1186" s="26" t="b">
        <x:f t="shared" si="662"/>
        <x:v>0</x:v>
      </x:c>
      <x:c r="S1186" s="26" t="b">
        <x:f t="shared" si="688"/>
        <x:v>0</x:v>
      </x:c>
      <x:c r="T1186" s="26" t="str">
        <x:f t="shared" si="689"/>
        <x:v>不调</x:v>
      </x:c>
      <x:c r="U1186" s="34">
        <x:f t="shared" si="663"/>
        <x:v>0.10512414442617775</x:v>
      </x:c>
      <x:c r="V1186" s="34">
        <x:f t="shared" si="664"/>
        <x:v>0.1147626464969568</x:v>
      </x:c>
      <x:c r="W1186" s="34">
        <x:f t="shared" si="665"/>
        <x:v>0.94260327000967925</x:v>
      </x:c>
      <x:c r="X1186" s="34">
        <x:f t="shared" si="666"/>
        <x:v>8.4909300685282962E-2</x:v>
      </x:c>
      <x:c r="Y1186" s="34">
        <x:f t="shared" si="690"/>
        <x:v>0.99998626710299976</x:v>
      </x:c>
      <x:c r="Z1186" s="34">
        <x:f t="shared" si="667"/>
        <x:v>0.10512270076713011</x:v>
      </x:c>
      <x:c r="AA1186" s="34">
        <x:f t="shared" si="668"/>
        <x:v>0.11476107047335299</x:v>
      </x:c>
      <x:c r="AB1186" s="34">
        <x:f t="shared" si="669"/>
        <x:v>0.94259032533606013</x:v>
      </x:c>
      <x:c r="AC1186" s="34">
        <x:f t="shared" si="670"/>
        <x:v>8.4908134634602284E-2</x:v>
      </x:c>
      <x:c r="AD1186" s="34">
        <x:f t="shared" si="671"/>
        <x:v>1.2473822312111456</x:v>
      </x:c>
      <x:c r="AE1186" s="34">
        <x:f t="shared" si="691"/>
        <x:v>1.2656911920356455</x:v>
      </x:c>
      <x:c r="AF1186" s="33">
        <x:f t="shared" si="672"/>
        <x:v>-1.4465582868640414E-2</x:v>
      </x:c>
      <x:c r="AG1186" s="33">
        <x:f t="shared" si="692"/>
        <x:v>2.331495667931005E-4</x:v>
      </x:c>
      <x:c r="AH1186" s="30">
        <x:f t="shared" si="693"/>
        <x:v>45471</x:v>
      </x:c>
      <x:c r="AI1186" s="36">
        <x:f t="shared" si="673"/>
        <x:v>2024</x:v>
      </x:c>
      <x:c r="AJ1186" s="36">
        <x:f t="shared" si="674"/>
        <x:v>9</x:v>
      </x:c>
      <x:c r="AK1186" s="26">
        <x:f t="shared" si="675"/>
        <x:v>0</x:v>
      </x:c>
      <x:c r="AL1186" s="34">
        <x:f t="shared" si="694"/>
        <x:v>1.24686269982868</x:v>
      </x:c>
      <x:c r="AM1186" s="35" t="str">
        <x:f t="shared" si="676"/>
      </x:c>
      <x:c r="AN1186" s="34">
        <x:f t="shared" si="695"/>
        <x:v>1.2656911920356455</x:v>
      </x:c>
      <x:c r="AO1186" s="35">
        <x:f t="shared" si="677"/>
        <x:v>-1.4465582868640414E-2</x:v>
      </x:c>
      <x:c r="AP1186" s="31">
        <x:f t="shared" si="678"/>
        <x:v>1</x:v>
      </x:c>
      <x:c r="AQ1186" s="26" t="b">
        <x:f t="shared" si="679"/>
        <x:v>1</x:v>
      </x:c>
    </x:row>
    <x:row r="1187">
      <x:c r="A1187" s="30" t="n">
        <x:f>'净值底稿'!A1149</x:f>
        <x:v>45558</x:v>
      </x:c>
      <x:c r="B1187" s="32" t="n">
        <x:f>'净值底稿'!F1149</x:f>
        <x:v>1.479265680442839</x:v>
      </x:c>
      <x:c r="C1187" s="32" t="n">
        <x:f>'净值底稿'!O1149</x:f>
        <x:v>1.0284025670801478</x:v>
      </x:c>
      <x:c r="D1187" s="32" t="n">
        <x:f>'净值底稿'!P1149</x:f>
        <x:v>1.7174</x:v>
      </x:c>
      <x:c r="E1187" s="32" t="n">
        <x:f>'净值底稿'!Q1149</x:f>
        <x:v>2.0842</x:v>
      </x:c>
      <x:c r="F1187" s="33">
        <x:f t="shared" si="680"/>
        <x:v>-5.0485693144993737E-3</x:v>
      </x:c>
      <x:c r="G1187" s="33">
        <x:f t="shared" si="681"/>
        <x:v>2.7645187552123307E-3</x:v>
      </x:c>
      <x:c r="H1187" s="33">
        <x:f t="shared" si="682"/>
        <x:v>1.7471317919737217E-4</x:v>
      </x:c>
      <x:c r="I1187" s="33">
        <x:f t="shared" si="683"/>
        <x:v>6.7626316297944022E-3</x:v>
      </x:c>
      <x:c r="J1187" s="34">
        <x:f t="shared" si="684"/>
        <x:v>0.10459198152577988</x:v>
      </x:c>
      <x:c r="K1187" s="34">
        <x:f t="shared" si="685"/>
        <x:v>0.11507832960504481</x:v>
      </x:c>
      <x:c r="L1187" s="34">
        <x:f t="shared" si="686"/>
        <x:v>0.94275500828848025</x:v>
      </x:c>
      <x:c r="M1187" s="34">
        <x:f t="shared" si="687"/>
        <x:v>8.5482337071509082E-2</x:v>
      </x:c>
      <x:c r="N1187" s="34">
        <x:f t="shared" si="658"/>
        <x:v>1.247907656490814</x:v>
      </x:c>
      <x:c r="O1187" s="35">
        <x:f t="shared" si="659"/>
        <x:v>0.17603090259783313</x:v>
      </x:c>
      <x:c r="P1187" s="26" t="b">
        <x:f t="shared" si="660"/>
        <x:v>0</x:v>
      </x:c>
      <x:c r="Q1187" s="26" t="b">
        <x:f t="shared" si="661"/>
        <x:v>0</x:v>
      </x:c>
      <x:c r="R1187" s="26" t="b">
        <x:f t="shared" si="662"/>
        <x:v>0</x:v>
      </x:c>
      <x:c r="S1187" s="26" t="b">
        <x:f t="shared" si="688"/>
        <x:v>0</x:v>
      </x:c>
      <x:c r="T1187" s="26" t="str">
        <x:f t="shared" si="689"/>
        <x:v>不调</x:v>
      </x:c>
      <x:c r="U1187" s="34">
        <x:f t="shared" si="663"/>
        <x:v>0.10459198152577988</x:v>
      </x:c>
      <x:c r="V1187" s="34">
        <x:f t="shared" si="664"/>
        <x:v>0.11507832960504481</x:v>
      </x:c>
      <x:c r="W1187" s="34">
        <x:f t="shared" si="665"/>
        <x:v>0.94275500828848025</x:v>
      </x:c>
      <x:c r="X1187" s="34">
        <x:f t="shared" si="666"/>
        <x:v>8.5482337071509082E-2</x:v>
      </x:c>
      <x:c r="Y1187" s="34">
        <x:f t="shared" si="690"/>
        <x:v>0.99995880187477393</x:v>
      </x:c>
      <x:c r="Z1187" s="34">
        <x:f t="shared" si="667"/>
        <x:v>0.10458767253222734</x:v>
      </x:c>
      <x:c r="AA1187" s="34">
        <x:f t="shared" si="668"/>
        <x:v>0.11507358859361094</x:v>
      </x:c>
      <x:c r="AB1187" s="34">
        <x:f t="shared" si="669"/>
        <x:v>0.94271616854959128</x:v>
      </x:c>
      <x:c r="AC1187" s="34">
        <x:f t="shared" si="670"/>
        <x:v>8.5478815359481791E-2</x:v>
      </x:c>
      <x:c r="AD1187" s="34">
        <x:f t="shared" si="671"/>
        <x:v>1.2478562450349115</x:v>
      </x:c>
      <x:c r="AE1187" s="34">
        <x:f t="shared" si="691"/>
        <x:v>1.2656911920356455</x:v>
      </x:c>
      <x:c r="AF1187" s="33">
        <x:f t="shared" si="672"/>
        <x:v>-1.4091073014460553E-2</x:v>
      </x:c>
      <x:c r="AG1187" s="33">
        <x:f t="shared" si="692"/>
        <x:v>3.800068751225183E-4</x:v>
      </x:c>
      <x:c r="AH1187" s="30">
        <x:f t="shared" si="693"/>
        <x:v>45471</x:v>
      </x:c>
      <x:c r="AI1187" s="36">
        <x:f t="shared" si="673"/>
        <x:v>2024</x:v>
      </x:c>
      <x:c r="AJ1187" s="36">
        <x:f t="shared" si="674"/>
        <x:v>9</x:v>
      </x:c>
      <x:c r="AK1187" s="26">
        <x:f t="shared" si="675"/>
        <x:v>0</x:v>
      </x:c>
      <x:c r="AL1187" s="34">
        <x:f t="shared" si="694"/>
        <x:v>1.24686269982868</x:v>
      </x:c>
      <x:c r="AM1187" s="35" t="str">
        <x:f t="shared" si="676"/>
      </x:c>
      <x:c r="AN1187" s="34">
        <x:f t="shared" si="695"/>
        <x:v>1.2656911920356455</x:v>
      </x:c>
      <x:c r="AO1187" s="35">
        <x:f t="shared" si="677"/>
        <x:v>-1.4091073014460553E-2</x:v>
      </x:c>
      <x:c r="AP1187" s="31">
        <x:f t="shared" si="678"/>
        <x:v>1</x:v>
      </x:c>
      <x:c r="AQ1187" s="26" t="b">
        <x:f t="shared" si="679"/>
        <x:v>1</x:v>
      </x:c>
    </x:row>
    <x:row r="1188">
      <x:c r="A1188" s="30" t="n">
        <x:f>'净值底稿'!A1150</x:f>
        <x:v>45559</x:v>
      </x:c>
      <x:c r="B1188" s="32" t="n">
        <x:f>'净值底稿'!F1150</x:f>
        <x:v>1.5559955411023223</x:v>
      </x:c>
      <x:c r="C1188" s="32" t="n">
        <x:f>'净值底稿'!O1150</x:f>
        <x:v>1.0656700279332938</x:v>
      </x:c>
      <x:c r="D1188" s="32" t="n">
        <x:f>'净值底稿'!P1150</x:f>
        <x:v>1.7158</x:v>
      </x:c>
      <x:c r="E1188" s="32" t="n">
        <x:f>'净值底稿'!Q1150</x:f>
        <x:v>2.0837</x:v>
      </x:c>
      <x:c r="F1188" s="33">
        <x:f t="shared" si="680"/>
        <x:v>5.1870236478759546E-2</x:v>
      </x:c>
      <x:c r="G1188" s="33">
        <x:f t="shared" si="681"/>
        <x:v>3.6238202865397584E-2</x:v>
      </x:c>
      <x:c r="H1188" s="33">
        <x:f t="shared" si="682"/>
        <x:v>-9.3164085245145412E-4</x:v>
      </x:c>
      <x:c r="I1188" s="33">
        <x:f t="shared" si="683"/>
        <x:v>-2.3990020151620772E-4</x:v>
      </x:c>
      <x:c r="J1188" s="34">
        <x:f t="shared" si="684"/>
        <x:v>0.11001265983923704</x:v>
      </x:c>
      <x:c r="K1188" s="34">
        <x:f t="shared" si="685"/>
        <x:v>0.11924364864151552</x:v>
      </x:c>
      <x:c r="L1188" s="34">
        <x:f t="shared" si="686"/>
        <x:v>0.94183789565470399</x:v>
      </x:c>
      <x:c r="M1188" s="34">
        <x:f t="shared" si="687"/>
        <x:v>8.5458308974451683E-2</x:v>
      </x:c>
      <x:c r="N1188" s="34">
        <x:f t="shared" si="658"/>
        <x:v>1.2565525131099082</x:v>
      </x:c>
      <x:c r="O1188" s="35">
        <x:f t="shared" si="659"/>
        <x:v>0.18244864905275945</x:v>
      </x:c>
      <x:c r="P1188" s="26" t="b">
        <x:f t="shared" si="660"/>
        <x:v>0</x:v>
      </x:c>
      <x:c r="Q1188" s="26" t="b">
        <x:f t="shared" si="661"/>
        <x:v>0</x:v>
      </x:c>
      <x:c r="R1188" s="26" t="b">
        <x:f t="shared" si="662"/>
        <x:v>0</x:v>
      </x:c>
      <x:c r="S1188" s="26" t="b">
        <x:f t="shared" si="688"/>
        <x:v>0</x:v>
      </x:c>
      <x:c r="T1188" s="26" t="str">
        <x:f t="shared" si="689"/>
        <x:v>不调</x:v>
      </x:c>
      <x:c r="U1188" s="34">
        <x:f t="shared" si="663"/>
        <x:v>0.11001265983923704</x:v>
      </x:c>
      <x:c r="V1188" s="34">
        <x:f t="shared" si="664"/>
        <x:v>0.11924364864151552</x:v>
      </x:c>
      <x:c r="W1188" s="34">
        <x:f t="shared" si="665"/>
        <x:v>0.94183789565470399</x:v>
      </x:c>
      <x:c r="X1188" s="34">
        <x:f t="shared" si="666"/>
        <x:v>8.5458308974451683E-2</x:v>
      </x:c>
      <x:c r="Y1188" s="34">
        <x:f t="shared" si="690"/>
        <x:v>0.99998626710299976</x:v>
      </x:c>
      <x:c r="Z1188" s="34">
        <x:f t="shared" si="667"/>
        <x:v>0.11001114904671075</x:v>
      </x:c>
      <x:c r="AA1188" s="34">
        <x:f t="shared" si="668"/>
        <x:v>0.11924201108077079</x:v>
      </x:c>
      <x:c r="AB1188" s="34">
        <x:f t="shared" si="669"/>
        <x:v>0.9418249614918921</x:v>
      </x:c>
      <x:c r="AC1188" s="34">
        <x:f t="shared" si="670"/>
        <x:v>8.5457135384296723E-2</x:v>
      </x:c>
      <x:c r="AD1188" s="34">
        <x:f t="shared" si="671"/>
        <x:v>1.2565352570036705</x:v>
      </x:c>
      <x:c r="AE1188" s="34">
        <x:f t="shared" si="691"/>
        <x:v>1.2656911920356455</x:v>
      </x:c>
      <x:c r="AF1188" s="33">
        <x:f t="shared" si="672"/>
        <x:v>-7.233940703379016E-3</x:v>
      </x:c>
      <x:c r="AG1188" s="33">
        <x:f t="shared" si="692"/>
        <x:v>6.9551376637266848E-3</x:v>
      </x:c>
      <x:c r="AH1188" s="30">
        <x:f t="shared" si="693"/>
        <x:v>45471</x:v>
      </x:c>
      <x:c r="AI1188" s="36">
        <x:f t="shared" si="673"/>
        <x:v>2024</x:v>
      </x:c>
      <x:c r="AJ1188" s="36">
        <x:f t="shared" si="674"/>
        <x:v>9</x:v>
      </x:c>
      <x:c r="AK1188" s="26">
        <x:f t="shared" si="675"/>
        <x:v>0</x:v>
      </x:c>
      <x:c r="AL1188" s="34">
        <x:f t="shared" si="694"/>
        <x:v>1.24686269982868</x:v>
      </x:c>
      <x:c r="AM1188" s="35" t="str">
        <x:f t="shared" si="676"/>
      </x:c>
      <x:c r="AN1188" s="34">
        <x:f t="shared" si="695"/>
        <x:v>1.2656911920356455</x:v>
      </x:c>
      <x:c r="AO1188" s="35">
        <x:f t="shared" si="677"/>
        <x:v>-7.233940703379016E-3</x:v>
      </x:c>
      <x:c r="AP1188" s="31">
        <x:f t="shared" si="678"/>
        <x:v>1</x:v>
      </x:c>
      <x:c r="AQ1188" s="26" t="b">
        <x:f t="shared" si="679"/>
        <x:v>1</x:v>
      </x:c>
    </x:row>
    <x:row r="1189">
      <x:c r="A1189" s="30" t="n">
        <x:f>'净值底稿'!A1151</x:f>
        <x:v>45560</x:v>
      </x:c>
      <x:c r="B1189" s="32" t="n">
        <x:f>'净值底稿'!F1151</x:f>
        <x:v>1.5548794782378348</x:v>
      </x:c>
      <x:c r="C1189" s="32" t="n">
        <x:f>'净值底稿'!O1151</x:f>
        <x:v>1.0756918148768346</x:v>
      </x:c>
      <x:c r="D1189" s="32" t="n">
        <x:f>'净值底稿'!P1151</x:f>
        <x:v>1.718</x:v>
      </x:c>
      <x:c r="E1189" s="32" t="n">
        <x:f>'净值底稿'!Q1151</x:f>
        <x:v>2.0958</x:v>
      </x:c>
      <x:c r="F1189" s="33">
        <x:f t="shared" si="680"/>
        <x:v>-7.1726610713607197E-4</x:v>
      </x:c>
      <x:c r="G1189" s="33">
        <x:f t="shared" si="681"/>
        <x:v>9.4042120739536994E-3</x:v>
      </x:c>
      <x:c r="H1189" s="33">
        <x:f t="shared" si="682"/>
        <x:v>1.282200722694915E-3</x:v>
      </x:c>
      <x:c r="I1189" s="33">
        <x:f t="shared" si="683"/>
        <x:v>5.8069779718770143E-3</x:v>
      </x:c>
      <x:c r="J1189" s="34">
        <x:f t="shared" si="684"/>
        <x:v>0.10993224177809245</x:v>
      </x:c>
      <x:c r="K1189" s="34">
        <x:f t="shared" si="685"/>
        <x:v>0.12036338824109909</x:v>
      </x:c>
      <x:c r="L1189" s="34">
        <x:f t="shared" si="686"/>
        <x:v>0.9430325701381691</x:v>
      </x:c>
      <x:c r="M1189" s="34">
        <x:f t="shared" si="687"/>
        <x:v>8.5953383087013044E-2</x:v>
      </x:c>
      <x:c r="N1189" s="34">
        <x:f t="shared" si="658"/>
        <x:v>1.2592815832443736</x:v>
      </x:c>
      <x:c r="O1189" s="35">
        <x:f t="shared" si="659"/>
        <x:v>0.18287858179094871</x:v>
      </x:c>
      <x:c r="P1189" s="26" t="b">
        <x:f t="shared" si="660"/>
        <x:v>0</x:v>
      </x:c>
      <x:c r="Q1189" s="26" t="b">
        <x:f t="shared" si="661"/>
        <x:v>0</x:v>
      </x:c>
      <x:c r="R1189" s="26" t="b">
        <x:f t="shared" si="662"/>
        <x:v>0</x:v>
      </x:c>
      <x:c r="S1189" s="26" t="b">
        <x:f t="shared" si="688"/>
        <x:v>0</x:v>
      </x:c>
      <x:c r="T1189" s="26" t="str">
        <x:f t="shared" si="689"/>
        <x:v>不调</x:v>
      </x:c>
      <x:c r="U1189" s="34">
        <x:f t="shared" si="663"/>
        <x:v>0.10993224177809245</x:v>
      </x:c>
      <x:c r="V1189" s="34">
        <x:f t="shared" si="664"/>
        <x:v>0.12036338824109909</x:v>
      </x:c>
      <x:c r="W1189" s="34">
        <x:f t="shared" si="665"/>
        <x:v>0.9430325701381691</x:v>
      </x:c>
      <x:c r="X1189" s="34">
        <x:f t="shared" si="666"/>
        <x:v>8.5953383087013044E-2</x:v>
      </x:c>
      <x:c r="Y1189" s="34">
        <x:f t="shared" si="690"/>
        <x:v>0.99998626710299976</x:v>
      </x:c>
      <x:c r="Z1189" s="34">
        <x:f t="shared" si="667"/>
        <x:v>0.1099307320899391</x:v>
      </x:c>
      <x:c r="AA1189" s="34">
        <x:f t="shared" si="668"/>
        <x:v>0.12036173530308578</x:v>
      </x:c>
      <x:c r="AB1189" s="34">
        <x:f t="shared" si="669"/>
        <x:v>0.94301961956901548</x:v>
      </x:c>
      <x:c r="AC1189" s="34">
        <x:f t="shared" si="670"/>
        <x:v>8.5952202698056285E-2</x:v>
      </x:c>
      <x:c r="AD1189" s="34">
        <x:f t="shared" si="671"/>
        <x:v>1.2592642896600967</x:v>
      </x:c>
      <x:c r="AE1189" s="34">
        <x:f t="shared" si="691"/>
        <x:v>1.2656911920356455</x:v>
      </x:c>
      <x:c r="AF1189" s="33">
        <x:f t="shared" si="672"/>
        <x:v>-5.0777807540970388E-3</x:v>
      </x:c>
      <x:c r="AG1189" s="33">
        <x:f t="shared" si="692"/>
        <x:v>2.1718711362972432E-3</x:v>
      </x:c>
      <x:c r="AH1189" s="30">
        <x:f t="shared" si="693"/>
        <x:v>45471</x:v>
      </x:c>
      <x:c r="AI1189" s="36">
        <x:f t="shared" si="673"/>
        <x:v>2024</x:v>
      </x:c>
      <x:c r="AJ1189" s="36">
        <x:f t="shared" si="674"/>
        <x:v>9</x:v>
      </x:c>
      <x:c r="AK1189" s="26">
        <x:f t="shared" si="675"/>
        <x:v>0</x:v>
      </x:c>
      <x:c r="AL1189" s="34">
        <x:f t="shared" si="694"/>
        <x:v>1.24686269982868</x:v>
      </x:c>
      <x:c r="AM1189" s="35" t="str">
        <x:f t="shared" si="676"/>
      </x:c>
      <x:c r="AN1189" s="34">
        <x:f t="shared" si="695"/>
        <x:v>1.2656911920356455</x:v>
      </x:c>
      <x:c r="AO1189" s="35">
        <x:f t="shared" si="677"/>
        <x:v>-5.0777807540970388E-3</x:v>
      </x:c>
      <x:c r="AP1189" s="31">
        <x:f t="shared" si="678"/>
        <x:v>1</x:v>
      </x:c>
      <x:c r="AQ1189" s="26" t="b">
        <x:f t="shared" si="679"/>
        <x:v>1</x:v>
      </x:c>
    </x:row>
    <x:row r="1190">
      <x:c r="A1190" s="30" t="n">
        <x:f>'净值底稿'!A1152</x:f>
        <x:v>45561</x:v>
      </x:c>
      <x:c r="B1190" s="32" t="n">
        <x:f>'净值底稿'!F1152</x:f>
        <x:v>1.5978497058208325</x:v>
      </x:c>
      <x:c r="C1190" s="32" t="n">
        <x:f>'净值底稿'!O1152</x:f>
        <x:v>1.113293378081756</x:v>
      </x:c>
      <x:c r="D1190" s="32" t="n">
        <x:f>'净值底稿'!P1152</x:f>
        <x:v>1.7162</x:v>
      </x:c>
      <x:c r="E1190" s="32" t="n">
        <x:f>'净值底稿'!Q1152</x:f>
        <x:v>2.1008</x:v>
      </x:c>
      <x:c r="F1190" s="33">
        <x:f t="shared" si="680"/>
        <x:v>2.7635728803686144E-2</x:v>
      </x:c>
      <x:c r="G1190" s="33">
        <x:f t="shared" si="681"/>
        <x:v>3.4955702632381458E-2</x:v>
      </x:c>
      <x:c r="H1190" s="33">
        <x:f t="shared" si="682"/>
        <x:v>-1.0477299185098765E-3</x:v>
      </x:c>
      <x:c r="I1190" s="33">
        <x:f t="shared" si="683"/>
        <x:v>2.3857238286095761E-3</x:v>
      </x:c>
      <x:c r="J1190" s="34">
        <x:f t="shared" si="684"/>
        <x:v>0.11296874798916734</x:v>
      </x:c>
      <x:c r="K1190" s="34">
        <x:f t="shared" si="685"/>
        <x:v>0.12456906433065786</x:v>
      </x:c>
      <x:c r="L1190" s="34">
        <x:f t="shared" si="686"/>
        <x:v>0.94203158969985124</x:v>
      </x:c>
      <x:c r="M1190" s="34">
        <x:f t="shared" si="687"/>
        <x:v>8.6157260916154513E-2</x:v>
      </x:c>
      <x:c r="N1190" s="34">
        <x:f t="shared" si="658"/>
        <x:v>1.265726662935831</x:v>
      </x:c>
      <x:c r="O1190" s="35">
        <x:f t="shared" si="659"/>
        <x:v>0.18766912262783525</x:v>
      </x:c>
      <x:c r="P1190" s="26" t="b">
        <x:f t="shared" si="660"/>
        <x:v>0</x:v>
      </x:c>
      <x:c r="Q1190" s="26" t="b">
        <x:f t="shared" si="661"/>
        <x:v>0</x:v>
      </x:c>
      <x:c r="R1190" s="26" t="b">
        <x:f t="shared" si="662"/>
        <x:v>0</x:v>
      </x:c>
      <x:c r="S1190" s="26" t="b">
        <x:f t="shared" si="688"/>
        <x:v>0</x:v>
      </x:c>
      <x:c r="T1190" s="26" t="str">
        <x:f t="shared" si="689"/>
        <x:v>不调</x:v>
      </x:c>
      <x:c r="U1190" s="34">
        <x:f t="shared" si="663"/>
        <x:v>0.11296874798916734</x:v>
      </x:c>
      <x:c r="V1190" s="34">
        <x:f t="shared" si="664"/>
        <x:v>0.12456906433065786</x:v>
      </x:c>
      <x:c r="W1190" s="34">
        <x:f t="shared" si="665"/>
        <x:v>0.94203158969985124</x:v>
      </x:c>
      <x:c r="X1190" s="34">
        <x:f t="shared" si="666"/>
        <x:v>8.6157260916154513E-2</x:v>
      </x:c>
      <x:c r="Y1190" s="34">
        <x:f t="shared" si="690"/>
        <x:v>0.99998626710299976</x:v>
      </x:c>
      <x:c r="Z1190" s="34">
        <x:f t="shared" si="667"/>
        <x:v>0.11296719660098696</x:v>
      </x:c>
      <x:c r="AA1190" s="34">
        <x:f t="shared" si="668"/>
        <x:v>0.12456735363652799</x:v>
      </x:c>
      <x:c r="AB1190" s="34">
        <x:f t="shared" si="669"/>
        <x:v>0.94201865287705888</x:v>
      </x:c>
      <x:c r="AC1190" s="34">
        <x:f t="shared" si="670"/>
        <x:v>8.6156077727364527E-2</x:v>
      </x:c>
      <x:c r="AD1190" s="34">
        <x:f t="shared" si="671"/>
        <x:v>1.2657092808419383</x:v>
      </x:c>
      <x:c r="AE1190" s="34">
        <x:f t="shared" si="691"/>
        <x:v>1.2657092808419383</x:v>
      </x:c>
      <x:c r="AF1190" s="33">
        <x:f t="shared" si="672"/>
        <x:v>0</x:v>
      </x:c>
      <x:c r="AG1190" s="33">
        <x:f t="shared" si="692"/>
        <x:v>5.1180607873675399E-3</x:v>
      </x:c>
      <x:c r="AH1190" s="30">
        <x:f t="shared" si="693"/>
        <x:v>45471</x:v>
      </x:c>
      <x:c r="AI1190" s="36">
        <x:f t="shared" si="673"/>
        <x:v>2024</x:v>
      </x:c>
      <x:c r="AJ1190" s="36">
        <x:f t="shared" si="674"/>
        <x:v>9</x:v>
      </x:c>
      <x:c r="AK1190" s="26">
        <x:f t="shared" si="675"/>
        <x:v>0</x:v>
      </x:c>
      <x:c r="AL1190" s="34">
        <x:f t="shared" si="694"/>
        <x:v>1.24686269982868</x:v>
      </x:c>
      <x:c r="AM1190" s="35" t="str">
        <x:f t="shared" si="676"/>
      </x:c>
      <x:c r="AN1190" s="34">
        <x:f t="shared" si="695"/>
        <x:v>1.2657092808419383</x:v>
      </x:c>
      <x:c r="AO1190" s="35">
        <x:f t="shared" si="677"/>
        <x:v>0</x:v>
      </x:c>
      <x:c r="AP1190" s="31">
        <x:f t="shared" si="678"/>
        <x:v>1</x:v>
      </x:c>
      <x:c r="AQ1190" s="26" t="b">
        <x:f t="shared" si="679"/>
        <x:v>1</x:v>
      </x:c>
    </x:row>
    <x:row r="1191">
      <x:c r="A1191" s="30" t="n">
        <x:f>'净值底稿'!A1153</x:f>
        <x:v>45562</x:v>
      </x:c>
      <x:c r="B1191" s="32" t="n">
        <x:f>'净值底稿'!F1153</x:f>
        <x:v>1.6722621922895675</x:v>
      </x:c>
      <x:c r="C1191" s="32" t="n">
        <x:f>'净值底稿'!O1153</x:f>
        <x:v>1.1600688141254114</x:v>
      </x:c>
      <x:c r="D1191" s="32" t="n">
        <x:f>'净值底稿'!P1153</x:f>
        <x:v>1.7069</x:v>
      </x:c>
      <x:c r="E1191" s="32" t="n">
        <x:f>'净值底稿'!Q1153</x:f>
        <x:v>2.1008</x:v>
      </x:c>
      <x:c r="F1191" s="33">
        <x:f t="shared" si="680"/>
        <x:v>4.6570391569154879E-2</x:v>
      </x:c>
      <x:c r="G1191" s="33">
        <x:f t="shared" si="681"/>
        <x:v>4.2015372555481489E-2</x:v>
      </x:c>
      <x:c r="H1191" s="33">
        <x:f t="shared" si="682"/>
        <x:v>-5.4189488404614572E-3</x:v>
      </x:c>
      <x:c r="I1191" s="33">
        <x:f t="shared" si="683"/>
        <x:v>0</x:v>
      </x:c>
      <x:c r="J1191" s="34">
        <x:f t="shared" si="684"/>
        <x:v>0.11822812318116463</x:v>
      </x:c>
      <x:c r="K1191" s="34">
        <x:f t="shared" si="685"/>
        <x:v>0.12980109740781712</x:v>
      </x:c>
      <x:c r="L1191" s="34">
        <x:f t="shared" si="686"/>
        <x:v>0.93691390199035773</x:v>
      </x:c>
      <x:c r="M1191" s="34">
        <x:f t="shared" si="687"/>
        <x:v>8.6156077727364527E-2</x:v>
      </x:c>
      <x:c r="N1191" s="34">
        <x:f t="shared" si="658"/>
        <x:v>1.2710992003067039</x:v>
      </x:c>
      <x:c r="O1191" s="35">
        <x:f t="shared" si="659"/>
        <x:v>0.19512971177161839</x:v>
      </x:c>
      <x:c r="P1191" s="26" t="b">
        <x:f t="shared" si="660"/>
        <x:v>0</x:v>
      </x:c>
      <x:c r="Q1191" s="26" t="b">
        <x:f t="shared" si="661"/>
        <x:v>0</x:v>
      </x:c>
      <x:c r="R1191" s="26" t="b">
        <x:f t="shared" si="662"/>
        <x:v>0</x:v>
      </x:c>
      <x:c r="S1191" s="26" t="b">
        <x:f t="shared" si="688"/>
        <x:v>0</x:v>
      </x:c>
      <x:c r="T1191" s="26" t="str">
        <x:f t="shared" si="689"/>
        <x:v>不调</x:v>
      </x:c>
      <x:c r="U1191" s="34">
        <x:f t="shared" si="663"/>
        <x:v>0.11822812318116463</x:v>
      </x:c>
      <x:c r="V1191" s="34">
        <x:f t="shared" si="664"/>
        <x:v>0.12980109740781712</x:v>
      </x:c>
      <x:c r="W1191" s="34">
        <x:f t="shared" si="665"/>
        <x:v>0.93691390199035773</x:v>
      </x:c>
      <x:c r="X1191" s="34">
        <x:f t="shared" si="666"/>
        <x:v>8.6156077727364527E-2</x:v>
      </x:c>
      <x:c r="Y1191" s="34">
        <x:f t="shared" si="690"/>
        <x:v>0.99998626710299976</x:v>
      </x:c>
      <x:c r="Z1191" s="34">
        <x:f t="shared" si="667"/>
        <x:v>0.11822649956652645</x:v>
      </x:c>
      <x:c r="AA1191" s="34">
        <x:f t="shared" si="668"/>
        <x:v>0.1297993148627159</x:v>
      </x:c>
      <x:c r="AB1191" s="34">
        <x:f t="shared" si="669"/>
        <x:v>0.93690103544824366</x:v>
      </x:c>
      <x:c r="AC1191" s="34">
        <x:f t="shared" si="670"/>
        <x:v>8.6154894554823155E-2</x:v>
      </x:c>
      <x:c r="AD1191" s="34">
        <x:f t="shared" si="671"/>
        <x:v>1.2710817444323093</x:v>
      </x:c>
      <x:c r="AE1191" s="34">
        <x:f t="shared" si="691"/>
        <x:v>1.2710817444323093</x:v>
      </x:c>
      <x:c r="AF1191" s="33">
        <x:f t="shared" si="672"/>
        <x:v>0</x:v>
      </x:c>
      <x:c r="AG1191" s="33">
        <x:f t="shared" si="692"/>
        <x:v>4.2446268441653778E-3</x:v>
      </x:c>
      <x:c r="AH1191" s="30">
        <x:f t="shared" si="693"/>
        <x:v>45471</x:v>
      </x:c>
      <x:c r="AI1191" s="36">
        <x:f t="shared" si="673"/>
        <x:v>2024</x:v>
      </x:c>
      <x:c r="AJ1191" s="36">
        <x:f t="shared" si="674"/>
        <x:v>9</x:v>
      </x:c>
      <x:c r="AK1191" s="26">
        <x:f t="shared" si="675"/>
        <x:v>0</x:v>
      </x:c>
      <x:c r="AL1191" s="34">
        <x:f t="shared" si="694"/>
        <x:v>1.24686269982868</x:v>
      </x:c>
      <x:c r="AM1191" s="35" t="str">
        <x:f t="shared" si="676"/>
      </x:c>
      <x:c r="AN1191" s="34">
        <x:f t="shared" si="695"/>
        <x:v>1.2710817444323093</x:v>
      </x:c>
      <x:c r="AO1191" s="35">
        <x:f t="shared" si="677"/>
        <x:v>0</x:v>
      </x:c>
      <x:c r="AP1191" s="31">
        <x:f t="shared" si="678"/>
        <x:v>1</x:v>
      </x:c>
      <x:c r="AQ1191" s="26" t="b">
        <x:f t="shared" si="679"/>
        <x:v>1</x:v>
      </x:c>
    </x:row>
    <x:row r="1192">
      <x:c r="A1192" s="30" t="n">
        <x:f>'净值底稿'!A1154</x:f>
        <x:v>45565</x:v>
      </x:c>
      <x:c r="B1192" s="32" t="n">
        <x:f>'净值底稿'!F1154</x:f>
        <x:v>1.8414793955578925</x:v>
      </x:c>
      <x:c r="C1192" s="32" t="n">
        <x:f>'净值底稿'!O1154</x:f>
        <x:v>1.264730047199221</x:v>
      </x:c>
      <x:c r="D1192" s="32" t="n">
        <x:f>'净值底稿'!P1154</x:f>
        <x:v>1.7015</x:v>
      </x:c>
      <x:c r="E1192" s="32" t="n">
        <x:f>'净值底稿'!Q1154</x:f>
        <x:v>2.0936</x:v>
      </x:c>
      <x:c r="F1192" s="33">
        <x:f t="shared" si="680"/>
        <x:v>0.10119059322667723</x:v>
      </x:c>
      <x:c r="G1192" s="33">
        <x:f t="shared" si="681"/>
        <x:v>9.0219848856737839E-2</x:v>
      </x:c>
      <x:c r="H1192" s="33">
        <x:f t="shared" si="682"/>
        <x:v>-3.1636299724647765E-3</x:v>
      </x:c>
      <x:c r="I1192" s="33">
        <x:f t="shared" si="683"/>
        <x:v>-3.4272658035034986E-3</x:v>
      </x:c>
      <x:c r="J1192" s="34">
        <x:f t="shared" si="684"/>
        <x:v>0.13018990919277676</x:v>
      </x:c>
      <x:c r="K1192" s="34">
        <x:f t="shared" si="685"/>
        <x:v>0.14150978943133824</x:v>
      </x:c>
      <x:c r="L1192" s="34">
        <x:f t="shared" si="686"/>
        <x:v>0.93393702725126626</x:v>
      </x:c>
      <x:c r="M1192" s="34">
        <x:f t="shared" si="687"/>
        <x:v>8.5859618830910964E-2</x:v>
      </x:c>
      <x:c r="N1192" s="34">
        <x:f t="shared" si="658"/>
        <x:v>1.2914963447062922</x:v>
      </x:c>
      <x:c r="O1192" s="35">
        <x:f t="shared" si="659"/>
        <x:v>0.21037589439395904</x:v>
      </x:c>
      <x:c r="P1192" s="26" t="b">
        <x:f t="shared" si="660"/>
        <x:v>0</x:v>
      </x:c>
      <x:c r="Q1192" s="26" t="b">
        <x:f t="shared" si="661"/>
        <x:v>1</x:v>
      </x:c>
      <x:c r="R1192" s="26" t="b">
        <x:f t="shared" si="662"/>
        <x:v>0</x:v>
      </x:c>
      <x:c r="S1192" s="26" t="b">
        <x:f t="shared" si="688"/>
        <x:v>1</x:v>
      </x:c>
      <x:c r="T1192" s="26" t="str">
        <x:f t="shared" si="689"/>
        <x:v>季度</x:v>
      </x:c>
      <x:c r="U1192" s="34">
        <x:f t="shared" si="663"/>
        <x:v>0.13584984931205751</x:v>
      </x:c>
      <x:c r="V1192" s="34">
        <x:f t="shared" si="664"/>
        <x:v>0.13584984931205751</x:v>
      </x:c>
      <x:c r="W1192" s="34">
        <x:f t="shared" si="665"/>
        <x:v>0.93393702725126626</x:v>
      </x:c>
      <x:c r="X1192" s="34">
        <x:f t="shared" si="666"/>
        <x:v>8.5859618830910964E-2</x:v>
      </x:c>
      <x:c r="Y1192" s="34">
        <x:f t="shared" si="690"/>
        <x:v>0.99995880187477393</x:v>
      </x:c>
      <x:c r="Z1192" s="34">
        <x:f t="shared" si="667"/>
        <x:v>0.13584425255295363</x:v>
      </x:c>
      <x:c r="AA1192" s="34">
        <x:f t="shared" si="668"/>
        <x:v>0.13584425255295363</x:v>
      </x:c>
      <x:c r="AB1192" s="34">
        <x:f t="shared" si="669"/>
        <x:v>0.93389855079666428</x:v>
      </x:c>
      <x:c r="AC1192" s="34">
        <x:f t="shared" si="670"/>
        <x:v>8.5856081575582499E-2</x:v>
      </x:c>
      <x:c r="AD1192" s="34">
        <x:f t="shared" si="671"/>
        <x:v>1.2914431374781539</x:v>
      </x:c>
      <x:c r="AE1192" s="34">
        <x:f t="shared" si="691"/>
        <x:v>1.2914431374781539</x:v>
      </x:c>
      <x:c r="AF1192" s="33">
        <x:f t="shared" si="672"/>
        <x:v>0</x:v>
      </x:c>
      <x:c r="AG1192" s="33">
        <x:f t="shared" si="692"/>
        <x:v>1.6018948533430777E-2</x:v>
      </x:c>
      <x:c r="AH1192" s="30">
        <x:f t="shared" si="693"/>
        <x:v>45565</x:v>
      </x:c>
      <x:c r="AI1192" s="36">
        <x:f t="shared" si="673"/>
        <x:v>2024</x:v>
      </x:c>
      <x:c r="AJ1192" s="36">
        <x:f t="shared" si="674"/>
        <x:v>9</x:v>
      </x:c>
      <x:c r="AK1192" s="26">
        <x:f t="shared" si="675"/>
        <x:v>1</x:v>
      </x:c>
      <x:c r="AL1192" s="34">
        <x:f t="shared" si="694"/>
        <x:v>1.24686269982868</x:v>
      </x:c>
      <x:c r="AM1192" s="35">
        <x:f t="shared" si="676"/>
        <x:v>3.5754087162603643E-2</x:v>
      </x:c>
      <x:c r="AN1192" s="34">
        <x:f t="shared" si="695"/>
        <x:v>1.2914431374781539</x:v>
      </x:c>
      <x:c r="AO1192" s="35">
        <x:f t="shared" si="677"/>
        <x:v>0</x:v>
      </x:c>
      <x:c r="AP1192" s="31">
        <x:f t="shared" si="678"/>
        <x:v>1</x:v>
      </x:c>
      <x:c r="AQ1192" s="26" t="b">
        <x:f t="shared" si="679"/>
        <x:v>1</x:v>
      </x:c>
    </x:row>
    <x:row r="1193">
      <x:c r="A1193" s="30" t="n">
        <x:f>'净值底稿'!A1155</x:f>
        <x:v>45573</x:v>
      </x:c>
      <x:c r="B1193" s="32" t="n">
        <x:f>'净值底稿'!F1155</x:f>
        <x:v>2.0382634790118126</x:v>
      </x:c>
      <x:c r="C1193" s="32" t="n">
        <x:f>'净值底稿'!O1155</x:f>
        <x:v>1.3439524908060512</x:v>
      </x:c>
      <x:c r="D1193" s="32" t="n">
        <x:f>'净值底稿'!P1155</x:f>
        <x:v>1.6986</x:v>
      </x:c>
      <x:c r="E1193" s="32" t="n">
        <x:f>'净值底稿'!Q1155</x:f>
        <x:v>2.0877</x:v>
      </x:c>
      <x:c r="F1193" s="33">
        <x:f t="shared" si="680"/>
        <x:v>0.10686195236754337</x:v>
      </x:c>
      <x:c r="G1193" s="33">
        <x:f t="shared" si="681"/>
        <x:v>6.2639805057427278E-2</x:v>
      </x:c>
      <x:c r="H1193" s="33">
        <x:f t="shared" si="682"/>
        <x:v>-1.7043784895679481E-3</x:v>
      </x:c>
      <x:c r="I1193" s="33">
        <x:f t="shared" si="683"/>
        <x:v>-2.8181123423767218E-3</x:v>
      </x:c>
      <x:c r="J1193" s="34">
        <x:f t="shared" si="684"/>
        <x:v>0.15036083459867189</x:v>
      </x:c>
      <x:c r="K1193" s="34">
        <x:f t="shared" si="685"/>
        <x:v>0.14435351005104255</x:v>
      </x:c>
      <x:c r="L1193" s="34">
        <x:f t="shared" si="686"/>
        <x:v>0.93230683419524774</x:v>
      </x:c>
      <x:c r="M1193" s="34">
        <x:f t="shared" si="687"/>
        <x:v>8.561412949242625E-2</x:v>
      </x:c>
      <x:c r="N1193" s="34">
        <x:f t="shared" si="658"/>
        <x:v>1.3126353083373883</x:v>
      </x:c>
      <x:c r="O1193" s="35">
        <x:f t="shared" si="659"/>
        <x:v>0.2245211162443938</x:v>
      </x:c>
      <x:c r="P1193" s="26" t="b">
        <x:f t="shared" si="660"/>
        <x:v>0</x:v>
      </x:c>
      <x:c r="Q1193" s="26" t="b">
        <x:f t="shared" si="661"/>
        <x:v>0</x:v>
      </x:c>
      <x:c r="R1193" s="26" t="b">
        <x:f t="shared" si="662"/>
        <x:v>0</x:v>
      </x:c>
      <x:c r="S1193" s="26" t="b">
        <x:f t="shared" si="688"/>
        <x:v>0</x:v>
      </x:c>
      <x:c r="T1193" s="26" t="str">
        <x:f t="shared" si="689"/>
        <x:v>不调</x:v>
      </x:c>
      <x:c r="U1193" s="34">
        <x:f t="shared" si="663"/>
        <x:v>0.15036083459867189</x:v>
      </x:c>
      <x:c r="V1193" s="34">
        <x:f t="shared" si="664"/>
        <x:v>0.14435351005104255</x:v>
      </x:c>
      <x:c r="W1193" s="34">
        <x:f t="shared" si="665"/>
        <x:v>0.93230683419524774</x:v>
      </x:c>
      <x:c r="X1193" s="34">
        <x:f t="shared" si="666"/>
        <x:v>8.561412949242625E-2</x:v>
      </x:c>
      <x:c r="Y1193" s="34">
        <x:f t="shared" si="690"/>
        <x:v>0.99989014210444149</x:v>
      </x:c>
      <x:c r="Z1193" s="34">
        <x:f t="shared" si="667"/>
        <x:v>0.15034431627380845</x:v>
      </x:c>
      <x:c r="AA1193" s="34">
        <x:f t="shared" si="668"/>
        <x:v>0.14433765167821186</x:v>
      </x:c>
      <x:c r="AB1193" s="34">
        <x:f t="shared" si="669"/>
        <x:v>0.93220441292842826</x:v>
      </x:c>
      <x:c r="AC1193" s="34">
        <x:f t="shared" si="670"/>
        <x:v>8.5604724104330135E-2</x:v>
      </x:c>
      <x:c r="AD1193" s="34">
        <x:f t="shared" si="671"/>
        <x:v>1.3124911049847785</x:v>
      </x:c>
      <x:c r="AE1193" s="34">
        <x:f t="shared" si="691"/>
        <x:v>1.3124911049847785</x:v>
      </x:c>
      <x:c r="AF1193" s="33">
        <x:f t="shared" si="672"/>
        <x:v>0</x:v>
      </x:c>
      <x:c r="AG1193" s="33">
        <x:f t="shared" si="692"/>
        <x:v>1.6298021101978755E-2</x:v>
      </x:c>
      <x:c r="AH1193" s="30">
        <x:f t="shared" si="693"/>
        <x:v>45565</x:v>
      </x:c>
      <x:c r="AI1193" s="36">
        <x:f t="shared" si="673"/>
        <x:v>2024</x:v>
      </x:c>
      <x:c r="AJ1193" s="36">
        <x:f t="shared" si="674"/>
        <x:v>10</x:v>
      </x:c>
      <x:c r="AK1193" s="26">
        <x:f t="shared" si="675"/>
        <x:v>0</x:v>
      </x:c>
      <x:c r="AL1193" s="34">
        <x:f t="shared" si="694"/>
        <x:v>1.2914431374781539</x:v>
      </x:c>
      <x:c r="AM1193" s="35" t="str">
        <x:f t="shared" si="676"/>
      </x:c>
      <x:c r="AN1193" s="34">
        <x:f t="shared" si="695"/>
        <x:v>1.3124911049847785</x:v>
      </x:c>
      <x:c r="AO1193" s="35">
        <x:f t="shared" si="677"/>
        <x:v>0</x:v>
      </x:c>
      <x:c r="AP1193" s="31">
        <x:f t="shared" si="678"/>
        <x:v>1</x:v>
      </x:c>
      <x:c r="AQ1193" s="26" t="b">
        <x:f t="shared" si="679"/>
        <x:v>1</x:v>
      </x:c>
    </x:row>
    <x:row r="1194">
      <x:c r="A1194" s="30" t="n">
        <x:f>'净值底稿'!A1156</x:f>
        <x:v>45574</x:v>
      </x:c>
      <x:c r="B1194" s="32" t="n">
        <x:f>'净值底稿'!F1156</x:f>
        <x:v>1.9303504419131223</x:v>
      </x:c>
      <x:c r="C1194" s="32" t="n">
        <x:f>'净值底稿'!O1156</x:f>
        <x:v>1.2418096046530895</x:v>
      </x:c>
      <x:c r="D1194" s="32" t="n">
        <x:f>'净值底稿'!P1156</x:f>
        <x:v>1.6982</x:v>
      </x:c>
      <x:c r="E1194" s="32" t="n">
        <x:f>'净值底稿'!Q1156</x:f>
        <x:v>2.07</x:v>
      </x:c>
      <x:c r="F1194" s="33">
        <x:f t="shared" si="680"/>
        <x:v>-5.2943615096812002E-2</x:v>
      </x:c>
      <x:c r="G1194" s="33">
        <x:f t="shared" si="681"/>
        <x:v>-7.6001857842236897E-2</x:v>
      </x:c>
      <x:c r="H1194" s="33">
        <x:f t="shared" si="682"/>
        <x:v>-2.3548804898165798E-4</x:v>
      </x:c>
      <x:c r="I1194" s="33">
        <x:f t="shared" si="683"/>
        <x:v>-8.4782296306941118E-3</x:v>
      </x:c>
      <x:c r="J1194" s="34">
        <x:f t="shared" si="684"/>
        <x:v>0.14238454466101458</x:v>
      </x:c>
      <x:c r="K1194" s="34">
        <x:f t="shared" si="685"/>
        <x:v>0.13336772199408209</x:v>
      </x:c>
      <x:c r="L1194" s="34">
        <x:f t="shared" si="686"/>
        <x:v>0.93198488992997564</x:v>
      </x:c>
      <x:c r="M1194" s="34">
        <x:f t="shared" si="687"/>
        <x:v>8.4878947595901408E-2</x:v>
      </x:c>
      <x:c r="N1194" s="34" t="n">
        <x:f t="shared" ref="N1194:N1257" si="696">SUM(J1194:M1194)</x:f>
        <x:v>1.2926161041809736</x:v>
      </x:c>
      <x:c r="O1194" s="35" t="n">
        <x:f t="shared" ref="O1194:O1257" si="697">IFERROR((J1194+K1194)/N1194,0)</x:f>
        <x:v>0.21332881879095775</x:v>
      </x:c>
      <x:c r="P1194" s="26" t="b">
        <x:f t="shared" ref="P1194:P1257" si="698">AND(MONTH(A1194)=12,OR(A1195="",YEAR(A1194)&lt;&gt;YEAR(A1195)))</x:f>
        <x:v>0</x:v>
      </x:c>
      <x:c r="Q1194" s="26" t="b">
        <x:f t="shared" ref="Q1194:Q1257" si="699">AND(MOD(MONTH(A1194),3)=0,OR(A1195="",MONTH(A1194)&lt;&gt;MONTH(A1195)))</x:f>
        <x:v>0</x:v>
      </x:c>
      <x:c r="R1194" s="26" t="b">
        <x:f t="shared" ref="R1194:R1257" si="700">OR(O1194&gt;$E$7,O1194&lt;$E$6)</x:f>
        <x:v>0</x:v>
      </x:c>
      <x:c r="S1194" s="26" t="b">
        <x:f t="shared" si="688"/>
        <x:v>0</x:v>
      </x:c>
      <x:c r="T1194" s="26" t="str">
        <x:f t="shared" si="689"/>
        <x:v>不调</x:v>
      </x:c>
      <x:c r="U1194" s="34" t="n">
        <x:f t="shared" ref="U1194:U1257" si="701">IF(OR(T1194="年末+季度",T1194="季度+动态"),N1194*$E$5/2,IF(T1194="季度",(J1194+K1194)/2,IF(T1194="动态",N1194*$E$5*IF(J1194+K1194=0,0.5,J1194/(J1194+K1194)),J1194)))</x:f>
        <x:v>0.14238454466101458</x:v>
      </x:c>
      <x:c r="V1194" s="34" t="n">
        <x:f t="shared" ref="V1194:V1257" si="702">IF(OR(T1194="年末+季度",T1194="季度+动态"),N1194*$E$5/2,IF(T1194="季度",(J1194+K1194)/2,IF(T1194="动态",N1194*$E$5*IF(J1194+K1194=0,0.5,K1194/(J1194+K1194)),K1194)))</x:f>
        <x:v>0.1333677219940821</x:v>
      </x:c>
      <x:c r="W1194" s="34" t="n">
        <x:f t="shared" ref="W1194:W1257" si="703">IF(OR(T1194="年末+季度",T1194="季度+动态",T1194="动态"),N1194*(1-$E$5)*IF(L1194+M1194=0,$B$7/($B$7+$B$8),L1194/(L1194+M1194)),L1194)</x:f>
        <x:v>0.9319848899299756</x:v>
      </x:c>
      <x:c r="X1194" s="34" t="n">
        <x:f t="shared" ref="X1194:X1257" si="704">IF(OR(T1194="年末+季度",T1194="季度+动态",T1194="动态"),N1194*(1-$E$5)*IF(L1194+M1194=0,$B$8/($B$7+$B$8),M1194/(L1194+M1194)),M1194)</x:f>
        <x:v>0.08487894759590141</x:v>
      </x:c>
      <x:c r="Y1194" s="34">
        <x:f t="shared" si="690"/>
        <x:v>0.99998626710299976</x:v>
      </x:c>
      <x:c r="Z1194" s="34" t="n">
        <x:f t="shared" ref="Z1194:Z1257" si="705">U1194*Y1194</x:f>
        <x:v>0.14238258930872832</x:v>
      </x:c>
      <x:c r="AA1194" s="34" t="n">
        <x:f t="shared" ref="AA1194:AA1257" si="706">V1194*Y1194</x:f>
        <x:v>0.1333658904688928</x:v>
      </x:c>
      <x:c r="AB1194" s="34" t="n">
        <x:f t="shared" ref="AB1194:AB1257" si="707">W1194*Y1194</x:f>
        <x:v>0.9319720910774765</x:v>
      </x:c>
      <x:c r="AC1194" s="34" t="n">
        <x:f t="shared" ref="AC1194:AC1257" si="708">X1194*Y1194</x:f>
        <x:v>0.08487778196205659</x:v>
      </x:c>
      <x:c r="AD1194" s="34" t="n">
        <x:f t="shared" ref="AD1194:AD1257" si="709">SUM(Z1194:AC1194)</x:f>
        <x:v>1.292598352817154</x:v>
      </x:c>
      <x:c r="AE1194" s="34">
        <x:f t="shared" si="691"/>
        <x:v>1.3124911049847785</x:v>
      </x:c>
      <x:c r="AF1194" s="33" t="n">
        <x:f t="shared" ref="AF1194:AF1257" si="710">AD1194/AE1194-1</x:f>
        <x:v>-0.015156485321746294</x:v>
      </x:c>
      <x:c r="AG1194" s="33">
        <x:f t="shared" si="692"/>
        <x:v>-1.5156485321746294E-2</x:v>
      </x:c>
      <x:c r="AH1194" s="30">
        <x:f t="shared" si="693"/>
        <x:v>45565</x:v>
      </x:c>
      <x:c r="AI1194" s="36" t="n">
        <x:f t="shared" ref="AI1194:AI1257" si="711">YEAR(A1194)</x:f>
        <x:v>2024</x:v>
      </x:c>
      <x:c r="AJ1194" s="36" t="n">
        <x:f t="shared" ref="AJ1194:AJ1257" si="712">MONTH(A1194)</x:f>
        <x:v>10</x:v>
      </x:c>
      <x:c r="AK1194" s="26" t="n">
        <x:f t="shared" ref="AK1194:AK1257" si="713">IF(MONTH(A1194)&lt;&gt;MONTH(A1195),1,0)</x:f>
        <x:v>0</x:v>
      </x:c>
      <x:c r="AL1194" s="34">
        <x:f t="shared" si="694"/>
        <x:v>1.2914431374781539</x:v>
      </x:c>
      <x:c r="AM1194" s="35" t="str">
        <x:f t="shared" ref="AM1194:AM1257" si="714">IF(AK1194,AD1194/AL1194-1,"")</x:f>
      </x:c>
      <x:c r="AN1194" s="34">
        <x:f t="shared" si="695"/>
        <x:v>1.3124911049847785</x:v>
      </x:c>
      <x:c r="AO1194" s="35" t="n">
        <x:f t="shared" ref="AO1194:AO1257" si="715">AD1194/AN1194-1</x:f>
        <x:v>-0.015156485321746294</x:v>
      </x:c>
      <x:c r="AP1194" s="31" t="n">
        <x:f t="shared" ref="AP1194:AP1257" si="716">IFERROR(SUM(Z1194:AC1194)/AD1194,0)</x:f>
        <x:v>1</x:v>
      </x:c>
      <x:c r="AQ1194" s="26" t="b">
        <x:f t="shared" ref="AQ1194:AQ1257" si="717">AND(B1194&gt;0,C1194&gt;0,D1194&gt;0,E1194&gt;0)</x:f>
        <x:v>1</x:v>
      </x:c>
    </x:row>
    <x:row r="1195">
      <x:c r="A1195" s="30" t="n">
        <x:f>'净值底稿'!A1157</x:f>
        <x:v>45575</x:v>
      </x:c>
      <x:c r="B1195" s="32" t="n">
        <x:f>'净值底稿'!F1157</x:f>
        <x:v>1.90178890995097</x:v>
      </x:c>
      <x:c r="C1195" s="32" t="n">
        <x:f>'净值底稿'!O1157</x:f>
        <x:v>1.2497265921911869</x:v>
      </x:c>
      <x:c r="D1195" s="32" t="n">
        <x:f>'净值底稿'!P1157</x:f>
        <x:v>1.7033</x:v>
      </x:c>
      <x:c r="E1195" s="32" t="n">
        <x:f>'净值底稿'!Q1157</x:f>
        <x:v>2.077</x:v>
      </x:c>
      <x:c r="F1195" s="33" t="n">
        <x:f t="shared" ref="F1195:F1258" si="718">IFERROR(B1195/B1194-1,0)</x:f>
        <x:v>-0.014796034617344245</x:v>
      </x:c>
      <x:c r="G1195" s="33" t="n">
        <x:f t="shared" ref="G1195:G1258" si="719">IFERROR(C1195/C1194-1,0)</x:f>
        <x:v>0.006375363428042569</x:v>
      </x:c>
      <x:c r="H1195" s="33" t="n">
        <x:f t="shared" ref="H1195:H1258" si="720">IFERROR(D1195/D1194-1,0)</x:f>
        <x:v>0.0030031798374750007</x:v>
      </x:c>
      <x:c r="I1195" s="33" t="n">
        <x:f t="shared" ref="I1195:I1258" si="721">IFERROR(E1195/E1194-1,0)</x:f>
        <x:v>0.0033816425120773985</x:v>
      </x:c>
      <x:c r="J1195" s="34" t="n">
        <x:f t="shared" ref="J1195:J1258" si="722">Z1194*(1+F1195)</x:f>
        <x:v>0.14027589158840928</x:v>
      </x:c>
      <x:c r="K1195" s="34" t="n">
        <x:f t="shared" ref="K1195:K1258" si="723">AA1194*(1+G1195)</x:f>
        <x:v>0.1342161464895365</x:v>
      </x:c>
      <x:c r="L1195" s="34" t="n">
        <x:f t="shared" ref="L1195:L1258" si="724">AB1194*(1+H1195)</x:f>
        <x:v>0.9347709708704898</x:v>
      </x:c>
      <x:c r="M1195" s="34" t="n">
        <x:f t="shared" ref="M1195:M1258" si="725">AC1194*(1+I1195)</x:f>
        <x:v>0.08516480827787032</x:v>
      </x:c>
      <x:c r="N1195" s="34">
        <x:f t="shared" si="696"/>
        <x:v>1.294427817226306</x:v>
      </x:c>
      <x:c r="O1195" s="35">
        <x:f t="shared" si="697"/>
        <x:v>0.21205665887660391</x:v>
      </x:c>
      <x:c r="P1195" s="26" t="b">
        <x:f t="shared" si="698"/>
        <x:v>0</x:v>
      </x:c>
      <x:c r="Q1195" s="26" t="b">
        <x:f t="shared" si="699"/>
        <x:v>0</x:v>
      </x:c>
      <x:c r="R1195" s="26" t="b">
        <x:f t="shared" si="700"/>
        <x:v>0</x:v>
      </x:c>
      <x:c r="S1195" s="26" t="b">
        <x:f t="shared" ref="S1195:S1258" si="726">AND(OR(P1195,Q1195,R1195),A1195-AH1194&gt;$E$8)</x:f>
        <x:v>0</x:v>
      </x:c>
      <x:c r="T1195" s="26" t="str">
        <x:f t="shared" ref="T1195:T1258" si="727">IF(NOT(OR(P1195,Q1195,R1195)),"不调",IF(NOT(S1195),"间隔规则跳过",IF(P1195,"年末+季度",IF(AND(Q1195,R1195),"季度+动态",IF(Q1195,"季度","动态")))))</x:f>
        <x:v>不调</x:v>
      </x:c>
      <x:c r="U1195" s="34">
        <x:f t="shared" si="701"/>
        <x:v>0.14027589158840928</x:v>
      </x:c>
      <x:c r="V1195" s="34">
        <x:f t="shared" si="702"/>
        <x:v>0.1342161464895365</x:v>
      </x:c>
      <x:c r="W1195" s="34">
        <x:f t="shared" si="703"/>
        <x:v>0.93477097087048977</x:v>
      </x:c>
      <x:c r="X1195" s="34">
        <x:f t="shared" si="704"/>
        <x:v>8.5164808277870319E-2</x:v>
      </x:c>
      <x:c r="Y1195" s="34" t="n">
        <x:f t="shared" ref="Y1195:Y1258" si="728">POWER(1-$H$5,(A1195-A1194)/$H$8)</x:f>
        <x:v>0.9999862671029998</x:v>
      </x:c>
      <x:c r="Z1195" s="34">
        <x:f t="shared" si="705"/>
        <x:v>0.14027396519403848</x:v>
      </x:c>
      <x:c r="AA1195" s="34">
        <x:f t="shared" si="706"/>
        <x:v>0.13421430331302101</x:v>
      </x:c>
      <x:c r="AB1195" s="34">
        <x:f t="shared" si="707"/>
        <x:v>0.93475813375702799</x:v>
      </x:c>
      <x:c r="AC1195" s="34">
        <x:f t="shared" si="708"/>
        <x:v>8.5163638718330187E-2</x:v>
      </x:c>
      <x:c r="AD1195" s="34">
        <x:f t="shared" si="709"/>
        <x:v>1.2944100409824175</x:v>
      </x:c>
      <x:c r="AE1195" s="34" t="n">
        <x:f t="shared" ref="AE1195:AE1258" si="729">MAX(AE1194,AD1195)</x:f>
        <x:v>1.3124911049847785</x:v>
      </x:c>
      <x:c r="AF1195" s="33">
        <x:f t="shared" si="710"/>
        <x:v>-1.3776142126746604E-2</x:v>
      </x:c>
      <x:c r="AG1195" s="33" t="n">
        <x:f t="shared" ref="AG1195:AG1258" si="730">AD1195/AD1194-1</x:f>
        <x:v>0.0014015863174472454</x:v>
      </x:c>
      <x:c r="AH1195" s="30" t="n">
        <x:f t="shared" ref="AH1195:AH1258" si="731">IF(OR(T1195="年末+季度",T1195="季度+动态",T1195="季度",T1195="动态"),A1195,AH1194)</x:f>
        <x:v>45565</x:v>
      </x:c>
      <x:c r="AI1195" s="36">
        <x:f t="shared" si="711"/>
        <x:v>2024</x:v>
      </x:c>
      <x:c r="AJ1195" s="36">
        <x:f t="shared" si="712"/>
        <x:v>10</x:v>
      </x:c>
      <x:c r="AK1195" s="26">
        <x:f t="shared" si="713"/>
        <x:v>0</x:v>
      </x:c>
      <x:c r="AL1195" s="34" t="n">
        <x:f t="shared" ref="AL1195:AL1258" si="732">IF(AK1194,AD1194,AL1194)</x:f>
        <x:v>1.2914431374781539</x:v>
      </x:c>
      <x:c r="AM1195" s="35" t="str">
        <x:f t="shared" si="714"/>
      </x:c>
      <x:c r="AN1195" s="34" t="n">
        <x:f t="shared" ref="AN1195:AN1258" si="733">IF(AI1195&lt;&gt;AI1194,AD1195,MAX(AN1194,AD1195))</x:f>
        <x:v>1.3124911049847785</x:v>
      </x:c>
      <x:c r="AO1195" s="35">
        <x:f t="shared" si="715"/>
        <x:v>-1.3776142126746604E-2</x:v>
      </x:c>
      <x:c r="AP1195" s="31">
        <x:f t="shared" si="716"/>
        <x:v>1</x:v>
      </x:c>
      <x:c r="AQ1195" s="26" t="b">
        <x:f t="shared" si="717"/>
        <x:v>1</x:v>
      </x:c>
    </x:row>
    <x:row r="1196">
      <x:c r="A1196" s="30" t="n">
        <x:f>'净值底稿'!A1158</x:f>
        <x:v>45576</x:v>
      </x:c>
      <x:c r="B1196" s="32" t="n">
        <x:f>'净值底稿'!F1158</x:f>
        <x:v>1.8509956049182823</x:v>
      </x:c>
      <x:c r="C1196" s="32" t="n">
        <x:f>'净值底稿'!O1158</x:f>
        <x:v>1.2097701359571358</x:v>
      </x:c>
      <x:c r="D1196" s="32" t="n">
        <x:f>'净值底稿'!P1158</x:f>
        <x:v>1.7062</x:v>
      </x:c>
      <x:c r="E1196" s="32" t="n">
        <x:f>'净值底稿'!Q1158</x:f>
        <x:v>2.0991</x:v>
      </x:c>
      <x:c r="F1196" s="33">
        <x:f t="shared" si="718"/>
        <x:v>-2.6708171851731466E-2</x:v>
      </x:c>
      <x:c r="G1196" s="33">
        <x:f t="shared" si="719"/>
        <x:v>-3.1972158137400397E-2</x:v>
      </x:c>
      <x:c r="H1196" s="33">
        <x:f t="shared" si="720"/>
        <x:v>1.7025773498502428E-3</x:v>
      </x:c>
      <x:c r="I1196" s="33">
        <x:f t="shared" si="721"/>
        <x:v>1.0640346653827626E-2</x:v>
      </x:c>
      <x:c r="J1196" s="34">
        <x:f t="shared" si="722"/>
        <x:v>0.1365275040253123</x:v>
      </x:c>
      <x:c r="K1196" s="34">
        <x:f t="shared" si="723"/>
        <x:v>0.12992318238319608</x:v>
      </x:c>
      <x:c r="L1196" s="34">
        <x:f t="shared" si="724"/>
        <x:v>0.936349631783151</x:v>
      </x:c>
      <x:c r="M1196" s="34">
        <x:f t="shared" si="725"/>
        <x:v>8.6069809356594557E-2</x:v>
      </x:c>
      <x:c r="N1196" s="34">
        <x:f t="shared" si="696"/>
        <x:v>1.2888701275482539</x:v>
      </x:c>
      <x:c r="O1196" s="35">
        <x:f t="shared" si="697"/>
        <x:v>0.20673199006897827</x:v>
      </x:c>
      <x:c r="P1196" s="26" t="b">
        <x:f t="shared" si="698"/>
        <x:v>0</x:v>
      </x:c>
      <x:c r="Q1196" s="26" t="b">
        <x:f t="shared" si="699"/>
        <x:v>0</x:v>
      </x:c>
      <x:c r="R1196" s="26" t="b">
        <x:f t="shared" si="700"/>
        <x:v>0</x:v>
      </x:c>
      <x:c r="S1196" s="26" t="b">
        <x:f t="shared" si="726"/>
        <x:v>0</x:v>
      </x:c>
      <x:c r="T1196" s="26" t="str">
        <x:f t="shared" si="727"/>
        <x:v>不调</x:v>
      </x:c>
      <x:c r="U1196" s="34">
        <x:f t="shared" si="701"/>
        <x:v>0.1365275040253123</x:v>
      </x:c>
      <x:c r="V1196" s="34">
        <x:f t="shared" si="702"/>
        <x:v>0.12992318238319608</x:v>
      </x:c>
      <x:c r="W1196" s="34">
        <x:f t="shared" si="703"/>
        <x:v>0.936349631783151</x:v>
      </x:c>
      <x:c r="X1196" s="34">
        <x:f t="shared" si="704"/>
        <x:v>8.6069809356594557E-2</x:v>
      </x:c>
      <x:c r="Y1196" s="34">
        <x:f t="shared" si="728"/>
        <x:v>0.99998626710299976</x:v>
      </x:c>
      <x:c r="Z1196" s="34">
        <x:f t="shared" si="705"/>
        <x:v>0.13652562910716182</x:v>
      </x:c>
      <x:c r="AA1196" s="34">
        <x:f t="shared" si="706"/>
        <x:v>0.12992139816151446</x:v>
      </x:c>
      <x:c r="AB1196" s="34">
        <x:f t="shared" si="707"/>
        <x:v>0.93633677299010154</x:v>
      </x:c>
      <x:c r="AC1196" s="34">
        <x:f t="shared" si="708"/>
        <x:v>8.606862736876783E-2</x:v>
      </x:c>
      <x:c r="AD1196" s="34">
        <x:f t="shared" si="709"/>
        <x:v>1.2888524276275457</x:v>
      </x:c>
      <x:c r="AE1196" s="34">
        <x:f t="shared" si="729"/>
        <x:v>1.3124911049847785</x:v>
      </x:c>
      <x:c r="AF1196" s="33">
        <x:f t="shared" si="710"/>
        <x:v>-1.8010542903836968E-2</x:v>
      </x:c>
      <x:c r="AG1196" s="33">
        <x:f t="shared" si="730"/>
        <x:v>-4.2935493227893584E-3</x:v>
      </x:c>
      <x:c r="AH1196" s="30">
        <x:f t="shared" si="731"/>
        <x:v>45565</x:v>
      </x:c>
      <x:c r="AI1196" s="36">
        <x:f t="shared" si="711"/>
        <x:v>2024</x:v>
      </x:c>
      <x:c r="AJ1196" s="36">
        <x:f t="shared" si="712"/>
        <x:v>10</x:v>
      </x:c>
      <x:c r="AK1196" s="26">
        <x:f t="shared" si="713"/>
        <x:v>0</x:v>
      </x:c>
      <x:c r="AL1196" s="34">
        <x:f t="shared" si="732"/>
        <x:v>1.2914431374781539</x:v>
      </x:c>
      <x:c r="AM1196" s="35" t="str">
        <x:f t="shared" si="714"/>
      </x:c>
      <x:c r="AN1196" s="34">
        <x:f t="shared" si="733"/>
        <x:v>1.3124911049847785</x:v>
      </x:c>
      <x:c r="AO1196" s="35">
        <x:f t="shared" si="715"/>
        <x:v>-1.8010542903836968E-2</x:v>
      </x:c>
      <x:c r="AP1196" s="31">
        <x:f t="shared" si="716"/>
        <x:v>1</x:v>
      </x:c>
      <x:c r="AQ1196" s="26" t="b">
        <x:f t="shared" si="717"/>
        <x:v>1</x:v>
      </x:c>
    </x:row>
    <x:row r="1197">
      <x:c r="A1197" s="30" t="n">
        <x:f>'净值底稿'!A1159</x:f>
        <x:v>45579</x:v>
      </x:c>
      <x:c r="B1197" s="32" t="n">
        <x:f>'净值底稿'!F1159</x:f>
        <x:v>1.8987845831624877</x:v>
      </x:c>
      <x:c r="C1197" s="32" t="n">
        <x:f>'净值底稿'!O1159</x:f>
        <x:v>1.2400928618028908</x:v>
      </x:c>
      <x:c r="D1197" s="32" t="n">
        <x:f>'净值底稿'!P1159</x:f>
        <x:v>1.7077</x:v>
      </x:c>
      <x:c r="E1197" s="32" t="n">
        <x:f>'净值底稿'!Q1159</x:f>
        <x:v>2.1114</x:v>
      </x:c>
      <x:c r="F1197" s="33">
        <x:f t="shared" si="718"/>
        <x:v>2.5817985800304033E-2</x:v>
      </x:c>
      <x:c r="G1197" s="33">
        <x:f t="shared" si="719"/>
        <x:v>2.5064865584373708E-2</x:v>
      </x:c>
      <x:c r="H1197" s="33">
        <x:f t="shared" si="720"/>
        <x:v>8.7914664165977818E-4</x:v>
      </x:c>
      <x:c r="I1197" s="33">
        <x:f t="shared" si="721"/>
        <x:v>5.8596541374875688E-3</x:v>
      </x:c>
      <x:c r="J1197" s="34">
        <x:f t="shared" si="722"/>
        <x:v>0.1400504458608281</x:v>
      </x:c>
      <x:c r="K1197" s="34">
        <x:f t="shared" si="723"/>
        <x:v>0.13317786054296671</x:v>
      </x:c>
      <x:c r="L1197" s="34">
        <x:f t="shared" si="724"/>
        <x:v>0.93715995031953836</x:v>
      </x:c>
      <x:c r="M1197" s="34">
        <x:f t="shared" si="725"/>
        <x:v>8.6572959757237111E-2</x:v>
      </x:c>
      <x:c r="N1197" s="34">
        <x:f t="shared" si="696"/>
        <x:v>1.2969612164805704</x:v>
      </x:c>
      <x:c r="O1197" s="35">
        <x:f t="shared" si="697"/>
        <x:v>0.21066806233822952</x:v>
      </x:c>
      <x:c r="P1197" s="26" t="b">
        <x:f t="shared" si="698"/>
        <x:v>0</x:v>
      </x:c>
      <x:c r="Q1197" s="26" t="b">
        <x:f t="shared" si="699"/>
        <x:v>0</x:v>
      </x:c>
      <x:c r="R1197" s="26" t="b">
        <x:f t="shared" si="700"/>
        <x:v>0</x:v>
      </x:c>
      <x:c r="S1197" s="26" t="b">
        <x:f t="shared" si="726"/>
        <x:v>0</x:v>
      </x:c>
      <x:c r="T1197" s="26" t="str">
        <x:f t="shared" si="727"/>
        <x:v>不调</x:v>
      </x:c>
      <x:c r="U1197" s="34">
        <x:f t="shared" si="701"/>
        <x:v>0.1400504458608281</x:v>
      </x:c>
      <x:c r="V1197" s="34">
        <x:f t="shared" si="702"/>
        <x:v>0.13317786054296671</x:v>
      </x:c>
      <x:c r="W1197" s="34">
        <x:f t="shared" si="703"/>
        <x:v>0.93715995031953836</x:v>
      </x:c>
      <x:c r="X1197" s="34">
        <x:f t="shared" si="704"/>
        <x:v>8.6572959757237111E-2</x:v>
      </x:c>
      <x:c r="Y1197" s="34">
        <x:f t="shared" si="728"/>
        <x:v>0.99995880187477393</x:v>
      </x:c>
      <x:c r="Z1197" s="34">
        <x:f t="shared" si="705"/>
        <x:v>0.14004467604502155</x:v>
      </x:c>
      <x:c r="AA1197" s="34">
        <x:f t="shared" si="706"/>
        <x:v>0.13317237386479072</x:v>
      </x:c>
      <x:c r="AB1197" s="34">
        <x:f t="shared" si="707"/>
        <x:v>0.93712134108654821</x:v>
      </x:c>
      <x:c r="AC1197" s="34">
        <x:f t="shared" si="708"/>
        <x:v>8.6569393113599846E-2</x:v>
      </x:c>
      <x:c r="AD1197" s="34">
        <x:f t="shared" si="709"/>
        <x:v>1.2969077841099603</x:v>
      </x:c>
      <x:c r="AE1197" s="34">
        <x:f t="shared" si="729"/>
        <x:v>1.3124911049847785</x:v>
      </x:c>
      <x:c r="AF1197" s="33">
        <x:f t="shared" si="710"/>
        <x:v>-1.1873086846557301E-2</x:v>
      </x:c>
      <x:c r="AG1197" s="33">
        <x:f t="shared" si="730"/>
        <x:v>6.2500223530186361E-3</x:v>
      </x:c>
      <x:c r="AH1197" s="30">
        <x:f t="shared" si="731"/>
        <x:v>45565</x:v>
      </x:c>
      <x:c r="AI1197" s="36">
        <x:f t="shared" si="711"/>
        <x:v>2024</x:v>
      </x:c>
      <x:c r="AJ1197" s="36">
        <x:f t="shared" si="712"/>
        <x:v>10</x:v>
      </x:c>
      <x:c r="AK1197" s="26">
        <x:f t="shared" si="713"/>
        <x:v>0</x:v>
      </x:c>
      <x:c r="AL1197" s="34">
        <x:f t="shared" si="732"/>
        <x:v>1.2914431374781539</x:v>
      </x:c>
      <x:c r="AM1197" s="35" t="str">
        <x:f t="shared" si="714"/>
      </x:c>
      <x:c r="AN1197" s="34">
        <x:f t="shared" si="733"/>
        <x:v>1.3124911049847785</x:v>
      </x:c>
      <x:c r="AO1197" s="35">
        <x:f t="shared" si="715"/>
        <x:v>-1.1873086846557301E-2</x:v>
      </x:c>
      <x:c r="AP1197" s="31">
        <x:f t="shared" si="716"/>
        <x:v>1</x:v>
      </x:c>
      <x:c r="AQ1197" s="26" t="b">
        <x:f t="shared" si="717"/>
        <x:v>1</x:v>
      </x:c>
    </x:row>
    <x:row r="1198">
      <x:c r="A1198" s="30" t="n">
        <x:f>'净值底稿'!A1160</x:f>
        <x:v>45580</x:v>
      </x:c>
      <x:c r="B1198" s="32" t="n">
        <x:f>'净值底稿'!F1160</x:f>
        <x:v>1.8578868407371325</x:v>
      </x:c>
      <x:c r="C1198" s="32" t="n">
        <x:f>'净值底稿'!O1160</x:f>
        <x:v>1.2166311085029973</x:v>
      </x:c>
      <x:c r="D1198" s="32" t="n">
        <x:f>'净值底稿'!P1160</x:f>
        <x:v>1.7086</x:v>
      </x:c>
      <x:c r="E1198" s="32" t="n">
        <x:f>'净值底稿'!Q1160</x:f>
        <x:v>2.1195</x:v>
      </x:c>
      <x:c r="F1198" s="33">
        <x:f t="shared" si="718"/>
        <x:v>-2.1538905881170911E-2</x:v>
      </x:c>
      <x:c r="G1198" s="33">
        <x:f t="shared" si="719"/>
        <x:v>-1.8919351947388807E-2</x:v>
      </x:c>
      <x:c r="H1198" s="33">
        <x:f t="shared" si="720"/>
        <x:v>5.2702465304199642E-4</x:v>
      </x:c>
      <x:c r="I1198" s="33">
        <x:f t="shared" si="721"/>
        <x:v>3.8363171355497716E-3</x:v>
      </x:c>
      <x:c r="J1198" s="34">
        <x:f t="shared" si="722"/>
        <x:v>0.13702826694852877</x:v>
      </x:c>
      <x:c r="K1198" s="34">
        <x:f t="shared" si="723"/>
        <x:v>0.1306528388539735</x:v>
      </x:c>
      <x:c r="L1198" s="34">
        <x:f t="shared" si="724"/>
        <x:v>0.93761522713619261</x:v>
      </x:c>
      <x:c r="M1198" s="34">
        <x:f t="shared" si="725"/>
        <x:v>8.6901500759815689E-2</x:v>
      </x:c>
      <x:c r="N1198" s="34">
        <x:f t="shared" si="696"/>
        <x:v>1.2921978336985107</x:v>
      </x:c>
      <x:c r="O1198" s="35">
        <x:f t="shared" si="697"/>
        <x:v>0.20715179891328955</x:v>
      </x:c>
      <x:c r="P1198" s="26" t="b">
        <x:f t="shared" si="698"/>
        <x:v>0</x:v>
      </x:c>
      <x:c r="Q1198" s="26" t="b">
        <x:f t="shared" si="699"/>
        <x:v>0</x:v>
      </x:c>
      <x:c r="R1198" s="26" t="b">
        <x:f t="shared" si="700"/>
        <x:v>0</x:v>
      </x:c>
      <x:c r="S1198" s="26" t="b">
        <x:f t="shared" si="726"/>
        <x:v>0</x:v>
      </x:c>
      <x:c r="T1198" s="26" t="str">
        <x:f t="shared" si="727"/>
        <x:v>不调</x:v>
      </x:c>
      <x:c r="U1198" s="34">
        <x:f t="shared" si="701"/>
        <x:v>0.13702826694852877</x:v>
      </x:c>
      <x:c r="V1198" s="34">
        <x:f t="shared" si="702"/>
        <x:v>0.1306528388539735</x:v>
      </x:c>
      <x:c r="W1198" s="34">
        <x:f t="shared" si="703"/>
        <x:v>0.93761522713619261</x:v>
      </x:c>
      <x:c r="X1198" s="34">
        <x:f t="shared" si="704"/>
        <x:v>8.6901500759815689E-2</x:v>
      </x:c>
      <x:c r="Y1198" s="34">
        <x:f t="shared" si="728"/>
        <x:v>0.99998626710299976</x:v>
      </x:c>
      <x:c r="Z1198" s="34">
        <x:f t="shared" si="705"/>
        <x:v>0.13702638515345264</x:v>
      </x:c>
      <x:c r="AA1198" s="34">
        <x:f t="shared" si="706"/>
        <x:v>0.13065104461199473</x:v>
      </x:c>
      <x:c r="AB1198" s="34">
        <x:f t="shared" si="707"/>
        <x:v>0.93760235096285249</x:v>
      </x:c>
      <x:c r="AC1198" s="34">
        <x:f t="shared" si="708"/>
        <x:v>8.690030735045659E-2</x:v>
      </x:c>
      <x:c r="AD1198" s="34">
        <x:f t="shared" si="709"/>
        <x:v>1.2921800880787564</x:v>
      </x:c>
      <x:c r="AE1198" s="34">
        <x:f t="shared" si="729"/>
        <x:v>1.3124911049847785</x:v>
      </x:c>
      <x:c r="AF1198" s="33">
        <x:f t="shared" si="710"/>
        <x:v>-1.5475165377412337E-2</x:v>
      </x:c>
      <x:c r="AG1198" s="33">
        <x:f t="shared" si="730"/>
        <x:v>-3.6453602092059167E-3</x:v>
      </x:c>
      <x:c r="AH1198" s="30">
        <x:f t="shared" si="731"/>
        <x:v>45565</x:v>
      </x:c>
      <x:c r="AI1198" s="36">
        <x:f t="shared" si="711"/>
        <x:v>2024</x:v>
      </x:c>
      <x:c r="AJ1198" s="36">
        <x:f t="shared" si="712"/>
        <x:v>10</x:v>
      </x:c>
      <x:c r="AK1198" s="26">
        <x:f t="shared" si="713"/>
        <x:v>0</x:v>
      </x:c>
      <x:c r="AL1198" s="34">
        <x:f t="shared" si="732"/>
        <x:v>1.2914431374781539</x:v>
      </x:c>
      <x:c r="AM1198" s="35" t="str">
        <x:f t="shared" si="714"/>
      </x:c>
      <x:c r="AN1198" s="34">
        <x:f t="shared" si="733"/>
        <x:v>1.3124911049847785</x:v>
      </x:c>
      <x:c r="AO1198" s="35">
        <x:f t="shared" si="715"/>
        <x:v>-1.5475165377412337E-2</x:v>
      </x:c>
      <x:c r="AP1198" s="31">
        <x:f t="shared" si="716"/>
        <x:v>1</x:v>
      </x:c>
      <x:c r="AQ1198" s="26" t="b">
        <x:f t="shared" si="717"/>
        <x:v>1</x:v>
      </x:c>
    </x:row>
    <x:row r="1199">
      <x:c r="A1199" s="30" t="n">
        <x:f>'净值底稿'!A1161</x:f>
        <x:v>45581</x:v>
      </x:c>
      <x:c r="B1199" s="32" t="n">
        <x:f>'净值底稿'!F1161</x:f>
        <x:v>1.8115358418558276</x:v>
      </x:c>
      <x:c r="C1199" s="32" t="n">
        <x:f>'净值底稿'!O1161</x:f>
        <x:v>1.217469213337071</x:v>
      </x:c>
      <x:c r="D1199" s="32" t="n">
        <x:f>'净值底稿'!P1161</x:f>
        <x:v>1.7084</x:v>
      </x:c>
      <x:c r="E1199" s="32" t="n">
        <x:f>'净值底稿'!Q1161</x:f>
        <x:v>2.1425</x:v>
      </x:c>
      <x:c r="F1199" s="33">
        <x:f t="shared" si="718"/>
        <x:v>-2.4948235740189006E-2</x:v>
      </x:c>
      <x:c r="G1199" s="33">
        <x:f t="shared" si="719"/>
        <x:v>6.8887342121715101E-4</x:v>
      </x:c>
      <x:c r="H1199" s="33">
        <x:f t="shared" si="720"/>
        <x:v>-1.1705489874747066E-4</x:v>
      </x:c>
      <x:c r="I1199" s="33">
        <x:f t="shared" si="721"/>
        <x:v>1.0851615947157445E-2</x:v>
      </x:c>
      <x:c r="J1199" s="34">
        <x:f t="shared" si="722"/>
        <x:v>0.13360781859401838</x:v>
      </x:c>
      <x:c r="K1199" s="34">
        <x:f t="shared" si="723"/>
        <x:v>0.13074104664408218</x:v>
      </x:c>
      <x:c r="L1199" s="34">
        <x:f t="shared" si="724"/>
        <x:v>0.93749260001459511</x:v>
      </x:c>
      <x:c r="M1199" s="34">
        <x:f t="shared" si="725"/>
        <x:v>8.7843316111513692E-2</x:v>
      </x:c>
      <x:c r="N1199" s="34">
        <x:f t="shared" si="696"/>
        <x:v>1.2896847813642094</x:v>
      </x:c>
      <x:c r="O1199" s="35">
        <x:f t="shared" si="697"/>
        <x:v>0.20497168692529366</x:v>
      </x:c>
      <x:c r="P1199" s="26" t="b">
        <x:f t="shared" si="698"/>
        <x:v>0</x:v>
      </x:c>
      <x:c r="Q1199" s="26" t="b">
        <x:f t="shared" si="699"/>
        <x:v>0</x:v>
      </x:c>
      <x:c r="R1199" s="26" t="b">
        <x:f t="shared" si="700"/>
        <x:v>0</x:v>
      </x:c>
      <x:c r="S1199" s="26" t="b">
        <x:f t="shared" si="726"/>
        <x:v>0</x:v>
      </x:c>
      <x:c r="T1199" s="26" t="str">
        <x:f t="shared" si="727"/>
        <x:v>不调</x:v>
      </x:c>
      <x:c r="U1199" s="34">
        <x:f t="shared" si="701"/>
        <x:v>0.13360781859401838</x:v>
      </x:c>
      <x:c r="V1199" s="34">
        <x:f t="shared" si="702"/>
        <x:v>0.13074104664408218</x:v>
      </x:c>
      <x:c r="W1199" s="34">
        <x:f t="shared" si="703"/>
        <x:v>0.93749260001459511</x:v>
      </x:c>
      <x:c r="X1199" s="34">
        <x:f t="shared" si="704"/>
        <x:v>8.7843316111513692E-2</x:v>
      </x:c>
      <x:c r="Y1199" s="34">
        <x:f t="shared" si="728"/>
        <x:v>0.99998626710299976</x:v>
      </x:c>
      <x:c r="Z1199" s="34">
        <x:f t="shared" si="705"/>
        <x:v>0.13360598377160721</x:v>
      </x:c>
      <x:c r="AA1199" s="34">
        <x:f t="shared" si="706"/>
        <x:v>0.13073925119075491</x:v>
      </x:c>
      <x:c r="AB1199" s="34">
        <x:f t="shared" si="707"/>
        <x:v>0.93747972552528058</x:v>
      </x:c>
      <x:c r="AC1199" s="34">
        <x:f t="shared" si="708"/>
        <x:v>8.7842109768301369E-2</x:v>
      </x:c>
      <x:c r="AD1199" s="34">
        <x:f t="shared" si="709"/>
        <x:v>1.2896670702559441</x:v>
      </x:c>
      <x:c r="AE1199" s="34">
        <x:f t="shared" si="729"/>
        <x:v>1.3124911049847785</x:v>
      </x:c>
      <x:c r="AF1199" s="33">
        <x:f t="shared" si="710"/>
        <x:v>-1.7389858599536234E-2</x:v>
      </x:c>
      <x:c r="AG1199" s="33">
        <x:f t="shared" si="730"/>
        <x:v>-1.9447891559362107E-3</x:v>
      </x:c>
      <x:c r="AH1199" s="30">
        <x:f t="shared" si="731"/>
        <x:v>45565</x:v>
      </x:c>
      <x:c r="AI1199" s="36">
        <x:f t="shared" si="711"/>
        <x:v>2024</x:v>
      </x:c>
      <x:c r="AJ1199" s="36">
        <x:f t="shared" si="712"/>
        <x:v>10</x:v>
      </x:c>
      <x:c r="AK1199" s="26">
        <x:f t="shared" si="713"/>
        <x:v>0</x:v>
      </x:c>
      <x:c r="AL1199" s="34">
        <x:f t="shared" si="732"/>
        <x:v>1.2914431374781539</x:v>
      </x:c>
      <x:c r="AM1199" s="35" t="str">
        <x:f t="shared" si="714"/>
      </x:c>
      <x:c r="AN1199" s="34">
        <x:f t="shared" si="733"/>
        <x:v>1.3124911049847785</x:v>
      </x:c>
      <x:c r="AO1199" s="35">
        <x:f t="shared" si="715"/>
        <x:v>-1.7389858599536234E-2</x:v>
      </x:c>
      <x:c r="AP1199" s="31">
        <x:f t="shared" si="716"/>
        <x:v>1</x:v>
      </x:c>
      <x:c r="AQ1199" s="26" t="b">
        <x:f t="shared" si="717"/>
        <x:v>1</x:v>
      </x:c>
    </x:row>
    <x:row r="1200">
      <x:c r="A1200" s="30" t="n">
        <x:f>'净值底稿'!A1162</x:f>
        <x:v>45582</x:v>
      </x:c>
      <x:c r="B1200" s="32" t="n">
        <x:f>'净值底稿'!F1162</x:f>
        <x:v>1.8213654234713126</x:v>
      </x:c>
      <x:c r="C1200" s="32" t="n">
        <x:f>'净值底稿'!O1162</x:f>
        <x:v>1.2096882627535208</x:v>
      </x:c>
      <x:c r="D1200" s="32" t="n">
        <x:f>'净值底稿'!P1162</x:f>
        <x:v>1.71</x:v>
      </x:c>
      <x:c r="E1200" s="32" t="n">
        <x:f>'净值底稿'!Q1162</x:f>
        <x:v>2.1523</x:v>
      </x:c>
      <x:c r="F1200" s="33">
        <x:f t="shared" si="718"/>
        <x:v>5.4261038552871899E-3</x:v>
      </x:c>
      <x:c r="G1200" s="33">
        <x:f t="shared" si="719"/>
        <x:v>-6.3910861139746533E-3</x:v>
      </x:c>
      <x:c r="H1200" s="33">
        <x:f t="shared" si="720"/>
        <x:v>9.3654881760718567E-4</x:v>
      </x:c>
      <x:c r="I1200" s="33">
        <x:f t="shared" si="721"/>
        <x:v>4.574095682613688E-3</x:v>
      </x:c>
      <x:c r="J1200" s="34">
        <x:f t="shared" si="722"/>
        <x:v>0.13433094371523976</x:v>
      </x:c>
      <x:c r="K1200" s="34">
        <x:f t="shared" si="723"/>
        <x:v>0.12990368537791824</x:v>
      </x:c>
      <x:c r="L1200" s="34">
        <x:f t="shared" si="724"/>
        <x:v>0.93835772105375204</x:v>
      </x:c>
      <x:c r="M1200" s="34">
        <x:f t="shared" si="725"/>
        <x:v>8.8243907983344236E-2</x:v>
      </x:c>
      <x:c r="N1200" s="34">
        <x:f t="shared" si="696"/>
        <x:v>1.2908362581302542</x:v>
      </x:c>
      <x:c r="O1200" s="35">
        <x:f t="shared" si="697"/>
        <x:v>0.20470034632889503</x:v>
      </x:c>
      <x:c r="P1200" s="26" t="b">
        <x:f t="shared" si="698"/>
        <x:v>0</x:v>
      </x:c>
      <x:c r="Q1200" s="26" t="b">
        <x:f t="shared" si="699"/>
        <x:v>0</x:v>
      </x:c>
      <x:c r="R1200" s="26" t="b">
        <x:f t="shared" si="700"/>
        <x:v>0</x:v>
      </x:c>
      <x:c r="S1200" s="26" t="b">
        <x:f t="shared" si="726"/>
        <x:v>0</x:v>
      </x:c>
      <x:c r="T1200" s="26" t="str">
        <x:f t="shared" si="727"/>
        <x:v>不调</x:v>
      </x:c>
      <x:c r="U1200" s="34">
        <x:f t="shared" si="701"/>
        <x:v>0.13433094371523976</x:v>
      </x:c>
      <x:c r="V1200" s="34">
        <x:f t="shared" si="702"/>
        <x:v>0.12990368537791824</x:v>
      </x:c>
      <x:c r="W1200" s="34">
        <x:f t="shared" si="703"/>
        <x:v>0.93835772105375204</x:v>
      </x:c>
      <x:c r="X1200" s="34">
        <x:f t="shared" si="704"/>
        <x:v>8.8243907983344236E-2</x:v>
      </x:c>
      <x:c r="Y1200" s="34">
        <x:f t="shared" si="728"/>
        <x:v>0.99998626710299976</x:v>
      </x:c>
      <x:c r="Z1200" s="34">
        <x:f t="shared" si="705"/>
        <x:v>0.13432909896222578</x:v>
      </x:c>
      <x:c r="AA1200" s="34">
        <x:f t="shared" si="706"/>
        <x:v>0.129901901423987</x:v>
      </x:c>
      <x:c r="AB1200" s="34">
        <x:f t="shared" si="707"/>
        <x:v>0.93834483468381946</x:v>
      </x:c>
      <x:c r="AC1200" s="34">
        <x:f t="shared" si="708"/>
        <x:v>8.8242696138845E-2</x:v>
      </x:c>
      <x:c r="AD1200" s="34">
        <x:f t="shared" si="709"/>
        <x:v>1.2908185312088771</x:v>
      </x:c>
      <x:c r="AE1200" s="34">
        <x:f t="shared" si="729"/>
        <x:v>1.3124911049847785</x:v>
      </x:c>
      <x:c r="AF1200" s="33">
        <x:f t="shared" si="710"/>
        <x:v>-1.6512549070686999E-2</x:v>
      </x:c>
      <x:c r="AG1200" s="33">
        <x:f t="shared" si="730"/>
        <x:v>8.9283581746757434E-4</x:v>
      </x:c>
      <x:c r="AH1200" s="30">
        <x:f t="shared" si="731"/>
        <x:v>45565</x:v>
      </x:c>
      <x:c r="AI1200" s="36">
        <x:f t="shared" si="711"/>
        <x:v>2024</x:v>
      </x:c>
      <x:c r="AJ1200" s="36">
        <x:f t="shared" si="712"/>
        <x:v>10</x:v>
      </x:c>
      <x:c r="AK1200" s="26">
        <x:f t="shared" si="713"/>
        <x:v>0</x:v>
      </x:c>
      <x:c r="AL1200" s="34">
        <x:f t="shared" si="732"/>
        <x:v>1.2914431374781539</x:v>
      </x:c>
      <x:c r="AM1200" s="35" t="str">
        <x:f t="shared" si="714"/>
      </x:c>
      <x:c r="AN1200" s="34">
        <x:f t="shared" si="733"/>
        <x:v>1.3124911049847785</x:v>
      </x:c>
      <x:c r="AO1200" s="35">
        <x:f t="shared" si="715"/>
        <x:v>-1.6512549070686999E-2</x:v>
      </x:c>
      <x:c r="AP1200" s="31">
        <x:f t="shared" si="716"/>
        <x:v>1</x:v>
      </x:c>
      <x:c r="AQ1200" s="26" t="b">
        <x:f t="shared" si="717"/>
        <x:v>1</x:v>
      </x:c>
    </x:row>
    <x:row r="1201">
      <x:c r="A1201" s="30" t="n">
        <x:f>'净值底稿'!A1163</x:f>
        <x:v>45583</x:v>
      </x:c>
      <x:c r="B1201" s="32" t="n">
        <x:f>'净值底稿'!F1163</x:f>
        <x:v>1.948948557746125</x:v>
      </x:c>
      <x:c r="C1201" s="32" t="n">
        <x:f>'净值底稿'!O1163</x:f>
        <x:v>1.2456894144952888</x:v>
      </x:c>
      <x:c r="D1201" s="32" t="n">
        <x:f>'净值底稿'!P1163</x:f>
        <x:v>1.7096</x:v>
      </x:c>
      <x:c r="E1201" s="32" t="n">
        <x:f>'净值底稿'!Q1163</x:f>
        <x:v>2.1667</x:v>
      </x:c>
      <x:c r="F1201" s="33">
        <x:f t="shared" si="718"/>
        <x:v>7.004807087621856E-2</x:v>
      </x:c>
      <x:c r="G1201" s="33">
        <x:f t="shared" si="719"/>
        <x:v>2.9760685335427972E-2</x:v>
      </x:c>
      <x:c r="H1201" s="33">
        <x:f t="shared" si="720"/>
        <x:v>-2.3391812865491968E-4</x:v>
      </x:c>
      <x:c r="I1201" s="33">
        <x:f t="shared" si="721"/>
        <x:v>6.6905171212192638E-3</x:v>
      </x:c>
      <x:c r="J1201" s="34">
        <x:f t="shared" si="722"/>
        <x:v>0.14373859320707036</x:v>
      </x:c>
      <x:c r="K1201" s="34">
        <x:f t="shared" si="723"/>
        <x:v>0.13376787103674007</x:v>
      </x:c>
      <x:c r="L1201" s="34">
        <x:f t="shared" si="724"/>
        <x:v>0.9381253388160572</x:v>
      </x:c>
      <x:c r="M1201" s="34">
        <x:f t="shared" si="725"/>
        <x:v>8.8833085408184492E-2</x:v>
      </x:c>
      <x:c r="N1201" s="34">
        <x:f t="shared" si="696"/>
        <x:v>1.3044648884680521</x:v>
      </x:c>
      <x:c r="O1201" s="35">
        <x:f t="shared" si="697"/>
        <x:v>0.21273586333911271</x:v>
      </x:c>
      <x:c r="P1201" s="26" t="b">
        <x:f t="shared" si="698"/>
        <x:v>0</x:v>
      </x:c>
      <x:c r="Q1201" s="26" t="b">
        <x:f t="shared" si="699"/>
        <x:v>0</x:v>
      </x:c>
      <x:c r="R1201" s="26" t="b">
        <x:f t="shared" si="700"/>
        <x:v>0</x:v>
      </x:c>
      <x:c r="S1201" s="26" t="b">
        <x:f t="shared" si="726"/>
        <x:v>0</x:v>
      </x:c>
      <x:c r="T1201" s="26" t="str">
        <x:f t="shared" si="727"/>
        <x:v>不调</x:v>
      </x:c>
      <x:c r="U1201" s="34">
        <x:f t="shared" si="701"/>
        <x:v>0.14373859320707036</x:v>
      </x:c>
      <x:c r="V1201" s="34">
        <x:f t="shared" si="702"/>
        <x:v>0.13376787103674007</x:v>
      </x:c>
      <x:c r="W1201" s="34">
        <x:f t="shared" si="703"/>
        <x:v>0.9381253388160572</x:v>
      </x:c>
      <x:c r="X1201" s="34">
        <x:f t="shared" si="704"/>
        <x:v>8.8833085408184492E-2</x:v>
      </x:c>
      <x:c r="Y1201" s="34">
        <x:f t="shared" si="728"/>
        <x:v>0.99998626710299976</x:v>
      </x:c>
      <x:c r="Z1201" s="34">
        <x:f t="shared" si="705"/>
        <x:v>0.14373661925977488</x:v>
      </x:c>
      <x:c r="AA1201" s="34">
        <x:f t="shared" si="706"/>
        <x:v>0.13376603401634518</x:v>
      </x:c>
      <x:c r="AB1201" s="34">
        <x:f t="shared" si="707"/>
        <x:v>0.93811245563740597</x:v>
      </x:c>
      <x:c r="AC1201" s="34">
        <x:f t="shared" si="708"/>
        <x:v>8.8831865472572366E-2</x:v>
      </x:c>
      <x:c r="AD1201" s="34">
        <x:f t="shared" si="709"/>
        <x:v>1.3044469743860985</x:v>
      </x:c>
      <x:c r="AE1201" s="34">
        <x:f t="shared" si="729"/>
        <x:v>1.3124911049847785</x:v>
      </x:c>
      <x:c r="AF1201" s="33">
        <x:f t="shared" si="710"/>
        <x:v>-6.1289029450399823E-3</x:v>
      </x:c>
      <x:c r="AG1201" s="33">
        <x:f t="shared" si="730"/>
        <x:v>1.0557985377276813E-2</x:v>
      </x:c>
      <x:c r="AH1201" s="30">
        <x:f t="shared" si="731"/>
        <x:v>45565</x:v>
      </x:c>
      <x:c r="AI1201" s="36">
        <x:f t="shared" si="711"/>
        <x:v>2024</x:v>
      </x:c>
      <x:c r="AJ1201" s="36">
        <x:f t="shared" si="712"/>
        <x:v>10</x:v>
      </x:c>
      <x:c r="AK1201" s="26">
        <x:f t="shared" si="713"/>
        <x:v>0</x:v>
      </x:c>
      <x:c r="AL1201" s="34">
        <x:f t="shared" si="732"/>
        <x:v>1.2914431374781539</x:v>
      </x:c>
      <x:c r="AM1201" s="35" t="str">
        <x:f t="shared" si="714"/>
      </x:c>
      <x:c r="AN1201" s="34">
        <x:f t="shared" si="733"/>
        <x:v>1.3124911049847785</x:v>
      </x:c>
      <x:c r="AO1201" s="35">
        <x:f t="shared" si="715"/>
        <x:v>-6.1289029450399823E-3</x:v>
      </x:c>
      <x:c r="AP1201" s="31">
        <x:f t="shared" si="716"/>
        <x:v>1</x:v>
      </x:c>
      <x:c r="AQ1201" s="26" t="b">
        <x:f t="shared" si="717"/>
        <x:v>1</x:v>
      </x:c>
    </x:row>
    <x:row r="1202">
      <x:c r="A1202" s="30" t="n">
        <x:f>'净值底稿'!A1164</x:f>
        <x:v>45586</x:v>
      </x:c>
      <x:c r="B1202" s="32" t="n">
        <x:f>'净值底稿'!F1164</x:f>
        <x:v>1.9747416578884303</x:v>
      </x:c>
      <x:c r="C1202" s="32" t="n">
        <x:f>'净值底稿'!O1164</x:f>
        <x:v>1.2583044911176273</x:v>
      </x:c>
      <x:c r="D1202" s="32" t="n">
        <x:f>'净值底稿'!P1164</x:f>
        <x:v>1.7095</x:v>
      </x:c>
      <x:c r="E1202" s="32" t="n">
        <x:f>'净值底稿'!Q1164</x:f>
        <x:v>2.1905</x:v>
      </x:c>
      <x:c r="F1202" s="33">
        <x:f t="shared" si="718"/>
        <x:v>1.323436682809831E-2</x:v>
      </x:c>
      <x:c r="G1202" s="33">
        <x:f t="shared" si="719"/>
        <x:v>1.0126983881812768E-2</x:v>
      </x:c>
      <x:c r="H1202" s="33">
        <x:f t="shared" si="720"/>
        <x:v>-5.8493214787125325E-5</x:v>
      </x:c>
      <x:c r="I1202" s="33">
        <x:f t="shared" si="721"/>
        <x:v>1.0984446393132341E-2</x:v>
      </x:c>
      <x:c r="J1202" s="34">
        <x:f t="shared" si="722"/>
        <x:v>0.14563888240568945</x:v>
      </x:c>
      <x:c r="K1202" s="34">
        <x:f t="shared" si="723"/>
        <x:v>0.13512068048676273</x:v>
      </x:c>
      <x:c r="L1202" s="34">
        <x:f t="shared" si="724"/>
        <x:v>0.93805758242404391</x:v>
      </x:c>
      <x:c r="M1202" s="34">
        <x:f t="shared" si="725"/>
        <x:v>8.9807634336857775E-2</x:v>
      </x:c>
      <x:c r="N1202" s="34">
        <x:f t="shared" si="696"/>
        <x:v>1.3086247796533539</x:v>
      </x:c>
      <x:c r="O1202" s="35">
        <x:f t="shared" si="697"/>
        <x:v>0.21454550399605268</x:v>
      </x:c>
      <x:c r="P1202" s="26" t="b">
        <x:f t="shared" si="698"/>
        <x:v>0</x:v>
      </x:c>
      <x:c r="Q1202" s="26" t="b">
        <x:f t="shared" si="699"/>
        <x:v>0</x:v>
      </x:c>
      <x:c r="R1202" s="26" t="b">
        <x:f t="shared" si="700"/>
        <x:v>0</x:v>
      </x:c>
      <x:c r="S1202" s="26" t="b">
        <x:f t="shared" si="726"/>
        <x:v>0</x:v>
      </x:c>
      <x:c r="T1202" s="26" t="str">
        <x:f t="shared" si="727"/>
        <x:v>不调</x:v>
      </x:c>
      <x:c r="U1202" s="34">
        <x:f t="shared" si="701"/>
        <x:v>0.14563888240568945</x:v>
      </x:c>
      <x:c r="V1202" s="34">
        <x:f t="shared" si="702"/>
        <x:v>0.13512068048676273</x:v>
      </x:c>
      <x:c r="W1202" s="34">
        <x:f t="shared" si="703"/>
        <x:v>0.93805758242404391</x:v>
      </x:c>
      <x:c r="X1202" s="34">
        <x:f t="shared" si="704"/>
        <x:v>8.9807634336857775E-2</x:v>
      </x:c>
      <x:c r="Y1202" s="34">
        <x:f t="shared" si="728"/>
        <x:v>0.99995880187477393</x:v>
      </x:c>
      <x:c r="Z1202" s="34">
        <x:f t="shared" si="705"/>
        <x:v>0.14563288235677432</x:v>
      </x:c>
      <x:c r="AA1202" s="34">
        <x:f t="shared" si="706"/>
        <x:v>0.13511511376804741</x:v>
      </x:c>
      <x:c r="AB1202" s="34">
        <x:f t="shared" si="707"/>
        <x:v>0.93801893621029397</x:v>
      </x:c>
      <x:c r="AC1202" s="34">
        <x:f t="shared" si="708"/>
        <x:v>8.9803934430692109E-2</x:v>
      </x:c>
      <x:c r="AD1202" s="34">
        <x:f t="shared" si="709"/>
        <x:v>1.3085708667658078</x:v>
      </x:c>
      <x:c r="AE1202" s="34">
        <x:f t="shared" si="729"/>
        <x:v>1.3124911049847785</x:v>
      </x:c>
      <x:c r="AF1202" s="33">
        <x:f t="shared" si="710"/>
        <x:v>-2.9868684093034004E-3</x:v>
      </x:c>
      <x:c r="AG1202" s="33">
        <x:f t="shared" si="730"/>
        <x:v>3.161410513946139E-3</x:v>
      </x:c>
      <x:c r="AH1202" s="30">
        <x:f t="shared" si="731"/>
        <x:v>45565</x:v>
      </x:c>
      <x:c r="AI1202" s="36">
        <x:f t="shared" si="711"/>
        <x:v>2024</x:v>
      </x:c>
      <x:c r="AJ1202" s="36">
        <x:f t="shared" si="712"/>
        <x:v>10</x:v>
      </x:c>
      <x:c r="AK1202" s="26">
        <x:f t="shared" si="713"/>
        <x:v>0</x:v>
      </x:c>
      <x:c r="AL1202" s="34">
        <x:f t="shared" si="732"/>
        <x:v>1.2914431374781539</x:v>
      </x:c>
      <x:c r="AM1202" s="35" t="str">
        <x:f t="shared" si="714"/>
      </x:c>
      <x:c r="AN1202" s="34">
        <x:f t="shared" si="733"/>
        <x:v>1.3124911049847785</x:v>
      </x:c>
      <x:c r="AO1202" s="35">
        <x:f t="shared" si="715"/>
        <x:v>-2.9868684093034004E-3</x:v>
      </x:c>
      <x:c r="AP1202" s="31">
        <x:f t="shared" si="716"/>
        <x:v>1</x:v>
      </x:c>
      <x:c r="AQ1202" s="26" t="b">
        <x:f t="shared" si="717"/>
        <x:v>1</x:v>
      </x:c>
    </x:row>
    <x:row r="1203">
      <x:c r="A1203" s="30" t="n">
        <x:f>'净值底稿'!A1165</x:f>
        <x:v>45587</x:v>
      </x:c>
      <x:c r="B1203" s="32" t="n">
        <x:f>'净值底稿'!F1165</x:f>
        <x:v>1.9855852662857099</x:v>
      </x:c>
      <x:c r="C1203" s="32" t="n">
        <x:f>'净值底稿'!O1165</x:f>
        <x:v>1.2690521106618204</x:v>
      </x:c>
      <x:c r="D1203" s="32" t="n">
        <x:f>'净值底稿'!P1165</x:f>
        <x:v>1.7077</x:v>
      </x:c>
      <x:c r="E1203" s="32" t="n">
        <x:f>'净值底稿'!Q1165</x:f>
        <x:v>2.1939</x:v>
      </x:c>
      <x:c r="F1203" s="33">
        <x:f t="shared" si="718"/>
        <x:v>5.4911529080086119E-3</x:v>
      </x:c>
      <x:c r="G1203" s="33">
        <x:f t="shared" si="719"/>
        <x:v>8.541350380659507E-3</x:v>
      </x:c>
      <x:c r="H1203" s="33">
        <x:f t="shared" si="720"/>
        <x:v>-1.0529394559812832E-3</x:v>
      </x:c>
      <x:c r="I1203" s="33">
        <x:f t="shared" si="721"/>
        <x:v>1.5521570417713626E-3</x:v>
      </x:c>
      <x:c r="J1203" s="34">
        <x:f t="shared" si="722"/>
        <x:v>0.1464325747822294</x:v>
      </x:c>
      <x:c r="K1203" s="34">
        <x:f t="shared" si="723"/>
        <x:v>0.13626917929646298</x:v>
      </x:c>
      <x:c r="L1203" s="34">
        <x:f t="shared" si="724"/>
        <x:v>0.93703125906190055</x:v>
      </x:c>
      <x:c r="M1203" s="34">
        <x:f t="shared" si="725"/>
        <x:v>8.9943324239897482E-2</x:v>
      </x:c>
      <x:c r="N1203" s="34">
        <x:f t="shared" si="696"/>
        <x:v>1.3096763373804903</x:v>
      </x:c>
      <x:c r="O1203" s="35">
        <x:f t="shared" si="697"/>
        <x:v>0.2158561974511426</x:v>
      </x:c>
      <x:c r="P1203" s="26" t="b">
        <x:f t="shared" si="698"/>
        <x:v>0</x:v>
      </x:c>
      <x:c r="Q1203" s="26" t="b">
        <x:f t="shared" si="699"/>
        <x:v>0</x:v>
      </x:c>
      <x:c r="R1203" s="26" t="b">
        <x:f t="shared" si="700"/>
        <x:v>0</x:v>
      </x:c>
      <x:c r="S1203" s="26" t="b">
        <x:f t="shared" si="726"/>
        <x:v>0</x:v>
      </x:c>
      <x:c r="T1203" s="26" t="str">
        <x:f t="shared" si="727"/>
        <x:v>不调</x:v>
      </x:c>
      <x:c r="U1203" s="34">
        <x:f t="shared" si="701"/>
        <x:v>0.1464325747822294</x:v>
      </x:c>
      <x:c r="V1203" s="34">
        <x:f t="shared" si="702"/>
        <x:v>0.13626917929646298</x:v>
      </x:c>
      <x:c r="W1203" s="34">
        <x:f t="shared" si="703"/>
        <x:v>0.93703125906190055</x:v>
      </x:c>
      <x:c r="X1203" s="34">
        <x:f t="shared" si="704"/>
        <x:v>8.9943324239897482E-2</x:v>
      </x:c>
      <x:c r="Y1203" s="34">
        <x:f t="shared" si="728"/>
        <x:v>0.99998626710299976</x:v>
      </x:c>
      <x:c r="Z1203" s="34">
        <x:f t="shared" si="705"/>
        <x:v>0.14643056383876243</x:v>
      </x:c>
      <x:c r="AA1203" s="34">
        <x:f t="shared" si="706"/>
        <x:v>0.13626730792585939</x:v>
      </x:c>
      <x:c r="AB1203" s="34">
        <x:f t="shared" si="707"/>
        <x:v>0.93701839090813388</x:v>
      </x:c>
      <x:c r="AC1203" s="34">
        <x:f t="shared" si="708"/>
        <x:v>8.9942089057489835E-2</x:v>
      </x:c>
      <x:c r="AD1203" s="34">
        <x:f t="shared" si="709"/>
        <x:v>1.3096583517302454</x:v>
      </x:c>
      <x:c r="AE1203" s="34">
        <x:f t="shared" si="729"/>
        <x:v>1.3124911049847785</x:v>
      </x:c>
      <x:c r="AF1203" s="33">
        <x:f t="shared" si="710"/>
        <x:v>-2.1583028210815369E-3</x:v>
      </x:c>
      <x:c r="AG1203" s="33">
        <x:f t="shared" si="730"/>
        <x:v>8.3104781869813849E-4</x:v>
      </x:c>
      <x:c r="AH1203" s="30">
        <x:f t="shared" si="731"/>
        <x:v>45565</x:v>
      </x:c>
      <x:c r="AI1203" s="36">
        <x:f t="shared" si="711"/>
        <x:v>2024</x:v>
      </x:c>
      <x:c r="AJ1203" s="36">
        <x:f t="shared" si="712"/>
        <x:v>10</x:v>
      </x:c>
      <x:c r="AK1203" s="26">
        <x:f t="shared" si="713"/>
        <x:v>0</x:v>
      </x:c>
      <x:c r="AL1203" s="34">
        <x:f t="shared" si="732"/>
        <x:v>1.2914431374781539</x:v>
      </x:c>
      <x:c r="AM1203" s="35" t="str">
        <x:f t="shared" si="714"/>
      </x:c>
      <x:c r="AN1203" s="34">
        <x:f t="shared" si="733"/>
        <x:v>1.3124911049847785</x:v>
      </x:c>
      <x:c r="AO1203" s="35">
        <x:f t="shared" si="715"/>
        <x:v>-2.1583028210815369E-3</x:v>
      </x:c>
      <x:c r="AP1203" s="31">
        <x:f t="shared" si="716"/>
        <x:v>1</x:v>
      </x:c>
      <x:c r="AQ1203" s="26" t="b">
        <x:f t="shared" si="717"/>
        <x:v>1</x:v>
      </x:c>
    </x:row>
    <x:row r="1204">
      <x:c r="A1204" s="30" t="n">
        <x:f>'净值底稿'!A1166</x:f>
        <x:v>45588</x:v>
      </x:c>
      <x:c r="B1204" s="32" t="n">
        <x:f>'净值底稿'!F1166</x:f>
        <x:v>1.94618335009016</x:v>
      </x:c>
      <x:c r="C1204" s="32" t="n">
        <x:f>'净值底稿'!O1166</x:f>
        <x:v>1.2718116653715787</x:v>
      </x:c>
      <x:c r="D1204" s="32" t="n">
        <x:f>'净值底稿'!P1166</x:f>
        <x:v>1.7059</x:v>
      </x:c>
      <x:c r="E1204" s="32" t="n">
        <x:f>'净值底稿'!Q1166</x:f>
        <x:v>2.2061</x:v>
      </x:c>
      <x:c r="F1204" s="33">
        <x:f t="shared" si="718"/>
        <x:v>-1.9843980948376139E-2</x:v>
      </x:c>
      <x:c r="G1204" s="33">
        <x:f t="shared" si="719"/>
        <x:v>2.1745007053486365E-3</x:v>
      </x:c>
      <x:c r="H1204" s="33">
        <x:f t="shared" si="720"/>
        <x:v>-1.0540493060842149E-3</x:v>
      </x:c>
      <x:c r="I1204" s="33">
        <x:f t="shared" si="721"/>
        <x:v>5.5608733305985147E-3</x:v>
      </x:c>
      <x:c r="J1204" s="34">
        <x:f t="shared" si="722"/>
        <x:v>0.14352479851968605</x:v>
      </x:c>
      <x:c r="K1204" s="34">
        <x:f t="shared" si="723"/>
        <x:v>0.13656362128306013</x:v>
      </x:c>
      <x:c r="L1204" s="34">
        <x:f t="shared" si="724"/>
        <x:v>0.93603072732340897</x:v>
      </x:c>
      <x:c r="M1204" s="34">
        <x:f t="shared" si="725"/>
        <x:v>9.0442245621827941E-2</x:v>
      </x:c>
      <x:c r="N1204" s="34">
        <x:f t="shared" si="696"/>
        <x:v>1.3065613927479831</x:v>
      </x:c>
      <x:c r="O1204" s="35">
        <x:f t="shared" si="697"/>
        <x:v>0.21437065365421462</x:v>
      </x:c>
      <x:c r="P1204" s="26" t="b">
        <x:f t="shared" si="698"/>
        <x:v>0</x:v>
      </x:c>
      <x:c r="Q1204" s="26" t="b">
        <x:f t="shared" si="699"/>
        <x:v>0</x:v>
      </x:c>
      <x:c r="R1204" s="26" t="b">
        <x:f t="shared" si="700"/>
        <x:v>0</x:v>
      </x:c>
      <x:c r="S1204" s="26" t="b">
        <x:f t="shared" si="726"/>
        <x:v>0</x:v>
      </x:c>
      <x:c r="T1204" s="26" t="str">
        <x:f t="shared" si="727"/>
        <x:v>不调</x:v>
      </x:c>
      <x:c r="U1204" s="34">
        <x:f t="shared" si="701"/>
        <x:v>0.14352479851968605</x:v>
      </x:c>
      <x:c r="V1204" s="34">
        <x:f t="shared" si="702"/>
        <x:v>0.13656362128306013</x:v>
      </x:c>
      <x:c r="W1204" s="34">
        <x:f t="shared" si="703"/>
        <x:v>0.93603072732340897</x:v>
      </x:c>
      <x:c r="X1204" s="34">
        <x:f t="shared" si="704"/>
        <x:v>9.0442245621827941E-2</x:v>
      </x:c>
      <x:c r="Y1204" s="34">
        <x:f t="shared" si="728"/>
        <x:v>0.99998626710299976</x:v>
      </x:c>
      <x:c r="Z1204" s="34">
        <x:f t="shared" si="705"/>
        <x:v>0.143522827508411</x:v>
      </x:c>
      <x:c r="AA1204" s="34">
        <x:f t="shared" si="706"/>
        <x:v>0.13656174586891506</x:v>
      </x:c>
      <x:c r="AB1204" s="34">
        <x:f t="shared" si="707"/>
        <x:v>0.93601787290984162</x:v>
      </x:c>
      <x:c r="AC1204" s="34">
        <x:f t="shared" si="708"/>
        <x:v>9.0441003587784341E-2</x:v>
      </x:c>
      <x:c r="AD1204" s="34">
        <x:f t="shared" si="709"/>
        <x:v>1.306543449874952</x:v>
      </x:c>
      <x:c r="AE1204" s="34">
        <x:f t="shared" si="729"/>
        <x:v>1.3124911049847785</x:v>
      </x:c>
      <x:c r="AF1204" s="33">
        <x:f t="shared" si="710"/>
        <x:v>-4.5315774615444226E-3</x:v>
      </x:c>
      <x:c r="AG1204" s="33">
        <x:f t="shared" si="730"/>
        <x:v>-2.3784079650834844E-3</x:v>
      </x:c>
      <x:c r="AH1204" s="30">
        <x:f t="shared" si="731"/>
        <x:v>45565</x:v>
      </x:c>
      <x:c r="AI1204" s="36">
        <x:f t="shared" si="711"/>
        <x:v>2024</x:v>
      </x:c>
      <x:c r="AJ1204" s="36">
        <x:f t="shared" si="712"/>
        <x:v>10</x:v>
      </x:c>
      <x:c r="AK1204" s="26">
        <x:f t="shared" si="713"/>
        <x:v>0</x:v>
      </x:c>
      <x:c r="AL1204" s="34">
        <x:f t="shared" si="732"/>
        <x:v>1.2914431374781539</x:v>
      </x:c>
      <x:c r="AM1204" s="35" t="str">
        <x:f t="shared" si="714"/>
      </x:c>
      <x:c r="AN1204" s="34">
        <x:f t="shared" si="733"/>
        <x:v>1.3124911049847785</x:v>
      </x:c>
      <x:c r="AO1204" s="35">
        <x:f t="shared" si="715"/>
        <x:v>-4.5315774615444226E-3</x:v>
      </x:c>
      <x:c r="AP1204" s="31">
        <x:f t="shared" si="716"/>
        <x:v>1</x:v>
      </x:c>
      <x:c r="AQ1204" s="26" t="b">
        <x:f t="shared" si="717"/>
        <x:v>1</x:v>
      </x:c>
    </x:row>
    <x:row r="1205">
      <x:c r="A1205" s="30" t="n">
        <x:f>'净值底稿'!A1167</x:f>
        <x:v>45589</x:v>
      </x:c>
      <x:c r="B1205" s="32" t="n">
        <x:f>'净值底稿'!F1167</x:f>
        <x:v>1.9505252324563074</x:v>
      </x:c>
      <x:c r="C1205" s="32" t="n">
        <x:f>'净值底稿'!O1167</x:f>
        <x:v>1.2646981537894422</x:v>
      </x:c>
      <x:c r="D1205" s="32" t="n">
        <x:f>'净值底稿'!P1167</x:f>
        <x:v>1.7058</x:v>
      </x:c>
      <x:c r="E1205" s="32" t="n">
        <x:f>'净值底稿'!Q1167</x:f>
        <x:v>2.1875</x:v>
      </x:c>
      <x:c r="F1205" s="33">
        <x:f t="shared" si="718"/>
        <x:v>2.2309729275744594E-3</x:v>
      </x:c>
      <x:c r="G1205" s="33">
        <x:f t="shared" si="719"/>
        <x:v>-5.593211460329095E-3</x:v>
      </x:c>
      <x:c r="H1205" s="33">
        <x:f t="shared" si="720"/>
        <x:v>-5.8620083240534804E-5</x:v>
      </x:c>
      <x:c r="I1205" s="33">
        <x:f t="shared" si="721"/>
        <x:v>-8.431168124745092E-3</x:v>
      </x:c>
      <x:c r="J1205" s="34">
        <x:f t="shared" si="722"/>
        <x:v>0.14384302305107122</x:v>
      </x:c>
      <x:c r="K1205" s="34">
        <x:f t="shared" si="723"/>
        <x:v>0.13579792714687849</x:v>
      </x:c>
      <x:c r="L1205" s="34">
        <x:f t="shared" si="724"/>
        <x:v>0.93596300346421701</x:v>
      </x:c>
      <x:c r="M1205" s="34">
        <x:f t="shared" si="725"/>
        <x:v>8.9678480281165054E-2</x:v>
      </x:c>
      <x:c r="N1205" s="34">
        <x:f t="shared" si="696"/>
        <x:v>1.3052824339433318</x:v>
      </x:c>
      <x:c r="O1205" s="35">
        <x:f t="shared" si="697"/>
        <x:v>0.21423788670252664</x:v>
      </x:c>
      <x:c r="P1205" s="26" t="b">
        <x:f t="shared" si="698"/>
        <x:v>0</x:v>
      </x:c>
      <x:c r="Q1205" s="26" t="b">
        <x:f t="shared" si="699"/>
        <x:v>0</x:v>
      </x:c>
      <x:c r="R1205" s="26" t="b">
        <x:f t="shared" si="700"/>
        <x:v>0</x:v>
      </x:c>
      <x:c r="S1205" s="26" t="b">
        <x:f t="shared" si="726"/>
        <x:v>0</x:v>
      </x:c>
      <x:c r="T1205" s="26" t="str">
        <x:f t="shared" si="727"/>
        <x:v>不调</x:v>
      </x:c>
      <x:c r="U1205" s="34">
        <x:f t="shared" si="701"/>
        <x:v>0.14384302305107122</x:v>
      </x:c>
      <x:c r="V1205" s="34">
        <x:f t="shared" si="702"/>
        <x:v>0.13579792714687849</x:v>
      </x:c>
      <x:c r="W1205" s="34">
        <x:f t="shared" si="703"/>
        <x:v>0.93596300346421701</x:v>
      </x:c>
      <x:c r="X1205" s="34">
        <x:f t="shared" si="704"/>
        <x:v>8.9678480281165054E-2</x:v>
      </x:c>
      <x:c r="Y1205" s="34">
        <x:f t="shared" si="728"/>
        <x:v>0.99998626710299976</x:v>
      </x:c>
      <x:c r="Z1205" s="34">
        <x:f t="shared" si="705"/>
        <x:v>0.14384104766965145</x:v>
      </x:c>
      <x:c r="AA1205" s="34">
        <x:f t="shared" si="706"/>
        <x:v>0.13579606224793214</x:v>
      </x:c>
      <x:c r="AB1205" s="34">
        <x:f t="shared" si="707"/>
        <x:v>0.93595014998069437</x:v>
      </x:c>
      <x:c r="AC1205" s="34">
        <x:f t="shared" si="708"/>
        <x:v>8.9677248735832216E-2</x:v>
      </x:c>
      <x:c r="AD1205" s="34">
        <x:f t="shared" si="709"/>
        <x:v>1.3052645086341101</x:v>
      </x:c>
      <x:c r="AE1205" s="34">
        <x:f t="shared" si="729"/>
        <x:v>1.3124911049847785</x:v>
      </x:c>
      <x:c r="AF1205" s="33">
        <x:f t="shared" si="710"/>
        <x:v>-5.5060154870552047E-3</x:v>
      </x:c>
      <x:c r="AG1205" s="33">
        <x:f t="shared" si="730"/>
        <x:v>-9.7887386826989164E-4</x:v>
      </x:c>
      <x:c r="AH1205" s="30">
        <x:f t="shared" si="731"/>
        <x:v>45565</x:v>
      </x:c>
      <x:c r="AI1205" s="36">
        <x:f t="shared" si="711"/>
        <x:v>2024</x:v>
      </x:c>
      <x:c r="AJ1205" s="36">
        <x:f t="shared" si="712"/>
        <x:v>10</x:v>
      </x:c>
      <x:c r="AK1205" s="26">
        <x:f t="shared" si="713"/>
        <x:v>0</x:v>
      </x:c>
      <x:c r="AL1205" s="34">
        <x:f t="shared" si="732"/>
        <x:v>1.2914431374781539</x:v>
      </x:c>
      <x:c r="AM1205" s="35" t="str">
        <x:f t="shared" si="714"/>
      </x:c>
      <x:c r="AN1205" s="34">
        <x:f t="shared" si="733"/>
        <x:v>1.3124911049847785</x:v>
      </x:c>
      <x:c r="AO1205" s="35">
        <x:f t="shared" si="715"/>
        <x:v>-5.5060154870552047E-3</x:v>
      </x:c>
      <x:c r="AP1205" s="31">
        <x:f t="shared" si="716"/>
        <x:v>1</x:v>
      </x:c>
      <x:c r="AQ1205" s="26" t="b">
        <x:f t="shared" si="717"/>
        <x:v>1</x:v>
      </x:c>
    </x:row>
    <x:row r="1206">
      <x:c r="A1206" s="30" t="n">
        <x:f>'净值底稿'!A1168</x:f>
        <x:v>45590</x:v>
      </x:c>
      <x:c r="B1206" s="32" t="n">
        <x:f>'净值底稿'!F1168</x:f>
        <x:v>1.9689657400578149</x:v>
      </x:c>
      <x:c r="C1206" s="32" t="n">
        <x:f>'净值底稿'!O1168</x:f>
        <x:v>1.2797232711285096</x:v>
      </x:c>
      <x:c r="D1206" s="32" t="n">
        <x:f>'净值底稿'!P1168</x:f>
        <x:v>1.7054</x:v>
      </x:c>
      <x:c r="E1206" s="32" t="n">
        <x:f>'净值底稿'!Q1168</x:f>
        <x:v>2.1826</x:v>
      </x:c>
      <x:c r="F1206" s="33">
        <x:f t="shared" si="718"/>
        <x:v>9.454124096762051E-3</x:v>
      </x:c>
      <x:c r="G1206" s="33">
        <x:f t="shared" si="719"/>
        <x:v>1.1880397938470511E-2</x:v>
      </x:c>
      <x:c r="H1206" s="33">
        <x:f t="shared" si="720"/>
        <x:v>-2.3449407902442765E-4</x:v>
      </x:c>
      <x:c r="I1206" s="33">
        <x:f t="shared" si="721"/>
        <x:v>-2.2400000000000198E-3</x:v>
      </x:c>
      <x:c r="J1206" s="34">
        <x:f t="shared" si="722"/>
        <x:v>0.14520093878452858</x:v>
      </x:c>
      <x:c r="K1206" s="34">
        <x:f t="shared" si="723"/>
        <x:v>0.13740937350591489</x:v>
      </x:c>
      <x:c r="L1206" s="34">
        <x:f t="shared" si="724"/>
        <x:v>0.93573067521226183</x:v>
      </x:c>
      <x:c r="M1206" s="34">
        <x:f t="shared" si="725"/>
        <x:v>8.9476371698663945E-2</x:v>
      </x:c>
      <x:c r="N1206" s="34">
        <x:f t="shared" si="696"/>
        <x:v>1.3078173592013693</x:v>
      </x:c>
      <x:c r="O1206" s="35">
        <x:f t="shared" si="697"/>
        <x:v>0.21609310375190466</x:v>
      </x:c>
      <x:c r="P1206" s="26" t="b">
        <x:f t="shared" si="698"/>
        <x:v>0</x:v>
      </x:c>
      <x:c r="Q1206" s="26" t="b">
        <x:f t="shared" si="699"/>
        <x:v>0</x:v>
      </x:c>
      <x:c r="R1206" s="26" t="b">
        <x:f t="shared" si="700"/>
        <x:v>0</x:v>
      </x:c>
      <x:c r="S1206" s="26" t="b">
        <x:f t="shared" si="726"/>
        <x:v>0</x:v>
      </x:c>
      <x:c r="T1206" s="26" t="str">
        <x:f t="shared" si="727"/>
        <x:v>不调</x:v>
      </x:c>
      <x:c r="U1206" s="34">
        <x:f t="shared" si="701"/>
        <x:v>0.14520093878452858</x:v>
      </x:c>
      <x:c r="V1206" s="34">
        <x:f t="shared" si="702"/>
        <x:v>0.13740937350591489</x:v>
      </x:c>
      <x:c r="W1206" s="34">
        <x:f t="shared" si="703"/>
        <x:v>0.93573067521226183</x:v>
      </x:c>
      <x:c r="X1206" s="34">
        <x:f t="shared" si="704"/>
        <x:v>8.9476371698663945E-2</x:v>
      </x:c>
      <x:c r="Y1206" s="34">
        <x:f t="shared" si="728"/>
        <x:v>0.99998626710299976</x:v>
      </x:c>
      <x:c r="Z1206" s="34">
        <x:f t="shared" si="705"/>
        <x:v>0.14519894475499193</x:v>
      </x:c>
      <x:c r="AA1206" s="34">
        <x:f t="shared" si="706"/>
        <x:v>0.13740748647714168</x:v>
      </x:c>
      <x:c r="AB1206" s="34">
        <x:f t="shared" si="707"/>
        <x:v>0.93571782491927913</x:v>
      </x:c>
      <x:c r="AC1206" s="34">
        <x:f t="shared" si="708"/>
        <x:v>8.9475142928867449E-2</x:v>
      </x:c>
      <x:c r="AD1206" s="34">
        <x:f t="shared" si="709"/>
        <x:v>1.3077993990802801</x:v>
      </x:c>
      <x:c r="AE1206" s="34">
        <x:f t="shared" si="729"/>
        <x:v>1.3124911049847785</x:v>
      </x:c>
      <x:c r="AF1206" s="33">
        <x:f t="shared" si="710"/>
        <x:v>-3.5746572960986267E-3</x:v>
      </x:c>
      <x:c r="AG1206" s="33">
        <x:f t="shared" si="730"/>
        <x:v>1.9420511546908159E-3</x:v>
      </x:c>
      <x:c r="AH1206" s="30">
        <x:f t="shared" si="731"/>
        <x:v>45565</x:v>
      </x:c>
      <x:c r="AI1206" s="36">
        <x:f t="shared" si="711"/>
        <x:v>2024</x:v>
      </x:c>
      <x:c r="AJ1206" s="36">
        <x:f t="shared" si="712"/>
        <x:v>10</x:v>
      </x:c>
      <x:c r="AK1206" s="26">
        <x:f t="shared" si="713"/>
        <x:v>0</x:v>
      </x:c>
      <x:c r="AL1206" s="34">
        <x:f t="shared" si="732"/>
        <x:v>1.2914431374781539</x:v>
      </x:c>
      <x:c r="AM1206" s="35" t="str">
        <x:f t="shared" si="714"/>
      </x:c>
      <x:c r="AN1206" s="34">
        <x:f t="shared" si="733"/>
        <x:v>1.3124911049847785</x:v>
      </x:c>
      <x:c r="AO1206" s="35">
        <x:f t="shared" si="715"/>
        <x:v>-3.5746572960986267E-3</x:v>
      </x:c>
      <x:c r="AP1206" s="31">
        <x:f t="shared" si="716"/>
        <x:v>1</x:v>
      </x:c>
      <x:c r="AQ1206" s="26" t="b">
        <x:f t="shared" si="717"/>
        <x:v>1</x:v>
      </x:c>
    </x:row>
    <x:row r="1207">
      <x:c r="A1207" s="30" t="n">
        <x:f>'净值底稿'!A1169</x:f>
        <x:v>45593</x:v>
      </x:c>
      <x:c r="B1207" s="32" t="n">
        <x:f>'净值底稿'!F1169</x:f>
        <x:v>1.9574606519540874</x:v>
      </x:c>
      <x:c r="C1207" s="32" t="n">
        <x:f>'净值底稿'!O1169</x:f>
        <x:v>1.2965203318509366</x:v>
      </x:c>
      <x:c r="D1207" s="32" t="n">
        <x:f>'净值底稿'!P1169</x:f>
        <x:v>1.7042</x:v>
      </x:c>
      <x:c r="E1207" s="32" t="n">
        <x:f>'净值底稿'!Q1169</x:f>
        <x:v>2.1931</x:v>
      </x:c>
      <x:c r="F1207" s="33">
        <x:f t="shared" si="718"/>
        <x:v>-5.8432139623667556E-3</x:v>
      </x:c>
      <x:c r="G1207" s="33">
        <x:f t="shared" si="719"/>
        <x:v>1.3125541358339765E-2</x:v>
      </x:c>
      <x:c r="H1207" s="33">
        <x:f t="shared" si="720"/>
        <x:v>-7.0364723818461261E-4</x:v>
      </x:c>
      <x:c r="I1207" s="33">
        <x:f t="shared" si="721"/>
        <x:v>4.810776138550299E-3</x:v>
      </x:c>
      <x:c r="J1207" s="34">
        <x:f t="shared" si="722"/>
        <x:v>0.14435051625367865</x:v>
      </x:c>
      <x:c r="K1207" s="34">
        <x:f t="shared" si="723"/>
        <x:v>0.13921103412384292</x:v>
      </x:c>
      <x:c r="L1207" s="34">
        <x:f t="shared" si="724"/>
        <x:v>0.93505940965605461</x:v>
      </x:c>
      <x:c r="M1207" s="34">
        <x:f t="shared" si="725"/>
        <x:v>8.9905587811463017E-2</x:v>
      </x:c>
      <x:c r="N1207" s="34">
        <x:f t="shared" si="696"/>
        <x:v>1.3085265478450392</x:v>
      </x:c>
      <x:c r="O1207" s="35">
        <x:f t="shared" si="697"/>
        <x:v>0.21670294029915396</x:v>
      </x:c>
      <x:c r="P1207" s="26" t="b">
        <x:f t="shared" si="698"/>
        <x:v>0</x:v>
      </x:c>
      <x:c r="Q1207" s="26" t="b">
        <x:f t="shared" si="699"/>
        <x:v>0</x:v>
      </x:c>
      <x:c r="R1207" s="26" t="b">
        <x:f t="shared" si="700"/>
        <x:v>0</x:v>
      </x:c>
      <x:c r="S1207" s="26" t="b">
        <x:f t="shared" si="726"/>
        <x:v>0</x:v>
      </x:c>
      <x:c r="T1207" s="26" t="str">
        <x:f t="shared" si="727"/>
        <x:v>不调</x:v>
      </x:c>
      <x:c r="U1207" s="34">
        <x:f t="shared" si="701"/>
        <x:v>0.14435051625367865</x:v>
      </x:c>
      <x:c r="V1207" s="34">
        <x:f t="shared" si="702"/>
        <x:v>0.13921103412384292</x:v>
      </x:c>
      <x:c r="W1207" s="34">
        <x:f t="shared" si="703"/>
        <x:v>0.93505940965605461</x:v>
      </x:c>
      <x:c r="X1207" s="34">
        <x:f t="shared" si="704"/>
        <x:v>8.9905587811463017E-2</x:v>
      </x:c>
      <x:c r="Y1207" s="34">
        <x:f t="shared" si="728"/>
        <x:v>0.99995880187477393</x:v>
      </x:c>
      <x:c r="Z1207" s="34">
        <x:f t="shared" si="705"/>
        <x:v>0.14434456928303357</x:v>
      </x:c>
      <x:c r="AA1207" s="34">
        <x:f t="shared" si="706"/>
        <x:v>0.13920529889022623</x:v>
      </x:c>
      <x:c r="AB1207" s="34">
        <x:f t="shared" si="707"/>
        <x:v>0.93502088696140173</x:v>
      </x:c>
      <x:c r="AC1207" s="34">
        <x:f t="shared" si="708"/>
        <x:v>8.9901883869797833E-2</x:v>
      </x:c>
      <x:c r="AD1207" s="34">
        <x:f t="shared" si="709"/>
        <x:v>1.3084726390044594</x:v>
      </x:c>
      <x:c r="AE1207" s="34">
        <x:f t="shared" si="729"/>
        <x:v>1.3124911049847785</x:v>
      </x:c>
      <x:c r="AF1207" s="33">
        <x:f t="shared" si="710"/>
        <x:v>-3.0617091156329712E-3</x:v>
      </x:c>
      <x:c r="AG1207" s="33">
        <x:f t="shared" si="730"/>
        <x:v>5.1478837247720399E-4</x:v>
      </x:c>
      <x:c r="AH1207" s="30">
        <x:f t="shared" si="731"/>
        <x:v>45565</x:v>
      </x:c>
      <x:c r="AI1207" s="36">
        <x:f t="shared" si="711"/>
        <x:v>2024</x:v>
      </x:c>
      <x:c r="AJ1207" s="36">
        <x:f t="shared" si="712"/>
        <x:v>10</x:v>
      </x:c>
      <x:c r="AK1207" s="26">
        <x:f t="shared" si="713"/>
        <x:v>0</x:v>
      </x:c>
      <x:c r="AL1207" s="34">
        <x:f t="shared" si="732"/>
        <x:v>1.2914431374781539</x:v>
      </x:c>
      <x:c r="AM1207" s="35" t="str">
        <x:f t="shared" si="714"/>
      </x:c>
      <x:c r="AN1207" s="34">
        <x:f t="shared" si="733"/>
        <x:v>1.3124911049847785</x:v>
      </x:c>
      <x:c r="AO1207" s="35">
        <x:f t="shared" si="715"/>
        <x:v>-3.0617091156329712E-3</x:v>
      </x:c>
      <x:c r="AP1207" s="31">
        <x:f t="shared" si="716"/>
        <x:v>1</x:v>
      </x:c>
      <x:c r="AQ1207" s="26" t="b">
        <x:f t="shared" si="717"/>
        <x:v>1</x:v>
      </x:c>
    </x:row>
    <x:row r="1208">
      <x:c r="A1208" s="30" t="n">
        <x:f>'净值底稿'!A1170</x:f>
        <x:v>45594</x:v>
      </x:c>
      <x:c r="B1208" s="32" t="n">
        <x:f>'净值底稿'!F1170</x:f>
        <x:v>1.9501953554501574</x:v>
      </x:c>
      <x:c r="C1208" s="32" t="n">
        <x:f>'净值底稿'!O1170</x:f>
        <x:v>1.2785866485863675</x:v>
      </x:c>
      <x:c r="D1208" s="32" t="n">
        <x:f>'净值底稿'!P1170</x:f>
        <x:v>1.7046</x:v>
      </x:c>
      <x:c r="E1208" s="32" t="n">
        <x:f>'净值底稿'!Q1170</x:f>
        <x:v>2.2097</x:v>
      </x:c>
      <x:c r="F1208" s="33">
        <x:f t="shared" si="718"/>
        <x:v>-3.711592617035353E-3</x:v>
      </x:c>
      <x:c r="G1208" s="33">
        <x:f t="shared" si="719"/>
        <x:v>-1.3832165083725756E-2</x:v>
      </x:c>
      <x:c r="H1208" s="33">
        <x:f t="shared" si="720"/>
        <x:v>2.3471423541843173E-4</x:v>
      </x:c>
      <x:c r="I1208" s="33">
        <x:f t="shared" si="721"/>
        <x:v>7.5691942911861876E-3</x:v>
      </x:c>
      <x:c r="J1208" s="34">
        <x:f t="shared" si="722"/>
        <x:v>0.14380882104537351</x:v>
      </x:c>
      <x:c r="K1208" s="34">
        <x:f t="shared" si="723"/>
        <x:v>0.13727978821544723</x:v>
      </x:c>
      <x:c r="L1208" s="34">
        <x:f t="shared" si="724"/>
        <x:v>0.93524034967398517</x:v>
      </x:c>
      <x:c r="M1208" s="34">
        <x:f t="shared" si="725"/>
        <x:v>9.0582368695951987E-2</x:v>
      </x:c>
      <x:c r="N1208" s="34">
        <x:f t="shared" si="696"/>
        <x:v>1.3069113276307578</x:v>
      </x:c>
      <x:c r="O1208" s="35">
        <x:f t="shared" si="697"/>
        <x:v>0.2150785621931933</x:v>
      </x:c>
      <x:c r="P1208" s="26" t="b">
        <x:f t="shared" si="698"/>
        <x:v>0</x:v>
      </x:c>
      <x:c r="Q1208" s="26" t="b">
        <x:f t="shared" si="699"/>
        <x:v>0</x:v>
      </x:c>
      <x:c r="R1208" s="26" t="b">
        <x:f t="shared" si="700"/>
        <x:v>0</x:v>
      </x:c>
      <x:c r="S1208" s="26" t="b">
        <x:f t="shared" si="726"/>
        <x:v>0</x:v>
      </x:c>
      <x:c r="T1208" s="26" t="str">
        <x:f t="shared" si="727"/>
        <x:v>不调</x:v>
      </x:c>
      <x:c r="U1208" s="34">
        <x:f t="shared" si="701"/>
        <x:v>0.14380882104537351</x:v>
      </x:c>
      <x:c r="V1208" s="34">
        <x:f t="shared" si="702"/>
        <x:v>0.13727978821544723</x:v>
      </x:c>
      <x:c r="W1208" s="34">
        <x:f t="shared" si="703"/>
        <x:v>0.93524034967398517</x:v>
      </x:c>
      <x:c r="X1208" s="34">
        <x:f t="shared" si="704"/>
        <x:v>9.0582368695951987E-2</x:v>
      </x:c>
      <x:c r="Y1208" s="34">
        <x:f t="shared" si="728"/>
        <x:v>0.99998626710299976</x:v>
      </x:c>
      <x:c r="Z1208" s="34">
        <x:f t="shared" si="705"/>
        <x:v>0.14380684613364636</x:v>
      </x:c>
      <x:c r="AA1208" s="34">
        <x:f t="shared" si="706"/>
        <x:v>0.13727790296625544</x:v>
      </x:c>
      <x:c r="AB1208" s="34">
        <x:f t="shared" si="707"/>
        <x:v>0.9352275061145926</x:v>
      </x:c>
      <x:c r="AC1208" s="34">
        <x:f t="shared" si="708"/>
        <x:v>9.058112473761265E-2</x:v>
      </x:c>
      <x:c r="AD1208" s="34">
        <x:f t="shared" si="709"/>
        <x:v>1.306893379952107</x:v>
      </x:c>
      <x:c r="AE1208" s="34">
        <x:f t="shared" si="729"/>
        <x:v>1.3124911049847785</x:v>
      </x:c>
      <x:c r="AF1208" s="33">
        <x:f t="shared" si="710"/>
        <x:v>-4.2649622625339223E-3</x:v>
      </x:c>
      <x:c r="AG1208" s="33">
        <x:f t="shared" si="730"/>
        <x:v>-1.2069484720399482E-3</x:v>
      </x:c>
      <x:c r="AH1208" s="30">
        <x:f t="shared" si="731"/>
        <x:v>45565</x:v>
      </x:c>
      <x:c r="AI1208" s="36">
        <x:f t="shared" si="711"/>
        <x:v>2024</x:v>
      </x:c>
      <x:c r="AJ1208" s="36">
        <x:f t="shared" si="712"/>
        <x:v>10</x:v>
      </x:c>
      <x:c r="AK1208" s="26">
        <x:f t="shared" si="713"/>
        <x:v>0</x:v>
      </x:c>
      <x:c r="AL1208" s="34">
        <x:f t="shared" si="732"/>
        <x:v>1.2914431374781539</x:v>
      </x:c>
      <x:c r="AM1208" s="35" t="str">
        <x:f t="shared" si="714"/>
      </x:c>
      <x:c r="AN1208" s="34">
        <x:f t="shared" si="733"/>
        <x:v>1.3124911049847785</x:v>
      </x:c>
      <x:c r="AO1208" s="35">
        <x:f t="shared" si="715"/>
        <x:v>-4.2649622625339223E-3</x:v>
      </x:c>
      <x:c r="AP1208" s="31">
        <x:f t="shared" si="716"/>
        <x:v>1</x:v>
      </x:c>
      <x:c r="AQ1208" s="26" t="b">
        <x:f t="shared" si="717"/>
        <x:v>1</x:v>
      </x:c>
    </x:row>
    <x:row r="1209">
      <x:c r="A1209" s="30" t="n">
        <x:f>'净值底稿'!A1171</x:f>
        <x:v>45595</x:v>
      </x:c>
      <x:c r="B1209" s="32" t="n">
        <x:f>'净值底稿'!F1171</x:f>
        <x:v>1.9515936617183876</x:v>
      </x:c>
      <x:c r="C1209" s="32" t="n">
        <x:f>'净值底稿'!O1171</x:f>
        <x:v>1.277326807151884</x:v>
      </x:c>
      <x:c r="D1209" s="32" t="n">
        <x:f>'净值底稿'!P1171</x:f>
        <x:v>1.7046</x:v>
      </x:c>
      <x:c r="E1209" s="32" t="n">
        <x:f>'净值底稿'!Q1171</x:f>
        <x:v>2.2346</x:v>
      </x:c>
      <x:c r="F1209" s="33">
        <x:f t="shared" si="718"/>
        <x:v>7.170083060255017E-4</x:v>
      </x:c>
      <x:c r="G1209" s="33">
        <x:f t="shared" si="719"/>
        <x:v>-9.8533911321263545E-4</x:v>
      </x:c>
      <x:c r="H1209" s="33">
        <x:f t="shared" si="720"/>
        <x:v>0</x:v>
      </x:c>
      <x:c r="I1209" s="33">
        <x:f t="shared" si="721"/>
        <x:v>1.1268497986151926E-2</x:v>
      </x:c>
      <x:c r="J1209" s="34">
        <x:f t="shared" si="722"/>
        <x:v>0.14390995683678751</x:v>
      </x:c>
      <x:c r="K1209" s="34">
        <x:f t="shared" si="723"/>
        <x:v>0.137142637679083</x:v>
      </x:c>
      <x:c r="L1209" s="34">
        <x:f t="shared" si="724"/>
        <x:v>0.9352275061145926</x:v>
      </x:c>
      <x:c r="M1209" s="34">
        <x:f t="shared" si="725"/>
        <x:v>9.160183795930181E-2</x:v>
      </x:c>
      <x:c r="N1209" s="34">
        <x:f t="shared" si="696"/>
        <x:v>1.3078819385897649</x:v>
      </x:c>
      <x:c r="O1209" s="35">
        <x:f t="shared" si="697"/>
        <x:v>0.21489141047311802</x:v>
      </x:c>
      <x:c r="P1209" s="26" t="b">
        <x:f t="shared" si="698"/>
        <x:v>0</x:v>
      </x:c>
      <x:c r="Q1209" s="26" t="b">
        <x:f t="shared" si="699"/>
        <x:v>0</x:v>
      </x:c>
      <x:c r="R1209" s="26" t="b">
        <x:f t="shared" si="700"/>
        <x:v>0</x:v>
      </x:c>
      <x:c r="S1209" s="26" t="b">
        <x:f t="shared" si="726"/>
        <x:v>0</x:v>
      </x:c>
      <x:c r="T1209" s="26" t="str">
        <x:f t="shared" si="727"/>
        <x:v>不调</x:v>
      </x:c>
      <x:c r="U1209" s="34">
        <x:f t="shared" si="701"/>
        <x:v>0.14390995683678751</x:v>
      </x:c>
      <x:c r="V1209" s="34">
        <x:f t="shared" si="702"/>
        <x:v>0.137142637679083</x:v>
      </x:c>
      <x:c r="W1209" s="34">
        <x:f t="shared" si="703"/>
        <x:v>0.9352275061145926</x:v>
      </x:c>
      <x:c r="X1209" s="34">
        <x:f t="shared" si="704"/>
        <x:v>9.160183795930181E-2</x:v>
      </x:c>
      <x:c r="Y1209" s="34">
        <x:f t="shared" si="728"/>
        <x:v>0.99998626710299976</x:v>
      </x:c>
      <x:c r="Z1209" s="34">
        <x:f t="shared" si="705"/>
        <x:v>0.14390798053617296</x:v>
      </x:c>
      <x:c r="AA1209" s="34">
        <x:f t="shared" si="706"/>
        <x:v>0.13714075431336542</x:v>
      </x:c>
      <x:c r="AB1209" s="34">
        <x:f t="shared" si="707"/>
        <x:v>0.93521466273157938</x:v>
      </x:c>
      <x:c r="AC1209" s="34">
        <x:f t="shared" si="708"/>
        <x:v>9.1600580000696083E-2</x:v>
      </x:c>
      <x:c r="AD1209" s="34">
        <x:f t="shared" si="709"/>
        <x:v>1.3078639775818139</x:v>
      </x:c>
      <x:c r="AE1209" s="34">
        <x:f t="shared" si="729"/>
        <x:v>1.3124911049847785</x:v>
      </x:c>
      <x:c r="AF1209" s="33">
        <x:f t="shared" si="710"/>
        <x:v>-3.5254542948069956E-3</x:v>
      </x:c>
      <x:c r="AG1209" s="33">
        <x:f t="shared" si="730"/>
        <x:v>7.4267545049666595E-4</x:v>
      </x:c>
      <x:c r="AH1209" s="30">
        <x:f t="shared" si="731"/>
        <x:v>45565</x:v>
      </x:c>
      <x:c r="AI1209" s="36">
        <x:f t="shared" si="711"/>
        <x:v>2024</x:v>
      </x:c>
      <x:c r="AJ1209" s="36">
        <x:f t="shared" si="712"/>
        <x:v>10</x:v>
      </x:c>
      <x:c r="AK1209" s="26">
        <x:f t="shared" si="713"/>
        <x:v>0</x:v>
      </x:c>
      <x:c r="AL1209" s="34">
        <x:f t="shared" si="732"/>
        <x:v>1.2914431374781539</x:v>
      </x:c>
      <x:c r="AM1209" s="35" t="str">
        <x:f t="shared" si="714"/>
      </x:c>
      <x:c r="AN1209" s="34">
        <x:f t="shared" si="733"/>
        <x:v>1.3124911049847785</x:v>
      </x:c>
      <x:c r="AO1209" s="35">
        <x:f t="shared" si="715"/>
        <x:v>-3.5254542948069956E-3</x:v>
      </x:c>
      <x:c r="AP1209" s="31">
        <x:f t="shared" si="716"/>
        <x:v>1</x:v>
      </x:c>
      <x:c r="AQ1209" s="26" t="b">
        <x:f t="shared" si="717"/>
        <x:v>1</x:v>
      </x:c>
    </x:row>
    <x:row r="1210">
      <x:c r="A1210" s="30" t="n">
        <x:f>'净值底稿'!A1172</x:f>
        <x:v>45596</x:v>
      </x:c>
      <x:c r="B1210" s="32" t="n">
        <x:f>'净值底稿'!F1172</x:f>
        <x:v>1.952704467325415</x:v>
      </x:c>
      <x:c r="C1210" s="32" t="n">
        <x:f>'净值底稿'!O1172</x:f>
        <x:v>1.286994489909353</x:v>
      </x:c>
      <x:c r="D1210" s="32" t="n">
        <x:f>'净值底稿'!P1172</x:f>
        <x:v>1.7054</x:v>
      </x:c>
      <x:c r="E1210" s="32" t="n">
        <x:f>'净值底稿'!Q1172</x:f>
        <x:v>2.2258</x:v>
      </x:c>
      <x:c r="F1210" s="33">
        <x:f t="shared" si="718"/>
        <x:v>5.6917873265138752E-4</x:v>
      </x:c>
      <x:c r="G1210" s="33">
        <x:f t="shared" si="719"/>
        <x:v>7.5686838351303187E-3</x:v>
      </x:c>
      <x:c r="H1210" s="33">
        <x:f t="shared" si="720"/>
        <x:v>4.6931831514740452E-4</x:v>
      </x:c>
      <x:c r="I1210" s="33">
        <x:f t="shared" si="721"/>
        <x:v>-3.9380649780721422E-3</x:v>
      </x:c>
      <x:c r="J1210" s="34">
        <x:f t="shared" si="722"/>
        <x:v>0.14398988989815295</x:v>
      </x:c>
      <x:c r="K1210" s="34">
        <x:f t="shared" si="723"/>
        <x:v>0.13817872932367456</x:v>
      </x:c>
      <x:c r="L1210" s="34">
        <x:f t="shared" si="724"/>
        <x:v>0.93565357610139377</x:v>
      </x:c>
      <x:c r="M1210" s="34">
        <x:f t="shared" si="725"/>
        <x:v>9.1239850964624253E-2</x:v>
      </x:c>
      <x:c r="N1210" s="34">
        <x:f t="shared" si="696"/>
        <x:v>1.3090620462878455</x:v>
      </x:c>
      <x:c r="O1210" s="35">
        <x:f t="shared" si="697"/>
        <x:v>0.21555022546256172</x:v>
      </x:c>
      <x:c r="P1210" s="26" t="b">
        <x:f t="shared" si="698"/>
        <x:v>0</x:v>
      </x:c>
      <x:c r="Q1210" s="26" t="b">
        <x:f t="shared" si="699"/>
        <x:v>0</x:v>
      </x:c>
      <x:c r="R1210" s="26" t="b">
        <x:f t="shared" si="700"/>
        <x:v>0</x:v>
      </x:c>
      <x:c r="S1210" s="26" t="b">
        <x:f t="shared" si="726"/>
        <x:v>0</x:v>
      </x:c>
      <x:c r="T1210" s="26" t="str">
        <x:f t="shared" si="727"/>
        <x:v>不调</x:v>
      </x:c>
      <x:c r="U1210" s="34">
        <x:f t="shared" si="701"/>
        <x:v>0.14398988989815295</x:v>
      </x:c>
      <x:c r="V1210" s="34">
        <x:f t="shared" si="702"/>
        <x:v>0.13817872932367456</x:v>
      </x:c>
      <x:c r="W1210" s="34">
        <x:f t="shared" si="703"/>
        <x:v>0.93565357610139377</x:v>
      </x:c>
      <x:c r="X1210" s="34">
        <x:f t="shared" si="704"/>
        <x:v>9.1239850964624253E-2</x:v>
      </x:c>
      <x:c r="Y1210" s="34">
        <x:f t="shared" si="728"/>
        <x:v>0.99998626710299976</x:v>
      </x:c>
      <x:c r="Z1210" s="34">
        <x:f t="shared" si="705"/>
        <x:v>0.1439879124998259</x:v>
      </x:c>
      <x:c r="AA1210" s="34">
        <x:f t="shared" si="706"/>
        <x:v>0.13817683172941714</x:v>
      </x:c>
      <x:c r="AB1210" s="34">
        <x:f t="shared" si="707"/>
        <x:v>0.93564072686720523</x:v>
      </x:c>
      <x:c r="AC1210" s="34">
        <x:f t="shared" si="708"/>
        <x:v>9.1238597977148644E-2</x:v>
      </x:c>
      <x:c r="AD1210" s="34">
        <x:f t="shared" si="709"/>
        <x:v>1.3090440690735969</x:v>
      </x:c>
      <x:c r="AE1210" s="34">
        <x:f t="shared" si="729"/>
        <x:v>1.3124911049847785</x:v>
      </x:c>
      <x:c r="AF1210" s="33">
        <x:f t="shared" si="710"/>
        <x:v>-2.6263308742359159E-3</x:v>
      </x:c>
      <x:c r="AG1210" s="33">
        <x:f t="shared" si="730"/>
        <x:v>9.0230445368244538E-4</x:v>
      </x:c>
      <x:c r="AH1210" s="30">
        <x:f t="shared" si="731"/>
        <x:v>45565</x:v>
      </x:c>
      <x:c r="AI1210" s="36">
        <x:f t="shared" si="711"/>
        <x:v>2024</x:v>
      </x:c>
      <x:c r="AJ1210" s="36">
        <x:f t="shared" si="712"/>
        <x:v>10</x:v>
      </x:c>
      <x:c r="AK1210" s="26">
        <x:f t="shared" si="713"/>
        <x:v>1</x:v>
      </x:c>
      <x:c r="AL1210" s="34">
        <x:f t="shared" si="732"/>
        <x:v>1.2914431374781539</x:v>
      </x:c>
      <x:c r="AM1210" s="35">
        <x:f t="shared" si="714"/>
        <x:v>1.362888623173375E-2</x:v>
      </x:c>
      <x:c r="AN1210" s="34">
        <x:f t="shared" si="733"/>
        <x:v>1.3124911049847785</x:v>
      </x:c>
      <x:c r="AO1210" s="35">
        <x:f t="shared" si="715"/>
        <x:v>-2.6263308742359159E-3</x:v>
      </x:c>
      <x:c r="AP1210" s="31">
        <x:f t="shared" si="716"/>
        <x:v>1</x:v>
      </x:c>
      <x:c r="AQ1210" s="26" t="b">
        <x:f t="shared" si="717"/>
        <x:v>1</x:v>
      </x:c>
    </x:row>
    <x:row r="1211">
      <x:c r="A1211" s="30" t="n">
        <x:f>'净值底稿'!A1173</x:f>
        <x:v>45597</x:v>
      </x:c>
      <x:c r="B1211" s="32" t="n">
        <x:f>'净值底稿'!F1173</x:f>
        <x:v>1.9156399511051125</x:v>
      </x:c>
      <x:c r="C1211" s="32" t="n">
        <x:f>'净值底稿'!O1173</x:f>
        <x:v>1.2646529326515015</x:v>
      </x:c>
      <x:c r="D1211" s="32" t="n">
        <x:f>'净值底稿'!P1173</x:f>
        <x:v>1.7071</x:v>
      </x:c>
      <x:c r="E1211" s="32" t="n">
        <x:f>'净值底稿'!Q1173</x:f>
        <x:v>2.2035</x:v>
      </x:c>
      <x:c r="F1211" s="33">
        <x:f t="shared" si="718"/>
        <x:v>-1.8981119181372685E-2</x:v>
      </x:c>
      <x:c r="G1211" s="33">
        <x:f t="shared" si="719"/>
        <x:v>-1.735948167068313E-2</x:v>
      </x:c>
      <x:c r="H1211" s="33">
        <x:f t="shared" si="720"/>
        <x:v>9.9683358742819195E-4</x:v>
      </x:c>
      <x:c r="I1211" s="33">
        <x:f t="shared" si="721"/>
        <x:v>-1.0018869619911941E-2</x:v>
      </x:c>
      <x:c r="J1211" s="34">
        <x:f t="shared" si="722"/>
        <x:v>0.14125486077198965</x:v>
      </x:c>
      <x:c r="K1211" s="34">
        <x:f t="shared" si="723"/>
        <x:v>0.13577815355169726</x:v>
      </x:c>
      <x:c r="L1211" s="34">
        <x:f t="shared" si="724"/>
        <x:v>0.93657340496951214</x:v>
      </x:c>
      <x:c r="M1211" s="34">
        <x:f t="shared" si="725"/>
        <x:v>9.0324490359712031E-2</x:v>
      </x:c>
      <x:c r="N1211" s="34">
        <x:f t="shared" si="696"/>
        <x:v>1.303930909652911</x:v>
      </x:c>
      <x:c r="O1211" s="35">
        <x:f t="shared" si="697"/>
        <x:v>0.21245988746246483</x:v>
      </x:c>
      <x:c r="P1211" s="26" t="b">
        <x:f t="shared" si="698"/>
        <x:v>0</x:v>
      </x:c>
      <x:c r="Q1211" s="26" t="b">
        <x:f t="shared" si="699"/>
        <x:v>0</x:v>
      </x:c>
      <x:c r="R1211" s="26" t="b">
        <x:f t="shared" si="700"/>
        <x:v>0</x:v>
      </x:c>
      <x:c r="S1211" s="26" t="b">
        <x:f t="shared" si="726"/>
        <x:v>0</x:v>
      </x:c>
      <x:c r="T1211" s="26" t="str">
        <x:f t="shared" si="727"/>
        <x:v>不调</x:v>
      </x:c>
      <x:c r="U1211" s="34">
        <x:f t="shared" si="701"/>
        <x:v>0.14125486077198965</x:v>
      </x:c>
      <x:c r="V1211" s="34">
        <x:f t="shared" si="702"/>
        <x:v>0.13577815355169726</x:v>
      </x:c>
      <x:c r="W1211" s="34">
        <x:f t="shared" si="703"/>
        <x:v>0.93657340496951214</x:v>
      </x:c>
      <x:c r="X1211" s="34">
        <x:f t="shared" si="704"/>
        <x:v>9.0324490359712031E-2</x:v>
      </x:c>
      <x:c r="Y1211" s="34">
        <x:f t="shared" si="728"/>
        <x:v>0.99998626710299976</x:v>
      </x:c>
      <x:c r="Z1211" s="34">
        <x:f t="shared" si="705"/>
        <x:v>0.14125292093353589</x:v>
      </x:c>
      <x:c r="AA1211" s="34">
        <x:f t="shared" si="706"/>
        <x:v>0.13577628892429966</x:v>
      </x:c>
      <x:c r="AB1211" s="34">
        <x:f t="shared" si="707"/>
        <x:v>0.93656054310340853</x:v>
      </x:c>
      <x:c r="AC1211" s="34">
        <x:f t="shared" si="708"/>
        <x:v>9.0323249942789327E-2</x:v>
      </x:c>
      <x:c r="AD1211" s="34">
        <x:f t="shared" si="709"/>
        <x:v>1.3039130029040333</x:v>
      </x:c>
      <x:c r="AE1211" s="34">
        <x:f t="shared" si="729"/>
        <x:v>1.3124911049847785</x:v>
      </x:c>
      <x:c r="AF1211" s="33">
        <x:f t="shared" si="710"/>
        <x:v>-6.5357411171519386E-3</x:v>
      </x:c>
      <x:c r="AG1211" s="33">
        <x:f t="shared" si="730"/>
        <x:v>-3.9197046843463257E-3</x:v>
      </x:c>
      <x:c r="AH1211" s="30">
        <x:f t="shared" si="731"/>
        <x:v>45565</x:v>
      </x:c>
      <x:c r="AI1211" s="36">
        <x:f t="shared" si="711"/>
        <x:v>2024</x:v>
      </x:c>
      <x:c r="AJ1211" s="36">
        <x:f t="shared" si="712"/>
        <x:v>11</x:v>
      </x:c>
      <x:c r="AK1211" s="26">
        <x:f t="shared" si="713"/>
        <x:v>0</x:v>
      </x:c>
      <x:c r="AL1211" s="34">
        <x:f t="shared" si="732"/>
        <x:v>1.3090440690735969</x:v>
      </x:c>
      <x:c r="AM1211" s="35" t="str">
        <x:f t="shared" si="714"/>
      </x:c>
      <x:c r="AN1211" s="34">
        <x:f t="shared" si="733"/>
        <x:v>1.3124911049847785</x:v>
      </x:c>
      <x:c r="AO1211" s="35">
        <x:f t="shared" si="715"/>
        <x:v>-6.5357411171519386E-3</x:v>
      </x:c>
      <x:c r="AP1211" s="31">
        <x:f t="shared" si="716"/>
        <x:v>1</x:v>
      </x:c>
      <x:c r="AQ1211" s="26" t="b">
        <x:f t="shared" si="717"/>
        <x:v>1</x:v>
      </x:c>
    </x:row>
    <x:row r="1212">
      <x:c r="A1212" s="30" t="n">
        <x:f>'净值底稿'!A1174</x:f>
        <x:v>45600</x:v>
      </x:c>
      <x:c r="B1212" s="32" t="n">
        <x:f>'净值底稿'!F1174</x:f>
        <x:v>1.95843470157944</x:v>
      </x:c>
      <x:c r="C1212" s="32" t="n">
        <x:f>'净值底稿'!O1174</x:f>
        <x:v>1.288198859112247</x:v>
      </x:c>
      <x:c r="D1212" s="32" t="n">
        <x:f>'净值底稿'!P1174</x:f>
        <x:v>1.7079</x:v>
      </x:c>
      <x:c r="E1212" s="32" t="n">
        <x:f>'净值底稿'!Q1174</x:f>
        <x:v>2.1891</x:v>
      </x:c>
      <x:c r="F1212" s="33">
        <x:f t="shared" si="718"/>
        <x:v>2.233966275846333E-2</x:v>
      </x:c>
      <x:c r="G1212" s="33">
        <x:f t="shared" si="719"/>
        <x:v>1.8618488798645139E-2</x:v>
      </x:c>
      <x:c r="H1212" s="33">
        <x:f t="shared" si="720"/>
        <x:v>4.6863101165706134E-4</x:v>
      </x:c>
      <x:c r="I1212" s="33">
        <x:f t="shared" si="721"/>
        <x:v>-6.5350578624915334E-3</x:v>
      </x:c>
      <x:c r="J1212" s="34">
        <x:f t="shared" si="722"/>
        <x:v>0.14440846355083897</x:v>
      </x:c>
      <x:c r="K1212" s="34">
        <x:f t="shared" si="723"/>
        <x:v>0.13830423823875834</x:v>
      </x:c>
      <x:c r="L1212" s="34">
        <x:f t="shared" si="724"/>
        <x:v>0.93699944441820116</x:v>
      </x:c>
      <x:c r="M1212" s="34">
        <x:f t="shared" si="725"/>
        <x:v>8.9732982278084919E-2</x:v>
      </x:c>
      <x:c r="N1212" s="34">
        <x:f t="shared" si="696"/>
        <x:v>1.3094451284858835</x:v>
      </x:c>
      <x:c r="O1212" s="35">
        <x:f t="shared" si="697"/>
        <x:v>0.21590267178014483</x:v>
      </x:c>
      <x:c r="P1212" s="26" t="b">
        <x:f t="shared" si="698"/>
        <x:v>0</x:v>
      </x:c>
      <x:c r="Q1212" s="26" t="b">
        <x:f t="shared" si="699"/>
        <x:v>0</x:v>
      </x:c>
      <x:c r="R1212" s="26" t="b">
        <x:f t="shared" si="700"/>
        <x:v>0</x:v>
      </x:c>
      <x:c r="S1212" s="26" t="b">
        <x:f t="shared" si="726"/>
        <x:v>0</x:v>
      </x:c>
      <x:c r="T1212" s="26" t="str">
        <x:f t="shared" si="727"/>
        <x:v>不调</x:v>
      </x:c>
      <x:c r="U1212" s="34">
        <x:f t="shared" si="701"/>
        <x:v>0.14440846355083897</x:v>
      </x:c>
      <x:c r="V1212" s="34">
        <x:f t="shared" si="702"/>
        <x:v>0.13830423823875834</x:v>
      </x:c>
      <x:c r="W1212" s="34">
        <x:f t="shared" si="703"/>
        <x:v>0.93699944441820116</x:v>
      </x:c>
      <x:c r="X1212" s="34">
        <x:f t="shared" si="704"/>
        <x:v>8.9732982278084919E-2</x:v>
      </x:c>
      <x:c r="Y1212" s="34">
        <x:f t="shared" si="728"/>
        <x:v>0.99995880187477393</x:v>
      </x:c>
      <x:c r="Z1212" s="34">
        <x:f t="shared" si="705"/>
        <x:v>0.14440251419287389</x:v>
      </x:c>
      <x:c r="AA1212" s="34">
        <x:f t="shared" si="706"/>
        <x:v>0.13829854036343209</x:v>
      </x:c>
      <x:c r="AB1212" s="34">
        <x:f t="shared" si="707"/>
        <x:v>0.9369608417977533</x:v>
      </x:c>
      <x:c r="AC1212" s="34">
        <x:f t="shared" si="708"/>
        <x:v>8.9729285447444115E-2</x:v>
      </x:c>
      <x:c r="AD1212" s="34">
        <x:f t="shared" si="709"/>
        <x:v>1.3093911818015034</x:v>
      </x:c>
      <x:c r="AE1212" s="34">
        <x:f t="shared" si="729"/>
        <x:v>1.3124911049847785</x:v>
      </x:c>
      <x:c r="AF1212" s="33">
        <x:f t="shared" si="710"/>
        <x:v>-2.3618622415815249E-3</x:v>
      </x:c>
      <x:c r="AG1212" s="33">
        <x:f t="shared" si="730"/>
        <x:v>4.2013377313281364E-3</x:v>
      </x:c>
      <x:c r="AH1212" s="30">
        <x:f t="shared" si="731"/>
        <x:v>45565</x:v>
      </x:c>
      <x:c r="AI1212" s="36">
        <x:f t="shared" si="711"/>
        <x:v>2024</x:v>
      </x:c>
      <x:c r="AJ1212" s="36">
        <x:f t="shared" si="712"/>
        <x:v>11</x:v>
      </x:c>
      <x:c r="AK1212" s="26">
        <x:f t="shared" si="713"/>
        <x:v>0</x:v>
      </x:c>
      <x:c r="AL1212" s="34">
        <x:f t="shared" si="732"/>
        <x:v>1.3090440690735969</x:v>
      </x:c>
      <x:c r="AM1212" s="35" t="str">
        <x:f t="shared" si="714"/>
      </x:c>
      <x:c r="AN1212" s="34">
        <x:f t="shared" si="733"/>
        <x:v>1.3124911049847785</x:v>
      </x:c>
      <x:c r="AO1212" s="35">
        <x:f t="shared" si="715"/>
        <x:v>-2.3618622415815249E-3</x:v>
      </x:c>
      <x:c r="AP1212" s="31">
        <x:f t="shared" si="716"/>
        <x:v>1</x:v>
      </x:c>
      <x:c r="AQ1212" s="26" t="b">
        <x:f t="shared" si="717"/>
        <x:v>1</x:v>
      </x:c>
    </x:row>
    <x:row r="1213">
      <x:c r="A1213" s="30" t="n">
        <x:f>'净值底稿'!A1175</x:f>
        <x:v>45601</x:v>
      </x:c>
      <x:c r="B1213" s="32" t="n">
        <x:f>'净值底稿'!F1175</x:f>
        <x:v>2.0135182592028826</x:v>
      </x:c>
      <x:c r="C1213" s="32" t="n">
        <x:f>'净值底稿'!O1175</x:f>
        <x:v>1.320939600039961</x:v>
      </x:c>
      <x:c r="D1213" s="32" t="n">
        <x:f>'净值底稿'!P1175</x:f>
        <x:v>1.7086</x:v>
      </x:c>
      <x:c r="E1213" s="32" t="n">
        <x:f>'净值底稿'!Q1175</x:f>
        <x:v>2.1898</x:v>
      </x:c>
      <x:c r="F1213" s="33">
        <x:f t="shared" si="718"/>
        <x:v>2.8126318216797674E-2</x:v>
      </x:c>
      <x:c r="G1213" s="33">
        <x:f t="shared" si="719"/>
        <x:v>2.5415905856551513E-2</x:v>
      </x:c>
      <x:c r="H1213" s="33">
        <x:f t="shared" si="720"/>
        <x:v>4.0986006206455983E-4</x:v>
      </x:c>
      <x:c r="I1213" s="33">
        <x:f t="shared" si="721"/>
        <x:v>3.1976611392825482E-4</x:v>
      </x:c>
      <x:c r="J1213" s="34">
        <x:f t="shared" si="722"/>
        <x:v>0.1484640252583683</x:v>
      </x:c>
      <x:c r="K1213" s="34">
        <x:f t="shared" si="723"/>
        <x:v>0.14181352304540756</x:v>
      </x:c>
      <x:c r="L1213" s="34">
        <x:f t="shared" si="724"/>
        <x:v>0.93734486462652455</x:v>
      </x:c>
      <x:c r="M1213" s="34">
        <x:f t="shared" si="725"/>
        <x:v>8.97579778323572E-2</x:v>
      </x:c>
      <x:c r="N1213" s="34">
        <x:f t="shared" si="696"/>
        <x:v>1.3173803907626576</x:v>
      </x:c>
      <x:c r="O1213" s="35">
        <x:f t="shared" si="697"/>
        <x:v>0.22034451881869019</x:v>
      </x:c>
      <x:c r="P1213" s="26" t="b">
        <x:f t="shared" si="698"/>
        <x:v>0</x:v>
      </x:c>
      <x:c r="Q1213" s="26" t="b">
        <x:f t="shared" si="699"/>
        <x:v>0</x:v>
      </x:c>
      <x:c r="R1213" s="26" t="b">
        <x:f t="shared" si="700"/>
        <x:v>0</x:v>
      </x:c>
      <x:c r="S1213" s="26" t="b">
        <x:f t="shared" si="726"/>
        <x:v>0</x:v>
      </x:c>
      <x:c r="T1213" s="26" t="str">
        <x:f t="shared" si="727"/>
        <x:v>不调</x:v>
      </x:c>
      <x:c r="U1213" s="34">
        <x:f t="shared" si="701"/>
        <x:v>0.1484640252583683</x:v>
      </x:c>
      <x:c r="V1213" s="34">
        <x:f t="shared" si="702"/>
        <x:v>0.14181352304540756</x:v>
      </x:c>
      <x:c r="W1213" s="34">
        <x:f t="shared" si="703"/>
        <x:v>0.93734486462652455</x:v>
      </x:c>
      <x:c r="X1213" s="34">
        <x:f t="shared" si="704"/>
        <x:v>8.97579778323572E-2</x:v>
      </x:c>
      <x:c r="Y1213" s="34">
        <x:f t="shared" si="728"/>
        <x:v>0.99998626710299976</x:v>
      </x:c>
      <x:c r="Z1213" s="34">
        <x:f t="shared" si="705"/>
        <x:v>0.14846198641720118</x:v>
      </x:c>
      <x:c r="AA1213" s="34">
        <x:f t="shared" si="706"/>
        <x:v>0.14181157553490234</x:v>
      </x:c>
      <x:c r="AB1213" s="34">
        <x:f t="shared" si="707"/>
        <x:v>0.9373319921660449</x:v>
      </x:c>
      <x:c r="AC1213" s="34">
        <x:f t="shared" si="708"/>
        <x:v>8.9756745195292684E-2</x:v>
      </x:c>
      <x:c r="AD1213" s="34">
        <x:f t="shared" si="709"/>
        <x:v>1.3173622993134411</x:v>
      </x:c>
      <x:c r="AE1213" s="34">
        <x:f t="shared" si="729"/>
        <x:v>1.3173622993134411</x:v>
      </x:c>
      <x:c r="AF1213" s="33">
        <x:f t="shared" si="710"/>
        <x:v>0</x:v>
      </x:c>
      <x:c r="AG1213" s="33">
        <x:f t="shared" si="730"/>
        <x:v>6.0876517443555489E-3</x:v>
      </x:c>
      <x:c r="AH1213" s="30">
        <x:f t="shared" si="731"/>
        <x:v>45565</x:v>
      </x:c>
      <x:c r="AI1213" s="36">
        <x:f t="shared" si="711"/>
        <x:v>2024</x:v>
      </x:c>
      <x:c r="AJ1213" s="36">
        <x:f t="shared" si="712"/>
        <x:v>11</x:v>
      </x:c>
      <x:c r="AK1213" s="26">
        <x:f t="shared" si="713"/>
        <x:v>0</x:v>
      </x:c>
      <x:c r="AL1213" s="34">
        <x:f t="shared" si="732"/>
        <x:v>1.3090440690735969</x:v>
      </x:c>
      <x:c r="AM1213" s="35" t="str">
        <x:f t="shared" si="714"/>
      </x:c>
      <x:c r="AN1213" s="34">
        <x:f t="shared" si="733"/>
        <x:v>1.3173622993134411</x:v>
      </x:c>
      <x:c r="AO1213" s="35">
        <x:f t="shared" si="715"/>
        <x:v>0</x:v>
      </x:c>
      <x:c r="AP1213" s="31">
        <x:f t="shared" si="716"/>
        <x:v>1</x:v>
      </x:c>
      <x:c r="AQ1213" s="26" t="b">
        <x:f t="shared" si="717"/>
        <x:v>1</x:v>
      </x:c>
    </x:row>
    <x:row r="1214">
      <x:c r="A1214" s="30" t="n">
        <x:f>'净值底稿'!A1176</x:f>
        <x:v>45602</x:v>
      </x:c>
      <x:c r="B1214" s="32" t="n">
        <x:f>'净值底稿'!F1176</x:f>
        <x:v>1.9857719341197448</x:v>
      </x:c>
      <x:c r="C1214" s="32" t="n">
        <x:f>'净值底稿'!O1176</x:f>
        <x:v>1.3235015293788093</x:v>
      </x:c>
      <x:c r="D1214" s="32" t="n">
        <x:f>'净值底稿'!P1176</x:f>
        <x:v>1.7089</x:v>
      </x:c>
      <x:c r="E1214" s="32" t="n">
        <x:f>'净值底稿'!Q1176</x:f>
        <x:v>2.1936</x:v>
      </x:c>
      <x:c r="F1214" s="33">
        <x:f t="shared" si="718"/>
        <x:v>-1.3780021589733238E-2</x:v>
      </x:c>
      <x:c r="G1214" s="33">
        <x:f t="shared" si="719"/>
        <x:v>1.9394750061023647E-3</x:v>
      </x:c>
      <x:c r="H1214" s="33">
        <x:f t="shared" si="720"/>
        <x:v>1.7558234812131701E-4</x:v>
      </x:c>
      <x:c r="I1214" s="33">
        <x:f t="shared" si="721"/>
        <x:v>1.7353182939081613E-3</x:v>
      </x:c>
      <x:c r="J1214" s="34">
        <x:f t="shared" si="722"/>
        <x:v>0.14641617703911747</x:v>
      </x:c>
      <x:c r="K1214" s="34">
        <x:f t="shared" si="723"/>
        <x:v>0.14208661554122828</x:v>
      </x:c>
      <x:c r="L1214" s="34">
        <x:f t="shared" si="724"/>
        <x:v>0.93749657111819862</x:v>
      </x:c>
      <x:c r="M1214" s="34">
        <x:f t="shared" si="725"/>
        <x:v>8.9912501717231724E-2</x:v>
      </x:c>
      <x:c r="N1214" s="34">
        <x:f t="shared" si="696"/>
        <x:v>1.3159118654157762</x:v>
      </x:c>
      <x:c r="O1214" s="35">
        <x:f t="shared" si="697"/>
        <x:v>0.21924172899618186</x:v>
      </x:c>
      <x:c r="P1214" s="26" t="b">
        <x:f t="shared" si="698"/>
        <x:v>0</x:v>
      </x:c>
      <x:c r="Q1214" s="26" t="b">
        <x:f t="shared" si="699"/>
        <x:v>0</x:v>
      </x:c>
      <x:c r="R1214" s="26" t="b">
        <x:f t="shared" si="700"/>
        <x:v>0</x:v>
      </x:c>
      <x:c r="S1214" s="26" t="b">
        <x:f t="shared" si="726"/>
        <x:v>0</x:v>
      </x:c>
      <x:c r="T1214" s="26" t="str">
        <x:f t="shared" si="727"/>
        <x:v>不调</x:v>
      </x:c>
      <x:c r="U1214" s="34">
        <x:f t="shared" si="701"/>
        <x:v>0.14641617703911747</x:v>
      </x:c>
      <x:c r="V1214" s="34">
        <x:f t="shared" si="702"/>
        <x:v>0.14208661554122828</x:v>
      </x:c>
      <x:c r="W1214" s="34">
        <x:f t="shared" si="703"/>
        <x:v>0.93749657111819862</x:v>
      </x:c>
      <x:c r="X1214" s="34">
        <x:f t="shared" si="704"/>
        <x:v>8.9912501717231724E-2</x:v>
      </x:c>
      <x:c r="Y1214" s="34">
        <x:f t="shared" si="728"/>
        <x:v>0.99998626710299976</x:v>
      </x:c>
      <x:c r="Z1214" s="34">
        <x:f t="shared" si="705"/>
        <x:v>0.14641416632083903</x:v>
      </x:c>
      <x:c r="AA1214" s="34">
        <x:f t="shared" si="706"/>
        <x:v>0.14208466428037195</x:v>
      </x:c>
      <x:c r="AB1214" s="34">
        <x:f t="shared" si="707"/>
        <x:v>0.93748369657434938</x:v>
      </x:c>
      <x:c r="AC1214" s="34">
        <x:f t="shared" si="708"/>
        <x:v>8.9911266958106612E-2</x:v>
      </x:c>
      <x:c r="AD1214" s="34">
        <x:f t="shared" si="709"/>
        <x:v>1.3158937941336668</x:v>
      </x:c>
      <x:c r="AE1214" s="34">
        <x:f t="shared" si="729"/>
        <x:v>1.3173622993134411</x:v>
      </x:c>
      <x:c r="AF1214" s="33">
        <x:f t="shared" si="710"/>
        <x:v>-1.1147314452065737E-3</x:v>
      </x:c>
      <x:c r="AG1214" s="33">
        <x:f t="shared" si="730"/>
        <x:v>-1.1147314452065737E-3</x:v>
      </x:c>
      <x:c r="AH1214" s="30">
        <x:f t="shared" si="731"/>
        <x:v>45565</x:v>
      </x:c>
      <x:c r="AI1214" s="36">
        <x:f t="shared" si="711"/>
        <x:v>2024</x:v>
      </x:c>
      <x:c r="AJ1214" s="36">
        <x:f t="shared" si="712"/>
        <x:v>11</x:v>
      </x:c>
      <x:c r="AK1214" s="26">
        <x:f t="shared" si="713"/>
        <x:v>0</x:v>
      </x:c>
      <x:c r="AL1214" s="34">
        <x:f t="shared" si="732"/>
        <x:v>1.3090440690735969</x:v>
      </x:c>
      <x:c r="AM1214" s="35" t="str">
        <x:f t="shared" si="714"/>
      </x:c>
      <x:c r="AN1214" s="34">
        <x:f t="shared" si="733"/>
        <x:v>1.3173622993134411</x:v>
      </x:c>
      <x:c r="AO1214" s="35">
        <x:f t="shared" si="715"/>
        <x:v>-1.1147314452065737E-3</x:v>
      </x:c>
      <x:c r="AP1214" s="31">
        <x:f t="shared" si="716"/>
        <x:v>1</x:v>
      </x:c>
      <x:c r="AQ1214" s="26" t="b">
        <x:f t="shared" si="717"/>
        <x:v>1</x:v>
      </x:c>
    </x:row>
    <x:row r="1215">
      <x:c r="A1215" s="30" t="n">
        <x:f>'净值底稿'!A1177</x:f>
        <x:v>45603</x:v>
      </x:c>
      <x:c r="B1215" s="32" t="n">
        <x:f>'净值底稿'!F1177</x:f>
        <x:v>2.016385811129788</x:v>
      </x:c>
      <x:c r="C1215" s="32" t="n">
        <x:f>'净值底稿'!O1177</x:f>
        <x:v>1.3519554470437265</x:v>
      </x:c>
      <x:c r="D1215" s="32" t="n">
        <x:f>'净值底稿'!P1177</x:f>
        <x:v>1.7101</x:v>
      </x:c>
      <x:c r="E1215" s="32" t="n">
        <x:f>'净值底稿'!Q1177</x:f>
        <x:v>2.1426</x:v>
      </x:c>
      <x:c r="F1215" s="33">
        <x:f t="shared" si="718"/>
        <x:v>1.5416612796279372E-2</x:v>
      </x:c>
      <x:c r="G1215" s="33">
        <x:f t="shared" si="719"/>
        <x:v>2.1498968481186598E-2</x:v>
      </x:c>
      <x:c r="H1215" s="33">
        <x:f t="shared" si="720"/>
        <x:v>7.0220609748949947E-4</x:v>
      </x:c>
      <x:c r="I1215" s="33">
        <x:f t="shared" si="721"/>
        <x:v>-2.3249452954048233E-2</x:v>
      </x:c>
      <x:c r="J1215" s="34">
        <x:f t="shared" si="722"/>
        <x:v>0.14867137683089746</x:v>
      </x:c>
      <x:c r="K1215" s="34">
        <x:f t="shared" si="723"/>
        <x:v>0.14513933799939566</x:v>
      </x:c>
      <x:c r="L1215" s="34">
        <x:f t="shared" si="724"/>
        <x:v>0.93814200334238085</x:v>
      </x:c>
      <x:c r="M1215" s="34">
        <x:f t="shared" si="725"/>
        <x:v>8.7820879186925244E-2</x:v>
      </x:c>
      <x:c r="N1215" s="34">
        <x:f t="shared" si="696"/>
        <x:v>1.3197735973595992</x:v>
      </x:c>
      <x:c r="O1215" s="35">
        <x:f t="shared" si="697"/>
        <x:v>0.22262205837281829</x:v>
      </x:c>
      <x:c r="P1215" s="26" t="b">
        <x:f t="shared" si="698"/>
        <x:v>0</x:v>
      </x:c>
      <x:c r="Q1215" s="26" t="b">
        <x:f t="shared" si="699"/>
        <x:v>0</x:v>
      </x:c>
      <x:c r="R1215" s="26" t="b">
        <x:f t="shared" si="700"/>
        <x:v>0</x:v>
      </x:c>
      <x:c r="S1215" s="26" t="b">
        <x:f t="shared" si="726"/>
        <x:v>0</x:v>
      </x:c>
      <x:c r="T1215" s="26" t="str">
        <x:f t="shared" si="727"/>
        <x:v>不调</x:v>
      </x:c>
      <x:c r="U1215" s="34">
        <x:f t="shared" si="701"/>
        <x:v>0.14867137683089746</x:v>
      </x:c>
      <x:c r="V1215" s="34">
        <x:f t="shared" si="702"/>
        <x:v>0.14513933799939566</x:v>
      </x:c>
      <x:c r="W1215" s="34">
        <x:f t="shared" si="703"/>
        <x:v>0.93814200334238085</x:v>
      </x:c>
      <x:c r="X1215" s="34">
        <x:f t="shared" si="704"/>
        <x:v>8.7820879186925244E-2</x:v>
      </x:c>
      <x:c r="Y1215" s="34">
        <x:f t="shared" si="728"/>
        <x:v>0.99998626710299976</x:v>
      </x:c>
      <x:c r="Z1215" s="34">
        <x:f t="shared" si="705"/>
        <x:v>0.14866933514219255</x:v>
      </x:c>
      <x:c r="AA1215" s="34">
        <x:f t="shared" si="706"/>
        <x:v>0.14513734481581622</x:v>
      </x:c>
      <x:c r="AB1215" s="34">
        <x:f t="shared" si="707"/>
        <x:v>0.93812911993487735</x:v>
      </x:c>
      <x:c r="AC1215" s="34">
        <x:f t="shared" si="708"/>
        <x:v>8.7819673151836905E-2</x:v>
      </x:c>
      <x:c r="AD1215" s="34">
        <x:f t="shared" si="709"/>
        <x:v>1.319755473044723</x:v>
      </x:c>
      <x:c r="AE1215" s="34">
        <x:f t="shared" si="729"/>
        <x:v>1.319755473044723</x:v>
      </x:c>
      <x:c r="AF1215" s="33">
        <x:f t="shared" si="710"/>
        <x:v>0</x:v>
      </x:c>
      <x:c r="AG1215" s="33">
        <x:f t="shared" si="730"/>
        <x:v>2.9346433034882491E-3</x:v>
      </x:c>
      <x:c r="AH1215" s="30">
        <x:f t="shared" si="731"/>
        <x:v>45565</x:v>
      </x:c>
      <x:c r="AI1215" s="36">
        <x:f t="shared" si="711"/>
        <x:v>2024</x:v>
      </x:c>
      <x:c r="AJ1215" s="36">
        <x:f t="shared" si="712"/>
        <x:v>11</x:v>
      </x:c>
      <x:c r="AK1215" s="26">
        <x:f t="shared" si="713"/>
        <x:v>0</x:v>
      </x:c>
      <x:c r="AL1215" s="34">
        <x:f t="shared" si="732"/>
        <x:v>1.3090440690735969</x:v>
      </x:c>
      <x:c r="AM1215" s="35" t="str">
        <x:f t="shared" si="714"/>
      </x:c>
      <x:c r="AN1215" s="34">
        <x:f t="shared" si="733"/>
        <x:v>1.319755473044723</x:v>
      </x:c>
      <x:c r="AO1215" s="35">
        <x:f t="shared" si="715"/>
        <x:v>0</x:v>
      </x:c>
      <x:c r="AP1215" s="31">
        <x:f t="shared" si="716"/>
        <x:v>1</x:v>
      </x:c>
      <x:c r="AQ1215" s="26" t="b">
        <x:f t="shared" si="717"/>
        <x:v>1</x:v>
      </x:c>
    </x:row>
    <x:row r="1216">
      <x:c r="A1216" s="30" t="n">
        <x:f>'净值底稿'!A1178</x:f>
        <x:v>45604</x:v>
      </x:c>
      <x:c r="B1216" s="32" t="n">
        <x:f>'净值底稿'!F1178</x:f>
        <x:v>2.0106719456278426</x:v>
      </x:c>
      <x:c r="C1216" s="32" t="n">
        <x:f>'净值底稿'!O1178</x:f>
        <x:v>1.3474875185346904</x:v>
      </x:c>
      <x:c r="D1216" s="32" t="n">
        <x:f>'净值底稿'!P1178</x:f>
        <x:v>1.7109</x:v>
      </x:c>
      <x:c r="E1216" s="32" t="n">
        <x:f>'净值底稿'!Q1178</x:f>
        <x:v>2.153</x:v>
      </x:c>
      <x:c r="F1216" s="33">
        <x:f t="shared" si="718"/>
        <x:v>-2.8337163802714116E-3</x:v>
      </x:c>
      <x:c r="G1216" s="33">
        <x:f t="shared" si="719"/>
        <x:v>-3.3047897538384108E-3</x:v>
      </x:c>
      <x:c r="H1216" s="33">
        <x:f t="shared" si="720"/>
        <x:v>4.6780890006448139E-4</x:v>
      </x:c>
      <x:c r="I1216" s="33">
        <x:f t="shared" si="721"/>
        <x:v>4.8539158032299135E-3</x:v>
      </x:c>
      <x:c r="J1216" s="34">
        <x:f t="shared" si="722"/>
        <x:v>0.14824804841195605</x:v>
      </x:c>
      <x:c r="K1216" s="34">
        <x:f t="shared" si="723"/>
        <x:v>0.14465769640576959</x:v>
      </x:c>
      <x:c r="L1216" s="34">
        <x:f t="shared" si="724"/>
        <x:v>0.93856798508659256</x:v>
      </x:c>
      <x:c r="M1216" s="34">
        <x:f t="shared" si="725"/>
        <x:v>8.8245942451183099E-2</x:v>
      </x:c>
      <x:c r="N1216" s="34">
        <x:f t="shared" si="696"/>
        <x:v>1.3197196723555011</x:v>
      </x:c>
      <x:c r="O1216" s="35">
        <x:f t="shared" si="697"/>
        <x:v>0.22194542595165906</x:v>
      </x:c>
      <x:c r="P1216" s="26" t="b">
        <x:f t="shared" si="698"/>
        <x:v>0</x:v>
      </x:c>
      <x:c r="Q1216" s="26" t="b">
        <x:f t="shared" si="699"/>
        <x:v>0</x:v>
      </x:c>
      <x:c r="R1216" s="26" t="b">
        <x:f t="shared" si="700"/>
        <x:v>0</x:v>
      </x:c>
      <x:c r="S1216" s="26" t="b">
        <x:f t="shared" si="726"/>
        <x:v>0</x:v>
      </x:c>
      <x:c r="T1216" s="26" t="str">
        <x:f t="shared" si="727"/>
        <x:v>不调</x:v>
      </x:c>
      <x:c r="U1216" s="34">
        <x:f t="shared" si="701"/>
        <x:v>0.14824804841195605</x:v>
      </x:c>
      <x:c r="V1216" s="34">
        <x:f t="shared" si="702"/>
        <x:v>0.14465769640576959</x:v>
      </x:c>
      <x:c r="W1216" s="34">
        <x:f t="shared" si="703"/>
        <x:v>0.93856798508659256</x:v>
      </x:c>
      <x:c r="X1216" s="34">
        <x:f t="shared" si="704"/>
        <x:v>8.8245942451183099E-2</x:v>
      </x:c>
      <x:c r="Y1216" s="34">
        <x:f t="shared" si="728"/>
        <x:v>0.99998626710299976</x:v>
      </x:c>
      <x:c r="Z1216" s="34">
        <x:f t="shared" si="705"/>
        <x:v>0.14824601253677672</x:v>
      </x:c>
      <x:c r="AA1216" s="34">
        <x:f t="shared" si="706"/>
        <x:v>0.14465570983652457</x:v>
      </x:c>
      <x:c r="AB1216" s="34">
        <x:f t="shared" si="707"/>
        <x:v>0.93855509582912566</x:v>
      </x:c>
      <x:c r="AC1216" s="34">
        <x:f t="shared" si="708"/>
        <x:v>8.8244730578744726E-2</x:v>
      </x:c>
      <x:c r="AD1216" s="34">
        <x:f t="shared" si="709"/>
        <x:v>1.3197015487811716</x:v>
      </x:c>
      <x:c r="AE1216" s="34">
        <x:f t="shared" si="729"/>
        <x:v>1.319755473044723</x:v>
      </x:c>
      <x:c r="AF1216" s="33">
        <x:f t="shared" si="710"/>
        <x:v>-4.085928389974125E-5</x:v>
      </x:c>
      <x:c r="AG1216" s="33">
        <x:f t="shared" si="730"/>
        <x:v>-4.085928389974125E-5</x:v>
      </x:c>
      <x:c r="AH1216" s="30">
        <x:f t="shared" si="731"/>
        <x:v>45565</x:v>
      </x:c>
      <x:c r="AI1216" s="36">
        <x:f t="shared" si="711"/>
        <x:v>2024</x:v>
      </x:c>
      <x:c r="AJ1216" s="36">
        <x:f t="shared" si="712"/>
        <x:v>11</x:v>
      </x:c>
      <x:c r="AK1216" s="26">
        <x:f t="shared" si="713"/>
        <x:v>0</x:v>
      </x:c>
      <x:c r="AL1216" s="34">
        <x:f t="shared" si="732"/>
        <x:v>1.3090440690735969</x:v>
      </x:c>
      <x:c r="AM1216" s="35" t="str">
        <x:f t="shared" si="714"/>
      </x:c>
      <x:c r="AN1216" s="34">
        <x:f t="shared" si="733"/>
        <x:v>1.319755473044723</x:v>
      </x:c>
      <x:c r="AO1216" s="35">
        <x:f t="shared" si="715"/>
        <x:v>-4.085928389974125E-5</x:v>
      </x:c>
      <x:c r="AP1216" s="31">
        <x:f t="shared" si="716"/>
        <x:v>1</x:v>
      </x:c>
      <x:c r="AQ1216" s="26" t="b">
        <x:f t="shared" si="717"/>
        <x:v>1</x:v>
      </x:c>
    </x:row>
    <x:row r="1217">
      <x:c r="A1217" s="30" t="n">
        <x:f>'净值底稿'!A1179</x:f>
        <x:v>45607</x:v>
      </x:c>
      <x:c r="B1217" s="32" t="n">
        <x:f>'净值底稿'!F1179</x:f>
        <x:v>2.0561555072461024</x:v>
      </x:c>
      <x:c r="C1217" s="32" t="n">
        <x:f>'净值底稿'!O1179</x:f>
        <x:v>1.3670887940226892</x:v>
      </x:c>
      <x:c r="D1217" s="32" t="n">
        <x:f>'净值底稿'!P1179</x:f>
        <x:v>1.7118</x:v>
      </x:c>
      <x:c r="E1217" s="32" t="n">
        <x:f>'净值底稿'!Q1179</x:f>
        <x:v>2.1544</x:v>
      </x:c>
      <x:c r="F1217" s="33">
        <x:f t="shared" si="718"/>
        <x:v>2.2621075365955479E-2</x:v>
      </x:c>
      <x:c r="G1217" s="33">
        <x:f t="shared" si="719"/>
        <x:v>1.454653584421628E-2</x:v>
      </x:c>
      <x:c r="H1217" s="33">
        <x:f t="shared" si="720"/>
        <x:v>5.2603892688063425E-4</x:v>
      </x:c>
      <x:c r="I1217" s="33">
        <x:f t="shared" si="721"/>
        <x:v>6.5025545750119207E-4</x:v>
      </x:c>
      <x:c r="J1217" s="34">
        <x:f t="shared" si="722"/>
        <x:v>0.15159949675907353</x:v>
      </x:c>
      <x:c r="K1217" s="34">
        <x:f t="shared" si="723"/>
        <x:v>0.14675994930473213</x:v>
      </x:c>
      <x:c r="L1217" s="34">
        <x:f t="shared" si="724"/>
        <x:v>0.93904881234455395</x:v>
      </x:c>
      <x:c r="M1217" s="34">
        <x:f t="shared" si="725"/>
        <x:v>8.8302112196399274E-2</x:v>
      </x:c>
      <x:c r="N1217" s="34">
        <x:f t="shared" si="696"/>
        <x:v>1.3257103706047588</x:v>
      </x:c>
      <x:c r="O1217" s="35">
        <x:f t="shared" si="697"/>
        <x:v>0.22505628128088104</x:v>
      </x:c>
      <x:c r="P1217" s="26" t="b">
        <x:f t="shared" si="698"/>
        <x:v>0</x:v>
      </x:c>
      <x:c r="Q1217" s="26" t="b">
        <x:f t="shared" si="699"/>
        <x:v>0</x:v>
      </x:c>
      <x:c r="R1217" s="26" t="b">
        <x:f t="shared" si="700"/>
        <x:v>0</x:v>
      </x:c>
      <x:c r="S1217" s="26" t="b">
        <x:f t="shared" si="726"/>
        <x:v>0</x:v>
      </x:c>
      <x:c r="T1217" s="26" t="str">
        <x:f t="shared" si="727"/>
        <x:v>不调</x:v>
      </x:c>
      <x:c r="U1217" s="34">
        <x:f t="shared" si="701"/>
        <x:v>0.15159949675907353</x:v>
      </x:c>
      <x:c r="V1217" s="34">
        <x:f t="shared" si="702"/>
        <x:v>0.14675994930473213</x:v>
      </x:c>
      <x:c r="W1217" s="34">
        <x:f t="shared" si="703"/>
        <x:v>0.93904881234455395</x:v>
      </x:c>
      <x:c r="X1217" s="34">
        <x:f t="shared" si="704"/>
        <x:v>8.8302112196399274E-2</x:v>
      </x:c>
      <x:c r="Y1217" s="34">
        <x:f t="shared" si="728"/>
        <x:v>0.99995880187477393</x:v>
      </x:c>
      <x:c r="Z1217" s="34">
        <x:f t="shared" si="705"/>
        <x:v>0.15159325114402183</x:v>
      </x:c>
      <x:c r="AA1217" s="34">
        <x:f t="shared" si="706"/>
        <x:v>0.1467539030699625</x:v>
      </x:c>
      <x:c r="AB1217" s="34">
        <x:f t="shared" si="707"/>
        <x:v>0.93901012529398964</x:v>
      </x:c>
      <x:c r="AC1217" s="34">
        <x:f t="shared" si="708"/>
        <x:v>8.8298474314923284E-2</x:v>
      </x:c>
      <x:c r="AD1217" s="34">
        <x:f t="shared" si="709"/>
        <x:v>1.3256557538228972</x:v>
      </x:c>
      <x:c r="AE1217" s="34">
        <x:f t="shared" si="729"/>
        <x:v>1.3256557538228972</x:v>
      </x:c>
      <x:c r="AF1217" s="33">
        <x:f t="shared" si="710"/>
        <x:v>0</x:v>
      </x:c>
      <x:c r="AG1217" s="33">
        <x:f t="shared" si="730"/>
        <x:v>4.511781506375101E-3</x:v>
      </x:c>
      <x:c r="AH1217" s="30">
        <x:f t="shared" si="731"/>
        <x:v>45565</x:v>
      </x:c>
      <x:c r="AI1217" s="36">
        <x:f t="shared" si="711"/>
        <x:v>2024</x:v>
      </x:c>
      <x:c r="AJ1217" s="36">
        <x:f t="shared" si="712"/>
        <x:v>11</x:v>
      </x:c>
      <x:c r="AK1217" s="26">
        <x:f t="shared" si="713"/>
        <x:v>0</x:v>
      </x:c>
      <x:c r="AL1217" s="34">
        <x:f t="shared" si="732"/>
        <x:v>1.3090440690735969</x:v>
      </x:c>
      <x:c r="AM1217" s="35" t="str">
        <x:f t="shared" si="714"/>
      </x:c>
      <x:c r="AN1217" s="34">
        <x:f t="shared" si="733"/>
        <x:v>1.3256557538228972</x:v>
      </x:c>
      <x:c r="AO1217" s="35">
        <x:f t="shared" si="715"/>
        <x:v>0</x:v>
      </x:c>
      <x:c r="AP1217" s="31">
        <x:f t="shared" si="716"/>
        <x:v>1</x:v>
      </x:c>
      <x:c r="AQ1217" s="26" t="b">
        <x:f t="shared" si="717"/>
        <x:v>1</x:v>
      </x:c>
    </x:row>
    <x:row r="1218">
      <x:c r="A1218" s="30" t="n">
        <x:f>'净值底稿'!A1180</x:f>
        <x:v>45608</x:v>
      </x:c>
      <x:c r="B1218" s="32" t="n">
        <x:f>'净值底稿'!F1180</x:f>
        <x:v>2.0441814607026076</x:v>
      </x:c>
      <x:c r="C1218" s="32" t="n">
        <x:f>'净值底稿'!O1180</x:f>
        <x:v>1.353941563009844</x:v>
      </x:c>
      <x:c r="D1218" s="32" t="n">
        <x:f>'净值底稿'!P1180</x:f>
        <x:v>1.7133</x:v>
      </x:c>
      <x:c r="E1218" s="32" t="n">
        <x:f>'净值底稿'!Q1180</x:f>
        <x:v>2.1184</x:v>
      </x:c>
      <x:c r="F1218" s="33">
        <x:f t="shared" si="718"/>
        <x:v>-5.8235121328601425E-3</x:v>
      </x:c>
      <x:c r="G1218" s="33">
        <x:f t="shared" si="719"/>
        <x:v>-9.6169547072061379E-3</x:v>
      </x:c>
      <x:c r="H1218" s="33">
        <x:f t="shared" si="720"/>
        <x:v>8.7627059235906302E-4</x:v>
      </x:c>
      <x:c r="I1218" s="33">
        <x:f t="shared" si="721"/>
        <x:v>-1.6709988860007408E-2</x:v>
      </x:c>
      <x:c r="J1218" s="34">
        <x:f t="shared" si="722"/>
        <x:v>0.1507104460067249</x:v>
      </x:c>
      <x:c r="K1218" s="34">
        <x:f t="shared" si="723"/>
        <x:v>0.14534257743103296</x:v>
      </x:c>
      <x:c r="L1218" s="34">
        <x:f t="shared" si="724"/>
        <x:v>0.93983295225271213</x:v>
      </x:c>
      <x:c r="M1218" s="34">
        <x:f t="shared" si="725"/>
        <x:v>8.6823007792765264E-2</x:v>
      </x:c>
      <x:c r="N1218" s="34">
        <x:f t="shared" si="696"/>
        <x:v>1.3227089834832351</x:v>
      </x:c>
      <x:c r="O1218" s="35">
        <x:f t="shared" si="697"/>
        <x:v>0.22382324996245875</x:v>
      </x:c>
      <x:c r="P1218" s="26" t="b">
        <x:f t="shared" si="698"/>
        <x:v>0</x:v>
      </x:c>
      <x:c r="Q1218" s="26" t="b">
        <x:f t="shared" si="699"/>
        <x:v>0</x:v>
      </x:c>
      <x:c r="R1218" s="26" t="b">
        <x:f t="shared" si="700"/>
        <x:v>0</x:v>
      </x:c>
      <x:c r="S1218" s="26" t="b">
        <x:f t="shared" si="726"/>
        <x:v>0</x:v>
      </x:c>
      <x:c r="T1218" s="26" t="str">
        <x:f t="shared" si="727"/>
        <x:v>不调</x:v>
      </x:c>
      <x:c r="U1218" s="34">
        <x:f t="shared" si="701"/>
        <x:v>0.1507104460067249</x:v>
      </x:c>
      <x:c r="V1218" s="34">
        <x:f t="shared" si="702"/>
        <x:v>0.14534257743103296</x:v>
      </x:c>
      <x:c r="W1218" s="34">
        <x:f t="shared" si="703"/>
        <x:v>0.93983295225271213</x:v>
      </x:c>
      <x:c r="X1218" s="34">
        <x:f t="shared" si="704"/>
        <x:v>8.6823007792765264E-2</x:v>
      </x:c>
      <x:c r="Y1218" s="34">
        <x:f t="shared" si="728"/>
        <x:v>0.99998626710299976</x:v>
      </x:c>
      <x:c r="Z1218" s="34">
        <x:f t="shared" si="705"/>
        <x:v>0.15070837631569303</x:v>
      </x:c>
      <x:c r="AA1218" s="34">
        <x:f t="shared" si="706"/>
        <x:v>0.14534058145638734</x:v>
      </x:c>
      <x:c r="AB1218" s="34">
        <x:f t="shared" si="707"/>
        <x:v>0.93982004562358146</x:v>
      </x:c>
      <x:c r="AC1218" s="34">
        <x:f t="shared" si="708"/>
        <x:v>8.6821815461341989E-2</x:v>
      </x:c>
      <x:c r="AD1218" s="34">
        <x:f t="shared" si="709"/>
        <x:v>1.3226908188570039</x:v>
      </x:c>
      <x:c r="AE1218" s="34">
        <x:f t="shared" si="729"/>
        <x:v>1.3256557538228972</x:v>
      </x:c>
      <x:c r="AF1218" s="33">
        <x:f t="shared" si="710"/>
        <x:v>-2.2365798642243195E-3</x:v>
      </x:c>
      <x:c r="AG1218" s="33">
        <x:f t="shared" si="730"/>
        <x:v>-2.2365798642243195E-3</x:v>
      </x:c>
      <x:c r="AH1218" s="30">
        <x:f t="shared" si="731"/>
        <x:v>45565</x:v>
      </x:c>
      <x:c r="AI1218" s="36">
        <x:f t="shared" si="711"/>
        <x:v>2024</x:v>
      </x:c>
      <x:c r="AJ1218" s="36">
        <x:f t="shared" si="712"/>
        <x:v>11</x:v>
      </x:c>
      <x:c r="AK1218" s="26">
        <x:f t="shared" si="713"/>
        <x:v>0</x:v>
      </x:c>
      <x:c r="AL1218" s="34">
        <x:f t="shared" si="732"/>
        <x:v>1.3090440690735969</x:v>
      </x:c>
      <x:c r="AM1218" s="35" t="str">
        <x:f t="shared" si="714"/>
      </x:c>
      <x:c r="AN1218" s="34">
        <x:f t="shared" si="733"/>
        <x:v>1.3256557538228972</x:v>
      </x:c>
      <x:c r="AO1218" s="35">
        <x:f t="shared" si="715"/>
        <x:v>-2.2365798642243195E-3</x:v>
      </x:c>
      <x:c r="AP1218" s="31">
        <x:f t="shared" si="716"/>
        <x:v>1</x:v>
      </x:c>
      <x:c r="AQ1218" s="26" t="b">
        <x:f t="shared" si="717"/>
        <x:v>1</x:v>
      </x:c>
    </x:row>
    <x:row r="1219">
      <x:c r="A1219" s="30" t="n">
        <x:f>'净值底稿'!A1181</x:f>
        <x:v>45609</x:v>
      </x:c>
      <x:c r="B1219" s="32" t="n">
        <x:f>'净值底稿'!F1181</x:f>
        <x:v>2.076130327500165</x:v>
      </x:c>
      <x:c r="C1219" s="32" t="n">
        <x:f>'净值底稿'!O1181</x:f>
        <x:v>1.3582708711582765</x:v>
      </x:c>
      <x:c r="D1219" s="32" t="n">
        <x:f>'净值底稿'!P1181</x:f>
        <x:v>1.7129</x:v>
      </x:c>
      <x:c r="E1219" s="32" t="n">
        <x:f>'净值底稿'!Q1181</x:f>
        <x:v>2.1183</x:v>
      </x:c>
      <x:c r="F1219" s="33">
        <x:f t="shared" si="718"/>
        <x:v>1.56291735404821E-2</x:v>
      </x:c>
      <x:c r="G1219" s="33">
        <x:f t="shared" si="719"/>
        <x:v>3.1975590872683757E-3</x:v>
      </x:c>
      <x:c r="H1219" s="33">
        <x:f t="shared" si="720"/>
        <x:v>-2.3346757719022726E-4</x:v>
      </x:c>
      <x:c r="I1219" s="33">
        <x:f t="shared" si="721"/>
        <x:v>-4.7205438066355576E-5</x:v>
      </x:c>
      <x:c r="J1219" s="34">
        <x:f t="shared" si="722"/>
        <x:v>0.15306382368313529</x:v>
      </x:c>
      <x:c r="K1219" s="34">
        <x:f t="shared" si="723"/>
        <x:v>0.14580531655337209</x:v>
      </x:c>
      <x:c r="L1219" s="34">
        <x:f t="shared" si="724"/>
        <x:v>0.93960062811453493</x:v>
      </x:c>
      <x:c r="M1219" s="34">
        <x:f t="shared" si="725"/>
        <x:v>8.6817716999509423E-2</x:v>
      </x:c>
      <x:c r="N1219" s="34">
        <x:f t="shared" si="696"/>
        <x:v>1.3252874853505516</x:v>
      </x:c>
      <x:c r="O1219" s="35">
        <x:f t="shared" si="697"/>
        <x:v>0.22551268576829087</x:v>
      </x:c>
      <x:c r="P1219" s="26" t="b">
        <x:f t="shared" si="698"/>
        <x:v>0</x:v>
      </x:c>
      <x:c r="Q1219" s="26" t="b">
        <x:f t="shared" si="699"/>
        <x:v>0</x:v>
      </x:c>
      <x:c r="R1219" s="26" t="b">
        <x:f t="shared" si="700"/>
        <x:v>0</x:v>
      </x:c>
      <x:c r="S1219" s="26" t="b">
        <x:f t="shared" si="726"/>
        <x:v>0</x:v>
      </x:c>
      <x:c r="T1219" s="26" t="str">
        <x:f t="shared" si="727"/>
        <x:v>不调</x:v>
      </x:c>
      <x:c r="U1219" s="34">
        <x:f t="shared" si="701"/>
        <x:v>0.15306382368313529</x:v>
      </x:c>
      <x:c r="V1219" s="34">
        <x:f t="shared" si="702"/>
        <x:v>0.14580531655337209</x:v>
      </x:c>
      <x:c r="W1219" s="34">
        <x:f t="shared" si="703"/>
        <x:v>0.93960062811453493</x:v>
      </x:c>
      <x:c r="X1219" s="34">
        <x:f t="shared" si="704"/>
        <x:v>8.6817716999509423E-2</x:v>
      </x:c>
      <x:c r="Y1219" s="34">
        <x:f t="shared" si="728"/>
        <x:v>0.99998626710299976</x:v>
      </x:c>
      <x:c r="Z1219" s="34">
        <x:f t="shared" si="705"/>
        <x:v>0.15306172167341017</x:v>
      </x:c>
      <x:c r="AA1219" s="34">
        <x:f t="shared" si="706"/>
        <x:v>0.14580331422397777</x:v>
      </x:c>
      <x:c r="AB1219" s="34">
        <x:f t="shared" si="707"/>
        <x:v>0.93958772467588769</x:v>
      </x:c>
      <x:c r="AC1219" s="34">
        <x:f t="shared" si="708"/>
        <x:v>8.6816524740744069E-2</x:v>
      </x:c>
      <x:c r="AD1219" s="34">
        <x:f t="shared" si="709"/>
        <x:v>1.3252692853140196</x:v>
      </x:c>
      <x:c r="AE1219" s="34">
        <x:f t="shared" si="729"/>
        <x:v>1.3256557538228972</x:v>
      </x:c>
      <x:c r="AF1219" s="33">
        <x:f t="shared" si="710"/>
        <x:v>-2.9153006560200811E-4</x:v>
      </x:c>
      <x:c r="AG1219" s="33">
        <x:f t="shared" si="730"/>
        <x:v>1.9494098093488788E-3</x:v>
      </x:c>
      <x:c r="AH1219" s="30">
        <x:f t="shared" si="731"/>
        <x:v>45565</x:v>
      </x:c>
      <x:c r="AI1219" s="36">
        <x:f t="shared" si="711"/>
        <x:v>2024</x:v>
      </x:c>
      <x:c r="AJ1219" s="36">
        <x:f t="shared" si="712"/>
        <x:v>11</x:v>
      </x:c>
      <x:c r="AK1219" s="26">
        <x:f t="shared" si="713"/>
        <x:v>0</x:v>
      </x:c>
      <x:c r="AL1219" s="34">
        <x:f t="shared" si="732"/>
        <x:v>1.3090440690735969</x:v>
      </x:c>
      <x:c r="AM1219" s="35" t="str">
        <x:f t="shared" si="714"/>
      </x:c>
      <x:c r="AN1219" s="34">
        <x:f t="shared" si="733"/>
        <x:v>1.3256557538228972</x:v>
      </x:c>
      <x:c r="AO1219" s="35">
        <x:f t="shared" si="715"/>
        <x:v>-2.9153006560200811E-4</x:v>
      </x:c>
      <x:c r="AP1219" s="31">
        <x:f t="shared" si="716"/>
        <x:v>1</x:v>
      </x:c>
      <x:c r="AQ1219" s="26" t="b">
        <x:f t="shared" si="717"/>
        <x:v>1</x:v>
      </x:c>
    </x:row>
    <x:row r="1220">
      <x:c r="A1220" s="30" t="n">
        <x:f>'净值底稿'!A1182</x:f>
        <x:v>45610</x:v>
      </x:c>
      <x:c r="B1220" s="32" t="n">
        <x:f>'净值底稿'!F1182</x:f>
        <x:v>2.00862064433261</x:v>
      </x:c>
      <x:c r="C1220" s="32" t="n">
        <x:f>'净值底稿'!O1182</x:f>
        <x:v>1.3270403061901386</x:v>
      </x:c>
      <x:c r="D1220" s="32" t="n">
        <x:f>'净值底稿'!P1182</x:f>
        <x:v>1.713</x:v>
      </x:c>
      <x:c r="E1220" s="32" t="n">
        <x:f>'净值底稿'!Q1182</x:f>
        <x:v>2.0765</x:v>
      </x:c>
      <x:c r="F1220" s="33">
        <x:f t="shared" si="718"/>
        <x:v>-3.2517073843260191E-2</x:v>
      </x:c>
      <x:c r="G1220" s="33">
        <x:f t="shared" si="719"/>
        <x:v>-2.2992884284933401E-2</x:v>
      </x:c>
      <x:c r="H1220" s="33">
        <x:f t="shared" si="720"/>
        <x:v>5.8380524257106714E-5</x:v>
      </x:c>
      <x:c r="I1220" s="33">
        <x:f t="shared" si="721"/>
        <x:v>-1.9732804607468402E-2</x:v>
      </x:c>
      <x:c r="J1220" s="34">
        <x:f t="shared" si="722"/>
        <x:v>0.14808460236717935</x:v>
      </x:c>
      <x:c r="K1220" s="34">
        <x:f t="shared" si="723"/>
        <x:v>0.14245087549166607</x:v>
      </x:c>
      <x:c r="L1220" s="34">
        <x:f t="shared" si="724"/>
        <x:v>0.93964257829983977</x:v>
      </x:c>
      <x:c r="M1220" s="34">
        <x:f t="shared" si="725"/>
        <x:v>8.510339122133552E-2</x:v>
      </x:c>
      <x:c r="N1220" s="34">
        <x:f t="shared" si="696"/>
        <x:v>1.3152814473800207</x:v>
      </x:c>
      <x:c r="O1220" s="35">
        <x:f t="shared" si="697"/>
        <x:v>0.22089224966837215</x:v>
      </x:c>
      <x:c r="P1220" s="26" t="b">
        <x:f t="shared" si="698"/>
        <x:v>0</x:v>
      </x:c>
      <x:c r="Q1220" s="26" t="b">
        <x:f t="shared" si="699"/>
        <x:v>0</x:v>
      </x:c>
      <x:c r="R1220" s="26" t="b">
        <x:f t="shared" si="700"/>
        <x:v>0</x:v>
      </x:c>
      <x:c r="S1220" s="26" t="b">
        <x:f t="shared" si="726"/>
        <x:v>0</x:v>
      </x:c>
      <x:c r="T1220" s="26" t="str">
        <x:f t="shared" si="727"/>
        <x:v>不调</x:v>
      </x:c>
      <x:c r="U1220" s="34">
        <x:f t="shared" si="701"/>
        <x:v>0.14808460236717935</x:v>
      </x:c>
      <x:c r="V1220" s="34">
        <x:f t="shared" si="702"/>
        <x:v>0.14245087549166607</x:v>
      </x:c>
      <x:c r="W1220" s="34">
        <x:f t="shared" si="703"/>
        <x:v>0.93964257829983977</x:v>
      </x:c>
      <x:c r="X1220" s="34">
        <x:f t="shared" si="704"/>
        <x:v>8.510339122133552E-2</x:v>
      </x:c>
      <x:c r="Y1220" s="34">
        <x:f t="shared" si="728"/>
        <x:v>0.99998626710299976</x:v>
      </x:c>
      <x:c r="Z1220" s="34">
        <x:f t="shared" si="705"/>
        <x:v>0.14808256873658773</x:v>
      </x:c>
      <x:c r="AA1220" s="34">
        <x:f t="shared" si="706"/>
        <x:v>0.14244891922846536</x:v>
      </x:c>
      <x:c r="AB1220" s="34">
        <x:f t="shared" si="707"/>
        <x:v>0.93962967428509492</x:v>
      </x:c>
      <x:c r="AC1220" s="34">
        <x:f t="shared" si="708"/>
        <x:v>8.5102222505229502E-2</x:v>
      </x:c>
      <x:c r="AD1220" s="34">
        <x:f t="shared" si="709"/>
        <x:v>1.3152633847553776</x:v>
      </x:c>
      <x:c r="AE1220" s="34">
        <x:f t="shared" si="729"/>
        <x:v>1.3256557538228972</x:v>
      </x:c>
      <x:c r="AF1220" s="33">
        <x:f t="shared" si="710"/>
        <x:v>-7.8394176146788785E-3</x:v>
      </x:c>
      <x:c r="AG1220" s="33">
        <x:f t="shared" si="730"/>
        <x:v>-7.5500886269095346E-3</x:v>
      </x:c>
      <x:c r="AH1220" s="30">
        <x:f t="shared" si="731"/>
        <x:v>45565</x:v>
      </x:c>
      <x:c r="AI1220" s="36">
        <x:f t="shared" si="711"/>
        <x:v>2024</x:v>
      </x:c>
      <x:c r="AJ1220" s="36">
        <x:f t="shared" si="712"/>
        <x:v>11</x:v>
      </x:c>
      <x:c r="AK1220" s="26">
        <x:f t="shared" si="713"/>
        <x:v>0</x:v>
      </x:c>
      <x:c r="AL1220" s="34">
        <x:f t="shared" si="732"/>
        <x:v>1.3090440690735969</x:v>
      </x:c>
      <x:c r="AM1220" s="35" t="str">
        <x:f t="shared" si="714"/>
      </x:c>
      <x:c r="AN1220" s="34">
        <x:f t="shared" si="733"/>
        <x:v>1.3256557538228972</x:v>
      </x:c>
      <x:c r="AO1220" s="35">
        <x:f t="shared" si="715"/>
        <x:v>-7.8394176146788785E-3</x:v>
      </x:c>
      <x:c r="AP1220" s="31">
        <x:f t="shared" si="716"/>
        <x:v>1</x:v>
      </x:c>
      <x:c r="AQ1220" s="26" t="b">
        <x:f t="shared" si="717"/>
        <x:v>1</x:v>
      </x:c>
    </x:row>
    <x:row r="1221">
      <x:c r="A1221" s="30" t="n">
        <x:f>'净值底稿'!A1183</x:f>
        <x:v>45611</x:v>
      </x:c>
      <x:c r="B1221" s="32" t="n">
        <x:f>'净值底稿'!F1183</x:f>
        <x:v>1.94731340334111</x:v>
      </x:c>
      <x:c r="C1221" s="32" t="n">
        <x:f>'净值底稿'!O1183</x:f>
        <x:v>1.3054275857084892</x:v>
      </x:c>
      <x:c r="D1221" s="32" t="n">
        <x:f>'净值底稿'!P1183</x:f>
        <x:v>1.7127</x:v>
      </x:c>
      <x:c r="E1221" s="32" t="n">
        <x:f>'净值底稿'!Q1183</x:f>
        <x:v>2.0785</x:v>
      </x:c>
      <x:c r="F1221" s="33">
        <x:f t="shared" si="718"/>
        <x:v>-3.052206058146445E-2</x:v>
      </x:c>
      <x:c r="G1221" s="33">
        <x:f t="shared" si="719"/>
        <x:v>-1.6286408469158187E-2</x:v>
      </x:c>
      <x:c r="H1221" s="33">
        <x:f t="shared" si="720"/>
        <x:v>-1.7513134851154799E-4</x:v>
      </x:c>
      <x:c r="I1221" s="33">
        <x:f t="shared" si="721"/>
        <x:v>9.6315916205158558E-4</x:v>
      </x:c>
      <x:c r="J1221" s="34">
        <x:f t="shared" si="722"/>
        <x:v>0.14356278360255073</x:v>
      </x:c>
      <x:c r="K1221" s="34">
        <x:f t="shared" si="723"/>
        <x:v>0.14012893794392045</x:v>
      </x:c>
      <x:c r="L1221" s="34">
        <x:f t="shared" si="724"/>
        <x:v>0.93946511567313595</x:v>
      </x:c>
      <x:c r="M1221" s="34">
        <x:f t="shared" si="725"/>
        <x:v>8.5184189490546361E-2</x:v>
      </x:c>
      <x:c r="N1221" s="34">
        <x:f t="shared" si="696"/>
        <x:v>1.3083410267101534</x:v>
      </x:c>
      <x:c r="O1221" s="35">
        <x:f t="shared" si="697"/>
        <x:v>0.21683316180936327</x:v>
      </x:c>
      <x:c r="P1221" s="26" t="b">
        <x:f t="shared" si="698"/>
        <x:v>0</x:v>
      </x:c>
      <x:c r="Q1221" s="26" t="b">
        <x:f t="shared" si="699"/>
        <x:v>0</x:v>
      </x:c>
      <x:c r="R1221" s="26" t="b">
        <x:f t="shared" si="700"/>
        <x:v>0</x:v>
      </x:c>
      <x:c r="S1221" s="26" t="b">
        <x:f t="shared" si="726"/>
        <x:v>0</x:v>
      </x:c>
      <x:c r="T1221" s="26" t="str">
        <x:f t="shared" si="727"/>
        <x:v>不调</x:v>
      </x:c>
      <x:c r="U1221" s="34">
        <x:f t="shared" si="701"/>
        <x:v>0.14356278360255073</x:v>
      </x:c>
      <x:c r="V1221" s="34">
        <x:f t="shared" si="702"/>
        <x:v>0.14012893794392045</x:v>
      </x:c>
      <x:c r="W1221" s="34">
        <x:f t="shared" si="703"/>
        <x:v>0.93946511567313595</x:v>
      </x:c>
      <x:c r="X1221" s="34">
        <x:f t="shared" si="704"/>
        <x:v>8.5184189490546361E-2</x:v>
      </x:c>
      <x:c r="Y1221" s="34">
        <x:f t="shared" si="728"/>
        <x:v>0.99998626710299976</x:v>
      </x:c>
      <x:c r="Z1221" s="34">
        <x:f t="shared" si="705"/>
        <x:v>0.14356081206963045</x:v>
      </x:c>
      <x:c r="AA1221" s="34">
        <x:f t="shared" si="706"/>
        <x:v>0.14012701356764892</x:v>
      </x:c>
      <x:c r="AB1221" s="34">
        <x:f t="shared" si="707"/>
        <x:v>0.93945221409546709</x:v>
      </x:c>
      <x:c r="AC1221" s="34">
        <x:f t="shared" si="708"/>
        <x:v>8.5183019664846038E-2</x:v>
      </x:c>
      <x:c r="AD1221" s="34">
        <x:f t="shared" si="709"/>
        <x:v>1.3083230593975923</x:v>
      </x:c>
      <x:c r="AE1221" s="34">
        <x:f t="shared" si="729"/>
        <x:v>1.3256557538228972</x:v>
      </x:c>
      <x:c r="AF1221" s="33">
        <x:f t="shared" si="710"/>
        <x:v>-1.3074807977351055E-2</x:v>
      </x:c>
      <x:c r="AG1221" s="33">
        <x:f t="shared" si="730"/>
        <x:v>-5.2767570649555617E-3</x:v>
      </x:c>
      <x:c r="AH1221" s="30">
        <x:f t="shared" si="731"/>
        <x:v>45565</x:v>
      </x:c>
      <x:c r="AI1221" s="36">
        <x:f t="shared" si="711"/>
        <x:v>2024</x:v>
      </x:c>
      <x:c r="AJ1221" s="36">
        <x:f t="shared" si="712"/>
        <x:v>11</x:v>
      </x:c>
      <x:c r="AK1221" s="26">
        <x:f t="shared" si="713"/>
        <x:v>0</x:v>
      </x:c>
      <x:c r="AL1221" s="34">
        <x:f t="shared" si="732"/>
        <x:v>1.3090440690735969</x:v>
      </x:c>
      <x:c r="AM1221" s="35" t="str">
        <x:f t="shared" si="714"/>
      </x:c>
      <x:c r="AN1221" s="34">
        <x:f t="shared" si="733"/>
        <x:v>1.3256557538228972</x:v>
      </x:c>
      <x:c r="AO1221" s="35">
        <x:f t="shared" si="715"/>
        <x:v>-1.3074807977351055E-2</x:v>
      </x:c>
      <x:c r="AP1221" s="31">
        <x:f t="shared" si="716"/>
        <x:v>1</x:v>
      </x:c>
      <x:c r="AQ1221" s="26" t="b">
        <x:f t="shared" si="717"/>
        <x:v>1</x:v>
      </x:c>
    </x:row>
    <x:row r="1222">
      <x:c r="A1222" s="30" t="n">
        <x:f>'净值底稿'!A1184</x:f>
        <x:v>45614</x:v>
      </x:c>
      <x:c r="B1222" s="32" t="n">
        <x:f>'净值底稿'!F1184</x:f>
        <x:v>1.890431328845025</x:v>
      </x:c>
      <x:c r="C1222" s="32" t="n">
        <x:f>'净值底稿'!O1184</x:f>
        <x:v>1.2858947357076163</x:v>
      </x:c>
      <x:c r="D1222" s="32" t="n">
        <x:f>'净值底稿'!P1184</x:f>
        <x:v>1.7115</x:v>
      </x:c>
      <x:c r="E1222" s="32" t="n">
        <x:f>'净值底稿'!Q1184</x:f>
        <x:v>2.1022</x:v>
      </x:c>
      <x:c r="F1222" s="33">
        <x:f t="shared" si="718"/>
        <x:v>-2.9210539196458774E-2</x:v>
      </x:c>
      <x:c r="G1222" s="33">
        <x:f t="shared" si="719"/>
        <x:v>-1.496279856095728E-2</x:v>
      </x:c>
      <x:c r="H1222" s="33">
        <x:f t="shared" si="720"/>
        <x:v>-7.0064809949199613E-4</x:v>
      </x:c>
      <x:c r="I1222" s="33">
        <x:f t="shared" si="721"/>
        <x:v>1.1402453692566761E-2</x:v>
      </x:c>
      <x:c r="J1222" s="34">
        <x:f t="shared" si="722"/>
        <x:v>0.13936732334159505</x:v>
      </x:c>
      <x:c r="K1222" s="34">
        <x:f t="shared" si="723"/>
        <x:v>0.13803032129068765</x:v>
      </x:c>
      <x:c r="L1222" s="34">
        <x:f t="shared" si="724"/>
        <x:v>0.93879398868709751</x:v>
      </x:c>
      <x:c r="M1222" s="34">
        <x:f t="shared" si="725"/>
        <x:v>8.6154315101967444E-2</x:v>
      </x:c>
      <x:c r="N1222" s="34">
        <x:f t="shared" si="696"/>
        <x:v>1.3023459484213478</x:v>
      </x:c>
      <x:c r="O1222" s="35">
        <x:f t="shared" si="697"/>
        <x:v>0.21299843176732966</x:v>
      </x:c>
      <x:c r="P1222" s="26" t="b">
        <x:f t="shared" si="698"/>
        <x:v>0</x:v>
      </x:c>
      <x:c r="Q1222" s="26" t="b">
        <x:f t="shared" si="699"/>
        <x:v>0</x:v>
      </x:c>
      <x:c r="R1222" s="26" t="b">
        <x:f t="shared" si="700"/>
        <x:v>0</x:v>
      </x:c>
      <x:c r="S1222" s="26" t="b">
        <x:f t="shared" si="726"/>
        <x:v>0</x:v>
      </x:c>
      <x:c r="T1222" s="26" t="str">
        <x:f t="shared" si="727"/>
        <x:v>不调</x:v>
      </x:c>
      <x:c r="U1222" s="34">
        <x:f t="shared" si="701"/>
        <x:v>0.13936732334159505</x:v>
      </x:c>
      <x:c r="V1222" s="34">
        <x:f t="shared" si="702"/>
        <x:v>0.13803032129068765</x:v>
      </x:c>
      <x:c r="W1222" s="34">
        <x:f t="shared" si="703"/>
        <x:v>0.93879398868709751</x:v>
      </x:c>
      <x:c r="X1222" s="34">
        <x:f t="shared" si="704"/>
        <x:v>8.6154315101967444E-2</x:v>
      </x:c>
      <x:c r="Y1222" s="34">
        <x:f t="shared" si="728"/>
        <x:v>0.99995880187477393</x:v>
      </x:c>
      <x:c r="Z1222" s="34">
        <x:f t="shared" si="705"/>
        <x:v>0.1393615816691556</x:v>
      </x:c>
      <x:c r="AA1222" s="34">
        <x:f t="shared" si="706"/>
        <x:v>0.13802463470022613</x:v>
      </x:c>
      <x:c r="AB1222" s="34">
        <x:f t="shared" si="707"/>
        <x:v>0.93875531213479013</x:v>
      </x:c>
      <x:c r="AC1222" s="34">
        <x:f t="shared" si="708"/>
        <x:v>8.615076570570511E-2</x:v>
      </x:c>
      <x:c r="AD1222" s="34">
        <x:f t="shared" si="709"/>
        <x:v>1.3022922942098769</x:v>
      </x:c>
      <x:c r="AE1222" s="34">
        <x:f t="shared" si="729"/>
        <x:v>1.3256557538228972</x:v>
      </x:c>
      <x:c r="AF1222" s="33">
        <x:f t="shared" si="710"/>
        <x:v>-1.7624077401425908E-2</x:v>
      </x:c>
      <x:c r="AG1222" s="33">
        <x:f t="shared" si="730"/>
        <x:v>-4.6095382515785044E-3</x:v>
      </x:c>
      <x:c r="AH1222" s="30">
        <x:f t="shared" si="731"/>
        <x:v>45565</x:v>
      </x:c>
      <x:c r="AI1222" s="36">
        <x:f t="shared" si="711"/>
        <x:v>2024</x:v>
      </x:c>
      <x:c r="AJ1222" s="36">
        <x:f t="shared" si="712"/>
        <x:v>11</x:v>
      </x:c>
      <x:c r="AK1222" s="26">
        <x:f t="shared" si="713"/>
        <x:v>0</x:v>
      </x:c>
      <x:c r="AL1222" s="34">
        <x:f t="shared" si="732"/>
        <x:v>1.3090440690735969</x:v>
      </x:c>
      <x:c r="AM1222" s="35" t="str">
        <x:f t="shared" si="714"/>
      </x:c>
      <x:c r="AN1222" s="34">
        <x:f t="shared" si="733"/>
        <x:v>1.3256557538228972</x:v>
      </x:c>
      <x:c r="AO1222" s="35">
        <x:f t="shared" si="715"/>
        <x:v>-1.7624077401425908E-2</x:v>
      </x:c>
      <x:c r="AP1222" s="31">
        <x:f t="shared" si="716"/>
        <x:v>1</x:v>
      </x:c>
      <x:c r="AQ1222" s="26" t="b">
        <x:f t="shared" si="717"/>
        <x:v>1</x:v>
      </x:c>
    </x:row>
    <x:row r="1223">
      <x:c r="A1223" s="30" t="n">
        <x:f>'净值底稿'!A1185</x:f>
        <x:v>45615</x:v>
      </x:c>
      <x:c r="B1223" s="32" t="n">
        <x:f>'净值底稿'!F1185</x:f>
        <x:v>1.9269399125667301</x:v>
      </x:c>
      <x:c r="C1223" s="32" t="n">
        <x:f>'净值底稿'!O1185</x:f>
        <x:v>1.3094772272403166</x:v>
      </x:c>
      <x:c r="D1223" s="32" t="n">
        <x:f>'净值底稿'!P1185</x:f>
        <x:v>1.7122</x:v>
      </x:c>
      <x:c r="E1223" s="32" t="n">
        <x:f>'净值底稿'!Q1185</x:f>
        <x:v>2.1312</x:v>
      </x:c>
      <x:c r="F1223" s="33">
        <x:f t="shared" si="718"/>
        <x:v>1.9312303581008994E-2</x:v>
      </x:c>
      <x:c r="G1223" s="33">
        <x:f t="shared" si="719"/>
        <x:v>1.8339363929134489E-2</x:v>
      </x:c>
      <x:c r="H1223" s="33">
        <x:f t="shared" si="720"/>
        <x:v>4.0899795501014857E-4</x:v>
      </x:c>
      <x:c r="I1223" s="33">
        <x:f t="shared" si="721"/>
        <x:v>1.3795071829512118E-2</x:v>
      </x:c>
      <x:c r="J1223" s="34">
        <x:f t="shared" si="722"/>
        <x:v>0.14205297484187993</x:v>
      </x:c>
      <x:c r="K1223" s="34">
        <x:f t="shared" si="723"/>
        <x:v>0.14055591870717943</x:v>
      </x:c>
      <x:c r="L1223" s="34">
        <x:f t="shared" si="724"/>
        <x:v>0.93913926113770818</x:v>
      </x:c>
      <x:c r="M1223" s="34">
        <x:f t="shared" si="725"/>
        <x:v>8.733922170678278E-2</x:v>
      </x:c>
      <x:c r="N1223" s="34">
        <x:f t="shared" si="696"/>
        <x:v>1.3090873763935504</x:v>
      </x:c>
      <x:c r="O1223" s="35">
        <x:f t="shared" si="697"/>
        <x:v>0.21588237626095538</x:v>
      </x:c>
      <x:c r="P1223" s="26" t="b">
        <x:f t="shared" si="698"/>
        <x:v>0</x:v>
      </x:c>
      <x:c r="Q1223" s="26" t="b">
        <x:f t="shared" si="699"/>
        <x:v>0</x:v>
      </x:c>
      <x:c r="R1223" s="26" t="b">
        <x:f t="shared" si="700"/>
        <x:v>0</x:v>
      </x:c>
      <x:c r="S1223" s="26" t="b">
        <x:f t="shared" si="726"/>
        <x:v>0</x:v>
      </x:c>
      <x:c r="T1223" s="26" t="str">
        <x:f t="shared" si="727"/>
        <x:v>不调</x:v>
      </x:c>
      <x:c r="U1223" s="34">
        <x:f t="shared" si="701"/>
        <x:v>0.14205297484187993</x:v>
      </x:c>
      <x:c r="V1223" s="34">
        <x:f t="shared" si="702"/>
        <x:v>0.14055591870717943</x:v>
      </x:c>
      <x:c r="W1223" s="34">
        <x:f t="shared" si="703"/>
        <x:v>0.93913926113770818</x:v>
      </x:c>
      <x:c r="X1223" s="34">
        <x:f t="shared" si="704"/>
        <x:v>8.733922170678278E-2</x:v>
      </x:c>
      <x:c r="Y1223" s="34">
        <x:f t="shared" si="728"/>
        <x:v>0.99998626710299976</x:v>
      </x:c>
      <x:c r="Z1223" s="34">
        <x:f t="shared" si="705"/>
        <x:v>0.14205102404300785</x:v>
      </x:c>
      <x:c r="AA1223" s="34">
        <x:f t="shared" si="706"/>
        <x:v>0.14055398846722506</x:v>
      </x:c>
      <x:c r="AB1223" s="34">
        <x:f t="shared" si="707"/>
        <x:v>0.93912636403496608</x:v>
      </x:c>
      <x:c r="AC1223" s="34">
        <x:f t="shared" si="708"/>
        <x:v>8.7338022286247E-2</x:v>
      </x:c>
      <x:c r="AD1223" s="34">
        <x:f t="shared" si="709"/>
        <x:v>1.3090693988314459</x:v>
      </x:c>
      <x:c r="AE1223" s="34">
        <x:f t="shared" si="729"/>
        <x:v>1.3256557538228972</x:v>
      </x:c>
      <x:c r="AF1223" s="33">
        <x:f t="shared" si="710"/>
        <x:v>-1.2511811564668962E-2</x:v>
      </x:c>
      <x:c r="AG1223" s="33">
        <x:f t="shared" si="730"/>
        <x:v>5.2039812042969924E-3</x:v>
      </x:c>
      <x:c r="AH1223" s="30">
        <x:f t="shared" si="731"/>
        <x:v>45565</x:v>
      </x:c>
      <x:c r="AI1223" s="36">
        <x:f t="shared" si="711"/>
        <x:v>2024</x:v>
      </x:c>
      <x:c r="AJ1223" s="36">
        <x:f t="shared" si="712"/>
        <x:v>11</x:v>
      </x:c>
      <x:c r="AK1223" s="26">
        <x:f t="shared" si="713"/>
        <x:v>0</x:v>
      </x:c>
      <x:c r="AL1223" s="34">
        <x:f t="shared" si="732"/>
        <x:v>1.3090440690735969</x:v>
      </x:c>
      <x:c r="AM1223" s="35" t="str">
        <x:f t="shared" si="714"/>
      </x:c>
      <x:c r="AN1223" s="34">
        <x:f t="shared" si="733"/>
        <x:v>1.3256557538228972</x:v>
      </x:c>
      <x:c r="AO1223" s="35">
        <x:f t="shared" si="715"/>
        <x:v>-1.2511811564668962E-2</x:v>
      </x:c>
      <x:c r="AP1223" s="31">
        <x:f t="shared" si="716"/>
        <x:v>1</x:v>
      </x:c>
      <x:c r="AQ1223" s="26" t="b">
        <x:f t="shared" si="717"/>
        <x:v>1</x:v>
      </x:c>
    </x:row>
    <x:row r="1224">
      <x:c r="A1224" s="30" t="n">
        <x:f>'净值底稿'!A1186</x:f>
        <x:v>45616</x:v>
      </x:c>
      <x:c r="B1224" s="32" t="n">
        <x:f>'净值底稿'!F1186</x:f>
        <x:v>1.9466584081953902</x:v>
      </x:c>
      <x:c r="C1224" s="32" t="n">
        <x:f>'净值底稿'!O1186</x:f>
        <x:v>1.32603615233162</x:v>
      </x:c>
      <x:c r="D1224" s="32" t="n">
        <x:f>'净值底稿'!P1186</x:f>
        <x:v>1.712</x:v>
      </x:c>
      <x:c r="E1224" s="32" t="n">
        <x:f>'净值底稿'!Q1186</x:f>
        <x:v>2.1342</x:v>
      </x:c>
      <x:c r="F1224" s="33">
        <x:f t="shared" si="718"/>
        <x:v>1.0233062017172445E-2</x:v>
      </x:c>
      <x:c r="G1224" s="33">
        <x:f t="shared" si="719"/>
        <x:v>1.2645447165355428E-2</x:v>
      </x:c>
      <x:c r="H1224" s="33">
        <x:f t="shared" si="720"/>
        <x:v>-1.1680878402053896E-4</x:v>
      </x:c>
      <x:c r="I1224" s="33">
        <x:f t="shared" si="721"/>
        <x:v>1.4076576576576016E-3</x:v>
      </x:c>
      <x:c r="J1224" s="34">
        <x:f t="shared" si="722"/>
        <x:v>0.14350464098164281</x:v>
      </x:c>
      <x:c r="K1224" s="34">
        <x:f t="shared" si="723"/>
        <x:v>0.14233135650226733</x:v>
      </x:c>
      <x:c r="L1224" s="34">
        <x:f t="shared" si="724"/>
        <x:v>0.93901666582634147</x:v>
      </x:c>
      <x:c r="M1224" s="34">
        <x:f t="shared" si="725"/>
        <x:v>8.74609643221229E-2</x:v>
      </x:c>
      <x:c r="N1224" s="34">
        <x:f t="shared" si="696"/>
        <x:v>1.3123136276323746</x:v>
      </x:c>
      <x:c r="O1224" s="35">
        <x:f t="shared" si="697"/>
        <x:v>0.21781073629449721</x:v>
      </x:c>
      <x:c r="P1224" s="26" t="b">
        <x:f t="shared" si="698"/>
        <x:v>0</x:v>
      </x:c>
      <x:c r="Q1224" s="26" t="b">
        <x:f t="shared" si="699"/>
        <x:v>0</x:v>
      </x:c>
      <x:c r="R1224" s="26" t="b">
        <x:f t="shared" si="700"/>
        <x:v>0</x:v>
      </x:c>
      <x:c r="S1224" s="26" t="b">
        <x:f t="shared" si="726"/>
        <x:v>0</x:v>
      </x:c>
      <x:c r="T1224" s="26" t="str">
        <x:f t="shared" si="727"/>
        <x:v>不调</x:v>
      </x:c>
      <x:c r="U1224" s="34">
        <x:f t="shared" si="701"/>
        <x:v>0.14350464098164281</x:v>
      </x:c>
      <x:c r="V1224" s="34">
        <x:f t="shared" si="702"/>
        <x:v>0.14233135650226733</x:v>
      </x:c>
      <x:c r="W1224" s="34">
        <x:f t="shared" si="703"/>
        <x:v>0.93901666582634147</x:v>
      </x:c>
      <x:c r="X1224" s="34">
        <x:f t="shared" si="704"/>
        <x:v>8.74609643221229E-2</x:v>
      </x:c>
      <x:c r="Y1224" s="34">
        <x:f t="shared" si="728"/>
        <x:v>0.99998626710299976</x:v>
      </x:c>
      <x:c r="Z1224" s="34">
        <x:f t="shared" si="705"/>
        <x:v>0.14350267024718916</x:v>
      </x:c>
      <x:c r="AA1224" s="34">
        <x:f t="shared" si="706"/>
        <x:v>0.14232940188040857</x:v>
      </x:c>
      <x:c r="AB1224" s="34">
        <x:f t="shared" si="707"/>
        <x:v>0.93900377040718819</x:v>
      </x:c>
      <x:c r="AC1224" s="34">
        <x:f t="shared" si="708"/>
        <x:v>8.7459763229708318E-2</x:v>
      </x:c>
      <x:c r="AD1224" s="34">
        <x:f t="shared" si="709"/>
        <x:v>1.3122956057644943</x:v>
      </x:c>
      <x:c r="AE1224" s="34">
        <x:f t="shared" si="729"/>
        <x:v>1.3256557538228972</x:v>
      </x:c>
      <x:c r="AF1224" s="33">
        <x:f t="shared" si="710"/>
        <x:v>-1.0078142851094762E-2</x:v>
      </x:c>
      <x:c r="AG1224" s="33">
        <x:f t="shared" si="730"/>
        <x:v>2.4645041247839394E-3</x:v>
      </x:c>
      <x:c r="AH1224" s="30">
        <x:f t="shared" si="731"/>
        <x:v>45565</x:v>
      </x:c>
      <x:c r="AI1224" s="36">
        <x:f t="shared" si="711"/>
        <x:v>2024</x:v>
      </x:c>
      <x:c r="AJ1224" s="36">
        <x:f t="shared" si="712"/>
        <x:v>11</x:v>
      </x:c>
      <x:c r="AK1224" s="26">
        <x:f t="shared" si="713"/>
        <x:v>0</x:v>
      </x:c>
      <x:c r="AL1224" s="34">
        <x:f t="shared" si="732"/>
        <x:v>1.3090440690735969</x:v>
      </x:c>
      <x:c r="AM1224" s="35" t="str">
        <x:f t="shared" si="714"/>
      </x:c>
      <x:c r="AN1224" s="34">
        <x:f t="shared" si="733"/>
        <x:v>1.3256557538228972</x:v>
      </x:c>
      <x:c r="AO1224" s="35">
        <x:f t="shared" si="715"/>
        <x:v>-1.0078142851094762E-2</x:v>
      </x:c>
      <x:c r="AP1224" s="31">
        <x:f t="shared" si="716"/>
        <x:v>1</x:v>
      </x:c>
      <x:c r="AQ1224" s="26" t="b">
        <x:f t="shared" si="717"/>
        <x:v>1</x:v>
      </x:c>
    </x:row>
    <x:row r="1225">
      <x:c r="A1225" s="30" t="n">
        <x:f>'净值底稿'!A1187</x:f>
        <x:v>45617</x:v>
      </x:c>
      <x:c r="B1225" s="32" t="n">
        <x:f>'净值底稿'!F1187</x:f>
        <x:v>1.934728080046975</x:v>
      </x:c>
      <x:c r="C1225" s="32" t="n">
        <x:f>'净值底稿'!O1187</x:f>
        <x:v>1.3296113327609846</x:v>
      </x:c>
      <x:c r="D1225" s="32" t="n">
        <x:f>'净值底稿'!P1187</x:f>
        <x:v>1.7133</x:v>
      </x:c>
      <x:c r="E1225" s="32" t="n">
        <x:f>'净值底稿'!Q1187</x:f>
        <x:v>2.1619</x:v>
      </x:c>
      <x:c r="F1225" s="33">
        <x:f t="shared" si="718"/>
        <x:v>-6.128619226767662E-3</x:v>
      </x:c>
      <x:c r="G1225" s="33">
        <x:f t="shared" si="719"/>
        <x:v>2.6961409936510083E-3</x:v>
      </x:c>
      <x:c r="H1225" s="33">
        <x:f t="shared" si="720"/>
        <x:v>7.5934579439262961E-4</x:v>
      </x:c>
      <x:c r="I1225" s="33">
        <x:f t="shared" si="721"/>
        <x:v>1.2979102239715212E-2</x:v>
      </x:c>
      <x:c r="J1225" s="34">
        <x:f t="shared" si="722"/>
        <x:v>0.14262319702321974</x:v>
      </x:c>
      <x:c r="K1225" s="34">
        <x:f t="shared" si="723"/>
        <x:v>0.14271314201542018</x:v>
      </x:c>
      <x:c r="L1225" s="34">
        <x:f t="shared" si="724"/>
        <x:v>0.93971679897116567</x:v>
      </x:c>
      <x:c r="M1225" s="34">
        <x:f t="shared" si="725"/>
        <x:v>8.859491243852799E-2</x:v>
      </x:c>
      <x:c r="N1225" s="34">
        <x:f t="shared" si="696"/>
        <x:v>1.3136480504483334</x:v>
      </x:c>
      <x:c r="O1225" s="35">
        <x:f t="shared" si="697"/>
        <x:v>0.21720912153088326</x:v>
      </x:c>
      <x:c r="P1225" s="26" t="b">
        <x:f t="shared" si="698"/>
        <x:v>0</x:v>
      </x:c>
      <x:c r="Q1225" s="26" t="b">
        <x:f t="shared" si="699"/>
        <x:v>0</x:v>
      </x:c>
      <x:c r="R1225" s="26" t="b">
        <x:f t="shared" si="700"/>
        <x:v>0</x:v>
      </x:c>
      <x:c r="S1225" s="26" t="b">
        <x:f t="shared" si="726"/>
        <x:v>0</x:v>
      </x:c>
      <x:c r="T1225" s="26" t="str">
        <x:f t="shared" si="727"/>
        <x:v>不调</x:v>
      </x:c>
      <x:c r="U1225" s="34">
        <x:f t="shared" si="701"/>
        <x:v>0.14262319702321974</x:v>
      </x:c>
      <x:c r="V1225" s="34">
        <x:f t="shared" si="702"/>
        <x:v>0.14271314201542018</x:v>
      </x:c>
      <x:c r="W1225" s="34">
        <x:f t="shared" si="703"/>
        <x:v>0.93971679897116567</x:v>
      </x:c>
      <x:c r="X1225" s="34">
        <x:f t="shared" si="704"/>
        <x:v>8.859491243852799E-2</x:v>
      </x:c>
      <x:c r="Y1225" s="34">
        <x:f t="shared" si="728"/>
        <x:v>0.99998626710299976</x:v>
      </x:c>
      <x:c r="Z1225" s="34">
        <x:f t="shared" si="705"/>
        <x:v>0.14262123839354518</x:v>
      </x:c>
      <x:c r="AA1225" s="34">
        <x:f t="shared" si="706"/>
        <x:v>0.14271118215054029</x:v>
      </x:c>
      <x:c r="AB1225" s="34">
        <x:f t="shared" si="707"/>
        <x:v>0.93970389393715603</x:v>
      </x:c>
      <x:c r="AC1225" s="34">
        <x:f t="shared" si="708"/>
        <x:v>8.8593695773720726E-2</x:v>
      </x:c>
      <x:c r="AD1225" s="34">
        <x:f t="shared" si="709"/>
        <x:v>1.3136300102549623</x:v>
      </x:c>
      <x:c r="AE1225" s="34">
        <x:f t="shared" si="729"/>
        <x:v>1.3256557538228972</x:v>
      </x:c>
      <x:c r="AF1225" s="33">
        <x:f t="shared" si="710"/>
        <x:v>-9.0715432971609777E-3</x:v>
      </x:c>
      <x:c r="AG1225" s="33">
        <x:f t="shared" si="730"/>
        <x:v>1.0168474881775413E-3</x:v>
      </x:c>
      <x:c r="AH1225" s="30">
        <x:f t="shared" si="731"/>
        <x:v>45565</x:v>
      </x:c>
      <x:c r="AI1225" s="36">
        <x:f t="shared" si="711"/>
        <x:v>2024</x:v>
      </x:c>
      <x:c r="AJ1225" s="36">
        <x:f t="shared" si="712"/>
        <x:v>11</x:v>
      </x:c>
      <x:c r="AK1225" s="26">
        <x:f t="shared" si="713"/>
        <x:v>0</x:v>
      </x:c>
      <x:c r="AL1225" s="34">
        <x:f t="shared" si="732"/>
        <x:v>1.3090440690735969</x:v>
      </x:c>
      <x:c r="AM1225" s="35" t="str">
        <x:f t="shared" si="714"/>
      </x:c>
      <x:c r="AN1225" s="34">
        <x:f t="shared" si="733"/>
        <x:v>1.3256557538228972</x:v>
      </x:c>
      <x:c r="AO1225" s="35">
        <x:f t="shared" si="715"/>
        <x:v>-9.0715432971609777E-3</x:v>
      </x:c>
      <x:c r="AP1225" s="31">
        <x:f t="shared" si="716"/>
        <x:v>1</x:v>
      </x:c>
      <x:c r="AQ1225" s="26" t="b">
        <x:f t="shared" si="717"/>
        <x:v>1</x:v>
      </x:c>
    </x:row>
    <x:row r="1226">
      <x:c r="A1226" s="30" t="n">
        <x:f>'净值底稿'!A1188</x:f>
        <x:v>45618</x:v>
      </x:c>
      <x:c r="B1226" s="32" t="n">
        <x:f>'净值底稿'!F1188</x:f>
        <x:v>1.87720347413015</x:v>
      </x:c>
      <x:c r="C1226" s="32" t="n">
        <x:f>'净值底稿'!O1188</x:f>
        <x:v>1.2878040307692347</x:v>
      </x:c>
      <x:c r="D1226" s="32" t="n">
        <x:f>'净值底稿'!P1188</x:f>
        <x:v>1.7138</x:v>
      </x:c>
      <x:c r="E1226" s="32" t="n">
        <x:f>'净值底稿'!Q1188</x:f>
        <x:v>2.1875</x:v>
      </x:c>
      <x:c r="F1226" s="33">
        <x:f t="shared" si="718"/>
        <x:v>-2.9732656754239306E-2</x:v>
      </x:c>
      <x:c r="G1226" s="33">
        <x:f t="shared" si="719"/>
        <x:v>-3.1443250340635776E-2</x:v>
      </x:c>
      <x:c r="H1226" s="33">
        <x:f t="shared" si="720"/>
        <x:v>2.9183447148772856E-4</x:v>
      </x:c>
      <x:c r="I1226" s="33">
        <x:f t="shared" si="721"/>
        <x:v>1.1841435774087472E-2</x:v>
      </x:c>
      <x:c r="J1226" s="34">
        <x:f t="shared" si="722"/>
        <x:v>0.13838073006652538</x:v>
      </x:c>
      <x:c r="K1226" s="34">
        <x:f t="shared" si="723"/>
        <x:v>0.13822387872377279</x:v>
      </x:c>
      <x:c r="L1226" s="34">
        <x:f t="shared" si="724"/>
        <x:v>0.93997813192639812</x:v>
      </x:c>
      <x:c r="M1226" s="34">
        <x:f t="shared" si="725"/>
        <x:v>8.9642772332214279E-2</x:v>
      </x:c>
      <x:c r="N1226" s="34">
        <x:f t="shared" si="696"/>
        <x:v>1.3062255130489104</x:v>
      </x:c>
      <x:c r="O1226" s="35">
        <x:f t="shared" si="697"/>
        <x:v>0.21175869405939318</x:v>
      </x:c>
      <x:c r="P1226" s="26" t="b">
        <x:f t="shared" si="698"/>
        <x:v>0</x:v>
      </x:c>
      <x:c r="Q1226" s="26" t="b">
        <x:f t="shared" si="699"/>
        <x:v>0</x:v>
      </x:c>
      <x:c r="R1226" s="26" t="b">
        <x:f t="shared" si="700"/>
        <x:v>0</x:v>
      </x:c>
      <x:c r="S1226" s="26" t="b">
        <x:f t="shared" si="726"/>
        <x:v>0</x:v>
      </x:c>
      <x:c r="T1226" s="26" t="str">
        <x:f t="shared" si="727"/>
        <x:v>不调</x:v>
      </x:c>
      <x:c r="U1226" s="34">
        <x:f t="shared" si="701"/>
        <x:v>0.13838073006652538</x:v>
      </x:c>
      <x:c r="V1226" s="34">
        <x:f t="shared" si="702"/>
        <x:v>0.13822387872377279</x:v>
      </x:c>
      <x:c r="W1226" s="34">
        <x:f t="shared" si="703"/>
        <x:v>0.93997813192639812</x:v>
      </x:c>
      <x:c r="X1226" s="34">
        <x:f t="shared" si="704"/>
        <x:v>8.9642772332214279E-2</x:v>
      </x:c>
      <x:c r="Y1226" s="34">
        <x:f t="shared" si="728"/>
        <x:v>0.99998626710299976</x:v>
      </x:c>
      <x:c r="Z1226" s="34">
        <x:f t="shared" si="705"/>
        <x:v>0.13837882969821255</x:v>
      </x:c>
      <x:c r="AA1226" s="34">
        <x:f t="shared" si="706"/>
        <x:v>0.13822198050948331</x:v>
      </x:c>
      <x:c r="AB1226" s="34">
        <x:f t="shared" si="707"/>
        <x:v>0.93996522330352994</x:v>
      </x:c>
      <x:c r="AC1226" s="34">
        <x:f t="shared" si="708"/>
        <x:v>8.964154127725503E-2</x:v>
      </x:c>
      <x:c r="AD1226" s="34">
        <x:f t="shared" si="709"/>
        <x:v>1.3062075747884809</x:v>
      </x:c>
      <x:c r="AE1226" s="34">
        <x:f t="shared" si="729"/>
        <x:v>1.3256557538228972</x:v>
      </x:c>
      <x:c r="AF1226" s="33">
        <x:f t="shared" si="710"/>
        <x:v>-1.4670610358935243E-2</x:v>
      </x:c>
      <x:c r="AG1226" s="33">
        <x:f t="shared" si="730"/>
        <x:v>-5.6503242226025874E-3</x:v>
      </x:c>
      <x:c r="AH1226" s="30">
        <x:f t="shared" si="731"/>
        <x:v>45565</x:v>
      </x:c>
      <x:c r="AI1226" s="36">
        <x:f t="shared" si="711"/>
        <x:v>2024</x:v>
      </x:c>
      <x:c r="AJ1226" s="36">
        <x:f t="shared" si="712"/>
        <x:v>11</x:v>
      </x:c>
      <x:c r="AK1226" s="26">
        <x:f t="shared" si="713"/>
        <x:v>0</x:v>
      </x:c>
      <x:c r="AL1226" s="34">
        <x:f t="shared" si="732"/>
        <x:v>1.3090440690735969</x:v>
      </x:c>
      <x:c r="AM1226" s="35" t="str">
        <x:f t="shared" si="714"/>
      </x:c>
      <x:c r="AN1226" s="34">
        <x:f t="shared" si="733"/>
        <x:v>1.3256557538228972</x:v>
      </x:c>
      <x:c r="AO1226" s="35">
        <x:f t="shared" si="715"/>
        <x:v>-1.4670610358935243E-2</x:v>
      </x:c>
      <x:c r="AP1226" s="31">
        <x:f t="shared" si="716"/>
        <x:v>1</x:v>
      </x:c>
      <x:c r="AQ1226" s="26" t="b">
        <x:f t="shared" si="717"/>
        <x:v>1</x:v>
      </x:c>
    </x:row>
    <x:row r="1227">
      <x:c r="A1227" s="30" t="n">
        <x:f>'净值底稿'!A1189</x:f>
        <x:v>45621</x:v>
      </x:c>
      <x:c r="B1227" s="32" t="n">
        <x:f>'净值底稿'!F1189</x:f>
        <x:v>1.84191558068975</x:v>
      </x:c>
      <x:c r="C1227" s="32" t="n">
        <x:f>'净值底稿'!O1189</x:f>
        <x:v>1.2966736900879505</x:v>
      </x:c>
      <x:c r="D1227" s="32" t="n">
        <x:f>'净值底稿'!P1189</x:f>
        <x:v>1.7158</x:v>
      </x:c>
      <x:c r="E1227" s="32" t="n">
        <x:f>'净值底稿'!Q1189</x:f>
        <x:v>2.1632</x:v>
      </x:c>
      <x:c r="F1227" s="33">
        <x:f t="shared" si="718"/>
        <x:v>-1.8798118545327869E-2</x:v>
      </x:c>
      <x:c r="G1227" s="33">
        <x:f t="shared" si="719"/>
        <x:v>6.8874293811751475E-3</x:v>
      </x:c>
      <x:c r="H1227" s="33">
        <x:f t="shared" si="720"/>
        <x:v>1.166997315906082E-3</x:v>
      </x:c>
      <x:c r="I1227" s="33">
        <x:f t="shared" si="721"/>
        <x:v>-1.1108571428571579E-2</x:v>
      </x:c>
      <x:c r="J1227" s="34">
        <x:f t="shared" si="722"/>
        <x:v>0.13577756805338181</x:v>
      </x:c>
      <x:c r="K1227" s="34">
        <x:f t="shared" si="723"/>
        <x:v>0.13917397463916856</x:v>
      </x:c>
      <x:c r="L1227" s="34">
        <x:f t="shared" si="724"/>
        <x:v>0.94106216019617017</x:v>
      </x:c>
      <x:c r="M1227" s="34">
        <x:f t="shared" si="725"/>
        <x:v>8.8645751813009391E-2</x:v>
      </x:c>
      <x:c r="N1227" s="34">
        <x:f t="shared" si="696"/>
        <x:v>1.3046594547017301</x:v>
      </x:c>
      <x:c r="O1227" s="35">
        <x:f t="shared" si="697"/>
        <x:v>0.21074583233324251</x:v>
      </x:c>
      <x:c r="P1227" s="26" t="b">
        <x:f t="shared" si="698"/>
        <x:v>0</x:v>
      </x:c>
      <x:c r="Q1227" s="26" t="b">
        <x:f t="shared" si="699"/>
        <x:v>0</x:v>
      </x:c>
      <x:c r="R1227" s="26" t="b">
        <x:f t="shared" si="700"/>
        <x:v>0</x:v>
      </x:c>
      <x:c r="S1227" s="26" t="b">
        <x:f t="shared" si="726"/>
        <x:v>0</x:v>
      </x:c>
      <x:c r="T1227" s="26" t="str">
        <x:f t="shared" si="727"/>
        <x:v>不调</x:v>
      </x:c>
      <x:c r="U1227" s="34">
        <x:f t="shared" si="701"/>
        <x:v>0.13577756805338181</x:v>
      </x:c>
      <x:c r="V1227" s="34">
        <x:f t="shared" si="702"/>
        <x:v>0.13917397463916856</x:v>
      </x:c>
      <x:c r="W1227" s="34">
        <x:f t="shared" si="703"/>
        <x:v>0.94106216019617017</x:v>
      </x:c>
      <x:c r="X1227" s="34">
        <x:f t="shared" si="704"/>
        <x:v>8.8645751813009391E-2</x:v>
      </x:c>
      <x:c r="Y1227" s="34">
        <x:f t="shared" si="728"/>
        <x:v>0.99995880187477393</x:v>
      </x:c>
      <x:c r="Z1227" s="34">
        <x:f t="shared" si="705"/>
        <x:v>0.13577197427213025</x:v>
      </x:c>
      <x:c r="AA1227" s="34">
        <x:f t="shared" si="706"/>
        <x:v>0.13916824093233315</x:v>
      </x:c>
      <x:c r="AB1227" s="34">
        <x:f t="shared" si="707"/>
        <x:v>0.94102339019944892</x:v>
      </x:c>
      <x:c r="AC1227" s="34">
        <x:f t="shared" si="708"/>
        <x:v>8.8642099774225436E-2</x:v>
      </x:c>
      <x:c r="AD1227" s="34">
        <x:f t="shared" si="709"/>
        <x:v>1.3046057051781377</x:v>
      </x:c>
      <x:c r="AE1227" s="34">
        <x:f t="shared" si="729"/>
        <x:v>1.3256557538228972</x:v>
      </x:c>
      <x:c r="AF1227" s="33">
        <x:f t="shared" si="710"/>
        <x:v>-1.5878970527647085E-2</x:v>
      </x:c>
      <x:c r="AG1227" s="33">
        <x:f t="shared" si="730"/>
        <x:v>-1.2263514936381448E-3</x:v>
      </x:c>
      <x:c r="AH1227" s="30">
        <x:f t="shared" si="731"/>
        <x:v>45565</x:v>
      </x:c>
      <x:c r="AI1227" s="36">
        <x:f t="shared" si="711"/>
        <x:v>2024</x:v>
      </x:c>
      <x:c r="AJ1227" s="36">
        <x:f t="shared" si="712"/>
        <x:v>11</x:v>
      </x:c>
      <x:c r="AK1227" s="26">
        <x:f t="shared" si="713"/>
        <x:v>0</x:v>
      </x:c>
      <x:c r="AL1227" s="34">
        <x:f t="shared" si="732"/>
        <x:v>1.3090440690735969</x:v>
      </x:c>
      <x:c r="AM1227" s="35" t="str">
        <x:f t="shared" si="714"/>
      </x:c>
      <x:c r="AN1227" s="34">
        <x:f t="shared" si="733"/>
        <x:v>1.3256557538228972</x:v>
      </x:c>
      <x:c r="AO1227" s="35">
        <x:f t="shared" si="715"/>
        <x:v>-1.5878970527647085E-2</x:v>
      </x:c>
      <x:c r="AP1227" s="31">
        <x:f t="shared" si="716"/>
        <x:v>1</x:v>
      </x:c>
      <x:c r="AQ1227" s="26" t="b">
        <x:f t="shared" si="717"/>
        <x:v>1</x:v>
      </x:c>
    </x:row>
    <x:row r="1228">
      <x:c r="A1228" s="30" t="n">
        <x:f>'净值底稿'!A1190</x:f>
        <x:v>45622</x:v>
      </x:c>
      <x:c r="B1228" s="32" t="n">
        <x:f>'净值底稿'!F1190</x:f>
        <x:v>1.840115458503785</x:v>
      </x:c>
      <x:c r="C1228" s="32" t="n">
        <x:f>'净值底稿'!O1190</x:f>
        <x:v>1.2911877970903942</x:v>
      </x:c>
      <x:c r="D1228" s="32" t="n">
        <x:f>'净值底稿'!P1190</x:f>
        <x:v>1.7166</x:v>
      </x:c>
      <x:c r="E1228" s="32" t="n">
        <x:f>'净值底稿'!Q1190</x:f>
        <x:v>2.1296</x:v>
      </x:c>
      <x:c r="F1228" s="33">
        <x:f t="shared" si="718"/>
        <x:v>-9.7730982073063188E-4</x:v>
      </x:c>
      <x:c r="G1228" s="33">
        <x:f t="shared" si="719"/>
        <x:v>-4.2307428919794443E-3</x:v>
      </x:c>
      <x:c r="H1228" s="33">
        <x:f t="shared" si="720"/>
        <x:v>4.6625480825257526E-4</x:v>
      </x:c>
      <x:c r="I1228" s="33">
        <x:f t="shared" si="721"/>
        <x:v>-1.553254437869811E-2</x:v>
      </x:c>
      <x:c r="J1228" s="34">
        <x:f t="shared" si="722"/>
        <x:v>0.13563928298829411</x:v>
      </x:c>
      <x:c r="K1228" s="34">
        <x:f t="shared" si="723"/>
        <x:v>0.13857945588621939</x:v>
      </x:c>
      <x:c r="L1228" s="34">
        <x:f t="shared" si="724"/>
        <x:v>0.94146214687980756</x:v>
      </x:c>
      <x:c r="M1228" s="34">
        <x:f t="shared" si="725"/>
        <x:v>8.7265262425661294E-2</x:v>
      </x:c>
      <x:c r="N1228" s="34">
        <x:f t="shared" si="696"/>
        <x:v>1.3029461481799824</x:v>
      </x:c>
      <x:c r="O1228" s="35">
        <x:f t="shared" si="697"/>
        <x:v>0.21046053150972924</x:v>
      </x:c>
      <x:c r="P1228" s="26" t="b">
        <x:f t="shared" si="698"/>
        <x:v>0</x:v>
      </x:c>
      <x:c r="Q1228" s="26" t="b">
        <x:f t="shared" si="699"/>
        <x:v>0</x:v>
      </x:c>
      <x:c r="R1228" s="26" t="b">
        <x:f t="shared" si="700"/>
        <x:v>0</x:v>
      </x:c>
      <x:c r="S1228" s="26" t="b">
        <x:f t="shared" si="726"/>
        <x:v>0</x:v>
      </x:c>
      <x:c r="T1228" s="26" t="str">
        <x:f t="shared" si="727"/>
        <x:v>不调</x:v>
      </x:c>
      <x:c r="U1228" s="34">
        <x:f t="shared" si="701"/>
        <x:v>0.13563928298829411</x:v>
      </x:c>
      <x:c r="V1228" s="34">
        <x:f t="shared" si="702"/>
        <x:v>0.13857945588621939</x:v>
      </x:c>
      <x:c r="W1228" s="34">
        <x:f t="shared" si="703"/>
        <x:v>0.94146214687980756</x:v>
      </x:c>
      <x:c r="X1228" s="34">
        <x:f t="shared" si="704"/>
        <x:v>8.7265262425661294E-2</x:v>
      </x:c>
      <x:c r="Y1228" s="34">
        <x:f t="shared" si="728"/>
        <x:v>0.99998626710299976</x:v>
      </x:c>
      <x:c r="Z1228" s="34">
        <x:f t="shared" si="705"/>
        <x:v>0.13563742026799164</x:v>
      </x:c>
      <x:c r="AA1228" s="34">
        <x:f t="shared" si="706"/>
        <x:v>0.13857755278882536</x:v>
      </x:c>
      <x:c r="AB1228" s="34">
        <x:f t="shared" si="707"/>
        <x:v>0.94144921787711489</x:v>
      </x:c>
      <x:c r="AC1228" s="34">
        <x:f t="shared" si="708"/>
        <x:v>8.7264064020800697E-2</x:v>
      </x:c>
      <x:c r="AD1228" s="34">
        <x:f t="shared" si="709"/>
        <x:v>1.3029282549547325</x:v>
      </x:c>
      <x:c r="AE1228" s="34">
        <x:f t="shared" si="729"/>
        <x:v>1.3256557538228972</x:v>
      </x:c>
      <x:c r="AF1228" s="33">
        <x:f t="shared" si="710"/>
        <x:v>-1.7144344451886284E-2</x:v>
      </x:c>
      <x:c r="AG1228" s="33">
        <x:f t="shared" si="730"/>
        <x:v>-1.2857909610138885E-3</x:v>
      </x:c>
      <x:c r="AH1228" s="30">
        <x:f t="shared" si="731"/>
        <x:v>45565</x:v>
      </x:c>
      <x:c r="AI1228" s="36">
        <x:f t="shared" si="711"/>
        <x:v>2024</x:v>
      </x:c>
      <x:c r="AJ1228" s="36">
        <x:f t="shared" si="712"/>
        <x:v>11</x:v>
      </x:c>
      <x:c r="AK1228" s="26">
        <x:f t="shared" si="713"/>
        <x:v>0</x:v>
      </x:c>
      <x:c r="AL1228" s="34">
        <x:f t="shared" si="732"/>
        <x:v>1.3090440690735969</x:v>
      </x:c>
      <x:c r="AM1228" s="35" t="str">
        <x:f t="shared" si="714"/>
      </x:c>
      <x:c r="AN1228" s="34">
        <x:f t="shared" si="733"/>
        <x:v>1.3256557538228972</x:v>
      </x:c>
      <x:c r="AO1228" s="35">
        <x:f t="shared" si="715"/>
        <x:v>-1.7144344451886284E-2</x:v>
      </x:c>
      <x:c r="AP1228" s="31">
        <x:f t="shared" si="716"/>
        <x:v>1</x:v>
      </x:c>
      <x:c r="AQ1228" s="26" t="b">
        <x:f t="shared" si="717"/>
        <x:v>1</x:v>
      </x:c>
    </x:row>
    <x:row r="1229">
      <x:c r="A1229" s="30" t="n">
        <x:f>'净值底稿'!A1191</x:f>
        <x:v>45623</x:v>
      </x:c>
      <x:c r="B1229" s="32" t="n">
        <x:f>'净值底稿'!F1191</x:f>
        <x:v>1.8929625344384724</x:v>
      </x:c>
      <x:c r="C1229" s="32" t="n">
        <x:f>'净值底稿'!O1191</x:f>
        <x:v>1.3135249278446373</x:v>
      </x:c>
      <x:c r="D1229" s="32" t="n">
        <x:f>'净值底稿'!P1191</x:f>
        <x:v>1.7172</x:v>
      </x:c>
      <x:c r="E1229" s="32" t="n">
        <x:f>'净值底稿'!Q1191</x:f>
        <x:v>2.1518</x:v>
      </x:c>
      <x:c r="F1229" s="33">
        <x:f t="shared" si="718"/>
        <x:v>2.8719434799845622E-2</x:v>
      </x:c>
      <x:c r="G1229" s="33">
        <x:f t="shared" si="719"/>
        <x:v>1.7299676162195965E-2</x:v>
      </x:c>
      <x:c r="H1229" s="33">
        <x:f t="shared" si="720"/>
        <x:v>3.4952813701516483E-4</x:v>
      </x:c>
      <x:c r="I1229" s="33">
        <x:f t="shared" si="721"/>
        <x:v>1.042449286250946E-2</x:v>
      </x:c>
      <x:c r="J1229" s="34">
        <x:f t="shared" si="722"/>
        <x:v>0.13953285031579749</x:v>
      </x:c>
      <x:c r="K1229" s="34">
        <x:f t="shared" si="723"/>
        <x:v>0.14097489957542164</x:v>
      </x:c>
      <x:c r="L1229" s="34">
        <x:f t="shared" si="724"/>
        <x:v>0.94177828086833382</x:v>
      </x:c>
      <x:c r="M1229" s="34">
        <x:f t="shared" si="725"/>
        <x:v>8.81737476333391E-2</x:v>
      </x:c>
      <x:c r="N1229" s="34">
        <x:f t="shared" si="696"/>
        <x:v>1.310459778392892</x:v>
      </x:c>
      <x:c r="O1229" s="35">
        <x:f t="shared" si="697"/>
        <x:v>0.21405292593964639</x:v>
      </x:c>
      <x:c r="P1229" s="26" t="b">
        <x:f t="shared" si="698"/>
        <x:v>0</x:v>
      </x:c>
      <x:c r="Q1229" s="26" t="b">
        <x:f t="shared" si="699"/>
        <x:v>0</x:v>
      </x:c>
      <x:c r="R1229" s="26" t="b">
        <x:f t="shared" si="700"/>
        <x:v>0</x:v>
      </x:c>
      <x:c r="S1229" s="26" t="b">
        <x:f t="shared" si="726"/>
        <x:v>0</x:v>
      </x:c>
      <x:c r="T1229" s="26" t="str">
        <x:f t="shared" si="727"/>
        <x:v>不调</x:v>
      </x:c>
      <x:c r="U1229" s="34">
        <x:f t="shared" si="701"/>
        <x:v>0.13953285031579749</x:v>
      </x:c>
      <x:c r="V1229" s="34">
        <x:f t="shared" si="702"/>
        <x:v>0.14097489957542164</x:v>
      </x:c>
      <x:c r="W1229" s="34">
        <x:f t="shared" si="703"/>
        <x:v>0.94177828086833382</x:v>
      </x:c>
      <x:c r="X1229" s="34">
        <x:f t="shared" si="704"/>
        <x:v>8.81737476333391E-2</x:v>
      </x:c>
      <x:c r="Y1229" s="34">
        <x:f t="shared" si="728"/>
        <x:v>0.99998626710299976</x:v>
      </x:c>
      <x:c r="Z1229" s="34">
        <x:f t="shared" si="705"/>
        <x:v>0.13953093412553594</x:v>
      </x:c>
      <x:c r="AA1229" s="34">
        <x:f t="shared" si="706"/>
        <x:v>0.14097296358164615</x:v>
      </x:c>
      <x:c r="AB1229" s="34">
        <x:f t="shared" si="707"/>
        <x:v>0.9417653475242056</x:v>
      </x:c>
      <x:c r="AC1229" s="34">
        <x:f t="shared" si="708"/>
        <x:v>8.8172536752344724E-2</x:v>
      </x:c>
      <x:c r="AD1229" s="34">
        <x:f t="shared" si="709"/>
        <x:v>1.3104417819837324</x:v>
      </x:c>
      <x:c r="AE1229" s="34">
        <x:f t="shared" si="729"/>
        <x:v>1.3256557538228972</x:v>
      </x:c>
      <x:c r="AF1229" s="33">
        <x:f t="shared" si="710"/>
        <x:v>-1.1476563048356314E-2</x:v>
      </x:c>
      <x:c r="AG1229" s="33">
        <x:f t="shared" si="730"/>
        <x:v>5.7666467822981016E-3</x:v>
      </x:c>
      <x:c r="AH1229" s="30">
        <x:f t="shared" si="731"/>
        <x:v>45565</x:v>
      </x:c>
      <x:c r="AI1229" s="36">
        <x:f t="shared" si="711"/>
        <x:v>2024</x:v>
      </x:c>
      <x:c r="AJ1229" s="36">
        <x:f t="shared" si="712"/>
        <x:v>11</x:v>
      </x:c>
      <x:c r="AK1229" s="26">
        <x:f t="shared" si="713"/>
        <x:v>0</x:v>
      </x:c>
      <x:c r="AL1229" s="34">
        <x:f t="shared" si="732"/>
        <x:v>1.3090440690735969</x:v>
      </x:c>
      <x:c r="AM1229" s="35" t="str">
        <x:f t="shared" si="714"/>
      </x:c>
      <x:c r="AN1229" s="34">
        <x:f t="shared" si="733"/>
        <x:v>1.3256557538228972</x:v>
      </x:c>
      <x:c r="AO1229" s="35">
        <x:f t="shared" si="715"/>
        <x:v>-1.1476563048356314E-2</x:v>
      </x:c>
      <x:c r="AP1229" s="31">
        <x:f t="shared" si="716"/>
        <x:v>1</x:v>
      </x:c>
      <x:c r="AQ1229" s="26" t="b">
        <x:f t="shared" si="717"/>
        <x:v>1</x:v>
      </x:c>
    </x:row>
    <x:row r="1230">
      <x:c r="A1230" s="30" t="n">
        <x:f>'净值底稿'!A1192</x:f>
        <x:v>45624</x:v>
      </x:c>
      <x:c r="B1230" s="32" t="n">
        <x:f>'净值底稿'!F1192</x:f>
        <x:v>1.8668068640793951</x:v>
      </x:c>
      <x:c r="C1230" s="32" t="n">
        <x:f>'净值底稿'!O1192</x:f>
        <x:v>1.308556140026877</x:v>
      </x:c>
      <x:c r="D1230" s="32" t="n">
        <x:f>'净值底稿'!P1192</x:f>
        <x:v>1.719</x:v>
      </x:c>
      <x:c r="E1230" s="32" t="n">
        <x:f>'净值底稿'!Q1192</x:f>
        <x:v>2.1449</x:v>
      </x:c>
      <x:c r="F1230" s="33">
        <x:f t="shared" si="718"/>
        <x:v>-1.3817320672348199E-2</x:v>
      </x:c>
      <x:c r="G1230" s="33">
        <x:f t="shared" si="719"/>
        <x:v>-3.78278912902974E-3</x:v>
      </x:c>
      <x:c r="H1230" s="33">
        <x:f t="shared" si="720"/>
        <x:v>1.0482180293500676E-3</x:v>
      </x:c>
      <x:c r="I1230" s="33">
        <x:f t="shared" si="721"/>
        <x:v>-3.2066177154012054E-3</x:v>
      </x:c>
      <x:c r="J1230" s="34">
        <x:f t="shared" si="722"/>
        <x:v>0.13760299046501112</x:v>
      </x:c>
      <x:c r="K1230" s="34">
        <x:f t="shared" si="723"/>
        <x:v>0.1404396925875224</x:v>
      </x:c>
      <x:c r="L1230" s="34">
        <x:f t="shared" si="724"/>
        <x:v>0.94275252294089762</x:v>
      </x:c>
      <x:c r="M1230" s="34">
        <x:f t="shared" si="725"/>
        <x:v>8.7889801133982787E-2</x:v>
      </x:c>
      <x:c r="N1230" s="34">
        <x:f t="shared" si="696"/>
        <x:v>1.3086850071274139</x:v>
      </x:c>
      <x:c r="O1230" s="35">
        <x:f t="shared" si="697"/>
        <x:v>0.21245959229168676</x:v>
      </x:c>
      <x:c r="P1230" s="26" t="b">
        <x:f t="shared" si="698"/>
        <x:v>0</x:v>
      </x:c>
      <x:c r="Q1230" s="26" t="b">
        <x:f t="shared" si="699"/>
        <x:v>0</x:v>
      </x:c>
      <x:c r="R1230" s="26" t="b">
        <x:f t="shared" si="700"/>
        <x:v>0</x:v>
      </x:c>
      <x:c r="S1230" s="26" t="b">
        <x:f t="shared" si="726"/>
        <x:v>0</x:v>
      </x:c>
      <x:c r="T1230" s="26" t="str">
        <x:f t="shared" si="727"/>
        <x:v>不调</x:v>
      </x:c>
      <x:c r="U1230" s="34">
        <x:f t="shared" si="701"/>
        <x:v>0.13760299046501112</x:v>
      </x:c>
      <x:c r="V1230" s="34">
        <x:f t="shared" si="702"/>
        <x:v>0.1404396925875224</x:v>
      </x:c>
      <x:c r="W1230" s="34">
        <x:f t="shared" si="703"/>
        <x:v>0.94275252294089762</x:v>
      </x:c>
      <x:c r="X1230" s="34">
        <x:f t="shared" si="704"/>
        <x:v>8.7889801133982787E-2</x:v>
      </x:c>
      <x:c r="Y1230" s="34">
        <x:f t="shared" si="728"/>
        <x:v>0.99998626710299976</x:v>
      </x:c>
      <x:c r="Z1230" s="34">
        <x:f t="shared" si="705"/>
        <x:v>0.13760110077731613</x:v>
      </x:c>
      <x:c r="AA1230" s="34">
        <x:f t="shared" si="706"/>
        <x:v>0.14043776394368934</x:v>
      </x:c>
      <x:c r="AB1230" s="34">
        <x:f t="shared" si="707"/>
        <x:v>0.9427395762176034</x:v>
      </x:c>
      <x:c r="AC1230" s="34">
        <x:f t="shared" si="708"/>
        <x:v>8.7888594152396443E-2</x:v>
      </x:c>
      <x:c r="AD1230" s="34">
        <x:f t="shared" si="709"/>
        <x:v>1.3086670350910052</x:v>
      </x:c>
      <x:c r="AE1230" s="34">
        <x:f t="shared" si="729"/>
        <x:v>1.3256557538228972</x:v>
      </x:c>
      <x:c r="AF1230" s="33">
        <x:f t="shared" si="710"/>
        <x:v>-1.2815332097266041E-2</x:v>
      </x:c>
      <x:c r="AG1230" s="33">
        <x:f t="shared" si="730"/>
        <x:v>-1.3543118947569877E-3</x:v>
      </x:c>
      <x:c r="AH1230" s="30">
        <x:f t="shared" si="731"/>
        <x:v>45565</x:v>
      </x:c>
      <x:c r="AI1230" s="36">
        <x:f t="shared" si="711"/>
        <x:v>2024</x:v>
      </x:c>
      <x:c r="AJ1230" s="36">
        <x:f t="shared" si="712"/>
        <x:v>11</x:v>
      </x:c>
      <x:c r="AK1230" s="26">
        <x:f t="shared" si="713"/>
        <x:v>0</x:v>
      </x:c>
      <x:c r="AL1230" s="34">
        <x:f t="shared" si="732"/>
        <x:v>1.3090440690735969</x:v>
      </x:c>
      <x:c r="AM1230" s="35" t="str">
        <x:f t="shared" si="714"/>
      </x:c>
      <x:c r="AN1230" s="34">
        <x:f t="shared" si="733"/>
        <x:v>1.3256557538228972</x:v>
      </x:c>
      <x:c r="AO1230" s="35">
        <x:f t="shared" si="715"/>
        <x:v>-1.2815332097266041E-2</x:v>
      </x:c>
      <x:c r="AP1230" s="31">
        <x:f t="shared" si="716"/>
        <x:v>1</x:v>
      </x:c>
      <x:c r="AQ1230" s="26" t="b">
        <x:f t="shared" si="717"/>
        <x:v>1</x:v>
      </x:c>
    </x:row>
    <x:row r="1231">
      <x:c r="A1231" s="30" t="n">
        <x:f>'净值底稿'!A1193</x:f>
        <x:v>45625</x:v>
      </x:c>
      <x:c r="B1231" s="32" t="n">
        <x:f>'净值底稿'!F1193</x:f>
        <x:v>1.9031758586221</x:v>
      </x:c>
      <x:c r="C1231" s="32" t="n">
        <x:f>'净值底稿'!O1193</x:f>
        <x:v>1.3260893796075075</x:v>
      </x:c>
      <x:c r="D1231" s="32" t="n">
        <x:f>'净值底稿'!P1193</x:f>
        <x:v>1.7209</x:v>
      </x:c>
      <x:c r="E1231" s="32" t="n">
        <x:f>'净值底稿'!Q1193</x:f>
        <x:v>2.1558</x:v>
      </x:c>
      <x:c r="F1231" s="33">
        <x:f t="shared" si="718"/>
        <x:v>1.9481926728740717E-2</x:v>
      </x:c>
      <x:c r="G1231" s="33">
        <x:f t="shared" si="719"/>
        <x:v>1.3398920416414439E-2</x:v>
      </x:c>
      <x:c r="H1231" s="33">
        <x:f t="shared" si="720"/>
        <x:v>1.1052937754507663E-3</x:v>
      </x:c>
      <x:c r="I1231" s="33">
        <x:f t="shared" si="721"/>
        <x:v>5.0818219963635336E-3</x:v>
      </x:c>
      <x:c r="J1231" s="34">
        <x:f t="shared" si="722"/>
        <x:v>0.14028183534045388</x:v>
      </x:c>
      <x:c r="K1231" s="34">
        <x:f t="shared" si="723"/>
        <x:v>0.14231947836623005</x:v>
      </x:c>
      <x:c r="L1231" s="34">
        <x:f t="shared" si="724"/>
        <x:v>0.94378158040306781</x:v>
      </x:c>
      <x:c r="M1231" s="34">
        <x:f t="shared" si="725"/>
        <x:v>8.8335228343389555E-2</x:v>
      </x:c>
      <x:c r="N1231" s="34">
        <x:f t="shared" si="696"/>
        <x:v>1.3147181224531412</x:v>
      </x:c>
      <x:c r="O1231" s="35">
        <x:f t="shared" si="697"/>
        <x:v>0.21495201814011378</x:v>
      </x:c>
      <x:c r="P1231" s="26" t="b">
        <x:f t="shared" si="698"/>
        <x:v>0</x:v>
      </x:c>
      <x:c r="Q1231" s="26" t="b">
        <x:f t="shared" si="699"/>
        <x:v>0</x:v>
      </x:c>
      <x:c r="R1231" s="26" t="b">
        <x:f t="shared" si="700"/>
        <x:v>0</x:v>
      </x:c>
      <x:c r="S1231" s="26" t="b">
        <x:f t="shared" si="726"/>
        <x:v>0</x:v>
      </x:c>
      <x:c r="T1231" s="26" t="str">
        <x:f t="shared" si="727"/>
        <x:v>不调</x:v>
      </x:c>
      <x:c r="U1231" s="34">
        <x:f t="shared" si="701"/>
        <x:v>0.14028183534045388</x:v>
      </x:c>
      <x:c r="V1231" s="34">
        <x:f t="shared" si="702"/>
        <x:v>0.14231947836623005</x:v>
      </x:c>
      <x:c r="W1231" s="34">
        <x:f t="shared" si="703"/>
        <x:v>0.94378158040306781</x:v>
      </x:c>
      <x:c r="X1231" s="34">
        <x:f t="shared" si="704"/>
        <x:v>8.8335228343389555E-2</x:v>
      </x:c>
      <x:c r="Y1231" s="34">
        <x:f t="shared" si="728"/>
        <x:v>0.99998626710299976</x:v>
      </x:c>
      <x:c r="Z1231" s="34">
        <x:f t="shared" si="705"/>
        <x:v>0.14027990886445815</x:v>
      </x:c>
      <x:c r="AA1231" s="34">
        <x:f t="shared" si="706"/>
        <x:v>0.14231752390749253</x:v>
      </x:c>
      <x:c r="AB1231" s="34">
        <x:f t="shared" si="707"/>
        <x:v>0.94376861954783342</x:v>
      </x:c>
      <x:c r="AC1231" s="34">
        <x:f t="shared" si="708"/>
        <x:v>8.8334015244797226E-2</x:v>
      </x:c>
      <x:c r="AD1231" s="34">
        <x:f t="shared" si="709"/>
        <x:v>1.3147000675645812</x:v>
      </x:c>
      <x:c r="AE1231" s="34">
        <x:f t="shared" si="729"/>
        <x:v>1.3256557538228972</x:v>
      </x:c>
      <x:c r="AF1231" s="33">
        <x:f t="shared" si="710"/>
        <x:v>-8.264352360499494E-3</x:v>
      </x:c>
      <x:c r="AG1231" s="33">
        <x:f t="shared" si="730"/>
        <x:v>4.6100591760962484E-3</x:v>
      </x:c>
      <x:c r="AH1231" s="30">
        <x:f t="shared" si="731"/>
        <x:v>45565</x:v>
      </x:c>
      <x:c r="AI1231" s="36">
        <x:f t="shared" si="711"/>
        <x:v>2024</x:v>
      </x:c>
      <x:c r="AJ1231" s="36">
        <x:f t="shared" si="712"/>
        <x:v>11</x:v>
      </x:c>
      <x:c r="AK1231" s="26">
        <x:f t="shared" si="713"/>
        <x:v>1</x:v>
      </x:c>
      <x:c r="AL1231" s="34">
        <x:f t="shared" si="732"/>
        <x:v>1.3090440690735969</x:v>
      </x:c>
      <x:c r="AM1231" s="35">
        <x:f t="shared" si="714"/>
        <x:v>4.3207090002608251E-3</x:v>
      </x:c>
      <x:c r="AN1231" s="34">
        <x:f t="shared" si="733"/>
        <x:v>1.3256557538228972</x:v>
      </x:c>
      <x:c r="AO1231" s="35">
        <x:f t="shared" si="715"/>
        <x:v>-8.264352360499494E-3</x:v>
      </x:c>
      <x:c r="AP1231" s="31">
        <x:f t="shared" si="716"/>
        <x:v>1</x:v>
      </x:c>
      <x:c r="AQ1231" s="26" t="b">
        <x:f t="shared" si="717"/>
        <x:v>1</x:v>
      </x:c>
    </x:row>
    <x:row r="1232">
      <x:c r="A1232" s="30" t="n">
        <x:f>'净值底稿'!A1194</x:f>
        <x:v>45628</x:v>
      </x:c>
      <x:c r="B1232" s="32" t="n">
        <x:f>'净值底稿'!F1194</x:f>
        <x:v>1.9501831072951323</x:v>
      </x:c>
      <x:c r="C1232" s="32" t="n">
        <x:f>'净值底稿'!O1194</x:f>
        <x:v>1.3473658324511906</x:v>
      </x:c>
      <x:c r="D1232" s="32" t="n">
        <x:f>'净值底稿'!P1194</x:f>
        <x:v>1.7253</x:v>
      </x:c>
      <x:c r="E1232" s="32" t="n">
        <x:f>'净值底稿'!Q1194</x:f>
        <x:v>2.1494</x:v>
      </x:c>
      <x:c r="F1232" s="33">
        <x:f t="shared" si="718"/>
        <x:v>2.4699372083810234E-2</x:v>
      </x:c>
      <x:c r="G1232" s="33">
        <x:f t="shared" si="719"/>
        <x:v>1.6044508892741671E-2</x:v>
      </x:c>
      <x:c r="H1232" s="33">
        <x:f t="shared" si="720"/>
        <x:v>2.5568016735428856E-3</x:v>
      </x:c>
      <x:c r="I1232" s="33">
        <x:f t="shared" si="721"/>
        <x:v>-2.968735504221276E-3</x:v>
      </x:c>
      <x:c r="J1232" s="34">
        <x:f t="shared" si="722"/>
        <x:v>0.14374473452938438</x:v>
      </x:c>
      <x:c r="K1232" s="34">
        <x:f t="shared" si="723"/>
        <x:v>0.14460093868541926</x:v>
      </x:c>
      <x:c r="L1232" s="34">
        <x:f t="shared" si="724"/>
        <x:v>0.94618164873373056</x:v>
      </x:c>
      <x:c r="M1232" s="34">
        <x:f t="shared" si="725"/>
        <x:v>8.8071774917509574E-2</x:v>
      </x:c>
      <x:c r="N1232" s="34">
        <x:f t="shared" si="696"/>
        <x:v>1.3225990968660437</x:v>
      </x:c>
      <x:c r="O1232" s="35">
        <x:f t="shared" si="697"/>
        <x:v>0.21801441865343119</x:v>
      </x:c>
      <x:c r="P1232" s="26" t="b">
        <x:f t="shared" si="698"/>
        <x:v>0</x:v>
      </x:c>
      <x:c r="Q1232" s="26" t="b">
        <x:f t="shared" si="699"/>
        <x:v>0</x:v>
      </x:c>
      <x:c r="R1232" s="26" t="b">
        <x:f t="shared" si="700"/>
        <x:v>0</x:v>
      </x:c>
      <x:c r="S1232" s="26" t="b">
        <x:f t="shared" si="726"/>
        <x:v>0</x:v>
      </x:c>
      <x:c r="T1232" s="26" t="str">
        <x:f t="shared" si="727"/>
        <x:v>不调</x:v>
      </x:c>
      <x:c r="U1232" s="34">
        <x:f t="shared" si="701"/>
        <x:v>0.14374473452938438</x:v>
      </x:c>
      <x:c r="V1232" s="34">
        <x:f t="shared" si="702"/>
        <x:v>0.14460093868541926</x:v>
      </x:c>
      <x:c r="W1232" s="34">
        <x:f t="shared" si="703"/>
        <x:v>0.94618164873373056</x:v>
      </x:c>
      <x:c r="X1232" s="34">
        <x:f t="shared" si="704"/>
        <x:v>8.8071774917509574E-2</x:v>
      </x:c>
      <x:c r="Y1232" s="34">
        <x:f t="shared" si="728"/>
        <x:v>0.99995880187477393</x:v>
      </x:c>
      <x:c r="Z1232" s="34">
        <x:f t="shared" si="705"/>
        <x:v>0.14373881251581067</x:v>
      </x:c>
      <x:c r="AA1232" s="34">
        <x:f t="shared" si="706"/>
        <x:v>0.14459498139783949</x:v>
      </x:c>
      <x:c r="AB1232" s="34">
        <x:f t="shared" si="707"/>
        <x:v>0.9461426678236794</x:v>
      </x:c>
      <x:c r="AC1232" s="34">
        <x:f t="shared" si="708"/>
        <x:v>8.8068146525497645E-2</x:v>
      </x:c>
      <x:c r="AD1232" s="34">
        <x:f t="shared" si="709"/>
        <x:v>1.3225446082628272</x:v>
      </x:c>
      <x:c r="AE1232" s="34">
        <x:f t="shared" si="729"/>
        <x:v>1.3256557538228972</x:v>
      </x:c>
      <x:c r="AF1232" s="33">
        <x:f t="shared" si="710"/>
        <x:v>-2.3468728975062358E-3</x:v>
      </x:c>
      <x:c r="AG1232" s="33">
        <x:f t="shared" si="730"/>
        <x:v>5.9667911273311169E-3</x:v>
      </x:c>
      <x:c r="AH1232" s="30">
        <x:f t="shared" si="731"/>
        <x:v>45565</x:v>
      </x:c>
      <x:c r="AI1232" s="36">
        <x:f t="shared" si="711"/>
        <x:v>2024</x:v>
      </x:c>
      <x:c r="AJ1232" s="36">
        <x:f t="shared" si="712"/>
        <x:v>12</x:v>
      </x:c>
      <x:c r="AK1232" s="26">
        <x:f t="shared" si="713"/>
        <x:v>0</x:v>
      </x:c>
      <x:c r="AL1232" s="34">
        <x:f t="shared" si="732"/>
        <x:v>1.3147000675645812</x:v>
      </x:c>
      <x:c r="AM1232" s="35" t="str">
        <x:f t="shared" si="714"/>
      </x:c>
      <x:c r="AN1232" s="34">
        <x:f t="shared" si="733"/>
        <x:v>1.3256557538228972</x:v>
      </x:c>
      <x:c r="AO1232" s="35">
        <x:f t="shared" si="715"/>
        <x:v>-2.3468728975062358E-3</x:v>
      </x:c>
      <x:c r="AP1232" s="31">
        <x:f t="shared" si="716"/>
        <x:v>1</x:v>
      </x:c>
      <x:c r="AQ1232" s="26" t="b">
        <x:f t="shared" si="717"/>
        <x:v>1</x:v>
      </x:c>
    </x:row>
    <x:row r="1233">
      <x:c r="A1233" s="30" t="n">
        <x:f>'净值底稿'!A1195</x:f>
        <x:v>45629</x:v>
      </x:c>
      <x:c r="B1233" s="32" t="n">
        <x:f>'净值底稿'!F1195</x:f>
        <x:v>1.9305950056305323</x:v>
      </x:c>
      <x:c r="C1233" s="32" t="n">
        <x:f>'净值底稿'!O1195</x:f>
        <x:v>1.348779169874946</x:v>
      </x:c>
      <x:c r="D1233" s="32" t="n">
        <x:f>'净值底稿'!P1195</x:f>
        <x:v>1.7252</x:v>
      </x:c>
      <x:c r="E1233" s="32" t="n">
        <x:f>'净值底稿'!Q1195</x:f>
        <x:v>2.1621</x:v>
      </x:c>
      <x:c r="F1233" s="33">
        <x:f t="shared" si="718"/>
        <x:v>-1.0044237175127813E-2</x:v>
      </x:c>
      <x:c r="G1233" s="33">
        <x:f t="shared" si="719"/>
        <x:v>1.0489633844910085E-3</x:v>
      </x:c>
      <x:c r="H1233" s="33">
        <x:f t="shared" si="720"/>
        <x:v>-5.796093433030336E-5</x:v>
      </x:c>
      <x:c r="I1233" s="33">
        <x:f t="shared" si="721"/>
        <x:v>5.9086256629758971E-3</x:v>
      </x:c>
      <x:c r="J1233" s="34">
        <x:f t="shared" si="722"/>
        <x:v>0.14229506579163062</x:v>
      </x:c>
      <x:c r="K1233" s="34">
        <x:f t="shared" si="723"/>
        <x:v>0.14474665623890698</x:v>
      </x:c>
      <x:c r="L1233" s="34">
        <x:f t="shared" si="724"/>
        <x:v>0.94608782851064255</x:v>
      </x:c>
      <x:c r="M1233" s="34">
        <x:f t="shared" si="725"/>
        <x:v>8.8588508236148916E-2</x:v>
      </x:c>
      <x:c r="N1233" s="34">
        <x:f t="shared" si="696"/>
        <x:v>1.321718058777329</x:v>
      </x:c>
      <x:c r="O1233" s="35">
        <x:f t="shared" si="697"/>
        <x:v>0.2171731861604955</x:v>
      </x:c>
      <x:c r="P1233" s="26" t="b">
        <x:f t="shared" si="698"/>
        <x:v>0</x:v>
      </x:c>
      <x:c r="Q1233" s="26" t="b">
        <x:f t="shared" si="699"/>
        <x:v>0</x:v>
      </x:c>
      <x:c r="R1233" s="26" t="b">
        <x:f t="shared" si="700"/>
        <x:v>0</x:v>
      </x:c>
      <x:c r="S1233" s="26" t="b">
        <x:f t="shared" si="726"/>
        <x:v>0</x:v>
      </x:c>
      <x:c r="T1233" s="26" t="str">
        <x:f t="shared" si="727"/>
        <x:v>不调</x:v>
      </x:c>
      <x:c r="U1233" s="34">
        <x:f t="shared" si="701"/>
        <x:v>0.14229506579163062</x:v>
      </x:c>
      <x:c r="V1233" s="34">
        <x:f t="shared" si="702"/>
        <x:v>0.14474665623890698</x:v>
      </x:c>
      <x:c r="W1233" s="34">
        <x:f t="shared" si="703"/>
        <x:v>0.94608782851064255</x:v>
      </x:c>
      <x:c r="X1233" s="34">
        <x:f t="shared" si="704"/>
        <x:v>8.8588508236148916E-2</x:v>
      </x:c>
      <x:c r="Y1233" s="34">
        <x:f t="shared" si="728"/>
        <x:v>0.99998626710299976</x:v>
      </x:c>
      <x:c r="Z1233" s="34">
        <x:f t="shared" si="705"/>
        <x:v>0.14229311166814845</x:v>
      </x:c>
      <x:c r="AA1233" s="34">
        <x:f t="shared" si="706"/>
        <x:v>0.14474466844798572</x:v>
      </x:c>
      <x:c r="AB1233" s="34">
        <x:f t="shared" si="707"/>
        <x:v>0.94607483598394038</x:v>
      </x:c>
      <x:c r="AC1233" s="34">
        <x:f t="shared" si="708"/>
        <x:v>8.8587291659289899E-2</x:v>
      </x:c>
      <x:c r="AD1233" s="34">
        <x:f t="shared" si="709"/>
        <x:v>1.3216999077593643</x:v>
      </x:c>
      <x:c r="AE1233" s="34">
        <x:f t="shared" si="729"/>
        <x:v>1.3256557538228972</x:v>
      </x:c>
      <x:c r="AF1233" s="33">
        <x:f t="shared" si="710"/>
        <x:v>-2.9840673584564659E-3</x:v>
      </x:c>
      <x:c r="AG1233" s="33">
        <x:f t="shared" si="730"/>
        <x:v>-6.3869339316457996E-4</x:v>
      </x:c>
      <x:c r="AH1233" s="30">
        <x:f t="shared" si="731"/>
        <x:v>45565</x:v>
      </x:c>
      <x:c r="AI1233" s="36">
        <x:f t="shared" si="711"/>
        <x:v>2024</x:v>
      </x:c>
      <x:c r="AJ1233" s="36">
        <x:f t="shared" si="712"/>
        <x:v>12</x:v>
      </x:c>
      <x:c r="AK1233" s="26">
        <x:f t="shared" si="713"/>
        <x:v>0</x:v>
      </x:c>
      <x:c r="AL1233" s="34">
        <x:f t="shared" si="732"/>
        <x:v>1.3147000675645812</x:v>
      </x:c>
      <x:c r="AM1233" s="35" t="str">
        <x:f t="shared" si="714"/>
      </x:c>
      <x:c r="AN1233" s="34">
        <x:f t="shared" si="733"/>
        <x:v>1.3256557538228972</x:v>
      </x:c>
      <x:c r="AO1233" s="35">
        <x:f t="shared" si="715"/>
        <x:v>-2.9840673584564659E-3</x:v>
      </x:c>
      <x:c r="AP1233" s="31">
        <x:f t="shared" si="716"/>
        <x:v>1</x:v>
      </x:c>
      <x:c r="AQ1233" s="26" t="b">
        <x:f t="shared" si="717"/>
        <x:v>1</x:v>
      </x:c>
    </x:row>
    <x:row r="1234">
      <x:c r="A1234" s="30" t="n">
        <x:f>'净值底稿'!A1196</x:f>
        <x:v>45630</x:v>
      </x:c>
      <x:c r="B1234" s="32" t="n">
        <x:f>'净值底稿'!F1196</x:f>
        <x:v>1.9084341816313026</x:v>
      </x:c>
      <x:c r="C1234" s="32" t="n">
        <x:f>'净值底稿'!O1196</x:f>
        <x:v>1.3348064784796616</x:v>
      </x:c>
      <x:c r="D1234" s="32" t="n">
        <x:f>'净值底稿'!P1196</x:f>
        <x:v>1.7276</x:v>
      </x:c>
      <x:c r="E1234" s="32" t="n">
        <x:f>'净值底稿'!Q1196</x:f>
        <x:v>2.1594</x:v>
      </x:c>
      <x:c r="F1234" s="33">
        <x:f t="shared" si="718"/>
        <x:v>-1.1478753407420106E-2</x:v>
      </x:c>
      <x:c r="G1234" s="33">
        <x:f t="shared" si="719"/>
        <x:v>-1.0359510072045386E-2</x:v>
      </x:c>
      <x:c r="H1234" s="33">
        <x:f t="shared" si="720"/>
        <x:v>1.3911430558775084E-3</x:v>
      </x:c>
      <x:c r="I1234" s="33">
        <x:f t="shared" si="721"/>
        <x:v>-1.2487859025946957E-3</x:v>
      </x:c>
      <x:c r="J1234" s="34">
        <x:f t="shared" si="722"/>
        <x:v>0.14065976412773529</x:v>
      </x:c>
      <x:c r="K1234" s="34">
        <x:f t="shared" si="723"/>
        <x:v>0.14324518459732394</x:v>
      </x:c>
      <x:c r="L1234" s="34">
        <x:f t="shared" si="724"/>
        <x:v>0.9473909614223599</x:v>
      </x:c>
      <x:c r="M1234" s="34">
        <x:f t="shared" si="725"/>
        <x:v>8.847666509831674E-2</x:v>
      </x:c>
      <x:c r="N1234" s="34">
        <x:f t="shared" si="696"/>
        <x:v>1.3197725752457357</x:v>
      </x:c>
      <x:c r="O1234" s="35">
        <x:f t="shared" si="697"/>
        <x:v>0.21511656936210954</x:v>
      </x:c>
      <x:c r="P1234" s="26" t="b">
        <x:f t="shared" si="698"/>
        <x:v>0</x:v>
      </x:c>
      <x:c r="Q1234" s="26" t="b">
        <x:f t="shared" si="699"/>
        <x:v>0</x:v>
      </x:c>
      <x:c r="R1234" s="26" t="b">
        <x:f t="shared" si="700"/>
        <x:v>0</x:v>
      </x:c>
      <x:c r="S1234" s="26" t="b">
        <x:f t="shared" si="726"/>
        <x:v>0</x:v>
      </x:c>
      <x:c r="T1234" s="26" t="str">
        <x:f t="shared" si="727"/>
        <x:v>不调</x:v>
      </x:c>
      <x:c r="U1234" s="34">
        <x:f t="shared" si="701"/>
        <x:v>0.14065976412773529</x:v>
      </x:c>
      <x:c r="V1234" s="34">
        <x:f t="shared" si="702"/>
        <x:v>0.14324518459732394</x:v>
      </x:c>
      <x:c r="W1234" s="34">
        <x:f t="shared" si="703"/>
        <x:v>0.9473909614223599</x:v>
      </x:c>
      <x:c r="X1234" s="34">
        <x:f t="shared" si="704"/>
        <x:v>8.847666509831674E-2</x:v>
      </x:c>
      <x:c r="Y1234" s="34">
        <x:f t="shared" si="728"/>
        <x:v>0.99998626710299976</x:v>
      </x:c>
      <x:c r="Z1234" s="34">
        <x:f t="shared" si="705"/>
        <x:v>0.14065783246168245</x:v>
      </x:c>
      <x:c r="AA1234" s="34">
        <x:f t="shared" si="706"/>
        <x:v>0.14324321742595808</x:v>
      </x:c>
      <x:c r="AB1234" s="34">
        <x:f t="shared" si="707"/>
        <x:v>0.94737795099986777</x:v>
      </x:c>
      <x:c r="AC1234" s="34">
        <x:f t="shared" si="708"/>
        <x:v>8.8475450057388022E-2</x:v>
      </x:c>
      <x:c r="AD1234" s="34">
        <x:f t="shared" si="709"/>
        <x:v>1.3197544509448964</x:v>
      </x:c>
      <x:c r="AE1234" s="34">
        <x:f t="shared" si="729"/>
        <x:v>1.3256557538228972</x:v>
      </x:c>
      <x:c r="AF1234" s="33">
        <x:f t="shared" si="710"/>
        <x:v>-4.4516103528255968E-3</x:v>
      </x:c>
      <x:c r="AG1234" s="33">
        <x:f t="shared" si="730"/>
        <x:v>-1.4719353485965758E-3</x:v>
      </x:c>
      <x:c r="AH1234" s="30">
        <x:f t="shared" si="731"/>
        <x:v>45565</x:v>
      </x:c>
      <x:c r="AI1234" s="36">
        <x:f t="shared" si="711"/>
        <x:v>2024</x:v>
      </x:c>
      <x:c r="AJ1234" s="36">
        <x:f t="shared" si="712"/>
        <x:v>12</x:v>
      </x:c>
      <x:c r="AK1234" s="26">
        <x:f t="shared" si="713"/>
        <x:v>0</x:v>
      </x:c>
      <x:c r="AL1234" s="34">
        <x:f t="shared" si="732"/>
        <x:v>1.3147000675645812</x:v>
      </x:c>
      <x:c r="AM1234" s="35" t="str">
        <x:f t="shared" si="714"/>
      </x:c>
      <x:c r="AN1234" s="34">
        <x:f t="shared" si="733"/>
        <x:v>1.3256557538228972</x:v>
      </x:c>
      <x:c r="AO1234" s="35">
        <x:f t="shared" si="715"/>
        <x:v>-4.4516103528255968E-3</x:v>
      </x:c>
      <x:c r="AP1234" s="31">
        <x:f t="shared" si="716"/>
        <x:v>1</x:v>
      </x:c>
      <x:c r="AQ1234" s="26" t="b">
        <x:f t="shared" si="717"/>
        <x:v>1</x:v>
      </x:c>
    </x:row>
    <x:row r="1235">
      <x:c r="A1235" s="30" t="n">
        <x:f>'净值底稿'!A1197</x:f>
        <x:v>45631</x:v>
      </x:c>
      <x:c r="B1235" s="32" t="n">
        <x:f>'净值底稿'!F1197</x:f>
        <x:v>1.925534856046125</x:v>
      </x:c>
      <x:c r="C1235" s="32" t="n">
        <x:f>'净值底稿'!O1197</x:f>
        <x:v>1.3443219424514348</x:v>
      </x:c>
      <x:c r="D1235" s="32" t="n">
        <x:f>'净值底稿'!P1197</x:f>
        <x:v>1.7283</x:v>
      </x:c>
      <x:c r="E1235" s="32" t="n">
        <x:f>'净值底稿'!Q1197</x:f>
        <x:v>2.1599</x:v>
      </x:c>
      <x:c r="F1235" s="33">
        <x:f t="shared" si="718"/>
        <x:v>8.9605785619522038E-3</x:v>
      </x:c>
      <x:c r="G1235" s="33">
        <x:f t="shared" si="719"/>
        <x:v>7.1287217474484965E-3</x:v>
      </x:c>
      <x:c r="H1235" s="33">
        <x:f t="shared" si="720"/>
        <x:v>4.0518638573749932E-4</x:v>
      </x:c>
      <x:c r="I1235" s="33">
        <x:f t="shared" si="721"/>
        <x:v>2.3154579975903644E-4</x:v>
      </x:c>
      <x:c r="J1235" s="34">
        <x:f t="shared" si="722"/>
        <x:v>0.14191820801980926</x:v>
      </x:c>
      <x:c r="K1235" s="34">
        <x:f t="shared" si="723"/>
        <x:v>0.144264358465197</x:v>
      </x:c>
      <x:c r="L1235" s="34">
        <x:f t="shared" si="724"/>
        <x:v>0.94776181564776085</x:v>
      </x:c>
      <x:c r="M1235" s="34">
        <x:f t="shared" si="725"/>
        <x:v>8.8495936176230597E-2</x:v>
      </x:c>
      <x:c r="N1235" s="34">
        <x:f t="shared" si="696"/>
        <x:v>1.3224403183089977</x:v>
      </x:c>
      <x:c r="O1235" s="35">
        <x:f t="shared" si="697"/>
        <x:v>0.21640490124419942</x:v>
      </x:c>
      <x:c r="P1235" s="26" t="b">
        <x:f t="shared" si="698"/>
        <x:v>0</x:v>
      </x:c>
      <x:c r="Q1235" s="26" t="b">
        <x:f t="shared" si="699"/>
        <x:v>0</x:v>
      </x:c>
      <x:c r="R1235" s="26" t="b">
        <x:f t="shared" si="700"/>
        <x:v>0</x:v>
      </x:c>
      <x:c r="S1235" s="26" t="b">
        <x:f t="shared" si="726"/>
        <x:v>0</x:v>
      </x:c>
      <x:c r="T1235" s="26" t="str">
        <x:f t="shared" si="727"/>
        <x:v>不调</x:v>
      </x:c>
      <x:c r="U1235" s="34">
        <x:f t="shared" si="701"/>
        <x:v>0.14191820801980926</x:v>
      </x:c>
      <x:c r="V1235" s="34">
        <x:f t="shared" si="702"/>
        <x:v>0.144264358465197</x:v>
      </x:c>
      <x:c r="W1235" s="34">
        <x:f t="shared" si="703"/>
        <x:v>0.94776181564776085</x:v>
      </x:c>
      <x:c r="X1235" s="34">
        <x:f t="shared" si="704"/>
        <x:v>8.8495936176230597E-2</x:v>
      </x:c>
      <x:c r="Y1235" s="34">
        <x:f t="shared" si="728"/>
        <x:v>0.99998626710299976</x:v>
      </x:c>
      <x:c r="Z1235" s="34">
        <x:f t="shared" si="705"/>
        <x:v>0.14191625907167607</x:v>
      </x:c>
      <x:c r="AA1235" s="34">
        <x:f t="shared" si="706"/>
        <x:v>0.1442623772976214</x:v>
      </x:c>
      <x:c r="AB1235" s="34">
        <x:f t="shared" si="707"/>
        <x:v>0.94774880013236584</x:v>
      </x:c>
      <x:c r="AC1235" s="34">
        <x:f t="shared" si="708"/>
        <x:v>8.8494720870654145E-2</x:v>
      </x:c>
      <x:c r="AD1235" s="34">
        <x:f t="shared" si="709"/>
        <x:v>1.3224221573723174</x:v>
      </x:c>
      <x:c r="AE1235" s="34">
        <x:f t="shared" si="729"/>
        <x:v>1.3256557538228972</x:v>
      </x:c>
      <x:c r="AF1235" s="33">
        <x:f t="shared" si="710"/>
        <x:v>-2.4392429492007262E-3</x:v>
      </x:c>
      <x:c r="AG1235" s="33">
        <x:f t="shared" si="730"/>
        <x:v>2.0213657362633253E-3</x:v>
      </x:c>
      <x:c r="AH1235" s="30">
        <x:f t="shared" si="731"/>
        <x:v>45565</x:v>
      </x:c>
      <x:c r="AI1235" s="36">
        <x:f t="shared" si="711"/>
        <x:v>2024</x:v>
      </x:c>
      <x:c r="AJ1235" s="36">
        <x:f t="shared" si="712"/>
        <x:v>12</x:v>
      </x:c>
      <x:c r="AK1235" s="26">
        <x:f t="shared" si="713"/>
        <x:v>0</x:v>
      </x:c>
      <x:c r="AL1235" s="34">
        <x:f t="shared" si="732"/>
        <x:v>1.3147000675645812</x:v>
      </x:c>
      <x:c r="AM1235" s="35" t="str">
        <x:f t="shared" si="714"/>
      </x:c>
      <x:c r="AN1235" s="34">
        <x:f t="shared" si="733"/>
        <x:v>1.3256557538228972</x:v>
      </x:c>
      <x:c r="AO1235" s="35">
        <x:f t="shared" si="715"/>
        <x:v>-2.4392429492007262E-3</x:v>
      </x:c>
      <x:c r="AP1235" s="31">
        <x:f t="shared" si="716"/>
        <x:v>1</x:v>
      </x:c>
      <x:c r="AQ1235" s="26" t="b">
        <x:f t="shared" si="717"/>
        <x:v>1</x:v>
      </x:c>
    </x:row>
    <x:row r="1236">
      <x:c r="A1236" s="30" t="n">
        <x:f>'净值底稿'!A1198</x:f>
        <x:v>45632</x:v>
      </x:c>
      <x:c r="B1236" s="32" t="n">
        <x:f>'净值底稿'!F1198</x:f>
        <x:v>1.9385400816436373</x:v>
      </x:c>
      <x:c r="C1236" s="32" t="n">
        <x:f>'净值底稿'!O1198</x:f>
        <x:v>1.3604297694179956</x:v>
      </x:c>
      <x:c r="D1236" s="32" t="n">
        <x:f>'净值底稿'!P1198</x:f>
        <x:v>1.7282</x:v>
      </x:c>
      <x:c r="E1236" s="32" t="n">
        <x:f>'净值底稿'!Q1198</x:f>
        <x:v>2.1526</x:v>
      </x:c>
      <x:c r="F1236" s="33">
        <x:f t="shared" si="718"/>
        <x:v>6.7540847451690311E-3</x:v>
      </x:c>
      <x:c r="G1236" s="33">
        <x:f t="shared" si="719"/>
        <x:v>1.1982120099287785E-2</x:v>
      </x:c>
      <x:c r="H1236" s="33">
        <x:f t="shared" si="720"/>
        <x:v>-5.7860325175074223E-5</x:v>
      </x:c>
      <x:c r="I1236" s="33">
        <x:f t="shared" si="721"/>
        <x:v>-3.3797861012083708E-3</x:v>
      </x:c>
      <x:c r="J1236" s="34">
        <x:f t="shared" si="722"/>
        <x:v>0.14287477351216354</x:v>
      </x:c>
      <x:c r="K1236" s="34">
        <x:f t="shared" si="723"/>
        <x:v>0.14599094642821026</x:v>
      </x:c>
      <x:c r="L1236" s="34">
        <x:f t="shared" si="724"/>
        <x:v>0.94769396307860587</x:v>
      </x:c>
      <x:c r="M1236" s="34">
        <x:f t="shared" si="725"/>
        <x:v>8.8195627643025187E-2</x:v>
      </x:c>
      <x:c r="N1236" s="34">
        <x:f t="shared" si="696"/>
        <x:v>1.3247553106620049</x:v>
      </x:c>
      <x:c r="O1236" s="35">
        <x:f t="shared" si="697"/>
        <x:v>0.21805213205450161</x:v>
      </x:c>
      <x:c r="P1236" s="26" t="b">
        <x:f t="shared" si="698"/>
        <x:v>0</x:v>
      </x:c>
      <x:c r="Q1236" s="26" t="b">
        <x:f t="shared" si="699"/>
        <x:v>0</x:v>
      </x:c>
      <x:c r="R1236" s="26" t="b">
        <x:f t="shared" si="700"/>
        <x:v>0</x:v>
      </x:c>
      <x:c r="S1236" s="26" t="b">
        <x:f t="shared" si="726"/>
        <x:v>0</x:v>
      </x:c>
      <x:c r="T1236" s="26" t="str">
        <x:f t="shared" si="727"/>
        <x:v>不调</x:v>
      </x:c>
      <x:c r="U1236" s="34">
        <x:f t="shared" si="701"/>
        <x:v>0.14287477351216354</x:v>
      </x:c>
      <x:c r="V1236" s="34">
        <x:f t="shared" si="702"/>
        <x:v>0.14599094642821026</x:v>
      </x:c>
      <x:c r="W1236" s="34">
        <x:f t="shared" si="703"/>
        <x:v>0.94769396307860587</x:v>
      </x:c>
      <x:c r="X1236" s="34">
        <x:f t="shared" si="704"/>
        <x:v>8.8195627643025187E-2</x:v>
      </x:c>
      <x:c r="Y1236" s="34">
        <x:f t="shared" si="728"/>
        <x:v>0.99998626710299976</x:v>
      </x:c>
      <x:c r="Z1236" s="34">
        <x:f t="shared" si="705"/>
        <x:v>0.14287281142761496</x:v>
      </x:c>
      <x:c r="AA1236" s="34">
        <x:f t="shared" si="706"/>
        <x:v>0.14598894154957998</x:v>
      </x:c>
      <x:c r="AB1236" s="34">
        <x:f t="shared" si="707"/>
        <x:v>0.94768094849502316</x:v>
      </x:c>
      <x:c r="AC1236" s="34">
        <x:f t="shared" si="708"/>
        <x:v>8.8194416461554889E-2</x:v>
      </x:c>
      <x:c r="AD1236" s="34">
        <x:f t="shared" si="709"/>
        <x:v>1.324737117933773</x:v>
      </x:c>
      <x:c r="AE1236" s="34">
        <x:f t="shared" si="729"/>
        <x:v>1.3256557538228972</x:v>
      </x:c>
      <x:c r="AF1236" s="33">
        <x:f t="shared" si="710"/>
        <x:v>-6.9296714963529293E-4</x:v>
      </x:c>
      <x:c r="AG1236" s="33">
        <x:f t="shared" si="730"/>
        <x:v>1.7505458060802503E-3</x:v>
      </x:c>
      <x:c r="AH1236" s="30">
        <x:f t="shared" si="731"/>
        <x:v>45565</x:v>
      </x:c>
      <x:c r="AI1236" s="36">
        <x:f t="shared" si="711"/>
        <x:v>2024</x:v>
      </x:c>
      <x:c r="AJ1236" s="36">
        <x:f t="shared" si="712"/>
        <x:v>12</x:v>
      </x:c>
      <x:c r="AK1236" s="26">
        <x:f t="shared" si="713"/>
        <x:v>0</x:v>
      </x:c>
      <x:c r="AL1236" s="34">
        <x:f t="shared" si="732"/>
        <x:v>1.3147000675645812</x:v>
      </x:c>
      <x:c r="AM1236" s="35" t="str">
        <x:f t="shared" si="714"/>
      </x:c>
      <x:c r="AN1236" s="34">
        <x:f t="shared" si="733"/>
        <x:v>1.3256557538228972</x:v>
      </x:c>
      <x:c r="AO1236" s="35">
        <x:f t="shared" si="715"/>
        <x:v>-6.9296714963529293E-4</x:v>
      </x:c>
      <x:c r="AP1236" s="31">
        <x:f t="shared" si="716"/>
        <x:v>1</x:v>
      </x:c>
      <x:c r="AQ1236" s="26" t="b">
        <x:f t="shared" si="717"/>
        <x:v>1</x:v>
      </x:c>
    </x:row>
    <x:row r="1237">
      <x:c r="A1237" s="30" t="n">
        <x:f>'净值底稿'!A1199</x:f>
        <x:v>45635</x:v>
      </x:c>
      <x:c r="B1237" s="32" t="n">
        <x:f>'净值底稿'!F1199</x:f>
        <x:v>1.9122731934077</x:v>
      </x:c>
      <x:c r="C1237" s="32" t="n">
        <x:f>'净值底稿'!O1199</x:f>
        <x:v>1.3583655069922353</x:v>
      </x:c>
      <x:c r="D1237" s="32" t="n">
        <x:f>'净值底稿'!P1199</x:f>
        <x:v>1.7301</x:v>
      </x:c>
      <x:c r="E1237" s="32" t="n">
        <x:f>'净值底稿'!Q1199</x:f>
        <x:v>2.1635</x:v>
      </x:c>
      <x:c r="F1237" s="33">
        <x:f t="shared" si="718"/>
        <x:v>-1.3549829835690752E-2</x:v>
      </x:c>
      <x:c r="G1237" s="33">
        <x:f t="shared" si="719"/>
        <x:v>-1.5173605225086151E-3</x:v>
      </x:c>
      <x:c r="H1237" s="33">
        <x:f t="shared" si="720"/>
        <x:v>1.0994097905334677E-3</x:v>
      </x:c>
      <x:c r="I1237" s="33">
        <x:f t="shared" si="721"/>
        <x:v>5.0636439654370147E-3</x:v>
      </x:c>
      <x:c r="J1237" s="34">
        <x:f t="shared" si="722"/>
        <x:v>0.14093690914462403</x:v>
      </x:c>
      <x:c r="K1237" s="34">
        <x:f t="shared" si="723"/>
        <x:v>0.14576742369294982</x:v>
      </x:c>
      <x:c r="L1237" s="34">
        <x:f t="shared" si="724"/>
        <x:v>0.94872283820810066</x:v>
      </x:c>
      <x:c r="M1237" s="34">
        <x:f t="shared" si="725"/>
        <x:v>8.864100158625568E-2</x:v>
      </x:c>
      <x:c r="N1237" s="34">
        <x:f t="shared" si="696"/>
        <x:v>1.3240681726319303</x:v>
      </x:c>
      <x:c r="O1237" s="35">
        <x:f t="shared" si="697"/>
        <x:v>0.21653290877589357</x:v>
      </x:c>
      <x:c r="P1237" s="26" t="b">
        <x:f t="shared" si="698"/>
        <x:v>0</x:v>
      </x:c>
      <x:c r="Q1237" s="26" t="b">
        <x:f t="shared" si="699"/>
        <x:v>0</x:v>
      </x:c>
      <x:c r="R1237" s="26" t="b">
        <x:f t="shared" si="700"/>
        <x:v>0</x:v>
      </x:c>
      <x:c r="S1237" s="26" t="b">
        <x:f t="shared" si="726"/>
        <x:v>0</x:v>
      </x:c>
      <x:c r="T1237" s="26" t="str">
        <x:f t="shared" si="727"/>
        <x:v>不调</x:v>
      </x:c>
      <x:c r="U1237" s="34">
        <x:f t="shared" si="701"/>
        <x:v>0.14093690914462403</x:v>
      </x:c>
      <x:c r="V1237" s="34">
        <x:f t="shared" si="702"/>
        <x:v>0.14576742369294982</x:v>
      </x:c>
      <x:c r="W1237" s="34">
        <x:f t="shared" si="703"/>
        <x:v>0.94872283820810066</x:v>
      </x:c>
      <x:c r="X1237" s="34">
        <x:f t="shared" si="704"/>
        <x:v>8.864100158625568E-2</x:v>
      </x:c>
      <x:c r="Y1237" s="34">
        <x:f t="shared" si="728"/>
        <x:v>0.99995880187477393</x:v>
      </x:c>
      <x:c r="Z1237" s="34">
        <x:f t="shared" si="705"/>
        <x:v>0.14093110280819213</x:v>
      </x:c>
      <x:c r="AA1237" s="34">
        <x:f t="shared" si="706"/>
        <x:v>0.14576141834837464</x:v>
      </x:c>
      <x:c r="AB1237" s="34">
        <x:f t="shared" si="707"/>
        <x:v>0.94868375260580728</x:v>
      </x:c>
      <x:c r="AC1237" s="34">
        <x:f t="shared" si="708"/>
        <x:v>8.8637349743172167E-2</x:v>
      </x:c>
      <x:c r="AD1237" s="34">
        <x:f t="shared" si="709"/>
        <x:v>1.3240136235055462</x:v>
      </x:c>
      <x:c r="AE1237" s="34">
        <x:f t="shared" si="729"/>
        <x:v>1.3256557538228972</x:v>
      </x:c>
      <x:c r="AF1237" s="33">
        <x:f t="shared" si="710"/>
        <x:v>-1.238730577388214E-3</x:v>
      </x:c>
      <x:c r="AG1237" s="33">
        <x:f t="shared" si="730"/>
        <x:v>-5.4614188613910652E-4</x:v>
      </x:c>
      <x:c r="AH1237" s="30">
        <x:f t="shared" si="731"/>
        <x:v>45565</x:v>
      </x:c>
      <x:c r="AI1237" s="36">
        <x:f t="shared" si="711"/>
        <x:v>2024</x:v>
      </x:c>
      <x:c r="AJ1237" s="36">
        <x:f t="shared" si="712"/>
        <x:v>12</x:v>
      </x:c>
      <x:c r="AK1237" s="26">
        <x:f t="shared" si="713"/>
        <x:v>0</x:v>
      </x:c>
      <x:c r="AL1237" s="34">
        <x:f t="shared" si="732"/>
        <x:v>1.3147000675645812</x:v>
      </x:c>
      <x:c r="AM1237" s="35" t="str">
        <x:f t="shared" si="714"/>
      </x:c>
      <x:c r="AN1237" s="34">
        <x:f t="shared" si="733"/>
        <x:v>1.3256557538228972</x:v>
      </x:c>
      <x:c r="AO1237" s="35">
        <x:f t="shared" si="715"/>
        <x:v>-1.238730577388214E-3</x:v>
      </x:c>
      <x:c r="AP1237" s="31">
        <x:f t="shared" si="716"/>
        <x:v>1</x:v>
      </x:c>
      <x:c r="AQ1237" s="26" t="b">
        <x:f t="shared" si="717"/>
        <x:v>1</x:v>
      </x:c>
    </x:row>
    <x:row r="1238">
      <x:c r="A1238" s="30" t="n">
        <x:f>'净值底稿'!A1200</x:f>
        <x:v>45636</x:v>
      </x:c>
      <x:c r="B1238" s="32" t="n">
        <x:f>'净值底稿'!F1200</x:f>
        <x:v>1.9229252274778874</x:v>
      </x:c>
      <x:c r="C1238" s="32" t="n">
        <x:f>'净值底稿'!O1200</x:f>
        <x:v>1.367665539652536</x:v>
      </x:c>
      <x:c r="D1238" s="32" t="n">
        <x:f>'净值底稿'!P1200</x:f>
        <x:v>1.7356</x:v>
      </x:c>
      <x:c r="E1238" s="32" t="n">
        <x:f>'净值底稿'!Q1200</x:f>
        <x:v>2.1721</x:v>
      </x:c>
      <x:c r="F1238" s="33">
        <x:f t="shared" si="718"/>
        <x:v>5.5703516144600673E-3</x:v>
      </x:c>
      <x:c r="G1238" s="33">
        <x:f t="shared" si="719"/>
        <x:v>6.8464876444729317E-3</x:v>
      </x:c>
      <x:c r="H1238" s="33">
        <x:f t="shared" si="720"/>
        <x:v>3.1790069938153476E-3</x:v>
      </x:c>
      <x:c r="I1238" s="33">
        <x:f t="shared" si="721"/>
        <x:v>3.9750404437253195E-3</x:v>
      </x:c>
      <x:c r="J1238" s="34">
        <x:f t="shared" si="722"/>
        <x:v>0.14171613860424737</x:v>
      </x:c>
      <x:c r="K1238" s="34">
        <x:f t="shared" si="723"/>
        <x:v>0.14675937209813764</x:v>
      </x:c>
      <x:c r="L1238" s="34">
        <x:f t="shared" si="724"/>
        <x:v>0.95169962489026017</x:v>
      </x:c>
      <x:c r="M1238" s="34">
        <x:f t="shared" si="725"/>
        <x:v>8.89896867932259E-2</x:v>
      </x:c>
      <x:c r="N1238" s="34">
        <x:f t="shared" si="696"/>
        <x:v>1.329164822385871</x:v>
      </x:c>
      <x:c r="O1238" s="35">
        <x:f t="shared" si="697"/>
        <x:v>0.21703516813254736</x:v>
      </x:c>
      <x:c r="P1238" s="26" t="b">
        <x:f t="shared" si="698"/>
        <x:v>0</x:v>
      </x:c>
      <x:c r="Q1238" s="26" t="b">
        <x:f t="shared" si="699"/>
        <x:v>0</x:v>
      </x:c>
      <x:c r="R1238" s="26" t="b">
        <x:f t="shared" si="700"/>
        <x:v>0</x:v>
      </x:c>
      <x:c r="S1238" s="26" t="b">
        <x:f t="shared" si="726"/>
        <x:v>0</x:v>
      </x:c>
      <x:c r="T1238" s="26" t="str">
        <x:f t="shared" si="727"/>
        <x:v>不调</x:v>
      </x:c>
      <x:c r="U1238" s="34">
        <x:f t="shared" si="701"/>
        <x:v>0.14171613860424737</x:v>
      </x:c>
      <x:c r="V1238" s="34">
        <x:f t="shared" si="702"/>
        <x:v>0.14675937209813764</x:v>
      </x:c>
      <x:c r="W1238" s="34">
        <x:f t="shared" si="703"/>
        <x:v>0.95169962489026017</x:v>
      </x:c>
      <x:c r="X1238" s="34">
        <x:f t="shared" si="704"/>
        <x:v>8.89896867932259E-2</x:v>
      </x:c>
      <x:c r="Y1238" s="34">
        <x:f t="shared" si="728"/>
        <x:v>0.99998626710299976</x:v>
      </x:c>
      <x:c r="Z1238" s="34">
        <x:f t="shared" si="705"/>
        <x:v>0.14171419243111263</x:v>
      </x:c>
      <x:c r="AA1238" s="34">
        <x:f t="shared" si="706"/>
        <x:v>0.14675735666679679</x:v>
      </x:c>
      <x:c r="AB1238" s="34">
        <x:f t="shared" si="707"/>
        <x:v>0.95168655529733637</x:v>
      </x:c>
      <x:c r="AC1238" s="34">
        <x:f t="shared" si="708"/>
        <x:v>8.8988464707023082E-2</x:v>
      </x:c>
      <x:c r="AD1238" s="34">
        <x:f t="shared" si="709"/>
        <x:v>1.329146569102269</x:v>
      </x:c>
      <x:c r="AE1238" s="34">
        <x:f t="shared" si="729"/>
        <x:v>1.329146569102269</x:v>
      </x:c>
      <x:c r="AF1238" s="33">
        <x:f t="shared" si="710"/>
        <x:v>0</x:v>
      </x:c>
      <x:c r="AG1238" s="33">
        <x:f t="shared" si="730"/>
        <x:v>3.876807236418367E-3</x:v>
      </x:c>
      <x:c r="AH1238" s="30">
        <x:f t="shared" si="731"/>
        <x:v>45565</x:v>
      </x:c>
      <x:c r="AI1238" s="36">
        <x:f t="shared" si="711"/>
        <x:v>2024</x:v>
      </x:c>
      <x:c r="AJ1238" s="36">
        <x:f t="shared" si="712"/>
        <x:v>12</x:v>
      </x:c>
      <x:c r="AK1238" s="26">
        <x:f t="shared" si="713"/>
        <x:v>0</x:v>
      </x:c>
      <x:c r="AL1238" s="34">
        <x:f t="shared" si="732"/>
        <x:v>1.3147000675645812</x:v>
      </x:c>
      <x:c r="AM1238" s="35" t="str">
        <x:f t="shared" si="714"/>
      </x:c>
      <x:c r="AN1238" s="34">
        <x:f t="shared" si="733"/>
        <x:v>1.329146569102269</x:v>
      </x:c>
      <x:c r="AO1238" s="35">
        <x:f t="shared" si="715"/>
        <x:v>0</x:v>
      </x:c>
      <x:c r="AP1238" s="31">
        <x:f t="shared" si="716"/>
        <x:v>1</x:v>
      </x:c>
      <x:c r="AQ1238" s="26" t="b">
        <x:f t="shared" si="717"/>
        <x:v>1</x:v>
      </x:c>
    </x:row>
    <x:row r="1239">
      <x:c r="A1239" s="30" t="n">
        <x:f>'净值底稿'!A1201</x:f>
        <x:v>45637</x:v>
      </x:c>
      <x:c r="B1239" s="32" t="n">
        <x:f>'净值底稿'!F1201</x:f>
        <x:v>1.9552294643854475</x:v>
      </x:c>
      <x:c r="C1239" s="32" t="n">
        <x:f>'净值底稿'!O1201</x:f>
        <x:v>1.382069315712612</x:v>
      </x:c>
      <x:c r="D1239" s="32" t="n">
        <x:f>'净值底稿'!P1201</x:f>
        <x:v>1.7364</x:v>
      </x:c>
      <x:c r="E1239" s="32" t="n">
        <x:f>'净值底稿'!Q1201</x:f>
        <x:v>2.1898</x:v>
      </x:c>
      <x:c r="F1239" s="33">
        <x:f t="shared" si="718"/>
        <x:v>1.6799528367481331E-2</x:v>
      </x:c>
      <x:c r="G1239" s="33">
        <x:f t="shared" si="719"/>
        <x:v>1.0531650935458714E-2</x:v>
      </x:c>
      <x:c r="H1239" s="33">
        <x:f t="shared" si="720"/>
        <x:v>4.6093569946981106E-4</x:v>
      </x:c>
      <x:c r="I1239" s="33">
        <x:f t="shared" si="721"/>
        <x:v>8.1487960959440997E-3</x:v>
      </x:c>
      <x:c r="J1239" s="34">
        <x:f t="shared" si="722"/>
        <x:v>0.14409492402693383</x:v>
      </x:c>
      <x:c r="K1239" s="34">
        <x:f t="shared" si="723"/>
        <x:v>0.14830295391942211</x:v>
      </x:c>
      <x:c r="L1239" s="34">
        <x:f t="shared" si="724"/>
        <x:v>0.95212522160537838</x:v>
      </x:c>
      <x:c r="M1239" s="34">
        <x:f t="shared" si="725"/>
        <x:v>8.9713613560811728E-2</x:v>
      </x:c>
      <x:c r="N1239" s="34">
        <x:f t="shared" si="696"/>
        <x:v>1.3342367131125461</x:v>
      </x:c>
      <x:c r="O1239" s="35">
        <x:f t="shared" si="697"/>
        <x:v>0.21914992675043524</x:v>
      </x:c>
      <x:c r="P1239" s="26" t="b">
        <x:f t="shared" si="698"/>
        <x:v>0</x:v>
      </x:c>
      <x:c r="Q1239" s="26" t="b">
        <x:f t="shared" si="699"/>
        <x:v>0</x:v>
      </x:c>
      <x:c r="R1239" s="26" t="b">
        <x:f t="shared" si="700"/>
        <x:v>0</x:v>
      </x:c>
      <x:c r="S1239" s="26" t="b">
        <x:f t="shared" si="726"/>
        <x:v>0</x:v>
      </x:c>
      <x:c r="T1239" s="26" t="str">
        <x:f t="shared" si="727"/>
        <x:v>不调</x:v>
      </x:c>
      <x:c r="U1239" s="34">
        <x:f t="shared" si="701"/>
        <x:v>0.14409492402693383</x:v>
      </x:c>
      <x:c r="V1239" s="34">
        <x:f t="shared" si="702"/>
        <x:v>0.14830295391942211</x:v>
      </x:c>
      <x:c r="W1239" s="34">
        <x:f t="shared" si="703"/>
        <x:v>0.95212522160537838</x:v>
      </x:c>
      <x:c r="X1239" s="34">
        <x:f t="shared" si="704"/>
        <x:v>8.9713613560811728E-2</x:v>
      </x:c>
      <x:c r="Y1239" s="34">
        <x:f t="shared" si="728"/>
        <x:v>0.99998626710299976</x:v>
      </x:c>
      <x:c r="Z1239" s="34">
        <x:f t="shared" si="705"/>
        <x:v>0.1440929451861839</x:v>
      </x:c>
      <x:c r="AA1239" s="34">
        <x:f t="shared" si="706"/>
        <x:v>0.14830091729023109</x:v>
      </x:c>
      <x:c r="AB1239" s="34">
        <x:f t="shared" si="707"/>
        <x:v>0.95211214616777873</x:v>
      </x:c>
      <x:c r="AC1239" s="34">
        <x:f t="shared" si="708"/>
        <x:v>8.9712381532997182E-2</x:v>
      </x:c>
      <x:c r="AD1239" s="34">
        <x:f t="shared" si="709"/>
        <x:v>1.3342183901771909</x:v>
      </x:c>
      <x:c r="AE1239" s="34">
        <x:f t="shared" si="729"/>
        <x:v>1.3342183901771909</x:v>
      </x:c>
      <x:c r="AF1239" s="33">
        <x:f t="shared" si="710"/>
        <x:v>0</x:v>
      </x:c>
      <x:c r="AG1239" s="33">
        <x:f t="shared" si="730"/>
        <x:v>3.8158478476510993E-3</x:v>
      </x:c>
      <x:c r="AH1239" s="30">
        <x:f t="shared" si="731"/>
        <x:v>45565</x:v>
      </x:c>
      <x:c r="AI1239" s="36">
        <x:f t="shared" si="711"/>
        <x:v>2024</x:v>
      </x:c>
      <x:c r="AJ1239" s="36">
        <x:f t="shared" si="712"/>
        <x:v>12</x:v>
      </x:c>
      <x:c r="AK1239" s="26">
        <x:f t="shared" si="713"/>
        <x:v>0</x:v>
      </x:c>
      <x:c r="AL1239" s="34">
        <x:f t="shared" si="732"/>
        <x:v>1.3147000675645812</x:v>
      </x:c>
      <x:c r="AM1239" s="35" t="str">
        <x:f t="shared" si="714"/>
      </x:c>
      <x:c r="AN1239" s="34">
        <x:f t="shared" si="733"/>
        <x:v>1.3342183901771909</x:v>
      </x:c>
      <x:c r="AO1239" s="35">
        <x:f t="shared" si="715"/>
        <x:v>0</x:v>
      </x:c>
      <x:c r="AP1239" s="31">
        <x:f t="shared" si="716"/>
        <x:v>1</x:v>
      </x:c>
      <x:c r="AQ1239" s="26" t="b">
        <x:f t="shared" si="717"/>
        <x:v>1</x:v>
      </x:c>
    </x:row>
    <x:row r="1240">
      <x:c r="A1240" s="30" t="n">
        <x:f>'净值底稿'!A1202</x:f>
        <x:v>45638</x:v>
      </x:c>
      <x:c r="B1240" s="32" t="n">
        <x:f>'净值底稿'!F1202</x:f>
        <x:v>1.9826774440457648</x:v>
      </x:c>
      <x:c r="C1240" s="32" t="n">
        <x:f>'净值底稿'!O1202</x:f>
        <x:v>1.394376599167804</x:v>
      </x:c>
      <x:c r="D1240" s="32" t="n">
        <x:f>'净值底稿'!P1202</x:f>
        <x:v>1.7376</x:v>
      </x:c>
      <x:c r="E1240" s="32" t="n">
        <x:f>'净值底稿'!Q1202</x:f>
        <x:v>2.2036</x:v>
      </x:c>
      <x:c r="F1240" s="33">
        <x:f t="shared" si="718"/>
        <x:v>1.4038239582761403E-2</x:v>
      </x:c>
      <x:c r="G1240" s="33">
        <x:f t="shared" si="719"/>
        <x:v>8.9049683075022035E-3</x:v>
      </x:c>
      <x:c r="H1240" s="33">
        <x:f t="shared" si="720"/>
        <x:v>6.9108500345538282E-4</x:v>
      </x:c>
      <x:c r="I1240" s="33">
        <x:f t="shared" si="721"/>
        <x:v>6.3019453831398842E-3</x:v>
      </x:c>
      <x:c r="J1240" s="34">
        <x:f t="shared" si="722"/>
        <x:v>0.14611575647289327</x:v>
      </x:c>
      <x:c r="K1240" s="34">
        <x:f t="shared" si="723"/>
        <x:v>0.14962153225867411</x:v>
      </x:c>
      <x:c r="L1240" s="34">
        <x:f t="shared" si="724"/>
        <x:v>0.95277013659360299</x:v>
      </x:c>
      <x:c r="M1240" s="34">
        <x:f t="shared" si="725"/>
        <x:v>9.0277744061609544E-2</x:v>
      </x:c>
      <x:c r="N1240" s="34">
        <x:f t="shared" si="696"/>
        <x:v>1.3387851693867798</x:v>
      </x:c>
      <x:c r="O1240" s="35">
        <x:f t="shared" si="697"/>
        <x:v>0.22089973469531898</x:v>
      </x:c>
      <x:c r="P1240" s="26" t="b">
        <x:f t="shared" si="698"/>
        <x:v>0</x:v>
      </x:c>
      <x:c r="Q1240" s="26" t="b">
        <x:f t="shared" si="699"/>
        <x:v>0</x:v>
      </x:c>
      <x:c r="R1240" s="26" t="b">
        <x:f t="shared" si="700"/>
        <x:v>0</x:v>
      </x:c>
      <x:c r="S1240" s="26" t="b">
        <x:f t="shared" si="726"/>
        <x:v>0</x:v>
      </x:c>
      <x:c r="T1240" s="26" t="str">
        <x:f t="shared" si="727"/>
        <x:v>不调</x:v>
      </x:c>
      <x:c r="U1240" s="34">
        <x:f t="shared" si="701"/>
        <x:v>0.14611575647289327</x:v>
      </x:c>
      <x:c r="V1240" s="34">
        <x:f t="shared" si="702"/>
        <x:v>0.14962153225867411</x:v>
      </x:c>
      <x:c r="W1240" s="34">
        <x:f t="shared" si="703"/>
        <x:v>0.95277013659360299</x:v>
      </x:c>
      <x:c r="X1240" s="34">
        <x:f t="shared" si="704"/>
        <x:v>9.0277744061609544E-2</x:v>
      </x:c>
      <x:c r="Y1240" s="34">
        <x:f t="shared" si="728"/>
        <x:v>0.99998626710299976</x:v>
      </x:c>
      <x:c r="Z1240" s="34">
        <x:f t="shared" si="705"/>
        <x:v>0.14611374988025952</x:v>
      </x:c>
      <x:c r="AA1240" s="34">
        <x:f t="shared" si="706"/>
        <x:v>0.14961947752158258</x:v>
      </x:c>
      <x:c r="AB1240" s="34">
        <x:f t="shared" si="707"/>
        <x:v>0.95275705229945229</x:v>
      </x:c>
      <x:c r="AC1240" s="34">
        <x:f t="shared" si="708"/>
        <x:v>9.0276504286648934E-2</x:v>
      </x:c>
      <x:c r="AD1240" s="34">
        <x:f t="shared" si="709"/>
        <x:v>1.3387667839879434</x:v>
      </x:c>
      <x:c r="AE1240" s="34">
        <x:f t="shared" si="729"/>
        <x:v>1.3387667839879434</x:v>
      </x:c>
      <x:c r="AF1240" s="33">
        <x:f t="shared" si="710"/>
        <x:v>0</x:v>
      </x:c>
      <x:c r="AG1240" s="33">
        <x:f t="shared" si="730"/>
        <x:v>3.4090324674271866E-3</x:v>
      </x:c>
      <x:c r="AH1240" s="30">
        <x:f t="shared" si="731"/>
        <x:v>45565</x:v>
      </x:c>
      <x:c r="AI1240" s="36">
        <x:f t="shared" si="711"/>
        <x:v>2024</x:v>
      </x:c>
      <x:c r="AJ1240" s="36">
        <x:f t="shared" si="712"/>
        <x:v>12</x:v>
      </x:c>
      <x:c r="AK1240" s="26">
        <x:f t="shared" si="713"/>
        <x:v>0</x:v>
      </x:c>
      <x:c r="AL1240" s="34">
        <x:f t="shared" si="732"/>
        <x:v>1.3147000675645812</x:v>
      </x:c>
      <x:c r="AM1240" s="35" t="str">
        <x:f t="shared" si="714"/>
      </x:c>
      <x:c r="AN1240" s="34">
        <x:f t="shared" si="733"/>
        <x:v>1.3387667839879434</x:v>
      </x:c>
      <x:c r="AO1240" s="35">
        <x:f t="shared" si="715"/>
        <x:v>0</x:v>
      </x:c>
      <x:c r="AP1240" s="31">
        <x:f t="shared" si="716"/>
        <x:v>1</x:v>
      </x:c>
      <x:c r="AQ1240" s="26" t="b">
        <x:f t="shared" si="717"/>
        <x:v>1</x:v>
      </x:c>
    </x:row>
    <x:row r="1241">
      <x:c r="A1241" s="30" t="n">
        <x:f>'净值底稿'!A1203</x:f>
        <x:v>45639</x:v>
      </x:c>
      <x:c r="B1241" s="32" t="n">
        <x:f>'净值底稿'!F1203</x:f>
        <x:v>1.96466196912561</x:v>
      </x:c>
      <x:c r="C1241" s="32" t="n">
        <x:f>'净值底稿'!O1203</x:f>
        <x:v>1.3716162565746868</x:v>
      </x:c>
      <x:c r="D1241" s="32" t="n">
        <x:f>'净值底稿'!P1203</x:f>
        <x:v>1.7416</x:v>
      </x:c>
      <x:c r="E1241" s="32" t="n">
        <x:f>'净值底稿'!Q1203</x:f>
        <x:v>2.1821</x:v>
      </x:c>
      <x:c r="F1241" s="33">
        <x:f t="shared" si="718"/>
        <x:v>-9.0864376221445609E-3</x:v>
      </x:c>
      <x:c r="G1241" s="33">
        <x:f t="shared" si="719"/>
        <x:v>-1.6322952211548336E-2</x:v>
      </x:c>
      <x:c r="H1241" s="33">
        <x:f t="shared" si="720"/>
        <x:v>2.302025782688677E-3</x:v>
      </x:c>
      <x:c r="I1241" s="33">
        <x:f t="shared" si="721"/>
        <x:v>-9.7567616627335374E-3</x:v>
      </x:c>
      <x:c r="J1241" s="34">
        <x:f t="shared" si="722"/>
        <x:v>0.14478609640623491</x:v>
      </x:c>
      <x:c r="K1241" s="34">
        <x:f t="shared" si="723"/>
        <x:v>0.14717724594008097</x:v>
      </x:c>
      <x:c r="L1241" s="34">
        <x:f t="shared" si="724"/>
        <x:v>0.95495032359848409</x:v>
      </x:c>
      <x:c r="M1241" s="34">
        <x:f t="shared" si="725"/>
        <x:v>8.9395697950579361E-2</x:v>
      </x:c>
      <x:c r="N1241" s="34">
        <x:f t="shared" si="696"/>
        <x:v>1.3363093638953794</x:v>
      </x:c>
      <x:c r="O1241" s="35">
        <x:f t="shared" si="697"/>
        <x:v>0.21848484358085654</x:v>
      </x:c>
      <x:c r="P1241" s="26" t="b">
        <x:f t="shared" si="698"/>
        <x:v>0</x:v>
      </x:c>
      <x:c r="Q1241" s="26" t="b">
        <x:f t="shared" si="699"/>
        <x:v>0</x:v>
      </x:c>
      <x:c r="R1241" s="26" t="b">
        <x:f t="shared" si="700"/>
        <x:v>0</x:v>
      </x:c>
      <x:c r="S1241" s="26" t="b">
        <x:f t="shared" si="726"/>
        <x:v>0</x:v>
      </x:c>
      <x:c r="T1241" s="26" t="str">
        <x:f t="shared" si="727"/>
        <x:v>不调</x:v>
      </x:c>
      <x:c r="U1241" s="34">
        <x:f t="shared" si="701"/>
        <x:v>0.14478609640623491</x:v>
      </x:c>
      <x:c r="V1241" s="34">
        <x:f t="shared" si="702"/>
        <x:v>0.14717724594008097</x:v>
      </x:c>
      <x:c r="W1241" s="34">
        <x:f t="shared" si="703"/>
        <x:v>0.95495032359848409</x:v>
      </x:c>
      <x:c r="X1241" s="34">
        <x:f t="shared" si="704"/>
        <x:v>8.9395697950579361E-2</x:v>
      </x:c>
      <x:c r="Y1241" s="34">
        <x:f t="shared" si="728"/>
        <x:v>0.99998626710299976</x:v>
      </x:c>
      <x:c r="Z1241" s="34">
        <x:f t="shared" si="705"/>
        <x:v>0.14478410807368589</x:v>
      </x:c>
      <x:c r="AA1241" s="34">
        <x:f t="shared" si="706"/>
        <x:v>0.14717522477012168</x:v>
      </x:c>
      <x:c r="AB1241" s="34">
        <x:f t="shared" si="707"/>
        <x:v>0.9549372093640498</x:v>
      </x:c>
      <x:c r="AC1241" s="34">
        <x:f t="shared" si="708"/>
        <x:v>8.9394470288667136E-2</x:v>
      </x:c>
      <x:c r="AD1241" s="34">
        <x:f t="shared" si="709"/>
        <x:v>1.3362910124965244</x:v>
      </x:c>
      <x:c r="AE1241" s="34">
        <x:f t="shared" si="729"/>
        <x:v>1.3387667839879434</x:v>
      </x:c>
      <x:c r="AF1241" s="33">
        <x:f t="shared" si="710"/>
        <x:v>-1.8492925885449374E-3</x:v>
      </x:c>
      <x:c r="AG1241" s="33">
        <x:f t="shared" si="730"/>
        <x:v>-1.8492925885449374E-3</x:v>
      </x:c>
      <x:c r="AH1241" s="30">
        <x:f t="shared" si="731"/>
        <x:v>45565</x:v>
      </x:c>
      <x:c r="AI1241" s="36">
        <x:f t="shared" si="711"/>
        <x:v>2024</x:v>
      </x:c>
      <x:c r="AJ1241" s="36">
        <x:f t="shared" si="712"/>
        <x:v>12</x:v>
      </x:c>
      <x:c r="AK1241" s="26">
        <x:f t="shared" si="713"/>
        <x:v>0</x:v>
      </x:c>
      <x:c r="AL1241" s="34">
        <x:f t="shared" si="732"/>
        <x:v>1.3147000675645812</x:v>
      </x:c>
      <x:c r="AM1241" s="35" t="str">
        <x:f t="shared" si="714"/>
      </x:c>
      <x:c r="AN1241" s="34">
        <x:f t="shared" si="733"/>
        <x:v>1.3387667839879434</x:v>
      </x:c>
      <x:c r="AO1241" s="35">
        <x:f t="shared" si="715"/>
        <x:v>-1.8492925885449374E-3</x:v>
      </x:c>
      <x:c r="AP1241" s="31">
        <x:f t="shared" si="716"/>
        <x:v>1</x:v>
      </x:c>
      <x:c r="AQ1241" s="26" t="b">
        <x:f t="shared" si="717"/>
        <x:v>1</x:v>
      </x:c>
    </x:row>
    <x:row r="1242">
      <x:c r="A1242" s="30" t="n">
        <x:f>'净值底稿'!A1204</x:f>
        <x:v>45642</x:v>
      </x:c>
      <x:c r="B1242" s="32" t="n">
        <x:f>'净值底稿'!F1204</x:f>
        <x:v>1.94680719166077</x:v>
      </x:c>
      <x:c r="C1242" s="32" t="n">
        <x:f>'净值底稿'!O1204</x:f>
        <x:v>1.3651087696815</x:v>
      </x:c>
      <x:c r="D1242" s="32" t="n">
        <x:f>'净值底稿'!P1204</x:f>
        <x:v>1.7456</x:v>
      </x:c>
      <x:c r="E1242" s="32" t="n">
        <x:f>'净值底稿'!Q1204</x:f>
        <x:v>2.1668</x:v>
      </x:c>
      <x:c r="F1242" s="33">
        <x:f t="shared" si="718"/>
        <x:v>-9.0879641105825471E-3</x:v>
      </x:c>
      <x:c r="G1242" s="33">
        <x:f t="shared" si="719"/>
        <x:v>-4.7443932382645881E-3</x:v>
      </x:c>
      <x:c r="H1242" s="33">
        <x:f t="shared" si="720"/>
        <x:v>2.2967386311438798E-3</x:v>
      </x:c>
      <x:c r="I1242" s="33">
        <x:f t="shared" si="721"/>
        <x:v>-7.0115943357317301E-3</x:v>
      </x:c>
      <x:c r="J1242" s="34">
        <x:f t="shared" si="722"/>
        <x:v>0.14346831529572954</x:v>
      </x:c>
      <x:c r="K1242" s="34">
        <x:f t="shared" si="723"/>
        <x:v>0.14647696762888224</x:v>
      </x:c>
      <x:c r="L1242" s="34">
        <x:f t="shared" si="724"/>
        <x:v>0.95713045054311297</x:v>
      </x:c>
      <x:c r="M1242" s="34">
        <x:f t="shared" si="725"/>
        <x:v>8.8767672527145375E-2</x:v>
      </x:c>
      <x:c r="N1242" s="34">
        <x:f t="shared" si="696"/>
        <x:v>1.3358434059948701</x:v>
      </x:c>
      <x:c r="O1242" s="35">
        <x:f t="shared" si="697"/>
        <x:v>0.21705035307538526</x:v>
      </x:c>
      <x:c r="P1242" s="26" t="b">
        <x:f t="shared" si="698"/>
        <x:v>0</x:v>
      </x:c>
      <x:c r="Q1242" s="26" t="b">
        <x:f t="shared" si="699"/>
        <x:v>0</x:v>
      </x:c>
      <x:c r="R1242" s="26" t="b">
        <x:f t="shared" si="700"/>
        <x:v>0</x:v>
      </x:c>
      <x:c r="S1242" s="26" t="b">
        <x:f t="shared" si="726"/>
        <x:v>0</x:v>
      </x:c>
      <x:c r="T1242" s="26" t="str">
        <x:f t="shared" si="727"/>
        <x:v>不调</x:v>
      </x:c>
      <x:c r="U1242" s="34">
        <x:f t="shared" si="701"/>
        <x:v>0.14346831529572954</x:v>
      </x:c>
      <x:c r="V1242" s="34">
        <x:f t="shared" si="702"/>
        <x:v>0.14647696762888224</x:v>
      </x:c>
      <x:c r="W1242" s="34">
        <x:f t="shared" si="703"/>
        <x:v>0.95713045054311297</x:v>
      </x:c>
      <x:c r="X1242" s="34">
        <x:f t="shared" si="704"/>
        <x:v>8.8767672527145375E-2</x:v>
      </x:c>
      <x:c r="Y1242" s="34">
        <x:f t="shared" si="728"/>
        <x:v>0.99995880187477393</x:v>
      </x:c>
      <x:c r="Z1242" s="34">
        <x:f t="shared" si="705"/>
        <x:v>0.14346240467011001</x:v>
      </x:c>
      <x:c r="AA1242" s="34">
        <x:f t="shared" si="706"/>
        <x:v>0.14647093305242712</x:v>
      </x:c>
      <x:c r="AB1242" s="34">
        <x:f t="shared" si="707"/>
        <x:v>0.95709101856295375</x:v>
      </x:c>
      <x:c r="AC1242" s="34">
        <x:f t="shared" si="708"/>
        <x:v>8.8764015465456578E-2</x:v>
      </x:c>
      <x:c r="AD1242" s="34">
        <x:f t="shared" si="709"/>
        <x:v>1.3357883717509476</x:v>
      </x:c>
      <x:c r="AE1242" s="34">
        <x:f t="shared" si="729"/>
        <x:v>1.3387667839879434</x:v>
      </x:c>
      <x:c r="AF1242" s="33">
        <x:f t="shared" si="710"/>
        <x:v>-2.2247431536385198E-3</x:v>
      </x:c>
      <x:c r="AG1242" s="33">
        <x:f t="shared" si="730"/>
        <x:v>-3.7614616941694656E-4</x:v>
      </x:c>
      <x:c r="AH1242" s="30">
        <x:f t="shared" si="731"/>
        <x:v>45565</x:v>
      </x:c>
      <x:c r="AI1242" s="36">
        <x:f t="shared" si="711"/>
        <x:v>2024</x:v>
      </x:c>
      <x:c r="AJ1242" s="36">
        <x:f t="shared" si="712"/>
        <x:v>12</x:v>
      </x:c>
      <x:c r="AK1242" s="26">
        <x:f t="shared" si="713"/>
        <x:v>0</x:v>
      </x:c>
      <x:c r="AL1242" s="34">
        <x:f t="shared" si="732"/>
        <x:v>1.3147000675645812</x:v>
      </x:c>
      <x:c r="AM1242" s="35" t="str">
        <x:f t="shared" si="714"/>
      </x:c>
      <x:c r="AN1242" s="34">
        <x:f t="shared" si="733"/>
        <x:v>1.3387667839879434</x:v>
      </x:c>
      <x:c r="AO1242" s="35">
        <x:f t="shared" si="715"/>
        <x:v>-2.2247431536385198E-3</x:v>
      </x:c>
      <x:c r="AP1242" s="31">
        <x:f t="shared" si="716"/>
        <x:v>1</x:v>
      </x:c>
      <x:c r="AQ1242" s="26" t="b">
        <x:f t="shared" si="717"/>
        <x:v>1</x:v>
      </x:c>
    </x:row>
    <x:row r="1243">
      <x:c r="A1243" s="30" t="n">
        <x:f>'净值底稿'!A1205</x:f>
        <x:v>45643</x:v>
      </x:c>
      <x:c r="B1243" s="32" t="n">
        <x:f>'净值底稿'!F1205</x:f>
        <x:v>1.949201348721815</x:v>
      </x:c>
      <x:c r="C1243" s="32" t="n">
        <x:f>'净值底稿'!O1205</x:f>
        <x:v>1.342037432270247</x:v>
      </x:c>
      <x:c r="D1243" s="32" t="n">
        <x:f>'净值底稿'!P1205</x:f>
        <x:v>1.7446</x:v>
      </x:c>
      <x:c r="E1243" s="32" t="n">
        <x:f>'净值底稿'!Q1205</x:f>
        <x:v>2.1665</x:v>
      </x:c>
      <x:c r="F1243" s="33">
        <x:f t="shared" si="718"/>
        <x:v>1.2297864273875803E-3</x:v>
      </x:c>
      <x:c r="G1243" s="33">
        <x:f t="shared" si="719"/>
        <x:v>-1.6900731958989557E-2</x:v>
      </x:c>
      <x:c r="H1243" s="33">
        <x:f t="shared" si="720"/>
        <x:v>-5.7286892758945385E-4</x:v>
      </x:c>
      <x:c r="I1243" s="33">
        <x:f t="shared" si="721"/>
        <x:v>-1.384530182756416E-4</x:v>
      </x:c>
      <x:c r="J1243" s="34">
        <x:f t="shared" si="722"/>
        <x:v>0.14363883278821371</x:v>
      </x:c>
      <x:c r="K1243" s="34">
        <x:f t="shared" si="723"/>
        <x:v>0.14399546707312494</x:v>
      </x:c>
      <x:c r="L1243" s="34">
        <x:f t="shared" si="724"/>
        <x:v>0.95654273085754404</x:v>
      </x:c>
      <x:c r="M1243" s="34">
        <x:f t="shared" si="725"/>
        <x:v>8.8751725819601113E-2</x:v>
      </x:c>
      <x:c r="N1243" s="34">
        <x:f t="shared" si="696"/>
        <x:v>1.3329287565384837</x:v>
      </x:c>
      <x:c r="O1243" s="35">
        <x:f t="shared" si="697"/>
        <x:v>0.21579120298094806</x:v>
      </x:c>
      <x:c r="P1243" s="26" t="b">
        <x:f t="shared" si="698"/>
        <x:v>0</x:v>
      </x:c>
      <x:c r="Q1243" s="26" t="b">
        <x:f t="shared" si="699"/>
        <x:v>0</x:v>
      </x:c>
      <x:c r="R1243" s="26" t="b">
        <x:f t="shared" si="700"/>
        <x:v>0</x:v>
      </x:c>
      <x:c r="S1243" s="26" t="b">
        <x:f t="shared" si="726"/>
        <x:v>0</x:v>
      </x:c>
      <x:c r="T1243" s="26" t="str">
        <x:f t="shared" si="727"/>
        <x:v>不调</x:v>
      </x:c>
      <x:c r="U1243" s="34">
        <x:f t="shared" si="701"/>
        <x:v>0.14363883278821371</x:v>
      </x:c>
      <x:c r="V1243" s="34">
        <x:f t="shared" si="702"/>
        <x:v>0.14399546707312494</x:v>
      </x:c>
      <x:c r="W1243" s="34">
        <x:f t="shared" si="703"/>
        <x:v>0.95654273085754404</x:v>
      </x:c>
      <x:c r="X1243" s="34">
        <x:f t="shared" si="704"/>
        <x:v>8.8751725819601113E-2</x:v>
      </x:c>
      <x:c r="Y1243" s="34">
        <x:f t="shared" si="728"/>
        <x:v>0.99998626710299976</x:v>
      </x:c>
      <x:c r="Z1243" s="34">
        <x:f t="shared" si="705"/>
        <x:v>0.14363686021091779</x:v>
      </x:c>
      <x:c r="AA1243" s="34">
        <x:f t="shared" si="706"/>
        <x:v>0.14399348959820713</x:v>
      </x:c>
      <x:c r="AB1243" s="34">
        <x:f t="shared" si="707"/>
        <x:v>0.95652959475474486</x:v>
      </x:c>
      <x:c r="AC1243" s="34">
        <x:f t="shared" si="708"/>
        <x:v>8.8750507001291834E-2</x:v>
      </x:c>
      <x:c r="AD1243" s="34">
        <x:f t="shared" si="709"/>
        <x:v>1.3329104515651617</x:v>
      </x:c>
      <x:c r="AE1243" s="34">
        <x:f t="shared" si="729"/>
        <x:v>1.3387667839879434</x:v>
      </x:c>
      <x:c r="AF1243" s="33">
        <x:f t="shared" si="710"/>
        <x:v>-4.3744231578084491E-3</x:v>
      </x:c>
      <x:c r="AG1243" s="33">
        <x:f t="shared" si="730"/>
        <x:v>-2.1544731535680928E-3</x:v>
      </x:c>
      <x:c r="AH1243" s="30">
        <x:f t="shared" si="731"/>
        <x:v>45565</x:v>
      </x:c>
      <x:c r="AI1243" s="36">
        <x:f t="shared" si="711"/>
        <x:v>2024</x:v>
      </x:c>
      <x:c r="AJ1243" s="36">
        <x:f t="shared" si="712"/>
        <x:v>12</x:v>
      </x:c>
      <x:c r="AK1243" s="26">
        <x:f t="shared" si="713"/>
        <x:v>0</x:v>
      </x:c>
      <x:c r="AL1243" s="34">
        <x:f t="shared" si="732"/>
        <x:v>1.3147000675645812</x:v>
      </x:c>
      <x:c r="AM1243" s="35" t="str">
        <x:f t="shared" si="714"/>
      </x:c>
      <x:c r="AN1243" s="34">
        <x:f t="shared" si="733"/>
        <x:v>1.3387667839879434</x:v>
      </x:c>
      <x:c r="AO1243" s="35">
        <x:f t="shared" si="715"/>
        <x:v>-4.3744231578084491E-3</x:v>
      </x:c>
      <x:c r="AP1243" s="31">
        <x:f t="shared" si="716"/>
        <x:v>1</x:v>
      </x:c>
      <x:c r="AQ1243" s="26" t="b">
        <x:f t="shared" si="717"/>
        <x:v>1</x:v>
      </x:c>
    </x:row>
    <x:row r="1244">
      <x:c r="A1244" s="30" t="n">
        <x:f>'净值底稿'!A1206</x:f>
        <x:v>45644</x:v>
      </x:c>
      <x:c r="B1244" s="32" t="n">
        <x:f>'净值底稿'!F1206</x:f>
        <x:v>1.9558981281764352</x:v>
      </x:c>
      <x:c r="C1244" s="32" t="n">
        <x:f>'净值底稿'!O1206</x:f>
        <x:v>1.351320786853654</x:v>
      </x:c>
      <x:c r="D1244" s="32" t="n">
        <x:f>'净值底稿'!P1206</x:f>
        <x:v>1.742</x:v>
      </x:c>
      <x:c r="E1244" s="32" t="n">
        <x:f>'净值底稿'!Q1206</x:f>
        <x:v>2.1605</x:v>
      </x:c>
      <x:c r="F1244" s="33">
        <x:f t="shared" si="718"/>
        <x:v>3.4356529965524629E-3</x:v>
      </x:c>
      <x:c r="G1244" s="33">
        <x:f t="shared" si="719"/>
        <x:v>6.9173589053346252E-3</x:v>
      </x:c>
      <x:c r="H1244" s="33">
        <x:f t="shared" si="720"/>
        <x:v>-1.4903129657227732E-3</x:v>
      </x:c>
      <x:c r="I1244" s="33">
        <x:f t="shared" si="721"/>
        <x:v>-2.7694438033696311E-3</x:v>
      </x:c>
      <x:c r="J1244" s="34">
        <x:f t="shared" si="722"/>
        <x:v>0.14413034662011681</x:v>
      </x:c>
      <x:c r="K1244" s="34">
        <x:f t="shared" si="723"/>
        <x:v>0.1449895442457895</x:v>
      </x:c>
      <x:c r="L1244" s="34">
        <x:f t="shared" si="724"/>
        <x:v>0.95510406629758426</x:v>
      </x:c>
      <x:c r="M1244" s="34">
        <x:f t="shared" si="725"/>
        <x:v>8.8504717459631191E-2</x:v>
      </x:c>
      <x:c r="N1244" s="34">
        <x:f t="shared" si="696"/>
        <x:v>1.3327286746231217</x:v>
      </x:c>
      <x:c r="O1244" s="35">
        <x:f t="shared" si="697"/>
        <x:v>0.21693829837319709</x:v>
      </x:c>
      <x:c r="P1244" s="26" t="b">
        <x:f t="shared" si="698"/>
        <x:v>0</x:v>
      </x:c>
      <x:c r="Q1244" s="26" t="b">
        <x:f t="shared" si="699"/>
        <x:v>0</x:v>
      </x:c>
      <x:c r="R1244" s="26" t="b">
        <x:f t="shared" si="700"/>
        <x:v>0</x:v>
      </x:c>
      <x:c r="S1244" s="26" t="b">
        <x:f t="shared" si="726"/>
        <x:v>0</x:v>
      </x:c>
      <x:c r="T1244" s="26" t="str">
        <x:f t="shared" si="727"/>
        <x:v>不调</x:v>
      </x:c>
      <x:c r="U1244" s="34">
        <x:f t="shared" si="701"/>
        <x:v>0.14413034662011681</x:v>
      </x:c>
      <x:c r="V1244" s="34">
        <x:f t="shared" si="702"/>
        <x:v>0.1449895442457895</x:v>
      </x:c>
      <x:c r="W1244" s="34">
        <x:f t="shared" si="703"/>
        <x:v>0.95510406629758426</x:v>
      </x:c>
      <x:c r="X1244" s="34">
        <x:f t="shared" si="704"/>
        <x:v>8.8504717459631191E-2</x:v>
      </x:c>
      <x:c r="Y1244" s="34">
        <x:f t="shared" si="728"/>
        <x:v>0.99998626710299976</x:v>
      </x:c>
      <x:c r="Z1244" s="34">
        <x:f t="shared" si="705"/>
        <x:v>0.14412836729291206</x:v>
      </x:c>
      <x:c r="AA1244" s="34">
        <x:f t="shared" si="706"/>
        <x:v>0.14498755311931225</x:v>
      </x:c>
      <x:c r="AB1244" s="34">
        <x:f t="shared" si="707"/>
        <x:v>0.95509094995181731</x:v>
      </x:c>
      <x:c r="AC1244" s="34">
        <x:f t="shared" si="708"/>
        <x:v>8.8503502033462286E-2</x:v>
      </x:c>
      <x:c r="AD1244" s="34">
        <x:f t="shared" si="709"/>
        <x:v>1.332710372397504</x:v>
      </x:c>
      <x:c r="AE1244" s="34">
        <x:f t="shared" si="729"/>
        <x:v>1.3387667839879434</x:v>
      </x:c>
      <x:c r="AF1244" s="33">
        <x:f t="shared" si="710"/>
        <x:v>-4.523873510215437E-3</x:v>
      </x:c>
      <x:c r="AG1244" s="33">
        <x:f t="shared" si="730"/>
        <x:v>-1.5010698387341037E-4</x:v>
      </x:c>
      <x:c r="AH1244" s="30">
        <x:f t="shared" si="731"/>
        <x:v>45565</x:v>
      </x:c>
      <x:c r="AI1244" s="36">
        <x:f t="shared" si="711"/>
        <x:v>2024</x:v>
      </x:c>
      <x:c r="AJ1244" s="36">
        <x:f t="shared" si="712"/>
        <x:v>12</x:v>
      </x:c>
      <x:c r="AK1244" s="26">
        <x:f t="shared" si="713"/>
        <x:v>0</x:v>
      </x:c>
      <x:c r="AL1244" s="34">
        <x:f t="shared" si="732"/>
        <x:v>1.3147000675645812</x:v>
      </x:c>
      <x:c r="AM1244" s="35" t="str">
        <x:f t="shared" si="714"/>
      </x:c>
      <x:c r="AN1244" s="34">
        <x:f t="shared" si="733"/>
        <x:v>1.3387667839879434</x:v>
      </x:c>
      <x:c r="AO1244" s="35">
        <x:f t="shared" si="715"/>
        <x:v>-4.523873510215437E-3</x:v>
      </x:c>
      <x:c r="AP1244" s="31">
        <x:f t="shared" si="716"/>
        <x:v>1</x:v>
      </x:c>
      <x:c r="AQ1244" s="26" t="b">
        <x:f t="shared" si="717"/>
        <x:v>1</x:v>
      </x:c>
    </x:row>
    <x:row r="1245">
      <x:c r="A1245" s="30" t="n">
        <x:f>'净值底稿'!A1207</x:f>
        <x:v>45645</x:v>
      </x:c>
      <x:c r="B1245" s="32" t="n">
        <x:f>'净值底稿'!F1207</x:f>
        <x:v>1.996405712698285</x:v>
      </x:c>
      <x:c r="C1245" s="32" t="n">
        <x:f>'净值底稿'!O1207</x:f>
        <x:v>1.3584442323697652</x:v>
      </x:c>
      <x:c r="D1245" s="32" t="n">
        <x:f>'净值底稿'!P1207</x:f>
        <x:v>1.7413</x:v>
      </x:c>
      <x:c r="E1245" s="32" t="n">
        <x:f>'净值底稿'!Q1207</x:f>
        <x:v>2.1528</x:v>
      </x:c>
      <x:c r="F1245" s="33">
        <x:f t="shared" si="718"/>
        <x:v>2.0710477676880279E-2</x:v>
      </x:c>
      <x:c r="G1245" s="33">
        <x:f t="shared" si="719"/>
        <x:v>5.2714689105737289E-3</x:v>
      </x:c>
      <x:c r="H1245" s="33">
        <x:f t="shared" si="720"/>
        <x:v>-4.0183696900109034E-4</x:v>
      </x:c>
      <x:c r="I1245" s="33">
        <x:f t="shared" si="721"/>
        <x:v>-3.5639898171718754E-3</x:v>
      </x:c>
      <x:c r="J1245" s="34">
        <x:f t="shared" si="722"/>
        <x:v>0.14711333462633713</x:v>
      </x:c>
      <x:c r="K1245" s="34">
        <x:f t="shared" si="723"/>
        <x:v>0.14575185049800085</x:v>
      </x:c>
      <x:c r="L1245" s="34">
        <x:f t="shared" si="724"/>
        <x:v>0.95470715909936832</x:v>
      </x:c>
      <x:c r="M1245" s="34">
        <x:f t="shared" si="725"/>
        <x:v>8.8188076453430977E-2</x:v>
      </x:c>
      <x:c r="N1245" s="34">
        <x:f t="shared" si="696"/>
        <x:v>1.3357604206771374</x:v>
      </x:c>
      <x:c r="O1245" s="35">
        <x:f t="shared" si="697"/>
        <x:v>0.21924978505941639</x:v>
      </x:c>
      <x:c r="P1245" s="26" t="b">
        <x:f t="shared" si="698"/>
        <x:v>0</x:v>
      </x:c>
      <x:c r="Q1245" s="26" t="b">
        <x:f t="shared" si="699"/>
        <x:v>0</x:v>
      </x:c>
      <x:c r="R1245" s="26" t="b">
        <x:f t="shared" si="700"/>
        <x:v>0</x:v>
      </x:c>
      <x:c r="S1245" s="26" t="b">
        <x:f t="shared" si="726"/>
        <x:v>0</x:v>
      </x:c>
      <x:c r="T1245" s="26" t="str">
        <x:f t="shared" si="727"/>
        <x:v>不调</x:v>
      </x:c>
      <x:c r="U1245" s="34">
        <x:f t="shared" si="701"/>
        <x:v>0.14711333462633713</x:v>
      </x:c>
      <x:c r="V1245" s="34">
        <x:f t="shared" si="702"/>
        <x:v>0.14575185049800085</x:v>
      </x:c>
      <x:c r="W1245" s="34">
        <x:f t="shared" si="703"/>
        <x:v>0.95470715909936832</x:v>
      </x:c>
      <x:c r="X1245" s="34">
        <x:f t="shared" si="704"/>
        <x:v>8.8188076453430977E-2</x:v>
      </x:c>
      <x:c r="Y1245" s="34">
        <x:f t="shared" si="728"/>
        <x:v>0.99998626710299976</x:v>
      </x:c>
      <x:c r="Z1245" s="34">
        <x:f t="shared" si="705"/>
        <x:v>0.14711131433406535</x:v>
      </x:c>
      <x:c r="AA1245" s="34">
        <x:f t="shared" si="706"/>
        <x:v>0.14574984890285037</x:v>
      </x:c>
      <x:c r="AB1245" s="34">
        <x:f t="shared" si="707"/>
        <x:v>0.95469404820428705</x:v>
      </x:c>
      <x:c r="AC1245" s="34">
        <x:f t="shared" si="708"/>
        <x:v>8.8186865375660395E-2</x:v>
      </x:c>
      <x:c r="AD1245" s="34">
        <x:f t="shared" si="709"/>
        <x:v>1.3357420768168631</x:v>
      </x:c>
      <x:c r="AE1245" s="34">
        <x:f t="shared" si="729"/>
        <x:v>1.3387667839879434</x:v>
      </x:c>
      <x:c r="AF1245" s="33">
        <x:f t="shared" si="710"/>
        <x:v>-2.2593234365063664E-3</x:v>
      </x:c>
      <x:c r="AG1245" s="33">
        <x:f t="shared" si="730"/>
        <x:v>2.2748411674062829E-3</x:v>
      </x:c>
      <x:c r="AH1245" s="30">
        <x:f t="shared" si="731"/>
        <x:v>45565</x:v>
      </x:c>
      <x:c r="AI1245" s="36">
        <x:f t="shared" si="711"/>
        <x:v>2024</x:v>
      </x:c>
      <x:c r="AJ1245" s="36">
        <x:f t="shared" si="712"/>
        <x:v>12</x:v>
      </x:c>
      <x:c r="AK1245" s="26">
        <x:f t="shared" si="713"/>
        <x:v>0</x:v>
      </x:c>
      <x:c r="AL1245" s="34">
        <x:f t="shared" si="732"/>
        <x:v>1.3147000675645812</x:v>
      </x:c>
      <x:c r="AM1245" s="35" t="str">
        <x:f t="shared" si="714"/>
      </x:c>
      <x:c r="AN1245" s="34">
        <x:f t="shared" si="733"/>
        <x:v>1.3387667839879434</x:v>
      </x:c>
      <x:c r="AO1245" s="35">
        <x:f t="shared" si="715"/>
        <x:v>-2.2593234365063664E-3</x:v>
      </x:c>
      <x:c r="AP1245" s="31">
        <x:f t="shared" si="716"/>
        <x:v>1</x:v>
      </x:c>
      <x:c r="AQ1245" s="26" t="b">
        <x:f t="shared" si="717"/>
        <x:v>1</x:v>
      </x:c>
    </x:row>
    <x:row r="1246">
      <x:c r="A1246" s="30" t="n">
        <x:f>'净值底稿'!A1208</x:f>
        <x:v>45646</x:v>
      </x:c>
      <x:c r="B1246" s="32" t="n">
        <x:f>'净值底稿'!F1208</x:f>
        <x:v>2.0217327565070975</x:v>
      </x:c>
      <x:c r="C1246" s="32" t="n">
        <x:f>'净值底稿'!O1208</x:f>
        <x:v>1.3645405554300736</x:v>
      </x:c>
      <x:c r="D1246" s="32" t="n">
        <x:f>'净值底稿'!P1208</x:f>
        <x:v>1.7453</x:v>
      </x:c>
      <x:c r="E1246" s="32" t="n">
        <x:f>'净值底稿'!Q1208</x:f>
        <x:v>2.1441</x:v>
      </x:c>
      <x:c r="F1246" s="33">
        <x:f t="shared" si="718"/>
        <x:v>1.2686321045726201E-2</x:v>
      </x:c>
      <x:c r="G1246" s="33">
        <x:f t="shared" si="719"/>
        <x:v>4.4877242032037579E-3</x:v>
      </x:c>
      <x:c r="H1246" s="33">
        <x:f t="shared" si="720"/>
        <x:v>2.2971343249296172E-3</x:v>
      </x:c>
      <x:c r="I1246" s="33">
        <x:f t="shared" si="721"/>
        <x:v>-4.0412486064660413E-3</x:v>
      </x:c>
      <x:c r="J1246" s="34">
        <x:f t="shared" si="722"/>
        <x:v>0.14897761569716605</x:v>
      </x:c>
      <x:c r="K1246" s="34">
        <x:f t="shared" si="723"/>
        <x:v>0.14640393402738497</x:v>
      </x:c>
      <x:c r="L1246" s="34">
        <x:f t="shared" si="724"/>
        <x:v>0.95688710867222315</x:v>
      </x:c>
      <x:c r="M1246" s="34">
        <x:f t="shared" si="725"/>
        <x:v>8.7830480328852392E-2</x:v>
      </x:c>
      <x:c r="N1246" s="34">
        <x:f t="shared" si="696"/>
        <x:v>1.3400991387256265</x:v>
      </x:c>
      <x:c r="O1246" s="35">
        <x:f t="shared" si="697"/>
        <x:v>0.22041768492250913</x:v>
      </x:c>
      <x:c r="P1246" s="26" t="b">
        <x:f t="shared" si="698"/>
        <x:v>0</x:v>
      </x:c>
      <x:c r="Q1246" s="26" t="b">
        <x:f t="shared" si="699"/>
        <x:v>0</x:v>
      </x:c>
      <x:c r="R1246" s="26" t="b">
        <x:f t="shared" si="700"/>
        <x:v>0</x:v>
      </x:c>
      <x:c r="S1246" s="26" t="b">
        <x:f t="shared" si="726"/>
        <x:v>0</x:v>
      </x:c>
      <x:c r="T1246" s="26" t="str">
        <x:f t="shared" si="727"/>
        <x:v>不调</x:v>
      </x:c>
      <x:c r="U1246" s="34">
        <x:f t="shared" si="701"/>
        <x:v>0.14897761569716605</x:v>
      </x:c>
      <x:c r="V1246" s="34">
        <x:f t="shared" si="702"/>
        <x:v>0.14640393402738497</x:v>
      </x:c>
      <x:c r="W1246" s="34">
        <x:f t="shared" si="703"/>
        <x:v>0.95688710867222315</x:v>
      </x:c>
      <x:c r="X1246" s="34">
        <x:f t="shared" si="704"/>
        <x:v>8.7830480328852392E-2</x:v>
      </x:c>
      <x:c r="Y1246" s="34">
        <x:f t="shared" si="728"/>
        <x:v>0.99998626710299976</x:v>
      </x:c>
      <x:c r="Z1246" s="34">
        <x:f t="shared" si="705"/>
        <x:v>0.14897556980291435</x:v>
      </x:c>
      <x:c r="AA1246" s="34">
        <x:f t="shared" si="706"/>
        <x:v>0.14640192347723854</x:v>
      </x:c>
      <x:c r="AB1246" s="34">
        <x:f t="shared" si="707"/>
        <x:v>0.95687396784011891</x:v>
      </x:c>
      <x:c r="AC1246" s="34">
        <x:f t="shared" si="708"/>
        <x:v>8.7829274161912552E-2</x:v>
      </x:c>
      <x:c r="AD1246" s="34">
        <x:f t="shared" si="709"/>
        <x:v>1.3400807352821844</x:v>
      </x:c>
      <x:c r="AE1246" s="34">
        <x:f t="shared" si="729"/>
        <x:v>1.3400807352821844</x:v>
      </x:c>
      <x:c r="AF1246" s="33">
        <x:f t="shared" si="710"/>
        <x:v>0</x:v>
      </x:c>
      <x:c r="AG1246" s="33">
        <x:f t="shared" si="730"/>
        <x:v>3.2481259223791081E-3</x:v>
      </x:c>
      <x:c r="AH1246" s="30">
        <x:f t="shared" si="731"/>
        <x:v>45565</x:v>
      </x:c>
      <x:c r="AI1246" s="36">
        <x:f t="shared" si="711"/>
        <x:v>2024</x:v>
      </x:c>
      <x:c r="AJ1246" s="36">
        <x:f t="shared" si="712"/>
        <x:v>12</x:v>
      </x:c>
      <x:c r="AK1246" s="26">
        <x:f t="shared" si="713"/>
        <x:v>0</x:v>
      </x:c>
      <x:c r="AL1246" s="34">
        <x:f t="shared" si="732"/>
        <x:v>1.3147000675645812</x:v>
      </x:c>
      <x:c r="AM1246" s="35" t="str">
        <x:f t="shared" si="714"/>
      </x:c>
      <x:c r="AN1246" s="34">
        <x:f t="shared" si="733"/>
        <x:v>1.3400807352821844</x:v>
      </x:c>
      <x:c r="AO1246" s="35">
        <x:f t="shared" si="715"/>
        <x:v>0</x:v>
      </x:c>
      <x:c r="AP1246" s="31">
        <x:f t="shared" si="716"/>
        <x:v>1</x:v>
      </x:c>
      <x:c r="AQ1246" s="26" t="b">
        <x:f t="shared" si="717"/>
        <x:v>1</x:v>
      </x:c>
    </x:row>
    <x:row r="1247">
      <x:c r="A1247" s="30" t="n">
        <x:f>'净值底稿'!A1209</x:f>
        <x:v>45649</x:v>
      </x:c>
      <x:c r="B1247" s="32" t="n">
        <x:f>'净值底稿'!F1209</x:f>
        <x:v>1.9911715672171524</x:v>
      </x:c>
      <x:c r="C1247" s="32" t="n">
        <x:f>'净值底稿'!O1209</x:f>
        <x:v>1.336960494708637</x:v>
      </x:c>
      <x:c r="D1247" s="32" t="n">
        <x:f>'净值底稿'!P1209</x:f>
        <x:v>1.7462</x:v>
      </x:c>
      <x:c r="E1247" s="32" t="n">
        <x:f>'净值底稿'!Q1209</x:f>
        <x:v>2.1665</x:v>
      </x:c>
      <x:c r="F1247" s="33">
        <x:f t="shared" si="718"/>
        <x:v>-1.5116334832871337E-2</x:v>
      </x:c>
      <x:c r="G1247" s="33">
        <x:f t="shared" si="719"/>
        <x:v>-2.021197582708989E-2</x:v>
      </x:c>
      <x:c r="H1247" s="33">
        <x:f t="shared" si="720"/>
        <x:v>5.1567065833957315E-4</x:v>
      </x:c>
      <x:c r="I1247" s="33">
        <x:f t="shared" si="721"/>
        <x:v>1.0447273914462984E-2</x:v>
      </x:c>
      <x:c r="J1247" s="34">
        <x:f t="shared" si="722"/>
        <x:v>0.14672360520785571</x:v>
      </x:c>
      <x:c r="K1247" s="34">
        <x:f t="shared" si="723"/>
        <x:v>0.14344285133887713</x:v>
      </x:c>
      <x:c r="L1247" s="34">
        <x:f t="shared" si="724"/>
        <x:v>0.95736739966906304</x:v>
      </x:c>
      <x:c r="M1247" s="34">
        <x:f t="shared" si="725"/>
        <x:v>8.8746850646790512E-2</x:v>
      </x:c>
      <x:c r="N1247" s="34">
        <x:f t="shared" si="696"/>
        <x:v>1.3362807068625864</x:v>
      </x:c>
      <x:c r="O1247" s="35">
        <x:f t="shared" si="697"/>
        <x:v>0.21714483720116412</x:v>
      </x:c>
      <x:c r="P1247" s="26" t="b">
        <x:f t="shared" si="698"/>
        <x:v>0</x:v>
      </x:c>
      <x:c r="Q1247" s="26" t="b">
        <x:f t="shared" si="699"/>
        <x:v>0</x:v>
      </x:c>
      <x:c r="R1247" s="26" t="b">
        <x:f t="shared" si="700"/>
        <x:v>0</x:v>
      </x:c>
      <x:c r="S1247" s="26" t="b">
        <x:f t="shared" si="726"/>
        <x:v>0</x:v>
      </x:c>
      <x:c r="T1247" s="26" t="str">
        <x:f t="shared" si="727"/>
        <x:v>不调</x:v>
      </x:c>
      <x:c r="U1247" s="34">
        <x:f t="shared" si="701"/>
        <x:v>0.14672360520785571</x:v>
      </x:c>
      <x:c r="V1247" s="34">
        <x:f t="shared" si="702"/>
        <x:v>0.14344285133887713</x:v>
      </x:c>
      <x:c r="W1247" s="34">
        <x:f t="shared" si="703"/>
        <x:v>0.95736739966906304</x:v>
      </x:c>
      <x:c r="X1247" s="34">
        <x:f t="shared" si="704"/>
        <x:v>8.8746850646790512E-2</x:v>
      </x:c>
      <x:c r="Y1247" s="34">
        <x:f t="shared" si="728"/>
        <x:v>0.99995880187477393</x:v>
      </x:c>
      <x:c r="Z1247" s="34">
        <x:f t="shared" si="705"/>
        <x:v>0.14671756047039475</x:v>
      </x:c>
      <x:c r="AA1247" s="34">
        <x:f t="shared" si="706"/>
        <x:v>0.14343694176232488</x:v>
      </x:c>
      <x:c r="AB1247" s="34">
        <x:f t="shared" si="707"/>
        <x:v>0.95732795792704406</x:v>
      </x:c>
      <x:c r="AC1247" s="34">
        <x:f t="shared" si="708"/>
        <x:v>8.8743194442924139E-2</x:v>
      </x:c>
      <x:c r="AD1247" s="34">
        <x:f t="shared" si="709"/>
        <x:v>1.3362256546026881</x:v>
      </x:c>
      <x:c r="AE1247" s="34">
        <x:f t="shared" si="729"/>
        <x:v>1.3400807352821844</x:v>
      </x:c>
      <x:c r="AF1247" s="33">
        <x:f t="shared" si="710"/>
        <x:v>-2.8767525552738649E-3</x:v>
      </x:c>
      <x:c r="AG1247" s="33">
        <x:f t="shared" si="730"/>
        <x:v>-2.8767525552738649E-3</x:v>
      </x:c>
      <x:c r="AH1247" s="30">
        <x:f t="shared" si="731"/>
        <x:v>45565</x:v>
      </x:c>
      <x:c r="AI1247" s="36">
        <x:f t="shared" si="711"/>
        <x:v>2024</x:v>
      </x:c>
      <x:c r="AJ1247" s="36">
        <x:f t="shared" si="712"/>
        <x:v>12</x:v>
      </x:c>
      <x:c r="AK1247" s="26">
        <x:f t="shared" si="713"/>
        <x:v>0</x:v>
      </x:c>
      <x:c r="AL1247" s="34">
        <x:f t="shared" si="732"/>
        <x:v>1.3147000675645812</x:v>
      </x:c>
      <x:c r="AM1247" s="35" t="str">
        <x:f t="shared" si="714"/>
      </x:c>
      <x:c r="AN1247" s="34">
        <x:f t="shared" si="733"/>
        <x:v>1.3400807352821844</x:v>
      </x:c>
      <x:c r="AO1247" s="35">
        <x:f t="shared" si="715"/>
        <x:v>-2.8767525552738649E-3</x:v>
      </x:c>
      <x:c r="AP1247" s="31">
        <x:f t="shared" si="716"/>
        <x:v>1</x:v>
      </x:c>
      <x:c r="AQ1247" s="26" t="b">
        <x:f t="shared" si="717"/>
        <x:v>1</x:v>
      </x:c>
    </x:row>
    <x:row r="1248">
      <x:c r="A1248" s="30" t="n">
        <x:f>'净值底稿'!A1210</x:f>
        <x:v>45650</x:v>
      </x:c>
      <x:c r="B1248" s="32" t="n">
        <x:f>'净值底稿'!F1210</x:f>
        <x:v>2.0072165913449824</x:v>
      </x:c>
      <x:c r="C1248" s="32" t="n">
        <x:f>'净值底稿'!O1210</x:f>
        <x:v>1.3547363061065014</x:v>
      </x:c>
      <x:c r="D1248" s="32" t="n">
        <x:f>'净值底稿'!P1210</x:f>
        <x:v>1.7443</x:v>
      </x:c>
      <x:c r="E1248" s="32" t="n">
        <x:f>'净值底稿'!Q1210</x:f>
        <x:v>2.1597</x:v>
      </x:c>
      <x:c r="F1248" s="33">
        <x:f t="shared" si="718"/>
        <x:v>8.0580821823679205E-3</x:v>
      </x:c>
      <x:c r="G1248" s="33">
        <x:f t="shared" si="719"/>
        <x:v>1.3295689340273364E-2</x:v>
      </x:c>
      <x:c r="H1248" s="33">
        <x:f t="shared" si="720"/>
        <x:v>-1.0880769671286483E-3</x:v>
      </x:c>
      <x:c r="I1248" s="33">
        <x:f t="shared" si="721"/>
        <x:v>-3.1387029771521302E-3</x:v>
      </x:c>
      <x:c r="J1248" s="34">
        <x:f t="shared" si="722"/>
        <x:v>0.14789982263026172</x:v>
      </x:c>
      <x:c r="K1248" s="34">
        <x:f t="shared" si="723"/>
        <x:v>0.14534403477991564</x:v>
      </x:c>
      <x:c r="L1248" s="34">
        <x:f t="shared" si="724"/>
        <x:v>0.95628631142603537</x:v>
      </x:c>
      <x:c r="M1248" s="34">
        <x:f t="shared" si="725"/>
        <x:v>8.8464655914324147E-2</x:v>
      </x:c>
      <x:c r="N1248" s="34">
        <x:f t="shared" si="696"/>
        <x:v>1.3379948247505367</x:v>
      </x:c>
      <x:c r="O1248" s="35">
        <x:f t="shared" si="697"/>
        <x:v>0.21916666042774222</x:v>
      </x:c>
      <x:c r="P1248" s="26" t="b">
        <x:f t="shared" si="698"/>
        <x:v>0</x:v>
      </x:c>
      <x:c r="Q1248" s="26" t="b">
        <x:f t="shared" si="699"/>
        <x:v>0</x:v>
      </x:c>
      <x:c r="R1248" s="26" t="b">
        <x:f t="shared" si="700"/>
        <x:v>0</x:v>
      </x:c>
      <x:c r="S1248" s="26" t="b">
        <x:f t="shared" si="726"/>
        <x:v>0</x:v>
      </x:c>
      <x:c r="T1248" s="26" t="str">
        <x:f t="shared" si="727"/>
        <x:v>不调</x:v>
      </x:c>
      <x:c r="U1248" s="34">
        <x:f t="shared" si="701"/>
        <x:v>0.14789982263026172</x:v>
      </x:c>
      <x:c r="V1248" s="34">
        <x:f t="shared" si="702"/>
        <x:v>0.14534403477991564</x:v>
      </x:c>
      <x:c r="W1248" s="34">
        <x:f t="shared" si="703"/>
        <x:v>0.95628631142603537</x:v>
      </x:c>
      <x:c r="X1248" s="34">
        <x:f t="shared" si="704"/>
        <x:v>8.8464655914324147E-2</x:v>
      </x:c>
      <x:c r="Y1248" s="34">
        <x:f t="shared" si="728"/>
        <x:v>0.99998626710299976</x:v>
      </x:c>
      <x:c r="Z1248" s="34">
        <x:f t="shared" si="705"/>
        <x:v>0.14789779153723118</x:v>
      </x:c>
      <x:c r="AA1248" s="34">
        <x:f t="shared" si="706"/>
        <x:v>0.14534203878525642</x:v>
      </x:c>
      <x:c r="AB1248" s="34">
        <x:f t="shared" si="707"/>
        <x:v>0.95627317884461782</x:v>
      </x:c>
      <x:c r="AC1248" s="34">
        <x:f t="shared" si="708"/>
        <x:v>8.8463441038316312E-2</x:v>
      </x:c>
      <x:c r="AD1248" s="34">
        <x:f t="shared" si="709"/>
        <x:v>1.3379764502054217</x:v>
      </x:c>
      <x:c r="AE1248" s="34">
        <x:f t="shared" si="729"/>
        <x:v>1.3400807352821844</x:v>
      </x:c>
      <x:c r="AF1248" s="33">
        <x:f t="shared" si="710"/>
        <x:v>-1.5702673886432983E-3</x:v>
      </x:c>
      <x:c r="AG1248" s="33">
        <x:f t="shared" si="730"/>
        <x:v>1.3102544444516528E-3</x:v>
      </x:c>
      <x:c r="AH1248" s="30">
        <x:f t="shared" si="731"/>
        <x:v>45565</x:v>
      </x:c>
      <x:c r="AI1248" s="36">
        <x:f t="shared" si="711"/>
        <x:v>2024</x:v>
      </x:c>
      <x:c r="AJ1248" s="36">
        <x:f t="shared" si="712"/>
        <x:v>12</x:v>
      </x:c>
      <x:c r="AK1248" s="26">
        <x:f t="shared" si="713"/>
        <x:v>0</x:v>
      </x:c>
      <x:c r="AL1248" s="34">
        <x:f t="shared" si="732"/>
        <x:v>1.3147000675645812</x:v>
      </x:c>
      <x:c r="AM1248" s="35" t="str">
        <x:f t="shared" si="714"/>
      </x:c>
      <x:c r="AN1248" s="34">
        <x:f t="shared" si="733"/>
        <x:v>1.3400807352821844</x:v>
      </x:c>
      <x:c r="AO1248" s="35">
        <x:f t="shared" si="715"/>
        <x:v>-1.5702673886432983E-3</x:v>
      </x:c>
      <x:c r="AP1248" s="31">
        <x:f t="shared" si="716"/>
        <x:v>1</x:v>
      </x:c>
      <x:c r="AQ1248" s="26" t="b">
        <x:f t="shared" si="717"/>
        <x:v>1</x:v>
      </x:c>
    </x:row>
    <x:row r="1249">
      <x:c r="A1249" s="30" t="n">
        <x:f>'净值底稿'!A1211</x:f>
        <x:v>45651</x:v>
      </x:c>
      <x:c r="B1249" s="32" t="n">
        <x:f>'净值底稿'!F1211</x:f>
        <x:v>2.0024641670447574</x:v>
      </x:c>
      <x:c r="C1249" s="32" t="n">
        <x:f>'净值底稿'!O1211</x:f>
        <x:v>1.3423526572781266</x:v>
      </x:c>
      <x:c r="D1249" s="32" t="n">
        <x:f>'净值底稿'!P1211</x:f>
        <x:v>1.7429</x:v>
      </x:c>
      <x:c r="E1249" s="32" t="n">
        <x:f>'净值底稿'!Q1211</x:f>
        <x:v>2.1613</x:v>
      </x:c>
      <x:c r="F1249" s="33">
        <x:f t="shared" si="718"/>
        <x:v>-2.3676689006643103E-3</x:v>
      </x:c>
      <x:c r="G1249" s="33">
        <x:f t="shared" si="719"/>
        <x:v>-9.1410031402829883E-3</x:v>
      </x:c>
      <x:c r="H1249" s="33">
        <x:f t="shared" si="720"/>
        <x:v>-8.0261422920369085E-4</x:v>
      </x:c>
      <x:c r="I1249" s="33">
        <x:f t="shared" si="721"/>
        <x:v>7.4084363569015821E-4</x:v>
      </x:c>
      <x:c r="J1249" s="34">
        <x:f t="shared" si="722"/>
        <x:v>0.14754761853573153</x:v>
      </x:c>
      <x:c r="K1249" s="34">
        <x:f t="shared" si="723"/>
        <x:v>0.14401346675230525</x:v>
      </x:c>
      <x:c r="L1249" s="34">
        <x:f t="shared" si="724"/>
        <x:v>0.95550566038427132</x:v>
      </x:c>
      <x:c r="M1249" s="34">
        <x:f t="shared" si="725"/>
        <x:v>8.8528978615600801E-2</x:v>
      </x:c>
      <x:c r="N1249" s="34">
        <x:f t="shared" si="696"/>
        <x:v>1.3355957242879088</x:v>
      </x:c>
      <x:c r="O1249" s="35">
        <x:f t="shared" si="697"/>
        <x:v>0.21830040332263462</x:v>
      </x:c>
      <x:c r="P1249" s="26" t="b">
        <x:f t="shared" si="698"/>
        <x:v>0</x:v>
      </x:c>
      <x:c r="Q1249" s="26" t="b">
        <x:f t="shared" si="699"/>
        <x:v>0</x:v>
      </x:c>
      <x:c r="R1249" s="26" t="b">
        <x:f t="shared" si="700"/>
        <x:v>0</x:v>
      </x:c>
      <x:c r="S1249" s="26" t="b">
        <x:f t="shared" si="726"/>
        <x:v>0</x:v>
      </x:c>
      <x:c r="T1249" s="26" t="str">
        <x:f t="shared" si="727"/>
        <x:v>不调</x:v>
      </x:c>
      <x:c r="U1249" s="34">
        <x:f t="shared" si="701"/>
        <x:v>0.14754761853573153</x:v>
      </x:c>
      <x:c r="V1249" s="34">
        <x:f t="shared" si="702"/>
        <x:v>0.14401346675230525</x:v>
      </x:c>
      <x:c r="W1249" s="34">
        <x:f t="shared" si="703"/>
        <x:v>0.95550566038427132</x:v>
      </x:c>
      <x:c r="X1249" s="34">
        <x:f t="shared" si="704"/>
        <x:v>8.8528978615600801E-2</x:v>
      </x:c>
      <x:c r="Y1249" s="34">
        <x:f t="shared" si="728"/>
        <x:v>0.99998626710299976</x:v>
      </x:c>
      <x:c r="Z1249" s="34">
        <x:f t="shared" si="705"/>
        <x:v>0.14754559227948355</x:v>
      </x:c>
      <x:c r="AA1249" s="34">
        <x:f t="shared" si="706"/>
        <x:v>0.1440114890301997</x:v>
      </x:c>
      <x:c r="AB1249" s="34">
        <x:f t="shared" si="707"/>
        <x:v>0.95549253852345406</x:v>
      </x:c>
      <x:c r="AC1249" s="34">
        <x:f t="shared" si="708"/>
        <x:v>8.8527762856255937E-2</x:v>
      </x:c>
      <x:c r="AD1249" s="34">
        <x:f t="shared" si="709"/>
        <x:v>1.3355773826893933</x:v>
      </x:c>
      <x:c r="AE1249" s="34">
        <x:f t="shared" si="729"/>
        <x:v>1.3400807352821844</x:v>
      </x:c>
      <x:c r="AF1249" s="33">
        <x:f t="shared" si="710"/>
        <x:v>-3.3605084188027545E-3</x:v>
      </x:c>
      <x:c r="AG1249" s="33">
        <x:f t="shared" si="730"/>
        <x:v>-1.7930566084777277E-3</x:v>
      </x:c>
      <x:c r="AH1249" s="30">
        <x:f t="shared" si="731"/>
        <x:v>45565</x:v>
      </x:c>
      <x:c r="AI1249" s="36">
        <x:f t="shared" si="711"/>
        <x:v>2024</x:v>
      </x:c>
      <x:c r="AJ1249" s="36">
        <x:f t="shared" si="712"/>
        <x:v>12</x:v>
      </x:c>
      <x:c r="AK1249" s="26">
        <x:f t="shared" si="713"/>
        <x:v>0</x:v>
      </x:c>
      <x:c r="AL1249" s="34">
        <x:f t="shared" si="732"/>
        <x:v>1.3147000675645812</x:v>
      </x:c>
      <x:c r="AM1249" s="35" t="str">
        <x:f t="shared" si="714"/>
      </x:c>
      <x:c r="AN1249" s="34">
        <x:f t="shared" si="733"/>
        <x:v>1.3400807352821844</x:v>
      </x:c>
      <x:c r="AO1249" s="35">
        <x:f t="shared" si="715"/>
        <x:v>-3.3605084188027545E-3</x:v>
      </x:c>
      <x:c r="AP1249" s="31">
        <x:f t="shared" si="716"/>
        <x:v>1</x:v>
      </x:c>
      <x:c r="AQ1249" s="26" t="b">
        <x:f t="shared" si="717"/>
        <x:v>1</x:v>
      </x:c>
    </x:row>
    <x:row r="1250">
      <x:c r="A1250" s="30" t="n">
        <x:f>'净值底稿'!A1212</x:f>
        <x:v>45652</x:v>
      </x:c>
      <x:c r="B1250" s="32" t="n">
        <x:f>'净值底稿'!F1212</x:f>
        <x:v>2.0691725238706327</x:v>
      </x:c>
      <x:c r="C1250" s="32" t="n">
        <x:f>'净值底稿'!O1212</x:f>
        <x:v>1.3522143888415044</x:v>
      </x:c>
      <x:c r="D1250" s="32" t="n">
        <x:f>'净值底稿'!P1212</x:f>
        <x:v>1.7435</x:v>
      </x:c>
      <x:c r="E1250" s="32" t="n">
        <x:f>'净值底稿'!Q1212</x:f>
        <x:v>2.1657</x:v>
      </x:c>
      <x:c r="F1250" s="33">
        <x:f t="shared" si="718"/>
        <x:v>3.3313133849642629E-2</x:v>
      </x:c>
      <x:c r="G1250" s="33">
        <x:f t="shared" si="719"/>
        <x:v>7.3466026307678067E-3</x:v>
      </x:c>
      <x:c r="H1250" s="33">
        <x:f t="shared" si="720"/>
        <x:v>3.4425382982394837E-4</x:v>
      </x:c>
      <x:c r="I1250" s="33">
        <x:f t="shared" si="721"/>
        <x:v>2.0358117799472719E-3</x:v>
      </x:c>
      <x:c r="J1250" s="34">
        <x:f t="shared" si="722"/>
        <x:v>0.1524607983440148</x:v>
      </x:c>
      <x:c r="K1250" s="34">
        <x:f t="shared" si="723"/>
        <x:v>0.14506948421436974</x:v>
      </x:c>
      <x:c r="L1250" s="34">
        <x:f t="shared" si="724"/>
        <x:v>0.95582147048920896</x:v>
      </x:c>
      <x:c r="M1250" s="34">
        <x:f t="shared" si="725"/>
        <x:v>8.8707988718731076E-2</x:v>
      </x:c>
      <x:c r="N1250" s="34">
        <x:f t="shared" si="696"/>
        <x:v>1.3420597417663245</x:v>
      </x:c>
      <x:c r="O1250" s="35">
        <x:f t="shared" si="697"/>
        <x:v>0.22169674962963731</x:v>
      </x:c>
      <x:c r="P1250" s="26" t="b">
        <x:f t="shared" si="698"/>
        <x:v>0</x:v>
      </x:c>
      <x:c r="Q1250" s="26" t="b">
        <x:f t="shared" si="699"/>
        <x:v>0</x:v>
      </x:c>
      <x:c r="R1250" s="26" t="b">
        <x:f t="shared" si="700"/>
        <x:v>0</x:v>
      </x:c>
      <x:c r="S1250" s="26" t="b">
        <x:f t="shared" si="726"/>
        <x:v>0</x:v>
      </x:c>
      <x:c r="T1250" s="26" t="str">
        <x:f t="shared" si="727"/>
        <x:v>不调</x:v>
      </x:c>
      <x:c r="U1250" s="34">
        <x:f t="shared" si="701"/>
        <x:v>0.1524607983440148</x:v>
      </x:c>
      <x:c r="V1250" s="34">
        <x:f t="shared" si="702"/>
        <x:v>0.14506948421436974</x:v>
      </x:c>
      <x:c r="W1250" s="34">
        <x:f t="shared" si="703"/>
        <x:v>0.95582147048920896</x:v>
      </x:c>
      <x:c r="X1250" s="34">
        <x:f t="shared" si="704"/>
        <x:v>8.8707988718731076E-2</x:v>
      </x:c>
      <x:c r="Y1250" s="34">
        <x:f t="shared" si="728"/>
        <x:v>0.99998626710299976</x:v>
      </x:c>
      <x:c r="Z1250" s="34">
        <x:f t="shared" si="705"/>
        <x:v>0.15245870461557456</x:v>
      </x:c>
      <x:c r="AA1250" s="34">
        <x:f t="shared" si="706"/>
        <x:v>0.14506749199008515</x:v>
      </x:c>
      <x:c r="AB1250" s="34">
        <x:f t="shared" si="707"/>
        <x:v>0.95580834429140415</x:v>
      </x:c>
      <x:c r="AC1250" s="34">
        <x:f t="shared" si="708"/>
        <x:v>8.8706770501058907E-2</x:v>
      </x:c>
      <x:c r="AD1250" s="34">
        <x:f t="shared" si="709"/>
        <x:v>1.3420413113981227</x:v>
      </x:c>
      <x:c r="AE1250" s="34">
        <x:f t="shared" si="729"/>
        <x:v>1.3420413113981227</x:v>
      </x:c>
      <x:c r="AF1250" s="33">
        <x:f t="shared" si="710"/>
        <x:v>0</x:v>
      </x:c>
      <x:c r="AG1250" s="33">
        <x:f t="shared" si="730"/>
        <x:v>4.8398009673638054E-3</x:v>
      </x:c>
      <x:c r="AH1250" s="30">
        <x:f t="shared" si="731"/>
        <x:v>45565</x:v>
      </x:c>
      <x:c r="AI1250" s="36">
        <x:f t="shared" si="711"/>
        <x:v>2024</x:v>
      </x:c>
      <x:c r="AJ1250" s="36">
        <x:f t="shared" si="712"/>
        <x:v>12</x:v>
      </x:c>
      <x:c r="AK1250" s="26">
        <x:f t="shared" si="713"/>
        <x:v>0</x:v>
      </x:c>
      <x:c r="AL1250" s="34">
        <x:f t="shared" si="732"/>
        <x:v>1.3147000675645812</x:v>
      </x:c>
      <x:c r="AM1250" s="35" t="str">
        <x:f t="shared" si="714"/>
      </x:c>
      <x:c r="AN1250" s="34">
        <x:f t="shared" si="733"/>
        <x:v>1.3420413113981227</x:v>
      </x:c>
      <x:c r="AO1250" s="35">
        <x:f t="shared" si="715"/>
        <x:v>0</x:v>
      </x:c>
      <x:c r="AP1250" s="31">
        <x:f t="shared" si="716"/>
        <x:v>1</x:v>
      </x:c>
      <x:c r="AQ1250" s="26" t="b">
        <x:f t="shared" si="717"/>
        <x:v>1</x:v>
      </x:c>
    </x:row>
    <x:row r="1251">
      <x:c r="A1251" s="30" t="n">
        <x:f>'净值底稿'!A1213</x:f>
        <x:v>45653</x:v>
      </x:c>
      <x:c r="B1251" s="32" t="n">
        <x:f>'净值底稿'!F1213</x:f>
        <x:v>2.0427897040338</x:v>
      </x:c>
      <x:c r="C1251" s="32" t="n">
        <x:f>'净值底稿'!O1213</x:f>
        <x:v>1.359478894858122</x:v>
      </x:c>
      <x:c r="D1251" s="32" t="n">
        <x:f>'净值底稿'!P1213</x:f>
        <x:v>1.7469</x:v>
      </x:c>
      <x:c r="E1251" s="32" t="n">
        <x:f>'净值底稿'!Q1213</x:f>
        <x:v>2.1672</x:v>
      </x:c>
      <x:c r="F1251" s="33">
        <x:f t="shared" si="718"/>
        <x:v>-1.2750420534040519E-2</x:v>
      </x:c>
      <x:c r="G1251" s="33">
        <x:f t="shared" si="719"/>
        <x:v>5.3723034428301286E-3</x:v>
      </x:c>
      <x:c r="H1251" s="33">
        <x:f t="shared" si="720"/>
        <x:v>1.9501003728132904E-3</x:v>
      </x:c>
      <x:c r="I1251" s="33">
        <x:f t="shared" si="721"/>
        <x:v>6.9261670591469482E-4</x:v>
      </x:c>
      <x:c r="J1251" s="34">
        <x:f t="shared" si="722"/>
        <x:v>0.15051479201765092</x:v>
      </x:c>
      <x:c r="K1251" s="34">
        <x:f t="shared" si="723"/>
        <x:v>0.14584683857674621</x:v>
      </x:c>
      <x:c r="L1251" s="34">
        <x:f t="shared" si="724"/>
        <x:v>0.95767226649994486</x:v>
      </x:c>
      <x:c r="M1251" s="34">
        <x:f t="shared" si="725"/>
        <x:v>8.876821029223568E-2</x:v>
      </x:c>
      <x:c r="N1251" s="34">
        <x:f t="shared" si="696"/>
        <x:v>1.3428021073865777</x:v>
      </x:c>
      <x:c r="O1251" s="35">
        <x:f t="shared" si="697"/>
        <x:v>0.22070387659071342</x:v>
      </x:c>
      <x:c r="P1251" s="26" t="b">
        <x:f t="shared" si="698"/>
        <x:v>0</x:v>
      </x:c>
      <x:c r="Q1251" s="26" t="b">
        <x:f t="shared" si="699"/>
        <x:v>0</x:v>
      </x:c>
      <x:c r="R1251" s="26" t="b">
        <x:f t="shared" si="700"/>
        <x:v>0</x:v>
      </x:c>
      <x:c r="S1251" s="26" t="b">
        <x:f t="shared" si="726"/>
        <x:v>0</x:v>
      </x:c>
      <x:c r="T1251" s="26" t="str">
        <x:f t="shared" si="727"/>
        <x:v>不调</x:v>
      </x:c>
      <x:c r="U1251" s="34">
        <x:f t="shared" si="701"/>
        <x:v>0.15051479201765092</x:v>
      </x:c>
      <x:c r="V1251" s="34">
        <x:f t="shared" si="702"/>
        <x:v>0.14584683857674621</x:v>
      </x:c>
      <x:c r="W1251" s="34">
        <x:f t="shared" si="703"/>
        <x:v>0.95767226649994486</x:v>
      </x:c>
      <x:c r="X1251" s="34">
        <x:f t="shared" si="704"/>
        <x:v>8.876821029223568E-2</x:v>
      </x:c>
      <x:c r="Y1251" s="34">
        <x:f t="shared" si="728"/>
        <x:v>0.99998626710299976</x:v>
      </x:c>
      <x:c r="Z1251" s="34">
        <x:f t="shared" si="705"/>
        <x:v>0.15051272501351512</x:v>
      </x:c>
      <x:c r="AA1251" s="34">
        <x:f t="shared" si="706"/>
        <x:v>0.14584483567713422</x:v>
      </x:c>
      <x:c r="AB1251" s="34">
        <x:f t="shared" si="707"/>
        <x:v>0.95765911488534905</x:v>
      </x:c>
      <x:c r="AC1251" s="34">
        <x:f t="shared" si="708"/>
        <x:v>8.8766991247546848E-2</x:v>
      </x:c>
      <x:c r="AD1251" s="34">
        <x:f t="shared" si="709"/>
        <x:v>1.3427836668235451</x:v>
      </x:c>
      <x:c r="AE1251" s="34">
        <x:f t="shared" si="729"/>
        <x:v>1.3427836668235451</x:v>
      </x:c>
      <x:c r="AF1251" s="33">
        <x:f t="shared" si="710"/>
        <x:v>0</x:v>
      </x:c>
      <x:c r="AG1251" s="33">
        <x:f t="shared" si="730"/>
        <x:v>5.5315392985111345E-4</x:v>
      </x:c>
      <x:c r="AH1251" s="30">
        <x:f t="shared" si="731"/>
        <x:v>45565</x:v>
      </x:c>
      <x:c r="AI1251" s="36">
        <x:f t="shared" si="711"/>
        <x:v>2024</x:v>
      </x:c>
      <x:c r="AJ1251" s="36">
        <x:f t="shared" si="712"/>
        <x:v>12</x:v>
      </x:c>
      <x:c r="AK1251" s="26">
        <x:f t="shared" si="713"/>
        <x:v>0</x:v>
      </x:c>
      <x:c r="AL1251" s="34">
        <x:f t="shared" si="732"/>
        <x:v>1.3147000675645812</x:v>
      </x:c>
      <x:c r="AM1251" s="35" t="str">
        <x:f t="shared" si="714"/>
      </x:c>
      <x:c r="AN1251" s="34">
        <x:f t="shared" si="733"/>
        <x:v>1.3427836668235451</x:v>
      </x:c>
      <x:c r="AO1251" s="35">
        <x:f t="shared" si="715"/>
        <x:v>0</x:v>
      </x:c>
      <x:c r="AP1251" s="31">
        <x:f t="shared" si="716"/>
        <x:v>1</x:v>
      </x:c>
      <x:c r="AQ1251" s="26" t="b">
        <x:f t="shared" si="717"/>
        <x:v>1</x:v>
      </x:c>
    </x:row>
    <x:row r="1252">
      <x:c r="A1252" s="30" t="n">
        <x:f>'净值底稿'!A1214</x:f>
        <x:v>45656</x:v>
      </x:c>
      <x:c r="B1252" s="32" t="n">
        <x:f>'净值底稿'!F1214</x:f>
        <x:v>2.0276503558847074</x:v>
      </x:c>
      <x:c r="C1252" s="32" t="n">
        <x:f>'净值底稿'!O1214</x:f>
        <x:v>1.3591866093595397</x:v>
      </x:c>
      <x:c r="D1252" s="32" t="n">
        <x:f>'净值底稿'!P1214</x:f>
        <x:v>1.7466</x:v>
      </x:c>
      <x:c r="E1252" s="32" t="n">
        <x:f>'净值底稿'!Q1214</x:f>
        <x:v>2.1599</x:v>
      </x:c>
      <x:c r="F1252" s="33">
        <x:f t="shared" si="718"/>
        <x:v>-7.4111143791246725E-3</x:v>
      </x:c>
      <x:c r="G1252" s="33">
        <x:f t="shared" si="719"/>
        <x:v>-2.1499818767900525E-4</x:v>
      </x:c>
      <x:c r="H1252" s="33">
        <x:f t="shared" si="720"/>
        <x:v>-1.7173278378845858E-4</x:v>
      </x:c>
      <x:c r="I1252" s="33">
        <x:f t="shared" si="721"/>
        <x:v>-3.368401624215478E-3</x:v>
      </x:c>
      <x:c r="J1252" s="34">
        <x:f t="shared" si="722"/>
        <x:v>0.14939725799292622</x:v>
      </x:c>
      <x:c r="K1252" s="34">
        <x:f t="shared" si="723"/>
        <x:v>0.14581347930178129</x:v>
      </x:c>
      <x:c r="L1252" s="34">
        <x:f t="shared" si="724"/>
        <x:v>0.95749465341962936</x:v>
      </x:c>
      <x:c r="M1252" s="34">
        <x:f t="shared" si="725"/>
        <x:v>8.8467988370051889E-2</x:v>
      </x:c>
      <x:c r="N1252" s="34">
        <x:f t="shared" si="696"/>
        <x:v>1.3411733790843887</x:v>
      </x:c>
      <x:c r="O1252" s="35">
        <x:f t="shared" si="697"/>
        <x:v>0.22011377641289462</x:v>
      </x:c>
      <x:c r="P1252" s="26" t="b">
        <x:f t="shared" si="698"/>
        <x:v>0</x:v>
      </x:c>
      <x:c r="Q1252" s="26" t="b">
        <x:f t="shared" si="699"/>
        <x:v>0</x:v>
      </x:c>
      <x:c r="R1252" s="26" t="b">
        <x:f t="shared" si="700"/>
        <x:v>0</x:v>
      </x:c>
      <x:c r="S1252" s="26" t="b">
        <x:f t="shared" si="726"/>
        <x:v>0</x:v>
      </x:c>
      <x:c r="T1252" s="26" t="str">
        <x:f t="shared" si="727"/>
        <x:v>不调</x:v>
      </x:c>
      <x:c r="U1252" s="34">
        <x:f t="shared" si="701"/>
        <x:v>0.14939725799292622</x:v>
      </x:c>
      <x:c r="V1252" s="34">
        <x:f t="shared" si="702"/>
        <x:v>0.14581347930178129</x:v>
      </x:c>
      <x:c r="W1252" s="34">
        <x:f t="shared" si="703"/>
        <x:v>0.95749465341962936</x:v>
      </x:c>
      <x:c r="X1252" s="34">
        <x:f t="shared" si="704"/>
        <x:v>8.8467988370051889E-2</x:v>
      </x:c>
      <x:c r="Y1252" s="34">
        <x:f t="shared" si="728"/>
        <x:v>0.99995880187477393</x:v>
      </x:c>
      <x:c r="Z1252" s="34">
        <x:f t="shared" si="705"/>
        <x:v>0.149391103105983</x:v>
      </x:c>
      <x:c r="AA1252" s="34">
        <x:f t="shared" si="706"/>
        <x:v>0.14580747205980138</x:v>
      </x:c>
      <x:c r="AB1252" s="34">
        <x:f t="shared" si="707"/>
        <x:v>0.95745520643499449</x:v>
      </x:c>
      <x:c r="AC1252" s="34">
        <x:f t="shared" si="708"/>
        <x:v>8.8464343654788516E-2</x:v>
      </x:c>
      <x:c r="AD1252" s="34">
        <x:f t="shared" si="709"/>
        <x:v>1.3411181252555673</x:v>
      </x:c>
      <x:c r="AE1252" s="34">
        <x:f t="shared" si="729"/>
        <x:v>1.3427836668235451</x:v>
      </x:c>
      <x:c r="AF1252" s="33">
        <x:f t="shared" si="710"/>
        <x:v>-1.2403647803653772E-3</x:v>
      </x:c>
      <x:c r="AG1252" s="33">
        <x:f t="shared" si="730"/>
        <x:v>-1.2403647803653772E-3</x:v>
      </x:c>
      <x:c r="AH1252" s="30">
        <x:f t="shared" si="731"/>
        <x:v>45565</x:v>
      </x:c>
      <x:c r="AI1252" s="36">
        <x:f t="shared" si="711"/>
        <x:v>2024</x:v>
      </x:c>
      <x:c r="AJ1252" s="36">
        <x:f t="shared" si="712"/>
        <x:v>12</x:v>
      </x:c>
      <x:c r="AK1252" s="26">
        <x:f t="shared" si="713"/>
        <x:v>0</x:v>
      </x:c>
      <x:c r="AL1252" s="34">
        <x:f t="shared" si="732"/>
        <x:v>1.3147000675645812</x:v>
      </x:c>
      <x:c r="AM1252" s="35" t="str">
        <x:f t="shared" si="714"/>
      </x:c>
      <x:c r="AN1252" s="34">
        <x:f t="shared" si="733"/>
        <x:v>1.3427836668235451</x:v>
      </x:c>
      <x:c r="AO1252" s="35">
        <x:f t="shared" si="715"/>
        <x:v>-1.2403647803653772E-3</x:v>
      </x:c>
      <x:c r="AP1252" s="31">
        <x:f t="shared" si="716"/>
        <x:v>1</x:v>
      </x:c>
      <x:c r="AQ1252" s="26" t="b">
        <x:f t="shared" si="717"/>
        <x:v>1</x:v>
      </x:c>
    </x:row>
    <x:row r="1253">
      <x:c r="A1253" s="30" t="n">
        <x:f>'净值底稿'!A1215</x:f>
        <x:v>45657</x:v>
      </x:c>
      <x:c r="B1253" s="32" t="n">
        <x:f>'净值底稿'!F1215</x:f>
        <x:v>1.973002955201375</x:v>
      </x:c>
      <x:c r="C1253" s="32" t="n">
        <x:f>'净值底稿'!O1215</x:f>
        <x:v>1.3278275771492087</x:v>
      </x:c>
      <x:c r="D1253" s="32" t="n">
        <x:f>'净值底稿'!P1215</x:f>
        <x:v>1.7497</x:v>
      </x:c>
      <x:c r="E1253" s="32" t="n">
        <x:f>'净值底稿'!Q1215</x:f>
        <x:v>2.1541</x:v>
      </x:c>
      <x:c r="F1253" s="33">
        <x:f t="shared" si="718"/>
        <x:v>-2.6951096634946548E-2</x:v>
      </x:c>
      <x:c r="G1253" s="33">
        <x:f t="shared" si="719"/>
        <x:v>-2.3071910798994399E-2</x:v>
      </x:c>
      <x:c r="H1253" s="33">
        <x:f t="shared" si="720"/>
        <x:v>1.7748769036987078E-3</x:v>
      </x:c>
      <x:c r="I1253" s="33">
        <x:f t="shared" si="721"/>
        <x:v>-2.6853095050696218E-3</x:v>
      </x:c>
      <x:c r="J1253" s="34">
        <x:f t="shared" si="722"/>
        <x:v>0.1453648490497724</x:v>
      </x:c>
      <x:c r="K1253" s="34">
        <x:f t="shared" si="723"/>
        <x:v>0.14244341507061078</x:v>
      </x:c>
      <x:c r="L1253" s="34">
        <x:f t="shared" si="724"/>
        <x:v>0.95915457156722206</x:v>
      </x:c>
      <x:c r="M1253" s="34">
        <x:f t="shared" si="725"/>
        <x:v>8.8226789511912568E-2</x:v>
      </x:c>
      <x:c r="N1253" s="34">
        <x:f t="shared" si="696"/>
        <x:v>1.3351896251995179</x:v>
      </x:c>
      <x:c r="O1253" s="35">
        <x:f t="shared" si="697"/>
        <x:v>0.21555609681836457</x:v>
      </x:c>
      <x:c r="P1253" s="26" t="b">
        <x:f t="shared" si="698"/>
        <x:v>1</x:v>
      </x:c>
      <x:c r="Q1253" s="26" t="b">
        <x:f t="shared" si="699"/>
        <x:v>1</x:v>
      </x:c>
      <x:c r="R1253" s="26" t="b">
        <x:f t="shared" si="700"/>
        <x:v>0</x:v>
      </x:c>
      <x:c r="S1253" s="26" t="b">
        <x:f t="shared" si="726"/>
        <x:v>1</x:v>
      </x:c>
      <x:c r="T1253" s="26" t="str">
        <x:f t="shared" si="727"/>
        <x:v>年末+季度</x:v>
      </x:c>
      <x:c r="U1253" s="34">
        <x:f t="shared" si="701"/>
        <x:v>0.13351896251995179</x:v>
      </x:c>
      <x:c r="V1253" s="34">
        <x:f t="shared" si="702"/>
        <x:v>0.13351896251995179</x:v>
      </x:c>
      <x:c r="W1253" s="34">
        <x:f t="shared" si="703"/>
        <x:v>0.97817530882907044</x:v>
      </x:c>
      <x:c r="X1253" s="34">
        <x:f t="shared" si="704"/>
        <x:v>8.9976391330543817E-2</x:v>
      </x:c>
      <x:c r="Y1253" s="34">
        <x:f t="shared" si="728"/>
        <x:v>0.99998626710299976</x:v>
      </x:c>
      <x:c r="Z1253" s="34">
        <x:f t="shared" si="705"/>
        <x:v>0.13351712891779194</x:v>
      </x:c>
      <x:c r="AA1253" s="34">
        <x:f t="shared" si="706"/>
        <x:v>0.13351712891779194</x:v>
      </x:c>
      <x:c r="AB1253" s="34">
        <x:f t="shared" si="707"/>
        <x:v>0.97816187564830614</x:v>
      </x:c>
      <x:c r="AC1253" s="34">
        <x:f t="shared" si="708"/>
        <x:v>8.9975155694029224E-2</x:v>
      </x:c>
      <x:c r="AD1253" s="34">
        <x:f t="shared" si="709"/>
        <x:v>1.3351712891779193</x:v>
      </x:c>
      <x:c r="AE1253" s="34">
        <x:f t="shared" si="729"/>
        <x:v>1.3427836668235451</x:v>
      </x:c>
      <x:c r="AF1253" s="33">
        <x:f t="shared" si="710"/>
        <x:v>-5.6691020554587856E-3</x:v>
      </x:c>
      <x:c r="AG1253" s="33">
        <x:f t="shared" si="730"/>
        <x:v>-4.434237346926273E-3</x:v>
      </x:c>
      <x:c r="AH1253" s="30">
        <x:f t="shared" si="731"/>
        <x:v>45657</x:v>
      </x:c>
      <x:c r="AI1253" s="36">
        <x:f t="shared" si="711"/>
        <x:v>2024</x:v>
      </x:c>
      <x:c r="AJ1253" s="36">
        <x:f t="shared" si="712"/>
        <x:v>12</x:v>
      </x:c>
      <x:c r="AK1253" s="26">
        <x:f t="shared" si="713"/>
        <x:v>1</x:v>
      </x:c>
      <x:c r="AL1253" s="34">
        <x:f t="shared" si="732"/>
        <x:v>1.3147000675645812</x:v>
      </x:c>
      <x:c r="AM1253" s="35">
        <x:f t="shared" si="714"/>
        <x:v>1.5571020431496496E-2</x:v>
      </x:c>
      <x:c r="AN1253" s="34">
        <x:f t="shared" si="733"/>
        <x:v>1.3427836668235451</x:v>
      </x:c>
      <x:c r="AO1253" s="35">
        <x:f t="shared" si="715"/>
        <x:v>-5.6691020554587856E-3</x:v>
      </x:c>
      <x:c r="AP1253" s="31">
        <x:f t="shared" si="716"/>
        <x:v>1</x:v>
      </x:c>
      <x:c r="AQ1253" s="26" t="b">
        <x:f t="shared" si="717"/>
        <x:v>1</x:v>
      </x:c>
    </x:row>
    <x:row r="1254">
      <x:c r="A1254" s="30" t="n">
        <x:f>'净值底稿'!A1216</x:f>
        <x:v>45659</x:v>
      </x:c>
      <x:c r="B1254" s="32" t="n">
        <x:f>'净值底稿'!F1216</x:f>
        <x:v>1.9240221268094124</x:v>
      </x:c>
      <x:c r="C1254" s="32" t="n">
        <x:f>'净值底稿'!O1216</x:f>
        <x:v>1.2955121940344225</x:v>
      </x:c>
      <x:c r="D1254" s="32" t="n">
        <x:f>'净值底稿'!P1216</x:f>
        <x:v>1.7553</x:v>
      </x:c>
      <x:c r="E1254" s="32" t="n">
        <x:f>'净值底稿'!Q1216</x:f>
        <x:v>2.1788</x:v>
      </x:c>
      <x:c r="F1254" s="33">
        <x:f t="shared" si="718"/>
        <x:v>-2.4825522061604488E-2</x:v>
      </x:c>
      <x:c r="G1254" s="33">
        <x:f t="shared" si="719"/>
        <x:v>-2.4337032662151814E-2</x:v>
      </x:c>
      <x:c r="H1254" s="33">
        <x:f t="shared" si="720"/>
        <x:v>3.2005486654855808E-3</x:v>
      </x:c>
      <x:c r="I1254" s="33">
        <x:f t="shared" si="721"/>
        <x:v>1.1466505733252808E-2</x:v>
      </x:c>
      <x:c r="J1254" s="34">
        <x:f t="shared" si="722"/>
        <x:v>0.1302024964882412</x:v>
      </x:c>
      <x:c r="K1254" s="34">
        <x:f t="shared" si="723"/>
        <x:v>0.1302677181903629</x:v>
      </x:c>
      <x:c r="L1254" s="34">
        <x:f t="shared" si="724"/>
        <x:v>0.98129253033404118</x:v>
      </x:c>
      <x:c r="M1254" s="34">
        <x:f t="shared" si="725"/>
        <x:v>9.1006856332645131E-2</x:v>
      </x:c>
      <x:c r="N1254" s="34">
        <x:f t="shared" si="696"/>
        <x:v>1.3327696013452905</x:v>
      </x:c>
      <x:c r="O1254" s="35">
        <x:f t="shared" si="697"/>
        <x:v>0.19543529085273767</x:v>
      </x:c>
      <x:c r="P1254" s="26" t="b">
        <x:f t="shared" si="698"/>
        <x:v>0</x:v>
      </x:c>
      <x:c r="Q1254" s="26" t="b">
        <x:f t="shared" si="699"/>
        <x:v>0</x:v>
      </x:c>
      <x:c r="R1254" s="26" t="b">
        <x:f t="shared" si="700"/>
        <x:v>0</x:v>
      </x:c>
      <x:c r="S1254" s="26" t="b">
        <x:f t="shared" si="726"/>
        <x:v>0</x:v>
      </x:c>
      <x:c r="T1254" s="26" t="str">
        <x:f t="shared" si="727"/>
        <x:v>不调</x:v>
      </x:c>
      <x:c r="U1254" s="34">
        <x:f t="shared" si="701"/>
        <x:v>0.1302024964882412</x:v>
      </x:c>
      <x:c r="V1254" s="34">
        <x:f t="shared" si="702"/>
        <x:v>0.1302677181903629</x:v>
      </x:c>
      <x:c r="W1254" s="34">
        <x:f t="shared" si="703"/>
        <x:v>0.98129253033404118</x:v>
      </x:c>
      <x:c r="X1254" s="34">
        <x:f t="shared" si="704"/>
        <x:v>9.1006856332645131E-2</x:v>
      </x:c>
      <x:c r="Y1254" s="34">
        <x:f t="shared" si="728"/>
        <x:v>0.99997253439459188</x:v>
      </x:c>
      <x:c r="Z1254" s="34">
        <x:f t="shared" si="705"/>
        <x:v>0.1301989203978495</x:v>
      </x:c>
      <x:c r="AA1254" s="34">
        <x:f t="shared" si="706"/>
        <x:v>0.13026414030861766</x:v>
      </x:c>
      <x:c r="AB1254" s="34">
        <x:f t="shared" si="707"/>
        <x:v>0.98126557854061314</x:v>
      </x:c>
      <x:c r="AC1254" s="34">
        <x:f t="shared" si="708"/>
        <x:v>9.1004356774239667E-2</x:v>
      </x:c>
      <x:c r="AD1254" s="34">
        <x:f t="shared" si="709"/>
        <x:v>1.3327329960213199</x:v>
      </x:c>
      <x:c r="AE1254" s="34">
        <x:f t="shared" si="729"/>
        <x:v>1.3427836668235451</x:v>
      </x:c>
      <x:c r="AF1254" s="33">
        <x:f t="shared" si="710"/>
        <x:v>-7.4849516348384215E-3</x:v>
      </x:c>
      <x:c r="AG1254" s="33">
        <x:f t="shared" si="730"/>
        <x:v>-1.8262025077701027E-3</x:v>
      </x:c>
      <x:c r="AH1254" s="30">
        <x:f t="shared" si="731"/>
        <x:v>45657</x:v>
      </x:c>
      <x:c r="AI1254" s="36">
        <x:f t="shared" si="711"/>
        <x:v>2025</x:v>
      </x:c>
      <x:c r="AJ1254" s="36">
        <x:f t="shared" si="712"/>
        <x:v>1</x:v>
      </x:c>
      <x:c r="AK1254" s="26">
        <x:f t="shared" si="713"/>
        <x:v>0</x:v>
      </x:c>
      <x:c r="AL1254" s="34">
        <x:f t="shared" si="732"/>
        <x:v>1.3351712891779193</x:v>
      </x:c>
      <x:c r="AM1254" s="35" t="str">
        <x:f t="shared" si="714"/>
      </x:c>
      <x:c r="AN1254" s="34">
        <x:f t="shared" si="733"/>
        <x:v>1.3327329960213199</x:v>
      </x:c>
      <x:c r="AO1254" s="35">
        <x:f t="shared" si="715"/>
        <x:v>0</x:v>
      </x:c>
      <x:c r="AP1254" s="31">
        <x:f t="shared" si="716"/>
        <x:v>1</x:v>
      </x:c>
      <x:c r="AQ1254" s="26" t="b">
        <x:f t="shared" si="717"/>
        <x:v>1</x:v>
      </x:c>
    </x:row>
    <x:row r="1255">
      <x:c r="A1255" s="30" t="n">
        <x:f>'净值底稿'!A1217</x:f>
        <x:v>45660</x:v>
      </x:c>
      <x:c r="B1255" s="32" t="n">
        <x:f>'净值底稿'!F1217</x:f>
        <x:v>1.8998972252413502</x:v>
      </x:c>
      <x:c r="C1255" s="32" t="n">
        <x:f>'净值底稿'!O1217</x:f>
        <x:v>1.2651522803652704</x:v>
      </x:c>
      <x:c r="D1255" s="32" t="n">
        <x:f>'净值底稿'!P1217</x:f>
        <x:v>1.7575</x:v>
      </x:c>
      <x:c r="E1255" s="32" t="n">
        <x:f>'净值底稿'!Q1217</x:f>
        <x:v>2.1958</x:v>
      </x:c>
      <x:c r="F1255" s="33">
        <x:f t="shared" si="718"/>
        <x:v>-1.2538785927617369E-2</x:v>
      </x:c>
      <x:c r="G1255" s="33">
        <x:f t="shared" si="719"/>
        <x:v>-2.3434679973645567E-2</x:v>
      </x:c>
      <x:c r="H1255" s="33">
        <x:f t="shared" si="720"/>
        <x:v>1.2533470062097152E-3</x:v>
      </x:c>
      <x:c r="I1255" s="33">
        <x:f t="shared" si="721"/>
        <x:v>7.8024600697632618E-3</x:v>
      </x:c>
      <x:c r="J1255" s="34">
        <x:f t="shared" si="722"/>
        <x:v>0.12856638400697398</x:v>
      </x:c>
      <x:c r="K1255" s="34">
        <x:f t="shared" si="723"/>
        <x:v>0.12721144186844313</x:v>
      </x:c>
      <x:c r="L1255" s="34">
        <x:f t="shared" si="724"/>
        <x:v>0.98249544481577367</x:v>
      </x:c>
      <x:c r="M1255" s="34">
        <x:f t="shared" si="725"/>
        <x:v>9.1714414634145161E-2</x:v>
      </x:c>
      <x:c r="N1255" s="34">
        <x:f t="shared" si="696"/>
        <x:v>1.3299876853253358</x:v>
      </x:c>
      <x:c r="O1255" s="35">
        <x:f t="shared" si="697"/>
        <x:v>0.19231593547638737</x:v>
      </x:c>
      <x:c r="P1255" s="26" t="b">
        <x:f t="shared" si="698"/>
        <x:v>0</x:v>
      </x:c>
      <x:c r="Q1255" s="26" t="b">
        <x:f t="shared" si="699"/>
        <x:v>0</x:v>
      </x:c>
      <x:c r="R1255" s="26" t="b">
        <x:f t="shared" si="700"/>
        <x:v>0</x:v>
      </x:c>
      <x:c r="S1255" s="26" t="b">
        <x:f t="shared" si="726"/>
        <x:v>0</x:v>
      </x:c>
      <x:c r="T1255" s="26" t="str">
        <x:f t="shared" si="727"/>
        <x:v>不调</x:v>
      </x:c>
      <x:c r="U1255" s="34">
        <x:f t="shared" si="701"/>
        <x:v>0.12856638400697398</x:v>
      </x:c>
      <x:c r="V1255" s="34">
        <x:f t="shared" si="702"/>
        <x:v>0.12721144186844313</x:v>
      </x:c>
      <x:c r="W1255" s="34">
        <x:f t="shared" si="703"/>
        <x:v>0.98249544481577367</x:v>
      </x:c>
      <x:c r="X1255" s="34">
        <x:f t="shared" si="704"/>
        <x:v>9.1714414634145161E-2</x:v>
      </x:c>
      <x:c r="Y1255" s="34">
        <x:f t="shared" si="728"/>
        <x:v>0.99998626710299976</x:v>
      </x:c>
      <x:c r="Z1255" s="34">
        <x:f t="shared" si="705"/>
        <x:v>0.12856461841806471</x:v>
      </x:c>
      <x:c r="AA1255" s="34">
        <x:f t="shared" si="706"/>
        <x:v>0.12720969488681469</x:v>
      </x:c>
      <x:c r="AB1255" s="34">
        <x:f t="shared" si="707"/>
        <x:v>0.98248195230702684</x:v>
      </x:c>
      <x:c r="AC1255" s="34">
        <x:f t="shared" si="708"/>
        <x:v>9.1713155129535553E-2</x:v>
      </x:c>
      <x:c r="AD1255" s="34">
        <x:f t="shared" si="709"/>
        <x:v>1.3299694207414419</x:v>
      </x:c>
      <x:c r="AE1255" s="34">
        <x:f t="shared" si="729"/>
        <x:v>1.3427836668235451</x:v>
      </x:c>
      <x:c r="AF1255" s="33">
        <x:f t="shared" si="710"/>
        <x:v>-9.5430458373211291E-3</x:v>
      </x:c>
      <x:c r="AG1255" s="33">
        <x:f t="shared" si="730"/>
        <x:v>-2.0736151113001089E-3</x:v>
      </x:c>
      <x:c r="AH1255" s="30">
        <x:f t="shared" si="731"/>
        <x:v>45657</x:v>
      </x:c>
      <x:c r="AI1255" s="36">
        <x:f t="shared" si="711"/>
        <x:v>2025</x:v>
      </x:c>
      <x:c r="AJ1255" s="36">
        <x:f t="shared" si="712"/>
        <x:v>1</x:v>
      </x:c>
      <x:c r="AK1255" s="26">
        <x:f t="shared" si="713"/>
        <x:v>0</x:v>
      </x:c>
      <x:c r="AL1255" s="34">
        <x:f t="shared" si="732"/>
        <x:v>1.3351712891779193</x:v>
      </x:c>
      <x:c r="AM1255" s="35" t="str">
        <x:f t="shared" si="714"/>
      </x:c>
      <x:c r="AN1255" s="34">
        <x:f t="shared" si="733"/>
        <x:v>1.3327329960213199</x:v>
      </x:c>
      <x:c r="AO1255" s="35">
        <x:f t="shared" si="715"/>
        <x:v>-2.0736151113001089E-3</x:v>
      </x:c>
      <x:c r="AP1255" s="31">
        <x:f t="shared" si="716"/>
        <x:v>1</x:v>
      </x:c>
      <x:c r="AQ1255" s="26" t="b">
        <x:f t="shared" si="717"/>
        <x:v>1</x:v>
      </x:c>
    </x:row>
    <x:row r="1256">
      <x:c r="A1256" s="30" t="n">
        <x:f>'净值底稿'!A1218</x:f>
        <x:v>45663</x:v>
      </x:c>
      <x:c r="B1256" s="32" t="n">
        <x:f>'净值底稿'!F1218</x:f>
        <x:v>1.89713684619605</x:v>
      </x:c>
      <x:c r="C1256" s="32" t="n">
        <x:f>'净值底稿'!O1218</x:f>
        <x:v>1.2664310888786696</x:v>
      </x:c>
      <x:c r="D1256" s="32" t="n">
        <x:f>'净值底稿'!P1218</x:f>
        <x:v>1.7578</x:v>
      </x:c>
      <x:c r="E1256" s="32" t="n">
        <x:f>'净值底稿'!Q1218</x:f>
        <x:v>2.1866</x:v>
      </x:c>
      <x:c r="F1256" s="33">
        <x:f t="shared" si="718"/>
        <x:v>-1.4529096672318831E-3</x:v>
      </x:c>
      <x:c r="G1256" s="33">
        <x:f t="shared" si="719"/>
        <x:v>1.0107941417376587E-3</x:v>
      </x:c>
      <x:c r="H1256" s="33">
        <x:f t="shared" si="720"/>
        <x:v>1.7069701280236771E-4</x:v>
      </x:c>
      <x:c r="I1256" s="33">
        <x:f t="shared" si="721"/>
        <x:v>-4.1898169232171822E-3</x:v>
      </x:c>
      <x:c r="J1256" s="34">
        <x:f t="shared" si="722"/>
        <x:v>0.12837782564110112</x:v>
      </x:c>
      <x:c r="K1256" s="34">
        <x:f t="shared" si="723"/>
        <x:v>0.1273382777011785</x:v>
      </x:c>
      <x:c r="L1256" s="34">
        <x:f t="shared" si="724"/>
        <x:v>0.98264965904141788</x:v>
      </x:c>
      <x:c r="M1256" s="34">
        <x:f t="shared" si="725"/>
        <x:v>9.1328893800092181E-2</x:v>
      </x:c>
      <x:c r="N1256" s="34">
        <x:f t="shared" si="696"/>
        <x:v>1.3296946561837897</x:v>
      </x:c>
      <x:c r="O1256" s="35">
        <x:f t="shared" si="697"/>
        <x:v>0.19231189818885358</x:v>
      </x:c>
      <x:c r="P1256" s="26" t="b">
        <x:f t="shared" si="698"/>
        <x:v>0</x:v>
      </x:c>
      <x:c r="Q1256" s="26" t="b">
        <x:f t="shared" si="699"/>
        <x:v>0</x:v>
      </x:c>
      <x:c r="R1256" s="26" t="b">
        <x:f t="shared" si="700"/>
        <x:v>0</x:v>
      </x:c>
      <x:c r="S1256" s="26" t="b">
        <x:f t="shared" si="726"/>
        <x:v>0</x:v>
      </x:c>
      <x:c r="T1256" s="26" t="str">
        <x:f t="shared" si="727"/>
        <x:v>不调</x:v>
      </x:c>
      <x:c r="U1256" s="34">
        <x:f t="shared" si="701"/>
        <x:v>0.12837782564110112</x:v>
      </x:c>
      <x:c r="V1256" s="34">
        <x:f t="shared" si="702"/>
        <x:v>0.1273382777011785</x:v>
      </x:c>
      <x:c r="W1256" s="34">
        <x:f t="shared" si="703"/>
        <x:v>0.98264965904141788</x:v>
      </x:c>
      <x:c r="X1256" s="34">
        <x:f t="shared" si="704"/>
        <x:v>9.1328893800092181E-2</x:v>
      </x:c>
      <x:c r="Y1256" s="34">
        <x:f t="shared" si="728"/>
        <x:v>0.99995880187477393</x:v>
      </x:c>
      <x:c r="Z1256" s="34">
        <x:f t="shared" si="705"/>
        <x:v>0.12837253671536411</x:v>
      </x:c>
      <x:c r="AA1256" s="34">
        <x:f t="shared" si="706"/>
        <x:v>0.12733303160286769</x:v>
      </x:c>
      <x:c r="AB1256" s="34">
        <x:f t="shared" si="707"/>
        <x:v>0.98260917571771134</x:v>
      </x:c>
      <x:c r="AC1256" s="34">
        <x:f t="shared" si="708"/>
        <x:v>9.1325131220888645E-2</x:v>
      </x:c>
      <x:c r="AD1256" s="34">
        <x:f t="shared" si="709"/>
        <x:v>1.3296398752568317</x:v>
      </x:c>
      <x:c r="AE1256" s="34">
        <x:f t="shared" si="729"/>
        <x:v>1.3427836668235451</x:v>
      </x:c>
      <x:c r="AF1256" s="33">
        <x:f t="shared" si="710"/>
        <x:v>-9.7884654776938529E-3</x:v>
      </x:c>
      <x:c r="AG1256" s="33">
        <x:f t="shared" si="730"/>
        <x:v>-2.477842568939792E-4</x:v>
      </x:c>
      <x:c r="AH1256" s="30">
        <x:f t="shared" si="731"/>
        <x:v>45657</x:v>
      </x:c>
      <x:c r="AI1256" s="36">
        <x:f t="shared" si="711"/>
        <x:v>2025</x:v>
      </x:c>
      <x:c r="AJ1256" s="36">
        <x:f t="shared" si="712"/>
        <x:v>1</x:v>
      </x:c>
      <x:c r="AK1256" s="26">
        <x:f t="shared" si="713"/>
        <x:v>0</x:v>
      </x:c>
      <x:c r="AL1256" s="34">
        <x:f t="shared" si="732"/>
        <x:v>1.3351712891779193</x:v>
      </x:c>
      <x:c r="AM1256" s="35" t="str">
        <x:f t="shared" si="714"/>
      </x:c>
      <x:c r="AN1256" s="34">
        <x:f t="shared" si="733"/>
        <x:v>1.3327329960213199</x:v>
      </x:c>
      <x:c r="AO1256" s="35">
        <x:f t="shared" si="715"/>
        <x:v>-2.3208855590146626E-3</x:v>
      </x:c>
      <x:c r="AP1256" s="31">
        <x:f t="shared" si="716"/>
        <x:v>1</x:v>
      </x:c>
      <x:c r="AQ1256" s="26" t="b">
        <x:f t="shared" si="717"/>
        <x:v>1</x:v>
      </x:c>
    </x:row>
    <x:row r="1257">
      <x:c r="A1257" s="30" t="n">
        <x:f>'净值底稿'!A1219</x:f>
        <x:v>45664</x:v>
      </x:c>
      <x:c r="B1257" s="32" t="n">
        <x:f>'净值底稿'!F1219</x:f>
        <x:v>1.9651641392279124</x:v>
      </x:c>
      <x:c r="C1257" s="32" t="n">
        <x:f>'净值底稿'!O1219</x:f>
        <x:v>1.2836246018702697</x:v>
      </x:c>
      <x:c r="D1257" s="32" t="n">
        <x:f>'净值底稿'!P1219</x:f>
        <x:v>1.756</x:v>
      </x:c>
      <x:c r="E1257" s="32" t="n">
        <x:f>'净值底稿'!Q1219</x:f>
        <x:v>2.1881</x:v>
      </x:c>
      <x:c r="F1257" s="33">
        <x:f t="shared" si="718"/>
        <x:v>3.5857873494083536E-2</x:v>
      </x:c>
      <x:c r="G1257" s="33">
        <x:f t="shared" si="719"/>
        <x:v>1.3576351009215726E-2</x:v>
      </x:c>
      <x:c r="H1257" s="33">
        <x:f t="shared" si="720"/>
        <x:v>-1.0240072818296087E-3</x:v>
      </x:c>
      <x:c r="I1257" s="33">
        <x:f t="shared" si="721"/>
        <x:v>6.8599652428424918E-4</x:v>
      </x:c>
      <x:c r="J1257" s="34">
        <x:f t="shared" si="722"/>
        <x:v>0.13297570289701824</x:v>
      </x:c>
      <x:c r="K1257" s="34">
        <x:f t="shared" si="723"/>
        <x:v>0.12906174953497579</x:v>
      </x:c>
      <x:c r="L1257" s="34">
        <x:f t="shared" si="724"/>
        <x:v>0.98160297676658381</x:v>
      </x:c>
      <x:c r="M1257" s="34">
        <x:f t="shared" si="725"/>
        <x:v>9.1387779943485972E-2</x:v>
      </x:c>
      <x:c r="N1257" s="34">
        <x:f t="shared" si="696"/>
        <x:v>1.3350282091420638</x:v>
      </x:c>
      <x:c r="O1257" s="35">
        <x:f t="shared" si="697"/>
        <x:v>0.19627858845049317</x:v>
      </x:c>
      <x:c r="P1257" s="26" t="b">
        <x:f t="shared" si="698"/>
        <x:v>0</x:v>
      </x:c>
      <x:c r="Q1257" s="26" t="b">
        <x:f t="shared" si="699"/>
        <x:v>0</x:v>
      </x:c>
      <x:c r="R1257" s="26" t="b">
        <x:f t="shared" si="700"/>
        <x:v>0</x:v>
      </x:c>
      <x:c r="S1257" s="26" t="b">
        <x:f t="shared" si="726"/>
        <x:v>0</x:v>
      </x:c>
      <x:c r="T1257" s="26" t="str">
        <x:f t="shared" si="727"/>
        <x:v>不调</x:v>
      </x:c>
      <x:c r="U1257" s="34">
        <x:f t="shared" si="701"/>
        <x:v>0.13297570289701824</x:v>
      </x:c>
      <x:c r="V1257" s="34">
        <x:f t="shared" si="702"/>
        <x:v>0.12906174953497579</x:v>
      </x:c>
      <x:c r="W1257" s="34">
        <x:f t="shared" si="703"/>
        <x:v>0.98160297676658381</x:v>
      </x:c>
      <x:c r="X1257" s="34">
        <x:f t="shared" si="704"/>
        <x:v>9.1387779943485972E-2</x:v>
      </x:c>
      <x:c r="Y1257" s="34">
        <x:f t="shared" si="728"/>
        <x:v>0.99998626710299976</x:v>
      </x:c>
      <x:c r="Z1257" s="34">
        <x:f t="shared" si="705"/>
        <x:v>0.13297387675538683</x:v>
      </x:c>
      <x:c r="AA1257" s="34">
        <x:f t="shared" si="706"/>
        <x:v>0.12905997714326276</x:v>
      </x:c>
      <x:c r="AB1257" s="34">
        <x:f t="shared" si="707"/>
        <x:v>0.98158949651400873</x:v>
      </x:c>
      <x:c r="AC1257" s="34">
        <x:f t="shared" si="708"/>
        <x:v>9.1386524924516932E-2</x:v>
      </x:c>
      <x:c r="AD1257" s="34">
        <x:f t="shared" si="709"/>
        <x:v>1.3350098753371753</x:v>
      </x:c>
      <x:c r="AE1257" s="34">
        <x:f t="shared" si="729"/>
        <x:v>1.3427836668235451</x:v>
      </x:c>
      <x:c r="AF1257" s="33">
        <x:f t="shared" si="710"/>
        <x:v>-5.7893104291023567E-3</x:v>
      </x:c>
      <x:c r="AG1257" s="33">
        <x:f t="shared" si="730"/>
        <x:v>4.0386876027664886E-3</x:v>
      </x:c>
      <x:c r="AH1257" s="30">
        <x:f t="shared" si="731"/>
        <x:v>45657</x:v>
      </x:c>
      <x:c r="AI1257" s="36">
        <x:f t="shared" si="711"/>
        <x:v>2025</x:v>
      </x:c>
      <x:c r="AJ1257" s="36">
        <x:f t="shared" si="712"/>
        <x:v>1</x:v>
      </x:c>
      <x:c r="AK1257" s="26">
        <x:f t="shared" si="713"/>
        <x:v>0</x:v>
      </x:c>
      <x:c r="AL1257" s="34">
        <x:f t="shared" si="732"/>
        <x:v>1.3351712891779193</x:v>
      </x:c>
      <x:c r="AM1257" s="35" t="str">
        <x:f t="shared" si="714"/>
      </x:c>
      <x:c r="AN1257" s="34">
        <x:f t="shared" si="733"/>
        <x:v>1.3350098753371753</x:v>
      </x:c>
      <x:c r="AO1257" s="35">
        <x:f t="shared" si="715"/>
        <x:v>0</x:v>
      </x:c>
      <x:c r="AP1257" s="31">
        <x:f t="shared" si="716"/>
        <x:v>1</x:v>
      </x:c>
      <x:c r="AQ1257" s="26" t="b">
        <x:f t="shared" si="717"/>
        <x:v>1</x:v>
      </x:c>
    </x:row>
    <x:row r="1258">
      <x:c r="A1258" s="30" t="n">
        <x:f>'净值底稿'!A1220</x:f>
        <x:v>45665</x:v>
      </x:c>
      <x:c r="B1258" s="32" t="n">
        <x:f>'净值底稿'!F1220</x:f>
        <x:v>1.9650360975748948</x:v>
      </x:c>
      <x:c r="C1258" s="32" t="n">
        <x:f>'净值底稿'!O1220</x:f>
        <x:v>1.2810520010344042</x:v>
      </x:c>
      <x:c r="D1258" s="32" t="n">
        <x:f>'净值底稿'!P1220</x:f>
        <x:v>1.7556</x:v>
      </x:c>
      <x:c r="E1258" s="32" t="n">
        <x:f>'净值底稿'!Q1220</x:f>
        <x:v>2.1996</x:v>
      </x:c>
      <x:c r="F1258" s="33">
        <x:f t="shared" si="718"/>
        <x:v>-6.5155704025765537E-5</x:v>
      </x:c>
      <x:c r="G1258" s="33">
        <x:f t="shared" si="719"/>
        <x:v>-2.0041691567123099E-3</x:v>
      </x:c>
      <x:c r="H1258" s="33">
        <x:f t="shared" si="720"/>
        <x:v>-2.2779043280174438E-4</x:v>
      </x:c>
      <x:c r="I1258" s="33">
        <x:f t="shared" si="721"/>
        <x:v>5.2557012933596159E-3</x:v>
      </x:c>
      <x:c r="J1258" s="34">
        <x:f t="shared" si="722"/>
        <x:v>0.1329652127488298</x:v>
      </x:c>
      <x:c r="K1258" s="34">
        <x:f t="shared" si="723"/>
        <x:v>0.12880131911770623</x:v>
      </x:c>
      <x:c r="L1258" s="34">
        <x:f t="shared" si="724"/>
        <x:v>0.98136589981776412</x:v>
      </x:c>
      <x:c r="M1258" s="34">
        <x:f t="shared" si="725"/>
        <x:v>9.1866825201758359E-2</x:v>
      </x:c>
      <x:c r="N1258" s="34" t="n">
        <x:f t="shared" ref="N1258:N1321" si="734">SUM(J1258:M1258)</x:f>
        <x:v>1.3349992568860585</x:v>
      </x:c>
      <x:c r="O1258" s="35" t="n">
        <x:f t="shared" ref="O1258:O1321" si="735">IFERROR((J1258+K1258)/N1258,0)</x:f>
        <x:v>0.19607990829681612</x:v>
      </x:c>
      <x:c r="P1258" s="26" t="b">
        <x:f t="shared" ref="P1258:P1321" si="736">AND(MONTH(A1258)=12,OR(A1259="",YEAR(A1258)&lt;&gt;YEAR(A1259)))</x:f>
        <x:v>0</x:v>
      </x:c>
      <x:c r="Q1258" s="26" t="b">
        <x:f t="shared" ref="Q1258:Q1321" si="737">AND(MOD(MONTH(A1258),3)=0,OR(A1259="",MONTH(A1258)&lt;&gt;MONTH(A1259)))</x:f>
        <x:v>0</x:v>
      </x:c>
      <x:c r="R1258" s="26" t="b">
        <x:f t="shared" ref="R1258:R1321" si="738">OR(O1258&gt;$E$7,O1258&lt;$E$6)</x:f>
        <x:v>0</x:v>
      </x:c>
      <x:c r="S1258" s="26" t="b">
        <x:f t="shared" si="726"/>
        <x:v>0</x:v>
      </x:c>
      <x:c r="T1258" s="26" t="str">
        <x:f t="shared" si="727"/>
        <x:v>不调</x:v>
      </x:c>
      <x:c r="U1258" s="34" t="n">
        <x:f t="shared" ref="U1258:U1321" si="739">IF(OR(T1258="年末+季度",T1258="季度+动态"),N1258*$E$5/2,IF(T1258="季度",(J1258+K1258)/2,IF(T1258="动态",N1258*$E$5*IF(J1258+K1258=0,0.5,J1258/(J1258+K1258)),J1258)))</x:f>
        <x:v>0.1329652127488298</x:v>
      </x:c>
      <x:c r="V1258" s="34" t="n">
        <x:f t="shared" ref="V1258:V1321" si="740">IF(OR(T1258="年末+季度",T1258="季度+动态"),N1258*$E$5/2,IF(T1258="季度",(J1258+K1258)/2,IF(T1258="动态",N1258*$E$5*IF(J1258+K1258=0,0.5,K1258/(J1258+K1258)),K1258)))</x:f>
        <x:v>0.12880131911770623</x:v>
      </x:c>
      <x:c r="W1258" s="34" t="n">
        <x:f t="shared" ref="W1258:W1321" si="741">IF(OR(T1258="年末+季度",T1258="季度+动态",T1258="动态"),N1258*(1-$E$5)*IF(L1258+M1258=0,$B$7/($B$7+$B$8),L1258/(L1258+M1258)),L1258)</x:f>
        <x:v>0.9813658998177641</x:v>
      </x:c>
      <x:c r="X1258" s="34" t="n">
        <x:f t="shared" ref="X1258:X1321" si="742">IF(OR(T1258="年末+季度",T1258="季度+动态",T1258="动态"),N1258*(1-$E$5)*IF(L1258+M1258=0,$B$8/($B$7+$B$8),M1258/(L1258+M1258)),M1258)</x:f>
        <x:v>0.09186682520175836</x:v>
      </x:c>
      <x:c r="Y1258" s="34">
        <x:f t="shared" si="728"/>
        <x:v>0.99998626710299976</x:v>
      </x:c>
      <x:c r="Z1258" s="34" t="n">
        <x:f t="shared" ref="Z1258:Z1321" si="743">U1258*Y1258</x:f>
        <x:v>0.13296338675125852</x:v>
      </x:c>
      <x:c r="AA1258" s="34" t="n">
        <x:f t="shared" ref="AA1258:AA1321" si="744">V1258*Y1258</x:f>
        <x:v>0.1287995503024573</x:v>
      </x:c>
      <x:c r="AB1258" s="34" t="n">
        <x:f t="shared" ref="AB1258:AB1321" si="745">W1258*Y1258</x:f>
        <x:v>0.9813524228209424</x:v>
      </x:c>
      <x:c r="AC1258" s="34" t="n">
        <x:f t="shared" ref="AC1258:AC1321" si="746">X1258*Y1258</x:f>
        <x:v>0.09186556360411012</x:v>
      </x:c>
      <x:c r="AD1258" s="34" t="n">
        <x:f t="shared" ref="AD1258:AD1321" si="747">SUM(Z1258:AC1258)</x:f>
        <x:v>1.3349809234787682</x:v>
      </x:c>
      <x:c r="AE1258" s="34">
        <x:f t="shared" si="729"/>
        <x:v>1.3427836668235451</x:v>
      </x:c>
      <x:c r="AF1258" s="33" t="n">
        <x:f t="shared" ref="AF1258:AF1321" si="748">AD1258/AE1258-1</x:f>
        <x:v>-0.005810871503400761</x:v>
      </x:c>
      <x:c r="AG1258" s="33">
        <x:f t="shared" si="730"/>
        <x:v>-2.1686624902206297E-5</x:v>
      </x:c>
      <x:c r="AH1258" s="30">
        <x:f t="shared" si="731"/>
        <x:v>45657</x:v>
      </x:c>
      <x:c r="AI1258" s="36" t="n">
        <x:f t="shared" ref="AI1258:AI1321" si="749">YEAR(A1258)</x:f>
        <x:v>2025</x:v>
      </x:c>
      <x:c r="AJ1258" s="36" t="n">
        <x:f t="shared" ref="AJ1258:AJ1321" si="750">MONTH(A1258)</x:f>
        <x:v>1</x:v>
      </x:c>
      <x:c r="AK1258" s="26" t="n">
        <x:f t="shared" ref="AK1258:AK1321" si="751">IF(MONTH(A1258)&lt;&gt;MONTH(A1259),1,0)</x:f>
        <x:v>0</x:v>
      </x:c>
      <x:c r="AL1258" s="34">
        <x:f t="shared" si="732"/>
        <x:v>1.3351712891779193</x:v>
      </x:c>
      <x:c r="AM1258" s="35" t="str">
        <x:f t="shared" ref="AM1258:AM1321" si="752">IF(AK1258,AD1258/AL1258-1,"")</x:f>
      </x:c>
      <x:c r="AN1258" s="34">
        <x:f t="shared" si="733"/>
        <x:v>1.3350098753371753</x:v>
      </x:c>
      <x:c r="AO1258" s="35" t="n">
        <x:f t="shared" ref="AO1258:AO1321" si="753">AD1258/AN1258-1</x:f>
        <x:v>-0.000021686624902206297</x:v>
      </x:c>
      <x:c r="AP1258" s="31" t="n">
        <x:f t="shared" ref="AP1258:AP1321" si="754">IFERROR(SUM(Z1258:AC1258)/AD1258,0)</x:f>
        <x:v>1</x:v>
      </x:c>
      <x:c r="AQ1258" s="26" t="b">
        <x:f t="shared" ref="AQ1258:AQ1321" si="755">AND(B1258&gt;0,C1258&gt;0,D1258&gt;0,E1258&gt;0)</x:f>
        <x:v>1</x:v>
      </x:c>
    </x:row>
    <x:row r="1259">
      <x:c r="A1259" s="30" t="n">
        <x:f>'净值底稿'!A1221</x:f>
        <x:v>45666</x:v>
      </x:c>
      <x:c r="B1259" s="32" t="n">
        <x:f>'净值底稿'!F1221</x:f>
        <x:v>1.965000493461205</x:v>
      </x:c>
      <x:c r="C1259" s="32" t="n">
        <x:f>'净值底稿'!O1221</x:f>
        <x:v>1.2825176619339818</x:v>
      </x:c>
      <x:c r="D1259" s="32" t="n">
        <x:f>'净值底稿'!P1221</x:f>
        <x:v>1.753</x:v>
      </x:c>
      <x:c r="E1259" s="32" t="n">
        <x:f>'净值底稿'!Q1221</x:f>
        <x:v>2.2066</x:v>
      </x:c>
      <x:c r="F1259" s="33" t="n">
        <x:f t="shared" ref="F1259:F1322" si="756">IFERROR(B1259/B1258-1,0)</x:f>
        <x:v>-0.000018118808979505907</x:v>
      </x:c>
      <x:c r="G1259" s="33" t="n">
        <x:f t="shared" ref="G1259:G1322" si="757">IFERROR(C1259/C1258-1,0)</x:f>
        <x:v>0.0011441072637130567</x:v>
      </x:c>
      <x:c r="H1259" s="33" t="n">
        <x:f t="shared" ref="H1259:H1322" si="758">IFERROR(D1259/D1258-1,0)</x:f>
        <x:v>-0.0014809751651857495</x:v>
      </x:c>
      <x:c r="I1259" s="33" t="n">
        <x:f t="shared" ref="I1259:I1322" si="759">IFERROR(E1259/E1258-1,0)</x:f>
        <x:v>0.003182396799418008</x:v>
      </x:c>
      <x:c r="J1259" s="34" t="n">
        <x:f t="shared" ref="J1259:J1322" si="760">Z1258*(1+F1259)</x:f>
        <x:v>0.1329609776130527</x:v>
      </x:c>
      <x:c r="K1259" s="34" t="n">
        <x:f t="shared" ref="K1259:K1322" si="761">AA1258*(1+G1259)</x:f>
        <x:v>0.1289469108035213</x:v>
      </x:c>
      <x:c r="L1259" s="34" t="n">
        <x:f t="shared" ref="L1259:L1322" si="762">AB1258*(1+H1259)</x:f>
        <x:v>0.9798990642544497</x:v>
      </x:c>
      <x:c r="M1259" s="34" t="n">
        <x:f t="shared" ref="M1259:M1322" si="763">AC1258*(1+I1259)</x:f>
        <x:v>0.09215791627970057</x:v>
      </x:c>
      <x:c r="N1259" s="34">
        <x:f t="shared" si="734"/>
        <x:v>1.3339648689507244</x:v>
      </x:c>
      <x:c r="O1259" s="35">
        <x:f t="shared" si="735"/>
        <x:v>0.19633792052004082</x:v>
      </x:c>
      <x:c r="P1259" s="26" t="b">
        <x:f t="shared" si="736"/>
        <x:v>0</x:v>
      </x:c>
      <x:c r="Q1259" s="26" t="b">
        <x:f t="shared" si="737"/>
        <x:v>0</x:v>
      </x:c>
      <x:c r="R1259" s="26" t="b">
        <x:f t="shared" si="738"/>
        <x:v>0</x:v>
      </x:c>
      <x:c r="S1259" s="26" t="b">
        <x:f t="shared" ref="S1259:S1322" si="764">AND(OR(P1259,Q1259,R1259),A1259-AH1258&gt;$E$8)</x:f>
        <x:v>0</x:v>
      </x:c>
      <x:c r="T1259" s="26" t="str">
        <x:f t="shared" ref="T1259:T1322" si="765">IF(NOT(OR(P1259,Q1259,R1259)),"不调",IF(NOT(S1259),"间隔规则跳过",IF(P1259,"年末+季度",IF(AND(Q1259,R1259),"季度+动态",IF(Q1259,"季度","动态")))))</x:f>
        <x:v>不调</x:v>
      </x:c>
      <x:c r="U1259" s="34">
        <x:f t="shared" si="739"/>
        <x:v>0.1329609776130527</x:v>
      </x:c>
      <x:c r="V1259" s="34">
        <x:f t="shared" si="740"/>
        <x:v>0.1289469108035213</x:v>
      </x:c>
      <x:c r="W1259" s="34">
        <x:f t="shared" si="741"/>
        <x:v>0.97989906425444973</x:v>
      </x:c>
      <x:c r="X1259" s="34">
        <x:f t="shared" si="742"/>
        <x:v>9.2157916279700575E-2</x:v>
      </x:c>
      <x:c r="Y1259" s="34" t="n">
        <x:f t="shared" ref="Y1259:Y1322" si="766">POWER(1-$H$5,(A1259-A1258)/$H$8)</x:f>
        <x:v>0.9999862671029998</x:v>
      </x:c>
      <x:c r="Z1259" s="34">
        <x:f t="shared" si="743"/>
        <x:v>0.13295915167364208</x:v>
      </x:c>
      <x:c r="AA1259" s="34">
        <x:f t="shared" si="744"/>
        <x:v>0.12894513998887674</x:v>
      </x:c>
      <x:c r="AB1259" s="34">
        <x:f t="shared" si="745"/>
        <x:v>0.97988560740152963</x:v>
      </x:c>
      <x:c r="AC1259" s="34">
        <x:f t="shared" si="746"/>
        <x:v>9.2156650684528552E-2</x:v>
      </x:c>
      <x:c r="AD1259" s="34">
        <x:f t="shared" si="747"/>
        <x:v>1.333946549748577</x:v>
      </x:c>
      <x:c r="AE1259" s="34" t="n">
        <x:f t="shared" ref="AE1259:AE1322" si="767">MAX(AE1258,AD1259)</x:f>
        <x:v>1.342783666823545</x:v>
      </x:c>
      <x:c r="AF1259" s="33">
        <x:f t="shared" si="748"/>
        <x:v>-6.581191962122257E-3</x:v>
      </x:c>
      <x:c r="AG1259" s="33" t="n">
        <x:f t="shared" ref="AG1259:AG1322" si="768">AD1259/AD1258-1</x:f>
        <x:v>-0.0007748228547684866</x:v>
      </x:c>
      <x:c r="AH1259" s="30" t="n">
        <x:f t="shared" ref="AH1259:AH1322" si="769">IF(OR(T1259="年末+季度",T1259="季度+动态",T1259="季度",T1259="动态"),A1259,AH1258)</x:f>
        <x:v>45657</x:v>
      </x:c>
      <x:c r="AI1259" s="36">
        <x:f t="shared" si="749"/>
        <x:v>2025</x:v>
      </x:c>
      <x:c r="AJ1259" s="36">
        <x:f t="shared" si="750"/>
        <x:v>1</x:v>
      </x:c>
      <x:c r="AK1259" s="26">
        <x:f t="shared" si="751"/>
        <x:v>0</x:v>
      </x:c>
      <x:c r="AL1259" s="34" t="n">
        <x:f t="shared" ref="AL1259:AL1322" si="770">IF(AK1258,AD1258,AL1258)</x:f>
        <x:v>1.3351712891779193</x:v>
      </x:c>
      <x:c r="AM1259" s="35" t="str">
        <x:f t="shared" si="752"/>
      </x:c>
      <x:c r="AN1259" s="34" t="n">
        <x:f t="shared" ref="AN1259:AN1322" si="771">IF(AI1259&lt;&gt;AI1258,AD1259,MAX(AN1258,AD1259))</x:f>
        <x:v>1.3350098753371753</x:v>
      </x:c>
      <x:c r="AO1259" s="35">
        <x:f t="shared" si="753"/>
        <x:v>-7.9649267637793564E-4</x:v>
      </x:c>
      <x:c r="AP1259" s="31">
        <x:f t="shared" si="754"/>
        <x:v>1</x:v>
      </x:c>
      <x:c r="AQ1259" s="26" t="b">
        <x:f t="shared" si="755"/>
        <x:v>1</x:v>
      </x:c>
    </x:row>
    <x:row r="1260">
      <x:c r="A1260" s="30" t="n">
        <x:f>'净值底稿'!A1222</x:f>
        <x:v>45667</x:v>
      </x:c>
      <x:c r="B1260" s="32" t="n">
        <x:f>'净值底稿'!F1222</x:f>
        <x:v>1.9255748917677202</x:v>
      </x:c>
      <x:c r="C1260" s="32" t="n">
        <x:f>'净值底稿'!O1222</x:f>
        <x:v>1.2590416571616274</x:v>
      </x:c>
      <x:c r="D1260" s="32" t="n">
        <x:f>'净值底稿'!P1222</x:f>
        <x:v>1.7535</x:v>
      </x:c>
      <x:c r="E1260" s="32" t="n">
        <x:f>'净值底稿'!Q1222</x:f>
        <x:v>2.2188</x:v>
      </x:c>
      <x:c r="F1260" s="33">
        <x:f t="shared" si="756"/>
        <x:v>-2.006391439833155E-2</x:v>
      </x:c>
      <x:c r="G1260" s="33">
        <x:f t="shared" si="757"/>
        <x:v>-1.8304624933549452E-2</x:v>
      </x:c>
      <x:c r="H1260" s="33">
        <x:f t="shared" si="758"/>
        <x:v>2.8522532800923095E-4</x:v>
      </x:c>
      <x:c r="I1260" s="33">
        <x:f t="shared" si="759"/>
        <x:v>5.528867941629656E-3</x:v>
      </x:c>
      <x:c r="J1260" s="34">
        <x:f t="shared" si="760"/>
        <x:v>0.13029147063598734</x:v>
      </x:c>
      <x:c r="K1260" s="34">
        <x:f t="shared" si="761"/>
        <x:v>0.12658484756437632</x:v>
      </x:c>
      <x:c r="L1260" s="34">
        <x:f t="shared" si="762"/>
        <x:v>0.98016509559531229</x:v>
      </x:c>
      <x:c r="M1260" s="34">
        <x:f t="shared" si="763"/>
        <x:v>9.26661726361062E-2</x:v>
      </x:c>
      <x:c r="N1260" s="34">
        <x:f t="shared" si="734"/>
        <x:v>1.3297075864317822</x:v>
      </x:c>
      <x:c r="O1260" s="35">
        <x:f t="shared" si="735"/>
        <x:v>0.19318256195685934</x:v>
      </x:c>
      <x:c r="P1260" s="26" t="b">
        <x:f t="shared" si="736"/>
        <x:v>0</x:v>
      </x:c>
      <x:c r="Q1260" s="26" t="b">
        <x:f t="shared" si="737"/>
        <x:v>0</x:v>
      </x:c>
      <x:c r="R1260" s="26" t="b">
        <x:f t="shared" si="738"/>
        <x:v>0</x:v>
      </x:c>
      <x:c r="S1260" s="26" t="b">
        <x:f t="shared" si="764"/>
        <x:v>0</x:v>
      </x:c>
      <x:c r="T1260" s="26" t="str">
        <x:f t="shared" si="765"/>
        <x:v>不调</x:v>
      </x:c>
      <x:c r="U1260" s="34">
        <x:f t="shared" si="739"/>
        <x:v>0.13029147063598734</x:v>
      </x:c>
      <x:c r="V1260" s="34">
        <x:f t="shared" si="740"/>
        <x:v>0.12658484756437632</x:v>
      </x:c>
      <x:c r="W1260" s="34">
        <x:f t="shared" si="741"/>
        <x:v>0.98016509559531229</x:v>
      </x:c>
      <x:c r="X1260" s="34">
        <x:f t="shared" si="742"/>
        <x:v>9.26661726361062E-2</x:v>
      </x:c>
      <x:c r="Y1260" s="34">
        <x:f t="shared" si="766"/>
        <x:v>0.99998626710299976</x:v>
      </x:c>
      <x:c r="Z1260" s="34">
        <x:f t="shared" si="743"/>
        <x:v>0.1302896813566411</x:v>
      </x:c>
      <x:c r="AA1260" s="34">
        <x:f t="shared" si="744"/>
        <x:v>0.12658310918770294</x:v>
      </x:c>
      <x:c r="AB1260" s="34">
        <x:f t="shared" si="745"/>
        <x:v>0.98015163508901126</x:v>
      </x:c>
      <x:c r="AC1260" s="34">
        <x:f t="shared" si="746"/>
        <x:v>9.2664900061101979E-2</x:v>
      </x:c>
      <x:c r="AD1260" s="34">
        <x:f t="shared" si="747"/>
        <x:v>1.3296893256944573</x:v>
      </x:c>
      <x:c r="AE1260" s="34">
        <x:f t="shared" si="767"/>
        <x:v>1.3427836668235451</x:v>
      </x:c>
      <x:c r="AF1260" s="33">
        <x:f t="shared" si="748"/>
        <x:v>-9.7516386686944401E-3</x:v>
      </x:c>
      <x:c r="AG1260" s="33">
        <x:f t="shared" si="768"/>
        <x:v>-3.1914502533268996E-3</x:v>
      </x:c>
      <x:c r="AH1260" s="30">
        <x:f t="shared" si="769"/>
        <x:v>45657</x:v>
      </x:c>
      <x:c r="AI1260" s="36">
        <x:f t="shared" si="749"/>
        <x:v>2025</x:v>
      </x:c>
      <x:c r="AJ1260" s="36">
        <x:f t="shared" si="750"/>
        <x:v>1</x:v>
      </x:c>
      <x:c r="AK1260" s="26">
        <x:f t="shared" si="751"/>
        <x:v>0</x:v>
      </x:c>
      <x:c r="AL1260" s="34">
        <x:f t="shared" si="770"/>
        <x:v>1.3351712891779193</x:v>
      </x:c>
      <x:c r="AM1260" s="35" t="str">
        <x:f t="shared" si="752"/>
      </x:c>
      <x:c r="AN1260" s="34">
        <x:f t="shared" si="771"/>
        <x:v>1.3350098753371753</x:v>
      </x:c>
      <x:c r="AO1260" s="35">
        <x:f t="shared" si="753"/>
        <x:v>-3.98540096295108E-3</x:v>
      </x:c>
      <x:c r="AP1260" s="31">
        <x:f t="shared" si="754"/>
        <x:v>1</x:v>
      </x:c>
      <x:c r="AQ1260" s="26" t="b">
        <x:f t="shared" si="755"/>
        <x:v>1</x:v>
      </x:c>
    </x:row>
    <x:row r="1261">
      <x:c r="A1261" s="30" t="n">
        <x:f>'净值底稿'!A1223</x:f>
        <x:v>45670</x:v>
      </x:c>
      <x:c r="B1261" s="32" t="n">
        <x:f>'净值底稿'!F1223</x:f>
        <x:v>1.9086776105472727</x:v>
      </x:c>
      <x:c r="C1261" s="32" t="n">
        <x:f>'净值底稿'!O1223</x:f>
        <x:v>1.2610363461655765</x:v>
      </x:c>
      <x:c r="D1261" s="32" t="n">
        <x:f>'净值底稿'!P1223</x:f>
        <x:v>1.7518</x:v>
      </x:c>
      <x:c r="E1261" s="32" t="n">
        <x:f>'净值底稿'!Q1223</x:f>
        <x:v>2.2295</x:v>
      </x:c>
      <x:c r="F1261" s="33">
        <x:f t="shared" si="756"/>
        <x:v>-8.7751877596073946E-3</x:v>
      </x:c>
      <x:c r="G1261" s="33">
        <x:f t="shared" si="757"/>
        <x:v>1.584291506641522E-3</x:v>
      </x:c>
      <x:c r="H1261" s="33">
        <x:f t="shared" si="758"/>
        <x:v>-9.6948959224407716E-4</x:v>
      </x:c>
      <x:c r="I1261" s="33">
        <x:f t="shared" si="759"/>
        <x:v>4.8224265368668195E-3</x:v>
      </x:c>
      <x:c r="J1261" s="34">
        <x:f t="shared" si="760"/>
        <x:v>0.12914636493959716</x:v>
      </x:c>
      <x:c r="K1261" s="34">
        <x:f t="shared" si="761"/>
        <x:v>0.1267836537324733</x:v>
      </x:c>
      <x:c r="L1261" s="34">
        <x:f t="shared" si="762"/>
        <x:v>0.9792013882799715</x:v>
      </x:c>
      <x:c r="M1261" s="34">
        <x:f t="shared" si="763"/>
        <x:v>9.3111769734192745E-2</x:v>
      </x:c>
      <x:c r="N1261" s="34">
        <x:f t="shared" si="734"/>
        <x:v>1.3282431766862346</x:v>
      </x:c>
      <x:c r="O1261" s="35">
        <x:f t="shared" si="735"/>
        <x:v>0.19268310439250819</x:v>
      </x:c>
      <x:c r="P1261" s="26" t="b">
        <x:f t="shared" si="736"/>
        <x:v>0</x:v>
      </x:c>
      <x:c r="Q1261" s="26" t="b">
        <x:f t="shared" si="737"/>
        <x:v>0</x:v>
      </x:c>
      <x:c r="R1261" s="26" t="b">
        <x:f t="shared" si="738"/>
        <x:v>0</x:v>
      </x:c>
      <x:c r="S1261" s="26" t="b">
        <x:f t="shared" si="764"/>
        <x:v>0</x:v>
      </x:c>
      <x:c r="T1261" s="26" t="str">
        <x:f t="shared" si="765"/>
        <x:v>不调</x:v>
      </x:c>
      <x:c r="U1261" s="34">
        <x:f t="shared" si="739"/>
        <x:v>0.12914636493959716</x:v>
      </x:c>
      <x:c r="V1261" s="34">
        <x:f t="shared" si="740"/>
        <x:v>0.1267836537324733</x:v>
      </x:c>
      <x:c r="W1261" s="34">
        <x:f t="shared" si="741"/>
        <x:v>0.9792013882799715</x:v>
      </x:c>
      <x:c r="X1261" s="34">
        <x:f t="shared" si="742"/>
        <x:v>9.3111769734192745E-2</x:v>
      </x:c>
      <x:c r="Y1261" s="34">
        <x:f t="shared" si="766"/>
        <x:v>0.99995880187477393</x:v>
      </x:c>
      <x:c r="Z1261" s="34">
        <x:f t="shared" si="743"/>
        <x:v>0.12914104435148188</x:v>
      </x:c>
      <x:c r="AA1261" s="34">
        <x:f t="shared" si="744"/>
        <x:v>0.12677843048363022</x:v>
      </x:c>
      <x:c r="AB1261" s="34">
        <x:f t="shared" si="745"/>
        <x:v>0.97916104701855555</x:v>
      </x:c>
      <x:c r="AC1261" s="34">
        <x:f t="shared" si="746"/>
        <x:v>9.310793370384321E-2</x:v>
      </x:c>
      <x:c r="AD1261" s="34">
        <x:f t="shared" si="747"/>
        <x:v>1.328188455557511</x:v>
      </x:c>
      <x:c r="AE1261" s="34">
        <x:f t="shared" si="767"/>
        <x:v>1.3427836668235451</x:v>
      </x:c>
      <x:c r="AF1261" s="33">
        <x:f t="shared" si="748"/>
        <x:v>-1.0869369077567193E-2</x:v>
      </x:c>
      <x:c r="AG1261" s="33">
        <x:f t="shared" si="768"/>
        <x:v>-1.128737448623518E-3</x:v>
      </x:c>
      <x:c r="AH1261" s="30">
        <x:f t="shared" si="769"/>
        <x:v>45657</x:v>
      </x:c>
      <x:c r="AI1261" s="36">
        <x:f t="shared" si="749"/>
        <x:v>2025</x:v>
      </x:c>
      <x:c r="AJ1261" s="36">
        <x:f t="shared" si="750"/>
        <x:v>1</x:v>
      </x:c>
      <x:c r="AK1261" s="26">
        <x:f t="shared" si="751"/>
        <x:v>0</x:v>
      </x:c>
      <x:c r="AL1261" s="34">
        <x:f t="shared" si="770"/>
        <x:v>1.3351712891779193</x:v>
      </x:c>
      <x:c r="AM1261" s="35" t="str">
        <x:f t="shared" si="752"/>
      </x:c>
      <x:c r="AN1261" s="34">
        <x:f t="shared" si="771"/>
        <x:v>1.3350098753371753</x:v>
      </x:c>
      <x:c r="AO1261" s="35">
        <x:f t="shared" si="753"/>
        <x:v>-5.1096399402600357E-3</x:v>
      </x:c>
      <x:c r="AP1261" s="31">
        <x:f t="shared" si="754"/>
        <x:v>1</x:v>
      </x:c>
      <x:c r="AQ1261" s="26" t="b">
        <x:f t="shared" si="755"/>
        <x:v>1</x:v>
      </x:c>
    </x:row>
    <x:row r="1262">
      <x:c r="A1262" s="30" t="n">
        <x:f>'净值底稿'!A1224</x:f>
        <x:v>45671</x:v>
      </x:c>
      <x:c r="B1262" s="32" t="n">
        <x:f>'净值底稿'!F1224</x:f>
        <x:v>1.9765392178161</x:v>
      </x:c>
      <x:c r="C1262" s="32" t="n">
        <x:f>'净值底稿'!O1224</x:f>
        <x:v>1.3070578477047072</x:v>
      </x:c>
      <x:c r="D1262" s="32" t="n">
        <x:f>'净值底稿'!P1224</x:f>
        <x:v>1.7535</x:v>
      </x:c>
      <x:c r="E1262" s="32" t="n">
        <x:f>'净值底稿'!Q1224</x:f>
        <x:v>2.2138</x:v>
      </x:c>
      <x:c r="F1262" s="33">
        <x:f t="shared" si="756"/>
        <x:v>3.5554253318542006E-2</x:v>
      </x:c>
      <x:c r="G1262" s="33">
        <x:f t="shared" si="757"/>
        <x:v>3.6494984208082393E-2</x:v>
      </x:c>
      <x:c r="H1262" s="33">
        <x:f t="shared" si="758"/>
        <x:v>9.7043041443090061E-4</x:v>
      </x:c>
      <x:c r="I1262" s="33">
        <x:f t="shared" si="759"/>
        <x:v>-7.0419376541824841E-3</x:v>
      </x:c>
      <x:c r="J1262" s="34">
        <x:f t="shared" si="760"/>
        <x:v>0.13373255775617554</x:v>
      </x:c>
      <x:c r="K1262" s="34">
        <x:f t="shared" si="761"/>
        <x:v>0.13140520730205577</x:v>
      </x:c>
      <x:c r="L1262" s="34">
        <x:f t="shared" si="762"/>
        <x:v>0.98011125467920834</x:v>
      </x:c>
      <x:c r="M1262" s="34">
        <x:f t="shared" si="763"/>
        <x:v>9.245227343959099E-2</x:v>
      </x:c>
      <x:c r="N1262" s="34">
        <x:f t="shared" si="734"/>
        <x:v>1.3377012931770305</x:v>
      </x:c>
      <x:c r="O1262" s="35">
        <x:f t="shared" si="735"/>
        <x:v>0.19820401341508095</x:v>
      </x:c>
      <x:c r="P1262" s="26" t="b">
        <x:f t="shared" si="736"/>
        <x:v>0</x:v>
      </x:c>
      <x:c r="Q1262" s="26" t="b">
        <x:f t="shared" si="737"/>
        <x:v>0</x:v>
      </x:c>
      <x:c r="R1262" s="26" t="b">
        <x:f t="shared" si="738"/>
        <x:v>0</x:v>
      </x:c>
      <x:c r="S1262" s="26" t="b">
        <x:f t="shared" si="764"/>
        <x:v>0</x:v>
      </x:c>
      <x:c r="T1262" s="26" t="str">
        <x:f t="shared" si="765"/>
        <x:v>不调</x:v>
      </x:c>
      <x:c r="U1262" s="34">
        <x:f t="shared" si="739"/>
        <x:v>0.13373255775617554</x:v>
      </x:c>
      <x:c r="V1262" s="34">
        <x:f t="shared" si="740"/>
        <x:v>0.13140520730205577</x:v>
      </x:c>
      <x:c r="W1262" s="34">
        <x:f t="shared" si="741"/>
        <x:v>0.98011125467920834</x:v>
      </x:c>
      <x:c r="X1262" s="34">
        <x:f t="shared" si="742"/>
        <x:v>9.245227343959099E-2</x:v>
      </x:c>
      <x:c r="Y1262" s="34">
        <x:f t="shared" si="766"/>
        <x:v>0.99998626710299976</x:v>
      </x:c>
      <x:c r="Z1262" s="34">
        <x:f t="shared" si="743"/>
        <x:v>0.13373072122073429</x:v>
      </x:c>
      <x:c r="AA1262" s="34">
        <x:f t="shared" si="744"/>
        <x:v>0.13140340272787859</x:v>
      </x:c>
      <x:c r="AB1262" s="34">
        <x:f t="shared" si="745"/>
        <x:v>0.98009779491229909</x:v>
      </x:c>
      <x:c r="AC1262" s="34">
        <x:f t="shared" si="746"/>
        <x:v>9.2451003802042409E-2</x:v>
      </x:c>
      <x:c r="AD1262" s="34">
        <x:f t="shared" si="747"/>
        <x:v>1.3376829226629545</x:v>
      </x:c>
      <x:c r="AE1262" s="34">
        <x:f t="shared" si="767"/>
        <x:v>1.3427836668235451</x:v>
      </x:c>
      <x:c r="AF1262" s="33">
        <x:f t="shared" si="748"/>
        <x:v>-3.7986343493860986E-3</x:v>
      </x:c>
      <x:c r="AG1262" s="33">
        <x:f t="shared" si="768"/>
        <x:v>7.1484336923093306E-3</x:v>
      </x:c>
      <x:c r="AH1262" s="30">
        <x:f t="shared" si="769"/>
        <x:v>45657</x:v>
      </x:c>
      <x:c r="AI1262" s="36">
        <x:f t="shared" si="749"/>
        <x:v>2025</x:v>
      </x:c>
      <x:c r="AJ1262" s="36">
        <x:f t="shared" si="750"/>
        <x:v>1</x:v>
      </x:c>
      <x:c r="AK1262" s="26">
        <x:f t="shared" si="751"/>
        <x:v>0</x:v>
      </x:c>
      <x:c r="AL1262" s="34">
        <x:f t="shared" si="770"/>
        <x:v>1.3351712891779193</x:v>
      </x:c>
      <x:c r="AM1262" s="35" t="str">
        <x:f t="shared" si="752"/>
      </x:c>
      <x:c r="AN1262" s="34">
        <x:f t="shared" si="771"/>
        <x:v>1.3376829226629545</x:v>
      </x:c>
      <x:c r="AO1262" s="35">
        <x:f t="shared" si="753"/>
        <x:v>0</x:v>
      </x:c>
      <x:c r="AP1262" s="31">
        <x:f t="shared" si="754"/>
        <x:v>1</x:v>
      </x:c>
      <x:c r="AQ1262" s="26" t="b">
        <x:f t="shared" si="755"/>
        <x:v>1</x:v>
      </x:c>
    </x:row>
    <x:row r="1263">
      <x:c r="A1263" s="30" t="n">
        <x:f>'净值底稿'!A1225</x:f>
        <x:v>45672</x:v>
      </x:c>
      <x:c r="B1263" s="32" t="n">
        <x:f>'净值底稿'!F1225</x:f>
        <x:v>1.946453672197135</x:v>
      </x:c>
      <x:c r="C1263" s="32" t="n">
        <x:f>'净值底稿'!O1225</x:f>
        <x:v>1.3027574134052875</x:v>
      </x:c>
      <x:c r="D1263" s="32" t="n">
        <x:f>'净值底稿'!P1225</x:f>
        <x:v>1.7546</x:v>
      </x:c>
      <x:c r="E1263" s="32" t="n">
        <x:f>'净值底稿'!Q1225</x:f>
        <x:v>2.2206</x:v>
      </x:c>
      <x:c r="F1263" s="33">
        <x:f t="shared" si="756"/>
        <x:v>-1.5221324903538669E-2</x:v>
      </x:c>
      <x:c r="G1263" s="33">
        <x:f t="shared" si="757"/>
        <x:v>-3.290163711553884E-3</x:v>
      </x:c>
      <x:c r="H1263" s="33">
        <x:f t="shared" si="758"/>
        <x:v>6.2731679498129189E-4</x:v>
      </x:c>
      <x:c r="I1263" s="33">
        <x:f t="shared" si="759"/>
        <x:v>3.0716415213660753E-3</x:v>
      </x:c>
      <x:c r="J1263" s="34">
        <x:f t="shared" si="760"/>
        <x:v>0.13169516246344895</x:v>
      </x:c>
      <x:c r="K1263" s="34">
        <x:f t="shared" si="761"/>
        <x:v>0.13097106402064862</x:v>
      </x:c>
      <x:c r="L1263" s="34">
        <x:f t="shared" si="762"/>
        <x:v>0.98071262671977166</x:v>
      </x:c>
      <x:c r="M1263" s="34">
        <x:f t="shared" si="763"/>
        <x:v>9.2734980144012741E-2</x:v>
      </x:c>
      <x:c r="N1263" s="34">
        <x:f t="shared" si="734"/>
        <x:v>1.3361138333478819</x:v>
      </x:c>
      <x:c r="O1263" s="35">
        <x:f t="shared" si="735"/>
        <x:v>0.19658970660152392</x:v>
      </x:c>
      <x:c r="P1263" s="26" t="b">
        <x:f t="shared" si="736"/>
        <x:v>0</x:v>
      </x:c>
      <x:c r="Q1263" s="26" t="b">
        <x:f t="shared" si="737"/>
        <x:v>0</x:v>
      </x:c>
      <x:c r="R1263" s="26" t="b">
        <x:f t="shared" si="738"/>
        <x:v>0</x:v>
      </x:c>
      <x:c r="S1263" s="26" t="b">
        <x:f t="shared" si="764"/>
        <x:v>0</x:v>
      </x:c>
      <x:c r="T1263" s="26" t="str">
        <x:f t="shared" si="765"/>
        <x:v>不调</x:v>
      </x:c>
      <x:c r="U1263" s="34">
        <x:f t="shared" si="739"/>
        <x:v>0.13169516246344895</x:v>
      </x:c>
      <x:c r="V1263" s="34">
        <x:f t="shared" si="740"/>
        <x:v>0.13097106402064862</x:v>
      </x:c>
      <x:c r="W1263" s="34">
        <x:f t="shared" si="741"/>
        <x:v>0.98071262671977166</x:v>
      </x:c>
      <x:c r="X1263" s="34">
        <x:f t="shared" si="742"/>
        <x:v>9.2734980144012741E-2</x:v>
      </x:c>
      <x:c r="Y1263" s="34">
        <x:f t="shared" si="766"/>
        <x:v>0.99998626710299976</x:v>
      </x:c>
      <x:c r="Z1263" s="34">
        <x:f t="shared" si="743"/>
        <x:v>0.1316933539073474</x:v>
      </x:c>
      <x:c r="AA1263" s="34">
        <x:f t="shared" si="744"/>
        <x:v>0.13096926540851642</x:v>
      </x:c>
      <x:c r="AB1263" s="34">
        <x:f t="shared" si="745"/>
        <x:v>0.98069915869428204</x:v>
      </x:c>
      <x:c r="AC1263" s="34">
        <x:f t="shared" si="746"/>
        <x:v>9.2733706624082105E-2</x:v>
      </x:c>
      <x:c r="AD1263" s="34">
        <x:f t="shared" si="747"/>
        <x:v>1.3360954846342279</x:v>
      </x:c>
      <x:c r="AE1263" s="34">
        <x:f t="shared" si="767"/>
        <x:v>1.3427836668235451</x:v>
      </x:c>
      <x:c r="AF1263" s="33">
        <x:f t="shared" si="748"/>
        <x:v>-4.9808337370819133E-3</x:v>
      </x:c>
      <x:c r="AG1263" s="33">
        <x:f t="shared" si="768"/>
        <x:v>-1.186707254635877E-3</x:v>
      </x:c>
      <x:c r="AH1263" s="30">
        <x:f t="shared" si="769"/>
        <x:v>45657</x:v>
      </x:c>
      <x:c r="AI1263" s="36">
        <x:f t="shared" si="749"/>
        <x:v>2025</x:v>
      </x:c>
      <x:c r="AJ1263" s="36">
        <x:f t="shared" si="750"/>
        <x:v>1</x:v>
      </x:c>
      <x:c r="AK1263" s="26">
        <x:f t="shared" si="751"/>
        <x:v>0</x:v>
      </x:c>
      <x:c r="AL1263" s="34">
        <x:f t="shared" si="770"/>
        <x:v>1.3351712891779193</x:v>
      </x:c>
      <x:c r="AM1263" s="35" t="str">
        <x:f t="shared" si="752"/>
      </x:c>
      <x:c r="AN1263" s="34">
        <x:f t="shared" si="771"/>
        <x:v>1.3376829226629545</x:v>
      </x:c>
      <x:c r="AO1263" s="35">
        <x:f t="shared" si="753"/>
        <x:v>-1.186707254635877E-3</x:v>
      </x:c>
      <x:c r="AP1263" s="31">
        <x:f t="shared" si="754"/>
        <x:v>1</x:v>
      </x:c>
      <x:c r="AQ1263" s="26" t="b">
        <x:f t="shared" si="755"/>
        <x:v>1</x:v>
      </x:c>
    </x:row>
    <x:row r="1264">
      <x:c r="A1264" s="30" t="n">
        <x:f>'净值底稿'!A1226</x:f>
        <x:v>45673</x:v>
      </x:c>
      <x:c r="B1264" s="32" t="n">
        <x:f>'净值底稿'!F1226</x:f>
        <x:v>1.9660675948827375</x:v>
      </x:c>
      <x:c r="C1264" s="32" t="n">
        <x:f>'净值底稿'!O1226</x:f>
        <x:v>1.3088534234002902</x:v>
      </x:c>
      <x:c r="D1264" s="32" t="n">
        <x:f>'净值底稿'!P1226</x:f>
        <x:v>1.7537</x:v>
      </x:c>
      <x:c r="E1264" s="32" t="n">
        <x:f>'净值底稿'!Q1226</x:f>
        <x:v>2.2299</x:v>
      </x:c>
      <x:c r="F1264" s="33">
        <x:f t="shared" si="756"/>
        <x:v>1.0076747762232996E-2</x:v>
      </x:c>
      <x:c r="G1264" s="33">
        <x:f t="shared" si="757"/>
        <x:v>4.6793132261426784E-3</x:v>
      </x:c>
      <x:c r="H1264" s="33">
        <x:f t="shared" si="758"/>
        <x:v>-5.1293742163449618E-4</x:v>
      </x:c>
      <x:c r="I1264" s="33">
        <x:f t="shared" si="759"/>
        <x:v>4.1880572818158157E-3</x:v>
      </x:c>
      <x:c r="J1264" s="34">
        <x:f t="shared" si="760"/>
        <x:v>0.13302039461663423</x:v>
      </x:c>
      <x:c r="K1264" s="34">
        <x:f t="shared" si="761"/>
        <x:v>0.13158211162436068</x:v>
      </x:c>
      <x:c r="L1264" s="34">
        <x:f t="shared" si="762"/>
        <x:v>0.98019612139642232</x:v>
      </x:c>
      <x:c r="M1264" s="34">
        <x:f t="shared" si="763"/>
        <x:v>9.3122080699378856E-2</x:v>
      </x:c>
      <x:c r="N1264" s="34">
        <x:f t="shared" si="734"/>
        <x:v>1.3379207083367961</x:v>
      </x:c>
      <x:c r="O1264" s="35">
        <x:f t="shared" si="735"/>
        <x:v>0.19777144085760442</x:v>
      </x:c>
      <x:c r="P1264" s="26" t="b">
        <x:f t="shared" si="736"/>
        <x:v>0</x:v>
      </x:c>
      <x:c r="Q1264" s="26" t="b">
        <x:f t="shared" si="737"/>
        <x:v>0</x:v>
      </x:c>
      <x:c r="R1264" s="26" t="b">
        <x:f t="shared" si="738"/>
        <x:v>0</x:v>
      </x:c>
      <x:c r="S1264" s="26" t="b">
        <x:f t="shared" si="764"/>
        <x:v>0</x:v>
      </x:c>
      <x:c r="T1264" s="26" t="str">
        <x:f t="shared" si="765"/>
        <x:v>不调</x:v>
      </x:c>
      <x:c r="U1264" s="34">
        <x:f t="shared" si="739"/>
        <x:v>0.13302039461663423</x:v>
      </x:c>
      <x:c r="V1264" s="34">
        <x:f t="shared" si="740"/>
        <x:v>0.13158211162436068</x:v>
      </x:c>
      <x:c r="W1264" s="34">
        <x:f t="shared" si="741"/>
        <x:v>0.98019612139642232</x:v>
      </x:c>
      <x:c r="X1264" s="34">
        <x:f t="shared" si="742"/>
        <x:v>9.3122080699378856E-2</x:v>
      </x:c>
      <x:c r="Y1264" s="34">
        <x:f t="shared" si="766"/>
        <x:v>0.99998626710299976</x:v>
      </x:c>
      <x:c r="Z1264" s="34">
        <x:f t="shared" si="743"/>
        <x:v>0.13301856786125602</x:v>
      </x:c>
      <x:c r="AA1264" s="34">
        <x:f t="shared" si="744"/>
        <x:v>0.13158030462077466</x:v>
      </x:c>
      <x:c r="AB1264" s="34">
        <x:f t="shared" si="745"/>
        <x:v>0.98018266046404712</x:v>
      </x:c>
      <x:c r="AC1264" s="34">
        <x:f t="shared" si="746"/>
        <x:v>9.3120801863436159E-2</x:v>
      </x:c>
      <x:c r="AD1264" s="34">
        <x:f t="shared" si="747"/>
        <x:v>1.337902334809514</x:v>
      </x:c>
      <x:c r="AE1264" s="34">
        <x:f t="shared" si="767"/>
        <x:v>1.3427836668235451</x:v>
      </x:c>
      <x:c r="AF1264" s="33">
        <x:f t="shared" si="748"/>
        <x:v>-3.6352333846734197E-3</x:v>
      </x:c>
      <x:c r="AG1264" s="33">
        <x:f t="shared" si="768"/>
        <x:v>1.352336113747743E-3</x:v>
      </x:c>
      <x:c r="AH1264" s="30">
        <x:f t="shared" si="769"/>
        <x:v>45657</x:v>
      </x:c>
      <x:c r="AI1264" s="36">
        <x:f t="shared" si="749"/>
        <x:v>2025</x:v>
      </x:c>
      <x:c r="AJ1264" s="36">
        <x:f t="shared" si="750"/>
        <x:v>1</x:v>
      </x:c>
      <x:c r="AK1264" s="26">
        <x:f t="shared" si="751"/>
        <x:v>0</x:v>
      </x:c>
      <x:c r="AL1264" s="34">
        <x:f t="shared" si="770"/>
        <x:v>1.3351712891779193</x:v>
      </x:c>
      <x:c r="AM1264" s="35" t="str">
        <x:f t="shared" si="752"/>
      </x:c>
      <x:c r="AN1264" s="34">
        <x:f t="shared" si="771"/>
        <x:v>1.337902334809514</x:v>
      </x:c>
      <x:c r="AO1264" s="35">
        <x:f t="shared" si="753"/>
        <x:v>0</x:v>
      </x:c>
      <x:c r="AP1264" s="31">
        <x:f t="shared" si="754"/>
        <x:v>1</x:v>
      </x:c>
      <x:c r="AQ1264" s="26" t="b">
        <x:f t="shared" si="755"/>
        <x:v>1</x:v>
      </x:c>
    </x:row>
    <x:row r="1265">
      <x:c r="A1265" s="30" t="n">
        <x:f>'净值底稿'!A1227</x:f>
        <x:v>45674</x:v>
      </x:c>
      <x:c r="B1265" s="32" t="n">
        <x:f>'净值底稿'!F1227</x:f>
        <x:v>1.9856889143143874</x:v>
      </x:c>
      <x:c r="C1265" s="32" t="n">
        <x:f>'净值底稿'!O1227</x:f>
        <x:v>1.3157452870376596</x:v>
      </x:c>
      <x:c r="D1265" s="32" t="n">
        <x:f>'净值底稿'!P1227</x:f>
        <x:v>1.7528</x:v>
      </x:c>
      <x:c r="E1265" s="32" t="n">
        <x:f>'净值底稿'!Q1227</x:f>
        <x:v>2.2325</x:v>
      </x:c>
      <x:c r="F1265" s="33">
        <x:f t="shared" si="756"/>
        <x:v>9.9799821139008316E-3</x:v>
      </x:c>
      <x:c r="G1265" s="33">
        <x:f t="shared" si="757"/>
        <x:v>5.2655732980892989E-3</x:v>
      </x:c>
      <x:c r="H1265" s="33">
        <x:f t="shared" si="758"/>
        <x:v>-5.1320066145865706E-4</x:v>
      </x:c>
      <x:c r="I1265" s="33">
        <x:f t="shared" si="759"/>
        <x:v>1.1659715682317273E-3</x:v>
      </x:c>
      <x:c r="J1265" s="34">
        <x:f t="shared" si="760"/>
        <x:v>0.13434609078932805</x:v>
      </x:c>
      <x:c r="K1265" s="34">
        <x:f t="shared" si="761"/>
        <x:v>0.13227315035934026</x:v>
      </x:c>
      <x:c r="L1265" s="34">
        <x:f t="shared" si="762"/>
        <x:v>0.97967963007434666</x:v>
      </x:c>
      <x:c r="M1265" s="34">
        <x:f t="shared" si="763"/>
        <x:v>9.3229378070819865E-2</x:v>
      </x:c>
      <x:c r="N1265" s="34">
        <x:f t="shared" si="734"/>
        <x:v>1.3395282492938347</x:v>
      </x:c>
      <x:c r="O1265" s="35">
        <x:f t="shared" si="735"/>
        <x:v>0.19903965540795665</x:v>
      </x:c>
      <x:c r="P1265" s="26" t="b">
        <x:f t="shared" si="736"/>
        <x:v>0</x:v>
      </x:c>
      <x:c r="Q1265" s="26" t="b">
        <x:f t="shared" si="737"/>
        <x:v>0</x:v>
      </x:c>
      <x:c r="R1265" s="26" t="b">
        <x:f t="shared" si="738"/>
        <x:v>0</x:v>
      </x:c>
      <x:c r="S1265" s="26" t="b">
        <x:f t="shared" si="764"/>
        <x:v>0</x:v>
      </x:c>
      <x:c r="T1265" s="26" t="str">
        <x:f t="shared" si="765"/>
        <x:v>不调</x:v>
      </x:c>
      <x:c r="U1265" s="34">
        <x:f t="shared" si="739"/>
        <x:v>0.13434609078932805</x:v>
      </x:c>
      <x:c r="V1265" s="34">
        <x:f t="shared" si="740"/>
        <x:v>0.13227315035934026</x:v>
      </x:c>
      <x:c r="W1265" s="34">
        <x:f t="shared" si="741"/>
        <x:v>0.97967963007434666</x:v>
      </x:c>
      <x:c r="X1265" s="34">
        <x:f t="shared" si="742"/>
        <x:v>9.3229378070819865E-2</x:v>
      </x:c>
      <x:c r="Y1265" s="34">
        <x:f t="shared" si="766"/>
        <x:v>0.99998626710299976</x:v>
      </x:c>
      <x:c r="Z1265" s="34">
        <x:f t="shared" si="743"/>
        <x:v>0.13434424582830085</x:v>
      </x:c>
      <x:c r="AA1265" s="34">
        <x:f t="shared" si="744"/>
        <x:v>0.13227133386579049</x:v>
      </x:c>
      <x:c r="AB1265" s="34">
        <x:f t="shared" si="745"/>
        <x:v>0.9796661762348936</x:v>
      </x:c>
      <x:c r="AC1265" s="34">
        <x:f t="shared" si="746"/>
        <x:v>9.3228097761373419E-2</x:v>
      </x:c>
      <x:c r="AD1265" s="34">
        <x:f t="shared" si="747"/>
        <x:v>1.3395098536903585</x:v>
      </x:c>
      <x:c r="AE1265" s="34">
        <x:f t="shared" si="767"/>
        <x:v>1.3427836668235451</x:v>
      </x:c>
      <x:c r="AF1265" s="33">
        <x:f t="shared" si="748"/>
        <x:v>-2.438079352671263E-3</x:v>
      </x:c>
      <x:c r="AG1265" s="33">
        <x:f t="shared" si="768"/>
        <x:v>1.2015218443230946E-3</x:v>
      </x:c>
      <x:c r="AH1265" s="30">
        <x:f t="shared" si="769"/>
        <x:v>45657</x:v>
      </x:c>
      <x:c r="AI1265" s="36">
        <x:f t="shared" si="749"/>
        <x:v>2025</x:v>
      </x:c>
      <x:c r="AJ1265" s="36">
        <x:f t="shared" si="750"/>
        <x:v>1</x:v>
      </x:c>
      <x:c r="AK1265" s="26">
        <x:f t="shared" si="751"/>
        <x:v>0</x:v>
      </x:c>
      <x:c r="AL1265" s="34">
        <x:f t="shared" si="770"/>
        <x:v>1.3351712891779193</x:v>
      </x:c>
      <x:c r="AM1265" s="35" t="str">
        <x:f t="shared" si="752"/>
      </x:c>
      <x:c r="AN1265" s="34">
        <x:f t="shared" si="771"/>
        <x:v>1.3395098536903585</x:v>
      </x:c>
      <x:c r="AO1265" s="35">
        <x:f t="shared" si="753"/>
        <x:v>0</x:v>
      </x:c>
      <x:c r="AP1265" s="31">
        <x:f t="shared" si="754"/>
        <x:v>1</x:v>
      </x:c>
      <x:c r="AQ1265" s="26" t="b">
        <x:f t="shared" si="755"/>
        <x:v>1</x:v>
      </x:c>
    </x:row>
    <x:row r="1266">
      <x:c r="A1266" s="30" t="n">
        <x:f>'净值底稿'!A1228</x:f>
        <x:v>45677</x:v>
      </x:c>
      <x:c r="B1266" s="32" t="n">
        <x:f>'净值底稿'!F1228</x:f>
        <x:v>2.03622335622349</x:v>
      </x:c>
      <x:c r="C1266" s="32" t="n">
        <x:f>'净值底稿'!O1228</x:f>
        <x:v>1.325986687768776</x:v>
      </x:c>
      <x:c r="D1266" s="32" t="n">
        <x:f>'净值底稿'!P1228</x:f>
        <x:v>1.7519</x:v>
      </x:c>
      <x:c r="E1266" s="32" t="n">
        <x:f>'净值底稿'!Q1228</x:f>
        <x:v>2.2306</x:v>
      </x:c>
      <x:c r="F1266" s="33">
        <x:f t="shared" si="756"/>
        <x:v>2.5449324687674357E-2</x:v>
      </x:c>
      <x:c r="G1266" s="33">
        <x:f t="shared" si="757"/>
        <x:v>7.7837259475763698E-3</x:v>
      </x:c>
      <x:c r="H1266" s="33">
        <x:f t="shared" si="758"/>
        <x:v>-5.1346417161113322E-4</x:v>
      </x:c>
      <x:c r="I1266" s="33">
        <x:f t="shared" si="759"/>
        <x:v>-8.5106382978727968E-4</x:v>
      </x:c>
      <x:c r="J1266" s="34">
        <x:f t="shared" si="760"/>
        <x:v>0.13776321616030601</x:v>
      </x:c>
      <x:c r="K1266" s="34">
        <x:f t="shared" si="761"/>
        <x:v>0.13330089767932218</x:v>
      </x:c>
      <x:c r="L1266" s="34">
        <x:f t="shared" si="762"/>
        <x:v>0.97916315275325772</x:v>
      </x:c>
      <x:c r="M1266" s="34">
        <x:f t="shared" si="763"/>
        <x:v>9.3148754699448846E-2</x:v>
      </x:c>
      <x:c r="N1266" s="34">
        <x:f t="shared" si="734"/>
        <x:v>1.3433760212923349</x:v>
      </x:c>
      <x:c r="O1266" s="35">
        <x:f t="shared" si="735"/>
        <x:v>0.20177828809156731</x:v>
      </x:c>
      <x:c r="P1266" s="26" t="b">
        <x:f t="shared" si="736"/>
        <x:v>0</x:v>
      </x:c>
      <x:c r="Q1266" s="26" t="b">
        <x:f t="shared" si="737"/>
        <x:v>0</x:v>
      </x:c>
      <x:c r="R1266" s="26" t="b">
        <x:f t="shared" si="738"/>
        <x:v>0</x:v>
      </x:c>
      <x:c r="S1266" s="26" t="b">
        <x:f t="shared" si="764"/>
        <x:v>0</x:v>
      </x:c>
      <x:c r="T1266" s="26" t="str">
        <x:f t="shared" si="765"/>
        <x:v>不调</x:v>
      </x:c>
      <x:c r="U1266" s="34">
        <x:f t="shared" si="739"/>
        <x:v>0.13776321616030601</x:v>
      </x:c>
      <x:c r="V1266" s="34">
        <x:f t="shared" si="740"/>
        <x:v>0.13330089767932218</x:v>
      </x:c>
      <x:c r="W1266" s="34">
        <x:f t="shared" si="741"/>
        <x:v>0.97916315275325772</x:v>
      </x:c>
      <x:c r="X1266" s="34">
        <x:f t="shared" si="742"/>
        <x:v>9.3148754699448846E-2</x:v>
      </x:c>
      <x:c r="Y1266" s="34">
        <x:f t="shared" si="766"/>
        <x:v>0.99995880187477393</x:v>
      </x:c>
      <x:c r="Z1266" s="34">
        <x:f t="shared" si="743"/>
        <x:v>0.1377575405740751</x:v>
      </x:c>
      <x:c r="AA1266" s="34">
        <x:f t="shared" si="744"/>
        <x:v>0.13329540593224684</x:v>
      </x:c>
      <x:c r="AB1266" s="34">
        <x:f t="shared" si="745"/>
        <x:v>0.97912281306707383</x:v>
      </x:c>
      <x:c r="AC1266" s="34">
        <x:f t="shared" si="746"/>
        <x:v>9.3144917145388084E-2</x:v>
      </x:c>
      <x:c r="AD1266" s="34">
        <x:f t="shared" si="747"/>
        <x:v>1.343320676718784</x:v>
      </x:c>
      <x:c r="AE1266" s="34">
        <x:f t="shared" si="767"/>
        <x:v>1.343320676718784</x:v>
      </x:c>
      <x:c r="AF1266" s="33">
        <x:f t="shared" si="748"/>
        <x:v>0</x:v>
      </x:c>
      <x:c r="AG1266" s="33">
        <x:f t="shared" si="768"/>
        <x:v>2.8449384063331529E-3</x:v>
      </x:c>
      <x:c r="AH1266" s="30">
        <x:f t="shared" si="769"/>
        <x:v>45657</x:v>
      </x:c>
      <x:c r="AI1266" s="36">
        <x:f t="shared" si="749"/>
        <x:v>2025</x:v>
      </x:c>
      <x:c r="AJ1266" s="36">
        <x:f t="shared" si="750"/>
        <x:v>1</x:v>
      </x:c>
      <x:c r="AK1266" s="26">
        <x:f t="shared" si="751"/>
        <x:v>0</x:v>
      </x:c>
      <x:c r="AL1266" s="34">
        <x:f t="shared" si="770"/>
        <x:v>1.3351712891779193</x:v>
      </x:c>
      <x:c r="AM1266" s="35" t="str">
        <x:f t="shared" si="752"/>
      </x:c>
      <x:c r="AN1266" s="34">
        <x:f t="shared" si="771"/>
        <x:v>1.343320676718784</x:v>
      </x:c>
      <x:c r="AO1266" s="35">
        <x:f t="shared" si="753"/>
        <x:v>0</x:v>
      </x:c>
      <x:c r="AP1266" s="31">
        <x:f t="shared" si="754"/>
        <x:v>1</x:v>
      </x:c>
      <x:c r="AQ1266" s="26" t="b">
        <x:f t="shared" si="755"/>
        <x:v>1</x:v>
      </x:c>
    </x:row>
    <x:row r="1267">
      <x:c r="A1267" s="30" t="n">
        <x:f>'净值底稿'!A1229</x:f>
        <x:v>45678</x:v>
      </x:c>
      <x:c r="B1267" s="32" t="n">
        <x:f>'净值底稿'!F1229</x:f>
        <x:v>2.0873526628789723</x:v>
      </x:c>
      <x:c r="C1267" s="32" t="n">
        <x:f>'净值底稿'!O1229</x:f>
        <x:v>1.3273367425381364</x:v>
      </x:c>
      <x:c r="D1267" s="32" t="n">
        <x:f>'净值底稿'!P1229</x:f>
        <x:v>1.7532</x:v>
      </x:c>
      <x:c r="E1267" s="32" t="n">
        <x:f>'净值底稿'!Q1229</x:f>
        <x:v>2.2356</x:v>
      </x:c>
      <x:c r="F1267" s="33">
        <x:f t="shared" si="756"/>
        <x:v>2.510987141916976E-2</x:v>
      </x:c>
      <x:c r="G1267" s="33">
        <x:f t="shared" si="757"/>
        <x:v>1.0181510733204835E-3</x:v>
      </x:c>
      <x:c r="H1267" s="33">
        <x:f t="shared" si="758"/>
        <x:v>7.4205148695716261E-4</x:v>
      </x:c>
      <x:c r="I1267" s="33">
        <x:f t="shared" si="759"/>
        <x:v>2.241549358916739E-3</x:v>
      </x:c>
      <x:c r="J1267" s="34">
        <x:f t="shared" si="760"/>
        <x:v>0.1412166147049112</x:v>
      </x:c>
      <x:c r="K1267" s="34">
        <x:f t="shared" si="761"/>
        <x:v>0.13343112079286545</x:v>
      </x:c>
      <x:c r="L1267" s="34">
        <x:f t="shared" si="762"/>
        <x:v>0.97984937260642391</x:v>
      </x:c>
      <x:c r="M1267" s="34">
        <x:f t="shared" si="763"/>
        <x:v>9.3353706074701684E-2</x:v>
      </x:c>
      <x:c r="N1267" s="34">
        <x:f t="shared" si="734"/>
        <x:v>1.3478508141789021</x:v>
      </x:c>
      <x:c r="O1267" s="35">
        <x:f t="shared" si="735"/>
        <x:v>0.20376716221749619</x:v>
      </x:c>
      <x:c r="P1267" s="26" t="b">
        <x:f t="shared" si="736"/>
        <x:v>0</x:v>
      </x:c>
      <x:c r="Q1267" s="26" t="b">
        <x:f t="shared" si="737"/>
        <x:v>0</x:v>
      </x:c>
      <x:c r="R1267" s="26" t="b">
        <x:f t="shared" si="738"/>
        <x:v>0</x:v>
      </x:c>
      <x:c r="S1267" s="26" t="b">
        <x:f t="shared" si="764"/>
        <x:v>0</x:v>
      </x:c>
      <x:c r="T1267" s="26" t="str">
        <x:f t="shared" si="765"/>
        <x:v>不调</x:v>
      </x:c>
      <x:c r="U1267" s="34">
        <x:f t="shared" si="739"/>
        <x:v>0.1412166147049112</x:v>
      </x:c>
      <x:c r="V1267" s="34">
        <x:f t="shared" si="740"/>
        <x:v>0.13343112079286545</x:v>
      </x:c>
      <x:c r="W1267" s="34">
        <x:f t="shared" si="741"/>
        <x:v>0.97984937260642391</x:v>
      </x:c>
      <x:c r="X1267" s="34">
        <x:f t="shared" si="742"/>
        <x:v>9.3353706074701684E-2</x:v>
      </x:c>
      <x:c r="Y1267" s="34">
        <x:f t="shared" si="766"/>
        <x:v>0.99998626710299976</x:v>
      </x:c>
      <x:c r="Z1267" s="34">
        <x:f t="shared" si="743"/>
        <x:v>0.14121467539168675</x:v>
      </x:c>
      <x:c r="AA1267" s="34">
        <x:f t="shared" si="744"/>
        <x:v>0.13342928839702697</x:v>
      </x:c>
      <x:c r="AB1267" s="34">
        <x:f t="shared" si="745"/>
        <x:v>0.97983591643591417</x:v>
      </x:c>
      <x:c r="AC1267" s="34">
        <x:f t="shared" si="746"/>
        <x:v>9.3352424057871572E-2</x:v>
      </x:c>
      <x:c r="AD1267" s="34">
        <x:f t="shared" si="747"/>
        <x:v>1.3478323042824993</x:v>
      </x:c>
      <x:c r="AE1267" s="34">
        <x:f t="shared" si="767"/>
        <x:v>1.3478323042824993</x:v>
      </x:c>
      <x:c r="AF1267" s="33">
        <x:f t="shared" si="748"/>
        <x:v>0</x:v>
      </x:c>
      <x:c r="AG1267" s="33">
        <x:f t="shared" si="768"/>
        <x:v>3.3585633288513161E-3</x:v>
      </x:c>
      <x:c r="AH1267" s="30">
        <x:f t="shared" si="769"/>
        <x:v>45657</x:v>
      </x:c>
      <x:c r="AI1267" s="36">
        <x:f t="shared" si="749"/>
        <x:v>2025</x:v>
      </x:c>
      <x:c r="AJ1267" s="36">
        <x:f t="shared" si="750"/>
        <x:v>1</x:v>
      </x:c>
      <x:c r="AK1267" s="26">
        <x:f t="shared" si="751"/>
        <x:v>0</x:v>
      </x:c>
      <x:c r="AL1267" s="34">
        <x:f t="shared" si="770"/>
        <x:v>1.3351712891779193</x:v>
      </x:c>
      <x:c r="AM1267" s="35" t="str">
        <x:f t="shared" si="752"/>
      </x:c>
      <x:c r="AN1267" s="34">
        <x:f t="shared" si="771"/>
        <x:v>1.3478323042824993</x:v>
      </x:c>
      <x:c r="AO1267" s="35">
        <x:f t="shared" si="753"/>
        <x:v>0</x:v>
      </x:c>
      <x:c r="AP1267" s="31">
        <x:f t="shared" si="754"/>
        <x:v>1</x:v>
      </x:c>
      <x:c r="AQ1267" s="26" t="b">
        <x:f t="shared" si="755"/>
        <x:v>1</x:v>
      </x:c>
    </x:row>
    <x:row r="1268">
      <x:c r="A1268" s="30" t="n">
        <x:f>'净值底稿'!A1230</x:f>
        <x:v>45679</x:v>
      </x:c>
      <x:c r="B1268" s="32" t="n">
        <x:f>'净值底稿'!F1230</x:f>
        <x:v>2.1280531734413772</x:v>
      </x:c>
      <x:c r="C1268" s="32" t="n">
        <x:f>'净值底稿'!O1230</x:f>
        <x:v>1.3167295287605623</x:v>
      </x:c>
      <x:c r="D1268" s="32" t="n">
        <x:f>'净值底稿'!P1230</x:f>
        <x:v>1.7536</x:v>
      </x:c>
      <x:c r="E1268" s="32" t="n">
        <x:f>'净值底稿'!Q1230</x:f>
        <x:v>2.2515</x:v>
      </x:c>
      <x:c r="F1268" s="33">
        <x:f t="shared" si="756"/>
        <x:v>1.9498626794702156E-2</x:v>
      </x:c>
      <x:c r="G1268" s="33">
        <x:f t="shared" si="757"/>
        <x:v>-7.9913509794741211E-3</x:v>
      </x:c>
      <x:c r="H1268" s="33">
        <x:f t="shared" si="758"/>
        <x:v>2.2815423226107967E-4</x:v>
      </x:c>
      <x:c r="I1268" s="33">
        <x:f t="shared" si="759"/>
        <x:v>7.1121846484165641E-3</x:v>
      </x:c>
      <x:c r="J1268" s="34">
        <x:f t="shared" si="760"/>
        <x:v>0.14396816764508427</x:v>
      </x:c>
      <x:c r="K1268" s="34">
        <x:f t="shared" si="761"/>
        <x:v>0.13236300812250484</x:v>
      </x:c>
      <x:c r="L1268" s="34">
        <x:f t="shared" si="762"/>
        <x:v>0.98005947014717043</x:v>
      </x:c>
      <x:c r="M1268" s="34">
        <x:f t="shared" si="763"/>
        <x:v>9.4016363735148434E-2</x:v>
      </x:c>
      <x:c r="N1268" s="34">
        <x:f t="shared" si="734"/>
        <x:v>1.3504070096499081</x:v>
      </x:c>
      <x:c r="O1268" s="35">
        <x:f t="shared" si="735"/>
        <x:v>0.20462806679241674</x:v>
      </x:c>
      <x:c r="P1268" s="26" t="b">
        <x:f t="shared" si="736"/>
        <x:v>0</x:v>
      </x:c>
      <x:c r="Q1268" s="26" t="b">
        <x:f t="shared" si="737"/>
        <x:v>0</x:v>
      </x:c>
      <x:c r="R1268" s="26" t="b">
        <x:f t="shared" si="738"/>
        <x:v>0</x:v>
      </x:c>
      <x:c r="S1268" s="26" t="b">
        <x:f t="shared" si="764"/>
        <x:v>0</x:v>
      </x:c>
      <x:c r="T1268" s="26" t="str">
        <x:f t="shared" si="765"/>
        <x:v>不调</x:v>
      </x:c>
      <x:c r="U1268" s="34">
        <x:f t="shared" si="739"/>
        <x:v>0.14396816764508427</x:v>
      </x:c>
      <x:c r="V1268" s="34">
        <x:f t="shared" si="740"/>
        <x:v>0.13236300812250484</x:v>
      </x:c>
      <x:c r="W1268" s="34">
        <x:f t="shared" si="741"/>
        <x:v>0.98005947014717043</x:v>
      </x:c>
      <x:c r="X1268" s="34">
        <x:f t="shared" si="742"/>
        <x:v>9.4016363735148434E-2</x:v>
      </x:c>
      <x:c r="Y1268" s="34">
        <x:f t="shared" si="766"/>
        <x:v>0.99998626710299976</x:v>
      </x:c>
      <x:c r="Z1268" s="34">
        <x:f t="shared" si="743"/>
        <x:v>0.14396619054506668</x:v>
      </x:c>
      <x:c r="AA1268" s="34">
        <x:f t="shared" si="744"/>
        <x:v>0.13236119039494765</x:v>
      </x:c>
      <x:c r="AB1268" s="34">
        <x:f t="shared" si="745"/>
        <x:v>0.98004601109141276</x:v>
      </x:c>
      <x:c r="AC1268" s="34">
        <x:f t="shared" si="746"/>
        <x:v>9.4015072618108916E-2</x:v>
      </x:c>
      <x:c r="AD1268" s="34">
        <x:f t="shared" si="747"/>
        <x:v>1.3503884646495359</x:v>
      </x:c>
      <x:c r="AE1268" s="34">
        <x:f t="shared" si="767"/>
        <x:v>1.3503884646495359</x:v>
      </x:c>
      <x:c r="AF1268" s="33">
        <x:f t="shared" si="748"/>
        <x:v>0</x:v>
      </x:c>
      <x:c r="AG1268" s="33">
        <x:f t="shared" si="768"/>
        <x:v>1.8964973305022337E-3</x:v>
      </x:c>
      <x:c r="AH1268" s="30">
        <x:f t="shared" si="769"/>
        <x:v>45657</x:v>
      </x:c>
      <x:c r="AI1268" s="36">
        <x:f t="shared" si="749"/>
        <x:v>2025</x:v>
      </x:c>
      <x:c r="AJ1268" s="36">
        <x:f t="shared" si="750"/>
        <x:v>1</x:v>
      </x:c>
      <x:c r="AK1268" s="26">
        <x:f t="shared" si="751"/>
        <x:v>0</x:v>
      </x:c>
      <x:c r="AL1268" s="34">
        <x:f t="shared" si="770"/>
        <x:v>1.3351712891779193</x:v>
      </x:c>
      <x:c r="AM1268" s="35" t="str">
        <x:f t="shared" si="752"/>
      </x:c>
      <x:c r="AN1268" s="34">
        <x:f t="shared" si="771"/>
        <x:v>1.3503884646495359</x:v>
      </x:c>
      <x:c r="AO1268" s="35">
        <x:f t="shared" si="753"/>
        <x:v>0</x:v>
      </x:c>
      <x:c r="AP1268" s="31">
        <x:f t="shared" si="754"/>
        <x:v>1</x:v>
      </x:c>
      <x:c r="AQ1268" s="26" t="b">
        <x:f t="shared" si="755"/>
        <x:v>1</x:v>
      </x:c>
    </x:row>
    <x:row r="1269">
      <x:c r="A1269" s="30" t="n">
        <x:f>'净值底稿'!A1231</x:f>
        <x:v>45680</x:v>
      </x:c>
      <x:c r="B1269" s="32" t="n">
        <x:f>'净值底稿'!F1231</x:f>
        <x:v>2.0984033918862375</x:v>
      </x:c>
      <x:c r="C1269" s="32" t="n">
        <x:f>'净值底稿'!O1231</x:f>
        <x:v>1.3166154143737923</x:v>
      </x:c>
      <x:c r="D1269" s="32" t="n">
        <x:f>'净值底稿'!P1231</x:f>
        <x:v>1.7526</x:v>
      </x:c>
      <x:c r="E1269" s="32" t="n">
        <x:f>'净值底稿'!Q1231</x:f>
        <x:v>2.2537</x:v>
      </x:c>
      <x:c r="F1269" s="33">
        <x:f t="shared" si="756"/>
        <x:v>-1.393281987742423E-2</x:v>
      </x:c>
      <x:c r="G1269" s="33">
        <x:f t="shared" si="757"/>
        <x:v>-8.6665016829523545E-5</x:v>
      </x:c>
      <x:c r="H1269" s="33">
        <x:f t="shared" si="758"/>
        <x:v>-5.7025547445266334E-4</x:v>
      </x:c>
      <x:c r="I1269" s="33">
        <x:f t="shared" si="759"/>
        <x:v>9.7712636020430566E-4</x:v>
      </x:c>
      <x:c r="J1269" s="34">
        <x:f t="shared" si="760"/>
        <x:v>0.14196033554376333</x:v>
      </x:c>
      <x:c r="K1269" s="34">
        <x:f t="shared" si="761"/>
        <x:v>0.13234971931015449</x:v>
      </x:c>
      <x:c r="L1269" s="34">
        <x:f t="shared" si="762"/>
        <x:v>0.97948713448837244</x:v>
      </x:c>
      <x:c r="M1269" s="34">
        <x:f t="shared" si="763"/>
        <x:v>9.4106937223820589E-2</x:v>
      </x:c>
      <x:c r="N1269" s="34">
        <x:f t="shared" si="734"/>
        <x:v>1.3479041265661109</x:v>
      </x:c>
      <x:c r="O1269" s="35">
        <x:f t="shared" si="735"/>
        <x:v>0.20350858005958011</x:v>
      </x:c>
      <x:c r="P1269" s="26" t="b">
        <x:f t="shared" si="736"/>
        <x:v>0</x:v>
      </x:c>
      <x:c r="Q1269" s="26" t="b">
        <x:f t="shared" si="737"/>
        <x:v>0</x:v>
      </x:c>
      <x:c r="R1269" s="26" t="b">
        <x:f t="shared" si="738"/>
        <x:v>0</x:v>
      </x:c>
      <x:c r="S1269" s="26" t="b">
        <x:f t="shared" si="764"/>
        <x:v>0</x:v>
      </x:c>
      <x:c r="T1269" s="26" t="str">
        <x:f t="shared" si="765"/>
        <x:v>不调</x:v>
      </x:c>
      <x:c r="U1269" s="34">
        <x:f t="shared" si="739"/>
        <x:v>0.14196033554376333</x:v>
      </x:c>
      <x:c r="V1269" s="34">
        <x:f t="shared" si="740"/>
        <x:v>0.13234971931015449</x:v>
      </x:c>
      <x:c r="W1269" s="34">
        <x:f t="shared" si="741"/>
        <x:v>0.97948713448837244</x:v>
      </x:c>
      <x:c r="X1269" s="34">
        <x:f t="shared" si="742"/>
        <x:v>9.4106937223820589E-2</x:v>
      </x:c>
      <x:c r="Y1269" s="34">
        <x:f t="shared" si="766"/>
        <x:v>0.99998626710299976</x:v>
      </x:c>
      <x:c r="Z1269" s="34">
        <x:f t="shared" si="743"/>
        <x:v>0.1419583860170972</x:v>
      </x:c>
      <x:c r="AA1269" s="34">
        <x:f t="shared" si="744"/>
        <x:v>0.1323479017650912</x:v>
      </x:c>
      <x:c r="AB1269" s="34">
        <x:f t="shared" si="745"/>
        <x:v>0.97947368329244144</x:v>
      </x:c>
      <x:c r="AC1269" s="34">
        <x:f t="shared" si="746"/>
        <x:v>9.410564486294469E-2</x:v>
      </x:c>
      <x:c r="AD1269" s="34">
        <x:f t="shared" si="747"/>
        <x:v>1.3478856159375745</x:v>
      </x:c>
      <x:c r="AE1269" s="34">
        <x:f t="shared" si="767"/>
        <x:v>1.3503884646495359</x:v>
      </x:c>
      <x:c r="AF1269" s="33">
        <x:f t="shared" si="748"/>
        <x:v>-1.8534286818059353E-3</x:v>
      </x:c>
      <x:c r="AG1269" s="33">
        <x:f t="shared" si="768"/>
        <x:v>-1.8534286818059353E-3</x:v>
      </x:c>
      <x:c r="AH1269" s="30">
        <x:f t="shared" si="769"/>
        <x:v>45657</x:v>
      </x:c>
      <x:c r="AI1269" s="36">
        <x:f t="shared" si="749"/>
        <x:v>2025</x:v>
      </x:c>
      <x:c r="AJ1269" s="36">
        <x:f t="shared" si="750"/>
        <x:v>1</x:v>
      </x:c>
      <x:c r="AK1269" s="26">
        <x:f t="shared" si="751"/>
        <x:v>0</x:v>
      </x:c>
      <x:c r="AL1269" s="34">
        <x:f t="shared" si="770"/>
        <x:v>1.3351712891779193</x:v>
      </x:c>
      <x:c r="AM1269" s="35" t="str">
        <x:f t="shared" si="752"/>
      </x:c>
      <x:c r="AN1269" s="34">
        <x:f t="shared" si="771"/>
        <x:v>1.3503884646495359</x:v>
      </x:c>
      <x:c r="AO1269" s="35">
        <x:f t="shared" si="753"/>
        <x:v>-1.8534286818059353E-3</x:v>
      </x:c>
      <x:c r="AP1269" s="31">
        <x:f t="shared" si="754"/>
        <x:v>1</x:v>
      </x:c>
      <x:c r="AQ1269" s="26" t="b">
        <x:f t="shared" si="755"/>
        <x:v>1</x:v>
      </x:c>
    </x:row>
    <x:row r="1270">
      <x:c r="A1270" s="30" t="n">
        <x:f>'净值底稿'!A1232</x:f>
        <x:v>45681</x:v>
      </x:c>
      <x:c r="B1270" s="32" t="n">
        <x:f>'净值底稿'!F1232</x:f>
        <x:v>2.132296090165835</x:v>
      </x:c>
      <x:c r="C1270" s="32" t="n">
        <x:f>'净值底稿'!O1232</x:f>
        <x:v>1.3324456886082081</x:v>
      </x:c>
      <x:c r="D1270" s="32" t="n">
        <x:f>'净值底稿'!P1232</x:f>
        <x:v>1.7522</x:v>
      </x:c>
      <x:c r="E1270" s="32" t="n">
        <x:f>'净值底稿'!Q1232</x:f>
        <x:v>2.2588</x:v>
      </x:c>
      <x:c r="F1270" s="33">
        <x:f t="shared" si="756"/>
        <x:v>1.615166007196156E-2</x:v>
      </x:c>
      <x:c r="G1270" s="33">
        <x:f t="shared" si="757"/>
        <x:v>1.2023461112176781E-2</x:v>
      </x:c>
      <x:c r="H1270" s="33">
        <x:f t="shared" si="758"/>
        <x:v>-2.2823234052260499E-4</x:v>
      </x:c>
      <x:c r="I1270" s="33">
        <x:f t="shared" si="759"/>
        <x:v>2.2629453787106346E-3</x:v>
      </x:c>
      <x:c r="J1270" s="34">
        <x:f t="shared" si="760"/>
        <x:v>0.14425124961240965</x:v>
      </x:c>
      <x:c r="K1270" s="34">
        <x:f t="shared" si="761"/>
        <x:v>0.13393918161524196</x:v>
      </x:c>
      <x:c r="L1270" s="34">
        <x:f t="shared" si="762"/>
        <x:v>0.97925013572122332</x:v>
      </x:c>
      <x:c r="M1270" s="34">
        <x:f t="shared" si="763"/>
        <x:v>9.4318600797097876E-2</x:v>
      </x:c>
      <x:c r="N1270" s="34">
        <x:f t="shared" si="734"/>
        <x:v>1.3517591677459728</x:v>
      </x:c>
      <x:c r="O1270" s="35">
        <x:f t="shared" si="735"/>
        <x:v>0.20579881229252378</x:v>
      </x:c>
      <x:c r="P1270" s="26" t="b">
        <x:f t="shared" si="736"/>
        <x:v>0</x:v>
      </x:c>
      <x:c r="Q1270" s="26" t="b">
        <x:f t="shared" si="737"/>
        <x:v>0</x:v>
      </x:c>
      <x:c r="R1270" s="26" t="b">
        <x:f t="shared" si="738"/>
        <x:v>0</x:v>
      </x:c>
      <x:c r="S1270" s="26" t="b">
        <x:f t="shared" si="764"/>
        <x:v>0</x:v>
      </x:c>
      <x:c r="T1270" s="26" t="str">
        <x:f t="shared" si="765"/>
        <x:v>不调</x:v>
      </x:c>
      <x:c r="U1270" s="34">
        <x:f t="shared" si="739"/>
        <x:v>0.14425124961240965</x:v>
      </x:c>
      <x:c r="V1270" s="34">
        <x:f t="shared" si="740"/>
        <x:v>0.13393918161524196</x:v>
      </x:c>
      <x:c r="W1270" s="34">
        <x:f t="shared" si="741"/>
        <x:v>0.97925013572122332</x:v>
      </x:c>
      <x:c r="X1270" s="34">
        <x:f t="shared" si="742"/>
        <x:v>9.4318600797097876E-2</x:v>
      </x:c>
      <x:c r="Y1270" s="34">
        <x:f t="shared" si="766"/>
        <x:v>0.99998626710299976</x:v>
      </x:c>
      <x:c r="Z1270" s="34">
        <x:f t="shared" si="743"/>
        <x:v>0.14424926862485657</x:v>
      </x:c>
      <x:c r="AA1270" s="34">
        <x:f t="shared" si="744"/>
        <x:v>0.13393734224225654</x:v>
      </x:c>
      <x:c r="AB1270" s="34">
        <x:f t="shared" si="745"/>
        <x:v>0.97923668777997197</x:v>
      </x:c>
      <x:c r="AC1270" s="34">
        <x:f t="shared" si="746"/>
        <x:v>9.4317305529467918E-2</x:v>
      </x:c>
      <x:c r="AD1270" s="34">
        <x:f t="shared" si="747"/>
        <x:v>1.351740604176553</x:v>
      </x:c>
      <x:c r="AE1270" s="34">
        <x:f t="shared" si="767"/>
        <x:v>1.351740604176553</x:v>
      </x:c>
      <x:c r="AF1270" s="33">
        <x:f t="shared" si="748"/>
        <x:v>0</x:v>
      </x:c>
      <x:c r="AG1270" s="33">
        <x:f t="shared" si="768"/>
        <x:v>2.8600262465869886E-3</x:v>
      </x:c>
      <x:c r="AH1270" s="30">
        <x:f t="shared" si="769"/>
        <x:v>45657</x:v>
      </x:c>
      <x:c r="AI1270" s="36">
        <x:f t="shared" si="749"/>
        <x:v>2025</x:v>
      </x:c>
      <x:c r="AJ1270" s="36">
        <x:f t="shared" si="750"/>
        <x:v>1</x:v>
      </x:c>
      <x:c r="AK1270" s="26">
        <x:f t="shared" si="751"/>
        <x:v>0</x:v>
      </x:c>
      <x:c r="AL1270" s="34">
        <x:f t="shared" si="770"/>
        <x:v>1.3351712891779193</x:v>
      </x:c>
      <x:c r="AM1270" s="35" t="str">
        <x:f t="shared" si="752"/>
      </x:c>
      <x:c r="AN1270" s="34">
        <x:f t="shared" si="771"/>
        <x:v>1.351740604176553</x:v>
      </x:c>
      <x:c r="AO1270" s="35">
        <x:f t="shared" si="753"/>
        <x:v>0</x:v>
      </x:c>
      <x:c r="AP1270" s="31">
        <x:f t="shared" si="754"/>
        <x:v>1</x:v>
      </x:c>
      <x:c r="AQ1270" s="26" t="b">
        <x:f t="shared" si="755"/>
        <x:v>1</x:v>
      </x:c>
    </x:row>
    <x:row r="1271">
      <x:c r="A1271" s="30" t="n">
        <x:f>'净值底稿'!A1233</x:f>
        <x:v>45684</x:v>
      </x:c>
      <x:c r="B1271" s="32" t="n">
        <x:f>'净值底稿'!F1233</x:f>
        <x:v>2.0625627667375577</x:v>
      </x:c>
      <x:c r="C1271" s="32" t="n">
        <x:f>'净值底稿'!O1233</x:f>
        <x:v>1.324817279276125</x:v>
      </x:c>
      <x:c r="D1271" s="32" t="n">
        <x:f>'净值底稿'!P1233</x:f>
        <x:v>1.7556</x:v>
      </x:c>
      <x:c r="E1271" s="32" t="n">
        <x:f>'净值底稿'!Q1233</x:f>
        <x:v>2.2509</x:v>
      </x:c>
      <x:c r="F1271" s="33">
        <x:f t="shared" si="756"/>
        <x:v>-3.2703396001093843E-2</x:v>
      </x:c>
      <x:c r="G1271" s="33">
        <x:f t="shared" si="757"/>
        <x:v>-5.7251184024252888E-3</x:v>
      </x:c>
      <x:c r="H1271" s="33">
        <x:f t="shared" si="758"/>
        <x:v>1.9404177605295558E-3</x:v>
      </x:c>
      <x:c r="I1271" s="33">
        <x:f t="shared" si="759"/>
        <x:v>-3.4974322649193867E-3</x:v>
      </x:c>
      <x:c r="J1271" s="34">
        <x:f t="shared" si="760"/>
        <x:v>0.13953182767014971</x:v>
      </x:c>
      <x:c r="K1271" s="34">
        <x:f t="shared" si="761"/>
        <x:v>0.13317053509941346</x:v>
      </x:c>
      <x:c r="L1271" s="34">
        <x:f t="shared" si="762"/>
        <x:v>0.98113681604070235</x:v>
      </x:c>
      <x:c r="M1271" s="34">
        <x:f t="shared" si="763"/>
        <x:v>9.3987437141968902E-2</x:v>
      </x:c>
      <x:c r="N1271" s="34">
        <x:f t="shared" si="734"/>
        <x:v>1.3478266159522343</x:v>
      </x:c>
      <x:c r="O1271" s="35">
        <x:f t="shared" si="735"/>
        <x:v>0.20232748006456305</x:v>
      </x:c>
      <x:c r="P1271" s="26" t="b">
        <x:f t="shared" si="736"/>
        <x:v>0</x:v>
      </x:c>
      <x:c r="Q1271" s="26" t="b">
        <x:f t="shared" si="737"/>
        <x:v>0</x:v>
      </x:c>
      <x:c r="R1271" s="26" t="b">
        <x:f t="shared" si="738"/>
        <x:v>0</x:v>
      </x:c>
      <x:c r="S1271" s="26" t="b">
        <x:f t="shared" si="764"/>
        <x:v>0</x:v>
      </x:c>
      <x:c r="T1271" s="26" t="str">
        <x:f t="shared" si="765"/>
        <x:v>不调</x:v>
      </x:c>
      <x:c r="U1271" s="34">
        <x:f t="shared" si="739"/>
        <x:v>0.13953182767014971</x:v>
      </x:c>
      <x:c r="V1271" s="34">
        <x:f t="shared" si="740"/>
        <x:v>0.13317053509941346</x:v>
      </x:c>
      <x:c r="W1271" s="34">
        <x:f t="shared" si="741"/>
        <x:v>0.98113681604070235</x:v>
      </x:c>
      <x:c r="X1271" s="34">
        <x:f t="shared" si="742"/>
        <x:v>9.3987437141968902E-2</x:v>
      </x:c>
      <x:c r="Y1271" s="34">
        <x:f t="shared" si="766"/>
        <x:v>0.99995880187477393</x:v>
      </x:c>
      <x:c r="Z1271" s="34">
        <x:f t="shared" si="743"/>
        <x:v>0.13952607922044033</x:v>
      </x:c>
      <x:c r="AA1271" s="34">
        <x:f t="shared" si="744"/>
        <x:v>0.133165048723032</x:v>
      </x:c>
      <x:c r="AB1271" s="34">
        <x:f t="shared" si="745"/>
        <x:v>0.98109639504329116</x:v>
      </x:c>
      <x:c r="AC1271" s="34">
        <x:f t="shared" si="746"/>
        <x:v>9.3983565035763855E-2</x:v>
      </x:c>
      <x:c r="AD1271" s="34">
        <x:f t="shared" si="747"/>
        <x:v>1.3477710880225273</x:v>
      </x:c>
      <x:c r="AE1271" s="34">
        <x:f t="shared" si="767"/>
        <x:v>1.351740604176553</x:v>
      </x:c>
      <x:c r="AF1271" s="33">
        <x:f t="shared" si="748"/>
        <x:v>-2.9365960760228127E-3</x:v>
      </x:c>
      <x:c r="AG1271" s="33">
        <x:f t="shared" si="768"/>
        <x:v>-2.9365960760228127E-3</x:v>
      </x:c>
      <x:c r="AH1271" s="30">
        <x:f t="shared" si="769"/>
        <x:v>45657</x:v>
      </x:c>
      <x:c r="AI1271" s="36">
        <x:f t="shared" si="749"/>
        <x:v>2025</x:v>
      </x:c>
      <x:c r="AJ1271" s="36">
        <x:f t="shared" si="750"/>
        <x:v>1</x:v>
      </x:c>
      <x:c r="AK1271" s="26">
        <x:f t="shared" si="751"/>
        <x:v>1</x:v>
      </x:c>
      <x:c r="AL1271" s="34">
        <x:f t="shared" si="770"/>
        <x:v>1.3351712891779193</x:v>
      </x:c>
      <x:c r="AM1271" s="35">
        <x:f t="shared" si="752"/>
        <x:v>9.4368407609828342E-3</x:v>
      </x:c>
      <x:c r="AN1271" s="34">
        <x:f t="shared" si="771"/>
        <x:v>1.351740604176553</x:v>
      </x:c>
      <x:c r="AO1271" s="35">
        <x:f t="shared" si="753"/>
        <x:v>-2.9365960760228127E-3</x:v>
      </x:c>
      <x:c r="AP1271" s="31">
        <x:f t="shared" si="754"/>
        <x:v>1</x:v>
      </x:c>
      <x:c r="AQ1271" s="26" t="b">
        <x:f t="shared" si="755"/>
        <x:v>1</x:v>
      </x:c>
    </x:row>
    <x:row r="1272">
      <x:c r="A1272" s="30" t="n">
        <x:f>'净值底稿'!A1234</x:f>
        <x:v>45693</x:v>
      </x:c>
      <x:c r="B1272" s="32" t="n">
        <x:f>'净值底稿'!F1234</x:f>
        <x:v>1.9923315780306674</x:v>
      </x:c>
      <x:c r="C1272" s="32" t="n">
        <x:f>'净值底稿'!O1234</x:f>
        <x:v>1.3304035555495428</x:v>
      </x:c>
      <x:c r="D1272" s="32" t="n">
        <x:f>'净值底稿'!P1234</x:f>
        <x:v>1.7574</x:v>
      </x:c>
      <x:c r="E1272" s="32" t="n">
        <x:f>'净值底稿'!Q1234</x:f>
        <x:v>2.3356</x:v>
      </x:c>
      <x:c r="F1272" s="33">
        <x:f t="shared" si="756"/>
        <x:v>-3.4050449198197219E-2</x:v>
      </x:c>
      <x:c r="G1272" s="33">
        <x:f t="shared" si="757"/>
        <x:v>4.2166390496281014E-3</x:v>
      </x:c>
      <x:c r="H1272" s="33">
        <x:f t="shared" si="758"/>
        <x:v>1.0252904989747069E-3</x:v>
      </x:c>
      <x:c r="I1272" s="33">
        <x:f t="shared" si="759"/>
        <x:v>3.7629392687369423E-2</x:v>
      </x:c>
      <x:c r="J1272" s="34">
        <x:f t="shared" si="760"/>
        <x:v>0.13477515354812108</x:v>
      </x:c>
      <x:c r="K1272" s="34">
        <x:f t="shared" si="761"/>
        <x:v>0.13372655766752317</x:v>
      </x:c>
      <x:c r="L1272" s="34">
        <x:f t="shared" si="762"/>
        <x:v>0.9821023038557074</x:v>
      </x:c>
      <x:c r="M1272" s="34">
        <x:f t="shared" si="763"/>
        <x:v>9.7520109510653541E-2</x:v>
      </x:c>
      <x:c r="N1272" s="34">
        <x:f t="shared" si="734"/>
        <x:v>1.3481241245820053</x:v>
      </x:c>
      <x:c r="O1272" s="35">
        <x:f t="shared" si="735"/>
        <x:v>0.1991669063105706</x:v>
      </x:c>
      <x:c r="P1272" s="26" t="b">
        <x:f t="shared" si="736"/>
        <x:v>0</x:v>
      </x:c>
      <x:c r="Q1272" s="26" t="b">
        <x:f t="shared" si="737"/>
        <x:v>0</x:v>
      </x:c>
      <x:c r="R1272" s="26" t="b">
        <x:f t="shared" si="738"/>
        <x:v>0</x:v>
      </x:c>
      <x:c r="S1272" s="26" t="b">
        <x:f t="shared" si="764"/>
        <x:v>0</x:v>
      </x:c>
      <x:c r="T1272" s="26" t="str">
        <x:f t="shared" si="765"/>
        <x:v>不调</x:v>
      </x:c>
      <x:c r="U1272" s="34">
        <x:f t="shared" si="739"/>
        <x:v>0.13477515354812108</x:v>
      </x:c>
      <x:c r="V1272" s="34">
        <x:f t="shared" si="740"/>
        <x:v>0.13372655766752317</x:v>
      </x:c>
      <x:c r="W1272" s="34">
        <x:f t="shared" si="741"/>
        <x:v>0.9821023038557074</x:v>
      </x:c>
      <x:c r="X1272" s="34">
        <x:f t="shared" si="742"/>
        <x:v>9.7520109510653541E-2</x:v>
      </x:c>
      <x:c r="Y1272" s="34">
        <x:f t="shared" si="766"/>
        <x:v>0.99987641071610844</x:v>
      </x:c>
      <x:c r="Z1272" s="34">
        <x:f t="shared" si="743"/>
        <x:v>0.13475849678340771</x:v>
      </x:c>
      <x:c r="AA1272" s="34">
        <x:f t="shared" si="744"/>
        <x:v>0.13371003049802377</x:v>
      </x:c>
      <x:c r="AB1272" s="34">
        <x:f t="shared" si="745"/>
        <x:v>0.98198092653526559</x:v>
      </x:c>
      <x:c r="AC1272" s="34">
        <x:f t="shared" si="746"/>
        <x:v>9.75080570701541E-2</x:v>
      </x:c>
      <x:c r="AD1272" s="34">
        <x:f t="shared" si="747"/>
        <x:v>1.3479575108868511</x:v>
      </x:c>
      <x:c r="AE1272" s="34">
        <x:f t="shared" si="767"/>
        <x:v>1.351740604176553</x:v>
      </x:c>
      <x:c r="AF1272" s="33">
        <x:f t="shared" si="748"/>
        <x:v>-2.7986828819175358E-3</x:v>
      </x:c>
      <x:c r="AG1272" s="33">
        <x:f t="shared" si="768"/>
        <x:v>1.3831938226038787E-4</x:v>
      </x:c>
      <x:c r="AH1272" s="30">
        <x:f t="shared" si="769"/>
        <x:v>45657</x:v>
      </x:c>
      <x:c r="AI1272" s="36">
        <x:f t="shared" si="749"/>
        <x:v>2025</x:v>
      </x:c>
      <x:c r="AJ1272" s="36">
        <x:f t="shared" si="750"/>
        <x:v>2</x:v>
      </x:c>
      <x:c r="AK1272" s="26">
        <x:f t="shared" si="751"/>
        <x:v>0</x:v>
      </x:c>
      <x:c r="AL1272" s="34">
        <x:f t="shared" si="770"/>
        <x:v>1.3477710880225273</x:v>
      </x:c>
      <x:c r="AM1272" s="35" t="str">
        <x:f t="shared" si="752"/>
      </x:c>
      <x:c r="AN1272" s="34">
        <x:f t="shared" si="771"/>
        <x:v>1.351740604176553</x:v>
      </x:c>
      <x:c r="AO1272" s="35">
        <x:f t="shared" si="753"/>
        <x:v>-2.7986828819175358E-3</x:v>
      </x:c>
      <x:c r="AP1272" s="31">
        <x:f t="shared" si="754"/>
        <x:v>1</x:v>
      </x:c>
      <x:c r="AQ1272" s="26" t="b">
        <x:f t="shared" si="755"/>
        <x:v>1</x:v>
      </x:c>
    </x:row>
    <x:row r="1273">
      <x:c r="A1273" s="30" t="n">
        <x:f>'净值底稿'!A1235</x:f>
        <x:v>45694</x:v>
      </x:c>
      <x:c r="B1273" s="32" t="n">
        <x:f>'净值底稿'!F1235</x:f>
        <x:v>2.0559128425856477</x:v>
      </x:c>
      <x:c r="C1273" s="32" t="n">
        <x:f>'净值底稿'!O1235</x:f>
        <x:v>1.3546284966624116</x:v>
      </x:c>
      <x:c r="D1273" s="32" t="n">
        <x:f>'净值底稿'!P1235</x:f>
        <x:v>1.7593</x:v>
      </x:c>
      <x:c r="E1273" s="32" t="n">
        <x:f>'净值底稿'!Q1235</x:f>
        <x:v>2.3345</x:v>
      </x:c>
      <x:c r="F1273" s="33">
        <x:f t="shared" si="756"/>
        <x:v>3.1912993427443137E-2</x:v>
      </x:c>
      <x:c r="G1273" s="33">
        <x:f t="shared" si="757"/>
        <x:v>1.8208716454356066E-2</x:v>
      </x:c>
      <x:c r="H1273" s="33">
        <x:f t="shared" si="758"/>
        <x:v>1.0811425970183031E-3</x:v>
      </x:c>
      <x:c r="I1273" s="33">
        <x:f t="shared" si="759"/>
        <x:v>-4.7097105668780781E-4</x:v>
      </x:c>
      <x:c r="J1273" s="34">
        <x:f t="shared" si="760"/>
        <x:v>0.1390590438055487</x:v>
      </x:c>
      <x:c r="K1273" s="34">
        <x:f t="shared" si="761"/>
        <x:v>0.13614471853046559</x:v>
      </x:c>
      <x:c r="L1273" s="34">
        <x:f t="shared" si="762"/>
        <x:v>0.98304258794440236</x:v>
      </x:c>
      <x:c r="M1273" s="34">
        <x:f t="shared" si="763"/>
        <x:v>9.7462133597480197E-2</x:v>
      </x:c>
      <x:c r="N1273" s="34">
        <x:f t="shared" si="734"/>
        <x:v>1.3557084838778968</x:v>
      </x:c>
      <x:c r="O1273" s="35">
        <x:f t="shared" si="735"/>
        <x:v>0.2029962677144394</x:v>
      </x:c>
      <x:c r="P1273" s="26" t="b">
        <x:f t="shared" si="736"/>
        <x:v>0</x:v>
      </x:c>
      <x:c r="Q1273" s="26" t="b">
        <x:f t="shared" si="737"/>
        <x:v>0</x:v>
      </x:c>
      <x:c r="R1273" s="26" t="b">
        <x:f t="shared" si="738"/>
        <x:v>0</x:v>
      </x:c>
      <x:c r="S1273" s="26" t="b">
        <x:f t="shared" si="764"/>
        <x:v>0</x:v>
      </x:c>
      <x:c r="T1273" s="26" t="str">
        <x:f t="shared" si="765"/>
        <x:v>不调</x:v>
      </x:c>
      <x:c r="U1273" s="34">
        <x:f t="shared" si="739"/>
        <x:v>0.1390590438055487</x:v>
      </x:c>
      <x:c r="V1273" s="34">
        <x:f t="shared" si="740"/>
        <x:v>0.13614471853046559</x:v>
      </x:c>
      <x:c r="W1273" s="34">
        <x:f t="shared" si="741"/>
        <x:v>0.98304258794440236</x:v>
      </x:c>
      <x:c r="X1273" s="34">
        <x:f t="shared" si="742"/>
        <x:v>9.7462133597480197E-2</x:v>
      </x:c>
      <x:c r="Y1273" s="34">
        <x:f t="shared" si="766"/>
        <x:v>0.99998626710299976</x:v>
      </x:c>
      <x:c r="Z1273" s="34">
        <x:f t="shared" si="743"/>
        <x:v>0.13905713412202317</x:v>
      </x:c>
      <x:c r="AA1273" s="34">
        <x:f t="shared" si="744"/>
        <x:v>0.13614284886906888</x:v>
      </x:c>
      <x:c r="AB1273" s="34">
        <x:f t="shared" si="745"/>
        <x:v>0.98302908792179522</x:v>
      </x:c>
      <x:c r="AC1273" s="34">
        <x:f t="shared" si="746"/>
        <x:v>9.7460795160038083E-2</x:v>
      </x:c>
      <x:c r="AD1273" s="34">
        <x:f t="shared" si="747"/>
        <x:v>1.3556898660729253</x:v>
      </x:c>
      <x:c r="AE1273" s="34">
        <x:f t="shared" si="767"/>
        <x:v>1.3556898660729253</x:v>
      </x:c>
      <x:c r="AF1273" s="33">
        <x:f t="shared" si="748"/>
        <x:v>0</x:v>
      </x:c>
      <x:c r="AG1273" s="33">
        <x:f t="shared" si="768"/>
        <x:v>5.7363493460464987E-3</x:v>
      </x:c>
      <x:c r="AH1273" s="30">
        <x:f t="shared" si="769"/>
        <x:v>45657</x:v>
      </x:c>
      <x:c r="AI1273" s="36">
        <x:f t="shared" si="749"/>
        <x:v>2025</x:v>
      </x:c>
      <x:c r="AJ1273" s="36">
        <x:f t="shared" si="750"/>
        <x:v>2</x:v>
      </x:c>
      <x:c r="AK1273" s="26">
        <x:f t="shared" si="751"/>
        <x:v>0</x:v>
      </x:c>
      <x:c r="AL1273" s="34">
        <x:f t="shared" si="770"/>
        <x:v>1.3477710880225273</x:v>
      </x:c>
      <x:c r="AM1273" s="35" t="str">
        <x:f t="shared" si="752"/>
      </x:c>
      <x:c r="AN1273" s="34">
        <x:f t="shared" si="771"/>
        <x:v>1.3556898660729253</x:v>
      </x:c>
      <x:c r="AO1273" s="35">
        <x:f t="shared" si="753"/>
        <x:v>0</x:v>
      </x:c>
      <x:c r="AP1273" s="31">
        <x:f t="shared" si="754"/>
        <x:v>1</x:v>
      </x:c>
      <x:c r="AQ1273" s="26" t="b">
        <x:f t="shared" si="755"/>
        <x:v>1</x:v>
      </x:c>
    </x:row>
    <x:row r="1274">
      <x:c r="A1274" s="30" t="n">
        <x:f>'净值底稿'!A1236</x:f>
        <x:v>45695</x:v>
      </x:c>
      <x:c r="B1274" s="32" t="n">
        <x:f>'净值底稿'!F1236</x:f>
        <x:v>2.0851723365639803</x:v>
      </x:c>
      <x:c r="C1274" s="32" t="n">
        <x:f>'净值底稿'!O1236</x:f>
        <x:v>1.371931514657997</x:v>
      </x:c>
      <x:c r="D1274" s="32" t="n">
        <x:f>'净值底稿'!P1236</x:f>
        <x:v>1.7594</x:v>
      </x:c>
      <x:c r="E1274" s="32" t="n">
        <x:f>'净值底稿'!Q1236</x:f>
        <x:v>2.3395</x:v>
      </x:c>
      <x:c r="F1274" s="33">
        <x:f t="shared" si="756"/>
        <x:v>1.4231874704150327E-2</x:v>
      </x:c>
      <x:c r="G1274" s="33">
        <x:f t="shared" si="757"/>
        <x:v>1.2773257050340492E-2</x:v>
      </x:c>
      <x:c r="H1274" s="33">
        <x:f t="shared" si="758"/>
        <x:v>5.6840788950074383E-5</x:v>
      </x:c>
      <x:c r="I1274" s="33">
        <x:f t="shared" si="759"/>
        <x:v>2.1417862497323803E-3</x:v>
      </x:c>
      <x:c r="J1274" s="34">
        <x:f t="shared" si="760"/>
        <x:v>0.14103617783156602</x:v>
      </x:c>
      <x:c r="K1274" s="34">
        <x:f t="shared" si="761"/>
        <x:v>0.13788183647323915</x:v>
      </x:c>
      <x:c r="L1274" s="34">
        <x:f t="shared" si="762"/>
        <x:v>0.98308496407071355</x:v>
      </x:c>
      <x:c r="M1274" s="34">
        <x:f t="shared" si="763"/>
        <x:v>9.7669535350999842E-2</x:v>
      </x:c>
      <x:c r="N1274" s="34">
        <x:f t="shared" si="734"/>
        <x:v>1.3596725137265184</x:v>
      </x:c>
      <x:c r="O1274" s="35">
        <x:f t="shared" si="735"/>
        <x:v>0.20513617175385965</x:v>
      </x:c>
      <x:c r="P1274" s="26" t="b">
        <x:f t="shared" si="736"/>
        <x:v>0</x:v>
      </x:c>
      <x:c r="Q1274" s="26" t="b">
        <x:f t="shared" si="737"/>
        <x:v>0</x:v>
      </x:c>
      <x:c r="R1274" s="26" t="b">
        <x:f t="shared" si="738"/>
        <x:v>0</x:v>
      </x:c>
      <x:c r="S1274" s="26" t="b">
        <x:f t="shared" si="764"/>
        <x:v>0</x:v>
      </x:c>
      <x:c r="T1274" s="26" t="str">
        <x:f t="shared" si="765"/>
        <x:v>不调</x:v>
      </x:c>
      <x:c r="U1274" s="34">
        <x:f t="shared" si="739"/>
        <x:v>0.14103617783156602</x:v>
      </x:c>
      <x:c r="V1274" s="34">
        <x:f t="shared" si="740"/>
        <x:v>0.13788183647323915</x:v>
      </x:c>
      <x:c r="W1274" s="34">
        <x:f t="shared" si="741"/>
        <x:v>0.98308496407071355</x:v>
      </x:c>
      <x:c r="X1274" s="34">
        <x:f t="shared" si="742"/>
        <x:v>9.7669535350999842E-2</x:v>
      </x:c>
      <x:c r="Y1274" s="34">
        <x:f t="shared" si="766"/>
        <x:v>0.99998626710299976</x:v>
      </x:c>
      <x:c r="Z1274" s="34">
        <x:f t="shared" si="743"/>
        <x:v>0.14103424099626255</x:v>
      </x:c>
      <x:c r="AA1274" s="34">
        <x:f t="shared" si="744"/>
        <x:v>0.13787994295618067</x:v>
      </x:c>
      <x:c r="AB1274" s="34">
        <x:f t="shared" si="745"/>
        <x:v>0.98307146346615948</x:v>
      </x:c>
      <x:c r="AC1274" s="34">
        <x:f t="shared" si="746"/>
        <x:v>9.766819406533081E-2</x:v>
      </x:c>
      <x:c r="AD1274" s="34">
        <x:f t="shared" si="747"/>
        <x:v>1.3596538414839334</x:v>
      </x:c>
      <x:c r="AE1274" s="34">
        <x:f t="shared" si="767"/>
        <x:v>1.3596538414839334</x:v>
      </x:c>
      <x:c r="AF1274" s="33">
        <x:f t="shared" si="748"/>
        <x:v>0</x:v>
      </x:c>
      <x:c r="AG1274" s="33">
        <x:f t="shared" si="768"/>
        <x:v>2.9239544457839717E-3</x:v>
      </x:c>
      <x:c r="AH1274" s="30">
        <x:f t="shared" si="769"/>
        <x:v>45657</x:v>
      </x:c>
      <x:c r="AI1274" s="36">
        <x:f t="shared" si="749"/>
        <x:v>2025</x:v>
      </x:c>
      <x:c r="AJ1274" s="36">
        <x:f t="shared" si="750"/>
        <x:v>2</x:v>
      </x:c>
      <x:c r="AK1274" s="26">
        <x:f t="shared" si="751"/>
        <x:v>0</x:v>
      </x:c>
      <x:c r="AL1274" s="34">
        <x:f t="shared" si="770"/>
        <x:v>1.3477710880225273</x:v>
      </x:c>
      <x:c r="AM1274" s="35" t="str">
        <x:f t="shared" si="752"/>
      </x:c>
      <x:c r="AN1274" s="34">
        <x:f t="shared" si="771"/>
        <x:v>1.3596538414839334</x:v>
      </x:c>
      <x:c r="AO1274" s="35">
        <x:f t="shared" si="753"/>
        <x:v>0</x:v>
      </x:c>
      <x:c r="AP1274" s="31">
        <x:f t="shared" si="754"/>
        <x:v>1</x:v>
      </x:c>
      <x:c r="AQ1274" s="26" t="b">
        <x:f t="shared" si="755"/>
        <x:v>1</x:v>
      </x:c>
    </x:row>
    <x:row r="1275">
      <x:c r="A1275" s="30" t="n">
        <x:f>'净值底稿'!A1237</x:f>
        <x:v>45698</x:v>
      </x:c>
      <x:c r="B1275" s="32" t="n">
        <x:f>'净值底稿'!F1237</x:f>
        <x:v>2.0997694341407724</x:v>
      </x:c>
      <x:c r="C1275" s="32" t="n">
        <x:f>'净值底稿'!O1237</x:f>
        <x:v>1.3859724598913523</x:v>
      </x:c>
      <x:c r="D1275" s="32" t="n">
        <x:f>'净值底稿'!P1237</x:f>
        <x:v>1.7578</x:v>
      </x:c>
      <x:c r="E1275" s="32" t="n">
        <x:f>'净值底稿'!Q1237</x:f>
        <x:v>2.3748</x:v>
      </x:c>
      <x:c r="F1275" s="33">
        <x:f t="shared" si="756"/>
        <x:v>7.0004274087223095E-3</x:v>
      </x:c>
      <x:c r="G1275" s="33">
        <x:f t="shared" si="757"/>
        <x:v>1.0234435963704547E-2</x:v>
      </x:c>
      <x:c r="H1275" s="33">
        <x:f t="shared" si="758"/>
        <x:v>-9.0940093213598416E-4</x:v>
      </x:c>
      <x:c r="I1275" s="33">
        <x:f t="shared" si="759"/>
        <x:v>1.5088694165419803E-2</x:v>
      </x:c>
      <x:c r="J1275" s="34">
        <x:f t="shared" si="760"/>
        <x:v>0.14202154096250114</x:v>
      </x:c>
      <x:c r="K1275" s="34">
        <x:f t="shared" si="761"/>
        <x:v>0.13929106640304492</x:v>
      </x:c>
      <x:c r="L1275" s="34">
        <x:f t="shared" si="762"/>
        <x:v>0.9821774573609271</x:v>
      </x:c>
      <x:c r="M1275" s="34">
        <x:f t="shared" si="763"/>
        <x:v>9.9141879575271458E-2</x:v>
      </x:c>
      <x:c r="N1275" s="34">
        <x:f t="shared" si="734"/>
        <x:v>1.3626319443017445</x:v>
      </x:c>
      <x:c r="O1275" s="35">
        <x:f t="shared" si="735"/>
        <x:v>0.20644797631667114</x:v>
      </x:c>
      <x:c r="P1275" s="26" t="b">
        <x:f t="shared" si="736"/>
        <x:v>0</x:v>
      </x:c>
      <x:c r="Q1275" s="26" t="b">
        <x:f t="shared" si="737"/>
        <x:v>0</x:v>
      </x:c>
      <x:c r="R1275" s="26" t="b">
        <x:f t="shared" si="738"/>
        <x:v>0</x:v>
      </x:c>
      <x:c r="S1275" s="26" t="b">
        <x:f t="shared" si="764"/>
        <x:v>0</x:v>
      </x:c>
      <x:c r="T1275" s="26" t="str">
        <x:f t="shared" si="765"/>
        <x:v>不调</x:v>
      </x:c>
      <x:c r="U1275" s="34">
        <x:f t="shared" si="739"/>
        <x:v>0.14202154096250114</x:v>
      </x:c>
      <x:c r="V1275" s="34">
        <x:f t="shared" si="740"/>
        <x:v>0.13929106640304492</x:v>
      </x:c>
      <x:c r="W1275" s="34">
        <x:f t="shared" si="741"/>
        <x:v>0.9821774573609271</x:v>
      </x:c>
      <x:c r="X1275" s="34">
        <x:f t="shared" si="742"/>
        <x:v>9.9141879575271458E-2</x:v>
      </x:c>
      <x:c r="Y1275" s="34">
        <x:f t="shared" si="766"/>
        <x:v>0.99995880187477393</x:v>
      </x:c>
      <x:c r="Z1275" s="34">
        <x:f t="shared" si="743"/>
        <x:v>0.14201568994127176</x:v>
      </x:c>
      <x:c r="AA1275" s="34">
        <x:f t="shared" si="744"/>
        <x:v>0.13928532787224837</x:v>
      </x:c>
      <x:c r="AB1275" s="34">
        <x:f t="shared" si="745"/>
        <x:v>0.98213699349104455</x:v>
      </x:c>
      <x:c r="AC1275" s="34">
        <x:f t="shared" si="746"/>
        <x:v>9.9137795115701574E-2</x:v>
      </x:c>
      <x:c r="AD1275" s="34">
        <x:f t="shared" si="747"/>
        <x:v>1.3625758064202662</x:v>
      </x:c>
      <x:c r="AE1275" s="34">
        <x:f t="shared" si="767"/>
        <x:v>1.3625758064202662</x:v>
      </x:c>
      <x:c r="AF1275" s="33">
        <x:f t="shared" si="748"/>
        <x:v>0</x:v>
      </x:c>
      <x:c r="AG1275" s="33">
        <x:f t="shared" si="768"/>
        <x:v>2.149050623902804E-3</x:v>
      </x:c>
      <x:c r="AH1275" s="30">
        <x:f t="shared" si="769"/>
        <x:v>45657</x:v>
      </x:c>
      <x:c r="AI1275" s="36">
        <x:f t="shared" si="749"/>
        <x:v>2025</x:v>
      </x:c>
      <x:c r="AJ1275" s="36">
        <x:f t="shared" si="750"/>
        <x:v>2</x:v>
      </x:c>
      <x:c r="AK1275" s="26">
        <x:f t="shared" si="751"/>
        <x:v>0</x:v>
      </x:c>
      <x:c r="AL1275" s="34">
        <x:f t="shared" si="770"/>
        <x:v>1.3477710880225273</x:v>
      </x:c>
      <x:c r="AM1275" s="35" t="str">
        <x:f t="shared" si="752"/>
      </x:c>
      <x:c r="AN1275" s="34">
        <x:f t="shared" si="771"/>
        <x:v>1.3625758064202662</x:v>
      </x:c>
      <x:c r="AO1275" s="35">
        <x:f t="shared" si="753"/>
        <x:v>0</x:v>
      </x:c>
      <x:c r="AP1275" s="31">
        <x:f t="shared" si="754"/>
        <x:v>1</x:v>
      </x:c>
      <x:c r="AQ1275" s="26" t="b">
        <x:f t="shared" si="755"/>
        <x:v>1</x:v>
      </x:c>
    </x:row>
    <x:row r="1276">
      <x:c r="A1276" s="30" t="n">
        <x:f>'净值底稿'!A1238</x:f>
        <x:v>45699</x:v>
      </x:c>
      <x:c r="B1276" s="32" t="n">
        <x:f>'净值底稿'!F1238</x:f>
        <x:v>2.1143013024094626</x:v>
      </x:c>
      <x:c r="C1276" s="32" t="n">
        <x:f>'净值底稿'!O1238</x:f>
        <x:v>1.3817281620918997</x:v>
      </x:c>
      <x:c r="D1276" s="32" t="n">
        <x:f>'净值底稿'!P1238</x:f>
        <x:v>1.7581</x:v>
      </x:c>
      <x:c r="E1276" s="32" t="n">
        <x:f>'净值底稿'!Q1238</x:f>
        <x:v>2.3894</x:v>
      </x:c>
      <x:c r="F1276" s="33">
        <x:f t="shared" si="756"/>
        <x:v>6.920697116746366E-3</x:v>
      </x:c>
      <x:c r="G1276" s="33">
        <x:f t="shared" si="757"/>
        <x:v>-3.0623247735999115E-3</x:v>
      </x:c>
      <x:c r="H1276" s="33">
        <x:f t="shared" si="758"/>
        <x:v>1.7066788030484226E-4</x:v>
      </x:c>
      <x:c r="I1276" s="33">
        <x:f t="shared" si="759"/>
        <x:v>6.1478861377801675E-3</x:v>
      </x:c>
      <x:c r="J1276" s="34">
        <x:f t="shared" si="760"/>
        <x:v>0.14299853751718106</x:v>
      </x:c>
      <x:c r="K1276" s="34">
        <x:f t="shared" si="761"/>
        <x:v>0.13885879096210621</x:v>
      </x:c>
      <x:c r="L1276" s="34">
        <x:f t="shared" si="762"/>
        <x:v>0.98230461272989267</x:v>
      </x:c>
      <x:c r="M1276" s="34">
        <x:f t="shared" si="763"/>
        <x:v>9.9747282992023484E-2</x:v>
      </x:c>
      <x:c r="N1276" s="34">
        <x:f t="shared" si="734"/>
        <x:v>1.3639092242012034</x:v>
      </x:c>
      <x:c r="O1276" s="35">
        <x:f t="shared" si="735"/>
        <x:v>0.20665402321357695</x:v>
      </x:c>
      <x:c r="P1276" s="26" t="b">
        <x:f t="shared" si="736"/>
        <x:v>0</x:v>
      </x:c>
      <x:c r="Q1276" s="26" t="b">
        <x:f t="shared" si="737"/>
        <x:v>0</x:v>
      </x:c>
      <x:c r="R1276" s="26" t="b">
        <x:f t="shared" si="738"/>
        <x:v>0</x:v>
      </x:c>
      <x:c r="S1276" s="26" t="b">
        <x:f t="shared" si="764"/>
        <x:v>0</x:v>
      </x:c>
      <x:c r="T1276" s="26" t="str">
        <x:f t="shared" si="765"/>
        <x:v>不调</x:v>
      </x:c>
      <x:c r="U1276" s="34">
        <x:f t="shared" si="739"/>
        <x:v>0.14299853751718106</x:v>
      </x:c>
      <x:c r="V1276" s="34">
        <x:f t="shared" si="740"/>
        <x:v>0.13885879096210621</x:v>
      </x:c>
      <x:c r="W1276" s="34">
        <x:f t="shared" si="741"/>
        <x:v>0.98230461272989267</x:v>
      </x:c>
      <x:c r="X1276" s="34">
        <x:f t="shared" si="742"/>
        <x:v>9.9747282992023484E-2</x:v>
      </x:c>
      <x:c r="Y1276" s="34">
        <x:f t="shared" si="766"/>
        <x:v>0.99998626710299976</x:v>
      </x:c>
      <x:c r="Z1276" s="34">
        <x:f t="shared" si="743"/>
        <x:v>0.14299657373299415</x:v>
      </x:c>
      <x:c r="AA1276" s="34">
        <x:f t="shared" si="744"/>
        <x:v>0.13885688402863236</x:v>
      </x:c>
      <x:c r="AB1276" s="34">
        <x:f t="shared" si="745"/>
        <x:v>0.98229112284182318</x:v>
      </x:c>
      <x:c r="AC1276" s="34">
        <x:f t="shared" si="746"/>
        <x:v>9.9745913172860107E-2</x:v>
      </x:c>
      <x:c r="AD1276" s="34">
        <x:f t="shared" si="747"/>
        <x:v>1.3638904937763099</x:v>
      </x:c>
      <x:c r="AE1276" s="34">
        <x:f t="shared" si="767"/>
        <x:v>1.3638904937763099</x:v>
      </x:c>
      <x:c r="AF1276" s="33">
        <x:f t="shared" si="748"/>
        <x:v>0</x:v>
      </x:c>
      <x:c r="AG1276" s="33">
        <x:f t="shared" si="768"/>
        <x:v>9.6485446890293147E-4</x:v>
      </x:c>
      <x:c r="AH1276" s="30">
        <x:f t="shared" si="769"/>
        <x:v>45657</x:v>
      </x:c>
      <x:c r="AI1276" s="36">
        <x:f t="shared" si="749"/>
        <x:v>2025</x:v>
      </x:c>
      <x:c r="AJ1276" s="36">
        <x:f t="shared" si="750"/>
        <x:v>2</x:v>
      </x:c>
      <x:c r="AK1276" s="26">
        <x:f t="shared" si="751"/>
        <x:v>0</x:v>
      </x:c>
      <x:c r="AL1276" s="34">
        <x:f t="shared" si="770"/>
        <x:v>1.3477710880225273</x:v>
      </x:c>
      <x:c r="AM1276" s="35" t="str">
        <x:f t="shared" si="752"/>
      </x:c>
      <x:c r="AN1276" s="34">
        <x:f t="shared" si="771"/>
        <x:v>1.3638904937763099</x:v>
      </x:c>
      <x:c r="AO1276" s="35">
        <x:f t="shared" si="753"/>
        <x:v>0</x:v>
      </x:c>
      <x:c r="AP1276" s="31">
        <x:f t="shared" si="754"/>
        <x:v>1</x:v>
      </x:c>
      <x:c r="AQ1276" s="26" t="b">
        <x:f t="shared" si="755"/>
        <x:v>1</x:v>
      </x:c>
    </x:row>
    <x:row r="1277">
      <x:c r="A1277" s="30" t="n">
        <x:f>'净值底稿'!A1239</x:f>
        <x:v>45700</x:v>
      </x:c>
      <x:c r="B1277" s="32" t="n">
        <x:f>'净值底稿'!F1239</x:f>
        <x:v>2.1555935089121974</x:v>
      </x:c>
      <x:c r="C1277" s="32" t="n">
        <x:f>'净值底稿'!O1239</x:f>
        <x:v>1.395424169607162</x:v>
      </x:c>
      <x:c r="D1277" s="32" t="n">
        <x:f>'净值底稿'!P1239</x:f>
        <x:v>1.7578</x:v>
      </x:c>
      <x:c r="E1277" s="32" t="n">
        <x:f>'净值底稿'!Q1239</x:f>
        <x:v>2.3776</x:v>
      </x:c>
      <x:c r="F1277" s="33">
        <x:f t="shared" si="756"/>
        <x:v>1.9529953680527123E-2</x:v>
      </x:c>
      <x:c r="G1277" s="33">
        <x:f t="shared" si="757"/>
        <x:v>9.9122301267471347E-3</x:v>
      </x:c>
      <x:c r="H1277" s="33">
        <x:f t="shared" si="758"/>
        <x:v>-1.7063875774980808E-4</x:v>
      </x:c>
      <x:c r="I1277" s="33">
        <x:f t="shared" si="759"/>
        <x:v>-4.9384782790659054E-3</x:v>
      </x:c>
      <x:c r="J1277" s="34">
        <x:f t="shared" si="760"/>
        <x:v>0.14578929019447362</x:v>
      </x:c>
      <x:c r="K1277" s="34">
        <x:f t="shared" si="761"/>
        <x:v>0.1402332654178072</x:v>
      </x:c>
      <x:c r="L1277" s="34">
        <x:f t="shared" si="762"/>
        <x:v>0.98212350590487274</x:v>
      </x:c>
      <x:c r="M1277" s="34">
        <x:f t="shared" si="763"/>
        <x:v>9.9253320147230345E-2</x:v>
      </x:c>
      <x:c r="N1277" s="34">
        <x:f t="shared" si="734"/>
        <x:v>1.3673993816643839</x:v>
      </x:c>
      <x:c r="O1277" s="35">
        <x:f t="shared" si="735"/>
        <x:v>0.20917265244345604</x:v>
      </x:c>
      <x:c r="P1277" s="26" t="b">
        <x:f t="shared" si="736"/>
        <x:v>0</x:v>
      </x:c>
      <x:c r="Q1277" s="26" t="b">
        <x:f t="shared" si="737"/>
        <x:v>0</x:v>
      </x:c>
      <x:c r="R1277" s="26" t="b">
        <x:f t="shared" si="738"/>
        <x:v>0</x:v>
      </x:c>
      <x:c r="S1277" s="26" t="b">
        <x:f t="shared" si="764"/>
        <x:v>0</x:v>
      </x:c>
      <x:c r="T1277" s="26" t="str">
        <x:f t="shared" si="765"/>
        <x:v>不调</x:v>
      </x:c>
      <x:c r="U1277" s="34">
        <x:f t="shared" si="739"/>
        <x:v>0.14578929019447362</x:v>
      </x:c>
      <x:c r="V1277" s="34">
        <x:f t="shared" si="740"/>
        <x:v>0.1402332654178072</x:v>
      </x:c>
      <x:c r="W1277" s="34">
        <x:f t="shared" si="741"/>
        <x:v>0.98212350590487274</x:v>
      </x:c>
      <x:c r="X1277" s="34">
        <x:f t="shared" si="742"/>
        <x:v>9.9253320147230345E-2</x:v>
      </x:c>
      <x:c r="Y1277" s="34">
        <x:f t="shared" si="766"/>
        <x:v>0.99998626710299976</x:v>
      </x:c>
      <x:c r="Z1277" s="34">
        <x:f t="shared" si="743"/>
        <x:v>0.14578728808516764</x:v>
      </x:c>
      <x:c r="AA1277" s="34">
        <x:f t="shared" si="744"/>
        <x:v>0.1402313396088172</x:v>
      </x:c>
      <x:c r="AB1277" s="34">
        <x:f t="shared" si="745"/>
        <x:v>0.98211001850392465</x:v>
      </x:c>
      <x:c r="AC1277" s="34">
        <x:f t="shared" si="746"/>
        <x:v>9.9251957111607836E-2</x:v>
      </x:c>
      <x:c r="AD1277" s="34">
        <x:f t="shared" si="747"/>
        <x:v>1.3673806033095173</x:v>
      </x:c>
      <x:c r="AE1277" s="34">
        <x:f t="shared" si="767"/>
        <x:v>1.3673806033095173</x:v>
      </x:c>
      <x:c r="AF1277" s="33">
        <x:f t="shared" si="748"/>
        <x:v>0</x:v>
      </x:c>
      <x:c r="AG1277" s="33">
        <x:f t="shared" si="768"/>
        <x:v>2.5589367688487741E-3</x:v>
      </x:c>
      <x:c r="AH1277" s="30">
        <x:f t="shared" si="769"/>
        <x:v>45657</x:v>
      </x:c>
      <x:c r="AI1277" s="36">
        <x:f t="shared" si="749"/>
        <x:v>2025</x:v>
      </x:c>
      <x:c r="AJ1277" s="36">
        <x:f t="shared" si="750"/>
        <x:v>2</x:v>
      </x:c>
      <x:c r="AK1277" s="26">
        <x:f t="shared" si="751"/>
        <x:v>0</x:v>
      </x:c>
      <x:c r="AL1277" s="34">
        <x:f t="shared" si="770"/>
        <x:v>1.3477710880225273</x:v>
      </x:c>
      <x:c r="AM1277" s="35" t="str">
        <x:f t="shared" si="752"/>
      </x:c>
      <x:c r="AN1277" s="34">
        <x:f t="shared" si="771"/>
        <x:v>1.3673806033095173</x:v>
      </x:c>
      <x:c r="AO1277" s="35">
        <x:f t="shared" si="753"/>
        <x:v>0</x:v>
      </x:c>
      <x:c r="AP1277" s="31">
        <x:f t="shared" si="754"/>
        <x:v>1</x:v>
      </x:c>
      <x:c r="AQ1277" s="26" t="b">
        <x:f t="shared" si="755"/>
        <x:v>1</x:v>
      </x:c>
    </x:row>
    <x:row r="1278">
      <x:c r="A1278" s="30" t="n">
        <x:f>'净值底稿'!A1240</x:f>
        <x:v>45701</x:v>
      </x:c>
      <x:c r="B1278" s="32" t="n">
        <x:f>'净值底稿'!F1240</x:f>
        <x:v>2.1014712012464702</x:v>
      </x:c>
      <x:c r="C1278" s="32" t="n">
        <x:f>'净值底稿'!O1240</x:f>
        <x:v>1.3839164648262297</x:v>
      </x:c>
      <x:c r="D1278" s="32" t="n">
        <x:f>'净值底稿'!P1240</x:f>
        <x:v>1.7577</x:v>
      </x:c>
      <x:c r="E1278" s="32" t="n">
        <x:f>'净值底稿'!Q1240</x:f>
        <x:v>2.3897</x:v>
      </x:c>
      <x:c r="F1278" s="33">
        <x:f t="shared" si="756"/>
        <x:v>-2.5107844981886007E-2</x:v>
      </x:c>
      <x:c r="G1278" s="33">
        <x:f t="shared" si="757"/>
        <x:v>-8.2467431993614726E-3</x:v>
      </x:c>
      <x:c r="H1278" s="33">
        <x:f t="shared" si="758"/>
        <x:v>-5.6889293434947419E-5</x:v>
      </x:c>
      <x:c r="I1278" s="33">
        <x:f t="shared" si="759"/>
        <x:v>5.0891655450873152E-3</x:v>
      </x:c>
      <x:c r="J1278" s="34">
        <x:f t="shared" si="760"/>
        <x:v>0.14212688345559568</x:v>
      </x:c>
      <x:c r="K1278" s="34">
        <x:f t="shared" si="761"/>
        <x:v>0.13907488776256083</x:v>
      </x:c>
      <x:c r="L1278" s="34">
        <x:f t="shared" si="762"/>
        <x:v>0.98205414695889659</x:v>
      </x:c>
      <x:c r="M1278" s="34">
        <x:f t="shared" si="763"/>
        <x:v>9.9757066752022713E-2</x:v>
      </x:c>
      <x:c r="N1278" s="34">
        <x:f t="shared" si="734"/>
        <x:v>1.3630129849290757</x:v>
      </x:c>
      <x:c r="O1278" s="35">
        <x:f t="shared" si="735"/>
        <x:v>0.2063089452025938</x:v>
      </x:c>
      <x:c r="P1278" s="26" t="b">
        <x:f t="shared" si="736"/>
        <x:v>0</x:v>
      </x:c>
      <x:c r="Q1278" s="26" t="b">
        <x:f t="shared" si="737"/>
        <x:v>0</x:v>
      </x:c>
      <x:c r="R1278" s="26" t="b">
        <x:f t="shared" si="738"/>
        <x:v>0</x:v>
      </x:c>
      <x:c r="S1278" s="26" t="b">
        <x:f t="shared" si="764"/>
        <x:v>0</x:v>
      </x:c>
      <x:c r="T1278" s="26" t="str">
        <x:f t="shared" si="765"/>
        <x:v>不调</x:v>
      </x:c>
      <x:c r="U1278" s="34">
        <x:f t="shared" si="739"/>
        <x:v>0.14212688345559568</x:v>
      </x:c>
      <x:c r="V1278" s="34">
        <x:f t="shared" si="740"/>
        <x:v>0.13907488776256083</x:v>
      </x:c>
      <x:c r="W1278" s="34">
        <x:f t="shared" si="741"/>
        <x:v>0.98205414695889659</x:v>
      </x:c>
      <x:c r="X1278" s="34">
        <x:f t="shared" si="742"/>
        <x:v>9.9757066752022713E-2</x:v>
      </x:c>
      <x:c r="Y1278" s="34">
        <x:f t="shared" si="766"/>
        <x:v>0.99998626710299976</x:v>
      </x:c>
      <x:c r="Z1278" s="34">
        <x:f t="shared" si="743"/>
        <x:v>0.14212493164174422</x:v>
      </x:c>
      <x:c r="AA1278" s="34">
        <x:f t="shared" si="744"/>
        <x:v>0.13907297786145187</x:v>
      </x:c>
      <x:c r="AB1278" s="34">
        <x:f t="shared" si="745"/>
        <x:v>0.98204066051044769</x:v>
      </x:c>
      <x:c r="AC1278" s="34">
        <x:f t="shared" si="746"/>
        <x:v>9.9755696798499965E-2</x:v>
      </x:c>
      <x:c r="AD1278" s="34">
        <x:f t="shared" si="747"/>
        <x:v>1.3629942668121438</x:v>
      </x:c>
      <x:c r="AE1278" s="34">
        <x:f t="shared" si="767"/>
        <x:v>1.3673806033095173</x:v>
      </x:c>
      <x:c r="AF1278" s="33">
        <x:f t="shared" si="748"/>
        <x:v>-3.2078387588335699E-3</x:v>
      </x:c>
      <x:c r="AG1278" s="33">
        <x:f t="shared" si="768"/>
        <x:v>-3.2078387588335699E-3</x:v>
      </x:c>
      <x:c r="AH1278" s="30">
        <x:f t="shared" si="769"/>
        <x:v>45657</x:v>
      </x:c>
      <x:c r="AI1278" s="36">
        <x:f t="shared" si="749"/>
        <x:v>2025</x:v>
      </x:c>
      <x:c r="AJ1278" s="36">
        <x:f t="shared" si="750"/>
        <x:v>2</x:v>
      </x:c>
      <x:c r="AK1278" s="26">
        <x:f t="shared" si="751"/>
        <x:v>0</x:v>
      </x:c>
      <x:c r="AL1278" s="34">
        <x:f t="shared" si="770"/>
        <x:v>1.3477710880225273</x:v>
      </x:c>
      <x:c r="AM1278" s="35" t="str">
        <x:f t="shared" si="752"/>
      </x:c>
      <x:c r="AN1278" s="34">
        <x:f t="shared" si="771"/>
        <x:v>1.3673806033095173</x:v>
      </x:c>
      <x:c r="AO1278" s="35">
        <x:f t="shared" si="753"/>
        <x:v>-3.2078387588335699E-3</x:v>
      </x:c>
      <x:c r="AP1278" s="31">
        <x:f t="shared" si="754"/>
        <x:v>1</x:v>
      </x:c>
      <x:c r="AQ1278" s="26" t="b">
        <x:f t="shared" si="755"/>
        <x:v>1</x:v>
      </x:c>
    </x:row>
    <x:row r="1279">
      <x:c r="A1279" s="30" t="n">
        <x:f>'净值底稿'!A1241</x:f>
        <x:v>45702</x:v>
      </x:c>
      <x:c r="B1279" s="32" t="n">
        <x:f>'净值底稿'!F1241</x:f>
        <x:v>2.1112764404689823</x:v>
      </x:c>
      <x:c r="C1279" s="32" t="n">
        <x:f>'净值底稿'!O1241</x:f>
        <x:v>1.391603428333824</x:v>
      </x:c>
      <x:c r="D1279" s="32" t="n">
        <x:f>'净值底稿'!P1241</x:f>
        <x:v>1.7556</x:v>
      </x:c>
      <x:c r="E1279" s="32" t="n">
        <x:f>'净值底稿'!Q1241</x:f>
        <x:v>2.3994</x:v>
      </x:c>
      <x:c r="F1279" s="33">
        <x:f t="shared" si="756"/>
        <x:v>4.665892740617128E-3</x:v>
      </x:c>
      <x:c r="G1279" s="33">
        <x:f t="shared" si="757"/>
        <x:v>5.5544996413925407E-3</x:v>
      </x:c>
      <x:c r="H1279" s="33">
        <x:f t="shared" si="758"/>
        <x:v>-1.1947431302270495E-3</x:v>
      </x:c>
      <x:c r="I1279" s="33">
        <x:f t="shared" si="759"/>
        <x:v>4.0590869146754915E-3</x:v>
      </x:c>
      <x:c r="J1279" s="34">
        <x:f t="shared" si="760"/>
        <x:v>0.14278807132855215</x:v>
      </x:c>
      <x:c r="K1279" s="34">
        <x:f t="shared" si="761"/>
        <x:v>0.13984545866711071</x:v>
      </x:c>
      <x:c r="L1279" s="34">
        <x:f t="shared" si="762"/>
        <x:v>0.9808673741776992</x:v>
      </x:c>
      <x:c r="M1279" s="34">
        <x:f t="shared" si="763"/>
        <x:v>0.10016061384203909</x:v>
      </x:c>
      <x:c r="N1279" s="34">
        <x:f t="shared" si="734"/>
        <x:v>1.363661518015401</x:v>
      </x:c>
      <x:c r="O1279" s="35">
        <x:f t="shared" si="735"/>
        <x:v>0.20726076541852725</x:v>
      </x:c>
      <x:c r="P1279" s="26" t="b">
        <x:f t="shared" si="736"/>
        <x:v>0</x:v>
      </x:c>
      <x:c r="Q1279" s="26" t="b">
        <x:f t="shared" si="737"/>
        <x:v>0</x:v>
      </x:c>
      <x:c r="R1279" s="26" t="b">
        <x:f t="shared" si="738"/>
        <x:v>0</x:v>
      </x:c>
      <x:c r="S1279" s="26" t="b">
        <x:f t="shared" si="764"/>
        <x:v>0</x:v>
      </x:c>
      <x:c r="T1279" s="26" t="str">
        <x:f t="shared" si="765"/>
        <x:v>不调</x:v>
      </x:c>
      <x:c r="U1279" s="34">
        <x:f t="shared" si="739"/>
        <x:v>0.14278807132855215</x:v>
      </x:c>
      <x:c r="V1279" s="34">
        <x:f t="shared" si="740"/>
        <x:v>0.13984545866711071</x:v>
      </x:c>
      <x:c r="W1279" s="34">
        <x:f t="shared" si="741"/>
        <x:v>0.9808673741776992</x:v>
      </x:c>
      <x:c r="X1279" s="34">
        <x:f t="shared" si="742"/>
        <x:v>0.10016061384203909</x:v>
      </x:c>
      <x:c r="Y1279" s="34">
        <x:f t="shared" si="766"/>
        <x:v>0.99998626710299976</x:v>
      </x:c>
      <x:c r="Z1279" s="34">
        <x:f t="shared" si="743"/>
        <x:v>0.14278611043467573</x:v>
      </x:c>
      <x:c r="AA1279" s="34">
        <x:f t="shared" si="744"/>
        <x:v>0.13984353818383088</x:v>
      </x:c>
      <x:c r="AB1279" s="34">
        <x:f t="shared" si="745"/>
        <x:v>0.98085390402707873</x:v>
      </x:c>
      <x:c r="AC1279" s="34">
        <x:f t="shared" si="746"/>
        <x:v>0.10015923834664571</x:v>
      </x:c>
      <x:c r="AD1279" s="34">
        <x:f t="shared" si="747"/>
        <x:v>1.3636427909922308</x:v>
      </x:c>
      <x:c r="AE1279" s="34">
        <x:f t="shared" si="767"/>
        <x:v>1.3673806033095173</x:v>
      </x:c>
      <x:c r="AF1279" s="33">
        <x:f t="shared" si="748"/>
        <x:v>-2.733556632469214E-3</x:v>
      </x:c>
      <x:c r="AG1279" s="33">
        <x:f t="shared" si="768"/>
        <x:v>4.7580844312999915E-4</x:v>
      </x:c>
      <x:c r="AH1279" s="30">
        <x:f t="shared" si="769"/>
        <x:v>45657</x:v>
      </x:c>
      <x:c r="AI1279" s="36">
        <x:f t="shared" si="749"/>
        <x:v>2025</x:v>
      </x:c>
      <x:c r="AJ1279" s="36">
        <x:f t="shared" si="750"/>
        <x:v>2</x:v>
      </x:c>
      <x:c r="AK1279" s="26">
        <x:f t="shared" si="751"/>
        <x:v>0</x:v>
      </x:c>
      <x:c r="AL1279" s="34">
        <x:f t="shared" si="770"/>
        <x:v>1.3477710880225273</x:v>
      </x:c>
      <x:c r="AM1279" s="35" t="str">
        <x:f t="shared" si="752"/>
      </x:c>
      <x:c r="AN1279" s="34">
        <x:f t="shared" si="771"/>
        <x:v>1.3673806033095173</x:v>
      </x:c>
      <x:c r="AO1279" s="35">
        <x:f t="shared" si="753"/>
        <x:v>-2.733556632469214E-3</x:v>
      </x:c>
      <x:c r="AP1279" s="31">
        <x:f t="shared" si="754"/>
        <x:v>1</x:v>
      </x:c>
      <x:c r="AQ1279" s="26" t="b">
        <x:f t="shared" si="755"/>
        <x:v>1</x:v>
      </x:c>
    </x:row>
    <x:row r="1280">
      <x:c r="A1280" s="30" t="n">
        <x:f>'净值底稿'!A1242</x:f>
        <x:v>45705</x:v>
      </x:c>
      <x:c r="B1280" s="32" t="n">
        <x:f>'净值底稿'!F1242</x:f>
        <x:v>2.15883512495894</x:v>
      </x:c>
      <x:c r="C1280" s="32" t="n">
        <x:f>'净值底稿'!O1242</x:f>
        <x:v>1.3997878488330113</x:v>
      </x:c>
      <x:c r="D1280" s="32" t="n">
        <x:f>'净值底稿'!P1242</x:f>
        <x:v>1.7528</x:v>
      </x:c>
      <x:c r="E1280" s="32" t="n">
        <x:f>'净值底稿'!Q1242</x:f>
        <x:v>2.3646</x:v>
      </x:c>
      <x:c r="F1280" s="33">
        <x:f t="shared" si="756"/>
        <x:v>2.252603381459295E-2</x:v>
      </x:c>
      <x:c r="G1280" s="33">
        <x:f t="shared" si="757"/>
        <x:v>5.8812879679281949E-3</x:v>
      </x:c>
      <x:c r="H1280" s="33">
        <x:f t="shared" si="758"/>
        <x:v>-1.5948963317384823E-3</x:v>
      </x:c>
      <x:c r="I1280" s="33">
        <x:f t="shared" si="759"/>
        <x:v>-1.4503625906476691E-2</x:v>
      </x:c>
      <x:c r="J1280" s="34">
        <x:f t="shared" si="760"/>
        <x:v>0.14600251518658144</x:v>
      </x:c>
      <x:c r="K1280" s="34">
        <x:f t="shared" si="761"/>
        <x:v>0.14066599830234397</x:v>
      </x:c>
      <x:c r="L1280" s="34">
        <x:f t="shared" si="762"/>
        <x:v>0.97928954373357457</x:v>
      </x:c>
      <x:c r="M1280" s="34">
        <x:f t="shared" si="763"/>
        <x:v>9.8706566222588332E-2</x:v>
      </x:c>
      <x:c r="N1280" s="34">
        <x:f t="shared" si="734"/>
        <x:v>1.3646646234450883</x:v>
      </x:c>
      <x:c r="O1280" s="35">
        <x:f t="shared" si="735"/>
        <x:v>0.21006517540202099</x:v>
      </x:c>
      <x:c r="P1280" s="26" t="b">
        <x:f t="shared" si="736"/>
        <x:v>0</x:v>
      </x:c>
      <x:c r="Q1280" s="26" t="b">
        <x:f t="shared" si="737"/>
        <x:v>0</x:v>
      </x:c>
      <x:c r="R1280" s="26" t="b">
        <x:f t="shared" si="738"/>
        <x:v>0</x:v>
      </x:c>
      <x:c r="S1280" s="26" t="b">
        <x:f t="shared" si="764"/>
        <x:v>0</x:v>
      </x:c>
      <x:c r="T1280" s="26" t="str">
        <x:f t="shared" si="765"/>
        <x:v>不调</x:v>
      </x:c>
      <x:c r="U1280" s="34">
        <x:f t="shared" si="739"/>
        <x:v>0.14600251518658144</x:v>
      </x:c>
      <x:c r="V1280" s="34">
        <x:f t="shared" si="740"/>
        <x:v>0.14066599830234397</x:v>
      </x:c>
      <x:c r="W1280" s="34">
        <x:f t="shared" si="741"/>
        <x:v>0.97928954373357457</x:v>
      </x:c>
      <x:c r="X1280" s="34">
        <x:f t="shared" si="742"/>
        <x:v>9.8706566222588332E-2</x:v>
      </x:c>
      <x:c r="Y1280" s="34">
        <x:f t="shared" si="766"/>
        <x:v>0.99995880187477393</x:v>
      </x:c>
      <x:c r="Z1280" s="34">
        <x:f t="shared" si="743"/>
        <x:v>0.14599650015667748</x:v>
      </x:c>
      <x:c r="AA1280" s="34">
        <x:f t="shared" si="744"/>
        <x:v>0.14066020312693087</x:v>
      </x:c>
      <x:c r="AB1280" s="34">
        <x:f t="shared" si="745"/>
        <x:v>0.97924919884031925</x:v>
      </x:c>
      <x:c r="AC1280" s="34">
        <x:f t="shared" si="746"/>
        <x:v>9.8702499697112464E-2</x:v>
      </x:c>
      <x:c r="AD1280" s="34">
        <x:f t="shared" si="747"/>
        <x:v>1.36460840182104</x:v>
      </x:c>
      <x:c r="AE1280" s="34">
        <x:f t="shared" si="767"/>
        <x:v>1.3673806033095173</x:v>
      </x:c>
      <x:c r="AF1280" s="33">
        <x:f t="shared" si="748"/>
        <x:v>-2.027381024542585E-3</x:v>
      </x:c>
      <x:c r="AG1280" s="33">
        <x:f t="shared" si="768"/>
        <x:v>7.0811127018588493E-4</x:v>
      </x:c>
      <x:c r="AH1280" s="30">
        <x:f t="shared" si="769"/>
        <x:v>45657</x:v>
      </x:c>
      <x:c r="AI1280" s="36">
        <x:f t="shared" si="749"/>
        <x:v>2025</x:v>
      </x:c>
      <x:c r="AJ1280" s="36">
        <x:f t="shared" si="750"/>
        <x:v>2</x:v>
      </x:c>
      <x:c r="AK1280" s="26">
        <x:f t="shared" si="751"/>
        <x:v>0</x:v>
      </x:c>
      <x:c r="AL1280" s="34">
        <x:f t="shared" si="770"/>
        <x:v>1.3477710880225273</x:v>
      </x:c>
      <x:c r="AM1280" s="35" t="str">
        <x:f t="shared" si="752"/>
      </x:c>
      <x:c r="AN1280" s="34">
        <x:f t="shared" si="771"/>
        <x:v>1.3673806033095173</x:v>
      </x:c>
      <x:c r="AO1280" s="35">
        <x:f t="shared" si="753"/>
        <x:v>-2.027381024542585E-3</x:v>
      </x:c>
      <x:c r="AP1280" s="31">
        <x:f t="shared" si="754"/>
        <x:v>1</x:v>
      </x:c>
      <x:c r="AQ1280" s="26" t="b">
        <x:f t="shared" si="755"/>
        <x:v>1</x:v>
      </x:c>
    </x:row>
    <x:row r="1281">
      <x:c r="A1281" s="30" t="n">
        <x:f>'净值底稿'!A1243</x:f>
        <x:v>45706</x:v>
      </x:c>
      <x:c r="B1281" s="32" t="n">
        <x:f>'净值底稿'!F1243</x:f>
        <x:v>2.1251047828803675</x:v>
      </x:c>
      <x:c r="C1281" s="32" t="n">
        <x:f>'净值底稿'!O1243</x:f>
        <x:v>1.3749309130981076</x:v>
      </x:c>
      <x:c r="D1281" s="32" t="n">
        <x:f>'净值底稿'!P1243</x:f>
        <x:v>1.7508</x:v>
      </x:c>
      <x:c r="E1281" s="32" t="n">
        <x:f>'净值底稿'!Q1243</x:f>
        <x:v>2.3856</x:v>
      </x:c>
      <x:c r="F1281" s="33">
        <x:f t="shared" si="756"/>
        <x:v>-1.562432521530055E-2</x:v>
      </x:c>
      <x:c r="G1281" s="33">
        <x:f t="shared" si="757"/>
        <x:v>-1.7757645028585345E-2</x:v>
      </x:c>
      <x:c r="H1281" s="33">
        <x:f t="shared" si="758"/>
        <x:v>-1.1410314924692466E-3</x:v>
      </x:c>
      <x:c r="I1281" s="33">
        <x:f t="shared" si="759"/>
        <x:v>8.8809946714032417E-3</x:v>
      </x:c>
      <x:c r="J1281" s="34">
        <x:f t="shared" si="760"/>
        <x:v>0.14371540335793387</x:v>
      </x:c>
      <x:c r="K1281" s="34">
        <x:f t="shared" si="761"/>
        <x:v>0.13816240917015413</x:v>
      </x:c>
      <x:c r="L1281" s="34">
        <x:f t="shared" si="762"/>
        <x:v>0.97813184466546721</x:v>
      </x:c>
      <x:c r="M1281" s="34">
        <x:f t="shared" si="763"/>
        <x:v>9.9579076070976699E-2</x:v>
      </x:c>
      <x:c r="N1281" s="34">
        <x:f t="shared" si="734"/>
        <x:v>1.359588733264532</x:v>
      </x:c>
      <x:c r="O1281" s="35">
        <x:f t="shared" si="735"/>
        <x:v>0.20732579318399197</x:v>
      </x:c>
      <x:c r="P1281" s="26" t="b">
        <x:f t="shared" si="736"/>
        <x:v>0</x:v>
      </x:c>
      <x:c r="Q1281" s="26" t="b">
        <x:f t="shared" si="737"/>
        <x:v>0</x:v>
      </x:c>
      <x:c r="R1281" s="26" t="b">
        <x:f t="shared" si="738"/>
        <x:v>0</x:v>
      </x:c>
      <x:c r="S1281" s="26" t="b">
        <x:f t="shared" si="764"/>
        <x:v>0</x:v>
      </x:c>
      <x:c r="T1281" s="26" t="str">
        <x:f t="shared" si="765"/>
        <x:v>不调</x:v>
      </x:c>
      <x:c r="U1281" s="34">
        <x:f t="shared" si="739"/>
        <x:v>0.14371540335793387</x:v>
      </x:c>
      <x:c r="V1281" s="34">
        <x:f t="shared" si="740"/>
        <x:v>0.13816240917015413</x:v>
      </x:c>
      <x:c r="W1281" s="34">
        <x:f t="shared" si="741"/>
        <x:v>0.97813184466546721</x:v>
      </x:c>
      <x:c r="X1281" s="34">
        <x:f t="shared" si="742"/>
        <x:v>9.9579076070976699E-2</x:v>
      </x:c>
      <x:c r="Y1281" s="34">
        <x:f t="shared" si="766"/>
        <x:v>0.99998626710299976</x:v>
      </x:c>
      <x:c r="Z1281" s="34">
        <x:f t="shared" si="743"/>
        <x:v>0.1437134297291022</x:v>
      </x:c>
      <x:c r="AA1281" s="34">
        <x:f t="shared" si="744"/>
        <x:v>0.13816051180001968</x:v>
      </x:c>
      <x:c r="AB1281" s="34">
        <x:f t="shared" si="745"/>
        <x:v>0.97811841208159178</x:v>
      </x:c>
      <x:c r="AC1281" s="34">
        <x:f t="shared" si="746"/>
        <x:v>9.9577708561781636E-2</x:v>
      </x:c>
      <x:c r="AD1281" s="34">
        <x:f t="shared" si="747"/>
        <x:v>1.3595700621724953</x:v>
      </x:c>
      <x:c r="AE1281" s="34">
        <x:f t="shared" si="767"/>
        <x:v>1.3673806033095173</x:v>
      </x:c>
      <x:c r="AF1281" s="33">
        <x:f t="shared" si="748"/>
        <x:v>-5.7120461692361513E-3</x:v>
      </x:c>
      <x:c r="AG1281" s="33">
        <x:f t="shared" si="768"/>
        <x:v>-3.6921505406394273E-3</x:v>
      </x:c>
      <x:c r="AH1281" s="30">
        <x:f t="shared" si="769"/>
        <x:v>45657</x:v>
      </x:c>
      <x:c r="AI1281" s="36">
        <x:f t="shared" si="749"/>
        <x:v>2025</x:v>
      </x:c>
      <x:c r="AJ1281" s="36">
        <x:f t="shared" si="750"/>
        <x:v>2</x:v>
      </x:c>
      <x:c r="AK1281" s="26">
        <x:f t="shared" si="751"/>
        <x:v>0</x:v>
      </x:c>
      <x:c r="AL1281" s="34">
        <x:f t="shared" si="770"/>
        <x:v>1.3477710880225273</x:v>
      </x:c>
      <x:c r="AM1281" s="35" t="str">
        <x:f t="shared" si="752"/>
      </x:c>
      <x:c r="AN1281" s="34">
        <x:f t="shared" si="771"/>
        <x:v>1.3673806033095173</x:v>
      </x:c>
      <x:c r="AO1281" s="35">
        <x:f t="shared" si="753"/>
        <x:v>-5.7120461692361513E-3</x:v>
      </x:c>
      <x:c r="AP1281" s="31">
        <x:f t="shared" si="754"/>
        <x:v>1</x:v>
      </x:c>
      <x:c r="AQ1281" s="26" t="b">
        <x:f t="shared" si="755"/>
        <x:v>1</x:v>
      </x:c>
    </x:row>
    <x:row r="1282">
      <x:c r="A1282" s="30" t="n">
        <x:f>'净值底稿'!A1244</x:f>
        <x:v>45707</x:v>
      </x:c>
      <x:c r="B1282" s="32" t="n">
        <x:f>'净值底稿'!F1244</x:f>
        <x:v>2.1686778584519324</x:v>
      </x:c>
      <x:c r="C1282" s="32" t="n">
        <x:f>'净值底稿'!O1244</x:f>
        <x:v>1.3961181039243198</x:v>
      </x:c>
      <x:c r="D1282" s="32" t="n">
        <x:f>'净值底稿'!P1244</x:f>
        <x:v>1.7515</x:v>
      </x:c>
      <x:c r="E1282" s="32" t="n">
        <x:f>'净值底稿'!Q1244</x:f>
        <x:v>2.4001</x:v>
      </x:c>
      <x:c r="F1282" s="33">
        <x:f t="shared" si="756"/>
        <x:v>2.0503965697402426E-2</x:v>
      </x:c>
      <x:c r="G1282" s="33">
        <x:f t="shared" si="757"/>
        <x:v>1.5409640313106099E-2</x:v>
      </x:c>
      <x:c r="H1282" s="33">
        <x:f t="shared" si="758"/>
        <x:v>3.9981722641080353E-4</x:v>
      </x:c>
      <x:c r="I1282" s="33">
        <x:f t="shared" si="759"/>
        <x:v>6.0781354795438336E-3</x:v>
      </x:c>
      <x:c r="J1282" s="34">
        <x:f t="shared" si="760"/>
        <x:v>0.14666012496252376</x:v>
      </x:c>
      <x:c r="K1282" s="34">
        <x:f t="shared" si="761"/>
        <x:v>0.14028951559233263</x:v>
      </x:c>
      <x:c r="L1282" s="34">
        <x:f t="shared" si="762"/>
        <x:v>0.97850948067221155</x:v>
      </x:c>
      <x:c r="M1282" s="34">
        <x:f t="shared" si="763"/>
        <x:v>0.10018295536516268</x:v>
      </x:c>
      <x:c r="N1282" s="34">
        <x:f t="shared" si="734"/>
        <x:v>1.3656420765922306</x:v>
      </x:c>
      <x:c r="O1282" s="35">
        <x:f t="shared" si="735"/>
        <x:v>0.21012067911007781</x:v>
      </x:c>
      <x:c r="P1282" s="26" t="b">
        <x:f t="shared" si="736"/>
        <x:v>0</x:v>
      </x:c>
      <x:c r="Q1282" s="26" t="b">
        <x:f t="shared" si="737"/>
        <x:v>0</x:v>
      </x:c>
      <x:c r="R1282" s="26" t="b">
        <x:f t="shared" si="738"/>
        <x:v>0</x:v>
      </x:c>
      <x:c r="S1282" s="26" t="b">
        <x:f t="shared" si="764"/>
        <x:v>0</x:v>
      </x:c>
      <x:c r="T1282" s="26" t="str">
        <x:f t="shared" si="765"/>
        <x:v>不调</x:v>
      </x:c>
      <x:c r="U1282" s="34">
        <x:f t="shared" si="739"/>
        <x:v>0.14666012496252376</x:v>
      </x:c>
      <x:c r="V1282" s="34">
        <x:f t="shared" si="740"/>
        <x:v>0.14028951559233263</x:v>
      </x:c>
      <x:c r="W1282" s="34">
        <x:f t="shared" si="741"/>
        <x:v>0.97850948067221155</x:v>
      </x:c>
      <x:c r="X1282" s="34">
        <x:f t="shared" si="742"/>
        <x:v>0.10018295536516268</x:v>
      </x:c>
      <x:c r="Y1282" s="34">
        <x:f t="shared" si="766"/>
        <x:v>0.99998626710299976</x:v>
      </x:c>
      <x:c r="Z1282" s="34">
        <x:f t="shared" si="743"/>
        <x:v>0.14665811089413361</x:v>
      </x:c>
      <x:c r="AA1282" s="34">
        <x:f t="shared" si="744"/>
        <x:v>0.1402875890108648</x:v>
      </x:c>
      <x:c r="AB1282" s="34">
        <x:f t="shared" si="745"/>
        <x:v>0.97849604290229975</x:v>
      </x:c>
      <x:c r="AC1282" s="34">
        <x:f t="shared" si="746"/>
        <x:v>0.10018157956295547</x:v>
      </x:c>
      <x:c r="AD1282" s="34">
        <x:f t="shared" si="747"/>
        <x:v>1.3656233223702536</x:v>
      </x:c>
      <x:c r="AE1282" s="34">
        <x:f t="shared" si="767"/>
        <x:v>1.3673806033095173</x:v>
      </x:c>
      <x:c r="AF1282" s="33">
        <x:f t="shared" si="748"/>
        <x:v>-1.2851439716274893E-3</x:v>
      </x:c>
      <x:c r="AG1282" s="33">
        <x:f t="shared" si="768"/>
        <x:v>4.4523341357529667E-3</x:v>
      </x:c>
      <x:c r="AH1282" s="30">
        <x:f t="shared" si="769"/>
        <x:v>45657</x:v>
      </x:c>
      <x:c r="AI1282" s="36">
        <x:f t="shared" si="749"/>
        <x:v>2025</x:v>
      </x:c>
      <x:c r="AJ1282" s="36">
        <x:f t="shared" si="750"/>
        <x:v>2</x:v>
      </x:c>
      <x:c r="AK1282" s="26">
        <x:f t="shared" si="751"/>
        <x:v>0</x:v>
      </x:c>
      <x:c r="AL1282" s="34">
        <x:f t="shared" si="770"/>
        <x:v>1.3477710880225273</x:v>
      </x:c>
      <x:c r="AM1282" s="35" t="str">
        <x:f t="shared" si="752"/>
      </x:c>
      <x:c r="AN1282" s="34">
        <x:f t="shared" si="771"/>
        <x:v>1.3673806033095173</x:v>
      </x:c>
      <x:c r="AO1282" s="35">
        <x:f t="shared" si="753"/>
        <x:v>-1.2851439716274893E-3</x:v>
      </x:c>
      <x:c r="AP1282" s="31">
        <x:f t="shared" si="754"/>
        <x:v>1</x:v>
      </x:c>
      <x:c r="AQ1282" s="26" t="b">
        <x:f t="shared" si="755"/>
        <x:v>1</x:v>
      </x:c>
    </x:row>
    <x:row r="1283">
      <x:c r="A1283" s="30" t="n">
        <x:f>'净值底稿'!A1245</x:f>
        <x:v>45708</x:v>
      </x:c>
      <x:c r="B1283" s="32" t="n">
        <x:f>'净值底稿'!F1245</x:f>
        <x:v>2.183081406244645</x:v>
      </x:c>
      <x:c r="C1283" s="32" t="n">
        <x:f>'净值底稿'!O1245</x:f>
        <x:v>1.4042996492563935</x:v>
      </x:c>
      <x:c r="D1283" s="32" t="n">
        <x:f>'净值底稿'!P1245</x:f>
        <x:v>1.749</x:v>
      </x:c>
      <x:c r="E1283" s="32" t="n">
        <x:f>'净值底稿'!Q1245</x:f>
        <x:v>2.4078</x:v>
      </x:c>
      <x:c r="F1283" s="33">
        <x:f t="shared" si="756"/>
        <x:v>6.6416262501034495E-3</x:v>
      </x:c>
      <x:c r="G1283" s="33">
        <x:f t="shared" si="757"/>
        <x:v>5.8602100417410874E-3</x:v>
      </x:c>
      <x:c r="H1283" s="33">
        <x:f t="shared" si="758"/>
        <x:v>-1.4273479874392647E-3</x:v>
      </x:c>
      <x:c r="I1283" s="33">
        <x:f t="shared" si="759"/>
        <x:v>3.2081996583475103E-3</x:v>
      </x:c>
      <x:c r="J1283" s="34">
        <x:f t="shared" si="760"/>
        <x:v>0.14763215925323867</x:v>
      </x:c>
      <x:c r="K1283" s="34">
        <x:f t="shared" si="761"/>
        <x:v>0.14110970374871792</x:v>
      </x:c>
      <x:c r="L1283" s="34">
        <x:f t="shared" si="762"/>
        <x:v>0.97709938854474587</x:v>
      </x:c>
      <x:c r="M1283" s="34">
        <x:f t="shared" si="763"/>
        <x:v>0.10050298207228206</x:v>
      </x:c>
      <x:c r="N1283" s="34">
        <x:f t="shared" si="734"/>
        <x:v>1.3663442336189846</x:v>
      </x:c>
      <x:c r="O1283" s="35">
        <x:f t="shared" si="735"/>
        <x:v>0.21132439095320574</x:v>
      </x:c>
      <x:c r="P1283" s="26" t="b">
        <x:f t="shared" si="736"/>
        <x:v>0</x:v>
      </x:c>
      <x:c r="Q1283" s="26" t="b">
        <x:f t="shared" si="737"/>
        <x:v>0</x:v>
      </x:c>
      <x:c r="R1283" s="26" t="b">
        <x:f t="shared" si="738"/>
        <x:v>0</x:v>
      </x:c>
      <x:c r="S1283" s="26" t="b">
        <x:f t="shared" si="764"/>
        <x:v>0</x:v>
      </x:c>
      <x:c r="T1283" s="26" t="str">
        <x:f t="shared" si="765"/>
        <x:v>不调</x:v>
      </x:c>
      <x:c r="U1283" s="34">
        <x:f t="shared" si="739"/>
        <x:v>0.14763215925323867</x:v>
      </x:c>
      <x:c r="V1283" s="34">
        <x:f t="shared" si="740"/>
        <x:v>0.14110970374871792</x:v>
      </x:c>
      <x:c r="W1283" s="34">
        <x:f t="shared" si="741"/>
        <x:v>0.97709938854474587</x:v>
      </x:c>
      <x:c r="X1283" s="34">
        <x:f t="shared" si="742"/>
        <x:v>0.10050298207228206</x:v>
      </x:c>
      <x:c r="Y1283" s="34">
        <x:f t="shared" si="766"/>
        <x:v>0.99998626710299976</x:v>
      </x:c>
      <x:c r="Z1283" s="34">
        <x:f t="shared" si="743"/>
        <x:v>0.14763013183600171</x:v>
      </x:c>
      <x:c r="AA1283" s="34">
        <x:f t="shared" si="744"/>
        <x:v>0.14110776590369062</x:v>
      </x:c>
      <x:c r="AB1283" s="34">
        <x:f t="shared" si="745"/>
        <x:v>0.97708597013948395</x:v>
      </x:c>
      <x:c r="AC1283" s="34">
        <x:f t="shared" si="746"/>
        <x:v>0.10050160187518105</x:v>
      </x:c>
      <x:c r="AD1283" s="34">
        <x:f t="shared" si="747"/>
        <x:v>1.3663254697543572</x:v>
      </x:c>
      <x:c r="AE1283" s="34">
        <x:f t="shared" si="767"/>
        <x:v>1.3673806033095173</x:v>
      </x:c>
      <x:c r="AF1283" s="33">
        <x:f t="shared" si="748"/>
        <x:v>-7.7164584067257458E-4</x:v>
      </x:c>
      <x:c r="AG1283" s="33">
        <x:f t="shared" si="768"/>
        <x:v>5.1415889916461843E-4</x:v>
      </x:c>
      <x:c r="AH1283" s="30">
        <x:f t="shared" si="769"/>
        <x:v>45657</x:v>
      </x:c>
      <x:c r="AI1283" s="36">
        <x:f t="shared" si="749"/>
        <x:v>2025</x:v>
      </x:c>
      <x:c r="AJ1283" s="36">
        <x:f t="shared" si="750"/>
        <x:v>2</x:v>
      </x:c>
      <x:c r="AK1283" s="26">
        <x:f t="shared" si="751"/>
        <x:v>0</x:v>
      </x:c>
      <x:c r="AL1283" s="34">
        <x:f t="shared" si="770"/>
        <x:v>1.3477710880225273</x:v>
      </x:c>
      <x:c r="AM1283" s="35" t="str">
        <x:f t="shared" si="752"/>
      </x:c>
      <x:c r="AN1283" s="34">
        <x:f t="shared" si="771"/>
        <x:v>1.3673806033095173</x:v>
      </x:c>
      <x:c r="AO1283" s="35">
        <x:f t="shared" si="753"/>
        <x:v>-7.7164584067257458E-4</x:v>
      </x:c>
      <x:c r="AP1283" s="31">
        <x:f t="shared" si="754"/>
        <x:v>1</x:v>
      </x:c>
      <x:c r="AQ1283" s="26" t="b">
        <x:f t="shared" si="755"/>
        <x:v>1</x:v>
      </x:c>
    </x:row>
    <x:row r="1284">
      <x:c r="A1284" s="30" t="n">
        <x:f>'净值底稿'!A1246</x:f>
        <x:v>45709</x:v>
      </x:c>
      <x:c r="B1284" s="32" t="n">
        <x:f>'净值底稿'!F1246</x:f>
        <x:v>2.235657158929105</x:v>
      </x:c>
      <x:c r="C1284" s="32" t="n">
        <x:f>'净值底稿'!O1246</x:f>
        <x:v>1.4194826523385131</x:v>
      </x:c>
      <x:c r="D1284" s="32" t="n">
        <x:f>'净值底稿'!P1246</x:f>
        <x:v>1.7458</x:v>
      </x:c>
      <x:c r="E1284" s="32" t="n">
        <x:f>'净值底稿'!Q1246</x:f>
        <x:v>2.3886</x:v>
      </x:c>
      <x:c r="F1284" s="33">
        <x:f t="shared" si="756"/>
        <x:v>2.4083276296554379E-2</x:v>
      </x:c>
      <x:c r="G1284" s="33">
        <x:f t="shared" si="757"/>
        <x:v>1.0811797247232358E-2</x:v>
      </x:c>
      <x:c r="H1284" s="33">
        <x:f t="shared" si="758"/>
        <x:v>-1.8296169239565563E-3</x:v>
      </x:c>
      <x:c r="I1284" s="33">
        <x:f t="shared" si="759"/>
        <x:v>-7.9740842262646661E-3</x:v>
      </x:c>
      <x:c r="J1284" s="34">
        <x:f t="shared" si="760"/>
        <x:v>0.15118554909070489</x:v>
      </x:c>
      <x:c r="K1284" s="34">
        <x:f t="shared" si="761"/>
        <x:v>0.14263339445865125</x:v>
      </x:c>
      <x:c r="L1284" s="34">
        <x:f t="shared" si="762"/>
        <x:v>0.97529827711235628</x:v>
      </x:c>
      <x:c r="M1284" s="34">
        <x:f t="shared" si="763"/>
        <x:v>9.9700193636953829E-2</x:v>
      </x:c>
      <x:c r="N1284" s="34">
        <x:f t="shared" si="734"/>
        <x:v>1.3688174142986664</x:v>
      </x:c>
      <x:c r="O1284" s="35">
        <x:f t="shared" si="735"/>
        <x:v>0.21465166974069988</x:v>
      </x:c>
      <x:c r="P1284" s="26" t="b">
        <x:f t="shared" si="736"/>
        <x:v>0</x:v>
      </x:c>
      <x:c r="Q1284" s="26" t="b">
        <x:f t="shared" si="737"/>
        <x:v>0</x:v>
      </x:c>
      <x:c r="R1284" s="26" t="b">
        <x:f t="shared" si="738"/>
        <x:v>0</x:v>
      </x:c>
      <x:c r="S1284" s="26" t="b">
        <x:f t="shared" si="764"/>
        <x:v>0</x:v>
      </x:c>
      <x:c r="T1284" s="26" t="str">
        <x:f t="shared" si="765"/>
        <x:v>不调</x:v>
      </x:c>
      <x:c r="U1284" s="34">
        <x:f t="shared" si="739"/>
        <x:v>0.15118554909070489</x:v>
      </x:c>
      <x:c r="V1284" s="34">
        <x:f t="shared" si="740"/>
        <x:v>0.14263339445865125</x:v>
      </x:c>
      <x:c r="W1284" s="34">
        <x:f t="shared" si="741"/>
        <x:v>0.97529827711235628</x:v>
      </x:c>
      <x:c r="X1284" s="34">
        <x:f t="shared" si="742"/>
        <x:v>9.9700193636953829E-2</x:v>
      </x:c>
      <x:c r="Y1284" s="34">
        <x:f t="shared" si="766"/>
        <x:v>0.99998626710299976</x:v>
      </x:c>
      <x:c r="Z1284" s="34">
        <x:f t="shared" si="743"/>
        <x:v>0.15118347287513131</x:v>
      </x:c>
      <x:c r="AA1284" s="34">
        <x:f t="shared" si="744"/>
        <x:v>0.14263143568893635</x:v>
      </x:c>
      <x:c r="AB1284" s="34">
        <x:f t="shared" si="745"/>
        <x:v>0.97528488344157216</x:v>
      </x:c>
      <x:c r="AC1284" s="34">
        <x:f t="shared" si="746"/>
        <x:v>9.9698824464463709E-2</x:v>
      </x:c>
      <x:c r="AD1284" s="34">
        <x:f t="shared" si="747"/>
        <x:v>1.3687986164701036</x:v>
      </x:c>
      <x:c r="AE1284" s="34">
        <x:f t="shared" si="767"/>
        <x:v>1.3687986164701036</x:v>
      </x:c>
      <x:c r="AF1284" s="33">
        <x:f t="shared" si="748"/>
        <x:v>0</x:v>
      </x:c>
      <x:c r="AG1284" s="33">
        <x:f t="shared" si="768"/>
        <x:v>1.8100714438054055E-3</x:v>
      </x:c>
      <x:c r="AH1284" s="30">
        <x:f t="shared" si="769"/>
        <x:v>45657</x:v>
      </x:c>
      <x:c r="AI1284" s="36">
        <x:f t="shared" si="749"/>
        <x:v>2025</x:v>
      </x:c>
      <x:c r="AJ1284" s="36">
        <x:f t="shared" si="750"/>
        <x:v>2</x:v>
      </x:c>
      <x:c r="AK1284" s="26">
        <x:f t="shared" si="751"/>
        <x:v>0</x:v>
      </x:c>
      <x:c r="AL1284" s="34">
        <x:f t="shared" si="770"/>
        <x:v>1.3477710880225273</x:v>
      </x:c>
      <x:c r="AM1284" s="35" t="str">
        <x:f t="shared" si="752"/>
      </x:c>
      <x:c r="AN1284" s="34">
        <x:f t="shared" si="771"/>
        <x:v>1.3687986164701036</x:v>
      </x:c>
      <x:c r="AO1284" s="35">
        <x:f t="shared" si="753"/>
        <x:v>0</x:v>
      </x:c>
      <x:c r="AP1284" s="31">
        <x:f t="shared" si="754"/>
        <x:v>1</x:v>
      </x:c>
      <x:c r="AQ1284" s="26" t="b">
        <x:f t="shared" si="755"/>
        <x:v>1</x:v>
      </x:c>
    </x:row>
    <x:row r="1285">
      <x:c r="A1285" s="30" t="n">
        <x:f>'净值底稿'!A1247</x:f>
        <x:v>45712</x:v>
      </x:c>
      <x:c r="B1285" s="32" t="n">
        <x:f>'净值底稿'!F1247</x:f>
        <x:v>2.1862539042485025</x:v>
      </x:c>
      <x:c r="C1285" s="32" t="n">
        <x:f>'净值底稿'!O1247</x:f>
        <x:v>1.4203081559714026</x:v>
      </x:c>
      <x:c r="D1285" s="32" t="n">
        <x:f>'净值底稿'!P1247</x:f>
        <x:v>1.7407</x:v>
      </x:c>
      <x:c r="E1285" s="32" t="n">
        <x:f>'净值底稿'!Q1247</x:f>
        <x:v>2.3949</x:v>
      </x:c>
      <x:c r="F1285" s="33">
        <x:f t="shared" si="756"/>
        <x:v>-2.2097867055907217E-2</x:v>
      </x:c>
      <x:c r="G1285" s="33">
        <x:f t="shared" si="757"/>
        <x:v>5.8155246316649034E-4</x:v>
      </x:c>
      <x:c r="H1285" s="33">
        <x:f t="shared" si="758"/>
        <x:v>-2.9212968266697503E-3</x:v>
      </x:c>
      <x:c r="I1285" s="33">
        <x:f t="shared" si="759"/>
        <x:v>2.6375282592312477E-3</x:v>
      </x:c>
      <x:c r="J1285" s="34">
        <x:f t="shared" si="760"/>
        <x:v>0.1478426405904863</x:v>
      </x:c>
      <x:c r="K1285" s="34">
        <x:f t="shared" si="761"/>
        <x:v>0.14271438335168624</x:v>
      </x:c>
      <x:c r="L1285" s="34">
        <x:f t="shared" si="762"/>
        <x:v>0.97243578680647536</x:v>
      </x:c>
      <x:c r="M1285" s="34">
        <x:f t="shared" si="763"/>
        <x:v>9.9961782931400872E-2</x:v>
      </x:c>
      <x:c r="N1285" s="34">
        <x:f t="shared" si="734"/>
        <x:v>1.3629545936800487</x:v>
      </x:c>
      <x:c r="O1285" s="35">
        <x:f t="shared" si="735"/>
        <x:v>0.21318173421878522</x:v>
      </x:c>
      <x:c r="P1285" s="26" t="b">
        <x:f t="shared" si="736"/>
        <x:v>0</x:v>
      </x:c>
      <x:c r="Q1285" s="26" t="b">
        <x:f t="shared" si="737"/>
        <x:v>0</x:v>
      </x:c>
      <x:c r="R1285" s="26" t="b">
        <x:f t="shared" si="738"/>
        <x:v>0</x:v>
      </x:c>
      <x:c r="S1285" s="26" t="b">
        <x:f t="shared" si="764"/>
        <x:v>0</x:v>
      </x:c>
      <x:c r="T1285" s="26" t="str">
        <x:f t="shared" si="765"/>
        <x:v>不调</x:v>
      </x:c>
      <x:c r="U1285" s="34">
        <x:f t="shared" si="739"/>
        <x:v>0.1478426405904863</x:v>
      </x:c>
      <x:c r="V1285" s="34">
        <x:f t="shared" si="740"/>
        <x:v>0.14271438335168624</x:v>
      </x:c>
      <x:c r="W1285" s="34">
        <x:f t="shared" si="741"/>
        <x:v>0.97243578680647536</x:v>
      </x:c>
      <x:c r="X1285" s="34">
        <x:f t="shared" si="742"/>
        <x:v>9.9961782931400872E-2</x:v>
      </x:c>
      <x:c r="Y1285" s="34">
        <x:f t="shared" si="766"/>
        <x:v>0.99995880187477393</x:v>
      </x:c>
      <x:c r="Z1285" s="34">
        <x:f t="shared" si="743"/>
        <x:v>0.14783654975086549</x:v>
      </x:c>
      <x:c r="AA1285" s="34">
        <x:f t="shared" si="744"/>
        <x:v>0.14270850378664934</x:v>
      </x:c>
      <x:c r="AB1285" s="34">
        <x:f t="shared" si="745"/>
        <x:v>0.97239572427515619</x:v>
      </x:c>
      <x:c r="AC1285" s="34">
        <x:f t="shared" si="746"/>
        <x:v>9.9957664693349838E-2</x:v>
      </x:c>
      <x:c r="AD1285" s="34">
        <x:f t="shared" si="747"/>
        <x:v>1.3628984425060209</x:v>
      </x:c>
      <x:c r="AE1285" s="34">
        <x:f t="shared" si="767"/>
        <x:v>1.3687986164701036</x:v>
      </x:c>
      <x:c r="AF1285" s="33">
        <x:f t="shared" si="748"/>
        <x:v>-4.3104762768523264E-3</x:v>
      </x:c>
      <x:c r="AG1285" s="33">
        <x:f t="shared" si="768"/>
        <x:v>-4.3104762768523264E-3</x:v>
      </x:c>
      <x:c r="AH1285" s="30">
        <x:f t="shared" si="769"/>
        <x:v>45657</x:v>
      </x:c>
      <x:c r="AI1285" s="36">
        <x:f t="shared" si="749"/>
        <x:v>2025</x:v>
      </x:c>
      <x:c r="AJ1285" s="36">
        <x:f t="shared" si="750"/>
        <x:v>2</x:v>
      </x:c>
      <x:c r="AK1285" s="26">
        <x:f t="shared" si="751"/>
        <x:v>0</x:v>
      </x:c>
      <x:c r="AL1285" s="34">
        <x:f t="shared" si="770"/>
        <x:v>1.3477710880225273</x:v>
      </x:c>
      <x:c r="AM1285" s="35" t="str">
        <x:f t="shared" si="752"/>
      </x:c>
      <x:c r="AN1285" s="34">
        <x:f t="shared" si="771"/>
        <x:v>1.3687986164701036</x:v>
      </x:c>
      <x:c r="AO1285" s="35">
        <x:f t="shared" si="753"/>
        <x:v>-4.3104762768523264E-3</x:v>
      </x:c>
      <x:c r="AP1285" s="31">
        <x:f t="shared" si="754"/>
        <x:v>1</x:v>
      </x:c>
      <x:c r="AQ1285" s="26" t="b">
        <x:f t="shared" si="755"/>
        <x:v>1</x:v>
      </x:c>
    </x:row>
    <x:row r="1286">
      <x:c r="A1286" s="30" t="n">
        <x:f>'净值底稿'!A1248</x:f>
        <x:v>45713</x:v>
      </x:c>
      <x:c r="B1286" s="32" t="n">
        <x:f>'净值底稿'!F1248</x:f>
        <x:v>2.1690200241361097</x:v>
      </x:c>
      <x:c r="C1286" s="32" t="n">
        <x:f>'净值底稿'!O1248</x:f>
        <x:v>1.4122654024649262</x:v>
      </x:c>
      <x:c r="D1286" s="32" t="n">
        <x:f>'净值底稿'!P1248</x:f>
        <x:v>1.7406</x:v>
      </x:c>
      <x:c r="E1286" s="32" t="n">
        <x:f>'净值底稿'!Q1248</x:f>
        <x:v>2.3942</x:v>
      </x:c>
      <x:c r="F1286" s="33">
        <x:f t="shared" si="756"/>
        <x:v>-7.8828356024441826E-3</x:v>
      </x:c>
      <x:c r="G1286" s="33">
        <x:f t="shared" si="757"/>
        <x:v>-5.6626820543571599E-3</x:v>
      </x:c>
      <x:c r="H1286" s="33">
        <x:f t="shared" si="758"/>
        <x:v>-5.7448153041872452E-5</x:v>
      </x:c>
      <x:c r="I1286" s="33">
        <x:f t="shared" si="759"/>
        <x:v>-2.9228777819523266E-4</x:v>
      </x:c>
      <x:c r="J1286" s="34">
        <x:f t="shared" si="760"/>
        <x:v>0.14667117853314687</x:v>
      </x:c>
      <x:c r="K1286" s="34">
        <x:f t="shared" si="761"/>
        <x:v>0.14190039090325252</x:v>
      </x:c>
      <x:c r="L1286" s="34">
        <x:f t="shared" si="762"/>
        <x:v>0.9723398619367708</x:v>
      </x:c>
      <x:c r="M1286" s="34">
        <x:f t="shared" si="763"/>
        <x:v>9.9928448289623037E-2</x:v>
      </x:c>
      <x:c r="N1286" s="34">
        <x:f t="shared" si="734"/>
        <x:v>1.3608398796627932</x:v>
      </x:c>
      <x:c r="O1286" s="35">
        <x:f t="shared" si="735"/>
        <x:v>0.21205402174714738</x:v>
      </x:c>
      <x:c r="P1286" s="26" t="b">
        <x:f t="shared" si="736"/>
        <x:v>0</x:v>
      </x:c>
      <x:c r="Q1286" s="26" t="b">
        <x:f t="shared" si="737"/>
        <x:v>0</x:v>
      </x:c>
      <x:c r="R1286" s="26" t="b">
        <x:f t="shared" si="738"/>
        <x:v>0</x:v>
      </x:c>
      <x:c r="S1286" s="26" t="b">
        <x:f t="shared" si="764"/>
        <x:v>0</x:v>
      </x:c>
      <x:c r="T1286" s="26" t="str">
        <x:f t="shared" si="765"/>
        <x:v>不调</x:v>
      </x:c>
      <x:c r="U1286" s="34">
        <x:f t="shared" si="739"/>
        <x:v>0.14667117853314687</x:v>
      </x:c>
      <x:c r="V1286" s="34">
        <x:f t="shared" si="740"/>
        <x:v>0.14190039090325252</x:v>
      </x:c>
      <x:c r="W1286" s="34">
        <x:f t="shared" si="741"/>
        <x:v>0.9723398619367708</x:v>
      </x:c>
      <x:c r="X1286" s="34">
        <x:f t="shared" si="742"/>
        <x:v>9.9928448289623037E-2</x:v>
      </x:c>
      <x:c r="Y1286" s="34">
        <x:f t="shared" si="766"/>
        <x:v>0.99998626710299976</x:v>
      </x:c>
      <x:c r="Z1286" s="34">
        <x:f t="shared" si="743"/>
        <x:v>0.14666916431295918</x:v>
      </x:c>
      <x:c r="AA1286" s="34">
        <x:f t="shared" si="744"/>
        <x:v>0.14189844219979994</x:v>
      </x:c>
      <x:c r="AB1286" s="34">
        <x:f t="shared" si="745"/>
        <x:v>0.97232650889359762</x:v>
      </x:c>
      <x:c r="AC1286" s="34">
        <x:f t="shared" si="746"/>
        <x:v>9.9927075982535279E-2</x:v>
      </x:c>
      <x:c r="AD1286" s="34">
        <x:f t="shared" si="747"/>
        <x:v>1.3608211913888921</x:v>
      </x:c>
      <x:c r="AE1286" s="34">
        <x:f t="shared" si="767"/>
        <x:v>1.3687986164701036</x:v>
      </x:c>
      <x:c r="AF1286" s="33">
        <x:f t="shared" si="748"/>
        <x:v>-5.8280487613173726E-3</x:v>
      </x:c>
      <x:c r="AG1286" s="33">
        <x:f t="shared" si="768"/>
        <x:v>-1.5241422635344781E-3</x:v>
      </x:c>
      <x:c r="AH1286" s="30">
        <x:f t="shared" si="769"/>
        <x:v>45657</x:v>
      </x:c>
      <x:c r="AI1286" s="36">
        <x:f t="shared" si="749"/>
        <x:v>2025</x:v>
      </x:c>
      <x:c r="AJ1286" s="36">
        <x:f t="shared" si="750"/>
        <x:v>2</x:v>
      </x:c>
      <x:c r="AK1286" s="26">
        <x:f t="shared" si="751"/>
        <x:v>0</x:v>
      </x:c>
      <x:c r="AL1286" s="34">
        <x:f t="shared" si="770"/>
        <x:v>1.3477710880225273</x:v>
      </x:c>
      <x:c r="AM1286" s="35" t="str">
        <x:f t="shared" si="752"/>
      </x:c>
      <x:c r="AN1286" s="34">
        <x:f t="shared" si="771"/>
        <x:v>1.3687986164701036</x:v>
      </x:c>
      <x:c r="AO1286" s="35">
        <x:f t="shared" si="753"/>
        <x:v>-5.8280487613173726E-3</x:v>
      </x:c>
      <x:c r="AP1286" s="31">
        <x:f t="shared" si="754"/>
        <x:v>1</x:v>
      </x:c>
      <x:c r="AQ1286" s="26" t="b">
        <x:f t="shared" si="755"/>
        <x:v>1</x:v>
      </x:c>
    </x:row>
    <x:row r="1287">
      <x:c r="A1287" s="30" t="n">
        <x:f>'净值底稿'!A1249</x:f>
        <x:v>45714</x:v>
      </x:c>
      <x:c r="B1287" s="32" t="n">
        <x:f>'净值底稿'!F1249</x:f>
        <x:v>2.1749354464576873</x:v>
      </x:c>
      <x:c r="C1287" s="32" t="n">
        <x:f>'净值底稿'!O1249</x:f>
        <x:v>1.4292647565451495</x:v>
      </x:c>
      <x:c r="D1287" s="32" t="n">
        <x:f>'净值底稿'!P1249</x:f>
        <x:v>1.7409</x:v>
      </x:c>
      <x:c r="E1287" s="32" t="n">
        <x:f>'净值底稿'!Q1249</x:f>
        <x:v>2.374</x:v>
      </x:c>
      <x:c r="F1287" s="33">
        <x:f t="shared" si="756"/>
        <x:v>2.7272326929916879E-3</x:v>
      </x:c>
      <x:c r="G1287" s="33">
        <x:f t="shared" si="757"/>
        <x:v>1.2036940118021144E-2</x:v>
      </x:c>
      <x:c r="H1287" s="33">
        <x:f t="shared" si="758"/>
        <x:v>1.7235436056539655E-4</x:v>
      </x:c>
      <x:c r="I1287" s="33">
        <x:f t="shared" si="759"/>
        <x:v>-8.4370562191964371E-3</x:v>
      </x:c>
      <x:c r="J1287" s="34">
        <x:f t="shared" si="760"/>
        <x:v>0.14706916525292724</x:v>
      </x:c>
      <x:c r="K1287" s="34">
        <x:f t="shared" si="761"/>
        <x:v>0.14360646525139942</x:v>
      </x:c>
      <x:c r="L1287" s="34">
        <x:f t="shared" si="762"/>
        <x:v>0.97249409360729877</x:v>
      </x:c>
      <x:c r="M1287" s="34">
        <x:f t="shared" si="763"/>
        <x:v>9.9083985624650719E-2</x:v>
      </x:c>
      <x:c r="N1287" s="34">
        <x:f t="shared" si="734"/>
        <x:v>1.3622537097362761</x:v>
      </x:c>
      <x:c r="O1287" s="35">
        <x:f t="shared" si="735"/>
        <x:v>0.21337848333743914</x:v>
      </x:c>
      <x:c r="P1287" s="26" t="b">
        <x:f t="shared" si="736"/>
        <x:v>0</x:v>
      </x:c>
      <x:c r="Q1287" s="26" t="b">
        <x:f t="shared" si="737"/>
        <x:v>0</x:v>
      </x:c>
      <x:c r="R1287" s="26" t="b">
        <x:f t="shared" si="738"/>
        <x:v>0</x:v>
      </x:c>
      <x:c r="S1287" s="26" t="b">
        <x:f t="shared" si="764"/>
        <x:v>0</x:v>
      </x:c>
      <x:c r="T1287" s="26" t="str">
        <x:f t="shared" si="765"/>
        <x:v>不调</x:v>
      </x:c>
      <x:c r="U1287" s="34">
        <x:f t="shared" si="739"/>
        <x:v>0.14706916525292724</x:v>
      </x:c>
      <x:c r="V1287" s="34">
        <x:f t="shared" si="740"/>
        <x:v>0.14360646525139942</x:v>
      </x:c>
      <x:c r="W1287" s="34">
        <x:f t="shared" si="741"/>
        <x:v>0.97249409360729877</x:v>
      </x:c>
      <x:c r="X1287" s="34">
        <x:f t="shared" si="742"/>
        <x:v>9.9083985624650719E-2</x:v>
      </x:c>
      <x:c r="Y1287" s="34">
        <x:f t="shared" si="766"/>
        <x:v>0.99998626710299976</x:v>
      </x:c>
      <x:c r="Z1287" s="34">
        <x:f t="shared" si="743"/>
        <x:v>0.14706714556722891</x:v>
      </x:c>
      <x:c r="AA1287" s="34">
        <x:f t="shared" si="744"/>
        <x:v>0.14360449311860354</x:v>
      </x:c>
      <x:c r="AB1287" s="34">
        <x:f t="shared" si="745"/>
        <x:v>0.97248073844607796</x:v>
      </x:c>
      <x:c r="AC1287" s="34">
        <x:f t="shared" si="746"/>
        <x:v>9.9082624914481762E-2</x:v>
      </x:c>
      <x:c r="AD1287" s="34">
        <x:f t="shared" si="747"/>
        <x:v>1.3622350020463923</x:v>
      </x:c>
      <x:c r="AE1287" s="34">
        <x:f t="shared" si="767"/>
        <x:v>1.3687986164701036</x:v>
      </x:c>
      <x:c r="AF1287" s="33">
        <x:f t="shared" si="748"/>
        <x:v>-4.7951644199040189E-3</x:v>
      </x:c>
      <x:c r="AG1287" s="33">
        <x:f t="shared" si="768"/>
        <x:v>1.038939330491484E-3</x:v>
      </x:c>
      <x:c r="AH1287" s="30">
        <x:f t="shared" si="769"/>
        <x:v>45657</x:v>
      </x:c>
      <x:c r="AI1287" s="36">
        <x:f t="shared" si="749"/>
        <x:v>2025</x:v>
      </x:c>
      <x:c r="AJ1287" s="36">
        <x:f t="shared" si="750"/>
        <x:v>2</x:v>
      </x:c>
      <x:c r="AK1287" s="26">
        <x:f t="shared" si="751"/>
        <x:v>0</x:v>
      </x:c>
      <x:c r="AL1287" s="34">
        <x:f t="shared" si="770"/>
        <x:v>1.3477710880225273</x:v>
      </x:c>
      <x:c r="AM1287" s="35" t="str">
        <x:f t="shared" si="752"/>
      </x:c>
      <x:c r="AN1287" s="34">
        <x:f t="shared" si="771"/>
        <x:v>1.3687986164701036</x:v>
      </x:c>
      <x:c r="AO1287" s="35">
        <x:f t="shared" si="753"/>
        <x:v>-4.7951644199040189E-3</x:v>
      </x:c>
      <x:c r="AP1287" s="31">
        <x:f t="shared" si="754"/>
        <x:v>1</x:v>
      </x:c>
      <x:c r="AQ1287" s="26" t="b">
        <x:f t="shared" si="755"/>
        <x:v>1</x:v>
      </x:c>
    </x:row>
    <x:row r="1288">
      <x:c r="A1288" s="30" t="n">
        <x:f>'净值底稿'!A1250</x:f>
        <x:v>45715</x:v>
      </x:c>
      <x:c r="B1288" s="32" t="n">
        <x:f>'净值底稿'!F1250</x:f>
        <x:v>2.128373805932945</x:v>
      </x:c>
      <x:c r="C1288" s="32" t="n">
        <x:f>'净值底稿'!O1250</x:f>
        <x:v>1.4250539867607577</x:v>
      </x:c>
      <x:c r="D1288" s="32" t="n">
        <x:f>'净值底稿'!P1250</x:f>
        <x:v>1.7385</x:v>
      </x:c>
      <x:c r="E1288" s="32" t="n">
        <x:f>'净值底稿'!Q1250</x:f>
        <x:v>2.3639</x:v>
      </x:c>
      <x:c r="F1288" s="33">
        <x:f t="shared" si="756"/>
        <x:v>-2.140828620940316E-2</x:v>
      </x:c>
      <x:c r="G1288" s="33">
        <x:f t="shared" si="757"/>
        <x:v>-2.9461090152185232E-3</x:v>
      </x:c>
      <x:c r="H1288" s="33">
        <x:f t="shared" si="758"/>
        <x:v>-1.3785972772702992E-3</x:v>
      </x:c>
      <x:c r="I1288" s="33">
        <x:f t="shared" si="759"/>
        <x:v>-4.2544229149115154E-3</x:v>
      </x:c>
      <x:c r="J1288" s="34">
        <x:f t="shared" si="760"/>
        <x:v>0.14391869002292573</x:v>
      </x:c>
      <x:c r="K1288" s="34">
        <x:f t="shared" si="761"/>
        <x:v>0.14318141862680095</x:v>
      </x:c>
      <x:c r="L1288" s="34">
        <x:f t="shared" si="762"/>
        <x:v>0.97114007914785838</x:v>
      </x:c>
      <x:c r="M1288" s="34">
        <x:f t="shared" si="763"/>
        <x:v>9.8661085524576003E-2</x:v>
      </x:c>
      <x:c r="N1288" s="34">
        <x:f t="shared" si="734"/>
        <x:v>1.356901273322161</x:v>
      </x:c>
      <x:c r="O1288" s="35">
        <x:f t="shared" si="735"/>
        <x:v>0.21158511256077375</x:v>
      </x:c>
      <x:c r="P1288" s="26" t="b">
        <x:f t="shared" si="736"/>
        <x:v>0</x:v>
      </x:c>
      <x:c r="Q1288" s="26" t="b">
        <x:f t="shared" si="737"/>
        <x:v>0</x:v>
      </x:c>
      <x:c r="R1288" s="26" t="b">
        <x:f t="shared" si="738"/>
        <x:v>0</x:v>
      </x:c>
      <x:c r="S1288" s="26" t="b">
        <x:f t="shared" si="764"/>
        <x:v>0</x:v>
      </x:c>
      <x:c r="T1288" s="26" t="str">
        <x:f t="shared" si="765"/>
        <x:v>不调</x:v>
      </x:c>
      <x:c r="U1288" s="34">
        <x:f t="shared" si="739"/>
        <x:v>0.14391869002292573</x:v>
      </x:c>
      <x:c r="V1288" s="34">
        <x:f t="shared" si="740"/>
        <x:v>0.14318141862680095</x:v>
      </x:c>
      <x:c r="W1288" s="34">
        <x:f t="shared" si="741"/>
        <x:v>0.97114007914785838</x:v>
      </x:c>
      <x:c r="X1288" s="34">
        <x:f t="shared" si="742"/>
        <x:v>9.8661085524576003E-2</x:v>
      </x:c>
      <x:c r="Y1288" s="34">
        <x:f t="shared" si="766"/>
        <x:v>0.99998626710299976</x:v>
      </x:c>
      <x:c r="Z1288" s="34">
        <x:f t="shared" si="743"/>
        <x:v>0.14391671360237923</x:v>
      </x:c>
      <x:c r="AA1288" s="34">
        <x:f t="shared" si="744"/>
        <x:v>0.14317945233112661</x:v>
      </x:c>
      <x:c r="AB1288" s="34">
        <x:f t="shared" si="745"/>
        <x:v>0.97112674258117859</x:v>
      </x:c>
      <x:c r="AC1288" s="34">
        <x:f t="shared" si="746"/>
        <x:v>9.8659730622050565E-2</x:v>
      </x:c>
      <x:c r="AD1288" s="34">
        <x:f t="shared" si="747"/>
        <x:v>1.3568826391367348</x:v>
      </x:c>
      <x:c r="AE1288" s="34">
        <x:f t="shared" si="767"/>
        <x:v>1.3687986164701036</x:v>
      </x:c>
      <x:c r="AF1288" s="33">
        <x:f t="shared" si="748"/>
        <x:v>-8.7054276575015965E-3</x:v>
      </x:c>
      <x:c r="AG1288" s="33">
        <x:f t="shared" si="768"/>
        <x:v>-3.9291039369984126E-3</x:v>
      </x:c>
      <x:c r="AH1288" s="30">
        <x:f t="shared" si="769"/>
        <x:v>45657</x:v>
      </x:c>
      <x:c r="AI1288" s="36">
        <x:f t="shared" si="749"/>
        <x:v>2025</x:v>
      </x:c>
      <x:c r="AJ1288" s="36">
        <x:f t="shared" si="750"/>
        <x:v>2</x:v>
      </x:c>
      <x:c r="AK1288" s="26">
        <x:f t="shared" si="751"/>
        <x:v>0</x:v>
      </x:c>
      <x:c r="AL1288" s="34">
        <x:f t="shared" si="770"/>
        <x:v>1.3477710880225273</x:v>
      </x:c>
      <x:c r="AM1288" s="35" t="str">
        <x:f t="shared" si="752"/>
      </x:c>
      <x:c r="AN1288" s="34">
        <x:f t="shared" si="771"/>
        <x:v>1.3687986164701036</x:v>
      </x:c>
      <x:c r="AO1288" s="35">
        <x:f t="shared" si="753"/>
        <x:v>-8.7054276575015965E-3</x:v>
      </x:c>
      <x:c r="AP1288" s="31">
        <x:f t="shared" si="754"/>
        <x:v>1</x:v>
      </x:c>
      <x:c r="AQ1288" s="26" t="b">
        <x:f t="shared" si="755"/>
        <x:v>1</x:v>
      </x:c>
    </x:row>
    <x:row r="1289">
      <x:c r="A1289" s="30" t="n">
        <x:f>'净值底稿'!A1251</x:f>
        <x:v>45716</x:v>
      </x:c>
      <x:c r="B1289" s="32" t="n">
        <x:f>'净值底稿'!F1251</x:f>
        <x:v>2.02021603488992</x:v>
      </x:c>
      <x:c r="C1289" s="32" t="n">
        <x:f>'净值底稿'!O1251</x:f>
        <x:v>1.3849364398850454</x:v>
      </x:c>
      <x:c r="D1289" s="32" t="n">
        <x:f>'净值底稿'!P1251</x:f>
        <x:v>1.7394</x:v>
      </x:c>
      <x:c r="E1289" s="32" t="n">
        <x:f>'净值底稿'!Q1251</x:f>
        <x:v>2.3444</x:v>
      </x:c>
      <x:c r="F1289" s="33">
        <x:f t="shared" si="756"/>
        <x:v>-5.0817093661616353E-2</x:v>
      </x:c>
      <x:c r="G1289" s="33">
        <x:f t="shared" si="757"/>
        <x:v>-2.8151597938336437E-2</x:v>
      </x:c>
      <x:c r="H1289" s="33">
        <x:f t="shared" si="758"/>
        <x:v>5.1768766177739955E-4</x:v>
      </x:c>
      <x:c r="I1289" s="33">
        <x:f t="shared" si="759"/>
        <x:v>-8.2490799103178691E-3</x:v>
      </x:c>
      <x:c r="J1289" s="34">
        <x:f t="shared" si="760"/>
        <x:v>0.13660328448777512</x:v>
      </x:c>
      <x:c r="K1289" s="34">
        <x:f t="shared" si="761"/>
        <x:v>0.13914872195606953</x:v>
      </x:c>
      <x:c r="L1289" s="34">
        <x:f t="shared" si="762"/>
        <x:v>0.971629482913835</x:v>
      </x:c>
      <x:c r="M1289" s="34">
        <x:f t="shared" si="763"/>
        <x:v>9.7845878620218832E-2</x:v>
      </x:c>
      <x:c r="N1289" s="34">
        <x:f t="shared" si="734"/>
        <x:v>1.3452273679778983</x:v>
      </x:c>
      <x:c r="O1289" s="35">
        <x:f t="shared" si="735"/>
        <x:v>0.20498542700506164</x:v>
      </x:c>
      <x:c r="P1289" s="26" t="b">
        <x:f t="shared" si="736"/>
        <x:v>0</x:v>
      </x:c>
      <x:c r="Q1289" s="26" t="b">
        <x:f t="shared" si="737"/>
        <x:v>0</x:v>
      </x:c>
      <x:c r="R1289" s="26" t="b">
        <x:f t="shared" si="738"/>
        <x:v>0</x:v>
      </x:c>
      <x:c r="S1289" s="26" t="b">
        <x:f t="shared" si="764"/>
        <x:v>0</x:v>
      </x:c>
      <x:c r="T1289" s="26" t="str">
        <x:f t="shared" si="765"/>
        <x:v>不调</x:v>
      </x:c>
      <x:c r="U1289" s="34">
        <x:f t="shared" si="739"/>
        <x:v>0.13660328448777512</x:v>
      </x:c>
      <x:c r="V1289" s="34">
        <x:f t="shared" si="740"/>
        <x:v>0.13914872195606953</x:v>
      </x:c>
      <x:c r="W1289" s="34">
        <x:f t="shared" si="741"/>
        <x:v>0.971629482913835</x:v>
      </x:c>
      <x:c r="X1289" s="34">
        <x:f t="shared" si="742"/>
        <x:v>9.7845878620218832E-2</x:v>
      </x:c>
      <x:c r="Y1289" s="34">
        <x:f t="shared" si="766"/>
        <x:v>0.99998626710299976</x:v>
      </x:c>
      <x:c r="Z1289" s="34">
        <x:f t="shared" si="743"/>
        <x:v>0.13660140852893934</x:v>
      </x:c>
      <x:c r="AA1289" s="34">
        <x:f t="shared" si="744"/>
        <x:v>0.13914681104100318</x:v>
      </x:c>
      <x:c r="AB1289" s="34">
        <x:f t="shared" si="745"/>
        <x:v>0.97161613962622373</x:v>
      </x:c>
      <x:c r="AC1289" s="34">
        <x:f t="shared" si="746"/>
        <x:v>9.7844534912845837E-2</x:v>
      </x:c>
      <x:c r="AD1289" s="34">
        <x:f t="shared" si="747"/>
        <x:v>1.3452088941090121</x:v>
      </x:c>
      <x:c r="AE1289" s="34">
        <x:f t="shared" si="767"/>
        <x:v>1.3687986164701036</x:v>
      </x:c>
      <x:c r="AF1289" s="33">
        <x:f t="shared" si="748"/>
        <x:v>-1.7233888226688365E-2</x:v>
      </x:c>
      <x:c r="AG1289" s="33">
        <x:f t="shared" si="768"/>
        <x:v>-8.6033564665177753E-3</x:v>
      </x:c>
      <x:c r="AH1289" s="30">
        <x:f t="shared" si="769"/>
        <x:v>45657</x:v>
      </x:c>
      <x:c r="AI1289" s="36">
        <x:f t="shared" si="749"/>
        <x:v>2025</x:v>
      </x:c>
      <x:c r="AJ1289" s="36">
        <x:f t="shared" si="750"/>
        <x:v>2</x:v>
      </x:c>
      <x:c r="AK1289" s="26">
        <x:f t="shared" si="751"/>
        <x:v>1</x:v>
      </x:c>
      <x:c r="AL1289" s="34">
        <x:f t="shared" si="770"/>
        <x:v>1.3477710880225273</x:v>
      </x:c>
      <x:c r="AM1289" s="35">
        <x:f t="shared" si="752"/>
        <x:v>-1.901060155010792E-3</x:v>
      </x:c>
      <x:c r="AN1289" s="34">
        <x:f t="shared" si="771"/>
        <x:v>1.3687986164701036</x:v>
      </x:c>
      <x:c r="AO1289" s="35">
        <x:f t="shared" si="753"/>
        <x:v>-1.7233888226688365E-2</x:v>
      </x:c>
      <x:c r="AP1289" s="31">
        <x:f t="shared" si="754"/>
        <x:v>1</x:v>
      </x:c>
      <x:c r="AQ1289" s="26" t="b">
        <x:f t="shared" si="755"/>
        <x:v>1</x:v>
      </x:c>
    </x:row>
    <x:row r="1290">
      <x:c r="A1290" s="30" t="n">
        <x:f>'净值底稿'!A1252</x:f>
        <x:v>45719</x:v>
      </x:c>
      <x:c r="B1290" s="32" t="n">
        <x:f>'净值底稿'!F1252</x:f>
        <x:v>2.0021892544548647</x:v>
      </x:c>
      <x:c r="C1290" s="32" t="n">
        <x:f>'净值底稿'!O1252</x:f>
        <x:v>1.3914841986816948</x:v>
      </x:c>
      <x:c r="D1290" s="32" t="n">
        <x:f>'净值底稿'!P1252</x:f>
        <x:v>1.7412</x:v>
      </x:c>
      <x:c r="E1290" s="32" t="n">
        <x:f>'净值底稿'!Q1252</x:f>
        <x:v>2.3462</x:v>
      </x:c>
      <x:c r="F1290" s="33">
        <x:f t="shared" si="756"/>
        <x:v>-8.9231944127388108E-3</x:v>
      </x:c>
      <x:c r="G1290" s="33">
        <x:f t="shared" si="757"/>
        <x:v>4.7278406489130731E-3</x:v>
      </x:c>
      <x:c r="H1290" s="33">
        <x:f t="shared" si="758"/>
        <x:v>1.0348395998620585E-3</x:v>
      </x:c>
      <x:c r="I1290" s="33">
        <x:f t="shared" si="759"/>
        <x:v>7.6778706705349364E-4</x:v>
      </x:c>
      <x:c r="J1290" s="34">
        <x:f t="shared" si="760"/>
        <x:v>0.13538248760358165</x:v>
      </x:c>
      <x:c r="K1290" s="34">
        <x:f t="shared" si="761"/>
        <x:v>0.13980467499040947</x:v>
      </x:c>
      <x:c r="L1290" s="34">
        <x:f t="shared" si="762"/>
        <x:v>0.97262160648337403</x:v>
      </x:c>
      <x:c r="M1290" s="34">
        <x:f t="shared" si="763"/>
        <x:v>9.7919658681333788E-2</x:v>
      </x:c>
      <x:c r="N1290" s="34">
        <x:f t="shared" si="734"/>
        <x:v>1.3457284277586989</x:v>
      </x:c>
      <x:c r="O1290" s="35">
        <x:f t="shared" si="735"/>
        <x:v>0.2044893731288068</x:v>
      </x:c>
      <x:c r="P1290" s="26" t="b">
        <x:f t="shared" si="736"/>
        <x:v>0</x:v>
      </x:c>
      <x:c r="Q1290" s="26" t="b">
        <x:f t="shared" si="737"/>
        <x:v>0</x:v>
      </x:c>
      <x:c r="R1290" s="26" t="b">
        <x:f t="shared" si="738"/>
        <x:v>0</x:v>
      </x:c>
      <x:c r="S1290" s="26" t="b">
        <x:f t="shared" si="764"/>
        <x:v>0</x:v>
      </x:c>
      <x:c r="T1290" s="26" t="str">
        <x:f t="shared" si="765"/>
        <x:v>不调</x:v>
      </x:c>
      <x:c r="U1290" s="34">
        <x:f t="shared" si="739"/>
        <x:v>0.13538248760358165</x:v>
      </x:c>
      <x:c r="V1290" s="34">
        <x:f t="shared" si="740"/>
        <x:v>0.13980467499040947</x:v>
      </x:c>
      <x:c r="W1290" s="34">
        <x:f t="shared" si="741"/>
        <x:v>0.97262160648337403</x:v>
      </x:c>
      <x:c r="X1290" s="34">
        <x:f t="shared" si="742"/>
        <x:v>9.7919658681333788E-2</x:v>
      </x:c>
      <x:c r="Y1290" s="34">
        <x:f t="shared" si="766"/>
        <x:v>0.99995880187477393</x:v>
      </x:c>
      <x:c r="Z1290" s="34">
        <x:f t="shared" si="743"/>
        <x:v>0.13537691009890393</x:v>
      </x:c>
      <x:c r="AA1290" s="34">
        <x:f t="shared" si="744"/>
        <x:v>0.13979891529990202</x:v>
      </x:c>
      <x:c r="AB1290" s="34">
        <x:f t="shared" si="745"/>
        <x:v>0.97258153629663258</x:v>
      </x:c>
      <x:c r="AC1290" s="34">
        <x:f t="shared" si="746"/>
        <x:v>9.7915624574973339E-2</x:v>
      </x:c>
      <x:c r="AD1290" s="34">
        <x:f t="shared" si="747"/>
        <x:v>1.3456729862704118</x:v>
      </x:c>
      <x:c r="AE1290" s="34">
        <x:f t="shared" si="767"/>
        <x:v>1.3687986164701036</x:v>
      </x:c>
      <x:c r="AF1290" s="33">
        <x:f t="shared" si="748"/>
        <x:v>-1.6894837503071747E-2</x:v>
      </x:c>
      <x:c r="AG1290" s="33">
        <x:f t="shared" si="768"/>
        <x:v>3.4499635218887548E-4</x:v>
      </x:c>
      <x:c r="AH1290" s="30">
        <x:f t="shared" si="769"/>
        <x:v>45657</x:v>
      </x:c>
      <x:c r="AI1290" s="36">
        <x:f t="shared" si="749"/>
        <x:v>2025</x:v>
      </x:c>
      <x:c r="AJ1290" s="36">
        <x:f t="shared" si="750"/>
        <x:v>3</x:v>
      </x:c>
      <x:c r="AK1290" s="26">
        <x:f t="shared" si="751"/>
        <x:v>0</x:v>
      </x:c>
      <x:c r="AL1290" s="34">
        <x:f t="shared" si="770"/>
        <x:v>1.3452088941090121</x:v>
      </x:c>
      <x:c r="AM1290" s="35" t="str">
        <x:f t="shared" si="752"/>
      </x:c>
      <x:c r="AN1290" s="34">
        <x:f t="shared" si="771"/>
        <x:v>1.3687986164701036</x:v>
      </x:c>
      <x:c r="AO1290" s="35">
        <x:f t="shared" si="753"/>
        <x:v>-1.6894837503071747E-2</x:v>
      </x:c>
      <x:c r="AP1290" s="31">
        <x:f t="shared" si="754"/>
        <x:v>1</x:v>
      </x:c>
      <x:c r="AQ1290" s="26" t="b">
        <x:f t="shared" si="755"/>
        <x:v>1</x:v>
      </x:c>
    </x:row>
    <x:row r="1291">
      <x:c r="A1291" s="30" t="n">
        <x:f>'净值底稿'!A1253</x:f>
        <x:v>45720</x:v>
      </x:c>
      <x:c r="B1291" s="32" t="n">
        <x:f>'净值底稿'!F1253</x:f>
        <x:v>2.0145470657220375</x:v>
      </x:c>
      <x:c r="C1291" s="32" t="n">
        <x:f>'净值底稿'!O1253</x:f>
        <x:v>1.4044210337643683</x:v>
      </x:c>
      <x:c r="D1291" s="32" t="n">
        <x:f>'净值底稿'!P1253</x:f>
        <x:v>1.7411</x:v>
      </x:c>
      <x:c r="E1291" s="32" t="n">
        <x:f>'净值底稿'!Q1253</x:f>
        <x:v>2.3735</x:v>
      </x:c>
      <x:c r="F1291" s="33">
        <x:f t="shared" si="756"/>
        <x:v>6.1721494307676039E-3</x:v>
      </x:c>
      <x:c r="G1291" s="33">
        <x:f t="shared" si="757"/>
        <x:v>9.2971483937294153E-3</x:v>
      </x:c>
      <x:c r="H1291" s="33">
        <x:f t="shared" si="758"/>
        <x:v>-5.7431656328987835E-5</x:v>
      </x:c>
      <x:c r="I1291" s="33">
        <x:f t="shared" si="759"/>
        <x:v>1.1635836672065469E-2</x:v>
      </x:c>
      <x:c r="J1291" s="34">
        <x:f t="shared" si="760"/>
        <x:v>0.13621247661750996</x:v>
      </x:c>
      <x:c r="K1291" s="34">
        <x:f t="shared" si="761"/>
        <x:v>0.14109864656072763</x:v>
      </x:c>
      <x:c r="L1291" s="34">
        <x:f t="shared" si="762"/>
        <x:v>0.97252567932808809</x:v>
      </x:c>
      <x:c r="M1291" s="34">
        <x:f t="shared" si="763"/>
        <x:v>9.9054954790171013E-2</x:v>
      </x:c>
      <x:c r="N1291" s="34">
        <x:f t="shared" si="734"/>
        <x:v>1.3488917572964967</x:v>
      </x:c>
      <x:c r="O1291" s="35">
        <x:f t="shared" si="735"/>
        <x:v>0.20558441526400587</x:v>
      </x:c>
      <x:c r="P1291" s="26" t="b">
        <x:f t="shared" si="736"/>
        <x:v>0</x:v>
      </x:c>
      <x:c r="Q1291" s="26" t="b">
        <x:f t="shared" si="737"/>
        <x:v>0</x:v>
      </x:c>
      <x:c r="R1291" s="26" t="b">
        <x:f t="shared" si="738"/>
        <x:v>0</x:v>
      </x:c>
      <x:c r="S1291" s="26" t="b">
        <x:f t="shared" si="764"/>
        <x:v>0</x:v>
      </x:c>
      <x:c r="T1291" s="26" t="str">
        <x:f t="shared" si="765"/>
        <x:v>不调</x:v>
      </x:c>
      <x:c r="U1291" s="34">
        <x:f t="shared" si="739"/>
        <x:v>0.13621247661750996</x:v>
      </x:c>
      <x:c r="V1291" s="34">
        <x:f t="shared" si="740"/>
        <x:v>0.14109864656072763</x:v>
      </x:c>
      <x:c r="W1291" s="34">
        <x:f t="shared" si="741"/>
        <x:v>0.97252567932808809</x:v>
      </x:c>
      <x:c r="X1291" s="34">
        <x:f t="shared" si="742"/>
        <x:v>9.9054954790171013E-2</x:v>
      </x:c>
      <x:c r="Y1291" s="34">
        <x:f t="shared" si="766"/>
        <x:v>0.99998626710299976</x:v>
      </x:c>
      <x:c r="Z1291" s="34">
        <x:f t="shared" si="743"/>
        <x:v>0.13621060602559842</x:v>
      </x:c>
      <x:c r="AA1291" s="34">
        <x:f t="shared" si="744"/>
        <x:v>0.14109670886754752</x:v>
      </x:c>
      <x:c r="AB1291" s="34">
        <x:f t="shared" si="745"/>
        <x:v>0.97251232373310381</x:v>
      </x:c>
      <x:c r="AC1291" s="34">
        <x:f t="shared" si="746"/>
        <x:v>9.9053594478679521E-2</x:v>
      </x:c>
      <x:c r="AD1291" s="34">
        <x:f t="shared" si="747"/>
        <x:v>1.3488732331049291</x:v>
      </x:c>
      <x:c r="AE1291" s="34">
        <x:f t="shared" si="767"/>
        <x:v>1.3687986164701036</x:v>
      </x:c>
      <x:c r="AF1291" s="33">
        <x:f t="shared" si="748"/>
        <x:v>-1.4556840667006687E-2</x:v>
      </x:c>
      <x:c r="AG1291" s="33">
        <x:f t="shared" si="768"/>
        <x:v>2.3781757285528116E-3</x:v>
      </x:c>
      <x:c r="AH1291" s="30">
        <x:f t="shared" si="769"/>
        <x:v>45657</x:v>
      </x:c>
      <x:c r="AI1291" s="36">
        <x:f t="shared" si="749"/>
        <x:v>2025</x:v>
      </x:c>
      <x:c r="AJ1291" s="36">
        <x:f t="shared" si="750"/>
        <x:v>3</x:v>
      </x:c>
      <x:c r="AK1291" s="26">
        <x:f t="shared" si="751"/>
        <x:v>0</x:v>
      </x:c>
      <x:c r="AL1291" s="34">
        <x:f t="shared" si="770"/>
        <x:v>1.3452088941090121</x:v>
      </x:c>
      <x:c r="AM1291" s="35" t="str">
        <x:f t="shared" si="752"/>
      </x:c>
      <x:c r="AN1291" s="34">
        <x:f t="shared" si="771"/>
        <x:v>1.3687986164701036</x:v>
      </x:c>
      <x:c r="AO1291" s="35">
        <x:f t="shared" si="753"/>
        <x:v>-1.4556840667006687E-2</x:v>
      </x:c>
      <x:c r="AP1291" s="31">
        <x:f t="shared" si="754"/>
        <x:v>1</x:v>
      </x:c>
      <x:c r="AQ1291" s="26" t="b">
        <x:f t="shared" si="755"/>
        <x:v>1</x:v>
      </x:c>
    </x:row>
    <x:row r="1292">
      <x:c r="A1292" s="30" t="n">
        <x:f>'净值底稿'!A1254</x:f>
        <x:v>45721</x:v>
      </x:c>
      <x:c r="B1292" s="32" t="n">
        <x:f>'净值底稿'!F1254</x:f>
        <x:v>2.035642012941352</x:v>
      </x:c>
      <x:c r="C1292" s="32" t="n">
        <x:f>'净值底稿'!O1254</x:f>
        <x:v>1.4098708716943364</x:v>
      </x:c>
      <x:c r="D1292" s="32" t="n">
        <x:f>'净值底稿'!P1254</x:f>
        <x:v>1.7416</x:v>
      </x:c>
      <x:c r="E1292" s="32" t="n">
        <x:f>'净值底稿'!Q1254</x:f>
        <x:v>2.3805</x:v>
      </x:c>
      <x:c r="F1292" s="33">
        <x:f t="shared" si="756"/>
        <x:v>1.0471310190885985E-2</x:v>
      </x:c>
      <x:c r="G1292" s="33">
        <x:f t="shared" si="757"/>
        <x:v>3.8804872605477936E-3</x:v>
      </x:c>
      <x:c r="H1292" s="33">
        <x:f t="shared" si="758"/>
        <x:v>2.8717477456785545E-4</x:v>
      </x:c>
      <x:c r="I1292" s="33">
        <x:f t="shared" si="759"/>
        <x:v>2.9492310933221244E-3</x:v>
      </x:c>
      <x:c r="J1292" s="34">
        <x:f t="shared" si="760"/>
        <x:v>0.13763690953258104</x:v>
      </x:c>
      <x:c r="K1292" s="34">
        <x:f t="shared" si="761"/>
        <x:v>0.14164423284881325</x:v>
      </x:c>
      <x:c r="L1292" s="34">
        <x:f t="shared" si="762"/>
        <x:v>0.97279160474043636</x:v>
      </x:c>
      <x:c r="M1292" s="34">
        <x:f t="shared" si="763"/>
        <x:v>9.9345726419421368E-2</x:v>
      </x:c>
      <x:c r="N1292" s="34">
        <x:f t="shared" si="734"/>
        <x:v>1.351418473541252</x:v>
      </x:c>
      <x:c r="O1292" s="35">
        <x:f t="shared" si="735"/>
        <x:v>0.20665778058336512</x:v>
      </x:c>
      <x:c r="P1292" s="26" t="b">
        <x:f t="shared" si="736"/>
        <x:v>0</x:v>
      </x:c>
      <x:c r="Q1292" s="26" t="b">
        <x:f t="shared" si="737"/>
        <x:v>0</x:v>
      </x:c>
      <x:c r="R1292" s="26" t="b">
        <x:f t="shared" si="738"/>
        <x:v>0</x:v>
      </x:c>
      <x:c r="S1292" s="26" t="b">
        <x:f t="shared" si="764"/>
        <x:v>0</x:v>
      </x:c>
      <x:c r="T1292" s="26" t="str">
        <x:f t="shared" si="765"/>
        <x:v>不调</x:v>
      </x:c>
      <x:c r="U1292" s="34">
        <x:f t="shared" si="739"/>
        <x:v>0.13763690953258104</x:v>
      </x:c>
      <x:c r="V1292" s="34">
        <x:f t="shared" si="740"/>
        <x:v>0.14164423284881325</x:v>
      </x:c>
      <x:c r="W1292" s="34">
        <x:f t="shared" si="741"/>
        <x:v>0.97279160474043636</x:v>
      </x:c>
      <x:c r="X1292" s="34">
        <x:f t="shared" si="742"/>
        <x:v>9.9345726419421368E-2</x:v>
      </x:c>
      <x:c r="Y1292" s="34">
        <x:f t="shared" si="766"/>
        <x:v>0.99998626710299976</x:v>
      </x:c>
      <x:c r="Z1292" s="34">
        <x:f t="shared" si="743"/>
        <x:v>0.13763501937907899</x:v>
      </x:c>
      <x:c r="AA1292" s="34">
        <x:f t="shared" si="744"/>
        <x:v>0.14164228766315287</x:v>
      </x:c>
      <x:c r="AB1292" s="34">
        <x:f t="shared" si="745"/>
        <x:v>0.97277824549352576</x:v>
      </x:c>
      <x:c r="AC1292" s="34">
        <x:f t="shared" si="746"/>
        <x:v>9.9344362114793042E-2</x:v>
      </x:c>
      <x:c r="AD1292" s="34">
        <x:f t="shared" si="747"/>
        <x:v>1.3513999146505506</x:v>
      </x:c>
      <x:c r="AE1292" s="34">
        <x:f t="shared" si="767"/>
        <x:v>1.3687986164701036</x:v>
      </x:c>
      <x:c r="AF1292" s="33">
        <x:f t="shared" si="748"/>
        <x:v>-1.2710928846802361E-2</x:v>
      </x:c>
      <x:c r="AG1292" s="33">
        <x:f t="shared" si="768"/>
        <x:v>1.8731793941861863E-3</x:v>
      </x:c>
      <x:c r="AH1292" s="30">
        <x:f t="shared" si="769"/>
        <x:v>45657</x:v>
      </x:c>
      <x:c r="AI1292" s="36">
        <x:f t="shared" si="749"/>
        <x:v>2025</x:v>
      </x:c>
      <x:c r="AJ1292" s="36">
        <x:f t="shared" si="750"/>
        <x:v>3</x:v>
      </x:c>
      <x:c r="AK1292" s="26">
        <x:f t="shared" si="751"/>
        <x:v>0</x:v>
      </x:c>
      <x:c r="AL1292" s="34">
        <x:f t="shared" si="770"/>
        <x:v>1.3452088941090121</x:v>
      </x:c>
      <x:c r="AM1292" s="35" t="str">
        <x:f t="shared" si="752"/>
      </x:c>
      <x:c r="AN1292" s="34">
        <x:f t="shared" si="771"/>
        <x:v>1.3687986164701036</x:v>
      </x:c>
      <x:c r="AO1292" s="35">
        <x:f t="shared" si="753"/>
        <x:v>-1.2710928846802361E-2</x:v>
      </x:c>
      <x:c r="AP1292" s="31">
        <x:f t="shared" si="754"/>
        <x:v>1</x:v>
      </x:c>
      <x:c r="AQ1292" s="26" t="b">
        <x:f t="shared" si="755"/>
        <x:v>1</x:v>
      </x:c>
    </x:row>
    <x:row r="1293">
      <x:c r="A1293" s="30" t="n">
        <x:f>'净值底稿'!A1255</x:f>
        <x:v>45722</x:v>
      </x:c>
      <x:c r="B1293" s="32" t="n">
        <x:f>'净值底稿'!F1255</x:f>
        <x:v>2.0894977846619804</x:v>
      </x:c>
      <x:c r="C1293" s="32" t="n">
        <x:f>'净值底稿'!O1255</x:f>
        <x:v>1.4331248745268965</x:v>
      </x:c>
      <x:c r="D1293" s="32" t="n">
        <x:f>'净值底稿'!P1255</x:f>
        <x:v>1.7395</x:v>
      </x:c>
      <x:c r="E1293" s="32" t="n">
        <x:f>'净值底稿'!Q1255</x:f>
        <x:v>2.3741</x:v>
      </x:c>
      <x:c r="F1293" s="33">
        <x:f t="shared" si="756"/>
        <x:v>2.6456406076435179E-2</x:v>
      </x:c>
      <x:c r="G1293" s="33">
        <x:f t="shared" si="757"/>
        <x:v>1.649371109044484E-2</x:v>
      </x:c>
      <x:c r="H1293" s="33">
        <x:f t="shared" si="758"/>
        <x:v>-1.205787781350498E-3</x:v>
      </x:c>
      <x:c r="I1293" s="33">
        <x:f t="shared" si="759"/>
        <x:v>-2.6885108170553451E-3</x:v>
      </x:c>
      <x:c r="J1293" s="34">
        <x:f t="shared" si="760"/>
        <x:v>0.14127634734210992</x:v>
      </x:c>
      <x:c r="K1293" s="34">
        <x:f t="shared" si="761"/>
        <x:v>0.1439784946340586</x:v>
      </x:c>
      <x:c r="L1293" s="34">
        <x:f t="shared" si="762"/>
        <x:v>0.9716052813711461</x:v>
      </x:c>
      <x:c r="M1293" s="34">
        <x:f t="shared" si="763"/>
        <x:v>9.907727372263396E-2</x:v>
      </x:c>
      <x:c r="N1293" s="34">
        <x:f t="shared" si="734"/>
        <x:v>1.3559373970699486</x:v>
      </x:c>
      <x:c r="O1293" s="35">
        <x:f t="shared" si="735"/>
        <x:v>0.21037464015121718</x:v>
      </x:c>
      <x:c r="P1293" s="26" t="b">
        <x:f t="shared" si="736"/>
        <x:v>0</x:v>
      </x:c>
      <x:c r="Q1293" s="26" t="b">
        <x:f t="shared" si="737"/>
        <x:v>0</x:v>
      </x:c>
      <x:c r="R1293" s="26" t="b">
        <x:f t="shared" si="738"/>
        <x:v>0</x:v>
      </x:c>
      <x:c r="S1293" s="26" t="b">
        <x:f t="shared" si="764"/>
        <x:v>0</x:v>
      </x:c>
      <x:c r="T1293" s="26" t="str">
        <x:f t="shared" si="765"/>
        <x:v>不调</x:v>
      </x:c>
      <x:c r="U1293" s="34">
        <x:f t="shared" si="739"/>
        <x:v>0.14127634734210992</x:v>
      </x:c>
      <x:c r="V1293" s="34">
        <x:f t="shared" si="740"/>
        <x:v>0.1439784946340586</x:v>
      </x:c>
      <x:c r="W1293" s="34">
        <x:f t="shared" si="741"/>
        <x:v>0.9716052813711461</x:v>
      </x:c>
      <x:c r="X1293" s="34">
        <x:f t="shared" si="742"/>
        <x:v>9.907727372263396E-2</x:v>
      </x:c>
      <x:c r="Y1293" s="34">
        <x:f t="shared" si="766"/>
        <x:v>0.99998626710299976</x:v>
      </x:c>
      <x:c r="Z1293" s="34">
        <x:f t="shared" si="743"/>
        <x:v>0.14127440720858331</x:v>
      </x:c>
      <x:c r="AA1293" s="34">
        <x:f t="shared" si="744"/>
        <x:v>0.14397651739222153</x:v>
      </x:c>
      <x:c r="AB1293" s="34">
        <x:f t="shared" si="745"/>
        <x:v>0.97159193841589209</x:v>
      </x:c>
      <x:c r="AC1293" s="34">
        <x:f t="shared" si="746"/>
        <x:v>9.9075913104638869E-2</x:v>
      </x:c>
      <x:c r="AD1293" s="34">
        <x:f t="shared" si="747"/>
        <x:v>1.3559187761213358</x:v>
      </x:c>
      <x:c r="AE1293" s="34">
        <x:f t="shared" si="767"/>
        <x:v>1.3687986164701036</x:v>
      </x:c>
      <x:c r="AF1293" s="33">
        <x:f t="shared" si="748"/>
        <x:v>-9.4095948036407862E-3</x:v>
      </x:c>
      <x:c r="AG1293" s="33">
        <x:f t="shared" si="768"/>
        <x:v>3.3438373214296213E-3</x:v>
      </x:c>
      <x:c r="AH1293" s="30">
        <x:f t="shared" si="769"/>
        <x:v>45657</x:v>
      </x:c>
      <x:c r="AI1293" s="36">
        <x:f t="shared" si="749"/>
        <x:v>2025</x:v>
      </x:c>
      <x:c r="AJ1293" s="36">
        <x:f t="shared" si="750"/>
        <x:v>3</x:v>
      </x:c>
      <x:c r="AK1293" s="26">
        <x:f t="shared" si="751"/>
        <x:v>0</x:v>
      </x:c>
      <x:c r="AL1293" s="34">
        <x:f t="shared" si="770"/>
        <x:v>1.3452088941090121</x:v>
      </x:c>
      <x:c r="AM1293" s="35" t="str">
        <x:f t="shared" si="752"/>
      </x:c>
      <x:c r="AN1293" s="34">
        <x:f t="shared" si="771"/>
        <x:v>1.3687986164701036</x:v>
      </x:c>
      <x:c r="AO1293" s="35">
        <x:f t="shared" si="753"/>
        <x:v>-9.4095948036407862E-3</x:v>
      </x:c>
      <x:c r="AP1293" s="31">
        <x:f t="shared" si="754"/>
        <x:v>1</x:v>
      </x:c>
      <x:c r="AQ1293" s="26" t="b">
        <x:f t="shared" si="755"/>
        <x:v>1</x:v>
      </x:c>
    </x:row>
    <x:row r="1294">
      <x:c r="A1294" s="30" t="n">
        <x:f>'净值底稿'!A1256</x:f>
        <x:v>45723</x:v>
      </x:c>
      <x:c r="B1294" s="32" t="n">
        <x:f>'净值底稿'!F1256</x:f>
        <x:v>2.070324180533285</x:v>
      </x:c>
      <x:c r="C1294" s="32" t="n">
        <x:f>'净值底稿'!O1256</x:f>
        <x:v>1.4286126944879787</x:v>
      </x:c>
      <x:c r="D1294" s="32" t="n">
        <x:f>'净值底稿'!P1256</x:f>
        <x:v>1.7343</x:v>
      </x:c>
      <x:c r="E1294" s="32" t="n">
        <x:f>'净值底稿'!Q1256</x:f>
        <x:v>2.373</x:v>
      </x:c>
      <x:c r="F1294" s="33">
        <x:f t="shared" si="756"/>
        <x:v>-9.1761782517502111E-3</x:v>
      </x:c>
      <x:c r="G1294" s="33">
        <x:f t="shared" si="757"/>
        <x:v>-3.1484904903401612E-3</x:v>
      </x:c>
      <x:c r="H1294" s="33">
        <x:f t="shared" si="758"/>
        <x:v>-2.9893647599885664E-3</x:v>
      </x:c>
      <x:c r="I1294" s="33">
        <x:f t="shared" si="759"/>
        <x:v>-4.6333347373728184E-4</x:v>
      </x:c>
      <x:c r="J1294" s="34">
        <x:f t="shared" si="760"/>
        <x:v>0.139978048065627</x:v>
      </x:c>
      <x:c r="K1294" s="34">
        <x:f t="shared" si="761"/>
        <x:v>0.14352320869637983</x:v>
      </x:c>
      <x:c r="L1294" s="34">
        <x:f t="shared" si="762"/>
        <x:v>0.96868749571410262</x:v>
      </x:c>
      <x:c r="M1294" s="34">
        <x:f t="shared" si="763"/>
        <x:v>9.9030007917656399E-2</x:v>
      </x:c>
      <x:c r="N1294" s="34">
        <x:f t="shared" si="734"/>
        <x:v>1.351218760393766</x:v>
      </x:c>
      <x:c r="O1294" s="35">
        <x:f t="shared" si="735"/>
        <x:v>0.20981151614516527</x:v>
      </x:c>
      <x:c r="P1294" s="26" t="b">
        <x:f t="shared" si="736"/>
        <x:v>0</x:v>
      </x:c>
      <x:c r="Q1294" s="26" t="b">
        <x:f t="shared" si="737"/>
        <x:v>0</x:v>
      </x:c>
      <x:c r="R1294" s="26" t="b">
        <x:f t="shared" si="738"/>
        <x:v>0</x:v>
      </x:c>
      <x:c r="S1294" s="26" t="b">
        <x:f t="shared" si="764"/>
        <x:v>0</x:v>
      </x:c>
      <x:c r="T1294" s="26" t="str">
        <x:f t="shared" si="765"/>
        <x:v>不调</x:v>
      </x:c>
      <x:c r="U1294" s="34">
        <x:f t="shared" si="739"/>
        <x:v>0.139978048065627</x:v>
      </x:c>
      <x:c r="V1294" s="34">
        <x:f t="shared" si="740"/>
        <x:v>0.14352320869637983</x:v>
      </x:c>
      <x:c r="W1294" s="34">
        <x:f t="shared" si="741"/>
        <x:v>0.96868749571410262</x:v>
      </x:c>
      <x:c r="X1294" s="34">
        <x:f t="shared" si="742"/>
        <x:v>9.9030007917656399E-2</x:v>
      </x:c>
      <x:c r="Y1294" s="34">
        <x:f t="shared" si="766"/>
        <x:v>0.99998626710299976</x:v>
      </x:c>
      <x:c r="Z1294" s="34">
        <x:f t="shared" si="743"/>
        <x:v>0.13997612576151061</x:v>
      </x:c>
      <x:c r="AA1294" s="34">
        <x:f t="shared" si="744"/>
        <x:v>0.14352123770693764</x:v>
      </x:c>
      <x:c r="AB1294" s="34">
        <x:f t="shared" si="745"/>
        <x:v>0.96867419282849854</x:v>
      </x:c>
      <x:c r="AC1294" s="34">
        <x:f t="shared" si="746"/>
        <x:v>9.9028647948757736E-2</x:v>
      </x:c>
      <x:c r="AD1294" s="34">
        <x:f t="shared" si="747"/>
        <x:v>1.3512002042457045</x:v>
      </x:c>
      <x:c r="AE1294" s="34">
        <x:f t="shared" si="767"/>
        <x:v>1.3687986164701036</x:v>
      </x:c>
      <x:c r="AF1294" s="33">
        <x:f t="shared" si="748"/>
        <x:v>-1.2856830809620745E-2</x:v>
      </x:c>
      <x:c r="AG1294" s="33">
        <x:f t="shared" si="768"/>
        <x:v>-3.4799812191766977E-3</x:v>
      </x:c>
      <x:c r="AH1294" s="30">
        <x:f t="shared" si="769"/>
        <x:v>45657</x:v>
      </x:c>
      <x:c r="AI1294" s="36">
        <x:f t="shared" si="749"/>
        <x:v>2025</x:v>
      </x:c>
      <x:c r="AJ1294" s="36">
        <x:f t="shared" si="750"/>
        <x:v>3</x:v>
      </x:c>
      <x:c r="AK1294" s="26">
        <x:f t="shared" si="751"/>
        <x:v>0</x:v>
      </x:c>
      <x:c r="AL1294" s="34">
        <x:f t="shared" si="770"/>
        <x:v>1.3452088941090121</x:v>
      </x:c>
      <x:c r="AM1294" s="35" t="str">
        <x:f t="shared" si="752"/>
      </x:c>
      <x:c r="AN1294" s="34">
        <x:f t="shared" si="771"/>
        <x:v>1.3687986164701036</x:v>
      </x:c>
      <x:c r="AO1294" s="35">
        <x:f t="shared" si="753"/>
        <x:v>-1.2856830809620745E-2</x:v>
      </x:c>
      <x:c r="AP1294" s="31">
        <x:f t="shared" si="754"/>
        <x:v>1</x:v>
      </x:c>
      <x:c r="AQ1294" s="26" t="b">
        <x:f t="shared" si="755"/>
        <x:v>1</x:v>
      </x:c>
    </x:row>
    <x:row r="1295">
      <x:c r="A1295" s="30" t="n">
        <x:f>'净值底稿'!A1257</x:f>
        <x:v>45726</x:v>
      </x:c>
      <x:c r="B1295" s="32" t="n">
        <x:f>'净值底稿'!F1257</x:f>
        <x:v>2.059154286431865</x:v>
      </x:c>
      <x:c r="C1295" s="32" t="n">
        <x:f>'净值底稿'!O1257</x:f>
        <x:v>1.4292764675528182</x:v>
      </x:c>
      <x:c r="D1295" s="32" t="n">
        <x:f>'净值底稿'!P1257</x:f>
        <x:v>1.7329</x:v>
      </x:c>
      <x:c r="E1295" s="32" t="n">
        <x:f>'净值底稿'!Q1257</x:f>
        <x:v>2.3815</x:v>
      </x:c>
      <x:c r="F1295" s="33">
        <x:f t="shared" si="756"/>
        <x:v>-5.3952391642081432E-3</x:v>
      </x:c>
      <x:c r="G1295" s="33">
        <x:f t="shared" si="757"/>
        <x:v>4.6462772408539799E-4</x:v>
      </x:c>
      <x:c r="H1295" s="33">
        <x:f t="shared" si="758"/>
        <x:v>-8.0724211497429366E-4</x:v>
      </x:c>
      <x:c r="I1295" s="33">
        <x:f t="shared" si="759"/>
        <x:v>3.5819637589546982E-3</x:v>
      </x:c>
      <x:c r="J1295" s="34">
        <x:f t="shared" si="760"/>
        <x:v>0.13922092108574799</x:v>
      </x:c>
      <x:c r="K1295" s="34">
        <x:f t="shared" si="761"/>
        <x:v>0.14358792165297135</x:v>
      </x:c>
      <x:c r="L1295" s="34">
        <x:f t="shared" si="762"/>
        <x:v>0.96789223822435866</x:v>
      </x:c>
      <x:c r="M1295" s="34">
        <x:f t="shared" si="763"/>
        <x:v>9.9383364976808469E-2</x:v>
      </x:c>
      <x:c r="N1295" s="34">
        <x:f t="shared" si="734"/>
        <x:v>1.3500844459398864</x:v>
      </x:c>
      <x:c r="O1295" s="35">
        <x:f t="shared" si="735"/>
        <x:v>0.2094749284677794</x:v>
      </x:c>
      <x:c r="P1295" s="26" t="b">
        <x:f t="shared" si="736"/>
        <x:v>0</x:v>
      </x:c>
      <x:c r="Q1295" s="26" t="b">
        <x:f t="shared" si="737"/>
        <x:v>0</x:v>
      </x:c>
      <x:c r="R1295" s="26" t="b">
        <x:f t="shared" si="738"/>
        <x:v>0</x:v>
      </x:c>
      <x:c r="S1295" s="26" t="b">
        <x:f t="shared" si="764"/>
        <x:v>0</x:v>
      </x:c>
      <x:c r="T1295" s="26" t="str">
        <x:f t="shared" si="765"/>
        <x:v>不调</x:v>
      </x:c>
      <x:c r="U1295" s="34">
        <x:f t="shared" si="739"/>
        <x:v>0.13922092108574799</x:v>
      </x:c>
      <x:c r="V1295" s="34">
        <x:f t="shared" si="740"/>
        <x:v>0.14358792165297135</x:v>
      </x:c>
      <x:c r="W1295" s="34">
        <x:f t="shared" si="741"/>
        <x:v>0.96789223822435866</x:v>
      </x:c>
      <x:c r="X1295" s="34">
        <x:f t="shared" si="742"/>
        <x:v>9.9383364976808469E-2</x:v>
      </x:c>
      <x:c r="Y1295" s="34">
        <x:f t="shared" si="766"/>
        <x:v>0.99995880187477393</x:v>
      </x:c>
      <x:c r="Z1295" s="34">
        <x:f t="shared" si="743"/>
        <x:v>0.13921518544480702</x:v>
      </x:c>
      <x:c r="AA1295" s="34">
        <x:f t="shared" si="744"/>
        <x:v>0.14358200609979413</x:v>
      </x:c>
      <x:c r="AB1295" s="34">
        <x:f t="shared" si="745"/>
        <x:v>0.96785236287872289</x:v>
      </x:c>
      <x:c r="AC1295" s="34">
        <x:f t="shared" si="746"/>
        <x:v>9.9379270568492772E-2</x:v>
      </x:c>
      <x:c r="AD1295" s="34">
        <x:f t="shared" si="747"/>
        <x:v>1.3500288249918169</x:v>
      </x:c>
      <x:c r="AE1295" s="34">
        <x:f t="shared" si="767"/>
        <x:v>1.3687986164701036</x:v>
      </x:c>
      <x:c r="AF1295" s="33">
        <x:f t="shared" si="748"/>
        <x:v>-1.3712602608184077E-2</x:v>
      </x:c>
      <x:c r="AG1295" s="33">
        <x:f t="shared" si="768"/>
        <x:v>-8.6691761162183134E-4</x:v>
      </x:c>
      <x:c r="AH1295" s="30">
        <x:f t="shared" si="769"/>
        <x:v>45657</x:v>
      </x:c>
      <x:c r="AI1295" s="36">
        <x:f t="shared" si="749"/>
        <x:v>2025</x:v>
      </x:c>
      <x:c r="AJ1295" s="36">
        <x:f t="shared" si="750"/>
        <x:v>3</x:v>
      </x:c>
      <x:c r="AK1295" s="26">
        <x:f t="shared" si="751"/>
        <x:v>0</x:v>
      </x:c>
      <x:c r="AL1295" s="34">
        <x:f t="shared" si="770"/>
        <x:v>1.3452088941090121</x:v>
      </x:c>
      <x:c r="AM1295" s="35" t="str">
        <x:f t="shared" si="752"/>
      </x:c>
      <x:c r="AN1295" s="34">
        <x:f t="shared" si="771"/>
        <x:v>1.3687986164701036</x:v>
      </x:c>
      <x:c r="AO1295" s="35">
        <x:f t="shared" si="753"/>
        <x:v>-1.3712602608184077E-2</x:v>
      </x:c>
      <x:c r="AP1295" s="31">
        <x:f t="shared" si="754"/>
        <x:v>1</x:v>
      </x:c>
      <x:c r="AQ1295" s="26" t="b">
        <x:f t="shared" si="755"/>
        <x:v>1</x:v>
      </x:c>
    </x:row>
    <x:row r="1296">
      <x:c r="A1296" s="30" t="n">
        <x:f>'净值底稿'!A1258</x:f>
        <x:v>45727</x:v>
      </x:c>
      <x:c r="B1296" s="32" t="n">
        <x:f>'净值底稿'!F1258</x:f>
        <x:v>2.04415479861071</x:v>
      </x:c>
      <x:c r="C1296" s="32" t="n">
        <x:f>'净值底稿'!O1258</x:f>
        <x:v>1.4339299145835602</x:v>
      </x:c>
      <x:c r="D1296" s="32" t="n">
        <x:f>'净值底稿'!P1258</x:f>
        <x:v>1.7277</x:v>
      </x:c>
      <x:c r="E1296" s="32" t="n">
        <x:f>'净值底稿'!Q1258</x:f>
        <x:v>2.3639</x:v>
      </x:c>
      <x:c r="F1296" s="33">
        <x:f t="shared" si="756"/>
        <x:v>-7.2842952662601768E-3</x:v>
      </x:c>
      <x:c r="G1296" s="33">
        <x:f t="shared" si="757"/>
        <x:v>3.2558060923717491E-3</x:v>
      </x:c>
      <x:c r="H1296" s="33">
        <x:f t="shared" si="758"/>
        <x:v>-3.0007501875469744E-3</x:v>
      </x:c>
      <x:c r="I1296" s="33">
        <x:f t="shared" si="759"/>
        <x:v>-7.390300230946778E-3</x:v>
      </x:c>
      <x:c r="J1296" s="34">
        <x:f t="shared" si="760"/>
        <x:v>0.13820110092847987</x:v>
      </x:c>
      <x:c r="K1296" s="34">
        <x:f t="shared" si="761"/>
        <x:v>0.1440494812700088</x:v>
      </x:c>
      <x:c r="L1296" s="34">
        <x:f t="shared" si="762"/>
        <x:v>0.96494807971929675</x:v>
      </x:c>
      <x:c r="M1296" s="34">
        <x:f t="shared" si="763"/>
        <x:v>9.8644827922259121E-2</x:v>
      </x:c>
      <x:c r="N1296" s="34">
        <x:f t="shared" si="734"/>
        <x:v>1.3458434898400446</x:v>
      </x:c>
      <x:c r="O1296" s="35">
        <x:f t="shared" si="735"/>
        <x:v>0.20972021214148348</x:v>
      </x:c>
      <x:c r="P1296" s="26" t="b">
        <x:f t="shared" si="736"/>
        <x:v>0</x:v>
      </x:c>
      <x:c r="Q1296" s="26" t="b">
        <x:f t="shared" si="737"/>
        <x:v>0</x:v>
      </x:c>
      <x:c r="R1296" s="26" t="b">
        <x:f t="shared" si="738"/>
        <x:v>0</x:v>
      </x:c>
      <x:c r="S1296" s="26" t="b">
        <x:f t="shared" si="764"/>
        <x:v>0</x:v>
      </x:c>
      <x:c r="T1296" s="26" t="str">
        <x:f t="shared" si="765"/>
        <x:v>不调</x:v>
      </x:c>
      <x:c r="U1296" s="34">
        <x:f t="shared" si="739"/>
        <x:v>0.13820110092847987</x:v>
      </x:c>
      <x:c r="V1296" s="34">
        <x:f t="shared" si="740"/>
        <x:v>0.1440494812700088</x:v>
      </x:c>
      <x:c r="W1296" s="34">
        <x:f t="shared" si="741"/>
        <x:v>0.96494807971929675</x:v>
      </x:c>
      <x:c r="X1296" s="34">
        <x:f t="shared" si="742"/>
        <x:v>9.8644827922259121E-2</x:v>
      </x:c>
      <x:c r="Y1296" s="34">
        <x:f t="shared" si="766"/>
        <x:v>0.99998626710299976</x:v>
      </x:c>
      <x:c r="Z1296" s="34">
        <x:f t="shared" si="743"/>
        <x:v>0.13819920302699551</x:v>
      </x:c>
      <x:c r="AA1296" s="34">
        <x:f t="shared" si="744"/>
        <x:v>0.14404750305331959</x:v>
      </x:c>
      <x:c r="AB1296" s="34">
        <x:f t="shared" si="745"/>
        <x:v>0.96493482818670739</x:v>
      </x:c>
      <x:c r="AC1296" s="34">
        <x:f t="shared" si="746"/>
        <x:v>9.8643473242997659E-2</x:v>
      </x:c>
      <x:c r="AD1296" s="34">
        <x:f t="shared" si="747"/>
        <x:v>1.3458250075100202</x:v>
      </x:c>
      <x:c r="AE1296" s="34">
        <x:f t="shared" si="767"/>
        <x:v>1.3687986164701036</x:v>
      </x:c>
      <x:c r="AF1296" s="33">
        <x:f t="shared" si="748"/>
        <x:v>-1.6783775702030157E-2</x:v>
      </x:c>
      <x:c r="AG1296" s="33">
        <x:f t="shared" si="768"/>
        <x:v>-3.1138723884819308E-3</x:v>
      </x:c>
      <x:c r="AH1296" s="30">
        <x:f t="shared" si="769"/>
        <x:v>45657</x:v>
      </x:c>
      <x:c r="AI1296" s="36">
        <x:f t="shared" si="749"/>
        <x:v>2025</x:v>
      </x:c>
      <x:c r="AJ1296" s="36">
        <x:f t="shared" si="750"/>
        <x:v>3</x:v>
      </x:c>
      <x:c r="AK1296" s="26">
        <x:f t="shared" si="751"/>
        <x:v>0</x:v>
      </x:c>
      <x:c r="AL1296" s="34">
        <x:f t="shared" si="770"/>
        <x:v>1.3452088941090121</x:v>
      </x:c>
      <x:c r="AM1296" s="35" t="str">
        <x:f t="shared" si="752"/>
      </x:c>
      <x:c r="AN1296" s="34">
        <x:f t="shared" si="771"/>
        <x:v>1.3687986164701036</x:v>
      </x:c>
      <x:c r="AO1296" s="35">
        <x:f t="shared" si="753"/>
        <x:v>-1.6783775702030157E-2</x:v>
      </x:c>
      <x:c r="AP1296" s="31">
        <x:f t="shared" si="754"/>
        <x:v>1</x:v>
      </x:c>
      <x:c r="AQ1296" s="26" t="b">
        <x:f t="shared" si="755"/>
        <x:v>1</x:v>
      </x:c>
    </x:row>
    <x:row r="1297">
      <x:c r="A1297" s="30" t="n">
        <x:f>'净值底稿'!A1259</x:f>
        <x:v>45728</x:v>
      </x:c>
      <x:c r="B1297" s="32" t="n">
        <x:f>'净值底稿'!F1259</x:f>
        <x:v>2.0528456260228873</x:v>
      </x:c>
      <x:c r="C1297" s="32" t="n">
        <x:f>'净值底稿'!O1259</x:f>
        <x:v>1.4379355024087261</x:v>
      </x:c>
      <x:c r="D1297" s="32" t="n">
        <x:f>'净值底稿'!P1259</x:f>
        <x:v>1.7296</x:v>
      </x:c>
      <x:c r="E1297" s="32" t="n">
        <x:f>'净值底稿'!Q1259</x:f>
        <x:v>2.3729</x:v>
      </x:c>
      <x:c r="F1297" s="33">
        <x:f t="shared" si="756"/>
        <x:v>4.251550527427872E-3</x:v>
      </x:c>
      <x:c r="G1297" s="33">
        <x:f t="shared" si="757"/>
        <x:v>2.7934334756725132E-3</x:v>
      </x:c>
      <x:c r="H1297" s="33">
        <x:f t="shared" si="758"/>
        <x:v>1.0997279620303946E-3</x:v>
      </x:c>
      <x:c r="I1297" s="33">
        <x:f t="shared" si="759"/>
        <x:v>3.8072676509157688E-3</x:v>
      </x:c>
      <x:c r="J1297" s="34">
        <x:f t="shared" si="760"/>
        <x:v>0.13878676392151504</x:v>
      </x:c>
      <x:c r="K1297" s="34">
        <x:f t="shared" si="761"/>
        <x:v>0.14444989017043577</x:v>
      </x:c>
      <x:c r="L1297" s="34">
        <x:f t="shared" si="762"/>
        <x:v>0.96599599399880132</x:v>
      </x:c>
      <x:c r="M1297" s="34">
        <x:f t="shared" si="763"/>
        <x:v>9.9019035347649706E-2</x:v>
      </x:c>
      <x:c r="N1297" s="34">
        <x:f t="shared" si="734"/>
        <x:v>1.3482516834384017</x:v>
      </x:c>
      <x:c r="O1297" s="35">
        <x:f t="shared" si="735"/>
        <x:v>0.21007698901559813</x:v>
      </x:c>
      <x:c r="P1297" s="26" t="b">
        <x:f t="shared" si="736"/>
        <x:v>0</x:v>
      </x:c>
      <x:c r="Q1297" s="26" t="b">
        <x:f t="shared" si="737"/>
        <x:v>0</x:v>
      </x:c>
      <x:c r="R1297" s="26" t="b">
        <x:f t="shared" si="738"/>
        <x:v>0</x:v>
      </x:c>
      <x:c r="S1297" s="26" t="b">
        <x:f t="shared" si="764"/>
        <x:v>0</x:v>
      </x:c>
      <x:c r="T1297" s="26" t="str">
        <x:f t="shared" si="765"/>
        <x:v>不调</x:v>
      </x:c>
      <x:c r="U1297" s="34">
        <x:f t="shared" si="739"/>
        <x:v>0.13878676392151504</x:v>
      </x:c>
      <x:c r="V1297" s="34">
        <x:f t="shared" si="740"/>
        <x:v>0.14444989017043577</x:v>
      </x:c>
      <x:c r="W1297" s="34">
        <x:f t="shared" si="741"/>
        <x:v>0.96599599399880132</x:v>
      </x:c>
      <x:c r="X1297" s="34">
        <x:f t="shared" si="742"/>
        <x:v>9.9019035347649706E-2</x:v>
      </x:c>
      <x:c r="Y1297" s="34">
        <x:f t="shared" si="766"/>
        <x:v>0.99998626710299976</x:v>
      </x:c>
      <x:c r="Z1297" s="34">
        <x:f t="shared" si="743"/>
        <x:v>0.1387848579771811</x:v>
      </x:c>
      <x:c r="AA1297" s="34">
        <x:f t="shared" si="744"/>
        <x:v>0.14444790645497238</x:v>
      </x:c>
      <x:c r="AB1297" s="34">
        <x:f t="shared" si="745"/>
        <x:v>0.96598272807531305</x:v>
      </x:c>
      <x:c r="AC1297" s="34">
        <x:f t="shared" si="746"/>
        <x:v>9.9017675529436217E-2</x:v>
      </x:c>
      <x:c r="AD1297" s="34">
        <x:f t="shared" si="747"/>
        <x:v>1.3482331680369029</x:v>
      </x:c>
      <x:c r="AE1297" s="34">
        <x:f t="shared" si="767"/>
        <x:v>1.3687986164701036</x:v>
      </x:c>
      <x:c r="AF1297" s="33">
        <x:f t="shared" si="748"/>
        <x:v>-1.5024451504952241E-2</x:v>
      </x:c>
      <x:c r="AG1297" s="33">
        <x:f t="shared" si="768"/>
        <x:v>1.7893563527535683E-3</x:v>
      </x:c>
      <x:c r="AH1297" s="30">
        <x:f t="shared" si="769"/>
        <x:v>45657</x:v>
      </x:c>
      <x:c r="AI1297" s="36">
        <x:f t="shared" si="749"/>
        <x:v>2025</x:v>
      </x:c>
      <x:c r="AJ1297" s="36">
        <x:f t="shared" si="750"/>
        <x:v>3</x:v>
      </x:c>
      <x:c r="AK1297" s="26">
        <x:f t="shared" si="751"/>
        <x:v>0</x:v>
      </x:c>
      <x:c r="AL1297" s="34">
        <x:f t="shared" si="770"/>
        <x:v>1.3452088941090121</x:v>
      </x:c>
      <x:c r="AM1297" s="35" t="str">
        <x:f t="shared" si="752"/>
      </x:c>
      <x:c r="AN1297" s="34">
        <x:f t="shared" si="771"/>
        <x:v>1.3687986164701036</x:v>
      </x:c>
      <x:c r="AO1297" s="35">
        <x:f t="shared" si="753"/>
        <x:v>-1.5024451504952241E-2</x:v>
      </x:c>
      <x:c r="AP1297" s="31">
        <x:f t="shared" si="754"/>
        <x:v>1</x:v>
      </x:c>
      <x:c r="AQ1297" s="26" t="b">
        <x:f t="shared" si="755"/>
        <x:v>1</x:v>
      </x:c>
    </x:row>
    <x:row r="1298">
      <x:c r="A1298" s="30" t="n">
        <x:f>'净值底稿'!A1260</x:f>
        <x:v>45729</x:v>
      </x:c>
      <x:c r="B1298" s="32" t="n">
        <x:f>'净值底稿'!F1260</x:f>
        <x:v>2.01073824947055</x:v>
      </x:c>
      <x:c r="C1298" s="32" t="n">
        <x:f>'净值底稿'!O1260</x:f>
        <x:v>1.4250469163222104</x:v>
      </x:c>
      <x:c r="D1298" s="32" t="n">
        <x:f>'净值底稿'!P1260</x:f>
        <x:v>1.7305</x:v>
      </x:c>
      <x:c r="E1298" s="32" t="n">
        <x:f>'净值底稿'!Q1260</x:f>
        <x:v>2.388</x:v>
      </x:c>
      <x:c r="F1298" s="33">
        <x:f t="shared" si="756"/>
        <x:v>-2.0511711167446545E-2</x:v>
      </x:c>
      <x:c r="G1298" s="33">
        <x:f t="shared" si="757"/>
        <x:v>-8.9632574374342022E-3</x:v>
      </x:c>
      <x:c r="H1298" s="33">
        <x:f t="shared" si="758"/>
        <x:v>5.2035152636431548E-4</x:v>
      </x:c>
      <x:c r="I1298" s="33">
        <x:f t="shared" si="759"/>
        <x:v>6.3635214294743836E-3</x:v>
      </x:c>
      <x:c r="J1298" s="34">
        <x:f t="shared" si="760"/>
        <x:v>0.13593814305593807</x:v>
      </x:c>
      <x:c r="K1298" s="34">
        <x:f t="shared" si="761"/>
        <x:v>0.14315318268311805</x:v>
      </x:c>
      <x:c r="L1298" s="34">
        <x:f t="shared" si="762"/>
        <x:v>0.96648537866230855</x:v>
      </x:c>
      <x:c r="M1298" s="34">
        <x:f t="shared" si="763"/>
        <x:v>9.9647776629564519E-2</x:v>
      </x:c>
      <x:c r="N1298" s="34">
        <x:f t="shared" si="734"/>
        <x:v>1.3452244810309291</x:v>
      </x:c>
      <x:c r="O1298" s="35">
        <x:f t="shared" si="735"/>
        <x:v>0.207468217888193</x:v>
      </x:c>
      <x:c r="P1298" s="26" t="b">
        <x:f t="shared" si="736"/>
        <x:v>0</x:v>
      </x:c>
      <x:c r="Q1298" s="26" t="b">
        <x:f t="shared" si="737"/>
        <x:v>0</x:v>
      </x:c>
      <x:c r="R1298" s="26" t="b">
        <x:f t="shared" si="738"/>
        <x:v>0</x:v>
      </x:c>
      <x:c r="S1298" s="26" t="b">
        <x:f t="shared" si="764"/>
        <x:v>0</x:v>
      </x:c>
      <x:c r="T1298" s="26" t="str">
        <x:f t="shared" si="765"/>
        <x:v>不调</x:v>
      </x:c>
      <x:c r="U1298" s="34">
        <x:f t="shared" si="739"/>
        <x:v>0.13593814305593807</x:v>
      </x:c>
      <x:c r="V1298" s="34">
        <x:f t="shared" si="740"/>
        <x:v>0.14315318268311805</x:v>
      </x:c>
      <x:c r="W1298" s="34">
        <x:f t="shared" si="741"/>
        <x:v>0.96648537866230855</x:v>
      </x:c>
      <x:c r="X1298" s="34">
        <x:f t="shared" si="742"/>
        <x:v>9.9647776629564519E-2</x:v>
      </x:c>
      <x:c r="Y1298" s="34">
        <x:f t="shared" si="766"/>
        <x:v>0.99998626710299976</x:v>
      </x:c>
      <x:c r="Z1298" s="34">
        <x:f t="shared" si="743"/>
        <x:v>0.13593627623142107</x:v>
      </x:c>
      <x:c r="AA1298" s="34">
        <x:f t="shared" si="744"/>
        <x:v>0.14315121677520501</x:v>
      </x:c>
      <x:c r="AB1298" s="34">
        <x:f t="shared" si="745"/>
        <x:v>0.96647210601815114</x:v>
      </x:c>
      <x:c r="AC1298" s="34">
        <x:f t="shared" si="746"/>
        <x:v>9.9646408176911769E-2</x:v>
      </x:c>
      <x:c r="AD1298" s="34">
        <x:f t="shared" si="747"/>
        <x:v>1.3452060072016889</x:v>
      </x:c>
      <x:c r="AE1298" s="34">
        <x:f t="shared" si="767"/>
        <x:v>1.3687986164701036</x:v>
      </x:c>
      <x:c r="AF1298" s="33">
        <x:f t="shared" si="748"/>
        <x:v>-1.7235997307811446E-2</x:v>
      </x:c>
      <x:c r="AG1298" s="33">
        <x:f t="shared" si="768"/>
        <x:v>-2.2452799018597425E-3</x:v>
      </x:c>
      <x:c r="AH1298" s="30">
        <x:f t="shared" si="769"/>
        <x:v>45657</x:v>
      </x:c>
      <x:c r="AI1298" s="36">
        <x:f t="shared" si="749"/>
        <x:v>2025</x:v>
      </x:c>
      <x:c r="AJ1298" s="36">
        <x:f t="shared" si="750"/>
        <x:v>3</x:v>
      </x:c>
      <x:c r="AK1298" s="26">
        <x:f t="shared" si="751"/>
        <x:v>0</x:v>
      </x:c>
      <x:c r="AL1298" s="34">
        <x:f t="shared" si="770"/>
        <x:v>1.3452088941090121</x:v>
      </x:c>
      <x:c r="AM1298" s="35" t="str">
        <x:f t="shared" si="752"/>
      </x:c>
      <x:c r="AN1298" s="34">
        <x:f t="shared" si="771"/>
        <x:v>1.3687986164701036</x:v>
      </x:c>
      <x:c r="AO1298" s="35">
        <x:f t="shared" si="753"/>
        <x:v>-1.7235997307811446E-2</x:v>
      </x:c>
      <x:c r="AP1298" s="31">
        <x:f t="shared" si="754"/>
        <x:v>1</x:v>
      </x:c>
      <x:c r="AQ1298" s="26" t="b">
        <x:f t="shared" si="755"/>
        <x:v>1</x:v>
      </x:c>
    </x:row>
    <x:row r="1299">
      <x:c r="A1299" s="30" t="n">
        <x:f>'净值底稿'!A1261</x:f>
        <x:v>45730</x:v>
      </x:c>
      <x:c r="B1299" s="32" t="n">
        <x:f>'净值底稿'!F1261</x:f>
        <x:v>2.04398696597269</x:v>
      </x:c>
      <x:c r="C1299" s="32" t="n">
        <x:f>'净值底稿'!O1261</x:f>
        <x:v>1.4509754735087537</x:v>
      </x:c>
      <x:c r="D1299" s="32" t="n">
        <x:f>'净值底稿'!P1261</x:f>
        <x:v>1.7308</x:v>
      </x:c>
      <x:c r="E1299" s="32" t="n">
        <x:f>'净值底稿'!Q1261</x:f>
        <x:v>2.4201</x:v>
      </x:c>
      <x:c r="F1299" s="33">
        <x:f t="shared" si="756"/>
        <x:v>1.6535576677319863E-2</x:v>
      </x:c>
      <x:c r="G1299" s="33">
        <x:f t="shared" si="757"/>
        <x:v>1.8194879684003906E-2</x:v>
      </x:c>
      <x:c r="H1299" s="33">
        <x:f t="shared" si="758"/>
        <x:v>1.7336030049119877E-4</x:v>
      </x:c>
      <x:c r="I1299" s="33">
        <x:f t="shared" si="759"/>
        <x:v>1.3442211055276543E-2</x:v>
      </x:c>
      <x:c r="J1299" s="34">
        <x:f t="shared" si="760"/>
        <x:v>0.13818406095027508</x:v>
      </x:c>
      <x:c r="K1299" s="34">
        <x:f t="shared" si="761"/>
        <x:v>0.14575583594104863</x:v>
      </x:c>
      <x:c r="L1299" s="34">
        <x:f t="shared" si="762"/>
        <x:v>0.96663965391286677</x:v>
      </x:c>
      <x:c r="M1299" s="34">
        <x:f t="shared" si="763"/>
        <x:v>0.10098587622652605</x:v>
      </x:c>
      <x:c r="N1299" s="34">
        <x:f t="shared" si="734"/>
        <x:v>1.3515654270307165</x:v>
      </x:c>
      <x:c r="O1299" s="35">
        <x:f t="shared" si="735"/>
        <x:v>0.21008224331034972</x:v>
      </x:c>
      <x:c r="P1299" s="26" t="b">
        <x:f t="shared" si="736"/>
        <x:v>0</x:v>
      </x:c>
      <x:c r="Q1299" s="26" t="b">
        <x:f t="shared" si="737"/>
        <x:v>0</x:v>
      </x:c>
      <x:c r="R1299" s="26" t="b">
        <x:f t="shared" si="738"/>
        <x:v>0</x:v>
      </x:c>
      <x:c r="S1299" s="26" t="b">
        <x:f t="shared" si="764"/>
        <x:v>0</x:v>
      </x:c>
      <x:c r="T1299" s="26" t="str">
        <x:f t="shared" si="765"/>
        <x:v>不调</x:v>
      </x:c>
      <x:c r="U1299" s="34">
        <x:f t="shared" si="739"/>
        <x:v>0.13818406095027508</x:v>
      </x:c>
      <x:c r="V1299" s="34">
        <x:f t="shared" si="740"/>
        <x:v>0.14575583594104863</x:v>
      </x:c>
      <x:c r="W1299" s="34">
        <x:f t="shared" si="741"/>
        <x:v>0.96663965391286677</x:v>
      </x:c>
      <x:c r="X1299" s="34">
        <x:f t="shared" si="742"/>
        <x:v>0.10098587622652605</x:v>
      </x:c>
      <x:c r="Y1299" s="34">
        <x:f t="shared" si="766"/>
        <x:v>0.99998626710299976</x:v>
      </x:c>
      <x:c r="Z1299" s="34">
        <x:f t="shared" si="743"/>
        <x:v>0.13818216328279898</x:v>
      </x:c>
      <x:c r="AA1299" s="34">
        <x:f t="shared" si="744"/>
        <x:v>0.14575383429116648</x:v>
      </x:c>
      <x:c r="AB1299" s="34">
        <x:f t="shared" si="745"/>
        <x:v>0.96662637915006322</x:v>
      </x:c>
      <x:c r="AC1299" s="34">
        <x:f t="shared" si="746"/>
        <x:v>0.10098448939788936</x:v>
      </x:c>
      <x:c r="AD1299" s="34">
        <x:f t="shared" si="747"/>
        <x:v>1.3515468661219181</x:v>
      </x:c>
      <x:c r="AE1299" s="34">
        <x:f t="shared" si="767"/>
        <x:v>1.3687986164701036</x:v>
      </x:c>
      <x:c r="AF1299" s="33">
        <x:f t="shared" si="748"/>
        <x:v>-1.2603570854472945E-2</x:v>
      </x:c>
      <x:c r="AG1299" s="33">
        <x:f t="shared" si="768"/>
        <x:v>4.7136712788098389E-3</x:v>
      </x:c>
      <x:c r="AH1299" s="30">
        <x:f t="shared" si="769"/>
        <x:v>45657</x:v>
      </x:c>
      <x:c r="AI1299" s="36">
        <x:f t="shared" si="749"/>
        <x:v>2025</x:v>
      </x:c>
      <x:c r="AJ1299" s="36">
        <x:f t="shared" si="750"/>
        <x:v>3</x:v>
      </x:c>
      <x:c r="AK1299" s="26">
        <x:f t="shared" si="751"/>
        <x:v>0</x:v>
      </x:c>
      <x:c r="AL1299" s="34">
        <x:f t="shared" si="770"/>
        <x:v>1.3452088941090121</x:v>
      </x:c>
      <x:c r="AM1299" s="35" t="str">
        <x:f t="shared" si="752"/>
      </x:c>
      <x:c r="AN1299" s="34">
        <x:f t="shared" si="771"/>
        <x:v>1.3687986164701036</x:v>
      </x:c>
      <x:c r="AO1299" s="35">
        <x:f t="shared" si="753"/>
        <x:v>-1.2603570854472945E-2</x:v>
      </x:c>
      <x:c r="AP1299" s="31">
        <x:f t="shared" si="754"/>
        <x:v>1</x:v>
      </x:c>
      <x:c r="AQ1299" s="26" t="b">
        <x:f t="shared" si="755"/>
        <x:v>1</x:v>
      </x:c>
    </x:row>
    <x:row r="1300">
      <x:c r="A1300" s="30" t="n">
        <x:f>'净值底稿'!A1262</x:f>
        <x:v>45733</x:v>
      </x:c>
      <x:c r="B1300" s="32" t="n">
        <x:f>'净值底稿'!F1262</x:f>
        <x:v>2.0370016047929775</x:v>
      </x:c>
      <x:c r="C1300" s="32" t="n">
        <x:f>'净值底稿'!O1262</x:f>
        <x:v>1.4544366761593062</x:v>
      </x:c>
      <x:c r="D1300" s="32" t="n">
        <x:f>'净值底稿'!P1262</x:f>
        <x:v>1.7263</x:v>
      </x:c>
      <x:c r="E1300" s="32" t="n">
        <x:f>'净值底稿'!Q1262</x:f>
        <x:v>2.4287</x:v>
      </x:c>
      <x:c r="F1300" s="33">
        <x:f t="shared" si="756"/>
        <x:v>-3.4175174773624084E-3</x:v>
      </x:c>
      <x:c r="G1300" s="33">
        <x:f t="shared" si="757"/>
        <x:v>2.3854315346782951E-3</x:v>
      </x:c>
      <x:c r="H1300" s="33">
        <x:f t="shared" si="758"/>
        <x:v>-2.5999537785994509E-3</x:v>
      </x:c>
      <x:c r="I1300" s="33">
        <x:f t="shared" si="759"/>
        <x:v>3.5535721664394782E-3</x:v>
      </x:c>
      <x:c r="J1300" s="34">
        <x:f t="shared" si="760"/>
        <x:v>0.13770992332472026</x:v>
      </x:c>
      <x:c r="K1300" s="34">
        <x:f t="shared" si="761"/>
        <x:v>0.14610152008378491</x:v>
      </x:c>
      <x:c r="L1300" s="34">
        <x:f t="shared" si="762"/>
        <x:v>0.96411319524309813</x:v>
      </x:c>
      <x:c r="M1300" s="34">
        <x:f t="shared" si="763"/>
        <x:v>0.1013433450686558</x:v>
      </x:c>
      <x:c r="N1300" s="34">
        <x:f t="shared" si="734"/>
        <x:v>1.3492679837202592</x:v>
      </x:c>
      <x:c r="O1300" s="35">
        <x:f t="shared" si="735"/>
        <x:v>0.21034475495814267</x:v>
      </x:c>
      <x:c r="P1300" s="26" t="b">
        <x:f t="shared" si="736"/>
        <x:v>0</x:v>
      </x:c>
      <x:c r="Q1300" s="26" t="b">
        <x:f t="shared" si="737"/>
        <x:v>0</x:v>
      </x:c>
      <x:c r="R1300" s="26" t="b">
        <x:f t="shared" si="738"/>
        <x:v>0</x:v>
      </x:c>
      <x:c r="S1300" s="26" t="b">
        <x:f t="shared" si="764"/>
        <x:v>0</x:v>
      </x:c>
      <x:c r="T1300" s="26" t="str">
        <x:f t="shared" si="765"/>
        <x:v>不调</x:v>
      </x:c>
      <x:c r="U1300" s="34">
        <x:f t="shared" si="739"/>
        <x:v>0.13770992332472026</x:v>
      </x:c>
      <x:c r="V1300" s="34">
        <x:f t="shared" si="740"/>
        <x:v>0.14610152008378491</x:v>
      </x:c>
      <x:c r="W1300" s="34">
        <x:f t="shared" si="741"/>
        <x:v>0.96411319524309813</x:v>
      </x:c>
      <x:c r="X1300" s="34">
        <x:f t="shared" si="742"/>
        <x:v>0.1013433450686558</x:v>
      </x:c>
      <x:c r="Y1300" s="34">
        <x:f t="shared" si="766"/>
        <x:v>0.99995880187477393</x:v>
      </x:c>
      <x:c r="Z1300" s="34">
        <x:f t="shared" si="743"/>
        <x:v>0.13770424993405425</x:v>
      </x:c>
      <x:c r="AA1300" s="34">
        <x:f t="shared" si="744"/>
        <x:v>0.14609550097506477</x:v>
      </x:c>
      <x:c r="AB1300" s="34">
        <x:f t="shared" si="745"/>
        <x:v>0.96407347558694845</x:v>
      </x:c>
      <x:c r="AC1300" s="34">
        <x:f t="shared" si="746"/>
        <x:v>0.10133916991283484</x:v>
      </x:c>
      <x:c r="AD1300" s="34">
        <x:f t="shared" si="747"/>
        <x:v>1.3492123964089022</x:v>
      </x:c>
      <x:c r="AE1300" s="34">
        <x:f t="shared" si="767"/>
        <x:v>1.3687986164701036</x:v>
      </x:c>
      <x:c r="AF1300" s="33">
        <x:f t="shared" si="748"/>
        <x:v>-1.4309058926221585E-2</x:v>
      </x:c>
      <x:c r="AG1300" s="33">
        <x:f t="shared" si="768"/>
        <x:v>-1.7272576863829325E-3</x:v>
      </x:c>
      <x:c r="AH1300" s="30">
        <x:f t="shared" si="769"/>
        <x:v>45657</x:v>
      </x:c>
      <x:c r="AI1300" s="36">
        <x:f t="shared" si="749"/>
        <x:v>2025</x:v>
      </x:c>
      <x:c r="AJ1300" s="36">
        <x:f t="shared" si="750"/>
        <x:v>3</x:v>
      </x:c>
      <x:c r="AK1300" s="26">
        <x:f t="shared" si="751"/>
        <x:v>0</x:v>
      </x:c>
      <x:c r="AL1300" s="34">
        <x:f t="shared" si="770"/>
        <x:v>1.3452088941090121</x:v>
      </x:c>
      <x:c r="AM1300" s="35" t="str">
        <x:f t="shared" si="752"/>
      </x:c>
      <x:c r="AN1300" s="34">
        <x:f t="shared" si="771"/>
        <x:v>1.3687986164701036</x:v>
      </x:c>
      <x:c r="AO1300" s="35">
        <x:f t="shared" si="753"/>
        <x:v>-1.4309058926221585E-2</x:v>
      </x:c>
      <x:c r="AP1300" s="31">
        <x:f t="shared" si="754"/>
        <x:v>1</x:v>
      </x:c>
      <x:c r="AQ1300" s="26" t="b">
        <x:f t="shared" si="755"/>
        <x:v>1</x:v>
      </x:c>
    </x:row>
    <x:row r="1301">
      <x:c r="A1301" s="30" t="n">
        <x:f>'净值底稿'!A1263</x:f>
        <x:v>45734</x:v>
      </x:c>
      <x:c r="B1301" s="32" t="n">
        <x:f>'净值底稿'!F1263</x:f>
        <x:v>2.0495199504475026</x:v>
      </x:c>
      <x:c r="C1301" s="32" t="n">
        <x:f>'净值底稿'!O1263</x:f>
        <x:v>1.4634436453190558</x:v>
      </x:c>
      <x:c r="D1301" s="32" t="n">
        <x:f>'净值底稿'!P1263</x:f>
        <x:v>1.7268</x:v>
      </x:c>
      <x:c r="E1301" s="32" t="n">
        <x:f>'净值底稿'!Q1263</x:f>
        <x:v>2.4468</x:v>
      </x:c>
      <x:c r="F1301" s="33">
        <x:f t="shared" si="756"/>
        <x:v>6.1454765794342059E-3</x:v>
      </x:c>
      <x:c r="G1301" s="33">
        <x:f t="shared" si="757"/>
        <x:v>6.1927544233373322E-3</x:v>
      </x:c>
      <x:c r="H1301" s="33">
        <x:f t="shared" si="758"/>
        <x:v>2.8963679545856991E-4</x:v>
      </x:c>
      <x:c r="I1301" s="33">
        <x:f t="shared" si="759"/>
        <x:v>7.4525466298842602E-3</x:v>
      </x:c>
      <x:c r="J1301" s="34">
        <x:f t="shared" si="760"/>
        <x:v>0.13855050817691253</x:v>
      </x:c>
      <x:c r="K1301" s="34">
        <x:f t="shared" si="761"/>
        <x:v>0.14700023453495778</x:v>
      </x:c>
      <x:c r="L1301" s="34">
        <x:f t="shared" si="762"/>
        <x:v>0.96435270673900408</x:v>
      </x:c>
      <x:c r="M1301" s="34">
        <x:f t="shared" si="763"/>
        <x:v>0.10209440480204401</x:v>
      </x:c>
      <x:c r="N1301" s="34">
        <x:f t="shared" si="734"/>
        <x:v>1.3519978542529185</x:v>
      </x:c>
      <x:c r="O1301" s="35">
        <x:f t="shared" si="735"/>
        <x:v>0.2112065058488268</x:v>
      </x:c>
      <x:c r="P1301" s="26" t="b">
        <x:f t="shared" si="736"/>
        <x:v>0</x:v>
      </x:c>
      <x:c r="Q1301" s="26" t="b">
        <x:f t="shared" si="737"/>
        <x:v>0</x:v>
      </x:c>
      <x:c r="R1301" s="26" t="b">
        <x:f t="shared" si="738"/>
        <x:v>0</x:v>
      </x:c>
      <x:c r="S1301" s="26" t="b">
        <x:f t="shared" si="764"/>
        <x:v>0</x:v>
      </x:c>
      <x:c r="T1301" s="26" t="str">
        <x:f t="shared" si="765"/>
        <x:v>不调</x:v>
      </x:c>
      <x:c r="U1301" s="34">
        <x:f t="shared" si="739"/>
        <x:v>0.13855050817691253</x:v>
      </x:c>
      <x:c r="V1301" s="34">
        <x:f t="shared" si="740"/>
        <x:v>0.14700023453495778</x:v>
      </x:c>
      <x:c r="W1301" s="34">
        <x:f t="shared" si="741"/>
        <x:v>0.96435270673900408</x:v>
      </x:c>
      <x:c r="X1301" s="34">
        <x:f t="shared" si="742"/>
        <x:v>0.10209440480204401</x:v>
      </x:c>
      <x:c r="Y1301" s="34">
        <x:f t="shared" si="766"/>
        <x:v>0.99998626710299976</x:v>
      </x:c>
      <x:c r="Z1301" s="34">
        <x:f t="shared" si="743"/>
        <x:v>0.13854860547705442</x:v>
      </x:c>
      <x:c r="AA1301" s="34">
        <x:f t="shared" si="744"/>
        <x:v>0.14699821579587791</x:v>
      </x:c>
      <x:c r="AB1301" s="34">
        <x:f t="shared" si="745"/>
        <x:v>0.96433946338261056</x:v>
      </x:c>
      <x:c r="AC1301" s="34">
        <x:f t="shared" si="746"/>
        <x:v>0.10209300275009857</x:v>
      </x:c>
      <x:c r="AD1301" s="34">
        <x:f t="shared" si="747"/>
        <x:v>1.3519792874056413</x:v>
      </x:c>
      <x:c r="AE1301" s="34">
        <x:f t="shared" si="767"/>
        <x:v>1.3687986164701036</x:v>
      </x:c>
      <x:c r="AF1301" s="33">
        <x:f t="shared" si="748"/>
        <x:v>-1.2287657849798572E-2</x:v>
      </x:c>
      <x:c r="AG1301" s="33">
        <x:f t="shared" si="768"/>
        <x:v>2.0507453119342767E-3</x:v>
      </x:c>
      <x:c r="AH1301" s="30">
        <x:f t="shared" si="769"/>
        <x:v>45657</x:v>
      </x:c>
      <x:c r="AI1301" s="36">
        <x:f t="shared" si="749"/>
        <x:v>2025</x:v>
      </x:c>
      <x:c r="AJ1301" s="36">
        <x:f t="shared" si="750"/>
        <x:v>3</x:v>
      </x:c>
      <x:c r="AK1301" s="26">
        <x:f t="shared" si="751"/>
        <x:v>0</x:v>
      </x:c>
      <x:c r="AL1301" s="34">
        <x:f t="shared" si="770"/>
        <x:v>1.3452088941090121</x:v>
      </x:c>
      <x:c r="AM1301" s="35" t="str">
        <x:f t="shared" si="752"/>
      </x:c>
      <x:c r="AN1301" s="34">
        <x:f t="shared" si="771"/>
        <x:v>1.3687986164701036</x:v>
      </x:c>
      <x:c r="AO1301" s="35">
        <x:f t="shared" si="753"/>
        <x:v>-1.2287657849798572E-2</x:v>
      </x:c>
      <x:c r="AP1301" s="31">
        <x:f t="shared" si="754"/>
        <x:v>1</x:v>
      </x:c>
      <x:c r="AQ1301" s="26" t="b">
        <x:f t="shared" si="755"/>
        <x:v>1</x:v>
      </x:c>
    </x:row>
    <x:row r="1302">
      <x:c r="A1302" s="30" t="n">
        <x:f>'净值底稿'!A1264</x:f>
        <x:v>45735</x:v>
      </x:c>
      <x:c r="B1302" s="32" t="n">
        <x:f>'净值底稿'!F1264</x:f>
        <x:v>2.0157584327353772</x:v>
      </x:c>
      <x:c r="C1302" s="32" t="n">
        <x:f>'净值底稿'!O1264</x:f>
        <x:v>1.4586804132399331</x:v>
      </x:c>
      <x:c r="D1302" s="32" t="n">
        <x:f>'净值底稿'!P1264</x:f>
        <x:v>1.7275</x:v>
      </x:c>
      <x:c r="E1302" s="32" t="n">
        <x:f>'净值底稿'!Q1264</x:f>
        <x:v>2.4706</x:v>
      </x:c>
      <x:c r="F1302" s="33">
        <x:f t="shared" si="756"/>
        <x:v>-1.6472890495529802E-2</x:v>
      </x:c>
      <x:c r="G1302" s="33">
        <x:f t="shared" si="757"/>
        <x:v>-3.2548107297183382E-3</x:v>
      </x:c>
      <x:c r="H1302" s="33">
        <x:f t="shared" si="758"/>
        <x:v>4.0537410238594695E-4</x:v>
      </x:c>
      <x:c r="I1302" s="33">
        <x:f t="shared" si="759"/>
        <x:v>9.7269903547489989E-3</x:v>
      </x:c>
      <x:c r="J1302" s="34">
        <x:f t="shared" si="760"/>
        <x:v>0.13626630947072255</x:v>
      </x:c>
      <x:c r="K1302" s="34">
        <x:f t="shared" si="761"/>
        <x:v>0.14651976442585604</x:v>
      </x:c>
      <x:c r="L1302" s="34">
        <x:f t="shared" si="762"/>
        <x:v>0.96473038162697466</x:v>
      </x:c>
      <x:c r="M1302" s="34">
        <x:f t="shared" si="763"/>
        <x:v>0.10308606040313614</x:v>
      </x:c>
      <x:c r="N1302" s="34">
        <x:f t="shared" si="734"/>
        <x:v>1.3506025159266892</x:v>
      </x:c>
      <x:c r="O1302" s="35">
        <x:f t="shared" si="735"/>
        <x:v>0.20937771887871134</x:v>
      </x:c>
      <x:c r="P1302" s="26" t="b">
        <x:f t="shared" si="736"/>
        <x:v>0</x:v>
      </x:c>
      <x:c r="Q1302" s="26" t="b">
        <x:f t="shared" si="737"/>
        <x:v>0</x:v>
      </x:c>
      <x:c r="R1302" s="26" t="b">
        <x:f t="shared" si="738"/>
        <x:v>0</x:v>
      </x:c>
      <x:c r="S1302" s="26" t="b">
        <x:f t="shared" si="764"/>
        <x:v>0</x:v>
      </x:c>
      <x:c r="T1302" s="26" t="str">
        <x:f t="shared" si="765"/>
        <x:v>不调</x:v>
      </x:c>
      <x:c r="U1302" s="34">
        <x:f t="shared" si="739"/>
        <x:v>0.13626630947072255</x:v>
      </x:c>
      <x:c r="V1302" s="34">
        <x:f t="shared" si="740"/>
        <x:v>0.14651976442585604</x:v>
      </x:c>
      <x:c r="W1302" s="34">
        <x:f t="shared" si="741"/>
        <x:v>0.96473038162697466</x:v>
      </x:c>
      <x:c r="X1302" s="34">
        <x:f t="shared" si="742"/>
        <x:v>0.10308606040313614</x:v>
      </x:c>
      <x:c r="Y1302" s="34">
        <x:f t="shared" si="766"/>
        <x:v>0.99998626710299976</x:v>
      </x:c>
      <x:c r="Z1302" s="34">
        <x:f t="shared" si="743"/>
        <x:v>0.13626443813952999</x:v>
      </x:c>
      <x:c r="AA1302" s="34">
        <x:f t="shared" si="744"/>
        <x:v>0.14651775228502267</x:v>
      </x:c>
      <x:c r="AB1302" s="34">
        <x:f t="shared" si="745"/>
        <x:v>0.96471713308401075</x:v>
      </x:c>
      <x:c r="AC1302" s="34">
        <x:f t="shared" si="746"/>
        <x:v>0.10308464473288646</x:v>
      </x:c>
      <x:c r="AD1302" s="34">
        <x:f t="shared" si="747"/>
        <x:v>1.3505839682414498</x:v>
      </x:c>
      <x:c r="AE1302" s="34">
        <x:f t="shared" si="767"/>
        <x:v>1.3687986164701036</x:v>
      </x:c>
      <x:c r="AF1302" s="33">
        <x:f t="shared" si="748"/>
        <x:v>-1.3307032904245841E-2</x:v>
      </x:c>
      <x:c r="AG1302" s="33">
        <x:f t="shared" si="768"/>
        <x:v>-1.0320566129893294E-3</x:v>
      </x:c>
      <x:c r="AH1302" s="30">
        <x:f t="shared" si="769"/>
        <x:v>45657</x:v>
      </x:c>
      <x:c r="AI1302" s="36">
        <x:f t="shared" si="749"/>
        <x:v>2025</x:v>
      </x:c>
      <x:c r="AJ1302" s="36">
        <x:f t="shared" si="750"/>
        <x:v>3</x:v>
      </x:c>
      <x:c r="AK1302" s="26">
        <x:f t="shared" si="751"/>
        <x:v>0</x:v>
      </x:c>
      <x:c r="AL1302" s="34">
        <x:f t="shared" si="770"/>
        <x:v>1.3452088941090121</x:v>
      </x:c>
      <x:c r="AM1302" s="35" t="str">
        <x:f t="shared" si="752"/>
      </x:c>
      <x:c r="AN1302" s="34">
        <x:f t="shared" si="771"/>
        <x:v>1.3687986164701036</x:v>
      </x:c>
      <x:c r="AO1302" s="35">
        <x:f t="shared" si="753"/>
        <x:v>-1.3307032904245841E-2</x:v>
      </x:c>
      <x:c r="AP1302" s="31">
        <x:f t="shared" si="754"/>
        <x:v>1</x:v>
      </x:c>
      <x:c r="AQ1302" s="26" t="b">
        <x:f t="shared" si="755"/>
        <x:v>1</x:v>
      </x:c>
    </x:row>
    <x:row r="1303">
      <x:c r="A1303" s="30" t="n">
        <x:f>'净值底稿'!A1265</x:f>
        <x:v>45736</x:v>
      </x:c>
      <x:c r="B1303" s="32" t="n">
        <x:f>'净值底稿'!F1265</x:f>
        <x:v>1.9946554979550375</x:v>
      </x:c>
      <x:c r="C1303" s="32" t="n">
        <x:f>'净值底稿'!O1265</x:f>
        <x:v>1.4547691056628262</x:v>
      </x:c>
      <x:c r="D1303" s="32" t="n">
        <x:f>'净值底稿'!P1265</x:f>
        <x:v>1.7314</x:v>
      </x:c>
      <x:c r="E1303" s="32" t="n">
        <x:f>'净值底稿'!Q1265</x:f>
        <x:v>2.4764</x:v>
      </x:c>
      <x:c r="F1303" s="33">
        <x:f t="shared" si="756"/>
        <x:v>-1.0468980031353881E-2</x:v>
      </x:c>
      <x:c r="G1303" s="33">
        <x:f t="shared" si="757"/>
        <x:v>-2.6814013142325566E-3</x:v>
      </x:c>
      <x:c r="H1303" s="33">
        <x:f t="shared" si="758"/>
        <x:v>2.2575976845151668E-3</x:v>
      </x:c>
      <x:c r="I1303" s="33">
        <x:f t="shared" si="759"/>
        <x:v>2.3476078685338297E-3</x:v>
      </x:c>
      <x:c r="J1303" s="34">
        <x:f t="shared" si="760"/>
        <x:v>0.13483788845766359</x:v>
      </x:c>
      <x:c r="K1303" s="34">
        <x:f t="shared" si="761"/>
        <x:v>0.14612487939148722</x:v>
      </x:c>
      <x:c r="L1303" s="34">
        <x:f t="shared" si="762"/>
        <x:v>0.96689507624987336</x:v>
      </x:c>
      <x:c r="M1303" s="34">
        <x:f t="shared" si="763"/>
        <x:v>0.1033266470559864</x:v>
      </x:c>
      <x:c r="N1303" s="34">
        <x:f t="shared" si="734"/>
        <x:v>1.3511844911550106</x:v>
      </x:c>
      <x:c r="O1303" s="35">
        <x:f t="shared" si="735"/>
        <x:v>0.20793812368951931</x:v>
      </x:c>
      <x:c r="P1303" s="26" t="b">
        <x:f t="shared" si="736"/>
        <x:v>0</x:v>
      </x:c>
      <x:c r="Q1303" s="26" t="b">
        <x:f t="shared" si="737"/>
        <x:v>0</x:v>
      </x:c>
      <x:c r="R1303" s="26" t="b">
        <x:f t="shared" si="738"/>
        <x:v>0</x:v>
      </x:c>
      <x:c r="S1303" s="26" t="b">
        <x:f t="shared" si="764"/>
        <x:v>0</x:v>
      </x:c>
      <x:c r="T1303" s="26" t="str">
        <x:f t="shared" si="765"/>
        <x:v>不调</x:v>
      </x:c>
      <x:c r="U1303" s="34">
        <x:f t="shared" si="739"/>
        <x:v>0.13483788845766359</x:v>
      </x:c>
      <x:c r="V1303" s="34">
        <x:f t="shared" si="740"/>
        <x:v>0.14612487939148722</x:v>
      </x:c>
      <x:c r="W1303" s="34">
        <x:f t="shared" si="741"/>
        <x:v>0.96689507624987336</x:v>
      </x:c>
      <x:c r="X1303" s="34">
        <x:f t="shared" si="742"/>
        <x:v>0.1033266470559864</x:v>
      </x:c>
      <x:c r="Y1303" s="34">
        <x:f t="shared" si="766"/>
        <x:v>0.99998626710299976</x:v>
      </x:c>
      <x:c r="Z1303" s="34">
        <x:f t="shared" si="743"/>
        <x:v>0.13483603674282968</x:v>
      </x:c>
      <x:c r="AA1303" s="34">
        <x:f t="shared" si="744"/>
        <x:v>0.14612287267356935</x:v>
      </x:c>
      <x:c r="AB1303" s="34">
        <x:f t="shared" si="745"/>
        <x:v>0.96688179797938123</x:v>
      </x:c>
      <x:c r="AC1303" s="34">
        <x:f t="shared" si="746"/>
        <x:v>0.103325228081785</x:v>
      </x:c>
      <x:c r="AD1303" s="34">
        <x:f t="shared" si="747"/>
        <x:v>1.3511659354775651</x:v>
      </x:c>
      <x:c r="AE1303" s="34">
        <x:f t="shared" si="767"/>
        <x:v>1.3687986164701036</x:v>
      </x:c>
      <x:c r="AF1303" s="33">
        <x:f t="shared" si="748"/>
        <x:v>-1.2881866463315239E-2</x:v>
      </x:c>
      <x:c r="AG1303" s="33">
        <x:f t="shared" si="768"/>
        <x:v>4.3090044736215916E-4</x:v>
      </x:c>
      <x:c r="AH1303" s="30">
        <x:f t="shared" si="769"/>
        <x:v>45657</x:v>
      </x:c>
      <x:c r="AI1303" s="36">
        <x:f t="shared" si="749"/>
        <x:v>2025</x:v>
      </x:c>
      <x:c r="AJ1303" s="36">
        <x:f t="shared" si="750"/>
        <x:v>3</x:v>
      </x:c>
      <x:c r="AK1303" s="26">
        <x:f t="shared" si="751"/>
        <x:v>0</x:v>
      </x:c>
      <x:c r="AL1303" s="34">
        <x:f t="shared" si="770"/>
        <x:v>1.3452088941090121</x:v>
      </x:c>
      <x:c r="AM1303" s="35" t="str">
        <x:f t="shared" si="752"/>
      </x:c>
      <x:c r="AN1303" s="34">
        <x:f t="shared" si="771"/>
        <x:v>1.3687986164701036</x:v>
      </x:c>
      <x:c r="AO1303" s="35">
        <x:f t="shared" si="753"/>
        <x:v>-1.2881866463315239E-2</x:v>
      </x:c>
      <x:c r="AP1303" s="31">
        <x:f t="shared" si="754"/>
        <x:v>1</x:v>
      </x:c>
      <x:c r="AQ1303" s="26" t="b">
        <x:f t="shared" si="755"/>
        <x:v>1</x:v>
      </x:c>
    </x:row>
    <x:row r="1304">
      <x:c r="A1304" s="30" t="n">
        <x:f>'净值底稿'!A1266</x:f>
        <x:v>45737</x:v>
      </x:c>
      <x:c r="B1304" s="32" t="n">
        <x:f>'净值底稿'!F1266</x:f>
        <x:v>1.9433526138694175</x:v>
      </x:c>
      <x:c r="C1304" s="32" t="n">
        <x:f>'净值底稿'!O1266</x:f>
        <x:v>1.4327372093754427</x:v>
      </x:c>
      <x:c r="D1304" s="32" t="n">
        <x:f>'净值底稿'!P1266</x:f>
        <x:v>1.7317</x:v>
      </x:c>
      <x:c r="E1304" s="32" t="n">
        <x:f>'净值底稿'!Q1266</x:f>
        <x:v>2.4675</x:v>
      </x:c>
      <x:c r="F1304" s="33">
        <x:f t="shared" si="756"/>
        <x:v>-2.5720172800875574E-2</x:v>
      </x:c>
      <x:c r="G1304" s="33">
        <x:f t="shared" si="757"/>
        <x:v>-1.5144600061702151E-2</x:v>
      </x:c>
      <x:c r="H1304" s="33">
        <x:f t="shared" si="758"/>
        <x:v>1.7327018597668165E-4</x:v>
      </x:c>
      <x:c r="I1304" s="33">
        <x:f t="shared" si="759"/>
        <x:v>-3.5939266677434967E-3</x:v>
      </x:c>
      <x:c r="J1304" s="34">
        <x:f t="shared" si="760"/>
        <x:v>0.13136803057801888</x:v>
      </x:c>
      <x:c r="K1304" s="34">
        <x:f t="shared" si="761"/>
        <x:v>0.14390990020706113</x:v>
      </x:c>
      <x:c r="L1304" s="34">
        <x:f t="shared" si="762"/>
        <x:v>0.96704932976833458</x:v>
      </x:c>
      <x:c r="M1304" s="34">
        <x:f t="shared" si="763"/>
        <x:v>0.1029538847891312</x:v>
      </x:c>
      <x:c r="N1304" s="34">
        <x:f t="shared" si="734"/>
        <x:v>1.3452811453425457</x:v>
      </x:c>
      <x:c r="O1304" s="35">
        <x:f t="shared" si="735"/>
        <x:v>0.20462483380378207</x:v>
      </x:c>
      <x:c r="P1304" s="26" t="b">
        <x:f t="shared" si="736"/>
        <x:v>0</x:v>
      </x:c>
      <x:c r="Q1304" s="26" t="b">
        <x:f t="shared" si="737"/>
        <x:v>0</x:v>
      </x:c>
      <x:c r="R1304" s="26" t="b">
        <x:f t="shared" si="738"/>
        <x:v>0</x:v>
      </x:c>
      <x:c r="S1304" s="26" t="b">
        <x:f t="shared" si="764"/>
        <x:v>0</x:v>
      </x:c>
      <x:c r="T1304" s="26" t="str">
        <x:f t="shared" si="765"/>
        <x:v>不调</x:v>
      </x:c>
      <x:c r="U1304" s="34">
        <x:f t="shared" si="739"/>
        <x:v>0.13136803057801888</x:v>
      </x:c>
      <x:c r="V1304" s="34">
        <x:f t="shared" si="740"/>
        <x:v>0.14390990020706113</x:v>
      </x:c>
      <x:c r="W1304" s="34">
        <x:f t="shared" si="741"/>
        <x:v>0.96704932976833458</x:v>
      </x:c>
      <x:c r="X1304" s="34">
        <x:f t="shared" si="742"/>
        <x:v>0.1029538847891312</x:v>
      </x:c>
      <x:c r="Y1304" s="34">
        <x:f t="shared" si="766"/>
        <x:v>0.99998626710299976</x:v>
      </x:c>
      <x:c r="Z1304" s="34">
        <x:f t="shared" si="743"/>
        <x:v>0.13136622651438581</x:v>
      </x:c>
      <x:c r="AA1304" s="34">
        <x:f t="shared" si="744"/>
        <x:v>0.14390792390722426</x:v>
      </x:c>
      <x:c r="AB1304" s="34">
        <x:f t="shared" si="745"/>
        <x:v>0.96703604937949472</x:v>
      </x:c>
      <x:c r="AC1304" s="34">
        <x:f t="shared" si="746"/>
        <x:v>0.10295247093403562</x:v>
      </x:c>
      <x:c r="AD1304" s="34">
        <x:f t="shared" si="747"/>
        <x:v>1.3452626707351405</x:v>
      </x:c>
      <x:c r="AE1304" s="34">
        <x:f t="shared" si="767"/>
        <x:v>1.3687986164701036</x:v>
      </x:c>
      <x:c r="AF1304" s="33">
        <x:f t="shared" si="748"/>
        <x:v>-1.7194600762863277E-2</x:v>
      </x:c>
      <x:c r="AG1304" s="33">
        <x:f t="shared" si="768"/>
        <x:v>-4.3690153721482883E-3</x:v>
      </x:c>
      <x:c r="AH1304" s="30">
        <x:f t="shared" si="769"/>
        <x:v>45657</x:v>
      </x:c>
      <x:c r="AI1304" s="36">
        <x:f t="shared" si="749"/>
        <x:v>2025</x:v>
      </x:c>
      <x:c r="AJ1304" s="36">
        <x:f t="shared" si="750"/>
        <x:v>3</x:v>
      </x:c>
      <x:c r="AK1304" s="26">
        <x:f t="shared" si="751"/>
        <x:v>0</x:v>
      </x:c>
      <x:c r="AL1304" s="34">
        <x:f t="shared" si="770"/>
        <x:v>1.3452088941090121</x:v>
      </x:c>
      <x:c r="AM1304" s="35" t="str">
        <x:f t="shared" si="752"/>
      </x:c>
      <x:c r="AN1304" s="34">
        <x:f t="shared" si="771"/>
        <x:v>1.3687986164701036</x:v>
      </x:c>
      <x:c r="AO1304" s="35">
        <x:f t="shared" si="753"/>
        <x:v>-1.7194600762863277E-2</x:v>
      </x:c>
      <x:c r="AP1304" s="31">
        <x:f t="shared" si="754"/>
        <x:v>1</x:v>
      </x:c>
      <x:c r="AQ1304" s="26" t="b">
        <x:f t="shared" si="755"/>
        <x:v>1</x:v>
      </x:c>
    </x:row>
    <x:row r="1305">
      <x:c r="A1305" s="30" t="n">
        <x:f>'净值底稿'!A1267</x:f>
        <x:v>45740</x:v>
      </x:c>
      <x:c r="B1305" s="32" t="n">
        <x:f>'净值底稿'!F1267</x:f>
        <x:v>1.952084193977155</x:v>
      </x:c>
      <x:c r="C1305" s="32" t="n">
        <x:f>'净值底稿'!O1267</x:f>
        <x:v>1.4272703404863942</x:v>
      </x:c>
      <x:c r="D1305" s="32" t="n">
        <x:f>'净值底稿'!P1267</x:f>
        <x:v>1.732</x:v>
      </x:c>
      <x:c r="E1305" s="32" t="n">
        <x:f>'净值底稿'!Q1267</x:f>
        <x:v>2.4647</x:v>
      </x:c>
      <x:c r="F1305" s="33">
        <x:f t="shared" si="756"/>
        <x:v>4.4930498178361589E-3</x:v>
      </x:c>
      <x:c r="G1305" s="33">
        <x:f t="shared" si="757"/>
        <x:v>-3.8156815173604475E-3</x:v>
      </x:c>
      <x:c r="H1305" s="33">
        <x:f t="shared" si="758"/>
        <x:v>1.7324016862030334E-4</x:v>
      </x:c>
      <x:c r="I1305" s="33">
        <x:f t="shared" si="759"/>
        <x:v>-1.1347517730495582E-3</x:v>
      </x:c>
      <x:c r="J1305" s="34">
        <x:f t="shared" si="760"/>
        <x:v>0.13195646151449611</x:v>
      </x:c>
      <x:c r="K1305" s="34">
        <x:f t="shared" si="761"/>
        <x:v>0.14335881710176976</x:v>
      </x:c>
      <x:c r="L1305" s="34">
        <x:f t="shared" si="762"/>
        <x:v>0.9672035788677511</x:v>
      </x:c>
      <x:c r="M1305" s="34">
        <x:f t="shared" si="763"/>
        <x:v>0.10283564543510339</x:v>
      </x:c>
      <x:c r="N1305" s="34">
        <x:f t="shared" si="734"/>
        <x:v>1.3453545029191203</x:v>
      </x:c>
      <x:c r="O1305" s="35">
        <x:f t="shared" si="735"/>
        <x:v>0.20464143689926551</x:v>
      </x:c>
      <x:c r="P1305" s="26" t="b">
        <x:f t="shared" si="736"/>
        <x:v>0</x:v>
      </x:c>
      <x:c r="Q1305" s="26" t="b">
        <x:f t="shared" si="737"/>
        <x:v>0</x:v>
      </x:c>
      <x:c r="R1305" s="26" t="b">
        <x:f t="shared" si="738"/>
        <x:v>0</x:v>
      </x:c>
      <x:c r="S1305" s="26" t="b">
        <x:f t="shared" si="764"/>
        <x:v>0</x:v>
      </x:c>
      <x:c r="T1305" s="26" t="str">
        <x:f t="shared" si="765"/>
        <x:v>不调</x:v>
      </x:c>
      <x:c r="U1305" s="34">
        <x:f t="shared" si="739"/>
        <x:v>0.13195646151449611</x:v>
      </x:c>
      <x:c r="V1305" s="34">
        <x:f t="shared" si="740"/>
        <x:v>0.14335881710176976</x:v>
      </x:c>
      <x:c r="W1305" s="34">
        <x:f t="shared" si="741"/>
        <x:v>0.9672035788677511</x:v>
      </x:c>
      <x:c r="X1305" s="34">
        <x:f t="shared" si="742"/>
        <x:v>0.10283564543510339</x:v>
      </x:c>
      <x:c r="Y1305" s="34">
        <x:f t="shared" si="766"/>
        <x:v>0.99995880187477393</x:v>
      </x:c>
      <x:c r="Z1305" s="34">
        <x:f t="shared" si="743"/>
        <x:v>0.13195102515567025</x:v>
      </x:c>
      <x:c r="AA1305" s="34">
        <x:f t="shared" si="744"/>
        <x:v>0.14335291098727054</x:v>
      </x:c>
      <x:c r="AB1305" s="34">
        <x:f t="shared" si="745"/>
        <x:v>0.96716373189358984</x:v>
      </x:c>
      <x:c r="AC1305" s="34">
        <x:f t="shared" si="746"/>
        <x:v>0.10283140879930505</x:v>
      </x:c>
      <x:c r="AD1305" s="34">
        <x:f t="shared" si="747"/>
        <x:v>1.3452990768358355</x:v>
      </x:c>
      <x:c r="AE1305" s="34">
        <x:f t="shared" si="767"/>
        <x:v>1.3687986164701036</x:v>
      </x:c>
      <x:c r="AF1305" s="33">
        <x:f t="shared" si="748"/>
        <x:v>-1.7168003643128538E-2</x:v>
      </x:c>
      <x:c r="AG1305" s="33">
        <x:f t="shared" si="768"/>
        <x:v>2.7062447718995131E-5</x:v>
      </x:c>
      <x:c r="AH1305" s="30">
        <x:f t="shared" si="769"/>
        <x:v>45657</x:v>
      </x:c>
      <x:c r="AI1305" s="36">
        <x:f t="shared" si="749"/>
        <x:v>2025</x:v>
      </x:c>
      <x:c r="AJ1305" s="36">
        <x:f t="shared" si="750"/>
        <x:v>3</x:v>
      </x:c>
      <x:c r="AK1305" s="26">
        <x:f t="shared" si="751"/>
        <x:v>0</x:v>
      </x:c>
      <x:c r="AL1305" s="34">
        <x:f t="shared" si="770"/>
        <x:v>1.3452088941090121</x:v>
      </x:c>
      <x:c r="AM1305" s="35" t="str">
        <x:f t="shared" si="752"/>
      </x:c>
      <x:c r="AN1305" s="34">
        <x:f t="shared" si="771"/>
        <x:v>1.3687986164701036</x:v>
      </x:c>
      <x:c r="AO1305" s="35">
        <x:f t="shared" si="753"/>
        <x:v>-1.7168003643128538E-2</x:v>
      </x:c>
      <x:c r="AP1305" s="31">
        <x:f t="shared" si="754"/>
        <x:v>1</x:v>
      </x:c>
      <x:c r="AQ1305" s="26" t="b">
        <x:f t="shared" si="755"/>
        <x:v>1</x:v>
      </x:c>
    </x:row>
    <x:row r="1306">
      <x:c r="A1306" s="30" t="n">
        <x:f>'净值底稿'!A1268</x:f>
        <x:v>45741</x:v>
      </x:c>
      <x:c r="B1306" s="32" t="n">
        <x:f>'净值底稿'!F1268</x:f>
        <x:v>1.9175128752299224</x:v>
      </x:c>
      <x:c r="C1306" s="32" t="n">
        <x:f>'净值底稿'!O1268</x:f>
        <x:v>1.4233815985558111</x:v>
      </x:c>
      <x:c r="D1306" s="32" t="n">
        <x:f>'净值底稿'!P1268</x:f>
        <x:v>1.7339</x:v>
      </x:c>
      <x:c r="E1306" s="32" t="n">
        <x:f>'净值底稿'!Q1268</x:f>
        <x:v>2.4605</x:v>
      </x:c>
      <x:c r="F1306" s="33">
        <x:f t="shared" si="756"/>
        <x:v>-1.7709952702806953E-2</x:v>
      </x:c>
      <x:c r="G1306" s="33">
        <x:f t="shared" si="757"/>
        <x:v>-2.7246008133664512E-3</x:v>
      </x:c>
      <x:c r="H1306" s="33">
        <x:f t="shared" si="758"/>
        <x:v>1.0969976905312873E-3</x:v>
      </x:c>
      <x:c r="I1306" s="33">
        <x:f t="shared" si="759"/>
        <x:v>-1.7040613462084853E-3</x:v>
      </x:c>
      <x:c r="J1306" s="34">
        <x:f t="shared" si="760"/>
        <x:v>0.12961417874107645</x:v>
      </x:c>
      <x:c r="K1306" s="34">
        <x:f t="shared" si="761"/>
        <x:v>0.14296233152939616</x:v>
      </x:c>
      <x:c r="L1306" s="34">
        <x:f t="shared" si="762"/>
        <x:v>0.96822470827384277</x:v>
      </x:c>
      <x:c r="M1306" s="34">
        <x:f t="shared" si="763"/>
        <x:v>0.102656177770394</x:v>
      </x:c>
      <x:c r="N1306" s="34">
        <x:f t="shared" si="734"/>
        <x:v>1.3434573963147094</x:v>
      </x:c>
      <x:c r="O1306" s="35">
        <x:f t="shared" si="735"/>
        <x:v>0.20289181556347666</x:v>
      </x:c>
      <x:c r="P1306" s="26" t="b">
        <x:f t="shared" si="736"/>
        <x:v>0</x:v>
      </x:c>
      <x:c r="Q1306" s="26" t="b">
        <x:f t="shared" si="737"/>
        <x:v>0</x:v>
      </x:c>
      <x:c r="R1306" s="26" t="b">
        <x:f t="shared" si="738"/>
        <x:v>0</x:v>
      </x:c>
      <x:c r="S1306" s="26" t="b">
        <x:f t="shared" si="764"/>
        <x:v>0</x:v>
      </x:c>
      <x:c r="T1306" s="26" t="str">
        <x:f t="shared" si="765"/>
        <x:v>不调</x:v>
      </x:c>
      <x:c r="U1306" s="34">
        <x:f t="shared" si="739"/>
        <x:v>0.12961417874107645</x:v>
      </x:c>
      <x:c r="V1306" s="34">
        <x:f t="shared" si="740"/>
        <x:v>0.14296233152939616</x:v>
      </x:c>
      <x:c r="W1306" s="34">
        <x:f t="shared" si="741"/>
        <x:v>0.96822470827384277</x:v>
      </x:c>
      <x:c r="X1306" s="34">
        <x:f t="shared" si="742"/>
        <x:v>0.102656177770394</x:v>
      </x:c>
      <x:c r="Y1306" s="34">
        <x:f t="shared" si="766"/>
        <x:v>0.99998626710299976</x:v>
      </x:c>
      <x:c r="Z1306" s="34">
        <x:f t="shared" si="743"/>
        <x:v>0.12961239876291003</x:v>
      </x:c>
      <x:c r="AA1306" s="34">
        <x:f t="shared" si="744"/>
        <x:v>0.14296036824242236</x:v>
      </x:c>
      <x:c r="AB1306" s="34">
        <x:f t="shared" si="745"/>
        <x:v>0.968211411743651</x:v>
      </x:c>
      <x:c r="AC1306" s="34">
        <x:f t="shared" si="746"/>
        <x:v>0.10265476800367825</x:v>
      </x:c>
      <x:c r="AD1306" s="34">
        <x:f t="shared" si="747"/>
        <x:v>1.3434389467526615</x:v>
      </x:c>
      <x:c r="AE1306" s="34">
        <x:f t="shared" si="767"/>
        <x:v>1.3687986164701036</x:v>
      </x:c>
      <x:c r="AF1306" s="33">
        <x:f t="shared" si="748"/>
        <x:v>-1.8526954522236627E-2</x:v>
      </x:c>
      <x:c r="AG1306" s="33">
        <x:f t="shared" si="768"/>
        <x:v>-1.3826888869566956E-3</x:v>
      </x:c>
      <x:c r="AH1306" s="30">
        <x:f t="shared" si="769"/>
        <x:v>45657</x:v>
      </x:c>
      <x:c r="AI1306" s="36">
        <x:f t="shared" si="749"/>
        <x:v>2025</x:v>
      </x:c>
      <x:c r="AJ1306" s="36">
        <x:f t="shared" si="750"/>
        <x:v>3</x:v>
      </x:c>
      <x:c r="AK1306" s="26">
        <x:f t="shared" si="751"/>
        <x:v>0</x:v>
      </x:c>
      <x:c r="AL1306" s="34">
        <x:f t="shared" si="770"/>
        <x:v>1.3452088941090121</x:v>
      </x:c>
      <x:c r="AM1306" s="35" t="str">
        <x:f t="shared" si="752"/>
      </x:c>
      <x:c r="AN1306" s="34">
        <x:f t="shared" si="771"/>
        <x:v>1.3687986164701036</x:v>
      </x:c>
      <x:c r="AO1306" s="35">
        <x:f t="shared" si="753"/>
        <x:v>-1.8526954522236627E-2</x:v>
      </x:c>
      <x:c r="AP1306" s="31">
        <x:f t="shared" si="754"/>
        <x:v>1</x:v>
      </x:c>
      <x:c r="AQ1306" s="26" t="b">
        <x:f t="shared" si="755"/>
        <x:v>1</x:v>
      </x:c>
    </x:row>
    <x:row r="1307">
      <x:c r="A1307" s="30" t="n">
        <x:f>'净值底稿'!A1269</x:f>
        <x:v>45742</x:v>
      </x:c>
      <x:c r="B1307" s="32" t="n">
        <x:f>'净值底稿'!F1269</x:f>
        <x:v>1.920109851737625</x:v>
      </x:c>
      <x:c r="C1307" s="32" t="n">
        <x:f>'净值底稿'!O1269</x:f>
        <x:v>1.4291937309177312</x:v>
      </x:c>
      <x:c r="D1307" s="32" t="n">
        <x:f>'净值底稿'!P1269</x:f>
        <x:v>1.7352</x:v>
      </x:c>
      <x:c r="E1307" s="32" t="n">
        <x:f>'净值底稿'!Q1269</x:f>
        <x:v>2.4711</x:v>
      </x:c>
      <x:c r="F1307" s="33">
        <x:f t="shared" si="756"/>
        <x:v>1.354346320825206E-3</x:v>
      </x:c>
      <x:c r="G1307" s="33">
        <x:f t="shared" si="757"/>
        <x:v>4.0833268940789758E-3</x:v>
      </x:c>
      <x:c r="H1307" s="33">
        <x:f t="shared" si="758"/>
        <x:v>7.4975488782524913E-4</x:v>
      </x:c>
      <x:c r="I1307" s="33">
        <x:f t="shared" si="759"/>
        <x:v>4.3080674659621288E-3</x:v>
      </x:c>
      <x:c r="J1307" s="34">
        <x:f t="shared" si="760"/>
        <x:v>0.12978793883830791</x:v>
      </x:c>
      <x:c r="K1307" s="34">
        <x:f t="shared" si="761"/>
        <x:v>0.14354412215885409</x:v>
      </x:c>
      <x:c r="L1307" s="34">
        <x:f t="shared" si="762"/>
        <x:v>0.96893733298205398</x:v>
      </x:c>
      <x:c r="M1307" s="34">
        <x:f t="shared" si="763"/>
        <x:v>0.10309701166994079</x:v>
      </x:c>
      <x:c r="N1307" s="34">
        <x:f t="shared" si="734"/>
        <x:v>1.3453664056491568</x:v>
      </x:c>
      <x:c r="O1307" s="35">
        <x:f t="shared" si="735"/>
        <x:v>0.20316551673168601</x:v>
      </x:c>
      <x:c r="P1307" s="26" t="b">
        <x:f t="shared" si="736"/>
        <x:v>0</x:v>
      </x:c>
      <x:c r="Q1307" s="26" t="b">
        <x:f t="shared" si="737"/>
        <x:v>0</x:v>
      </x:c>
      <x:c r="R1307" s="26" t="b">
        <x:f t="shared" si="738"/>
        <x:v>0</x:v>
      </x:c>
      <x:c r="S1307" s="26" t="b">
        <x:f t="shared" si="764"/>
        <x:v>0</x:v>
      </x:c>
      <x:c r="T1307" s="26" t="str">
        <x:f t="shared" si="765"/>
        <x:v>不调</x:v>
      </x:c>
      <x:c r="U1307" s="34">
        <x:f t="shared" si="739"/>
        <x:v>0.12978793883830791</x:v>
      </x:c>
      <x:c r="V1307" s="34">
        <x:f t="shared" si="740"/>
        <x:v>0.14354412215885409</x:v>
      </x:c>
      <x:c r="W1307" s="34">
        <x:f t="shared" si="741"/>
        <x:v>0.96893733298205398</x:v>
      </x:c>
      <x:c r="X1307" s="34">
        <x:f t="shared" si="742"/>
        <x:v>0.10309701166994079</x:v>
      </x:c>
      <x:c r="Y1307" s="34">
        <x:f t="shared" si="766"/>
        <x:v>0.99998626710299976</x:v>
      </x:c>
      <x:c r="Z1307" s="34">
        <x:f t="shared" si="743"/>
        <x:v>0.12978615647391198</x:v>
      </x:c>
      <x:c r="AA1307" s="34">
        <x:f t="shared" si="744"/>
        <x:v>0.14354215088220951</x:v>
      </x:c>
      <x:c r="AB1307" s="34">
        <x:f t="shared" si="745"/>
        <x:v>0.9689240266654604</x:v>
      </x:c>
      <x:c r="AC1307" s="34">
        <x:f t="shared" si="746"/>
        <x:v>0.10309559584929849</x:v>
      </x:c>
      <x:c r="AD1307" s="34">
        <x:f t="shared" si="747"/>
        <x:v>1.3453479298708804</x:v>
      </x:c>
      <x:c r="AE1307" s="34">
        <x:f t="shared" si="767"/>
        <x:v>1.3687986164701036</x:v>
      </x:c>
      <x:c r="AF1307" s="33">
        <x:f t="shared" si="748"/>
        <x:v>-1.7132313195712068E-2</x:v>
      </x:c>
      <x:c r="AG1307" s="33">
        <x:f t="shared" si="768"/>
        <x:v>1.4209675272800482E-3</x:v>
      </x:c>
      <x:c r="AH1307" s="30">
        <x:f t="shared" si="769"/>
        <x:v>45657</x:v>
      </x:c>
      <x:c r="AI1307" s="36">
        <x:f t="shared" si="749"/>
        <x:v>2025</x:v>
      </x:c>
      <x:c r="AJ1307" s="36">
        <x:f t="shared" si="750"/>
        <x:v>3</x:v>
      </x:c>
      <x:c r="AK1307" s="26">
        <x:f t="shared" si="751"/>
        <x:v>0</x:v>
      </x:c>
      <x:c r="AL1307" s="34">
        <x:f t="shared" si="770"/>
        <x:v>1.3452088941090121</x:v>
      </x:c>
      <x:c r="AM1307" s="35" t="str">
        <x:f t="shared" si="752"/>
      </x:c>
      <x:c r="AN1307" s="34">
        <x:f t="shared" si="771"/>
        <x:v>1.3687986164701036</x:v>
      </x:c>
      <x:c r="AO1307" s="35">
        <x:f t="shared" si="753"/>
        <x:v>-1.7132313195712068E-2</x:v>
      </x:c>
      <x:c r="AP1307" s="31">
        <x:f t="shared" si="754"/>
        <x:v>1</x:v>
      </x:c>
      <x:c r="AQ1307" s="26" t="b">
        <x:f t="shared" si="755"/>
        <x:v>1</x:v>
      </x:c>
    </x:row>
    <x:row r="1308">
      <x:c r="A1308" s="30" t="n">
        <x:f>'净值底稿'!A1270</x:f>
        <x:v>45743</x:v>
      </x:c>
      <x:c r="B1308" s="32" t="n">
        <x:f>'净值底稿'!F1270</x:f>
        <x:v>1.921130322720715</x:v>
      </x:c>
      <x:c r="C1308" s="32" t="n">
        <x:f>'净值底稿'!O1270</x:f>
        <x:v>1.4280489874192734</x:v>
      </x:c>
      <x:c r="D1308" s="32" t="n">
        <x:f>'净值底稿'!P1270</x:f>
        <x:v>1.7356</x:v>
      </x:c>
      <x:c r="E1308" s="32" t="n">
        <x:f>'净值底稿'!Q1270</x:f>
        <x:v>2.476</x:v>
      </x:c>
      <x:c r="F1308" s="33">
        <x:f t="shared" si="756"/>
        <x:v>5.3146489622268867E-4</x:v>
      </x:c>
      <x:c r="G1308" s="33">
        <x:f t="shared" si="757"/>
        <x:v>-8.0097153639391294E-4</x:v>
      </x:c>
      <x:c r="H1308" s="33">
        <x:f t="shared" si="758"/>
        <x:v>2.3052097740894339E-4</x:v>
      </x:c>
      <x:c r="I1308" s="33">
        <x:f t="shared" si="759"/>
        <x:v>1.9829225850835908E-3</x:v>
      </x:c>
      <x:c r="J1308" s="34">
        <x:f t="shared" si="760"/>
        <x:v>0.12985513326009354</x:v>
      </x:c>
      <x:c r="K1308" s="34">
        <x:f t="shared" si="761"/>
        <x:v>0.14342717770508009</x:v>
      </x:c>
      <x:c r="L1308" s="34">
        <x:f t="shared" si="762"/>
        <x:v>0.96914738397912237</x:v>
      </x:c>
      <x:c r="M1308" s="34">
        <x:f t="shared" si="763"/>
        <x:v>0.10330002643473071</x:v>
      </x:c>
      <x:c r="N1308" s="34">
        <x:f t="shared" si="734"/>
        <x:v>1.3457297213790267</x:v>
      </x:c>
      <x:c r="O1308" s="35">
        <x:f t="shared" si="735"/>
        <x:v>0.20307369795260938</x:v>
      </x:c>
      <x:c r="P1308" s="26" t="b">
        <x:f t="shared" si="736"/>
        <x:v>0</x:v>
      </x:c>
      <x:c r="Q1308" s="26" t="b">
        <x:f t="shared" si="737"/>
        <x:v>0</x:v>
      </x:c>
      <x:c r="R1308" s="26" t="b">
        <x:f t="shared" si="738"/>
        <x:v>0</x:v>
      </x:c>
      <x:c r="S1308" s="26" t="b">
        <x:f t="shared" si="764"/>
        <x:v>0</x:v>
      </x:c>
      <x:c r="T1308" s="26" t="str">
        <x:f t="shared" si="765"/>
        <x:v>不调</x:v>
      </x:c>
      <x:c r="U1308" s="34">
        <x:f t="shared" si="739"/>
        <x:v>0.12985513326009354</x:v>
      </x:c>
      <x:c r="V1308" s="34">
        <x:f t="shared" si="740"/>
        <x:v>0.14342717770508009</x:v>
      </x:c>
      <x:c r="W1308" s="34">
        <x:f t="shared" si="741"/>
        <x:v>0.96914738397912237</x:v>
      </x:c>
      <x:c r="X1308" s="34">
        <x:f t="shared" si="742"/>
        <x:v>0.10330002643473071</x:v>
      </x:c>
      <x:c r="Y1308" s="34">
        <x:f t="shared" si="766"/>
        <x:v>0.99998626710299976</x:v>
      </x:c>
      <x:c r="Z1308" s="34">
        <x:f t="shared" si="743"/>
        <x:v>0.12985334997292353</x:v>
      </x:c>
      <x:c r="AA1308" s="34">
        <x:f t="shared" si="744"/>
        <x:v>0.14342520803442163</x:v>
      </x:c>
      <x:c r="AB1308" s="34">
        <x:f t="shared" si="745"/>
        <x:v>0.96913407477792013</x:v>
      </x:c>
      <x:c r="AC1308" s="34">
        <x:f t="shared" si="746"/>
        <x:v>0.10329860782610756</x:v>
      </x:c>
      <x:c r="AD1308" s="34">
        <x:f t="shared" si="747"/>
        <x:v>1.3457112406113729</x:v>
      </x:c>
      <x:c r="AE1308" s="34">
        <x:f t="shared" si="767"/>
        <x:v>1.3687986164701036</x:v>
      </x:c>
      <x:c r="AF1308" s="33">
        <x:f t="shared" si="748"/>
        <x:v>-1.6866890118773625E-2</x:v>
      </x:c>
      <x:c r="AG1308" s="33">
        <x:f t="shared" si="768"/>
        <x:v>2.7004965215748911E-4</x:v>
      </x:c>
      <x:c r="AH1308" s="30">
        <x:f t="shared" si="769"/>
        <x:v>45657</x:v>
      </x:c>
      <x:c r="AI1308" s="36">
        <x:f t="shared" si="749"/>
        <x:v>2025</x:v>
      </x:c>
      <x:c r="AJ1308" s="36">
        <x:f t="shared" si="750"/>
        <x:v>3</x:v>
      </x:c>
      <x:c r="AK1308" s="26">
        <x:f t="shared" si="751"/>
        <x:v>0</x:v>
      </x:c>
      <x:c r="AL1308" s="34">
        <x:f t="shared" si="770"/>
        <x:v>1.3452088941090121</x:v>
      </x:c>
      <x:c r="AM1308" s="35" t="str">
        <x:f t="shared" si="752"/>
      </x:c>
      <x:c r="AN1308" s="34">
        <x:f t="shared" si="771"/>
        <x:v>1.3687986164701036</x:v>
      </x:c>
      <x:c r="AO1308" s="35">
        <x:f t="shared" si="753"/>
        <x:v>-1.6866890118773625E-2</x:v>
      </x:c>
      <x:c r="AP1308" s="31">
        <x:f t="shared" si="754"/>
        <x:v>1</x:v>
      </x:c>
      <x:c r="AQ1308" s="26" t="b">
        <x:f t="shared" si="755"/>
        <x:v>1</x:v>
      </x:c>
    </x:row>
    <x:row r="1309">
      <x:c r="A1309" s="30" t="n">
        <x:f>'净值底稿'!A1271</x:f>
        <x:v>45744</x:v>
      </x:c>
      <x:c r="B1309" s="32" t="n">
        <x:f>'净值底稿'!F1271</x:f>
        <x:v>1.9116750357075725</x:v>
      </x:c>
      <x:c r="C1309" s="32" t="n">
        <x:f>'净值底稿'!O1271</x:f>
        <x:v>1.4175192961765273</x:v>
      </x:c>
      <x:c r="D1309" s="32" t="n">
        <x:f>'净值底稿'!P1271</x:f>
        <x:v>1.7357</x:v>
      </x:c>
      <x:c r="E1309" s="32" t="n">
        <x:f>'净值底稿'!Q1271</x:f>
        <x:v>2.5159</x:v>
      </x:c>
      <x:c r="F1309" s="33">
        <x:f t="shared" si="756"/>
        <x:v>-4.9217311815431541E-3</x:v>
      </x:c>
      <x:c r="G1309" s="33">
        <x:f t="shared" si="757"/>
        <x:v>-7.3734804166453172E-3</x:v>
      </x:c>
      <x:c r="H1309" s="33">
        <x:f t="shared" si="758"/>
        <x:v>5.7616962433781893E-5</x:v>
      </x:c>
      <x:c r="I1309" s="33">
        <x:f t="shared" si="759"/>
        <x:v>1.6114701130856224E-2</x:v>
      </x:c>
      <x:c r="J1309" s="34">
        <x:f t="shared" si="760"/>
        <x:v>0.12921424669133394</x:v>
      </x:c>
      <x:c r="K1309" s="34">
        <x:f t="shared" si="761"/>
        <x:v>0.14236766507172655</x:v>
      </x:c>
      <x:c r="L1309" s="34">
        <x:f t="shared" si="762"/>
        <x:v>0.96918991333949989</x:v>
      </x:c>
      <x:c r="M1309" s="34">
        <x:f t="shared" si="763"/>
        <x:v>0.10496323401845881</x:v>
      </x:c>
      <x:c r="N1309" s="34">
        <x:f t="shared" si="734"/>
        <x:v>1.3457350591210191</x:v>
      </x:c>
      <x:c r="O1309" s="35">
        <x:f t="shared" si="735"/>
        <x:v>0.20180934569724818</x:v>
      </x:c>
      <x:c r="P1309" s="26" t="b">
        <x:f t="shared" si="736"/>
        <x:v>0</x:v>
      </x:c>
      <x:c r="Q1309" s="26" t="b">
        <x:f t="shared" si="737"/>
        <x:v>0</x:v>
      </x:c>
      <x:c r="R1309" s="26" t="b">
        <x:f t="shared" si="738"/>
        <x:v>0</x:v>
      </x:c>
      <x:c r="S1309" s="26" t="b">
        <x:f t="shared" si="764"/>
        <x:v>0</x:v>
      </x:c>
      <x:c r="T1309" s="26" t="str">
        <x:f t="shared" si="765"/>
        <x:v>不调</x:v>
      </x:c>
      <x:c r="U1309" s="34">
        <x:f t="shared" si="739"/>
        <x:v>0.12921424669133394</x:v>
      </x:c>
      <x:c r="V1309" s="34">
        <x:f t="shared" si="740"/>
        <x:v>0.14236766507172655</x:v>
      </x:c>
      <x:c r="W1309" s="34">
        <x:f t="shared" si="741"/>
        <x:v>0.96918991333949989</x:v>
      </x:c>
      <x:c r="X1309" s="34">
        <x:f t="shared" si="742"/>
        <x:v>0.10496323401845881</x:v>
      </x:c>
      <x:c r="Y1309" s="34">
        <x:f t="shared" si="766"/>
        <x:v>0.99998626710299976</x:v>
      </x:c>
      <x:c r="Z1309" s="34">
        <x:f t="shared" si="743"/>
        <x:v>0.12921247220539317</x:v>
      </x:c>
      <x:c r="AA1309" s="34">
        <x:f t="shared" si="744"/>
        <x:v>0.14236570995124595</x:v>
      </x:c>
      <x:c r="AB1309" s="34">
        <x:f t="shared" si="745"/>
        <x:v>0.96917660355424629</x:v>
      </x:c>
      <x:c r="AC1309" s="34">
        <x:f t="shared" si="746"/>
        <x:v>0.10496179256917722</x:v>
      </x:c>
      <x:c r="AD1309" s="34">
        <x:f t="shared" si="747"/>
        <x:v>1.3457165782800626</x:v>
      </x:c>
      <x:c r="AE1309" s="34">
        <x:f t="shared" si="767"/>
        <x:v>1.3687986164701036</x:v>
      </x:c>
      <x:c r="AF1309" s="33">
        <x:f t="shared" si="748"/>
        <x:v>-1.6862990590657878E-2</x:v>
      </x:c>
      <x:c r="AG1309" s="33">
        <x:f t="shared" si="768"/>
        <x:v>3.9664294453345406E-6</x:v>
      </x:c>
      <x:c r="AH1309" s="30">
        <x:f t="shared" si="769"/>
        <x:v>45657</x:v>
      </x:c>
      <x:c r="AI1309" s="36">
        <x:f t="shared" si="749"/>
        <x:v>2025</x:v>
      </x:c>
      <x:c r="AJ1309" s="36">
        <x:f t="shared" si="750"/>
        <x:v>3</x:v>
      </x:c>
      <x:c r="AK1309" s="26">
        <x:f t="shared" si="751"/>
        <x:v>0</x:v>
      </x:c>
      <x:c r="AL1309" s="34">
        <x:f t="shared" si="770"/>
        <x:v>1.3452088941090121</x:v>
      </x:c>
      <x:c r="AM1309" s="35" t="str">
        <x:f t="shared" si="752"/>
      </x:c>
      <x:c r="AN1309" s="34">
        <x:f t="shared" si="771"/>
        <x:v>1.3687986164701036</x:v>
      </x:c>
      <x:c r="AO1309" s="35">
        <x:f t="shared" si="753"/>
        <x:v>-1.6862990590657878E-2</x:v>
      </x:c>
      <x:c r="AP1309" s="31">
        <x:f t="shared" si="754"/>
        <x:v>1</x:v>
      </x:c>
      <x:c r="AQ1309" s="26" t="b">
        <x:f t="shared" si="755"/>
        <x:v>1</x:v>
      </x:c>
    </x:row>
    <x:row r="1310">
      <x:c r="A1310" s="30" t="n">
        <x:f>'净值底稿'!A1272</x:f>
        <x:v>45747</x:v>
      </x:c>
      <x:c r="B1310" s="32" t="n">
        <x:f>'净值底稿'!F1272</x:f>
        <x:v>1.9220807083470275</x:v>
      </x:c>
      <x:c r="C1310" s="32" t="n">
        <x:f>'净值底稿'!O1272</x:f>
        <x:v>1.4075338267212985</x:v>
      </x:c>
      <x:c r="D1310" s="32" t="n">
        <x:f>'净值底稿'!P1272</x:f>
        <x:v>1.7363</x:v>
      </x:c>
      <x:c r="E1310" s="32" t="n">
        <x:f>'净值底稿'!Q1272</x:f>
        <x:v>2.5489</x:v>
      </x:c>
      <x:c r="F1310" s="33">
        <x:f t="shared" si="756"/>
        <x:v>5.443222537874215E-3</x:v>
      </x:c>
      <x:c r="G1310" s="33">
        <x:f t="shared" si="757"/>
        <x:v>-7.0443270029286742E-3</x:v>
      </x:c>
      <x:c r="H1310" s="33">
        <x:f t="shared" si="758"/>
        <x:v>3.4568185746386426E-4</x:v>
      </x:c>
      <x:c r="I1310" s="33">
        <x:f t="shared" si="759"/>
        <x:v>1.3116578560356196E-2</x:v>
      </x:c>
      <x:c r="J1310" s="34">
        <x:f t="shared" si="760"/>
        <x:v>0.12991580444627601</x:v>
      </x:c>
      <x:c r="K1310" s="34">
        <x:f t="shared" si="761"/>
        <x:v>0.14136283933634528</x:v>
      </x:c>
      <x:c r="L1310" s="34">
        <x:f t="shared" si="762"/>
        <x:v>0.96951163032277343</x:v>
      </x:c>
      <x:c r="M1310" s="34">
        <x:f t="shared" si="763"/>
        <x:v>0.10633853216724665</x:v>
      </x:c>
      <x:c r="N1310" s="34">
        <x:f t="shared" si="734"/>
        <x:v>1.3471288062726412</x:v>
      </x:c>
      <x:c r="O1310" s="35">
        <x:f t="shared" si="735"/>
        <x:v>0.20137543085669721</x:v>
      </x:c>
      <x:c r="P1310" s="26" t="b">
        <x:f t="shared" si="736"/>
        <x:v>0</x:v>
      </x:c>
      <x:c r="Q1310" s="26" t="b">
        <x:f t="shared" si="737"/>
        <x:v>1</x:v>
      </x:c>
      <x:c r="R1310" s="26" t="b">
        <x:f t="shared" si="738"/>
        <x:v>0</x:v>
      </x:c>
      <x:c r="S1310" s="26" t="b">
        <x:f t="shared" si="764"/>
        <x:v>1</x:v>
      </x:c>
      <x:c r="T1310" s="26" t="str">
        <x:f t="shared" si="765"/>
        <x:v>季度</x:v>
      </x:c>
      <x:c r="U1310" s="34">
        <x:f t="shared" si="739"/>
        <x:v>0.13563932189131064</x:v>
      </x:c>
      <x:c r="V1310" s="34">
        <x:f t="shared" si="740"/>
        <x:v>0.13563932189131064</x:v>
      </x:c>
      <x:c r="W1310" s="34">
        <x:f t="shared" si="741"/>
        <x:v>0.96951163032277343</x:v>
      </x:c>
      <x:c r="X1310" s="34">
        <x:f t="shared" si="742"/>
        <x:v>0.10633853216724665</x:v>
      </x:c>
      <x:c r="Y1310" s="34">
        <x:f t="shared" si="766"/>
        <x:v>0.99995880187477393</x:v>
      </x:c>
      <x:c r="Z1310" s="34">
        <x:f t="shared" si="743"/>
        <x:v>0.13563373380554178</x:v>
      </x:c>
      <x:c r="AA1310" s="34">
        <x:f t="shared" si="744"/>
        <x:v>0.13563373380554178</x:v>
      </x:c>
      <x:c r="AB1310" s="34">
        <x:f t="shared" si="745"/>
        <x:v>0.96947168826121921</x:v>
      </x:c>
      <x:c r="AC1310" s="34">
        <x:f t="shared" si="746"/>
        <x:v>0.10633415121908206</x:v>
      </x:c>
      <x:c r="AD1310" s="34">
        <x:f t="shared" si="747"/>
        <x:v>1.3470733070913847</x:v>
      </x:c>
      <x:c r="AE1310" s="34">
        <x:f t="shared" si="767"/>
        <x:v>1.3687986164701036</x:v>
      </x:c>
      <x:c r="AF1310" s="33">
        <x:f t="shared" si="748"/>
        <x:v>-1.5871808399941734E-2</x:v>
      </x:c>
      <x:c r="AG1310" s="33">
        <x:f t="shared" si="768"/>
        <x:v>1.0081831740946789E-3</x:v>
      </x:c>
      <x:c r="AH1310" s="30">
        <x:f t="shared" si="769"/>
        <x:v>45747</x:v>
      </x:c>
      <x:c r="AI1310" s="36">
        <x:f t="shared" si="749"/>
        <x:v>2025</x:v>
      </x:c>
      <x:c r="AJ1310" s="36">
        <x:f t="shared" si="750"/>
        <x:v>3</x:v>
      </x:c>
      <x:c r="AK1310" s="26">
        <x:f t="shared" si="751"/>
        <x:v>1</x:v>
      </x:c>
      <x:c r="AL1310" s="34">
        <x:f t="shared" si="770"/>
        <x:v>1.3452088941090121</x:v>
      </x:c>
      <x:c r="AM1310" s="35">
        <x:f t="shared" si="752"/>
        <x:v>1.3859653995280663E-3</x:v>
      </x:c>
      <x:c r="AN1310" s="34">
        <x:f t="shared" si="771"/>
        <x:v>1.3687986164701036</x:v>
      </x:c>
      <x:c r="AO1310" s="35">
        <x:f t="shared" si="753"/>
        <x:v>-1.5871808399941734E-2</x:v>
      </x:c>
      <x:c r="AP1310" s="31">
        <x:f t="shared" si="754"/>
        <x:v>1</x:v>
      </x:c>
      <x:c r="AQ1310" s="26" t="b">
        <x:f t="shared" si="755"/>
        <x:v>1</x:v>
      </x:c>
    </x:row>
    <x:row r="1311">
      <x:c r="A1311" s="30" t="n">
        <x:f>'净值底稿'!A1273</x:f>
        <x:v>45748</x:v>
      </x:c>
      <x:c r="B1311" s="32" t="n">
        <x:f>'净值底稿'!F1273</x:f>
        <x:v>1.9126940122502976</x:v>
      </x:c>
      <x:c r="C1311" s="32" t="n">
        <x:f>'净值底稿'!O1273</x:f>
        <x:v>1.4143769353684852</x:v>
      </x:c>
      <x:c r="D1311" s="32" t="n">
        <x:f>'净值底稿'!P1273</x:f>
        <x:v>1.7369</x:v>
      </x:c>
      <x:c r="E1311" s="32" t="n">
        <x:f>'净值底稿'!Q1273</x:f>
        <x:v>2.5668</x:v>
      </x:c>
      <x:c r="F1311" s="33">
        <x:f t="shared" si="756"/>
        <x:v>-4.8836118358435154E-3</x:v>
      </x:c>
      <x:c r="G1311" s="33">
        <x:f t="shared" si="757"/>
        <x:v>4.8617720706058964E-3</x:v>
      </x:c>
      <x:c r="H1311" s="33">
        <x:f t="shared" si="758"/>
        <x:v>3.4556240281058415E-4</x:v>
      </x:c>
      <x:c r="I1311" s="33">
        <x:f t="shared" si="759"/>
        <x:v>7.0226372160540063E-3</x:v>
      </x:c>
      <x:c r="J1311" s="34">
        <x:f t="shared" si="760"/>
        <x:v>0.13497135129778939</x:v>
      </x:c>
      <x:c r="K1311" s="34">
        <x:f t="shared" si="761"/>
        <x:v>0.13629315410438955</x:v>
      </x:c>
      <x:c r="L1311" s="34">
        <x:f t="shared" si="762"/>
        <x:v>0.96980670122727164</x:v>
      </x:c>
      <x:c r="M1311" s="34">
        <x:f t="shared" si="763"/>
        <x:v>0.10708089738677069</x:v>
      </x:c>
      <x:c r="N1311" s="34">
        <x:f t="shared" si="734"/>
        <x:v>1.3481521040162214</x:v>
      </x:c>
      <x:c r="O1311" s="35">
        <x:f t="shared" si="735"/>
        <x:v>0.2012120921623507</x:v>
      </x:c>
      <x:c r="P1311" s="26" t="b">
        <x:f t="shared" si="736"/>
        <x:v>0</x:v>
      </x:c>
      <x:c r="Q1311" s="26" t="b">
        <x:f t="shared" si="737"/>
        <x:v>0</x:v>
      </x:c>
      <x:c r="R1311" s="26" t="b">
        <x:f t="shared" si="738"/>
        <x:v>0</x:v>
      </x:c>
      <x:c r="S1311" s="26" t="b">
        <x:f t="shared" si="764"/>
        <x:v>0</x:v>
      </x:c>
      <x:c r="T1311" s="26" t="str">
        <x:f t="shared" si="765"/>
        <x:v>不调</x:v>
      </x:c>
      <x:c r="U1311" s="34">
        <x:f t="shared" si="739"/>
        <x:v>0.13497135129778939</x:v>
      </x:c>
      <x:c r="V1311" s="34">
        <x:f t="shared" si="740"/>
        <x:v>0.13629315410438955</x:v>
      </x:c>
      <x:c r="W1311" s="34">
        <x:f t="shared" si="741"/>
        <x:v>0.96980670122727164</x:v>
      </x:c>
      <x:c r="X1311" s="34">
        <x:f t="shared" si="742"/>
        <x:v>0.10708089738677069</x:v>
      </x:c>
      <x:c r="Y1311" s="34">
        <x:f t="shared" si="766"/>
        <x:v>0.99998626710299976</x:v>
      </x:c>
      <x:c r="Z1311" s="34">
        <x:f t="shared" si="743"/>
        <x:v>0.13496949775012404</x:v>
      </x:c>
      <x:c r="AA1311" s="34">
        <x:f t="shared" si="744"/>
        <x:v>0.13629128240454239</x:v>
      </x:c>
      <x:c r="AB1311" s="34">
        <x:f t="shared" si="745"/>
        <x:v>0.96979338297173356</x:v>
      </x:c>
      <x:c r="AC1311" s="34">
        <x:f t="shared" si="746"/>
        <x:v>0.10707942685583619</x:v>
      </x:c>
      <x:c r="AD1311" s="34">
        <x:f t="shared" si="747"/>
        <x:v>1.3481335899822362</x:v>
      </x:c>
      <x:c r="AE1311" s="34">
        <x:f t="shared" si="767"/>
        <x:v>1.3687986164701036</x:v>
      </x:c>
      <x:c r="AF1311" s="33">
        <x:f t="shared" si="748"/>
        <x:v>-1.5097200011173983E-2</x:v>
      </x:c>
      <x:c r="AG1311" s="33">
        <x:f t="shared" si="768"/>
        <x:v>7.8710110672508549E-4</x:v>
      </x:c>
      <x:c r="AH1311" s="30">
        <x:f t="shared" si="769"/>
        <x:v>45747</x:v>
      </x:c>
      <x:c r="AI1311" s="36">
        <x:f t="shared" si="749"/>
        <x:v>2025</x:v>
      </x:c>
      <x:c r="AJ1311" s="36">
        <x:f t="shared" si="750"/>
        <x:v>4</x:v>
      </x:c>
      <x:c r="AK1311" s="26">
        <x:f t="shared" si="751"/>
        <x:v>0</x:v>
      </x:c>
      <x:c r="AL1311" s="34">
        <x:f t="shared" si="770"/>
        <x:v>1.3470733070913847</x:v>
      </x:c>
      <x:c r="AM1311" s="35" t="str">
        <x:f t="shared" si="752"/>
      </x:c>
      <x:c r="AN1311" s="34">
        <x:f t="shared" si="771"/>
        <x:v>1.3687986164701036</x:v>
      </x:c>
      <x:c r="AO1311" s="35">
        <x:f t="shared" si="753"/>
        <x:v>-1.5097200011173983E-2</x:v>
      </x:c>
      <x:c r="AP1311" s="31">
        <x:f t="shared" si="754"/>
        <x:v>1</x:v>
      </x:c>
      <x:c r="AQ1311" s="26" t="b">
        <x:f t="shared" si="755"/>
        <x:v>1</x:v>
      </x:c>
    </x:row>
    <x:row r="1312">
      <x:c r="A1312" s="30" t="n">
        <x:f>'净值底稿'!A1274</x:f>
        <x:v>45749</x:v>
      </x:c>
      <x:c r="B1312" s="32" t="n">
        <x:f>'净值底稿'!F1274</x:f>
        <x:v>1.91824444654108</x:v>
      </x:c>
      <x:c r="C1312" s="32" t="n">
        <x:f>'净值底稿'!O1274</x:f>
        <x:v>1.4182528442708442</x:v>
      </x:c>
      <x:c r="D1312" s="32" t="n">
        <x:f>'净值底稿'!P1274</x:f>
        <x:v>1.7395</x:v>
      </x:c>
      <x:c r="E1312" s="32" t="n">
        <x:f>'净值底稿'!Q1274</x:f>
        <x:v>2.5563</x:v>
      </x:c>
      <x:c r="F1312" s="33">
        <x:f t="shared" si="756"/>
        <x:v>2.9018934838680455E-3</x:v>
      </x:c>
      <x:c r="G1312" s="33">
        <x:f t="shared" si="757"/>
        <x:v>2.7403648952668558E-3</x:v>
      </x:c>
      <x:c r="H1312" s="33">
        <x:f t="shared" si="758"/>
        <x:v>1.4969197996430594E-3</x:v>
      </x:c>
      <x:c r="I1312" s="33">
        <x:f t="shared" si="759"/>
        <x:v>-4.0906965871904122E-3</x:v>
      </x:c>
      <x:c r="J1312" s="34">
        <x:f t="shared" si="760"/>
        <x:v>0.13536116485616606</x:v>
      </x:c>
      <x:c r="K1312" s="34">
        <x:f t="shared" si="761"/>
        <x:v>0.13666477025037468</x:v>
      </x:c>
      <x:c r="L1312" s="34">
        <x:f t="shared" si="762"/>
        <x:v>0.97124508588826675</x:v>
      </x:c>
      <x:c r="M1312" s="34">
        <x:f t="shared" si="763"/>
        <x:v>0.10664139740983872</x:v>
      </x:c>
      <x:c r="N1312" s="34">
        <x:f t="shared" si="734"/>
        <x:v>1.3499124184046463</x:v>
      </x:c>
      <x:c r="O1312" s="35">
        <x:f t="shared" si="735"/>
        <x:v>0.20151376592862702</x:v>
      </x:c>
      <x:c r="P1312" s="26" t="b">
        <x:f t="shared" si="736"/>
        <x:v>0</x:v>
      </x:c>
      <x:c r="Q1312" s="26" t="b">
        <x:f t="shared" si="737"/>
        <x:v>0</x:v>
      </x:c>
      <x:c r="R1312" s="26" t="b">
        <x:f t="shared" si="738"/>
        <x:v>0</x:v>
      </x:c>
      <x:c r="S1312" s="26" t="b">
        <x:f t="shared" si="764"/>
        <x:v>0</x:v>
      </x:c>
      <x:c r="T1312" s="26" t="str">
        <x:f t="shared" si="765"/>
        <x:v>不调</x:v>
      </x:c>
      <x:c r="U1312" s="34">
        <x:f t="shared" si="739"/>
        <x:v>0.13536116485616606</x:v>
      </x:c>
      <x:c r="V1312" s="34">
        <x:f t="shared" si="740"/>
        <x:v>0.13666477025037468</x:v>
      </x:c>
      <x:c r="W1312" s="34">
        <x:f t="shared" si="741"/>
        <x:v>0.97124508588826675</x:v>
      </x:c>
      <x:c r="X1312" s="34">
        <x:f t="shared" si="742"/>
        <x:v>0.10664139740983872</x:v>
      </x:c>
      <x:c r="Y1312" s="34">
        <x:f t="shared" si="766"/>
        <x:v>0.99998626710299976</x:v>
      </x:c>
      <x:c r="Z1312" s="34">
        <x:f t="shared" si="743"/>
        <x:v>0.13535930595523127</x:v>
      </x:c>
      <x:c r="AA1312" s="34">
        <x:f t="shared" si="744"/>
        <x:v>0.13666289344716129</x:v>
      </x:c>
      <x:c r="AB1312" s="34">
        <x:f t="shared" si="745"/>
        <x:v>0.97123174787954025</x:v>
      </x:c>
      <x:c r="AC1312" s="34">
        <x:f t="shared" si="746"/>
        <x:v>0.10663993291451213</x:v>
      </x:c>
      <x:c r="AD1312" s="34">
        <x:f t="shared" si="747"/>
        <x:v>1.3498938801964449</x:v>
      </x:c>
      <x:c r="AE1312" s="34">
        <x:f t="shared" si="767"/>
        <x:v>1.3687986164701036</x:v>
      </x:c>
      <x:c r="AF1312" s="33">
        <x:f t="shared" si="748"/>
        <x:v>-1.3811188911346806E-2</x:v>
      </x:c>
      <x:c r="AG1312" s="33">
        <x:f t="shared" si="768"/>
        <x:v>1.3057238743170441E-3</x:v>
      </x:c>
      <x:c r="AH1312" s="30">
        <x:f t="shared" si="769"/>
        <x:v>45747</x:v>
      </x:c>
      <x:c r="AI1312" s="36">
        <x:f t="shared" si="749"/>
        <x:v>2025</x:v>
      </x:c>
      <x:c r="AJ1312" s="36">
        <x:f t="shared" si="750"/>
        <x:v>4</x:v>
      </x:c>
      <x:c r="AK1312" s="26">
        <x:f t="shared" si="751"/>
        <x:v>0</x:v>
      </x:c>
      <x:c r="AL1312" s="34">
        <x:f t="shared" si="770"/>
        <x:v>1.3470733070913847</x:v>
      </x:c>
      <x:c r="AM1312" s="35" t="str">
        <x:f t="shared" si="752"/>
      </x:c>
      <x:c r="AN1312" s="34">
        <x:f t="shared" si="771"/>
        <x:v>1.3687986164701036</x:v>
      </x:c>
      <x:c r="AO1312" s="35">
        <x:f t="shared" si="753"/>
        <x:v>-1.3811188911346806E-2</x:v>
      </x:c>
      <x:c r="AP1312" s="31">
        <x:f t="shared" si="754"/>
        <x:v>1</x:v>
      </x:c>
      <x:c r="AQ1312" s="26" t="b">
        <x:f t="shared" si="755"/>
        <x:v>1</x:v>
      </x:c>
    </x:row>
    <x:row r="1313">
      <x:c r="A1313" s="30" t="n">
        <x:f>'净值底稿'!A1275</x:f>
        <x:v>45750</x:v>
      </x:c>
      <x:c r="B1313" s="32" t="n">
        <x:f>'净值底稿'!F1275</x:f>
        <x:v>1.8678091556117953</x:v>
      </x:c>
      <x:c r="C1313" s="32" t="n">
        <x:f>'净值底稿'!O1275</x:f>
        <x:v>1.4041196387809496</x:v>
      </x:c>
      <x:c r="D1313" s="32" t="n">
        <x:f>'净值底稿'!P1275</x:f>
        <x:v>1.7465</x:v>
      </x:c>
      <x:c r="E1313" s="32" t="n">
        <x:f>'净值底稿'!Q1275</x:f>
        <x:v>2.5769</x:v>
      </x:c>
      <x:c r="F1313" s="33">
        <x:f t="shared" si="756"/>
        <x:v>-2.6292421187627091E-2</x:v>
      </x:c>
      <x:c r="G1313" s="33">
        <x:f t="shared" si="757"/>
        <x:v>-9.9652227365429891E-3</x:v>
      </x:c>
      <x:c r="H1313" s="33">
        <x:f t="shared" si="758"/>
        <x:v>4.0241448692153181E-3</x:v>
      </x:c>
      <x:c r="I1313" s="33">
        <x:f t="shared" si="759"/>
        <x:v>8.058522082697861E-3</x:v>
      </x:c>
      <x:c r="J1313" s="34">
        <x:f t="shared" si="760"/>
        <x:v>0.13180038207139144</x:v>
      </x:c>
      <x:c r="K1313" s="34">
        <x:f t="shared" si="761"/>
        <x:v>0.13530101727413987</x:v>
      </x:c>
      <x:c r="L1313" s="34">
        <x:f t="shared" si="762"/>
        <x:v>0.9751401251345887</x:v>
      </x:c>
      <x:c r="M1313" s="34">
        <x:f t="shared" si="763"/>
        <x:v>0.10749929316880114</x:v>
      </x:c>
      <x:c r="N1313" s="34">
        <x:f t="shared" si="734"/>
        <x:v>1.3497408176489212</x:v>
      </x:c>
      <x:c r="O1313" s="35">
        <x:f t="shared" si="735"/>
        <x:v>0.19789088086614171</x:v>
      </x:c>
      <x:c r="P1313" s="26" t="b">
        <x:f t="shared" si="736"/>
        <x:v>0</x:v>
      </x:c>
      <x:c r="Q1313" s="26" t="b">
        <x:f t="shared" si="737"/>
        <x:v>0</x:v>
      </x:c>
      <x:c r="R1313" s="26" t="b">
        <x:f t="shared" si="738"/>
        <x:v>0</x:v>
      </x:c>
      <x:c r="S1313" s="26" t="b">
        <x:f t="shared" si="764"/>
        <x:v>0</x:v>
      </x:c>
      <x:c r="T1313" s="26" t="str">
        <x:f t="shared" si="765"/>
        <x:v>不调</x:v>
      </x:c>
      <x:c r="U1313" s="34">
        <x:f t="shared" si="739"/>
        <x:v>0.13180038207139144</x:v>
      </x:c>
      <x:c r="V1313" s="34">
        <x:f t="shared" si="740"/>
        <x:v>0.13530101727413987</x:v>
      </x:c>
      <x:c r="W1313" s="34">
        <x:f t="shared" si="741"/>
        <x:v>0.9751401251345887</x:v>
      </x:c>
      <x:c r="X1313" s="34">
        <x:f t="shared" si="742"/>
        <x:v>0.10749929316880114</x:v>
      </x:c>
      <x:c r="Y1313" s="34">
        <x:f t="shared" si="766"/>
        <x:v>0.99998626710299976</x:v>
      </x:c>
      <x:c r="Z1313" s="34">
        <x:f t="shared" si="743"/>
        <x:v>0.13179857207031986</x:v>
      </x:c>
      <x:c r="AA1313" s="34">
        <x:f t="shared" si="744"/>
        <x:v>0.13529915919920563</x:v>
      </x:c>
      <x:c r="AB1313" s="34">
        <x:f t="shared" si="745"/>
        <x:v>0.97512673363568947</x:v>
      </x:c>
      <x:c r="AC1313" s="34">
        <x:f t="shared" si="746"/>
        <x:v>0.10749781689208045</x:v>
      </x:c>
      <x:c r="AD1313" s="34">
        <x:f t="shared" si="747"/>
        <x:v>1.3497222817972954</x:v>
      </x:c>
      <x:c r="AE1313" s="34">
        <x:f t="shared" si="767"/>
        <x:v>1.3687986164701036</x:v>
      </x:c>
      <x:c r="AF1313" s="33">
        <x:f t="shared" si="748"/>
        <x:v>-1.3936553151991604E-2</x:v>
      </x:c>
      <x:c r="AG1313" s="33">
        <x:f t="shared" si="768"/>
        <x:v>-1.2711991784464249E-4</x:v>
      </x:c>
      <x:c r="AH1313" s="30">
        <x:f t="shared" si="769"/>
        <x:v>45747</x:v>
      </x:c>
      <x:c r="AI1313" s="36">
        <x:f t="shared" si="749"/>
        <x:v>2025</x:v>
      </x:c>
      <x:c r="AJ1313" s="36">
        <x:f t="shared" si="750"/>
        <x:v>4</x:v>
      </x:c>
      <x:c r="AK1313" s="26">
        <x:f t="shared" si="751"/>
        <x:v>0</x:v>
      </x:c>
      <x:c r="AL1313" s="34">
        <x:f t="shared" si="770"/>
        <x:v>1.3470733070913847</x:v>
      </x:c>
      <x:c r="AM1313" s="35" t="str">
        <x:f t="shared" si="752"/>
      </x:c>
      <x:c r="AN1313" s="34">
        <x:f t="shared" si="771"/>
        <x:v>1.3687986164701036</x:v>
      </x:c>
      <x:c r="AO1313" s="35">
        <x:f t="shared" si="753"/>
        <x:v>-1.3936553151991604E-2</x:v>
      </x:c>
      <x:c r="AP1313" s="31">
        <x:f t="shared" si="754"/>
        <x:v>1</x:v>
      </x:c>
      <x:c r="AQ1313" s="26" t="b">
        <x:f t="shared" si="755"/>
        <x:v>1</x:v>
      </x:c>
    </x:row>
    <x:row r="1314">
      <x:c r="A1314" s="30" t="n">
        <x:f>'净值底稿'!A1276</x:f>
        <x:v>45754</x:v>
      </x:c>
      <x:c r="B1314" s="32" t="n">
        <x:f>'净值底稿'!F1276</x:f>
        <x:v>1.6963905413005576</x:v>
      </x:c>
      <x:c r="C1314" s="32" t="n">
        <x:f>'净值底稿'!O1276</x:f>
        <x:v>1.2629233433035716</x:v>
      </x:c>
      <x:c r="D1314" s="32" t="n">
        <x:f>'净值底稿'!P1276</x:f>
        <x:v>1.7532</x:v>
      </x:c>
      <x:c r="E1314" s="32" t="n">
        <x:f>'净值底稿'!Q1276</x:f>
        <x:v>2.4955</x:v>
      </x:c>
      <x:c r="F1314" s="33">
        <x:f t="shared" si="756"/>
        <x:v>-9.1775229710280626E-2</x:v>
      </x:c>
      <x:c r="G1314" s="33">
        <x:f t="shared" si="757"/>
        <x:v>-0.10055859314094062</x:v>
      </x:c>
      <x:c r="H1314" s="33">
        <x:f t="shared" si="758"/>
        <x:v>3.8362439164043582E-3</x:v>
      </x:c>
      <x:c r="I1314" s="33">
        <x:f t="shared" si="759"/>
        <x:v>-3.1588342582172468E-2</x:v>
      </x:c>
      <x:c r="J1314" s="34">
        <x:f t="shared" si="760"/>
        <x:v>0.11970272784307928</x:v>
      </x:c>
      <x:c r="K1314" s="34">
        <x:f t="shared" si="761"/>
        <x:v>0.12169366609698136</x:v>
      </x:c>
      <x:c r="L1314" s="34">
        <x:f t="shared" si="762"/>
        <x:v>0.97886755763532263</x:v>
      </x:c>
      <x:c r="M1314" s="34">
        <x:f t="shared" si="763"/>
        <x:v>0.10410213902525776</x:v>
      </x:c>
      <x:c r="N1314" s="34">
        <x:f t="shared" si="734"/>
        <x:v>1.3243660906006409</x:v>
      </x:c>
      <x:c r="O1314" s="35">
        <x:f t="shared" si="735"/>
        <x:v>0.18227316121524972</x:v>
      </x:c>
      <x:c r="P1314" s="26" t="b">
        <x:f t="shared" si="736"/>
        <x:v>0</x:v>
      </x:c>
      <x:c r="Q1314" s="26" t="b">
        <x:f t="shared" si="737"/>
        <x:v>0</x:v>
      </x:c>
      <x:c r="R1314" s="26" t="b">
        <x:f t="shared" si="738"/>
        <x:v>0</x:v>
      </x:c>
      <x:c r="S1314" s="26" t="b">
        <x:f t="shared" si="764"/>
        <x:v>0</x:v>
      </x:c>
      <x:c r="T1314" s="26" t="str">
        <x:f t="shared" si="765"/>
        <x:v>不调</x:v>
      </x:c>
      <x:c r="U1314" s="34">
        <x:f t="shared" si="739"/>
        <x:v>0.11970272784307928</x:v>
      </x:c>
      <x:c r="V1314" s="34">
        <x:f t="shared" si="740"/>
        <x:v>0.12169366609698136</x:v>
      </x:c>
      <x:c r="W1314" s="34">
        <x:f t="shared" si="741"/>
        <x:v>0.97886755763532263</x:v>
      </x:c>
      <x:c r="X1314" s="34">
        <x:f t="shared" si="742"/>
        <x:v>0.10410213902525776</x:v>
      </x:c>
      <x:c r="Y1314" s="34">
        <x:f t="shared" si="766"/>
        <x:v>0.99994506954354323</x:v>
      </x:c>
      <x:c r="Z1314" s="34">
        <x:f t="shared" si="743"/>
        <x:v>0.11969615251759974</x:v>
      </x:c>
      <x:c r="AA1314" s="34">
        <x:f t="shared" si="744"/>
        <x:v>0.12168698140835475</x:v>
      </x:c>
      <x:c r="AB1314" s="34">
        <x:f t="shared" si="745"/>
        <x:v>0.97881378799357099</x:v>
      </x:c>
      <x:c r="AC1314" s="34">
        <x:f t="shared" si="746"/>
        <x:v>0.10409642064724298</x:v>
      </x:c>
      <x:c r="AD1314" s="34">
        <x:f t="shared" si="747"/>
        <x:v>1.3242933425667684</x:v>
      </x:c>
      <x:c r="AE1314" s="34">
        <x:f t="shared" si="767"/>
        <x:v>1.3687986164701036</x:v>
      </x:c>
      <x:c r="AF1314" s="33">
        <x:f t="shared" si="748"/>
        <x:v>-3.2514113740198414E-2</x:v>
      </x:c>
      <x:c r="AG1314" s="33">
        <x:f t="shared" si="768"/>
        <x:v>-1.8840127019808528E-2</x:v>
      </x:c>
      <x:c r="AH1314" s="30">
        <x:f t="shared" si="769"/>
        <x:v>45747</x:v>
      </x:c>
      <x:c r="AI1314" s="36">
        <x:f t="shared" si="749"/>
        <x:v>2025</x:v>
      </x:c>
      <x:c r="AJ1314" s="36">
        <x:f t="shared" si="750"/>
        <x:v>4</x:v>
      </x:c>
      <x:c r="AK1314" s="26">
        <x:f t="shared" si="751"/>
        <x:v>0</x:v>
      </x:c>
      <x:c r="AL1314" s="34">
        <x:f t="shared" si="770"/>
        <x:v>1.3470733070913847</x:v>
      </x:c>
      <x:c r="AM1314" s="35" t="str">
        <x:f t="shared" si="752"/>
      </x:c>
      <x:c r="AN1314" s="34">
        <x:f t="shared" si="771"/>
        <x:v>1.3687986164701036</x:v>
      </x:c>
      <x:c r="AO1314" s="35">
        <x:f t="shared" si="753"/>
        <x:v>-3.2514113740198414E-2</x:v>
      </x:c>
      <x:c r="AP1314" s="31">
        <x:f t="shared" si="754"/>
        <x:v>1</x:v>
      </x:c>
      <x:c r="AQ1314" s="26" t="b">
        <x:f t="shared" si="755"/>
        <x:v>1</x:v>
      </x:c>
    </x:row>
    <x:row r="1315">
      <x:c r="A1315" s="30" t="n">
        <x:f>'净值底稿'!A1277</x:f>
        <x:v>45755</x:v>
      </x:c>
      <x:c r="B1315" s="32" t="n">
        <x:f>'净值底稿'!F1277</x:f>
        <x:v>1.651565484540955</x:v>
      </x:c>
      <x:c r="C1315" s="32" t="n">
        <x:f>'净值底稿'!O1277</x:f>
        <x:v>1.2669271920056213</x:v>
      </x:c>
      <x:c r="D1315" s="32" t="n">
        <x:f>'净值底稿'!P1277</x:f>
        <x:v>1.7502</x:v>
      </x:c>
      <x:c r="E1315" s="32" t="n">
        <x:f>'净值底稿'!Q1277</x:f>
        <x:v>2.5039</x:v>
      </x:c>
      <x:c r="F1315" s="33">
        <x:f t="shared" si="756"/>
        <x:v>-2.6423783715061711E-2</x:v>
      </x:c>
      <x:c r="G1315" s="33">
        <x:f t="shared" si="757"/>
        <x:v>3.1703022382787438E-3</x:v>
      </x:c>
      <x:c r="H1315" s="33">
        <x:f t="shared" si="758"/>
        <x:v>-1.7111567419576534E-3</x:v>
      </x:c>
      <x:c r="I1315" s="33">
        <x:f t="shared" si="759"/>
        <x:v>3.3660589060309221E-3</x:v>
      </x:c>
      <x:c r="J1315" s="34">
        <x:f t="shared" si="760"/>
        <x:v>0.11653332727194965</x:v>
      </x:c>
      <x:c r="K1315" s="34">
        <x:f t="shared" si="761"/>
        <x:v>0.12207276591788305</x:v>
      </x:c>
      <x:c r="L1315" s="34">
        <x:f t="shared" si="762"/>
        <x:v>0.97713888418112471</x:v>
      </x:c>
      <x:c r="M1315" s="34">
        <x:f t="shared" si="763"/>
        <x:v>0.10444681533104858</x:v>
      </x:c>
      <x:c r="N1315" s="34">
        <x:f t="shared" si="734"/>
        <x:v>1.3201917927020059</x:v>
      </x:c>
      <x:c r="O1315" s="35">
        <x:f t="shared" si="735"/>
        <x:v>0.18073593133122207</x:v>
      </x:c>
      <x:c r="P1315" s="26" t="b">
        <x:f t="shared" si="736"/>
        <x:v>0</x:v>
      </x:c>
      <x:c r="Q1315" s="26" t="b">
        <x:f t="shared" si="737"/>
        <x:v>0</x:v>
      </x:c>
      <x:c r="R1315" s="26" t="b">
        <x:f t="shared" si="738"/>
        <x:v>0</x:v>
      </x:c>
      <x:c r="S1315" s="26" t="b">
        <x:f t="shared" si="764"/>
        <x:v>0</x:v>
      </x:c>
      <x:c r="T1315" s="26" t="str">
        <x:f t="shared" si="765"/>
        <x:v>不调</x:v>
      </x:c>
      <x:c r="U1315" s="34">
        <x:f t="shared" si="739"/>
        <x:v>0.11653332727194965</x:v>
      </x:c>
      <x:c r="V1315" s="34">
        <x:f t="shared" si="740"/>
        <x:v>0.12207276591788305</x:v>
      </x:c>
      <x:c r="W1315" s="34">
        <x:f t="shared" si="741"/>
        <x:v>0.97713888418112471</x:v>
      </x:c>
      <x:c r="X1315" s="34">
        <x:f t="shared" si="742"/>
        <x:v>0.10444681533104858</x:v>
      </x:c>
      <x:c r="Y1315" s="34">
        <x:f t="shared" si="766"/>
        <x:v>0.99998626710299976</x:v>
      </x:c>
      <x:c r="Z1315" s="34">
        <x:f t="shared" si="743"/>
        <x:v>0.11653172693176912</x:v>
      </x:c>
      <x:c r="AA1315" s="34">
        <x:f t="shared" si="744"/>
        <x:v>0.12207108950516216</x:v>
      </x:c>
      <x:c r="AB1315" s="34">
        <x:f t="shared" si="745"/>
        <x:v>0.97712546523347332</x:v>
      </x:c>
      <x:c r="AC1315" s="34">
        <x:f t="shared" si="746"/>
        <x:v>0.10444538097369163</x:v>
      </x:c>
      <x:c r="AD1315" s="34">
        <x:f t="shared" si="747"/>
        <x:v>1.3201736626440963</x:v>
      </x:c>
      <x:c r="AE1315" s="34">
        <x:f t="shared" si="767"/>
        <x:v>1.3687986164701036</x:v>
      </x:c>
      <x:c r="AF1315" s="33">
        <x:f t="shared" si="748"/>
        <x:v>-3.5523818654494721E-2</x:v>
      </x:c>
      <x:c r="AG1315" s="33">
        <x:f t="shared" si="768"/>
        <x:v>-3.1108514935878073E-3</x:v>
      </x:c>
      <x:c r="AH1315" s="30">
        <x:f t="shared" si="769"/>
        <x:v>45747</x:v>
      </x:c>
      <x:c r="AI1315" s="36">
        <x:f t="shared" si="749"/>
        <x:v>2025</x:v>
      </x:c>
      <x:c r="AJ1315" s="36">
        <x:f t="shared" si="750"/>
        <x:v>4</x:v>
      </x:c>
      <x:c r="AK1315" s="26">
        <x:f t="shared" si="751"/>
        <x:v>0</x:v>
      </x:c>
      <x:c r="AL1315" s="34">
        <x:f t="shared" si="770"/>
        <x:v>1.3470733070913847</x:v>
      </x:c>
      <x:c r="AM1315" s="35" t="str">
        <x:f t="shared" si="752"/>
      </x:c>
      <x:c r="AN1315" s="34">
        <x:f t="shared" si="771"/>
        <x:v>1.3687986164701036</x:v>
      </x:c>
      <x:c r="AO1315" s="35">
        <x:f t="shared" si="753"/>
        <x:v>-3.5523818654494721E-2</x:v>
      </x:c>
      <x:c r="AP1315" s="31">
        <x:f t="shared" si="754"/>
        <x:v>1</x:v>
      </x:c>
      <x:c r="AQ1315" s="26" t="b">
        <x:f t="shared" si="755"/>
        <x:v>1</x:v>
      </x:c>
    </x:row>
    <x:row r="1316">
      <x:c r="A1316" s="30" t="n">
        <x:f>'净值底稿'!A1278</x:f>
        <x:v>45756</x:v>
      </x:c>
      <x:c r="B1316" s="32" t="n">
        <x:f>'净值底稿'!F1278</x:f>
        <x:v>1.68867659446555</x:v>
      </x:c>
      <x:c r="C1316" s="32" t="n">
        <x:f>'净值底稿'!O1278</x:f>
        <x:v>1.2909395680743447</x:v>
      </x:c>
      <x:c r="D1316" s="32" t="n">
        <x:f>'净值底稿'!P1278</x:f>
        <x:v>1.7506</x:v>
      </x:c>
      <x:c r="E1316" s="32" t="n">
        <x:f>'净值底稿'!Q1278</x:f>
        <x:v>2.5405</x:v>
      </x:c>
      <x:c r="F1316" s="33">
        <x:f t="shared" si="756"/>
        <x:v>2.2470262470343227E-2</x:v>
      </x:c>
      <x:c r="G1316" s="33">
        <x:f t="shared" si="757"/>
        <x:v>1.8953240738885935E-2</x:v>
      </x:c>
      <x:c r="H1316" s="33">
        <x:f t="shared" si="758"/>
        <x:v>2.2854530910754178E-4</x:v>
      </x:c>
      <x:c r="I1316" s="33">
        <x:f t="shared" si="759"/>
        <x:v>1.4617197172411167E-2</x:v>
      </x:c>
      <x:c r="J1316" s="34">
        <x:f t="shared" si="760"/>
        <x:v>0.11915022542204834</x:v>
      </x:c>
      <x:c r="K1316" s="34">
        <x:f t="shared" si="761"/>
        <x:v>0.12438473225181158</x:v>
      </x:c>
      <x:c r="L1316" s="34">
        <x:f t="shared" si="762"/>
        <x:v>0.97734878267496195</x:v>
      </x:c>
      <x:c r="M1316" s="34">
        <x:f t="shared" si="763"/>
        <x:v>0.10597207970113168</x:v>
      </x:c>
      <x:c r="N1316" s="34">
        <x:f t="shared" si="734"/>
        <x:v>1.3268558200499536</x:v>
      </x:c>
      <x:c r="O1316" s="35">
        <x:f t="shared" si="735"/>
        <x:v>0.18354289440784249</x:v>
      </x:c>
      <x:c r="P1316" s="26" t="b">
        <x:f t="shared" si="736"/>
        <x:v>0</x:v>
      </x:c>
      <x:c r="Q1316" s="26" t="b">
        <x:f t="shared" si="737"/>
        <x:v>0</x:v>
      </x:c>
      <x:c r="R1316" s="26" t="b">
        <x:f t="shared" si="738"/>
        <x:v>0</x:v>
      </x:c>
      <x:c r="S1316" s="26" t="b">
        <x:f t="shared" si="764"/>
        <x:v>0</x:v>
      </x:c>
      <x:c r="T1316" s="26" t="str">
        <x:f t="shared" si="765"/>
        <x:v>不调</x:v>
      </x:c>
      <x:c r="U1316" s="34">
        <x:f t="shared" si="739"/>
        <x:v>0.11915022542204834</x:v>
      </x:c>
      <x:c r="V1316" s="34">
        <x:f t="shared" si="740"/>
        <x:v>0.12438473225181158</x:v>
      </x:c>
      <x:c r="W1316" s="34">
        <x:f t="shared" si="741"/>
        <x:v>0.97734878267496195</x:v>
      </x:c>
      <x:c r="X1316" s="34">
        <x:f t="shared" si="742"/>
        <x:v>0.10597207970113168</x:v>
      </x:c>
      <x:c r="Y1316" s="34">
        <x:f t="shared" si="766"/>
        <x:v>0.99998626710299976</x:v>
      </x:c>
      <x:c r="Z1316" s="34">
        <x:f t="shared" si="743"/>
        <x:v>0.11914858914427506</x:v>
      </x:c>
      <x:c r="AA1316" s="34">
        <x:f t="shared" si="744"/>
        <x:v>0.12438302408909517</x:v>
      </x:c>
      <x:c r="AB1316" s="34">
        <x:f t="shared" si="745"/>
        <x:v>0.97733536084479611</x:v>
      </x:c>
      <x:c r="AC1316" s="34">
        <x:f t="shared" si="746"/>
        <x:v>0.10597062439747625</x:v>
      </x:c>
      <x:c r="AD1316" s="34">
        <x:f t="shared" si="747"/>
        <x:v>1.3268375984756426</x:v>
      </x:c>
      <x:c r="AE1316" s="34">
        <x:f t="shared" si="767"/>
        <x:v>1.3687986164701036</x:v>
      </x:c>
      <x:c r="AF1316" s="33">
        <x:f t="shared" si="748"/>
        <x:v>-3.0655362658585372E-2</x:v>
      </x:c>
      <x:c r="AG1316" s="33">
        <x:f t="shared" si="768"/>
        <x:v>5.0477721379469376E-3</x:v>
      </x:c>
      <x:c r="AH1316" s="30">
        <x:f t="shared" si="769"/>
        <x:v>45747</x:v>
      </x:c>
      <x:c r="AI1316" s="36">
        <x:f t="shared" si="749"/>
        <x:v>2025</x:v>
      </x:c>
      <x:c r="AJ1316" s="36">
        <x:f t="shared" si="750"/>
        <x:v>4</x:v>
      </x:c>
      <x:c r="AK1316" s="26">
        <x:f t="shared" si="751"/>
        <x:v>0</x:v>
      </x:c>
      <x:c r="AL1316" s="34">
        <x:f t="shared" si="770"/>
        <x:v>1.3470733070913847</x:v>
      </x:c>
      <x:c r="AM1316" s="35" t="str">
        <x:f t="shared" si="752"/>
      </x:c>
      <x:c r="AN1316" s="34">
        <x:f t="shared" si="771"/>
        <x:v>1.3687986164701036</x:v>
      </x:c>
      <x:c r="AO1316" s="35">
        <x:f t="shared" si="753"/>
        <x:v>-3.0655362658585372E-2</x:v>
      </x:c>
      <x:c r="AP1316" s="31">
        <x:f t="shared" si="754"/>
        <x:v>1</x:v>
      </x:c>
      <x:c r="AQ1316" s="26" t="b">
        <x:f t="shared" si="755"/>
        <x:v>1</x:v>
      </x:c>
    </x:row>
    <x:row r="1317">
      <x:c r="A1317" s="30" t="n">
        <x:f>'净值底稿'!A1279</x:f>
        <x:v>45757</x:v>
      </x:c>
      <x:c r="B1317" s="32" t="n">
        <x:f>'净值底稿'!F1279</x:f>
        <x:v>1.7357045156729825</x:v>
      </x:c>
      <x:c r="C1317" s="32" t="n">
        <x:f>'净值底稿'!O1279</x:f>
        <x:v>1.3191043533329463</x:v>
      </x:c>
      <x:c r="D1317" s="32" t="n">
        <x:f>'净值底稿'!P1279</x:f>
        <x:v>1.7503</x:v>
      </x:c>
      <x:c r="E1317" s="32" t="n">
        <x:f>'净值底稿'!Q1279</x:f>
        <x:v>2.5839</x:v>
      </x:c>
      <x:c r="F1317" s="33">
        <x:f t="shared" si="756"/>
        <x:v>2.7848980297092485E-2</x:v>
      </x:c>
      <x:c r="G1317" s="33">
        <x:f t="shared" si="757"/>
        <x:v>2.1817276311868028E-2</x:v>
      </x:c>
      <x:c r="H1317" s="33">
        <x:f t="shared" si="758"/>
        <x:v>-1.7136981606302726E-4</x:v>
      </x:c>
      <x:c r="I1317" s="33">
        <x:f t="shared" si="759"/>
        <x:v>1.7083251328478433E-2</x:v>
      </x:c>
      <x:c r="J1317" s="34">
        <x:f t="shared" si="760"/>
        <x:v>0.12246675585578035</x:v>
      </x:c>
      <x:c r="K1317" s="34">
        <x:f t="shared" si="761"/>
        <x:v>0.12709672289415269</x:v>
      </x:c>
      <x:c r="L1317" s="34">
        <x:f t="shared" si="762"/>
        <x:v>0.97716787506377623</x:v>
      </x:c>
      <x:c r="M1317" s="34">
        <x:f t="shared" si="763"/>
        <x:v>0.10778094720749412</x:v>
      </x:c>
      <x:c r="N1317" s="34">
        <x:f t="shared" si="734"/>
        <x:v>1.3345123010212034</x:v>
      </x:c>
      <x:c r="O1317" s="35">
        <x:f t="shared" si="735"/>
        <x:v>0.18700725243143926</x:v>
      </x:c>
      <x:c r="P1317" s="26" t="b">
        <x:f t="shared" si="736"/>
        <x:v>0</x:v>
      </x:c>
      <x:c r="Q1317" s="26" t="b">
        <x:f t="shared" si="737"/>
        <x:v>0</x:v>
      </x:c>
      <x:c r="R1317" s="26" t="b">
        <x:f t="shared" si="738"/>
        <x:v>0</x:v>
      </x:c>
      <x:c r="S1317" s="26" t="b">
        <x:f t="shared" si="764"/>
        <x:v>0</x:v>
      </x:c>
      <x:c r="T1317" s="26" t="str">
        <x:f t="shared" si="765"/>
        <x:v>不调</x:v>
      </x:c>
      <x:c r="U1317" s="34">
        <x:f t="shared" si="739"/>
        <x:v>0.12246675585578035</x:v>
      </x:c>
      <x:c r="V1317" s="34">
        <x:f t="shared" si="740"/>
        <x:v>0.12709672289415269</x:v>
      </x:c>
      <x:c r="W1317" s="34">
        <x:f t="shared" si="741"/>
        <x:v>0.97716787506377623</x:v>
      </x:c>
      <x:c r="X1317" s="34">
        <x:f t="shared" si="742"/>
        <x:v>0.10778094720749412</x:v>
      </x:c>
      <x:c r="Y1317" s="34">
        <x:f t="shared" si="766"/>
        <x:v>0.99998626710299976</x:v>
      </x:c>
      <x:c r="Z1317" s="34">
        <x:f t="shared" si="743"/>
        <x:v>0.12246507403243623</x:v>
      </x:c>
      <x:c r="AA1317" s="34">
        <x:f t="shared" si="744"/>
        <x:v>0.12709497748794812</x:v>
      </x:c>
      <x:c r="AB1317" s="34">
        <x:f t="shared" si="745"/>
        <x:v>0.97715445571799608</x:v>
      </x:c>
      <x:c r="AC1317" s="34">
        <x:f t="shared" si="746"/>
        <x:v>0.10777946706284754</x:v>
      </x:c>
      <x:c r="AD1317" s="34">
        <x:f t="shared" si="747"/>
        <x:v>1.3344939743012281</x:v>
      </x:c>
      <x:c r="AE1317" s="34">
        <x:f t="shared" si="767"/>
        <x:v>1.3687986164701036</x:v>
      </x:c>
      <x:c r="AF1317" s="33">
        <x:f t="shared" si="748"/>
        <x:v>-2.5061862100168808E-2</x:v>
      </x:c>
      <x:c r="AG1317" s="33">
        <x:f t="shared" si="768"/>
        <x:v>5.7703940816733468E-3</x:v>
      </x:c>
      <x:c r="AH1317" s="30">
        <x:f t="shared" si="769"/>
        <x:v>45747</x:v>
      </x:c>
      <x:c r="AI1317" s="36">
        <x:f t="shared" si="749"/>
        <x:v>2025</x:v>
      </x:c>
      <x:c r="AJ1317" s="36">
        <x:f t="shared" si="750"/>
        <x:v>4</x:v>
      </x:c>
      <x:c r="AK1317" s="26">
        <x:f t="shared" si="751"/>
        <x:v>0</x:v>
      </x:c>
      <x:c r="AL1317" s="34">
        <x:f t="shared" si="770"/>
        <x:v>1.3470733070913847</x:v>
      </x:c>
      <x:c r="AM1317" s="35" t="str">
        <x:f t="shared" si="752"/>
      </x:c>
      <x:c r="AN1317" s="34">
        <x:f t="shared" si="771"/>
        <x:v>1.3687986164701036</x:v>
      </x:c>
      <x:c r="AO1317" s="35">
        <x:f t="shared" si="753"/>
        <x:v>-2.5061862100168808E-2</x:v>
      </x:c>
      <x:c r="AP1317" s="31">
        <x:f t="shared" si="754"/>
        <x:v>1</x:v>
      </x:c>
      <x:c r="AQ1317" s="26" t="b">
        <x:f t="shared" si="755"/>
        <x:v>1</x:v>
      </x:c>
    </x:row>
    <x:row r="1318">
      <x:c r="A1318" s="30" t="n">
        <x:f>'净值底稿'!A1280</x:f>
        <x:v>45758</x:v>
      </x:c>
      <x:c r="B1318" s="32" t="n">
        <x:f>'净值底稿'!F1280</x:f>
        <x:v>1.7817629171992202</x:v>
      </x:c>
      <x:c r="C1318" s="32" t="n">
        <x:f>'净值底稿'!O1280</x:f>
        <x:v>1.3304572415519067</x:v>
      </x:c>
      <x:c r="D1318" s="32" t="n">
        <x:f>'净值底稿'!P1280</x:f>
        <x:v>1.7505</x:v>
      </x:c>
      <x:c r="E1318" s="32" t="n">
        <x:f>'净值底稿'!Q1280</x:f>
        <x:v>2.6377</x:v>
      </x:c>
      <x:c r="F1318" s="33">
        <x:f t="shared" si="756"/>
        <x:v>2.6535853948838506E-2</x:v>
      </x:c>
      <x:c r="G1318" s="33">
        <x:f t="shared" si="757"/>
        <x:v>8.6065125858127978E-3</x:v>
      </x:c>
      <x:c r="H1318" s="33">
        <x:f t="shared" si="758"/>
        <x:v>1.1426612580689444E-4</x:v>
      </x:c>
      <x:c r="I1318" s="33">
        <x:f t="shared" si="759"/>
        <x:v>2.0821239212043929E-2</x:v>
      </x:c>
      <x:c r="J1318" s="34">
        <x:f t="shared" si="760"/>
        <x:v>0.12571478935079464</x:v>
      </x:c>
      <x:c r="K1318" s="34">
        <x:f t="shared" si="761"/>
        <x:v>0.12818882201129175</x:v>
      </x:c>
      <x:c r="L1318" s="34">
        <x:f t="shared" si="762"/>
        <x:v>0.97726611137196595</x:v>
      </x:c>
      <x:c r="M1318" s="34">
        <x:f t="shared" si="763"/>
        <x:v>0.1100235691287097</x:v>
      </x:c>
      <x:c r="N1318" s="34">
        <x:f t="shared" si="734"/>
        <x:v>1.341193291862762</x:v>
      </x:c>
      <x:c r="O1318" s="35">
        <x:f t="shared" si="735"/>
        <x:v>0.18931172180964587</x:v>
      </x:c>
      <x:c r="P1318" s="26" t="b">
        <x:f t="shared" si="736"/>
        <x:v>0</x:v>
      </x:c>
      <x:c r="Q1318" s="26" t="b">
        <x:f t="shared" si="737"/>
        <x:v>0</x:v>
      </x:c>
      <x:c r="R1318" s="26" t="b">
        <x:f t="shared" si="738"/>
        <x:v>0</x:v>
      </x:c>
      <x:c r="S1318" s="26" t="b">
        <x:f t="shared" si="764"/>
        <x:v>0</x:v>
      </x:c>
      <x:c r="T1318" s="26" t="str">
        <x:f t="shared" si="765"/>
        <x:v>不调</x:v>
      </x:c>
      <x:c r="U1318" s="34">
        <x:f t="shared" si="739"/>
        <x:v>0.12571478935079464</x:v>
      </x:c>
      <x:c r="V1318" s="34">
        <x:f t="shared" si="740"/>
        <x:v>0.12818882201129175</x:v>
      </x:c>
      <x:c r="W1318" s="34">
        <x:f t="shared" si="741"/>
        <x:v>0.97726611137196595</x:v>
      </x:c>
      <x:c r="X1318" s="34">
        <x:f t="shared" si="742"/>
        <x:v>0.1100235691287097</x:v>
      </x:c>
      <x:c r="Y1318" s="34">
        <x:f t="shared" si="766"/>
        <x:v>0.99998626710299976</x:v>
      </x:c>
      <x:c r="Z1318" s="34">
        <x:f t="shared" si="743"/>
        <x:v>0.12571306292254109</x:v>
      </x:c>
      <x:c r="AA1318" s="34">
        <x:f t="shared" si="744"/>
        <x:v>0.12818706160740248</x:v>
      </x:c>
      <x:c r="AB1318" s="34">
        <x:f t="shared" si="745"/>
        <x:v>0.97725269067711662</x:v>
      </x:c>
      <x:c r="AC1318" s="34">
        <x:f t="shared" si="746"/>
        <x:v>0.11002205818636725</x:v>
      </x:c>
      <x:c r="AD1318" s="34">
        <x:f t="shared" si="747"/>
        <x:v>1.3411748733934277</x:v>
      </x:c>
      <x:c r="AE1318" s="34">
        <x:f t="shared" si="767"/>
        <x:v>1.3687986164701036</x:v>
      </x:c>
      <x:c r="AF1318" s="33">
        <x:f t="shared" si="748"/>
        <x:v>-2.0181013294645833E-2</x:v>
      </x:c>
      <x:c r="AG1318" s="33">
        <x:f t="shared" si="768"/>
        <x:v>5.0063164172007291E-3</x:v>
      </x:c>
      <x:c r="AH1318" s="30">
        <x:f t="shared" si="769"/>
        <x:v>45747</x:v>
      </x:c>
      <x:c r="AI1318" s="36">
        <x:f t="shared" si="749"/>
        <x:v>2025</x:v>
      </x:c>
      <x:c r="AJ1318" s="36">
        <x:f t="shared" si="750"/>
        <x:v>4</x:v>
      </x:c>
      <x:c r="AK1318" s="26">
        <x:f t="shared" si="751"/>
        <x:v>0</x:v>
      </x:c>
      <x:c r="AL1318" s="34">
        <x:f t="shared" si="770"/>
        <x:v>1.3470733070913847</x:v>
      </x:c>
      <x:c r="AM1318" s="35" t="str">
        <x:f t="shared" si="752"/>
      </x:c>
      <x:c r="AN1318" s="34">
        <x:f t="shared" si="771"/>
        <x:v>1.3687986164701036</x:v>
      </x:c>
      <x:c r="AO1318" s="35">
        <x:f t="shared" si="753"/>
        <x:v>-2.0181013294645833E-2</x:v>
      </x:c>
      <x:c r="AP1318" s="31">
        <x:f t="shared" si="754"/>
        <x:v>1</x:v>
      </x:c>
      <x:c r="AQ1318" s="26" t="b">
        <x:f t="shared" si="755"/>
        <x:v>1</x:v>
      </x:c>
    </x:row>
    <x:row r="1319">
      <x:c r="A1319" s="30" t="n">
        <x:f>'净值底稿'!A1281</x:f>
        <x:v>45761</x:v>
      </x:c>
      <x:c r="B1319" s="32" t="n">
        <x:f>'净值底稿'!F1281</x:f>
        <x:v>1.7982601576925323</x:v>
      </x:c>
      <x:c r="C1319" s="32" t="n">
        <x:f>'净值底稿'!O1281</x:f>
        <x:v>1.346682570437056</x:v>
      </x:c>
      <x:c r="D1319" s="32" t="n">
        <x:f>'净值底稿'!P1281</x:f>
        <x:v>1.7504</x:v>
      </x:c>
      <x:c r="E1319" s="32" t="n">
        <x:f>'净值底稿'!Q1281</x:f>
        <x:v>2.6563</x:v>
      </x:c>
      <x:c r="F1319" s="33">
        <x:f t="shared" si="756"/>
        <x:v>9.258942552943239E-3</x:v>
      </x:c>
      <x:c r="G1319" s="33">
        <x:f t="shared" si="757"/>
        <x:v>1.2195302771416561E-2</x:v>
      </x:c>
      <x:c r="H1319" s="33">
        <x:f t="shared" si="758"/>
        <x:v>-5.7126535275675572E-5</x:v>
      </x:c>
      <x:c r="I1319" s="33">
        <x:f t="shared" si="759"/>
        <x:v>7.0515979830911846E-3</x:v>
      </x:c>
      <x:c r="J1319" s="34">
        <x:f t="shared" si="760"/>
        <x:v>0.12687703295029543</x:v>
      </x:c>
      <x:c r="K1319" s="34">
        <x:f t="shared" si="761"/>
        <x:v>0.12975034163508298</x:v>
      </x:c>
      <x:c r="L1319" s="34">
        <x:f t="shared" si="762"/>
        <x:v>0.97719686361680935</x:v>
      </x:c>
      <x:c r="M1319" s="34">
        <x:f t="shared" si="763"/>
        <x:v>0.11079788950996977</x:v>
      </x:c>
      <x:c r="N1319" s="34">
        <x:f t="shared" si="734"/>
        <x:v>1.3446221277121575</x:v>
      </x:c>
      <x:c r="O1319" s="35">
        <x:f t="shared" si="735"/>
        <x:v>0.19085464183311024</x:v>
      </x:c>
      <x:c r="P1319" s="26" t="b">
        <x:f t="shared" si="736"/>
        <x:v>0</x:v>
      </x:c>
      <x:c r="Q1319" s="26" t="b">
        <x:f t="shared" si="737"/>
        <x:v>0</x:v>
      </x:c>
      <x:c r="R1319" s="26" t="b">
        <x:f t="shared" si="738"/>
        <x:v>0</x:v>
      </x:c>
      <x:c r="S1319" s="26" t="b">
        <x:f t="shared" si="764"/>
        <x:v>0</x:v>
      </x:c>
      <x:c r="T1319" s="26" t="str">
        <x:f t="shared" si="765"/>
        <x:v>不调</x:v>
      </x:c>
      <x:c r="U1319" s="34">
        <x:f t="shared" si="739"/>
        <x:v>0.12687703295029543</x:v>
      </x:c>
      <x:c r="V1319" s="34">
        <x:f t="shared" si="740"/>
        <x:v>0.12975034163508298</x:v>
      </x:c>
      <x:c r="W1319" s="34">
        <x:f t="shared" si="741"/>
        <x:v>0.97719686361680935</x:v>
      </x:c>
      <x:c r="X1319" s="34">
        <x:f t="shared" si="742"/>
        <x:v>0.11079788950996977</x:v>
      </x:c>
      <x:c r="Y1319" s="34">
        <x:f t="shared" si="766"/>
        <x:v>0.99995880187477393</x:v>
      </x:c>
      <x:c r="Z1319" s="34">
        <x:f t="shared" si="743"/>
        <x:v>0.12687180585440364</x:v>
      </x:c>
      <x:c r="AA1319" s="34">
        <x:f t="shared" si="744"/>
        <x:v>0.12974499616426016</x:v>
      </x:c>
      <x:c r="AB1319" s="34">
        <x:f t="shared" si="745"/>
        <x:v>0.97715660493805157</x:v>
      </x:c>
      <x:c r="AC1319" s="34">
        <x:f t="shared" si="746"/>
        <x:v>0.11079332484464295</x:v>
      </x:c>
      <x:c r="AD1319" s="34">
        <x:f t="shared" si="747"/>
        <x:v>1.3445667318013581</x:v>
      </x:c>
      <x:c r="AE1319" s="34">
        <x:f t="shared" si="767"/>
        <x:v>1.3687986164701036</x:v>
      </x:c>
      <x:c r="AF1319" s="33">
        <x:f t="shared" si="748"/>
        <x:v>-1.7703031240077771E-2</x:v>
      </x:c>
      <x:c r="AG1319" s="33">
        <x:f t="shared" si="768"/>
        <x:v>2.529020245770397E-3</x:v>
      </x:c>
      <x:c r="AH1319" s="30">
        <x:f t="shared" si="769"/>
        <x:v>45747</x:v>
      </x:c>
      <x:c r="AI1319" s="36">
        <x:f t="shared" si="749"/>
        <x:v>2025</x:v>
      </x:c>
      <x:c r="AJ1319" s="36">
        <x:f t="shared" si="750"/>
        <x:v>4</x:v>
      </x:c>
      <x:c r="AK1319" s="26">
        <x:f t="shared" si="751"/>
        <x:v>0</x:v>
      </x:c>
      <x:c r="AL1319" s="34">
        <x:f t="shared" si="770"/>
        <x:v>1.3470733070913847</x:v>
      </x:c>
      <x:c r="AM1319" s="35" t="str">
        <x:f t="shared" si="752"/>
      </x:c>
      <x:c r="AN1319" s="34">
        <x:f t="shared" si="771"/>
        <x:v>1.3687986164701036</x:v>
      </x:c>
      <x:c r="AO1319" s="35">
        <x:f t="shared" si="753"/>
        <x:v>-1.7703031240077771E-2</x:v>
      </x:c>
      <x:c r="AP1319" s="31">
        <x:f t="shared" si="754"/>
        <x:v>1</x:v>
      </x:c>
      <x:c r="AQ1319" s="26" t="b">
        <x:f t="shared" si="755"/>
        <x:v>1</x:v>
      </x:c>
    </x:row>
    <x:row r="1320">
      <x:c r="A1320" s="30" t="n">
        <x:f>'净值底稿'!A1282</x:f>
        <x:v>45762</x:v>
      </x:c>
      <x:c r="B1320" s="32" t="n">
        <x:f>'净值底稿'!F1282</x:f>
        <x:v>1.78584064449208</x:v>
      </x:c>
      <x:c r="C1320" s="32" t="n">
        <x:f>'净值底稿'!O1282</x:f>
        <x:v>1.345690738090144</x:v>
      </x:c>
      <x:c r="D1320" s="32" t="n">
        <x:f>'净值底稿'!P1282</x:f>
        <x:v>1.7504</x:v>
      </x:c>
      <x:c r="E1320" s="32" t="n">
        <x:f>'净值底稿'!Q1282</x:f>
        <x:v>2.6579</x:v>
      </x:c>
      <x:c r="F1320" s="33">
        <x:f t="shared" si="756"/>
        <x:v>-6.9064051423952666E-3</x:v>
      </x:c>
      <x:c r="G1320" s="33">
        <x:f t="shared" si="757"/>
        <x:v>-7.3650047062701063E-4</x:v>
      </x:c>
      <x:c r="H1320" s="33">
        <x:f t="shared" si="758"/>
        <x:v>0</x:v>
      </x:c>
      <x:c r="I1320" s="33">
        <x:f t="shared" si="759"/>
        <x:v>6.0234160298167083E-4</x:v>
      </x:c>
      <x:c r="J1320" s="34">
        <x:f t="shared" si="760"/>
        <x:v>0.1259955777620258</x:v>
      </x:c>
      <x:c r="K1320" s="34">
        <x:f t="shared" si="761"/>
        <x:v>0.12964943891352368</x:v>
      </x:c>
      <x:c r="L1320" s="34">
        <x:f t="shared" si="762"/>
        <x:v>0.97715660493805157</x:v>
      </x:c>
      <x:c r="M1320" s="34">
        <x:f t="shared" si="763"/>
        <x:v>0.11086006027352954</x:v>
      </x:c>
      <x:c r="N1320" s="34">
        <x:f t="shared" si="734"/>
        <x:v>1.3436616818871305</x:v>
      </x:c>
      <x:c r="O1320" s="35">
        <x:f t="shared" si="735"/>
        <x:v>0.19025995912639565</x:v>
      </x:c>
      <x:c r="P1320" s="26" t="b">
        <x:f t="shared" si="736"/>
        <x:v>0</x:v>
      </x:c>
      <x:c r="Q1320" s="26" t="b">
        <x:f t="shared" si="737"/>
        <x:v>0</x:v>
      </x:c>
      <x:c r="R1320" s="26" t="b">
        <x:f t="shared" si="738"/>
        <x:v>0</x:v>
      </x:c>
      <x:c r="S1320" s="26" t="b">
        <x:f t="shared" si="764"/>
        <x:v>0</x:v>
      </x:c>
      <x:c r="T1320" s="26" t="str">
        <x:f t="shared" si="765"/>
        <x:v>不调</x:v>
      </x:c>
      <x:c r="U1320" s="34">
        <x:f t="shared" si="739"/>
        <x:v>0.1259955777620258</x:v>
      </x:c>
      <x:c r="V1320" s="34">
        <x:f t="shared" si="740"/>
        <x:v>0.12964943891352368</x:v>
      </x:c>
      <x:c r="W1320" s="34">
        <x:f t="shared" si="741"/>
        <x:v>0.97715660493805157</x:v>
      </x:c>
      <x:c r="X1320" s="34">
        <x:f t="shared" si="742"/>
        <x:v>0.11086006027352954</x:v>
      </x:c>
      <x:c r="Y1320" s="34">
        <x:f t="shared" si="766"/>
        <x:v>0.99998626710299976</x:v>
      </x:c>
      <x:c r="Z1320" s="34">
        <x:f t="shared" si="743"/>
        <x:v>0.1259938474777339</x:v>
      </x:c>
      <x:c r="AA1320" s="34">
        <x:f t="shared" si="744"/>
        <x:v>0.12964765845113294</x:v>
      </x:c>
      <x:c r="AB1320" s="34">
        <x:f t="shared" si="745"/>
        <x:v>0.97714318574704284</x:v>
      </x:c>
      <x:c r="AC1320" s="34">
        <x:f t="shared" si="746"/>
        <x:v>0.11085853784374036</x:v>
      </x:c>
      <x:c r="AD1320" s="34">
        <x:f t="shared" si="747"/>
        <x:v>1.3436432295196499</x:v>
      </x:c>
      <x:c r="AE1320" s="34">
        <x:f t="shared" si="767"/>
        <x:v>1.3687986164701036</x:v>
      </x:c>
      <x:c r="AF1320" s="33">
        <x:f t="shared" si="748"/>
        <x:v>-1.8377712139514779E-2</x:v>
      </x:c>
      <x:c r="AG1320" s="33">
        <x:f t="shared" si="768"/>
        <x:v>-6.8684005030450468E-4</x:v>
      </x:c>
      <x:c r="AH1320" s="30">
        <x:f t="shared" si="769"/>
        <x:v>45747</x:v>
      </x:c>
      <x:c r="AI1320" s="36">
        <x:f t="shared" si="749"/>
        <x:v>2025</x:v>
      </x:c>
      <x:c r="AJ1320" s="36">
        <x:f t="shared" si="750"/>
        <x:v>4</x:v>
      </x:c>
      <x:c r="AK1320" s="26">
        <x:f t="shared" si="751"/>
        <x:v>0</x:v>
      </x:c>
      <x:c r="AL1320" s="34">
        <x:f t="shared" si="770"/>
        <x:v>1.3470733070913847</x:v>
      </x:c>
      <x:c r="AM1320" s="35" t="str">
        <x:f t="shared" si="752"/>
      </x:c>
      <x:c r="AN1320" s="34">
        <x:f t="shared" si="771"/>
        <x:v>1.3687986164701036</x:v>
      </x:c>
      <x:c r="AO1320" s="35">
        <x:f t="shared" si="753"/>
        <x:v>-1.8377712139514779E-2</x:v>
      </x:c>
      <x:c r="AP1320" s="31">
        <x:f t="shared" si="754"/>
        <x:v>1</x:v>
      </x:c>
      <x:c r="AQ1320" s="26" t="b">
        <x:f t="shared" si="755"/>
        <x:v>1</x:v>
      </x:c>
    </x:row>
    <x:row r="1321">
      <x:c r="A1321" s="30" t="n">
        <x:f>'净值底稿'!A1283</x:f>
        <x:v>45763</x:v>
      </x:c>
      <x:c r="B1321" s="32" t="n">
        <x:f>'净值底稿'!F1283</x:f>
        <x:v>1.7622398503406176</x:v>
      </x:c>
      <x:c r="C1321" s="32" t="n">
        <x:f>'净值底稿'!O1283</x:f>
        <x:v>1.3315044070968487</x:v>
      </x:c>
      <x:c r="D1321" s="32" t="n">
        <x:f>'净值底稿'!P1283</x:f>
        <x:v>1.7513</x:v>
      </x:c>
      <x:c r="E1321" s="32" t="n">
        <x:f>'净值底稿'!Q1283</x:f>
        <x:v>2.7215</x:v>
      </x:c>
      <x:c r="F1321" s="33">
        <x:f t="shared" si="756"/>
        <x:v>-1.3215509583261231E-2</x:v>
      </x:c>
      <x:c r="G1321" s="33">
        <x:f t="shared" si="757"/>
        <x:v>-1.0542044016316088E-2</x:v>
      </x:c>
      <x:c r="H1321" s="33">
        <x:f t="shared" si="758"/>
        <x:v>5.1416819012795045E-4</x:v>
      </x:c>
      <x:c r="I1321" s="33">
        <x:f t="shared" si="759"/>
        <x:v>2.3928665487791045E-2</x:v>
      </x:c>
      <x:c r="J1321" s="34">
        <x:f t="shared" si="760"/>
        <x:v>0.12432877457895995</x:v>
      </x:c>
      <x:c r="K1321" s="34">
        <x:f t="shared" si="761"/>
        <x:v>0.12828090712912879</x:v>
      </x:c>
      <x:c r="L1321" s="34">
        <x:f t="shared" si="762"/>
        <x:v>0.9776456016903543</x:v>
      </x:c>
      <x:c r="M1321" s="34">
        <x:f t="shared" si="763"/>
        <x:v>0.11351123471226884</x:v>
      </x:c>
      <x:c r="N1321" s="34">
        <x:f t="shared" si="734"/>
        <x:v>1.3437665181107119</x:v>
      </x:c>
      <x:c r="O1321" s="35">
        <x:f t="shared" si="735"/>
        <x:v>0.18798628951050886</x:v>
      </x:c>
      <x:c r="P1321" s="26" t="b">
        <x:f t="shared" si="736"/>
        <x:v>0</x:v>
      </x:c>
      <x:c r="Q1321" s="26" t="b">
        <x:f t="shared" si="737"/>
        <x:v>0</x:v>
      </x:c>
      <x:c r="R1321" s="26" t="b">
        <x:f t="shared" si="738"/>
        <x:v>0</x:v>
      </x:c>
      <x:c r="S1321" s="26" t="b">
        <x:f t="shared" si="764"/>
        <x:v>0</x:v>
      </x:c>
      <x:c r="T1321" s="26" t="str">
        <x:f t="shared" si="765"/>
        <x:v>不调</x:v>
      </x:c>
      <x:c r="U1321" s="34">
        <x:f t="shared" si="739"/>
        <x:v>0.12432877457895995</x:v>
      </x:c>
      <x:c r="V1321" s="34">
        <x:f t="shared" si="740"/>
        <x:v>0.12828090712912879</x:v>
      </x:c>
      <x:c r="W1321" s="34">
        <x:f t="shared" si="741"/>
        <x:v>0.9776456016903543</x:v>
      </x:c>
      <x:c r="X1321" s="34">
        <x:f t="shared" si="742"/>
        <x:v>0.11351123471226884</x:v>
      </x:c>
      <x:c r="Y1321" s="34">
        <x:f t="shared" si="766"/>
        <x:v>0.99998626710299976</x:v>
      </x:c>
      <x:c r="Z1321" s="34">
        <x:f t="shared" si="743"/>
        <x:v>0.12432706718470449</x:v>
      </x:c>
      <x:c r="AA1321" s="34">
        <x:f t="shared" si="744"/>
        <x:v>0.12827914546064409</x:v>
      </x:c>
      <x:c r="AB1321" s="34">
        <x:f t="shared" si="745"/>
        <x:v>0.97763217578400352</x:v>
      </x:c>
      <x:c r="AC1321" s="34">
        <x:f t="shared" si="746"/>
        <x:v>0.11350967587417417</x:v>
      </x:c>
      <x:c r="AD1321" s="34">
        <x:f t="shared" si="747"/>
        <x:v>1.3437480643035264</x:v>
      </x:c>
      <x:c r="AE1321" s="34">
        <x:f t="shared" si="767"/>
        <x:v>1.3687986164701036</x:v>
      </x:c>
      <x:c r="AF1321" s="33">
        <x:f t="shared" si="748"/>
        <x:v>-1.8301123236943551E-2</x:v>
      </x:c>
      <x:c r="AG1321" s="33">
        <x:f t="shared" si="768"/>
        <x:v>7.8022782814102243E-5</x:v>
      </x:c>
      <x:c r="AH1321" s="30">
        <x:f t="shared" si="769"/>
        <x:v>45747</x:v>
      </x:c>
      <x:c r="AI1321" s="36">
        <x:f t="shared" si="749"/>
        <x:v>2025</x:v>
      </x:c>
      <x:c r="AJ1321" s="36">
        <x:f t="shared" si="750"/>
        <x:v>4</x:v>
      </x:c>
      <x:c r="AK1321" s="26">
        <x:f t="shared" si="751"/>
        <x:v>0</x:v>
      </x:c>
      <x:c r="AL1321" s="34">
        <x:f t="shared" si="770"/>
        <x:v>1.3470733070913847</x:v>
      </x:c>
      <x:c r="AM1321" s="35" t="str">
        <x:f t="shared" si="752"/>
      </x:c>
      <x:c r="AN1321" s="34">
        <x:f t="shared" si="771"/>
        <x:v>1.3687986164701036</x:v>
      </x:c>
      <x:c r="AO1321" s="35">
        <x:f t="shared" si="753"/>
        <x:v>-1.8301123236943551E-2</x:v>
      </x:c>
      <x:c r="AP1321" s="31">
        <x:f t="shared" si="754"/>
        <x:v>1</x:v>
      </x:c>
      <x:c r="AQ1321" s="26" t="b">
        <x:f t="shared" si="755"/>
        <x:v>1</x:v>
      </x:c>
    </x:row>
    <x:row r="1322">
      <x:c r="A1322" s="30" t="n">
        <x:f>'净值底稿'!A1284</x:f>
        <x:v>45764</x:v>
      </x:c>
      <x:c r="B1322" s="32" t="n">
        <x:f>'净值底稿'!F1284</x:f>
        <x:v>1.765601968600675</x:v>
      </x:c>
      <x:c r="C1322" s="32" t="n">
        <x:f>'净值底稿'!O1284</x:f>
        <x:v>1.3342885544124696</x:v>
      </x:c>
      <x:c r="D1322" s="32" t="n">
        <x:f>'净值底稿'!P1284</x:f>
        <x:v>1.7502</x:v>
      </x:c>
      <x:c r="E1322" s="32" t="n">
        <x:f>'净值底稿'!Q1284</x:f>
        <x:v>2.7384</x:v>
      </x:c>
      <x:c r="F1322" s="33">
        <x:f t="shared" si="756"/>
        <x:v>1.9078664345306695E-3</x:v>
      </x:c>
      <x:c r="G1322" s="33">
        <x:f t="shared" si="757"/>
        <x:v>2.0909786710292533E-3</x:v>
      </x:c>
      <x:c r="H1322" s="33">
        <x:f t="shared" si="758"/>
        <x:v>-6.2810483640729498E-4</x:v>
      </x:c>
      <x:c r="I1322" s="33">
        <x:f t="shared" si="759"/>
        <x:v>6.2098107661217039E-3</x:v>
      </x:c>
      <x:c r="J1322" s="34">
        <x:f t="shared" si="760"/>
        <x:v>0.12456426662308982</x:v>
      </x:c>
      <x:c r="K1322" s="34">
        <x:f t="shared" si="761"/>
        <x:v>0.12854737441774017</x:v>
      </x:c>
      <x:c r="L1322" s="34">
        <x:f t="shared" si="762"/>
        <x:v>0.97701812028616619</x:v>
      </x:c>
      <x:c r="M1322" s="34">
        <x:f t="shared" si="763"/>
        <x:v>0.11421454948147659</x:v>
      </x:c>
      <x:c r="N1322" s="34" t="n">
        <x:f t="shared" ref="N1322:N1385" si="772">SUM(J1322:M1322)</x:f>
        <x:v>1.3443443108084727</x:v>
      </x:c>
      <x:c r="O1322" s="35" t="n">
        <x:f t="shared" ref="O1322:O1385" si="773">IFERROR((J1322+K1322)/N1322,0)</x:f>
        <x:v>0.18827887990139347</x:v>
      </x:c>
      <x:c r="P1322" s="26" t="b">
        <x:f t="shared" ref="P1322:P1385" si="774">AND(MONTH(A1322)=12,OR(A1323="",YEAR(A1322)&lt;&gt;YEAR(A1323)))</x:f>
        <x:v>0</x:v>
      </x:c>
      <x:c r="Q1322" s="26" t="b">
        <x:f t="shared" ref="Q1322:Q1385" si="775">AND(MOD(MONTH(A1322),3)=0,OR(A1323="",MONTH(A1322)&lt;&gt;MONTH(A1323)))</x:f>
        <x:v>0</x:v>
      </x:c>
      <x:c r="R1322" s="26" t="b">
        <x:f t="shared" ref="R1322:R1385" si="776">OR(O1322&gt;$E$7,O1322&lt;$E$6)</x:f>
        <x:v>0</x:v>
      </x:c>
      <x:c r="S1322" s="26" t="b">
        <x:f t="shared" si="764"/>
        <x:v>0</x:v>
      </x:c>
      <x:c r="T1322" s="26" t="str">
        <x:f t="shared" si="765"/>
        <x:v>不调</x:v>
      </x:c>
      <x:c r="U1322" s="34" t="n">
        <x:f t="shared" ref="U1322:U1385" si="777">IF(OR(T1322="年末+季度",T1322="季度+动态"),N1322*$E$5/2,IF(T1322="季度",(J1322+K1322)/2,IF(T1322="动态",N1322*$E$5*IF(J1322+K1322=0,0.5,J1322/(J1322+K1322)),J1322)))</x:f>
        <x:v>0.12456426662308982</x:v>
      </x:c>
      <x:c r="V1322" s="34" t="n">
        <x:f t="shared" ref="V1322:V1385" si="778">IF(OR(T1322="年末+季度",T1322="季度+动态"),N1322*$E$5/2,IF(T1322="季度",(J1322+K1322)/2,IF(T1322="动态",N1322*$E$5*IF(J1322+K1322=0,0.5,K1322/(J1322+K1322)),K1322)))</x:f>
        <x:v>0.12854737441774017</x:v>
      </x:c>
      <x:c r="W1322" s="34" t="n">
        <x:f t="shared" ref="W1322:W1385" si="779">IF(OR(T1322="年末+季度",T1322="季度+动态",T1322="动态"),N1322*(1-$E$5)*IF(L1322+M1322=0,$B$7/($B$7+$B$8),L1322/(L1322+M1322)),L1322)</x:f>
        <x:v>0.9770181202861662</x:v>
      </x:c>
      <x:c r="X1322" s="34" t="n">
        <x:f t="shared" ref="X1322:X1385" si="780">IF(OR(T1322="年末+季度",T1322="季度+动态",T1322="动态"),N1322*(1-$E$5)*IF(L1322+M1322=0,$B$8/($B$7+$B$8),M1322/(L1322+M1322)),M1322)</x:f>
        <x:v>0.1142145494814766</x:v>
      </x:c>
      <x:c r="Y1322" s="34">
        <x:f t="shared" si="766"/>
        <x:v>0.99998626710299976</x:v>
      </x:c>
      <x:c r="Z1322" s="34" t="n">
        <x:f t="shared" ref="Z1322:Z1385" si="781">U1322*Y1322</x:f>
        <x:v>0.12456255599484638</x:v>
      </x:c>
      <x:c r="AA1322" s="34" t="n">
        <x:f t="shared" ref="AA1322:AA1385" si="782">V1322*Y1322</x:f>
        <x:v>0.12854560908988763</x:v>
      </x:c>
      <x:c r="AB1322" s="34" t="n">
        <x:f t="shared" ref="AB1322:AB1385" si="783">W1322*Y1322</x:f>
        <x:v>0.977004702996953</x:v>
      </x:c>
      <x:c r="AC1322" s="34" t="n">
        <x:f t="shared" ref="AC1322:AC1385" si="784">X1322*Y1322</x:f>
        <x:v>0.11421298098483264</x:v>
      </x:c>
      <x:c r="AD1322" s="34" t="n">
        <x:f t="shared" ref="AD1322:AD1385" si="785">SUM(Z1322:AC1322)</x:f>
        <x:v>1.3443258490665198</x:v>
      </x:c>
      <x:c r="AE1322" s="34">
        <x:f t="shared" si="767"/>
        <x:v>1.3687986164701036</x:v>
      </x:c>
      <x:c r="AF1322" s="33" t="n">
        <x:f t="shared" ref="AF1322:AF1385" si="786">AD1322/AE1322-1</x:f>
        <x:v>-0.01787901237560785</x:v>
      </x:c>
      <x:c r="AG1322" s="33">
        <x:f t="shared" si="768"/>
        <x:v>4.2997997790061859E-4</x:v>
      </x:c>
      <x:c r="AH1322" s="30">
        <x:f t="shared" si="769"/>
        <x:v>45747</x:v>
      </x:c>
      <x:c r="AI1322" s="36" t="n">
        <x:f t="shared" ref="AI1322:AI1385" si="787">YEAR(A1322)</x:f>
        <x:v>2025</x:v>
      </x:c>
      <x:c r="AJ1322" s="36" t="n">
        <x:f t="shared" ref="AJ1322:AJ1385" si="788">MONTH(A1322)</x:f>
        <x:v>4</x:v>
      </x:c>
      <x:c r="AK1322" s="26" t="n">
        <x:f t="shared" ref="AK1322:AK1385" si="789">IF(MONTH(A1322)&lt;&gt;MONTH(A1323),1,0)</x:f>
        <x:v>0</x:v>
      </x:c>
      <x:c r="AL1322" s="34">
        <x:f t="shared" si="770"/>
        <x:v>1.3470733070913847</x:v>
      </x:c>
      <x:c r="AM1322" s="35" t="str">
        <x:f t="shared" ref="AM1322:AM1385" si="790">IF(AK1322,AD1322/AL1322-1,"")</x:f>
      </x:c>
      <x:c r="AN1322" s="34">
        <x:f t="shared" si="771"/>
        <x:v>1.3687986164701036</x:v>
      </x:c>
      <x:c r="AO1322" s="35" t="n">
        <x:f t="shared" ref="AO1322:AO1385" si="791">AD1322/AN1322-1</x:f>
        <x:v>-0.01787901237560785</x:v>
      </x:c>
      <x:c r="AP1322" s="31" t="n">
        <x:f t="shared" ref="AP1322:AP1385" si="792">IFERROR(SUM(Z1322:AC1322)/AD1322,0)</x:f>
        <x:v>1</x:v>
      </x:c>
      <x:c r="AQ1322" s="26" t="b">
        <x:f t="shared" ref="AQ1322:AQ1385" si="793">AND(B1322&gt;0,C1322&gt;0,D1322&gt;0,E1322&gt;0)</x:f>
        <x:v>1</x:v>
      </x:c>
    </x:row>
    <x:row r="1323">
      <x:c r="A1323" s="30" t="n">
        <x:f>'净值底稿'!A1285</x:f>
        <x:v>45765</x:v>
      </x:c>
      <x:c r="B1323" s="32" t="n">
        <x:f>'净值底稿'!F1285</x:f>
        <x:v>1.7656873687960273</x:v>
      </x:c>
      <x:c r="C1323" s="32" t="n">
        <x:f>'净值底稿'!O1285</x:f>
        <x:v>1.3370337083875892</x:v>
      </x:c>
      <x:c r="D1323" s="32" t="n">
        <x:f>'净值底稿'!P1285</x:f>
        <x:v>1.7502</x:v>
      </x:c>
      <x:c r="E1323" s="32" t="n">
        <x:f>'净值底稿'!Q1285</x:f>
        <x:v>2.7456</x:v>
      </x:c>
      <x:c r="F1323" s="33" t="n">
        <x:f t="shared" ref="F1323:F1386" si="794">IFERROR(B1323/B1322-1,0)</x:f>
        <x:v>0.00004836888317472088</x:v>
      </x:c>
      <x:c r="G1323" s="33" t="n">
        <x:f t="shared" ref="G1323:G1386" si="795">IFERROR(C1323/C1322-1,0)</x:f>
        <x:v>0.0020573915335189152</x:v>
      </x:c>
      <x:c r="H1323" s="33" t="n">
        <x:f t="shared" ref="H1323:H1386" si="796">IFERROR(D1323/D1322-1,0)</x:f>
        <x:v>0</x:v>
      </x:c>
      <x:c r="I1323" s="33" t="n">
        <x:f t="shared" ref="I1323:I1386" si="797">IFERROR(E1323/E1322-1,0)</x:f>
        <x:v>0.002629272567922891</x:v>
      </x:c>
      <x:c r="J1323" s="34" t="n">
        <x:f t="shared" ref="J1323:J1386" si="798">Z1322*(1+F1323)</x:f>
        <x:v>0.12456858094656524</x:v>
      </x:c>
      <x:c r="K1323" s="34" t="n">
        <x:f t="shared" ref="K1323:K1386" si="799">AA1322*(1+G1323)</x:f>
        <x:v>0.1288100777377002</x:v>
      </x:c>
      <x:c r="L1323" s="34" t="n">
        <x:f t="shared" ref="L1323:L1386" si="800">AB1322*(1+H1323)</x:f>
        <x:v>0.977004702996953</x:v>
      </x:c>
      <x:c r="M1323" s="34" t="n">
        <x:f t="shared" ref="M1323:M1386" si="801">AC1322*(1+I1323)</x:f>
        <x:v>0.11451327804263675</x:v>
      </x:c>
      <x:c r="N1323" s="34">
        <x:f t="shared" si="772"/>
        <x:v>1.3448966397238553</x:v>
      </x:c>
      <x:c r="O1323" s="35">
        <x:f t="shared" si="773"/>
        <x:v>0.18840009797057056</x:v>
      </x:c>
      <x:c r="P1323" s="26" t="b">
        <x:f t="shared" si="774"/>
        <x:v>0</x:v>
      </x:c>
      <x:c r="Q1323" s="26" t="b">
        <x:f t="shared" si="775"/>
        <x:v>0</x:v>
      </x:c>
      <x:c r="R1323" s="26" t="b">
        <x:f t="shared" si="776"/>
        <x:v>0</x:v>
      </x:c>
      <x:c r="S1323" s="26" t="b">
        <x:f t="shared" ref="S1323:S1386" si="802">AND(OR(P1323,Q1323,R1323),A1323-AH1322&gt;$E$8)</x:f>
        <x:v>0</x:v>
      </x:c>
      <x:c r="T1323" s="26" t="str">
        <x:f t="shared" ref="T1323:T1386" si="803">IF(NOT(OR(P1323,Q1323,R1323)),"不调",IF(NOT(S1323),"间隔规则跳过",IF(P1323,"年末+季度",IF(AND(Q1323,R1323),"季度+动态",IF(Q1323,"季度","动态")))))</x:f>
        <x:v>不调</x:v>
      </x:c>
      <x:c r="U1323" s="34">
        <x:f t="shared" si="777"/>
        <x:v>0.12456858094656524</x:v>
      </x:c>
      <x:c r="V1323" s="34">
        <x:f t="shared" si="778"/>
        <x:v>0.1288100777377002</x:v>
      </x:c>
      <x:c r="W1323" s="34">
        <x:f t="shared" si="779"/>
        <x:v>0.97700470299695297</x:v>
      </x:c>
      <x:c r="X1323" s="34">
        <x:f t="shared" si="780"/>
        <x:v>0.11451327804263675</x:v>
      </x:c>
      <x:c r="Y1323" s="34" t="n">
        <x:f t="shared" ref="Y1323:Y1386" si="804">POWER(1-$H$5,(A1323-A1322)/$H$8)</x:f>
        <x:v>0.9999862671029998</x:v>
      </x:c>
      <x:c r="Z1323" s="34">
        <x:f t="shared" si="781"/>
        <x:v>0.12456687025907363</x:v>
      </x:c>
      <x:c r="AA1323" s="34">
        <x:f t="shared" si="782"/>
        <x:v>0.12880830880217004</x:v>
      </x:c>
      <x:c r="AB1323" s="34">
        <x:f t="shared" si="783"/>
        <x:v>0.97699128589199791</x:v>
      </x:c>
      <x:c r="AC1323" s="34">
        <x:f t="shared" si="784"/>
        <x:v>0.11451170544358423</x:v>
      </x:c>
      <x:c r="AD1323" s="34">
        <x:f t="shared" si="785"/>
        <x:v>1.3448781703968258</x:v>
      </x:c>
      <x:c r="AE1323" s="34" t="n">
        <x:f t="shared" ref="AE1323:AE1386" si="805">MAX(AE1322,AD1323)</x:f>
        <x:v>1.3687986164701036</x:v>
      </x:c>
      <x:c r="AF1323" s="33">
        <x:f t="shared" si="786"/>
        <x:v>-1.7475504274664266E-2</x:v>
      </x:c>
      <x:c r="AG1323" s="33" t="n">
        <x:f t="shared" ref="AG1323:AG1386" si="806">AD1323/AD1322-1</x:f>
        <x:v>0.00041085376041061217</x:v>
      </x:c>
      <x:c r="AH1323" s="30" t="n">
        <x:f t="shared" ref="AH1323:AH1386" si="807">IF(OR(T1323="年末+季度",T1323="季度+动态",T1323="季度",T1323="动态"),A1323,AH1322)</x:f>
        <x:v>45747</x:v>
      </x:c>
      <x:c r="AI1323" s="36">
        <x:f t="shared" si="787"/>
        <x:v>2025</x:v>
      </x:c>
      <x:c r="AJ1323" s="36">
        <x:f t="shared" si="788"/>
        <x:v>4</x:v>
      </x:c>
      <x:c r="AK1323" s="26">
        <x:f t="shared" si="789"/>
        <x:v>0</x:v>
      </x:c>
      <x:c r="AL1323" s="34" t="n">
        <x:f t="shared" ref="AL1323:AL1386" si="808">IF(AK1322,AD1322,AL1322)</x:f>
        <x:v>1.3470733070913847</x:v>
      </x:c>
      <x:c r="AM1323" s="35" t="str">
        <x:f t="shared" si="790"/>
      </x:c>
      <x:c r="AN1323" s="34" t="n">
        <x:f t="shared" ref="AN1323:AN1386" si="809">IF(AI1323&lt;&gt;AI1322,AD1323,MAX(AN1322,AD1323))</x:f>
        <x:v>1.3687986164701036</x:v>
      </x:c>
      <x:c r="AO1323" s="35">
        <x:f t="shared" si="791"/>
        <x:v>-1.7475504274664266E-2</x:v>
      </x:c>
      <x:c r="AP1323" s="31">
        <x:f t="shared" si="792"/>
        <x:v>1</x:v>
      </x:c>
      <x:c r="AQ1323" s="26" t="b">
        <x:f t="shared" si="793"/>
        <x:v>1</x:v>
      </x:c>
    </x:row>
    <x:row r="1324">
      <x:c r="A1324" s="30" t="n">
        <x:f>'净值底稿'!A1286</x:f>
        <x:v>45768</x:v>
      </x:c>
      <x:c r="B1324" s="32" t="n">
        <x:f>'净值底稿'!F1286</x:f>
        <x:v>1.80544568963765</x:v>
      </x:c>
      <x:c r="C1324" s="32" t="n">
        <x:f>'净值底稿'!O1286</x:f>
        <x:v>1.3601408783101352</x:v>
      </x:c>
      <x:c r="D1324" s="32" t="n">
        <x:f>'净值底稿'!P1286</x:f>
        <x:v>1.7493</x:v>
      </x:c>
      <x:c r="E1324" s="32" t="n">
        <x:f>'净值底稿'!Q1286</x:f>
        <x:v>2.7974</x:v>
      </x:c>
      <x:c r="F1324" s="33">
        <x:f t="shared" si="794"/>
        <x:v>2.2517191629870981E-2</x:v>
      </x:c>
      <x:c r="G1324" s="33">
        <x:f t="shared" si="795"/>
        <x:v>1.7282413882004688E-2</x:v>
      </x:c>
      <x:c r="H1324" s="33">
        <x:f t="shared" si="796"/>
        <x:v>-5.1422694549185799E-4</x:v>
      </x:c>
      <x:c r="I1324" s="33">
        <x:f t="shared" si="797"/>
        <x:v>1.886655011655014E-2</x:v>
      </x:c>
      <x:c r="J1324" s="34">
        <x:f t="shared" si="798"/>
        <x:v>0.12737176634743047</x:v>
      </x:c>
      <x:c r="K1324" s="34">
        <x:f t="shared" si="799"/>
        <x:v>0.13103442730633019</x:v>
      </x:c>
      <x:c r="L1324" s="34">
        <x:f t="shared" si="800"/>
        <x:v>0.9764888906472815</x:v>
      </x:c>
      <x:c r="M1324" s="34">
        <x:f t="shared" si="801"/>
        <x:v>0.11667214627326725</x:v>
      </x:c>
      <x:c r="N1324" s="34">
        <x:f t="shared" si="772"/>
        <x:v>1.3515672305743094</x:v>
      </x:c>
      <x:c r="O1324" s="35">
        <x:f t="shared" si="773"/>
        <x:v>0.19119004057530933</x:v>
      </x:c>
      <x:c r="P1324" s="26" t="b">
        <x:f t="shared" si="774"/>
        <x:v>0</x:v>
      </x:c>
      <x:c r="Q1324" s="26" t="b">
        <x:f t="shared" si="775"/>
        <x:v>0</x:v>
      </x:c>
      <x:c r="R1324" s="26" t="b">
        <x:f t="shared" si="776"/>
        <x:v>0</x:v>
      </x:c>
      <x:c r="S1324" s="26" t="b">
        <x:f t="shared" si="802"/>
        <x:v>0</x:v>
      </x:c>
      <x:c r="T1324" s="26" t="str">
        <x:f t="shared" si="803"/>
        <x:v>不调</x:v>
      </x:c>
      <x:c r="U1324" s="34">
        <x:f t="shared" si="777"/>
        <x:v>0.12737176634743047</x:v>
      </x:c>
      <x:c r="V1324" s="34">
        <x:f t="shared" si="778"/>
        <x:v>0.13103442730633019</x:v>
      </x:c>
      <x:c r="W1324" s="34">
        <x:f t="shared" si="779"/>
        <x:v>0.9764888906472815</x:v>
      </x:c>
      <x:c r="X1324" s="34">
        <x:f t="shared" si="780"/>
        <x:v>0.11667214627326725</x:v>
      </x:c>
      <x:c r="Y1324" s="34">
        <x:f t="shared" si="804"/>
        <x:v>0.99995880187477393</x:v>
      </x:c>
      <x:c r="Z1324" s="34">
        <x:f t="shared" si="781"/>
        <x:v>0.12736651886945022</x:v>
      </x:c>
      <x:c r="AA1324" s="34">
        <x:f t="shared" si="782"/>
        <x:v>0.13102902893358509</x:v>
      </x:c>
      <x:c r="AB1324" s="34">
        <x:f t="shared" si="783"/>
        <x:v>0.97644866113568274</x:v>
      </x:c>
      <x:c r="AC1324" s="34">
        <x:f t="shared" si="784"/>
        <x:v>0.11666733959957469</x:v>
      </x:c>
      <x:c r="AD1324" s="34">
        <x:f t="shared" si="785"/>
        <x:v>1.3515115485382929</x:v>
      </x:c>
      <x:c r="AE1324" s="34">
        <x:f t="shared" si="805"/>
        <x:v>1.3687986164701036</x:v>
      </x:c>
      <x:c r="AF1324" s="33">
        <x:f t="shared" si="786"/>
        <x:v>-1.2629372738840905E-2</x:v>
      </x:c>
      <x:c r="AG1324" s="33">
        <x:f t="shared" si="806"/>
        <x:v>4.9323264273892775E-3</x:v>
      </x:c>
      <x:c r="AH1324" s="30">
        <x:f t="shared" si="807"/>
        <x:v>45747</x:v>
      </x:c>
      <x:c r="AI1324" s="36">
        <x:f t="shared" si="787"/>
        <x:v>2025</x:v>
      </x:c>
      <x:c r="AJ1324" s="36">
        <x:f t="shared" si="788"/>
        <x:v>4</x:v>
      </x:c>
      <x:c r="AK1324" s="26">
        <x:f t="shared" si="789"/>
        <x:v>0</x:v>
      </x:c>
      <x:c r="AL1324" s="34">
        <x:f t="shared" si="808"/>
        <x:v>1.3470733070913847</x:v>
      </x:c>
      <x:c r="AM1324" s="35" t="str">
        <x:f t="shared" si="790"/>
      </x:c>
      <x:c r="AN1324" s="34">
        <x:f t="shared" si="809"/>
        <x:v>1.3687986164701036</x:v>
      </x:c>
      <x:c r="AO1324" s="35">
        <x:f t="shared" si="791"/>
        <x:v>-1.2629372738840905E-2</x:v>
      </x:c>
      <x:c r="AP1324" s="31">
        <x:f t="shared" si="792"/>
        <x:v>1</x:v>
      </x:c>
      <x:c r="AQ1324" s="26" t="b">
        <x:f t="shared" si="793"/>
        <x:v>1</x:v>
      </x:c>
    </x:row>
    <x:row r="1325">
      <x:c r="A1325" s="30" t="n">
        <x:f>'净值底稿'!A1287</x:f>
        <x:v>45769</x:v>
      </x:c>
      <x:c r="B1325" s="32" t="n">
        <x:f>'净值底稿'!F1287</x:f>
        <x:v>1.784229808702385</x:v>
      </x:c>
      <x:c r="C1325" s="32" t="n">
        <x:f>'净值底稿'!O1287</x:f>
        <x:v>1.3605859343919358</x:v>
      </x:c>
      <x:c r="D1325" s="32" t="n">
        <x:f>'净值底稿'!P1287</x:f>
        <x:v>1.7502</x:v>
      </x:c>
      <x:c r="E1325" s="32" t="n">
        <x:f>'净值底稿'!Q1287</x:f>
        <x:v>2.8684</x:v>
      </x:c>
      <x:c r="F1325" s="33">
        <x:f t="shared" si="794"/>
        <x:v>-1.1751049093879473E-2</x:v>
      </x:c>
      <x:c r="G1325" s="33">
        <x:f t="shared" si="795"/>
        <x:v>3.2721322393713947E-4</x:v>
      </x:c>
      <x:c r="H1325" s="33">
        <x:f t="shared" si="796"/>
        <x:v>5.144915108901138E-4</x:v>
      </x:c>
      <x:c r="I1325" s="33">
        <x:f t="shared" si="797"/>
        <x:v>2.5380710659898442E-2</x:v>
      </x:c>
      <x:c r="J1325" s="34">
        <x:f t="shared" si="798"/>
        <x:v>0.12586982865329879</x:v>
      </x:c>
      <x:c r="K1325" s="34">
        <x:f t="shared" si="799"/>
        <x:v>0.13107190336457181</x:v>
      </x:c>
      <x:c r="L1325" s="34">
        <x:f t="shared" si="800"/>
        <x:v>0.97695103568265707</x:v>
      </x:c>
      <x:c r="M1325" s="34">
        <x:f t="shared" si="801"/>
        <x:v>0.11962843958941161</x:v>
      </x:c>
      <x:c r="N1325" s="34">
        <x:f t="shared" si="772"/>
        <x:v>1.3535212072899392</x:v>
      </x:c>
      <x:c r="O1325" s="35">
        <x:f t="shared" si="773"/>
        <x:v>0.18983206959300408</x:v>
      </x:c>
      <x:c r="P1325" s="26" t="b">
        <x:f t="shared" si="774"/>
        <x:v>0</x:v>
      </x:c>
      <x:c r="Q1325" s="26" t="b">
        <x:f t="shared" si="775"/>
        <x:v>0</x:v>
      </x:c>
      <x:c r="R1325" s="26" t="b">
        <x:f t="shared" si="776"/>
        <x:v>0</x:v>
      </x:c>
      <x:c r="S1325" s="26" t="b">
        <x:f t="shared" si="802"/>
        <x:v>0</x:v>
      </x:c>
      <x:c r="T1325" s="26" t="str">
        <x:f t="shared" si="803"/>
        <x:v>不调</x:v>
      </x:c>
      <x:c r="U1325" s="34">
        <x:f t="shared" si="777"/>
        <x:v>0.12586982865329879</x:v>
      </x:c>
      <x:c r="V1325" s="34">
        <x:f t="shared" si="778"/>
        <x:v>0.13107190336457181</x:v>
      </x:c>
      <x:c r="W1325" s="34">
        <x:f t="shared" si="779"/>
        <x:v>0.97695103568265707</x:v>
      </x:c>
      <x:c r="X1325" s="34">
        <x:f t="shared" si="780"/>
        <x:v>0.11962843958941161</x:v>
      </x:c>
      <x:c r="Y1325" s="34">
        <x:f t="shared" si="804"/>
        <x:v>0.99998626710299976</x:v>
      </x:c>
      <x:c r="Z1325" s="34">
        <x:f t="shared" si="781"/>
        <x:v>0.12586810009590646</x:v>
      </x:c>
      <x:c r="AA1325" s="34">
        <x:f t="shared" si="782"/>
        <x:v>0.13107010336762329</x:v>
      </x:c>
      <x:c r="AB1325" s="34">
        <x:f t="shared" si="783"/>
        <x:v>0.97693761931470979</x:v>
      </x:c>
      <x:c r="AC1325" s="34">
        <x:f t="shared" si="784"/>
        <x:v>0.11962679674437242</x:v>
      </x:c>
      <x:c r="AD1325" s="34">
        <x:f t="shared" si="785"/>
        <x:v>1.3535026195226121</x:v>
      </x:c>
      <x:c r="AE1325" s="34">
        <x:f t="shared" si="805"/>
        <x:v>1.3687986164701036</x:v>
      </x:c>
      <x:c r="AF1325" s="33">
        <x:f t="shared" si="786"/>
        <x:v>-1.1174760672199691E-2</x:v>
      </x:c>
      <x:c r="AG1325" s="33">
        <x:f t="shared" si="806"/>
        <x:v>1.4732178844292232E-3</x:v>
      </x:c>
      <x:c r="AH1325" s="30">
        <x:f t="shared" si="807"/>
        <x:v>45747</x:v>
      </x:c>
      <x:c r="AI1325" s="36">
        <x:f t="shared" si="787"/>
        <x:v>2025</x:v>
      </x:c>
      <x:c r="AJ1325" s="36">
        <x:f t="shared" si="788"/>
        <x:v>4</x:v>
      </x:c>
      <x:c r="AK1325" s="26">
        <x:f t="shared" si="789"/>
        <x:v>0</x:v>
      </x:c>
      <x:c r="AL1325" s="34">
        <x:f t="shared" si="808"/>
        <x:v>1.3470733070913847</x:v>
      </x:c>
      <x:c r="AM1325" s="35" t="str">
        <x:f t="shared" si="790"/>
      </x:c>
      <x:c r="AN1325" s="34">
        <x:f t="shared" si="809"/>
        <x:v>1.3687986164701036</x:v>
      </x:c>
      <x:c r="AO1325" s="35">
        <x:f t="shared" si="791"/>
        <x:v>-1.1174760672199691E-2</x:v>
      </x:c>
      <x:c r="AP1325" s="31">
        <x:f t="shared" si="792"/>
        <x:v>1</x:v>
      </x:c>
      <x:c r="AQ1325" s="26" t="b">
        <x:f t="shared" si="793"/>
        <x:v>1</x:v>
      </x:c>
    </x:row>
    <x:row r="1326">
      <x:c r="A1326" s="30" t="n">
        <x:f>'净值底稿'!A1288</x:f>
        <x:v>45770</x:v>
      </x:c>
      <x:c r="B1326" s="32" t="n">
        <x:f>'净值底稿'!F1288</x:f>
        <x:v>1.8180031500667373</x:v>
      </x:c>
      <x:c r="C1326" s="32" t="n">
        <x:f>'净值底稿'!O1288</x:f>
        <x:v>1.3726215031313438</x:v>
      </x:c>
      <x:c r="D1326" s="32" t="n">
        <x:f>'净值底稿'!P1288</x:f>
        <x:v>1.749</x:v>
      </x:c>
      <x:c r="E1326" s="32" t="n">
        <x:f>'净值底稿'!Q1288</x:f>
        <x:v>2.7477</x:v>
      </x:c>
      <x:c r="F1326" s="33">
        <x:f t="shared" si="794"/>
        <x:v>1.8928806816042698E-2</x:v>
      </x:c>
      <x:c r="G1326" s="33">
        <x:f t="shared" si="795"/>
        <x:v>8.8458717933070918E-3</x:v>
      </x:c>
      <x:c r="H1326" s="33">
        <x:f t="shared" si="796"/>
        <x:v>-6.8563592732251433E-4</x:v>
      </x:c>
      <x:c r="I1326" s="33">
        <x:f t="shared" si="797"/>
        <x:v>-4.2079207920792006E-2</x:v>
      </x:c>
      <x:c r="J1326" s="34">
        <x:f t="shared" si="798"/>
        <x:v>0.12825063304692419</x:v>
      </x:c>
      <x:c r="K1326" s="34">
        <x:f t="shared" si="799"/>
        <x:v>0.13222953269794879</x:v>
      </x:c>
      <x:c r="L1326" s="34">
        <x:f t="shared" si="800"/>
        <x:v>0.97626779578415468</x:v>
      </x:c>
      <x:c r="M1326" s="34">
        <x:f t="shared" si="801"/>
        <x:v>0.11459299589126765</x:v>
      </x:c>
      <x:c r="N1326" s="34">
        <x:f t="shared" si="772"/>
        <x:v>1.3513409574202955</x:v>
      </x:c>
      <x:c r="O1326" s="35">
        <x:f t="shared" si="773"/>
        <x:v>0.19275680524190475</x:v>
      </x:c>
      <x:c r="P1326" s="26" t="b">
        <x:f t="shared" si="774"/>
        <x:v>0</x:v>
      </x:c>
      <x:c r="Q1326" s="26" t="b">
        <x:f t="shared" si="775"/>
        <x:v>0</x:v>
      </x:c>
      <x:c r="R1326" s="26" t="b">
        <x:f t="shared" si="776"/>
        <x:v>0</x:v>
      </x:c>
      <x:c r="S1326" s="26" t="b">
        <x:f t="shared" si="802"/>
        <x:v>0</x:v>
      </x:c>
      <x:c r="T1326" s="26" t="str">
        <x:f t="shared" si="803"/>
        <x:v>不调</x:v>
      </x:c>
      <x:c r="U1326" s="34">
        <x:f t="shared" si="777"/>
        <x:v>0.12825063304692419</x:v>
      </x:c>
      <x:c r="V1326" s="34">
        <x:f t="shared" si="778"/>
        <x:v>0.13222953269794879</x:v>
      </x:c>
      <x:c r="W1326" s="34">
        <x:f t="shared" si="779"/>
        <x:v>0.97626779578415468</x:v>
      </x:c>
      <x:c r="X1326" s="34">
        <x:f t="shared" si="780"/>
        <x:v>0.11459299589126765</x:v>
      </x:c>
      <x:c r="Y1326" s="34">
        <x:f t="shared" si="804"/>
        <x:v>0.99998626710299976</x:v>
      </x:c>
      <x:c r="Z1326" s="34">
        <x:f t="shared" si="781"/>
        <x:v>0.12824887179419034</x:v>
      </x:c>
      <x:c r="AA1326" s="34">
        <x:f t="shared" si="782"/>
        <x:v>0.13222771680339587</x:v>
      </x:c>
      <x:c r="AB1326" s="34">
        <x:f t="shared" si="783"/>
        <x:v>0.97625438879907056</x:v>
      </x:c>
      <x:c r="AC1326" s="34">
        <x:f t="shared" si="784"/>
        <x:v>0.11459142219745812</x:v>
      </x:c>
      <x:c r="AD1326" s="34">
        <x:f t="shared" si="785"/>
        <x:v>1.351322399594115</x:v>
      </x:c>
      <x:c r="AE1326" s="34">
        <x:f t="shared" si="805"/>
        <x:v>1.3687986164701036</x:v>
      </x:c>
      <x:c r="AF1326" s="33">
        <x:f t="shared" si="786"/>
        <x:v>-1.2767558840070081E-2</x:v>
      </x:c>
      <x:c r="AG1326" s="33">
        <x:f t="shared" si="806"/>
        <x:v>-1.610798455097151E-3</x:v>
      </x:c>
      <x:c r="AH1326" s="30">
        <x:f t="shared" si="807"/>
        <x:v>45747</x:v>
      </x:c>
      <x:c r="AI1326" s="36">
        <x:f t="shared" si="787"/>
        <x:v>2025</x:v>
      </x:c>
      <x:c r="AJ1326" s="36">
        <x:f t="shared" si="788"/>
        <x:v>4</x:v>
      </x:c>
      <x:c r="AK1326" s="26">
        <x:f t="shared" si="789"/>
        <x:v>0</x:v>
      </x:c>
      <x:c r="AL1326" s="34">
        <x:f t="shared" si="808"/>
        <x:v>1.3470733070913847</x:v>
      </x:c>
      <x:c r="AM1326" s="35" t="str">
        <x:f t="shared" si="790"/>
      </x:c>
      <x:c r="AN1326" s="34">
        <x:f t="shared" si="809"/>
        <x:v>1.3687986164701036</x:v>
      </x:c>
      <x:c r="AO1326" s="35">
        <x:f t="shared" si="791"/>
        <x:v>-1.2767558840070081E-2</x:v>
      </x:c>
      <x:c r="AP1326" s="31">
        <x:f t="shared" si="792"/>
        <x:v>1</x:v>
      </x:c>
      <x:c r="AQ1326" s="26" t="b">
        <x:f t="shared" si="793"/>
        <x:v>1</x:v>
      </x:c>
    </x:row>
    <x:row r="1327">
      <x:c r="A1327" s="30" t="n">
        <x:f>'净值底稿'!A1289</x:f>
        <x:v>45771</x:v>
      </x:c>
      <x:c r="B1327" s="32" t="n">
        <x:f>'净值底稿'!F1289</x:f>
        <x:v>1.7991639076154726</x:v>
      </x:c>
      <x:c r="C1327" s="32" t="n">
        <x:f>'净值底稿'!O1289</x:f>
        <x:v>1.3651177737440991</x:v>
      </x:c>
      <x:c r="D1327" s="32" t="n">
        <x:f>'净值底稿'!P1289</x:f>
        <x:v>1.7489</x:v>
      </x:c>
      <x:c r="E1327" s="32" t="n">
        <x:f>'净值底稿'!Q1289</x:f>
        <x:v>2.7632</x:v>
      </x:c>
      <x:c r="F1327" s="33">
        <x:f t="shared" si="794"/>
        <x:v>-1.0362601654773318E-2</x:v>
      </x:c>
      <x:c r="G1327" s="33">
        <x:f t="shared" si="795"/>
        <x:v>-5.4667141452515722E-3</x:v>
      </x:c>
      <x:c r="H1327" s="33">
        <x:f t="shared" si="796"/>
        <x:v>-5.7175528873742998E-5</x:v>
      </x:c>
      <x:c r="I1327" s="33">
        <x:f t="shared" si="797"/>
        <x:v>5.6410816319103496E-3</x:v>
      </x:c>
      <x:c r="J1327" s="34">
        <x:f t="shared" si="798"/>
        <x:v>0.12691987982311306</x:v>
      </x:c>
      <x:c r="K1327" s="34">
        <x:f t="shared" si="799"/>
        <x:v>0.13150486567355243</x:v>
      </x:c>
      <x:c r="L1327" s="34">
        <x:f t="shared" si="800"/>
        <x:v>0.97619857093807572</x:v>
      </x:c>
      <x:c r="M1327" s="34">
        <x:f t="shared" si="801"/>
        <x:v>0.11523784176439068</x:v>
      </x:c>
      <x:c r="N1327" s="34">
        <x:f t="shared" si="772"/>
        <x:v>1.3498611581991318</x:v>
      </x:c>
      <x:c r="O1327" s="35">
        <x:f t="shared" si="773"/>
        <x:v>0.19144542675887755</x:v>
      </x:c>
      <x:c r="P1327" s="26" t="b">
        <x:f t="shared" si="774"/>
        <x:v>0</x:v>
      </x:c>
      <x:c r="Q1327" s="26" t="b">
        <x:f t="shared" si="775"/>
        <x:v>0</x:v>
      </x:c>
      <x:c r="R1327" s="26" t="b">
        <x:f t="shared" si="776"/>
        <x:v>0</x:v>
      </x:c>
      <x:c r="S1327" s="26" t="b">
        <x:f t="shared" si="802"/>
        <x:v>0</x:v>
      </x:c>
      <x:c r="T1327" s="26" t="str">
        <x:f t="shared" si="803"/>
        <x:v>不调</x:v>
      </x:c>
      <x:c r="U1327" s="34">
        <x:f t="shared" si="777"/>
        <x:v>0.12691987982311306</x:v>
      </x:c>
      <x:c r="V1327" s="34">
        <x:f t="shared" si="778"/>
        <x:v>0.13150486567355243</x:v>
      </x:c>
      <x:c r="W1327" s="34">
        <x:f t="shared" si="779"/>
        <x:v>0.97619857093807572</x:v>
      </x:c>
      <x:c r="X1327" s="34">
        <x:f t="shared" si="780"/>
        <x:v>0.11523784176439068</x:v>
      </x:c>
      <x:c r="Y1327" s="34">
        <x:f t="shared" si="804"/>
        <x:v>0.99998626710299976</x:v>
      </x:c>
      <x:c r="Z1327" s="34">
        <x:f t="shared" si="781"/>
        <x:v>0.12691813684547618</x:v>
      </x:c>
      <x:c r="AA1327" s="34">
        <x:f t="shared" si="782"/>
        <x:v>0.13150305973077711</x:v>
      </x:c>
      <x:c r="AB1327" s="34">
        <x:f t="shared" si="783"/>
        <x:v>0.97618516490364926</x:v>
      </x:c>
      <x:c r="AC1327" s="34">
        <x:f t="shared" si="784"/>
        <x:v>0.11523625921497921</x:v>
      </x:c>
      <x:c r="AD1327" s="34">
        <x:f t="shared" si="785"/>
        <x:v>1.3498426206948817</x:v>
      </x:c>
      <x:c r="AE1327" s="34">
        <x:f t="shared" si="805"/>
        <x:v>1.3687986164701036</x:v>
      </x:c>
      <x:c r="AF1327" s="33">
        <x:f t="shared" si="786"/>
        <x:v>-1.3848637445372458E-2</x:v>
      </x:c>
      <x:c r="AG1327" s="33">
        <x:f t="shared" si="806"/>
        <x:v>-1.0950598463237426E-3</x:v>
      </x:c>
      <x:c r="AH1327" s="30">
        <x:f t="shared" si="807"/>
        <x:v>45747</x:v>
      </x:c>
      <x:c r="AI1327" s="36">
        <x:f t="shared" si="787"/>
        <x:v>2025</x:v>
      </x:c>
      <x:c r="AJ1327" s="36">
        <x:f t="shared" si="788"/>
        <x:v>4</x:v>
      </x:c>
      <x:c r="AK1327" s="26">
        <x:f t="shared" si="789"/>
        <x:v>0</x:v>
      </x:c>
      <x:c r="AL1327" s="34">
        <x:f t="shared" si="808"/>
        <x:v>1.3470733070913847</x:v>
      </x:c>
      <x:c r="AM1327" s="35" t="str">
        <x:f t="shared" si="790"/>
      </x:c>
      <x:c r="AN1327" s="34">
        <x:f t="shared" si="809"/>
        <x:v>1.3687986164701036</x:v>
      </x:c>
      <x:c r="AO1327" s="35">
        <x:f t="shared" si="791"/>
        <x:v>-1.3848637445372458E-2</x:v>
      </x:c>
      <x:c r="AP1327" s="31">
        <x:f t="shared" si="792"/>
        <x:v>1</x:v>
      </x:c>
      <x:c r="AQ1327" s="26" t="b">
        <x:f t="shared" si="793"/>
        <x:v>1</x:v>
      </x:c>
    </x:row>
    <x:row r="1328">
      <x:c r="A1328" s="30" t="n">
        <x:f>'净值底稿'!A1290</x:f>
        <x:v>45772</x:v>
      </x:c>
      <x:c r="B1328" s="32" t="n">
        <x:f>'净值底稿'!F1290</x:f>
        <x:v>1.8123184192383726</x:v>
      </x:c>
      <x:c r="C1328" s="32" t="n">
        <x:f>'净值底稿'!O1290</x:f>
        <x:v>1.3701046768464908</x:v>
      </x:c>
      <x:c r="D1328" s="32" t="n">
        <x:f>'净值底稿'!P1290</x:f>
        <x:v>1.7492</x:v>
      </x:c>
      <x:c r="E1328" s="32" t="n">
        <x:f>'净值底稿'!Q1290</x:f>
        <x:v>2.7412</x:v>
      </x:c>
      <x:c r="F1328" s="33">
        <x:f t="shared" si="794"/>
        <x:v>7.3114581541013912E-3</x:v>
      </x:c>
      <x:c r="G1328" s="33">
        <x:f t="shared" si="795"/>
        <x:v>3.6530936731664632E-3</x:v>
      </x:c>
      <x:c r="H1328" s="33">
        <x:f t="shared" si="796"/>
        <x:v>1.7153639430511625E-4</x:v>
      </x:c>
      <x:c r="I1328" s="33">
        <x:f t="shared" si="797"/>
        <x:v>-7.9617834394903886E-3</x:v>
      </x:c>
      <x:c r="J1328" s="34">
        <x:f t="shared" si="798"/>
        <x:v>0.12784609349201839</x:v>
      </x:c>
      <x:c r="K1328" s="34">
        <x:f t="shared" si="799"/>
        <x:v>0.13198345272628165</x:v>
      </x:c>
      <x:c r="L1328" s="34">
        <x:f t="shared" si="800"/>
        <x:v>0.97635261618701097</x:v>
      </x:c>
      <x:c r="M1328" s="34">
        <x:f t="shared" si="801"/>
        <x:v>0.11431877307473257</x:v>
      </x:c>
      <x:c r="N1328" s="34">
        <x:f t="shared" si="772"/>
        <x:v>1.3505009354800435</x:v>
      </x:c>
      <x:c r="O1328" s="35">
        <x:f t="shared" si="773"/>
        <x:v>0.19239493982722944</x:v>
      </x:c>
      <x:c r="P1328" s="26" t="b">
        <x:f t="shared" si="774"/>
        <x:v>0</x:v>
      </x:c>
      <x:c r="Q1328" s="26" t="b">
        <x:f t="shared" si="775"/>
        <x:v>0</x:v>
      </x:c>
      <x:c r="R1328" s="26" t="b">
        <x:f t="shared" si="776"/>
        <x:v>0</x:v>
      </x:c>
      <x:c r="S1328" s="26" t="b">
        <x:f t="shared" si="802"/>
        <x:v>0</x:v>
      </x:c>
      <x:c r="T1328" s="26" t="str">
        <x:f t="shared" si="803"/>
        <x:v>不调</x:v>
      </x:c>
      <x:c r="U1328" s="34">
        <x:f t="shared" si="777"/>
        <x:v>0.12784609349201839</x:v>
      </x:c>
      <x:c r="V1328" s="34">
        <x:f t="shared" si="778"/>
        <x:v>0.13198345272628165</x:v>
      </x:c>
      <x:c r="W1328" s="34">
        <x:f t="shared" si="779"/>
        <x:v>0.97635261618701097</x:v>
      </x:c>
      <x:c r="X1328" s="34">
        <x:f t="shared" si="780"/>
        <x:v>0.11431877307473257</x:v>
      </x:c>
      <x:c r="Y1328" s="34">
        <x:f t="shared" si="804"/>
        <x:v>0.99998626710299976</x:v>
      </x:c>
      <x:c r="Z1328" s="34">
        <x:f t="shared" si="781"/>
        <x:v>0.12784433779478457</x:v>
      </x:c>
      <x:c r="AA1328" s="34">
        <x:f t="shared" si="782"/>
        <x:v>0.13198164021111963</x:v>
      </x:c>
      <x:c r="AB1328" s="34">
        <x:f t="shared" si="783"/>
        <x:v>0.97633920803709695</x:v>
      </x:c>
      <x:c r="AC1328" s="34">
        <x:f t="shared" si="784"/>
        <x:v>0.11431720314679673</x:v>
      </x:c>
      <x:c r="AD1328" s="34">
        <x:f t="shared" si="785"/>
        <x:v>1.3504823891897979</x:v>
      </x:c>
      <x:c r="AE1328" s="34">
        <x:f t="shared" si="805"/>
        <x:v>1.3687986164701036</x:v>
      </x:c>
      <x:c r="AF1328" s="33">
        <x:f t="shared" si="786"/>
        <x:v>-1.3381243274149468E-2</x:v>
      </x:c>
      <x:c r="AG1328" s="33">
        <x:f t="shared" si="806"/>
        <x:v>4.7395784153470011E-4</x:v>
      </x:c>
      <x:c r="AH1328" s="30">
        <x:f t="shared" si="807"/>
        <x:v>45747</x:v>
      </x:c>
      <x:c r="AI1328" s="36">
        <x:f t="shared" si="787"/>
        <x:v>2025</x:v>
      </x:c>
      <x:c r="AJ1328" s="36">
        <x:f t="shared" si="788"/>
        <x:v>4</x:v>
      </x:c>
      <x:c r="AK1328" s="26">
        <x:f t="shared" si="789"/>
        <x:v>0</x:v>
      </x:c>
      <x:c r="AL1328" s="34">
        <x:f t="shared" si="808"/>
        <x:v>1.3470733070913847</x:v>
      </x:c>
      <x:c r="AM1328" s="35" t="str">
        <x:f t="shared" si="790"/>
      </x:c>
      <x:c r="AN1328" s="34">
        <x:f t="shared" si="809"/>
        <x:v>1.3687986164701036</x:v>
      </x:c>
      <x:c r="AO1328" s="35">
        <x:f t="shared" si="791"/>
        <x:v>-1.3381243274149468E-2</x:v>
      </x:c>
      <x:c r="AP1328" s="31">
        <x:f t="shared" si="792"/>
        <x:v>1</x:v>
      </x:c>
      <x:c r="AQ1328" s="26" t="b">
        <x:f t="shared" si="793"/>
        <x:v>1</x:v>
      </x:c>
    </x:row>
    <x:row r="1329">
      <x:c r="A1329" s="30" t="n">
        <x:f>'净值底稿'!A1291</x:f>
        <x:v>45775</x:v>
      </x:c>
      <x:c r="B1329" s="32" t="n">
        <x:f>'净值底稿'!F1291</x:f>
        <x:v>1.8102595546129852</x:v>
      </x:c>
      <x:c r="C1329" s="32" t="n">
        <x:f>'净值底稿'!O1291</x:f>
        <x:v>1.360391696804272</x:v>
      </x:c>
      <x:c r="D1329" s="32" t="n">
        <x:f>'净值底稿'!P1291</x:f>
        <x:v>1.7507</x:v>
      </x:c>
      <x:c r="E1329" s="32" t="n">
        <x:f>'净值底稿'!Q1291</x:f>
        <x:v>2.7155</x:v>
      </x:c>
      <x:c r="F1329" s="33">
        <x:f t="shared" si="794"/>
        <x:v>-1.1360391217856147E-3</x:v>
      </x:c>
      <x:c r="G1329" s="33">
        <x:f t="shared" si="795"/>
        <x:v>-7.0892247916231055E-3</x:v>
      </x:c>
      <x:c r="H1329" s="33">
        <x:f t="shared" si="796"/>
        <x:v>8.5753487308481979E-4</x:v>
      </x:c>
      <x:c r="I1329" s="33">
        <x:f t="shared" si="797"/>
        <x:v>-9.3754560046694913E-3</x:v>
      </x:c>
      <x:c r="J1329" s="34">
        <x:f t="shared" si="798"/>
        <x:v>0.12769910162555093</x:v>
      </x:c>
      <x:c r="K1329" s="34">
        <x:f t="shared" si="799"/>
        <x:v>0.13104599269529588</x:v>
      </x:c>
      <x:c r="L1329" s="34">
        <x:f t="shared" si="800"/>
        <x:v>0.97717645295594879</x:v>
      </x:c>
      <x:c r="M1329" s="34">
        <x:f t="shared" si="801"/>
        <x:v>0.11324542723811708</x:v>
      </x:c>
      <x:c r="N1329" s="34">
        <x:f t="shared" si="772"/>
        <x:v>1.3491669745149129</x:v>
      </x:c>
      <x:c r="O1329" s="35">
        <x:f t="shared" si="773"/>
        <x:v>0.19178137266062081</x:v>
      </x:c>
      <x:c r="P1329" s="26" t="b">
        <x:f t="shared" si="774"/>
        <x:v>0</x:v>
      </x:c>
      <x:c r="Q1329" s="26" t="b">
        <x:f t="shared" si="775"/>
        <x:v>0</x:v>
      </x:c>
      <x:c r="R1329" s="26" t="b">
        <x:f t="shared" si="776"/>
        <x:v>0</x:v>
      </x:c>
      <x:c r="S1329" s="26" t="b">
        <x:f t="shared" si="802"/>
        <x:v>0</x:v>
      </x:c>
      <x:c r="T1329" s="26" t="str">
        <x:f t="shared" si="803"/>
        <x:v>不调</x:v>
      </x:c>
      <x:c r="U1329" s="34">
        <x:f t="shared" si="777"/>
        <x:v>0.12769910162555093</x:v>
      </x:c>
      <x:c r="V1329" s="34">
        <x:f t="shared" si="778"/>
        <x:v>0.13104599269529588</x:v>
      </x:c>
      <x:c r="W1329" s="34">
        <x:f t="shared" si="779"/>
        <x:v>0.97717645295594879</x:v>
      </x:c>
      <x:c r="X1329" s="34">
        <x:f t="shared" si="780"/>
        <x:v>0.11324542723811708</x:v>
      </x:c>
      <x:c r="Y1329" s="34">
        <x:f t="shared" si="804"/>
        <x:v>0.99995880187477393</x:v>
      </x:c>
      <x:c r="Z1329" s="34">
        <x:f t="shared" si="781"/>
        <x:v>0.1276938406619709</x:v>
      </x:c>
      <x:c r="AA1329" s="34">
        <x:f t="shared" si="782"/>
        <x:v>0.13104059384607844</x:v>
      </x:c>
      <x:c r="AB1329" s="34">
        <x:f t="shared" si="783"/>
        <x:v>0.97713619511807193</x:v>
      </x:c>
      <x:c r="AC1329" s="34">
        <x:f t="shared" si="784"/>
        <x:v>0.11324076173882444</x:v>
      </x:c>
      <x:c r="AD1329" s="34">
        <x:f t="shared" si="785"/>
        <x:v>1.3491113913649457</x:v>
      </x:c>
      <x:c r="AE1329" s="34">
        <x:f t="shared" si="805"/>
        <x:v>1.3687986164701036</x:v>
      </x:c>
      <x:c r="AF1329" s="33">
        <x:f t="shared" si="786"/>
        <x:v>-1.4382849944667431E-2</x:v>
      </x:c>
      <x:c r="AG1329" s="33">
        <x:f t="shared" si="806"/>
        <x:v>-1.0151911908119482E-3</x:v>
      </x:c>
      <x:c r="AH1329" s="30">
        <x:f t="shared" si="807"/>
        <x:v>45747</x:v>
      </x:c>
      <x:c r="AI1329" s="36">
        <x:f t="shared" si="787"/>
        <x:v>2025</x:v>
      </x:c>
      <x:c r="AJ1329" s="36">
        <x:f t="shared" si="788"/>
        <x:v>4</x:v>
      </x:c>
      <x:c r="AK1329" s="26">
        <x:f t="shared" si="789"/>
        <x:v>0</x:v>
      </x:c>
      <x:c r="AL1329" s="34">
        <x:f t="shared" si="808"/>
        <x:v>1.3470733070913847</x:v>
      </x:c>
      <x:c r="AM1329" s="35" t="str">
        <x:f t="shared" si="790"/>
      </x:c>
      <x:c r="AN1329" s="34">
        <x:f t="shared" si="809"/>
        <x:v>1.3687986164701036</x:v>
      </x:c>
      <x:c r="AO1329" s="35">
        <x:f t="shared" si="791"/>
        <x:v>-1.4382849944667431E-2</x:v>
      </x:c>
      <x:c r="AP1329" s="31">
        <x:f t="shared" si="792"/>
        <x:v>1</x:v>
      </x:c>
      <x:c r="AQ1329" s="26" t="b">
        <x:f t="shared" si="793"/>
        <x:v>1</x:v>
      </x:c>
    </x:row>
    <x:row r="1330">
      <x:c r="A1330" s="30" t="n">
        <x:f>'净值底稿'!A1292</x:f>
        <x:v>45776</x:v>
      </x:c>
      <x:c r="B1330" s="32" t="n">
        <x:f>'净值底稿'!F1292</x:f>
        <x:v>1.8202191584285825</x:v>
      </x:c>
      <x:c r="C1330" s="32" t="n">
        <x:f>'净值底稿'!O1292</x:f>
        <x:v>1.366580325162974</x:v>
      </x:c>
      <x:c r="D1330" s="32" t="n">
        <x:f>'净值底稿'!P1292</x:f>
        <x:v>1.7531</x:v>
      </x:c>
      <x:c r="E1330" s="32" t="n">
        <x:f>'净值底稿'!Q1292</x:f>
        <x:v>2.7229</x:v>
      </x:c>
      <x:c r="F1330" s="33">
        <x:f t="shared" si="794"/>
        <x:v>5.5017545910573951E-3</x:v>
      </x:c>
      <x:c r="G1330" s="33">
        <x:f t="shared" si="795"/>
        <x:v>4.5491518165245992E-3</x:v>
      </x:c>
      <x:c r="H1330" s="33">
        <x:f t="shared" si="796"/>
        <x:v>1.370880219340842E-3</x:v>
      </x:c>
      <x:c r="I1330" s="33">
        <x:f t="shared" si="797"/>
        <x:v>2.725096667280491E-3</x:v>
      </x:c>
      <x:c r="J1330" s="34">
        <x:f t="shared" si="798"/>
        <x:v>0.12839638083608265</x:v>
      </x:c>
      <x:c r="K1330" s="34">
        <x:f t="shared" si="799"/>
        <x:v>0.13163671740161179</x:v>
      </x:c>
      <x:c r="L1330" s="34">
        <x:f t="shared" si="800"/>
        <x:v>0.97847573179956127</x:v>
      </x:c>
      <x:c r="M1330" s="34">
        <x:f t="shared" si="801"/>
        <x:v>0.11354935376123922</x:v>
      </x:c>
      <x:c r="N1330" s="34">
        <x:f t="shared" si="772"/>
        <x:v>1.3520581837984951</x:v>
      </x:c>
      <x:c r="O1330" s="35">
        <x:f t="shared" si="773"/>
        <x:v>0.192323896525779</x:v>
      </x:c>
      <x:c r="P1330" s="26" t="b">
        <x:f t="shared" si="774"/>
        <x:v>0</x:v>
      </x:c>
      <x:c r="Q1330" s="26" t="b">
        <x:f t="shared" si="775"/>
        <x:v>0</x:v>
      </x:c>
      <x:c r="R1330" s="26" t="b">
        <x:f t="shared" si="776"/>
        <x:v>0</x:v>
      </x:c>
      <x:c r="S1330" s="26" t="b">
        <x:f t="shared" si="802"/>
        <x:v>0</x:v>
      </x:c>
      <x:c r="T1330" s="26" t="str">
        <x:f t="shared" si="803"/>
        <x:v>不调</x:v>
      </x:c>
      <x:c r="U1330" s="34">
        <x:f t="shared" si="777"/>
        <x:v>0.12839638083608265</x:v>
      </x:c>
      <x:c r="V1330" s="34">
        <x:f t="shared" si="778"/>
        <x:v>0.13163671740161179</x:v>
      </x:c>
      <x:c r="W1330" s="34">
        <x:f t="shared" si="779"/>
        <x:v>0.97847573179956127</x:v>
      </x:c>
      <x:c r="X1330" s="34">
        <x:f t="shared" si="780"/>
        <x:v>0.11354935376123922</x:v>
      </x:c>
      <x:c r="Y1330" s="34">
        <x:f t="shared" si="804"/>
        <x:v>0.99998626710299976</x:v>
      </x:c>
      <x:c r="Z1330" s="34">
        <x:f t="shared" si="781"/>
        <x:v>0.12839461758180942</x:v>
      </x:c>
      <x:c r="AA1330" s="34">
        <x:f t="shared" si="782"/>
        <x:v>0.13163490964813027</x:v>
      </x:c>
      <x:c r="AB1330" s="34">
        <x:f t="shared" si="783"/>
        <x:v>0.97846229449311928</x:v>
      </x:c>
      <x:c r="AC1330" s="34">
        <x:f t="shared" si="784"/>
        <x:v>0.11354779439965956</x:v>
      </x:c>
      <x:c r="AD1330" s="34">
        <x:f t="shared" si="785"/>
        <x:v>1.3520396161227186</x:v>
      </x:c>
      <x:c r="AE1330" s="34">
        <x:f t="shared" si="805"/>
        <x:v>1.3687986164701036</x:v>
      </x:c>
      <x:c r="AF1330" s="33">
        <x:f t="shared" si="786"/>
        <x:v>-1.2243583640231592E-2</x:v>
      </x:c>
      <x:c r="AG1330" s="33">
        <x:f t="shared" si="806"/>
        <x:v>2.1704840508465217E-3</x:v>
      </x:c>
      <x:c r="AH1330" s="30">
        <x:f t="shared" si="807"/>
        <x:v>45747</x:v>
      </x:c>
      <x:c r="AI1330" s="36">
        <x:f t="shared" si="787"/>
        <x:v>2025</x:v>
      </x:c>
      <x:c r="AJ1330" s="36">
        <x:f t="shared" si="788"/>
        <x:v>4</x:v>
      </x:c>
      <x:c r="AK1330" s="26">
        <x:f t="shared" si="789"/>
        <x:v>0</x:v>
      </x:c>
      <x:c r="AL1330" s="34">
        <x:f t="shared" si="808"/>
        <x:v>1.3470733070913847</x:v>
      </x:c>
      <x:c r="AM1330" s="35" t="str">
        <x:f t="shared" si="790"/>
      </x:c>
      <x:c r="AN1330" s="34">
        <x:f t="shared" si="809"/>
        <x:v>1.3687986164701036</x:v>
      </x:c>
      <x:c r="AO1330" s="35">
        <x:f t="shared" si="791"/>
        <x:v>-1.2243583640231592E-2</x:v>
      </x:c>
      <x:c r="AP1330" s="31">
        <x:f t="shared" si="792"/>
        <x:v>1</x:v>
      </x:c>
      <x:c r="AQ1330" s="26" t="b">
        <x:f t="shared" si="793"/>
        <x:v>1</x:v>
      </x:c>
    </x:row>
    <x:row r="1331">
      <x:c r="A1331" s="30" t="n">
        <x:f>'净值底稿'!A1293</x:f>
        <x:v>45777</x:v>
      </x:c>
      <x:c r="B1331" s="32" t="n">
        <x:f>'净值底稿'!F1293</x:f>
        <x:v>1.8506509496309524</x:v>
      </x:c>
      <x:c r="C1331" s="32" t="n">
        <x:f>'净值底稿'!O1293</x:f>
        <x:v>1.3752223553635674</x:v>
      </x:c>
      <x:c r="D1331" s="32" t="n">
        <x:f>'净值底稿'!P1293</x:f>
        <x:v>1.7544</x:v>
      </x:c>
      <x:c r="E1331" s="32" t="n">
        <x:f>'净值底稿'!Q1293</x:f>
        <x:v>2.7224</x:v>
      </x:c>
      <x:c r="F1331" s="33">
        <x:f t="shared" si="794"/>
        <x:v>1.6718751179743752E-2</x:v>
      </x:c>
      <x:c r="G1331" s="33">
        <x:f t="shared" si="795"/>
        <x:v>6.3238362513104995E-3</x:v>
      </x:c>
      <x:c r="H1331" s="33">
        <x:f t="shared" si="796"/>
        <x:v>7.4154355142308503E-4</x:v>
      </x:c>
      <x:c r="I1331" s="33">
        <x:f t="shared" si="797"/>
        <x:v>-1.8362774982561003E-4</x:v>
      </x:c>
      <x:c r="J1331" s="34">
        <x:f t="shared" si="798"/>
        <x:v>0.13054121524597806</x:v>
      </x:c>
      <x:c r="K1331" s="34">
        <x:f t="shared" si="799"/>
        <x:v>0.13246734726170109</x:v>
      </x:c>
      <x:c r="L1331" s="34">
        <x:f t="shared" si="800"/>
        <x:v>0.97918786689791126</x:v>
      </x:c>
      <x:c r="M1331" s="34">
        <x:f t="shared" si="801"/>
        <x:v>0.11352694387367629</x:v>
      </x:c>
      <x:c r="N1331" s="34">
        <x:f t="shared" si="772"/>
        <x:v>1.3557233732792668</x:v>
      </x:c>
      <x:c r="O1331" s="35">
        <x:f t="shared" si="773"/>
        <x:v>0.1939986930161908</x:v>
      </x:c>
      <x:c r="P1331" s="26" t="b">
        <x:f t="shared" si="774"/>
        <x:v>0</x:v>
      </x:c>
      <x:c r="Q1331" s="26" t="b">
        <x:f t="shared" si="775"/>
        <x:v>0</x:v>
      </x:c>
      <x:c r="R1331" s="26" t="b">
        <x:f t="shared" si="776"/>
        <x:v>0</x:v>
      </x:c>
      <x:c r="S1331" s="26" t="b">
        <x:f t="shared" si="802"/>
        <x:v>0</x:v>
      </x:c>
      <x:c r="T1331" s="26" t="str">
        <x:f t="shared" si="803"/>
        <x:v>不调</x:v>
      </x:c>
      <x:c r="U1331" s="34">
        <x:f t="shared" si="777"/>
        <x:v>0.13054121524597806</x:v>
      </x:c>
      <x:c r="V1331" s="34">
        <x:f t="shared" si="778"/>
        <x:v>0.13246734726170109</x:v>
      </x:c>
      <x:c r="W1331" s="34">
        <x:f t="shared" si="779"/>
        <x:v>0.97918786689791126</x:v>
      </x:c>
      <x:c r="X1331" s="34">
        <x:f t="shared" si="780"/>
        <x:v>0.11352694387367629</x:v>
      </x:c>
      <x:c r="Y1331" s="34">
        <x:f t="shared" si="804"/>
        <x:v>0.99998626710299976</x:v>
      </x:c>
      <x:c r="Z1331" s="34">
        <x:f t="shared" si="781"/>
        <x:v>0.13053942253691481</x:v>
      </x:c>
      <x:c r="AA1331" s="34">
        <x:f t="shared" si="782"/>
        <x:v>0.13246552810126525</x:v>
      </x:c>
      <x:c r="AB1331" s="34">
        <x:f t="shared" si="783"/>
        <x:v>0.97917441981179132</x:v>
      </x:c>
      <x:c r="AC1331" s="34">
        <x:f t="shared" si="784"/>
        <x:v>0.11352538481984932</x:v>
      </x:c>
      <x:c r="AD1331" s="34">
        <x:f t="shared" si="785"/>
        <x:v>1.3557047552698207</x:v>
      </x:c>
      <x:c r="AE1331" s="34">
        <x:f t="shared" si="805"/>
        <x:v>1.3687986164701036</x:v>
      </x:c>
      <x:c r="AF1331" s="33">
        <x:f t="shared" si="786"/>
        <x:v>-9.5659515159722819E-3</x:v>
      </x:c>
      <x:c r="AG1331" s="33">
        <x:f t="shared" si="806"/>
        <x:v>2.7108223038705415E-3</x:v>
      </x:c>
      <x:c r="AH1331" s="30">
        <x:f t="shared" si="807"/>
        <x:v>45747</x:v>
      </x:c>
      <x:c r="AI1331" s="36">
        <x:f t="shared" si="787"/>
        <x:v>2025</x:v>
      </x:c>
      <x:c r="AJ1331" s="36">
        <x:f t="shared" si="788"/>
        <x:v>4</x:v>
      </x:c>
      <x:c r="AK1331" s="26">
        <x:f t="shared" si="789"/>
        <x:v>1</x:v>
      </x:c>
      <x:c r="AL1331" s="34">
        <x:f t="shared" si="808"/>
        <x:v>1.3470733070913847</x:v>
      </x:c>
      <x:c r="AM1331" s="35">
        <x:f t="shared" si="790"/>
        <x:v>6.4075563913243982E-3</x:v>
      </x:c>
      <x:c r="AN1331" s="34">
        <x:f t="shared" si="809"/>
        <x:v>1.3687986164701036</x:v>
      </x:c>
      <x:c r="AO1331" s="35">
        <x:f t="shared" si="791"/>
        <x:v>-9.5659515159722819E-3</x:v>
      </x:c>
      <x:c r="AP1331" s="31">
        <x:f t="shared" si="792"/>
        <x:v>1</x:v>
      </x:c>
      <x:c r="AQ1331" s="26" t="b">
        <x:f t="shared" si="793"/>
        <x:v>1</x:v>
      </x:c>
    </x:row>
    <x:row r="1332">
      <x:c r="A1332" s="30" t="n">
        <x:f>'净值底稿'!A1294</x:f>
        <x:v>45783</x:v>
      </x:c>
      <x:c r="B1332" s="32" t="n">
        <x:f>'净值底稿'!F1294</x:f>
        <x:v>1.89173392183348</x:v>
      </x:c>
      <x:c r="C1332" s="32" t="n">
        <x:f>'净值底稿'!O1294</x:f>
        <x:v>1.4047644657065335</x:v>
      </x:c>
      <x:c r="D1332" s="32" t="n">
        <x:f>'净值底稿'!P1294</x:f>
        <x:v>1.755</x:v>
      </x:c>
      <x:c r="E1332" s="32" t="n">
        <x:f>'净值底稿'!Q1294</x:f>
        <x:v>2.7641</x:v>
      </x:c>
      <x:c r="F1332" s="33">
        <x:f t="shared" si="794"/>
        <x:v>2.2199200886974468E-2</x:v>
      </x:c>
      <x:c r="G1332" s="33">
        <x:f t="shared" si="795"/>
        <x:v>2.1481697288985746E-2</x:v>
      </x:c>
      <x:c r="H1332" s="33">
        <x:f t="shared" si="796"/>
        <x:v>3.4199726402195374E-4</x:v>
      </x:c>
      <x:c r="I1332" s="33">
        <x:f t="shared" si="797"/>
        <x:v>1.5317367029092033E-2</x:v>
      </x:c>
      <x:c r="J1332" s="34">
        <x:f t="shared" si="798"/>
        <x:v>0.13343729340148142</x:v>
      </x:c>
      <x:c r="K1332" s="34">
        <x:f t="shared" si="799"/>
        <x:v>0.13531111247716227</x:v>
      </x:c>
      <x:c r="L1332" s="34">
        <x:f t="shared" si="800"/>
        <x:v>0.97950929478436721</x:v>
      </x:c>
      <x:c r="M1332" s="34">
        <x:f t="shared" si="801"/>
        <x:v>0.11526429480625386</x:v>
      </x:c>
      <x:c r="N1332" s="34">
        <x:f t="shared" si="772"/>
        <x:v>1.3635219954692648</x:v>
      </x:c>
      <x:c r="O1332" s="35">
        <x:f t="shared" si="773"/>
        <x:v>0.19709869497642551</x:v>
      </x:c>
      <x:c r="P1332" s="26" t="b">
        <x:f t="shared" si="774"/>
        <x:v>0</x:v>
      </x:c>
      <x:c r="Q1332" s="26" t="b">
        <x:f t="shared" si="775"/>
        <x:v>0</x:v>
      </x:c>
      <x:c r="R1332" s="26" t="b">
        <x:f t="shared" si="776"/>
        <x:v>0</x:v>
      </x:c>
      <x:c r="S1332" s="26" t="b">
        <x:f t="shared" si="802"/>
        <x:v>0</x:v>
      </x:c>
      <x:c r="T1332" s="26" t="str">
        <x:f t="shared" si="803"/>
        <x:v>不调</x:v>
      </x:c>
      <x:c r="U1332" s="34">
        <x:f t="shared" si="777"/>
        <x:v>0.13343729340148142</x:v>
      </x:c>
      <x:c r="V1332" s="34">
        <x:f t="shared" si="778"/>
        <x:v>0.13531111247716227</x:v>
      </x:c>
      <x:c r="W1332" s="34">
        <x:f t="shared" si="779"/>
        <x:v>0.97950929478436721</x:v>
      </x:c>
      <x:c r="X1332" s="34">
        <x:f t="shared" si="780"/>
        <x:v>0.11526429480625386</x:v>
      </x:c>
      <x:c r="Y1332" s="34">
        <x:f t="shared" si="804"/>
        <x:v>0.99991760544683339</x:v>
      </x:c>
      <x:c r="Z1332" s="34">
        <x:f t="shared" si="781"/>
        <x:v>0.13342629889531585</x:v>
      </x:c>
      <x:c r="AA1332" s="34">
        <x:f t="shared" si="782"/>
        <x:v>0.13529996357851123</x:v>
      </x:c>
      <x:c r="AB1332" s="34">
        <x:f t="shared" si="783"/>
        <x:v>0.97942858855370096</x:v>
      </x:c>
      <x:c r="AC1332" s="34">
        <x:f t="shared" si="784"/>
        <x:v>0.11525479765618724</x:v>
      </x:c>
      <x:c r="AD1332" s="34">
        <x:f t="shared" si="785"/>
        <x:v>1.3634096486837153</x:v>
      </x:c>
      <x:c r="AE1332" s="34">
        <x:f t="shared" si="805"/>
        <x:v>1.3687986164701036</x:v>
      </x:c>
      <x:c r="AF1332" s="33">
        <x:f t="shared" si="786"/>
        <x:v>-3.937005576675312E-3</x:v>
      </x:c>
      <x:c r="AG1332" s="33">
        <x:f t="shared" si="806"/>
        <x:v>5.6833122285251392E-3</x:v>
      </x:c>
      <x:c r="AH1332" s="30">
        <x:f t="shared" si="807"/>
        <x:v>45747</x:v>
      </x:c>
      <x:c r="AI1332" s="36">
        <x:f t="shared" si="787"/>
        <x:v>2025</x:v>
      </x:c>
      <x:c r="AJ1332" s="36">
        <x:f t="shared" si="788"/>
        <x:v>5</x:v>
      </x:c>
      <x:c r="AK1332" s="26">
        <x:f t="shared" si="789"/>
        <x:v>0</x:v>
      </x:c>
      <x:c r="AL1332" s="34">
        <x:f t="shared" si="808"/>
        <x:v>1.3557047552698207</x:v>
      </x:c>
      <x:c r="AM1332" s="35" t="str">
        <x:f t="shared" si="790"/>
      </x:c>
      <x:c r="AN1332" s="34">
        <x:f t="shared" si="809"/>
        <x:v>1.3687986164701036</x:v>
      </x:c>
      <x:c r="AO1332" s="35">
        <x:f t="shared" si="791"/>
        <x:v>-3.937005576675312E-3</x:v>
      </x:c>
      <x:c r="AP1332" s="31">
        <x:f t="shared" si="792"/>
        <x:v>1</x:v>
      </x:c>
      <x:c r="AQ1332" s="26" t="b">
        <x:f t="shared" si="793"/>
        <x:v>1</x:v>
      </x:c>
    </x:row>
    <x:row r="1333">
      <x:c r="A1333" s="30" t="n">
        <x:f>'净值底稿'!A1295</x:f>
        <x:v>45784</x:v>
      </x:c>
      <x:c r="B1333" s="32" t="n">
        <x:f>'净值底稿'!F1295</x:f>
        <x:v>1.87581171490124</x:v>
      </x:c>
      <x:c r="C1333" s="32" t="n">
        <x:f>'净值底稿'!O1295</x:f>
        <x:v>1.4105230362505479</x:v>
      </x:c>
      <x:c r="D1333" s="32" t="n">
        <x:f>'净值底稿'!P1295</x:f>
        <x:v>1.7542</x:v>
      </x:c>
      <x:c r="E1333" s="32" t="n">
        <x:f>'净值底稿'!Q1295</x:f>
        <x:v>2.7853</x:v>
      </x:c>
      <x:c r="F1333" s="33">
        <x:f t="shared" si="794"/>
        <x:v>-8.416726447875944E-3</x:v>
      </x:c>
      <x:c r="G1333" s="33">
        <x:f t="shared" si="795"/>
        <x:v>4.0993139309786208E-3</x:v>
      </x:c>
      <x:c r="H1333" s="33">
        <x:f t="shared" si="796"/>
        <x:v>-4.558404558403506E-4</x:v>
      </x:c>
      <x:c r="I1333" s="33">
        <x:f t="shared" si="797"/>
        <x:v>7.6697659274265195E-3</x:v>
      </x:c>
      <x:c r="J1333" s="34">
        <x:f t="shared" si="798"/>
        <x:v>0.13230328623656143</x:v>
      </x:c>
      <x:c r="K1333" s="34">
        <x:f t="shared" si="799"/>
        <x:v>0.13585460060406954</x:v>
      </x:c>
      <x:c r="L1333" s="34">
        <x:f t="shared" si="800"/>
        <x:v>0.97898212537943152</x:v>
      </x:c>
      <x:c r="M1333" s="34">
        <x:f t="shared" si="801"/>
        <x:v>0.1161387749762231</x:v>
      </x:c>
      <x:c r="N1333" s="34">
        <x:f t="shared" si="772"/>
        <x:v>1.3632787871962855</x:v>
      </x:c>
      <x:c r="O1333" s="35">
        <x:f t="shared" si="773"/>
        <x:v>0.19670069640863669</x:v>
      </x:c>
      <x:c r="P1333" s="26" t="b">
        <x:f t="shared" si="774"/>
        <x:v>0</x:v>
      </x:c>
      <x:c r="Q1333" s="26" t="b">
        <x:f t="shared" si="775"/>
        <x:v>0</x:v>
      </x:c>
      <x:c r="R1333" s="26" t="b">
        <x:f t="shared" si="776"/>
        <x:v>0</x:v>
      </x:c>
      <x:c r="S1333" s="26" t="b">
        <x:f t="shared" si="802"/>
        <x:v>0</x:v>
      </x:c>
      <x:c r="T1333" s="26" t="str">
        <x:f t="shared" si="803"/>
        <x:v>不调</x:v>
      </x:c>
      <x:c r="U1333" s="34">
        <x:f t="shared" si="777"/>
        <x:v>0.13230328623656143</x:v>
      </x:c>
      <x:c r="V1333" s="34">
        <x:f t="shared" si="778"/>
        <x:v>0.13585460060406954</x:v>
      </x:c>
      <x:c r="W1333" s="34">
        <x:f t="shared" si="779"/>
        <x:v>0.97898212537943152</x:v>
      </x:c>
      <x:c r="X1333" s="34">
        <x:f t="shared" si="780"/>
        <x:v>0.1161387749762231</x:v>
      </x:c>
      <x:c r="Y1333" s="34">
        <x:f t="shared" si="804"/>
        <x:v>0.99998626710299976</x:v>
      </x:c>
      <x:c r="Z1333" s="34">
        <x:f t="shared" si="781"/>
        <x:v>0.13230146932915876</x:v>
      </x:c>
      <x:c r="AA1333" s="34">
        <x:f t="shared" si="782"/>
        <x:v>0.13585273492683242</x:v>
      </x:c>
      <x:c r="AB1333" s="34">
        <x:f t="shared" si="783"/>
        <x:v>0.97896868111873858</x:v>
      </x:c>
      <x:c r="AC1333" s="34">
        <x:f t="shared" si="784"/>
        <x:v>0.11613718005438863</x:v>
      </x:c>
      <x:c r="AD1333" s="34">
        <x:f t="shared" si="785"/>
        <x:v>1.3632600654291185</x:v>
      </x:c>
      <x:c r="AE1333" s="34">
        <x:f t="shared" si="805"/>
        <x:v>1.3687986164701036</x:v>
      </x:c>
      <x:c r="AF1333" s="33">
        <x:f t="shared" si="786"/>
        <x:v>-4.0462862647159259E-3</x:v>
      </x:c>
      <x:c r="AG1333" s="33">
        <x:f t="shared" si="806"/>
        <x:v>-1.0971262726588993E-4</x:v>
      </x:c>
      <x:c r="AH1333" s="30">
        <x:f t="shared" si="807"/>
        <x:v>45747</x:v>
      </x:c>
      <x:c r="AI1333" s="36">
        <x:f t="shared" si="787"/>
        <x:v>2025</x:v>
      </x:c>
      <x:c r="AJ1333" s="36">
        <x:f t="shared" si="788"/>
        <x:v>5</x:v>
      </x:c>
      <x:c r="AK1333" s="26">
        <x:f t="shared" si="789"/>
        <x:v>0</x:v>
      </x:c>
      <x:c r="AL1333" s="34">
        <x:f t="shared" si="808"/>
        <x:v>1.3557047552698207</x:v>
      </x:c>
      <x:c r="AM1333" s="35" t="str">
        <x:f t="shared" si="790"/>
      </x:c>
      <x:c r="AN1333" s="34">
        <x:f t="shared" si="809"/>
        <x:v>1.3687986164701036</x:v>
      </x:c>
      <x:c r="AO1333" s="35">
        <x:f t="shared" si="791"/>
        <x:v>-4.0462862647159259E-3</x:v>
      </x:c>
      <x:c r="AP1333" s="31">
        <x:f t="shared" si="792"/>
        <x:v>1</x:v>
      </x:c>
      <x:c r="AQ1333" s="26" t="b">
        <x:f t="shared" si="793"/>
        <x:v>1</x:v>
      </x:c>
    </x:row>
    <x:row r="1334">
      <x:c r="A1334" s="30" t="n">
        <x:f>'净值底稿'!A1296</x:f>
        <x:v>45785</x:v>
      </x:c>
      <x:c r="B1334" s="32" t="n">
        <x:f>'净值底稿'!F1296</x:f>
        <x:v>1.88606021704041</x:v>
      </x:c>
      <x:c r="C1334" s="32" t="n">
        <x:f>'净值底稿'!O1296</x:f>
        <x:v>1.421928415121143</x:v>
      </x:c>
      <x:c r="D1334" s="32" t="n">
        <x:f>'净值底稿'!P1296</x:f>
        <x:v>1.7561</x:v>
      </x:c>
      <x:c r="E1334" s="32" t="n">
        <x:f>'净值底稿'!Q1296</x:f>
        <x:v>2.7472</x:v>
      </x:c>
      <x:c r="F1334" s="33">
        <x:f t="shared" si="794"/>
        <x:v>5.4635025774478763E-3</x:v>
      </x:c>
      <x:c r="G1334" s="33">
        <x:f t="shared" si="795"/>
        <x:v>8.0859217307878151E-3</x:v>
      </x:c>
      <x:c r="H1334" s="33">
        <x:f t="shared" si="796"/>
        <x:v>1.0831148101699828E-3</x:v>
      </x:c>
      <x:c r="I1334" s="33">
        <x:f t="shared" si="797"/>
        <x:v>-1.3678957383405743E-2</x:v>
      </x:c>
      <x:c r="J1334" s="34">
        <x:f t="shared" si="798"/>
        <x:v>0.13302429874783875</x:v>
      </x:c>
      <x:c r="K1334" s="34">
        <x:f t="shared" si="799"/>
        <x:v>0.13695122950836425</x:v>
      </x:c>
      <x:c r="L1334" s="34">
        <x:f t="shared" si="800"/>
        <x:v>0.98002901659595087</x:v>
      </x:c>
      <x:c r="M1334" s="34">
        <x:f t="shared" si="801"/>
        <x:v>0.11454854451779573</x:v>
      </x:c>
      <x:c r="N1334" s="34">
        <x:f t="shared" si="772"/>
        <x:v>1.3645530893699496</x:v>
      </x:c>
      <x:c r="O1334" s="35">
        <x:f t="shared" si="773"/>
        <x:v>0.19784904695855979</x:v>
      </x:c>
      <x:c r="P1334" s="26" t="b">
        <x:f t="shared" si="774"/>
        <x:v>0</x:v>
      </x:c>
      <x:c r="Q1334" s="26" t="b">
        <x:f t="shared" si="775"/>
        <x:v>0</x:v>
      </x:c>
      <x:c r="R1334" s="26" t="b">
        <x:f t="shared" si="776"/>
        <x:v>0</x:v>
      </x:c>
      <x:c r="S1334" s="26" t="b">
        <x:f t="shared" si="802"/>
        <x:v>0</x:v>
      </x:c>
      <x:c r="T1334" s="26" t="str">
        <x:f t="shared" si="803"/>
        <x:v>不调</x:v>
      </x:c>
      <x:c r="U1334" s="34">
        <x:f t="shared" si="777"/>
        <x:v>0.13302429874783875</x:v>
      </x:c>
      <x:c r="V1334" s="34">
        <x:f t="shared" si="778"/>
        <x:v>0.13695122950836425</x:v>
      </x:c>
      <x:c r="W1334" s="34">
        <x:f t="shared" si="779"/>
        <x:v>0.98002901659595087</x:v>
      </x:c>
      <x:c r="X1334" s="34">
        <x:f t="shared" si="780"/>
        <x:v>0.11454854451779573</x:v>
      </x:c>
      <x:c r="Y1334" s="34">
        <x:f t="shared" si="804"/>
        <x:v>0.99998626710299976</x:v>
      </x:c>
      <x:c r="Z1334" s="34">
        <x:f t="shared" si="781"/>
        <x:v>0.1330224719388455</x:v>
      </x:c>
      <x:c r="AA1334" s="34">
        <x:f t="shared" si="782"/>
        <x:v>0.13694934877123535</x:v>
      </x:c>
      <x:c r="AB1334" s="34">
        <x:f t="shared" si="783"/>
        <x:v>0.98001555795840867</x:v>
      </x:c>
      <x:c r="AC1334" s="34">
        <x:f t="shared" si="784"/>
        <x:v>0.11454697143443233</x:v>
      </x:c>
      <x:c r="AD1334" s="34">
        <x:f t="shared" si="785"/>
        <x:v>1.3645343501029217</x:v>
      </x:c>
      <x:c r="AE1334" s="34">
        <x:f t="shared" si="805"/>
        <x:v>1.3687986164701036</x:v>
      </x:c>
      <x:c r="AF1334" s="33">
        <x:f t="shared" si="786"/>
        <x:v>-3.1153350944923552E-3</x:v>
      </x:c>
      <x:c r="AG1334" s="33">
        <x:f t="shared" si="806"/>
        <x:v>9.3473336901572779E-4</x:v>
      </x:c>
      <x:c r="AH1334" s="30">
        <x:f t="shared" si="807"/>
        <x:v>45747</x:v>
      </x:c>
      <x:c r="AI1334" s="36">
        <x:f t="shared" si="787"/>
        <x:v>2025</x:v>
      </x:c>
      <x:c r="AJ1334" s="36">
        <x:f t="shared" si="788"/>
        <x:v>5</x:v>
      </x:c>
      <x:c r="AK1334" s="26">
        <x:f t="shared" si="789"/>
        <x:v>0</x:v>
      </x:c>
      <x:c r="AL1334" s="34">
        <x:f t="shared" si="808"/>
        <x:v>1.3557047552698207</x:v>
      </x:c>
      <x:c r="AM1334" s="35" t="str">
        <x:f t="shared" si="790"/>
      </x:c>
      <x:c r="AN1334" s="34">
        <x:f t="shared" si="809"/>
        <x:v>1.3687986164701036</x:v>
      </x:c>
      <x:c r="AO1334" s="35">
        <x:f t="shared" si="791"/>
        <x:v>-3.1153350944923552E-3</x:v>
      </x:c>
      <x:c r="AP1334" s="31">
        <x:f t="shared" si="792"/>
        <x:v>1</x:v>
      </x:c>
      <x:c r="AQ1334" s="26" t="b">
        <x:f t="shared" si="793"/>
        <x:v>1</x:v>
      </x:c>
    </x:row>
    <x:row r="1335">
      <x:c r="A1335" s="30" t="n">
        <x:f>'净值底稿'!A1297</x:f>
        <x:v>45786</x:v>
      </x:c>
      <x:c r="B1335" s="32" t="n">
        <x:f>'净值底稿'!F1297</x:f>
        <x:v>1.86348059077686</x:v>
      </x:c>
      <x:c r="C1335" s="32" t="n">
        <x:f>'净值底稿'!O1297</x:f>
        <x:v>1.4102756562736487</x:v>
      </x:c>
      <x:c r="D1335" s="32" t="n">
        <x:f>'净值底稿'!P1297</x:f>
        <x:v>1.7567</x:v>
      </x:c>
      <x:c r="E1335" s="32" t="n">
        <x:f>'净值底稿'!Q1297</x:f>
        <x:v>2.7397</x:v>
      </x:c>
      <x:c r="F1335" s="33">
        <x:f t="shared" si="794"/>
        <x:v>-1.197184801394191E-2</x:v>
      </x:c>
      <x:c r="G1335" s="33">
        <x:f t="shared" si="795"/>
        <x:v>-8.1950390213572089E-3</x:v>
      </x:c>
      <x:c r="H1335" s="33">
        <x:f t="shared" si="796"/>
        <x:v>3.4166619213027438E-4</x:v>
      </x:c>
      <x:c r="I1335" s="33">
        <x:f t="shared" si="797"/>
        <x:v>-2.7300524170063012E-3</x:v>
      </x:c>
      <x:c r="J1335" s="34">
        <x:f t="shared" si="798"/>
        <x:v>0.13142994712235478</x:v>
      </x:c>
      <x:c r="K1335" s="34">
        <x:f t="shared" si="799"/>
        <x:v>0.13582704351410563</x:v>
      </x:c>
      <x:c r="L1335" s="34">
        <x:f t="shared" si="800"/>
        <x:v>0.98035039614232478</x:v>
      </x:c>
      <x:c r="M1335" s="34">
        <x:f t="shared" si="801"/>
        <x:v>0.11423425219820701</x:v>
      </x:c>
      <x:c r="N1335" s="34">
        <x:f t="shared" si="772"/>
        <x:v>1.3618416389769921</x:v>
      </x:c>
      <x:c r="O1335" s="35">
        <x:f t="shared" si="773"/>
        <x:v>0.19624674630834638</x:v>
      </x:c>
      <x:c r="P1335" s="26" t="b">
        <x:f t="shared" si="774"/>
        <x:v>0</x:v>
      </x:c>
      <x:c r="Q1335" s="26" t="b">
        <x:f t="shared" si="775"/>
        <x:v>0</x:v>
      </x:c>
      <x:c r="R1335" s="26" t="b">
        <x:f t="shared" si="776"/>
        <x:v>0</x:v>
      </x:c>
      <x:c r="S1335" s="26" t="b">
        <x:f t="shared" si="802"/>
        <x:v>0</x:v>
      </x:c>
      <x:c r="T1335" s="26" t="str">
        <x:f t="shared" si="803"/>
        <x:v>不调</x:v>
      </x:c>
      <x:c r="U1335" s="34">
        <x:f t="shared" si="777"/>
        <x:v>0.13142994712235478</x:v>
      </x:c>
      <x:c r="V1335" s="34">
        <x:f t="shared" si="778"/>
        <x:v>0.13582704351410563</x:v>
      </x:c>
      <x:c r="W1335" s="34">
        <x:f t="shared" si="779"/>
        <x:v>0.98035039614232478</x:v>
      </x:c>
      <x:c r="X1335" s="34">
        <x:f t="shared" si="780"/>
        <x:v>0.11423425219820701</x:v>
      </x:c>
      <x:c r="Y1335" s="34">
        <x:f t="shared" si="804"/>
        <x:v>0.99998626710299976</x:v>
      </x:c>
      <x:c r="Z1335" s="34">
        <x:f t="shared" si="781"/>
        <x:v>0.13142814220842822</x:v>
      </x:c>
      <x:c r="AA1335" s="34">
        <x:f t="shared" si="782"/>
        <x:v>0.13582517821530721</x:v>
      </x:c>
      <x:c r="AB1335" s="34">
        <x:f t="shared" si="783"/>
        <x:v>0.98033693309131043</x:v>
      </x:c>
      <x:c r="AC1335" s="34">
        <x:f t="shared" si="784"/>
        <x:v>0.11423268343098768</x:v>
      </x:c>
      <x:c r="AD1335" s="34">
        <x:f t="shared" si="785"/>
        <x:v>1.3618229369460335</x:v>
      </x:c>
      <x:c r="AE1335" s="34">
        <x:f t="shared" si="805"/>
        <x:v>1.3687986164701036</x:v>
      </x:c>
      <x:c r="AF1335" s="33">
        <x:f t="shared" si="786"/>
        <x:v>-5.0962058553647438E-3</x:v>
      </x:c>
      <x:c r="AG1335" s="33">
        <x:f t="shared" si="806"/>
        <x:v>-1.9870611221209922E-3</x:v>
      </x:c>
      <x:c r="AH1335" s="30">
        <x:f t="shared" si="807"/>
        <x:v>45747</x:v>
      </x:c>
      <x:c r="AI1335" s="36">
        <x:f t="shared" si="787"/>
        <x:v>2025</x:v>
      </x:c>
      <x:c r="AJ1335" s="36">
        <x:f t="shared" si="788"/>
        <x:v>5</x:v>
      </x:c>
      <x:c r="AK1335" s="26">
        <x:f t="shared" si="789"/>
        <x:v>0</x:v>
      </x:c>
      <x:c r="AL1335" s="34">
        <x:f t="shared" si="808"/>
        <x:v>1.3557047552698207</x:v>
      </x:c>
      <x:c r="AM1335" s="35" t="str">
        <x:f t="shared" si="790"/>
      </x:c>
      <x:c r="AN1335" s="34">
        <x:f t="shared" si="809"/>
        <x:v>1.3687986164701036</x:v>
      </x:c>
      <x:c r="AO1335" s="35">
        <x:f t="shared" si="791"/>
        <x:v>-5.0962058553647438E-3</x:v>
      </x:c>
      <x:c r="AP1335" s="31">
        <x:f t="shared" si="792"/>
        <x:v>1</x:v>
      </x:c>
      <x:c r="AQ1335" s="26" t="b">
        <x:f t="shared" si="793"/>
        <x:v>1</x:v>
      </x:c>
    </x:row>
    <x:row r="1336">
      <x:c r="A1336" s="30" t="n">
        <x:f>'净值底稿'!A1298</x:f>
        <x:v>45789</x:v>
      </x:c>
      <x:c r="B1336" s="32" t="n">
        <x:f>'净值底稿'!F1298</x:f>
        <x:v>1.893414494511835</x:v>
      </x:c>
      <x:c r="C1336" s="32" t="n">
        <x:f>'净值底稿'!O1298</x:f>
        <x:v>1.4285688019573695</x:v>
      </x:c>
      <x:c r="D1336" s="32" t="n">
        <x:f>'净值底稿'!P1298</x:f>
        <x:v>1.753</x:v>
      </x:c>
      <x:c r="E1336" s="32" t="n">
        <x:f>'净值底稿'!Q1298</x:f>
        <x:v>2.6533</x:v>
      </x:c>
      <x:c r="F1336" s="33">
        <x:f t="shared" si="794"/>
        <x:v>1.6063437356487853E-2</x:v>
      </x:c>
      <x:c r="G1336" s="33">
        <x:f t="shared" si="795"/>
        <x:v>1.2971326281031148E-2</x:v>
      </x:c>
      <x:c r="H1336" s="33">
        <x:f t="shared" si="796"/>
        <x:v>-2.1062218933227683E-3</x:v>
      </x:c>
      <x:c r="I1336" s="33">
        <x:f t="shared" si="797"/>
        <x:v>-3.1536299594846051E-2</x:v>
      </x:c>
      <x:c r="J1336" s="34">
        <x:f t="shared" si="798"/>
        <x:v>0.13353932993767287</x:v>
      </x:c>
      <x:c r="K1336" s="34">
        <x:f t="shared" si="799"/>
        <x:v>0.13758701091911715</x:v>
      </x:c>
      <x:c r="L1336" s="34">
        <x:f t="shared" si="800"/>
        <x:v>0.97827212598000057</x:v>
      </x:c>
      <x:c r="M1336" s="34">
        <x:f t="shared" si="801"/>
        <x:v>0.11063020730278485</x:v>
      </x:c>
      <x:c r="N1336" s="34">
        <x:f t="shared" si="772"/>
        <x:v>1.3600286741395755</x:v>
      </x:c>
      <x:c r="O1336" s="35">
        <x:f t="shared" si="773"/>
        <x:v>0.19935340041879523</x:v>
      </x:c>
      <x:c r="P1336" s="26" t="b">
        <x:f t="shared" si="774"/>
        <x:v>0</x:v>
      </x:c>
      <x:c r="Q1336" s="26" t="b">
        <x:f t="shared" si="775"/>
        <x:v>0</x:v>
      </x:c>
      <x:c r="R1336" s="26" t="b">
        <x:f t="shared" si="776"/>
        <x:v>0</x:v>
      </x:c>
      <x:c r="S1336" s="26" t="b">
        <x:f t="shared" si="802"/>
        <x:v>0</x:v>
      </x:c>
      <x:c r="T1336" s="26" t="str">
        <x:f t="shared" si="803"/>
        <x:v>不调</x:v>
      </x:c>
      <x:c r="U1336" s="34">
        <x:f t="shared" si="777"/>
        <x:v>0.13353932993767287</x:v>
      </x:c>
      <x:c r="V1336" s="34">
        <x:f t="shared" si="778"/>
        <x:v>0.13758701091911715</x:v>
      </x:c>
      <x:c r="W1336" s="34">
        <x:f t="shared" si="779"/>
        <x:v>0.97827212598000057</x:v>
      </x:c>
      <x:c r="X1336" s="34">
        <x:f t="shared" si="780"/>
        <x:v>0.11063020730278485</x:v>
      </x:c>
      <x:c r="Y1336" s="34">
        <x:f t="shared" si="804"/>
        <x:v>0.99995880187477393</x:v>
      </x:c>
      <x:c r="Z1336" s="34">
        <x:f t="shared" si="781"/>
        <x:v>0.1335338283676355</x:v>
      </x:c>
      <x:c r="AA1336" s="34">
        <x:f t="shared" si="782"/>
        <x:v>0.13758134259221183</x:v>
      </x:c>
      <x:c r="AB1336" s="34">
        <x:f t="shared" si="783"/>
        <x:v>0.97823182300244926</x:v>
      </x:c>
      <x:c r="AC1336" s="34">
        <x:f t="shared" si="784"/>
        <x:v>0.1106256495456506</x:v>
      </x:c>
      <x:c r="AD1336" s="34">
        <x:f t="shared" si="785"/>
        <x:v>1.3599726435079471</x:v>
      </x:c>
      <x:c r="AE1336" s="34">
        <x:f t="shared" si="805"/>
        <x:v>1.3687986164701036</x:v>
      </x:c>
      <x:c r="AF1336" s="33">
        <x:f t="shared" si="786"/>
        <x:v>-6.4479703997050164E-3</x:v>
      </x:c>
      <x:c r="AG1336" s="33">
        <x:f t="shared" si="806"/>
        <x:v>-1.3586887016573401E-3</x:v>
      </x:c>
      <x:c r="AH1336" s="30">
        <x:f t="shared" si="807"/>
        <x:v>45747</x:v>
      </x:c>
      <x:c r="AI1336" s="36">
        <x:f t="shared" si="787"/>
        <x:v>2025</x:v>
      </x:c>
      <x:c r="AJ1336" s="36">
        <x:f t="shared" si="788"/>
        <x:v>5</x:v>
      </x:c>
      <x:c r="AK1336" s="26">
        <x:f t="shared" si="789"/>
        <x:v>0</x:v>
      </x:c>
      <x:c r="AL1336" s="34">
        <x:f t="shared" si="808"/>
        <x:v>1.3557047552698207</x:v>
      </x:c>
      <x:c r="AM1336" s="35" t="str">
        <x:f t="shared" si="790"/>
      </x:c>
      <x:c r="AN1336" s="34">
        <x:f t="shared" si="809"/>
        <x:v>1.3687986164701036</x:v>
      </x:c>
      <x:c r="AO1336" s="35">
        <x:f t="shared" si="791"/>
        <x:v>-6.4479703997050164E-3</x:v>
      </x:c>
      <x:c r="AP1336" s="31">
        <x:f t="shared" si="792"/>
        <x:v>1</x:v>
      </x:c>
      <x:c r="AQ1336" s="26" t="b">
        <x:f t="shared" si="793"/>
        <x:v>1</x:v>
      </x:c>
    </x:row>
    <x:row r="1337">
      <x:c r="A1337" s="30" t="n">
        <x:f>'净值底稿'!A1299</x:f>
        <x:v>45790</x:v>
      </x:c>
      <x:c r="B1337" s="32" t="n">
        <x:f>'净值底稿'!F1299</x:f>
        <x:v>1.8888890528971924</x:v>
      </x:c>
      <x:c r="C1337" s="32" t="n">
        <x:f>'净值底稿'!O1299</x:f>
        <x:v>1.4264916631854265</x:v>
      </x:c>
      <x:c r="D1337" s="32" t="n">
        <x:f>'净值底稿'!P1299</x:f>
        <x:v>1.754</x:v>
      </x:c>
      <x:c r="E1337" s="32" t="n">
        <x:f>'净值底稿'!Q1299</x:f>
        <x:v>2.6651</x:v>
      </x:c>
      <x:c r="F1337" s="33">
        <x:f t="shared" si="794"/>
        <x:v>-2.3900955801066104E-3</x:v>
      </x:c>
      <x:c r="G1337" s="33">
        <x:f t="shared" si="795"/>
        <x:v>-1.4539998137275134E-3</x:v>
      </x:c>
      <x:c r="H1337" s="33">
        <x:f t="shared" si="796"/>
        <x:v>5.7045065601823985E-4</x:v>
      </x:c>
      <x:c r="I1337" s="33">
        <x:f t="shared" si="797"/>
        <x:v>4.447292051407592E-3</x:v>
      </x:c>
      <x:c r="J1337" s="34">
        <x:f t="shared" si="798"/>
        <x:v>0.13321466975465929</x:v>
      </x:c>
      <x:c r="K1337" s="34">
        <x:f t="shared" si="799"/>
        <x:v>0.13738129934571036</x:v>
      </x:c>
      <x:c r="L1337" s="34">
        <x:f t="shared" si="800"/>
        <x:v>0.97878985598761892</x:v>
      </x:c>
      <x:c r="M1337" s="34">
        <x:f t="shared" si="801"/>
        <x:v>0.11111763411755678</x:v>
      </x:c>
      <x:c r="N1337" s="34">
        <x:f t="shared" si="772"/>
        <x:v>1.3605034592055454</x:v>
      </x:c>
      <x:c r="O1337" s="35">
        <x:f t="shared" si="773"/>
        <x:v>0.19889399565244906</x:v>
      </x:c>
      <x:c r="P1337" s="26" t="b">
        <x:f t="shared" si="774"/>
        <x:v>0</x:v>
      </x:c>
      <x:c r="Q1337" s="26" t="b">
        <x:f t="shared" si="775"/>
        <x:v>0</x:v>
      </x:c>
      <x:c r="R1337" s="26" t="b">
        <x:f t="shared" si="776"/>
        <x:v>0</x:v>
      </x:c>
      <x:c r="S1337" s="26" t="b">
        <x:f t="shared" si="802"/>
        <x:v>0</x:v>
      </x:c>
      <x:c r="T1337" s="26" t="str">
        <x:f t="shared" si="803"/>
        <x:v>不调</x:v>
      </x:c>
      <x:c r="U1337" s="34">
        <x:f t="shared" si="777"/>
        <x:v>0.13321466975465929</x:v>
      </x:c>
      <x:c r="V1337" s="34">
        <x:f t="shared" si="778"/>
        <x:v>0.13738129934571036</x:v>
      </x:c>
      <x:c r="W1337" s="34">
        <x:f t="shared" si="779"/>
        <x:v>0.97878985598761892</x:v>
      </x:c>
      <x:c r="X1337" s="34">
        <x:f t="shared" si="780"/>
        <x:v>0.11111763411755678</x:v>
      </x:c>
      <x:c r="Y1337" s="34">
        <x:f t="shared" si="804"/>
        <x:v>0.99998626710299976</x:v>
      </x:c>
      <x:c r="Z1337" s="34">
        <x:f t="shared" si="781"/>
        <x:v>0.13321284033132064</x:v>
      </x:c>
      <x:c r="AA1337" s="34">
        <x:f t="shared" si="782"/>
        <x:v>0.13737941270247669</x:v>
      </x:c>
      <x:c r="AB1337" s="34">
        <x:f t="shared" si="783"/>
        <x:v>0.97877641436734175</x:v>
      </x:c>
      <x:c r="AC1337" s="34">
        <x:f t="shared" si="784"/>
        <x:v>0.11111610815053254</x:v>
      </x:c>
      <x:c r="AD1337" s="34">
        <x:f t="shared" si="785"/>
        <x:v>1.3604847755516716</x:v>
      </x:c>
      <x:c r="AE1337" s="34">
        <x:f t="shared" si="805"/>
        <x:v>1.3687986164701036</x:v>
      </x:c>
      <x:c r="AF1337" s="33">
        <x:f t="shared" si="786"/>
        <x:v>-6.0738232917505464E-3</x:v>
      </x:c>
      <x:c r="AG1337" s="33">
        <x:f t="shared" si="806"/>
        <x:v>3.7657525404588554E-4</x:v>
      </x:c>
      <x:c r="AH1337" s="30">
        <x:f t="shared" si="807"/>
        <x:v>45747</x:v>
      </x:c>
      <x:c r="AI1337" s="36">
        <x:f t="shared" si="787"/>
        <x:v>2025</x:v>
      </x:c>
      <x:c r="AJ1337" s="36">
        <x:f t="shared" si="788"/>
        <x:v>5</x:v>
      </x:c>
      <x:c r="AK1337" s="26">
        <x:f t="shared" si="789"/>
        <x:v>0</x:v>
      </x:c>
      <x:c r="AL1337" s="34">
        <x:f t="shared" si="808"/>
        <x:v>1.3557047552698207</x:v>
      </x:c>
      <x:c r="AM1337" s="35" t="str">
        <x:f t="shared" si="790"/>
      </x:c>
      <x:c r="AN1337" s="34">
        <x:f t="shared" si="809"/>
        <x:v>1.3687986164701036</x:v>
      </x:c>
      <x:c r="AO1337" s="35">
        <x:f t="shared" si="791"/>
        <x:v>-6.0738232917505464E-3</x:v>
      </x:c>
      <x:c r="AP1337" s="31">
        <x:f t="shared" si="792"/>
        <x:v>1</x:v>
      </x:c>
      <x:c r="AQ1337" s="26" t="b">
        <x:f t="shared" si="793"/>
        <x:v>1</x:v>
      </x:c>
    </x:row>
    <x:row r="1338">
      <x:c r="A1338" s="30" t="n">
        <x:f>'净值底稿'!A1300</x:f>
        <x:v>45791</x:v>
      </x:c>
      <x:c r="B1338" s="32" t="n">
        <x:f>'净值底稿'!F1300</x:f>
        <x:v>1.8935271519705776</x:v>
      </x:c>
      <x:c r="C1338" s="32" t="n">
        <x:f>'净值底稿'!O1300</x:f>
        <x:v>1.4319573418530034</x:v>
      </x:c>
      <x:c r="D1338" s="32" t="n">
        <x:f>'净值底稿'!P1300</x:f>
        <x:v>1.7537</x:v>
      </x:c>
      <x:c r="E1338" s="32" t="n">
        <x:f>'净值底稿'!Q1300</x:f>
        <x:v>2.6479</x:v>
      </x:c>
      <x:c r="F1338" s="33">
        <x:f t="shared" si="794"/>
        <x:v>2.4554640021188234E-3</x:v>
      </x:c>
      <x:c r="G1338" s="33">
        <x:f t="shared" si="795"/>
        <x:v>3.8315531794779201E-3</x:v>
      </x:c>
      <x:c r="H1338" s="33">
        <x:f t="shared" si="796"/>
        <x:v>-1.7103762827819224E-4</x:v>
      </x:c>
      <x:c r="I1338" s="33">
        <x:f t="shared" si="797"/>
        <x:v>-6.4537916025664277E-3</x:v>
      </x:c>
      <x:c r="J1338" s="34">
        <x:f t="shared" si="798"/>
        <x:v>0.1335399396653742</x:v>
      </x:c>
      <x:c r="K1338" s="34">
        <x:f t="shared" si="799"/>
        <x:v>0.13790578922801167</x:v>
      </x:c>
      <x:c r="L1338" s="34">
        <x:f t="shared" si="800"/>
        <x:v>0.97860900677081375</x:v>
      </x:c>
      <x:c r="M1338" s="34">
        <x:f t="shared" si="801"/>
        <x:v>0.11039898794484077</x:v>
      </x:c>
      <x:c r="N1338" s="34">
        <x:f t="shared" si="772"/>
        <x:v>1.3604537236090404</x:v>
      </x:c>
      <x:c r="O1338" s="35">
        <x:f t="shared" si="773"/>
        <x:v>0.19952588183101805</x:v>
      </x:c>
      <x:c r="P1338" s="26" t="b">
        <x:f t="shared" si="774"/>
        <x:v>0</x:v>
      </x:c>
      <x:c r="Q1338" s="26" t="b">
        <x:f t="shared" si="775"/>
        <x:v>0</x:v>
      </x:c>
      <x:c r="R1338" s="26" t="b">
        <x:f t="shared" si="776"/>
        <x:v>0</x:v>
      </x:c>
      <x:c r="S1338" s="26" t="b">
        <x:f t="shared" si="802"/>
        <x:v>0</x:v>
      </x:c>
      <x:c r="T1338" s="26" t="str">
        <x:f t="shared" si="803"/>
        <x:v>不调</x:v>
      </x:c>
      <x:c r="U1338" s="34">
        <x:f t="shared" si="777"/>
        <x:v>0.1335399396653742</x:v>
      </x:c>
      <x:c r="V1338" s="34">
        <x:f t="shared" si="778"/>
        <x:v>0.13790578922801167</x:v>
      </x:c>
      <x:c r="W1338" s="34">
        <x:f t="shared" si="779"/>
        <x:v>0.97860900677081375</x:v>
      </x:c>
      <x:c r="X1338" s="34">
        <x:f t="shared" si="780"/>
        <x:v>0.11039898794484077</x:v>
      </x:c>
      <x:c r="Y1338" s="34">
        <x:f t="shared" si="804"/>
        <x:v>0.99998626710299976</x:v>
      </x:c>
      <x:c r="Z1338" s="34">
        <x:f t="shared" si="781"/>
        <x:v>0.13353810577513736</x:v>
      </x:c>
      <x:c r="AA1338" s="34">
        <x:f t="shared" si="782"/>
        <x:v>0.13790389538201245</x:v>
      </x:c>
      <x:c r="AB1338" s="34">
        <x:f t="shared" si="783"/>
        <x:v>0.97859556763412026</x:v>
      </x:c>
      <x:c r="AC1338" s="34">
        <x:f t="shared" si="784"/>
        <x:v>0.11039747184691039</x:v>
      </x:c>
      <x:c r="AD1338" s="34">
        <x:f t="shared" si="785"/>
        <x:v>1.3604350406381802</x:v>
      </x:c>
      <x:c r="AE1338" s="34">
        <x:f t="shared" si="805"/>
        <x:v>1.3687986164701036</x:v>
      </x:c>
      <x:c r="AF1338" s="33">
        <x:f t="shared" si="786"/>
        <x:v>-6.1101580110386466E-3</x:v>
      </x:c>
      <x:c r="AG1338" s="33">
        <x:f t="shared" si="806"/>
        <x:v>-3.6556758579830984E-5</x:v>
      </x:c>
      <x:c r="AH1338" s="30">
        <x:f t="shared" si="807"/>
        <x:v>45747</x:v>
      </x:c>
      <x:c r="AI1338" s="36">
        <x:f t="shared" si="787"/>
        <x:v>2025</x:v>
      </x:c>
      <x:c r="AJ1338" s="36">
        <x:f t="shared" si="788"/>
        <x:v>5</x:v>
      </x:c>
      <x:c r="AK1338" s="26">
        <x:f t="shared" si="789"/>
        <x:v>0</x:v>
      </x:c>
      <x:c r="AL1338" s="34">
        <x:f t="shared" si="808"/>
        <x:v>1.3557047552698207</x:v>
      </x:c>
      <x:c r="AM1338" s="35" t="str">
        <x:f t="shared" si="790"/>
      </x:c>
      <x:c r="AN1338" s="34">
        <x:f t="shared" si="809"/>
        <x:v>1.3687986164701036</x:v>
      </x:c>
      <x:c r="AO1338" s="35">
        <x:f t="shared" si="791"/>
        <x:v>-6.1101580110386466E-3</x:v>
      </x:c>
      <x:c r="AP1338" s="31">
        <x:f t="shared" si="792"/>
        <x:v>1</x:v>
      </x:c>
      <x:c r="AQ1338" s="26" t="b">
        <x:f t="shared" si="793"/>
        <x:v>1</x:v>
      </x:c>
    </x:row>
    <x:row r="1339">
      <x:c r="A1339" s="30" t="n">
        <x:f>'净值底稿'!A1301</x:f>
        <x:v>45792</x:v>
      </x:c>
      <x:c r="B1339" s="32" t="n">
        <x:f>'净值底稿'!F1301</x:f>
        <x:v>1.84663616771334</x:v>
      </x:c>
      <x:c r="C1339" s="32" t="n">
        <x:f>'净值底稿'!O1301</x:f>
        <x:v>1.4164412425165143</x:v>
      </x:c>
      <x:c r="D1339" s="32" t="n">
        <x:f>'净值底稿'!P1301</x:f>
        <x:v>1.7533</x:v>
      </x:c>
      <x:c r="E1339" s="32" t="n">
        <x:f>'净值底稿'!Q1301</x:f>
        <x:v>2.5692</x:v>
      </x:c>
      <x:c r="F1339" s="33">
        <x:f t="shared" si="794"/>
        <x:v>-2.4763829876132792E-2</x:v>
      </x:c>
      <x:c r="G1339" s="33">
        <x:f t="shared" si="795"/>
        <x:v>-1.0835587683366787E-2</x:v>
      </x:c>
      <x:c r="H1339" s="33">
        <x:f t="shared" si="796"/>
        <x:v>-2.280891828704279E-4</x:v>
      </x:c>
      <x:c r="I1339" s="33">
        <x:f t="shared" si="797"/>
        <x:v>-2.9721666226065979E-2</x:v>
      </x:c>
      <x:c r="J1339" s="34">
        <x:f t="shared" si="798"/>
        <x:v>0.13023119084174084</x:v>
      </x:c>
      <x:c r="K1339" s="34">
        <x:f t="shared" si="799"/>
        <x:v>0.13640962563172282</x:v>
      </x:c>
      <x:c r="L1339" s="34">
        <x:f t="shared" si="800"/>
        <x:v>0.97837236057073795</x:v>
      </x:c>
      <x:c r="M1339" s="34">
        <x:f t="shared" si="801"/>
        <x:v>0.107116275036475</x:v>
      </x:c>
      <x:c r="N1339" s="34">
        <x:f t="shared" si="772"/>
        <x:v>1.3521294520806766</x:v>
      </x:c>
      <x:c r="O1339" s="35">
        <x:f t="shared" si="773"/>
        <x:v>0.19720065712876297</x:v>
      </x:c>
      <x:c r="P1339" s="26" t="b">
        <x:f t="shared" si="774"/>
        <x:v>0</x:v>
      </x:c>
      <x:c r="Q1339" s="26" t="b">
        <x:f t="shared" si="775"/>
        <x:v>0</x:v>
      </x:c>
      <x:c r="R1339" s="26" t="b">
        <x:f t="shared" si="776"/>
        <x:v>0</x:v>
      </x:c>
      <x:c r="S1339" s="26" t="b">
        <x:f t="shared" si="802"/>
        <x:v>0</x:v>
      </x:c>
      <x:c r="T1339" s="26" t="str">
        <x:f t="shared" si="803"/>
        <x:v>不调</x:v>
      </x:c>
      <x:c r="U1339" s="34">
        <x:f t="shared" si="777"/>
        <x:v>0.13023119084174084</x:v>
      </x:c>
      <x:c r="V1339" s="34">
        <x:f t="shared" si="778"/>
        <x:v>0.13640962563172282</x:v>
      </x:c>
      <x:c r="W1339" s="34">
        <x:f t="shared" si="779"/>
        <x:v>0.97837236057073795</x:v>
      </x:c>
      <x:c r="X1339" s="34">
        <x:f t="shared" si="780"/>
        <x:v>0.107116275036475</x:v>
      </x:c>
      <x:c r="Y1339" s="34">
        <x:f t="shared" si="804"/>
        <x:v>0.99998626710299976</x:v>
      </x:c>
      <x:c r="Z1339" s="34">
        <x:f t="shared" si="781"/>
        <x:v>0.1302294023902108</x:v>
      </x:c>
      <x:c r="AA1339" s="34">
        <x:f t="shared" si="782"/>
        <x:v>0.13640775233238417</x:v>
      </x:c>
      <x:c r="AB1339" s="34">
        <x:f t="shared" si="783"/>
        <x:v>0.9783589246838823</x:v>
      </x:c>
      <x:c r="AC1339" s="34">
        <x:f t="shared" si="784"/>
        <x:v>0.10711480401970287</x:v>
      </x:c>
      <x:c r="AD1339" s="34">
        <x:f t="shared" si="785"/>
        <x:v>1.3521108834261804</x:v>
      </x:c>
      <x:c r="AE1339" s="34">
        <x:f t="shared" si="805"/>
        <x:v>1.3687986164701036</x:v>
      </x:c>
      <x:c r="AF1339" s="33">
        <x:f t="shared" si="786"/>
        <x:v>-1.2191518053223938E-2</x:v>
      </x:c>
      <x:c r="AG1339" s="33">
        <x:f t="shared" si="806"/>
        <x:v>-6.1187465504379812E-3</x:v>
      </x:c>
      <x:c r="AH1339" s="30">
        <x:f t="shared" si="807"/>
        <x:v>45747</x:v>
      </x:c>
      <x:c r="AI1339" s="36">
        <x:f t="shared" si="787"/>
        <x:v>2025</x:v>
      </x:c>
      <x:c r="AJ1339" s="36">
        <x:f t="shared" si="788"/>
        <x:v>5</x:v>
      </x:c>
      <x:c r="AK1339" s="26">
        <x:f t="shared" si="789"/>
        <x:v>0</x:v>
      </x:c>
      <x:c r="AL1339" s="34">
        <x:f t="shared" si="808"/>
        <x:v>1.3557047552698207</x:v>
      </x:c>
      <x:c r="AM1339" s="35" t="str">
        <x:f t="shared" si="790"/>
      </x:c>
      <x:c r="AN1339" s="34">
        <x:f t="shared" si="809"/>
        <x:v>1.3687986164701036</x:v>
      </x:c>
      <x:c r="AO1339" s="35">
        <x:f t="shared" si="791"/>
        <x:v>-1.2191518053223938E-2</x:v>
      </x:c>
      <x:c r="AP1339" s="31">
        <x:f t="shared" si="792"/>
        <x:v>1</x:v>
      </x:c>
      <x:c r="AQ1339" s="26" t="b">
        <x:f t="shared" si="793"/>
        <x:v>1</x:v>
      </x:c>
    </x:row>
    <x:row r="1340">
      <x:c r="A1340" s="30" t="n">
        <x:f>'净值底稿'!A1302</x:f>
        <x:v>45793</x:v>
      </x:c>
      <x:c r="B1340" s="32" t="n">
        <x:f>'净值底稿'!F1302</x:f>
        <x:v>1.8558268710859576</x:v>
      </x:c>
      <x:c r="C1340" s="32" t="n">
        <x:f>'净值底稿'!O1302</x:f>
        <x:v>1.420431742754738</x:v>
      </x:c>
      <x:c r="D1340" s="32" t="n">
        <x:f>'净值底稿'!P1302</x:f>
        <x:v>1.7527</x:v>
      </x:c>
      <x:c r="E1340" s="32" t="n">
        <x:f>'净值底稿'!Q1302</x:f>
        <x:v>2.6073</x:v>
      </x:c>
      <x:c r="F1340" s="33">
        <x:f t="shared" si="794"/>
        <x:v>4.9769973822175739E-3</x:v>
      </x:c>
      <x:c r="G1340" s="33">
        <x:f t="shared" si="795"/>
        <x:v>2.817271990142034E-3</x:v>
      </x:c>
      <x:c r="H1340" s="33">
        <x:f t="shared" si="796"/>
        <x:v>-3.4221182912230752E-4</x:v>
      </x:c>
      <x:c r="I1340" s="33">
        <x:f t="shared" si="797"/>
        <x:v>1.482951891639428E-2</x:v>
      </x:c>
      <x:c r="J1340" s="34">
        <x:f t="shared" si="798"/>
        <x:v>0.13087755378499463</x:v>
      </x:c>
      <x:c r="K1340" s="34">
        <x:f t="shared" si="799"/>
        <x:v>0.13679205007226844</x:v>
      </x:c>
      <x:c r="L1340" s="34">
        <x:f t="shared" si="800"/>
        <x:v>0.97802411868672812</x:v>
      </x:c>
      <x:c r="M1340" s="34">
        <x:f t="shared" si="801"/>
        <x:v>0.10870326503213892</x:v>
      </x:c>
      <x:c r="N1340" s="34">
        <x:f t="shared" si="772"/>
        <x:v>1.3543969875761301</x:v>
      </x:c>
      <x:c r="O1340" s="35">
        <x:f t="shared" si="773"/>
        <x:v>0.19763009391824823</x:v>
      </x:c>
      <x:c r="P1340" s="26" t="b">
        <x:f t="shared" si="774"/>
        <x:v>0</x:v>
      </x:c>
      <x:c r="Q1340" s="26" t="b">
        <x:f t="shared" si="775"/>
        <x:v>0</x:v>
      </x:c>
      <x:c r="R1340" s="26" t="b">
        <x:f t="shared" si="776"/>
        <x:v>0</x:v>
      </x:c>
      <x:c r="S1340" s="26" t="b">
        <x:f t="shared" si="802"/>
        <x:v>0</x:v>
      </x:c>
      <x:c r="T1340" s="26" t="str">
        <x:f t="shared" si="803"/>
        <x:v>不调</x:v>
      </x:c>
      <x:c r="U1340" s="34">
        <x:f t="shared" si="777"/>
        <x:v>0.13087755378499463</x:v>
      </x:c>
      <x:c r="V1340" s="34">
        <x:f t="shared" si="778"/>
        <x:v>0.13679205007226844</x:v>
      </x:c>
      <x:c r="W1340" s="34">
        <x:f t="shared" si="779"/>
        <x:v>0.97802411868672812</x:v>
      </x:c>
      <x:c r="X1340" s="34">
        <x:f t="shared" si="780"/>
        <x:v>0.10870326503213892</x:v>
      </x:c>
      <x:c r="Y1340" s="34">
        <x:f t="shared" si="804"/>
        <x:v>0.99998626710299976</x:v>
      </x:c>
      <x:c r="Z1340" s="34">
        <x:f t="shared" si="781"/>
        <x:v>0.13087575645702887</x:v>
      </x:c>
      <x:c r="AA1340" s="34">
        <x:f t="shared" si="782"/>
        <x:v>0.13679017152113435</x:v>
      </x:c>
      <x:c r="AB1340" s="34">
        <x:f t="shared" si="783"/>
        <x:v>0.97801068758224241</x:v>
      </x:c>
      <x:c r="AC1340" s="34">
        <x:f t="shared" si="784"/>
        <x:v>0.10870177222139665</x:v>
      </x:c>
      <x:c r="AD1340" s="34">
        <x:f t="shared" si="785"/>
        <x:v>1.3543783877818023</x:v>
      </x:c>
      <x:c r="AE1340" s="34">
        <x:f t="shared" si="805"/>
        <x:v>1.3687986164701036</x:v>
      </x:c>
      <x:c r="AF1340" s="33">
        <x:f t="shared" si="786"/>
        <x:v>-1.0534952705817724E-2</x:v>
      </x:c>
      <x:c r="AG1340" s="33">
        <x:f t="shared" si="806"/>
        <x:v>1.6770106530583639E-3</x:v>
      </x:c>
      <x:c r="AH1340" s="30">
        <x:f t="shared" si="807"/>
        <x:v>45747</x:v>
      </x:c>
      <x:c r="AI1340" s="36">
        <x:f t="shared" si="787"/>
        <x:v>2025</x:v>
      </x:c>
      <x:c r="AJ1340" s="36">
        <x:f t="shared" si="788"/>
        <x:v>5</x:v>
      </x:c>
      <x:c r="AK1340" s="26">
        <x:f t="shared" si="789"/>
        <x:v>0</x:v>
      </x:c>
      <x:c r="AL1340" s="34">
        <x:f t="shared" si="808"/>
        <x:v>1.3557047552698207</x:v>
      </x:c>
      <x:c r="AM1340" s="35" t="str">
        <x:f t="shared" si="790"/>
      </x:c>
      <x:c r="AN1340" s="34">
        <x:f t="shared" si="809"/>
        <x:v>1.3687986164701036</x:v>
      </x:c>
      <x:c r="AO1340" s="35">
        <x:f t="shared" si="791"/>
        <x:v>-1.0534952705817724E-2</x:v>
      </x:c>
      <x:c r="AP1340" s="31">
        <x:f t="shared" si="792"/>
        <x:v>1</x:v>
      </x:c>
      <x:c r="AQ1340" s="26" t="b">
        <x:f t="shared" si="793"/>
        <x:v>1</x:v>
      </x:c>
    </x:row>
    <x:row r="1341">
      <x:c r="A1341" s="30" t="n">
        <x:f>'净值底稿'!A1303</x:f>
        <x:v>45796</x:v>
      </x:c>
      <x:c r="B1341" s="32" t="n">
        <x:f>'净值底稿'!F1303</x:f>
        <x:v>1.8469684714606325</x:v>
      </x:c>
      <x:c r="C1341" s="32" t="n">
        <x:f>'净值底稿'!O1303</x:f>
        <x:v>1.4261291870660104</x:v>
      </x:c>
      <x:c r="D1341" s="32" t="n">
        <x:f>'净值底稿'!P1303</x:f>
        <x:v>1.7541</x:v>
      </x:c>
      <x:c r="E1341" s="32" t="n">
        <x:f>'净值底稿'!Q1303</x:f>
        <x:v>2.6335</x:v>
      </x:c>
      <x:c r="F1341" s="33">
        <x:f t="shared" si="794"/>
        <x:v>-4.7732898813678259E-3</x:v>
      </x:c>
      <x:c r="G1341" s="33">
        <x:f t="shared" si="795"/>
        <x:v>4.0110651851690271E-3</x:v>
      </x:c>
      <x:c r="H1341" s="33">
        <x:f t="shared" si="796"/>
        <x:v>7.9876761567865273E-4</x:v>
      </x:c>
      <x:c r="I1341" s="33">
        <x:f t="shared" si="797"/>
        <x:v>1.0048709392858513E-2</x:v>
      </x:c>
      <x:c r="J1341" s="34">
        <x:f t="shared" si="798"/>
        <x:v>0.13025104853301617</x:v>
      </x:c>
      <x:c r="K1341" s="34">
        <x:f t="shared" si="799"/>
        <x:v>0.13733884581579606</x:v>
      </x:c>
      <x:c r="L1341" s="34">
        <x:f t="shared" si="800"/>
        <x:v>0.9787918908472707</x:v>
      </x:c>
      <x:c r="M1341" s="34">
        <x:f t="shared" si="801"/>
        <x:v>0.10979408474093817</x:v>
      </x:c>
      <x:c r="N1341" s="34">
        <x:f t="shared" si="772"/>
        <x:v>1.356175869937021</x:v>
      </x:c>
      <x:c r="O1341" s="35">
        <x:f t="shared" si="773"/>
        <x:v>0.19731208929505487</x:v>
      </x:c>
      <x:c r="P1341" s="26" t="b">
        <x:f t="shared" si="774"/>
        <x:v>0</x:v>
      </x:c>
      <x:c r="Q1341" s="26" t="b">
        <x:f t="shared" si="775"/>
        <x:v>0</x:v>
      </x:c>
      <x:c r="R1341" s="26" t="b">
        <x:f t="shared" si="776"/>
        <x:v>0</x:v>
      </x:c>
      <x:c r="S1341" s="26" t="b">
        <x:f t="shared" si="802"/>
        <x:v>0</x:v>
      </x:c>
      <x:c r="T1341" s="26" t="str">
        <x:f t="shared" si="803"/>
        <x:v>不调</x:v>
      </x:c>
      <x:c r="U1341" s="34">
        <x:f t="shared" si="777"/>
        <x:v>0.13025104853301617</x:v>
      </x:c>
      <x:c r="V1341" s="34">
        <x:f t="shared" si="778"/>
        <x:v>0.13733884581579606</x:v>
      </x:c>
      <x:c r="W1341" s="34">
        <x:f t="shared" si="779"/>
        <x:v>0.9787918908472707</x:v>
      </x:c>
      <x:c r="X1341" s="34">
        <x:f t="shared" si="780"/>
        <x:v>0.10979408474093817</x:v>
      </x:c>
      <x:c r="Y1341" s="34">
        <x:f t="shared" si="804"/>
        <x:v>0.99995880187477393</x:v>
      </x:c>
      <x:c r="Z1341" s="34">
        <x:f t="shared" si="781"/>
        <x:v>0.13024568243400789</x:v>
      </x:c>
      <x:c r="AA1341" s="34">
        <x:f t="shared" si="782"/>
        <x:v>0.13733318771282774</x:v>
      </x:c>
      <x:c r="AB1341" s="34">
        <x:f t="shared" si="783"/>
        <x:v>0.97875156645638128</x:v>
      </x:c>
      <x:c r="AC1341" s="34">
        <x:f t="shared" si="784"/>
        <x:v>0.10978956143048593</x:v>
      </x:c>
      <x:c r="AD1341" s="34">
        <x:f t="shared" si="785"/>
        <x:v>1.3561199980337029</x:v>
      </x:c>
      <x:c r="AE1341" s="34">
        <x:f t="shared" si="805"/>
        <x:v>1.3687986164701036</x:v>
      </x:c>
      <x:c r="AF1341" s="33">
        <x:f t="shared" si="786"/>
        <x:v>-9.2625885823122145E-3</x:v>
      </x:c>
      <x:c r="AG1341" s="33">
        <x:f t="shared" si="806"/>
        <x:v>1.285911136512663E-3</x:v>
      </x:c>
      <x:c r="AH1341" s="30">
        <x:f t="shared" si="807"/>
        <x:v>45747</x:v>
      </x:c>
      <x:c r="AI1341" s="36">
        <x:f t="shared" si="787"/>
        <x:v>2025</x:v>
      </x:c>
      <x:c r="AJ1341" s="36">
        <x:f t="shared" si="788"/>
        <x:v>5</x:v>
      </x:c>
      <x:c r="AK1341" s="26">
        <x:f t="shared" si="789"/>
        <x:v>0</x:v>
      </x:c>
      <x:c r="AL1341" s="34">
        <x:f t="shared" si="808"/>
        <x:v>1.3557047552698207</x:v>
      </x:c>
      <x:c r="AM1341" s="35" t="str">
        <x:f t="shared" si="790"/>
      </x:c>
      <x:c r="AN1341" s="34">
        <x:f t="shared" si="809"/>
        <x:v>1.3687986164701036</x:v>
      </x:c>
      <x:c r="AO1341" s="35">
        <x:f t="shared" si="791"/>
        <x:v>-9.2625885823122145E-3</x:v>
      </x:c>
      <x:c r="AP1341" s="31">
        <x:f t="shared" si="792"/>
        <x:v>1</x:v>
      </x:c>
      <x:c r="AQ1341" s="26" t="b">
        <x:f t="shared" si="793"/>
        <x:v>1</x:v>
      </x:c>
    </x:row>
    <x:row r="1342">
      <x:c r="A1342" s="30" t="n">
        <x:f>'净值底稿'!A1304</x:f>
        <x:v>45797</x:v>
      </x:c>
      <x:c r="B1342" s="32" t="n">
        <x:f>'净值底稿'!F1304</x:f>
        <x:v>1.8615403583059273</x:v>
      </x:c>
      <x:c r="C1342" s="32" t="n">
        <x:f>'净值底稿'!O1304</x:f>
        <x:v>1.4374338625662757</x:v>
      </x:c>
      <x:c r="D1342" s="32" t="n">
        <x:f>'净值底稿'!P1304</x:f>
        <x:v>1.7544</x:v>
      </x:c>
      <x:c r="E1342" s="32" t="n">
        <x:f>'净值底稿'!Q1304</x:f>
        <x:v>2.631</x:v>
      </x:c>
      <x:c r="F1342" s="33">
        <x:f t="shared" si="794"/>
        <x:v>7.8896240355261771E-3</x:v>
      </x:c>
      <x:c r="G1342" s="33">
        <x:f t="shared" si="795"/>
        <x:v>7.9268243037100561E-3</x:v>
      </x:c>
      <x:c r="H1342" s="33">
        <x:f t="shared" si="796"/>
        <x:v>1.710278775439722E-4</x:v>
      </x:c>
      <x:c r="I1342" s="33">
        <x:f t="shared" si="797"/>
        <x:v>-9.4930700588580219E-4</x:v>
      </x:c>
      <x:c r="J1342" s="34">
        <x:f t="shared" si="798"/>
        <x:v>0.13127327190066274</x:v>
      </x:c>
      <x:c r="K1342" s="34">
        <x:f t="shared" si="799"/>
        <x:v>0.13842180376289576</x:v>
      </x:c>
      <x:c r="L1342" s="34">
        <x:f t="shared" si="800"/>
        <x:v>0.97891896025943514</x:v>
      </x:c>
      <x:c r="M1342" s="34">
        <x:f t="shared" si="801"/>
        <x:v>0.10968533743064685</x:v>
      </x:c>
      <x:c r="N1342" s="34">
        <x:f t="shared" si="772"/>
        <x:v>1.3582993733536404</x:v>
      </x:c>
      <x:c r="O1342" s="35">
        <x:f t="shared" si="773"/>
        <x:v>0.19855348603870845</x:v>
      </x:c>
      <x:c r="P1342" s="26" t="b">
        <x:f t="shared" si="774"/>
        <x:v>0</x:v>
      </x:c>
      <x:c r="Q1342" s="26" t="b">
        <x:f t="shared" si="775"/>
        <x:v>0</x:v>
      </x:c>
      <x:c r="R1342" s="26" t="b">
        <x:f t="shared" si="776"/>
        <x:v>0</x:v>
      </x:c>
      <x:c r="S1342" s="26" t="b">
        <x:f t="shared" si="802"/>
        <x:v>0</x:v>
      </x:c>
      <x:c r="T1342" s="26" t="str">
        <x:f t="shared" si="803"/>
        <x:v>不调</x:v>
      </x:c>
      <x:c r="U1342" s="34">
        <x:f t="shared" si="777"/>
        <x:v>0.13127327190066274</x:v>
      </x:c>
      <x:c r="V1342" s="34">
        <x:f t="shared" si="778"/>
        <x:v>0.13842180376289576</x:v>
      </x:c>
      <x:c r="W1342" s="34">
        <x:f t="shared" si="779"/>
        <x:v>0.97891896025943514</x:v>
      </x:c>
      <x:c r="X1342" s="34">
        <x:f t="shared" si="780"/>
        <x:v>0.10968533743064685</x:v>
      </x:c>
      <x:c r="Y1342" s="34">
        <x:f t="shared" si="804"/>
        <x:v>0.99998626710299976</x:v>
      </x:c>
      <x:c r="Z1342" s="34">
        <x:f t="shared" si="781"/>
        <x:v>0.13127146913834084</x:v>
      </x:c>
      <x:c r="AA1342" s="34">
        <x:f t="shared" si="782"/>
        <x:v>0.13841990283052211</x:v>
      </x:c>
      <x:c r="AB1342" s="34">
        <x:f t="shared" si="783"/>
        <x:v>0.97890551686618232</x:v>
      </x:c>
      <x:c r="AC1342" s="34">
        <x:f t="shared" si="784"/>
        <x:v>0.10968383113320547</x:v>
      </x:c>
      <x:c r="AD1342" s="34">
        <x:f t="shared" si="785"/>
        <x:v>1.3582807199682507</x:v>
      </x:c>
      <x:c r="AE1342" s="34">
        <x:f t="shared" si="805"/>
        <x:v>1.3687986164701036</x:v>
      </x:c>
      <x:c r="AF1342" s="33">
        <x:f t="shared" si="786"/>
        <x:v>-7.6840350182240114E-3</x:v>
      </x:c>
      <x:c r="AG1342" s="33">
        <x:f t="shared" si="806"/>
        <x:v>1.5933117553614817E-3</x:v>
      </x:c>
      <x:c r="AH1342" s="30">
        <x:f t="shared" si="807"/>
        <x:v>45747</x:v>
      </x:c>
      <x:c r="AI1342" s="36">
        <x:f t="shared" si="787"/>
        <x:v>2025</x:v>
      </x:c>
      <x:c r="AJ1342" s="36">
        <x:f t="shared" si="788"/>
        <x:v>5</x:v>
      </x:c>
      <x:c r="AK1342" s="26">
        <x:f t="shared" si="789"/>
        <x:v>0</x:v>
      </x:c>
      <x:c r="AL1342" s="34">
        <x:f t="shared" si="808"/>
        <x:v>1.3557047552698207</x:v>
      </x:c>
      <x:c r="AM1342" s="35" t="str">
        <x:f t="shared" si="790"/>
      </x:c>
      <x:c r="AN1342" s="34">
        <x:f t="shared" si="809"/>
        <x:v>1.3687986164701036</x:v>
      </x:c>
      <x:c r="AO1342" s="35">
        <x:f t="shared" si="791"/>
        <x:v>-7.6840350182240114E-3</x:v>
      </x:c>
      <x:c r="AP1342" s="31">
        <x:f t="shared" si="792"/>
        <x:v>1</x:v>
      </x:c>
      <x:c r="AQ1342" s="26" t="b">
        <x:f t="shared" si="793"/>
        <x:v>1</x:v>
      </x:c>
    </x:row>
    <x:row r="1343">
      <x:c r="A1343" s="30" t="n">
        <x:f>'净值底稿'!A1305</x:f>
        <x:v>45798</x:v>
      </x:c>
      <x:c r="B1343" s="32" t="n">
        <x:f>'净值底稿'!F1305</x:f>
        <x:v>1.8508842670552625</x:v>
      </x:c>
      <x:c r="C1343" s="32" t="n">
        <x:f>'净值底稿'!O1305</x:f>
        <x:v>1.4363101468372714</x:v>
      </x:c>
      <x:c r="D1343" s="32" t="n">
        <x:f>'净值底稿'!P1305</x:f>
        <x:v>1.7543</x:v>
      </x:c>
      <x:c r="E1343" s="32" t="n">
        <x:f>'净值底稿'!Q1305</x:f>
        <x:v>2.6997</x:v>
      </x:c>
      <x:c r="F1343" s="33">
        <x:f t="shared" si="794"/>
        <x:v>-5.7243407069413887E-3</x:v>
      </x:c>
      <x:c r="G1343" s="33">
        <x:f t="shared" si="795"/>
        <x:v>-7.8175125706170245E-4</x:v>
      </x:c>
      <x:c r="H1343" s="33">
        <x:f t="shared" si="796"/>
        <x:v>-5.6999544003621949E-5</x:v>
      </x:c>
      <x:c r="I1343" s="33">
        <x:f t="shared" si="797"/>
        <x:v>2.6111744583808605E-2</x:v>
      </x:c>
      <x:c r="J1343" s="34">
        <x:f t="shared" si="798"/>
        <x:v>0.13052002652389225</x:v>
      </x:c>
      <x:c r="K1343" s="34">
        <x:f t="shared" si="799"/>
        <x:v>0.13831169289748199</x:v>
      </x:c>
      <x:c r="L1343" s="34">
        <x:f t="shared" si="800"/>
        <x:v>0.97884971969809831</x:v>
      </x:c>
      <x:c r="M1343" s="34">
        <x:f t="shared" si="801"/>
        <x:v>0.11254786731672932</x:v>
      </x:c>
      <x:c r="N1343" s="34">
        <x:f t="shared" si="772"/>
        <x:v>1.3602293064362019</x:v>
      </x:c>
      <x:c r="O1343" s="35">
        <x:f t="shared" si="773"/>
        <x:v>0.19763705880276378</x:v>
      </x:c>
      <x:c r="P1343" s="26" t="b">
        <x:f t="shared" si="774"/>
        <x:v>0</x:v>
      </x:c>
      <x:c r="Q1343" s="26" t="b">
        <x:f t="shared" si="775"/>
        <x:v>0</x:v>
      </x:c>
      <x:c r="R1343" s="26" t="b">
        <x:f t="shared" si="776"/>
        <x:v>0</x:v>
      </x:c>
      <x:c r="S1343" s="26" t="b">
        <x:f t="shared" si="802"/>
        <x:v>0</x:v>
      </x:c>
      <x:c r="T1343" s="26" t="str">
        <x:f t="shared" si="803"/>
        <x:v>不调</x:v>
      </x:c>
      <x:c r="U1343" s="34">
        <x:f t="shared" si="777"/>
        <x:v>0.13052002652389225</x:v>
      </x:c>
      <x:c r="V1343" s="34">
        <x:f t="shared" si="778"/>
        <x:v>0.13831169289748199</x:v>
      </x:c>
      <x:c r="W1343" s="34">
        <x:f t="shared" si="779"/>
        <x:v>0.97884971969809831</x:v>
      </x:c>
      <x:c r="X1343" s="34">
        <x:f t="shared" si="780"/>
        <x:v>0.11254786731672932</x:v>
      </x:c>
      <x:c r="Y1343" s="34">
        <x:f t="shared" si="804"/>
        <x:v>0.99998626710299976</x:v>
      </x:c>
      <x:c r="Z1343" s="34">
        <x:f t="shared" si="781"/>
        <x:v>0.13051823410581154</x:v>
      </x:c>
      <x:c r="AA1343" s="34">
        <x:f t="shared" si="782"/>
        <x:v>0.1383097934772495</x:v>
      </x:c>
      <x:c r="AB1343" s="34">
        <x:f t="shared" si="783"/>
        <x:v>0.97883627725571898</x:v>
      </x:c>
      <x:c r="AC1343" s="34">
        <x:f t="shared" si="784"/>
        <x:v>0.11254632170845986</x:v>
      </x:c>
      <x:c r="AD1343" s="34">
        <x:f t="shared" si="785"/>
        <x:v>1.3602106265472398</x:v>
      </x:c>
      <x:c r="AE1343" s="34">
        <x:f t="shared" si="805"/>
        <x:v>1.3687986164701036</x:v>
      </x:c>
      <x:c r="AF1343" s="33">
        <x:f t="shared" si="786"/>
        <x:v>-6.2741076879597735E-3</x:v>
      </x:c>
      <x:c r="AG1343" s="33">
        <x:f t="shared" si="806"/>
        <x:v>1.4208451541843914E-3</x:v>
      </x:c>
      <x:c r="AH1343" s="30">
        <x:f t="shared" si="807"/>
        <x:v>45747</x:v>
      </x:c>
      <x:c r="AI1343" s="36">
        <x:f t="shared" si="787"/>
        <x:v>2025</x:v>
      </x:c>
      <x:c r="AJ1343" s="36">
        <x:f t="shared" si="788"/>
        <x:v>5</x:v>
      </x:c>
      <x:c r="AK1343" s="26">
        <x:f t="shared" si="789"/>
        <x:v>0</x:v>
      </x:c>
      <x:c r="AL1343" s="34">
        <x:f t="shared" si="808"/>
        <x:v>1.3557047552698207</x:v>
      </x:c>
      <x:c r="AM1343" s="35" t="str">
        <x:f t="shared" si="790"/>
      </x:c>
      <x:c r="AN1343" s="34">
        <x:f t="shared" si="809"/>
        <x:v>1.3687986164701036</x:v>
      </x:c>
      <x:c r="AO1343" s="35">
        <x:f t="shared" si="791"/>
        <x:v>-6.2741076879597735E-3</x:v>
      </x:c>
      <x:c r="AP1343" s="31">
        <x:f t="shared" si="792"/>
        <x:v>1</x:v>
      </x:c>
      <x:c r="AQ1343" s="26" t="b">
        <x:f t="shared" si="793"/>
        <x:v>1</x:v>
      </x:c>
    </x:row>
    <x:row r="1344">
      <x:c r="A1344" s="30" t="n">
        <x:f>'净值底稿'!A1306</x:f>
        <x:v>45799</x:v>
      </x:c>
      <x:c r="B1344" s="32" t="n">
        <x:f>'净值底稿'!F1306</x:f>
        <x:v>1.8445256100883376</x:v>
      </x:c>
      <x:c r="C1344" s="32" t="n">
        <x:f>'净值底稿'!O1306</x:f>
        <x:v>1.425749579604806</x:v>
      </x:c>
      <x:c r="D1344" s="32" t="n">
        <x:f>'净值底稿'!P1306</x:f>
        <x:v>1.7546</x:v>
      </x:c>
      <x:c r="E1344" s="32" t="n">
        <x:f>'净值底稿'!Q1306</x:f>
        <x:v>2.7168</x:v>
      </x:c>
      <x:c r="F1344" s="33">
        <x:f t="shared" si="794"/>
        <x:v>-3.4354697806370238E-3</x:v>
      </x:c>
      <x:c r="G1344" s="33">
        <x:f t="shared" si="795"/>
        <x:v>-7.3525674491122794E-3</x:v>
      </x:c>
      <x:c r="H1344" s="33">
        <x:f t="shared" si="796"/>
        <x:v>1.7100837941064206E-4</x:v>
      </x:c>
      <x:c r="I1344" s="33">
        <x:f t="shared" si="797"/>
        <x:v>6.3340371152351693E-3</x:v>
      </x:c>
      <x:c r="J1344" s="34">
        <x:f t="shared" si="798"/>
        <x:v>0.13006984265671892</x:v>
      </x:c>
      <x:c r="K1344" s="34">
        <x:f t="shared" si="799"/>
        <x:v>0.13729286139183525</x:v>
      </x:c>
      <x:c r="L1344" s="34">
        <x:f t="shared" si="800"/>
        <x:v>0.97900366646120085</x:v>
      </x:c>
      <x:c r="M1344" s="34">
        <x:f t="shared" si="801"/>
        <x:v>0.11325919428734445</x:v>
      </x:c>
      <x:c r="N1344" s="34">
        <x:f t="shared" si="772"/>
        <x:v>1.3596255647970994</x:v>
      </x:c>
      <x:c r="O1344" s="35">
        <x:f t="shared" si="773"/>
        <x:v>0.19664436369174437</x:v>
      </x:c>
      <x:c r="P1344" s="26" t="b">
        <x:f t="shared" si="774"/>
        <x:v>0</x:v>
      </x:c>
      <x:c r="Q1344" s="26" t="b">
        <x:f t="shared" si="775"/>
        <x:v>0</x:v>
      </x:c>
      <x:c r="R1344" s="26" t="b">
        <x:f t="shared" si="776"/>
        <x:v>0</x:v>
      </x:c>
      <x:c r="S1344" s="26" t="b">
        <x:f t="shared" si="802"/>
        <x:v>0</x:v>
      </x:c>
      <x:c r="T1344" s="26" t="str">
        <x:f t="shared" si="803"/>
        <x:v>不调</x:v>
      </x:c>
      <x:c r="U1344" s="34">
        <x:f t="shared" si="777"/>
        <x:v>0.13006984265671892</x:v>
      </x:c>
      <x:c r="V1344" s="34">
        <x:f t="shared" si="778"/>
        <x:v>0.13729286139183525</x:v>
      </x:c>
      <x:c r="W1344" s="34">
        <x:f t="shared" si="779"/>
        <x:v>0.97900366646120085</x:v>
      </x:c>
      <x:c r="X1344" s="34">
        <x:f t="shared" si="780"/>
        <x:v>0.11325919428734445</x:v>
      </x:c>
      <x:c r="Y1344" s="34">
        <x:f t="shared" si="804"/>
        <x:v>0.99998626710299976</x:v>
      </x:c>
      <x:c r="Z1344" s="34">
        <x:f t="shared" si="781"/>
        <x:v>0.13006805642096689</x:v>
      </x:c>
      <x:c r="AA1344" s="34">
        <x:f t="shared" si="782"/>
        <x:v>0.13729097596311088</x:v>
      </x:c>
      <x:c r="AB1344" s="34">
        <x:f t="shared" si="783"/>
        <x:v>0.97899022190468643</x:v>
      </x:c>
      <x:c r="AC1344" s="34">
        <x:f t="shared" si="784"/>
        <x:v>0.11325763891049496</x:v>
      </x:c>
      <x:c r="AD1344" s="34">
        <x:f t="shared" si="785"/>
        <x:v>1.3596068931992591</x:v>
      </x:c>
      <x:c r="AE1344" s="34">
        <x:f t="shared" si="805"/>
        <x:v>1.3687986164701036</x:v>
      </x:c>
      <x:c r="AF1344" s="33">
        <x:f t="shared" si="786"/>
        <x:v>-6.7151757462674544E-3</x:v>
      </x:c>
      <x:c r="AG1344" s="33">
        <x:f t="shared" si="806"/>
        <x:v>-4.4385283881598347E-4</x:v>
      </x:c>
      <x:c r="AH1344" s="30">
        <x:f t="shared" si="807"/>
        <x:v>45747</x:v>
      </x:c>
      <x:c r="AI1344" s="36">
        <x:f t="shared" si="787"/>
        <x:v>2025</x:v>
      </x:c>
      <x:c r="AJ1344" s="36">
        <x:f t="shared" si="788"/>
        <x:v>5</x:v>
      </x:c>
      <x:c r="AK1344" s="26">
        <x:f t="shared" si="789"/>
        <x:v>0</x:v>
      </x:c>
      <x:c r="AL1344" s="34">
        <x:f t="shared" si="808"/>
        <x:v>1.3557047552698207</x:v>
      </x:c>
      <x:c r="AM1344" s="35" t="str">
        <x:f t="shared" si="790"/>
      </x:c>
      <x:c r="AN1344" s="34">
        <x:f t="shared" si="809"/>
        <x:v>1.3687986164701036</x:v>
      </x:c>
      <x:c r="AO1344" s="35">
        <x:f t="shared" si="791"/>
        <x:v>-6.7151757462674544E-3</x:v>
      </x:c>
      <x:c r="AP1344" s="31">
        <x:f t="shared" si="792"/>
        <x:v>1</x:v>
      </x:c>
      <x:c r="AQ1344" s="26" t="b">
        <x:f t="shared" si="793"/>
        <x:v>1</x:v>
      </x:c>
    </x:row>
    <x:row r="1345">
      <x:c r="A1345" s="30" t="n">
        <x:f>'净值底稿'!A1307</x:f>
        <x:v>45800</x:v>
      </x:c>
      <x:c r="B1345" s="32" t="n">
        <x:f>'净值底稿'!F1307</x:f>
        <x:v>1.8182813157390476</x:v>
      </x:c>
      <x:c r="C1345" s="32" t="n">
        <x:f>'净值底稿'!O1307</x:f>
        <x:v>1.4116380136796067</x:v>
      </x:c>
      <x:c r="D1345" s="32" t="n">
        <x:f>'净值底稿'!P1307</x:f>
        <x:v>1.7548</x:v>
      </x:c>
      <x:c r="E1345" s="32" t="n">
        <x:f>'净值底稿'!Q1307</x:f>
        <x:v>2.7084</x:v>
      </x:c>
      <x:c r="F1345" s="33">
        <x:f t="shared" si="794"/>
        <x:v>-1.4228208166777945E-2</x:v>
      </x:c>
      <x:c r="G1345" s="33">
        <x:f t="shared" si="795"/>
        <x:v>-9.8976469129388178E-3</x:v>
      </x:c>
      <x:c r="H1345" s="33">
        <x:f t="shared" si="796"/>
        <x:v>1.1398609369650536E-4</x:v>
      </x:c>
      <x:c r="I1345" s="33">
        <x:f t="shared" si="797"/>
        <x:v>-3.0918727915194566E-3</x:v>
      </x:c>
      <x:c r="J1345" s="34">
        <x:f t="shared" si="798"/>
        <x:v>0.12821742103836115</x:v>
      </x:c>
      <x:c r="K1345" s="34">
        <x:f t="shared" si="799"/>
        <x:v>0.13593211835869523</x:v>
      </x:c>
      <x:c r="L1345" s="34">
        <x:f t="shared" si="800"/>
        <x:v>0.97910181317584843</x:v>
      </x:c>
      <x:c r="M1345" s="34">
        <x:f t="shared" si="801"/>
        <x:v>0.11290746069831586</x:v>
      </x:c>
      <x:c r="N1345" s="34">
        <x:f t="shared" si="772"/>
        <x:v>1.3561588132712206</x:v>
      </x:c>
      <x:c r="O1345" s="35">
        <x:f t="shared" si="773"/>
        <x:v>0.19477773311806709</x:v>
      </x:c>
      <x:c r="P1345" s="26" t="b">
        <x:f t="shared" si="774"/>
        <x:v>0</x:v>
      </x:c>
      <x:c r="Q1345" s="26" t="b">
        <x:f t="shared" si="775"/>
        <x:v>0</x:v>
      </x:c>
      <x:c r="R1345" s="26" t="b">
        <x:f t="shared" si="776"/>
        <x:v>0</x:v>
      </x:c>
      <x:c r="S1345" s="26" t="b">
        <x:f t="shared" si="802"/>
        <x:v>0</x:v>
      </x:c>
      <x:c r="T1345" s="26" t="str">
        <x:f t="shared" si="803"/>
        <x:v>不调</x:v>
      </x:c>
      <x:c r="U1345" s="34">
        <x:f t="shared" si="777"/>
        <x:v>0.12821742103836115</x:v>
      </x:c>
      <x:c r="V1345" s="34">
        <x:f t="shared" si="778"/>
        <x:v>0.13593211835869523</x:v>
      </x:c>
      <x:c r="W1345" s="34">
        <x:f t="shared" si="779"/>
        <x:v>0.97910181317584843</x:v>
      </x:c>
      <x:c r="X1345" s="34">
        <x:f t="shared" si="780"/>
        <x:v>0.11290746069831586</x:v>
      </x:c>
      <x:c r="Y1345" s="34">
        <x:f t="shared" si="804"/>
        <x:v>0.99998626710299976</x:v>
      </x:c>
      <x:c r="Z1345" s="34">
        <x:f t="shared" si="781"/>
        <x:v>0.1282156602417244</x:v>
      </x:c>
      <x:c r="AA1345" s="34">
        <x:f t="shared" si="782"/>
        <x:v>0.1359302516169148</x:v>
      </x:c>
      <x:c r="AB1345" s="34">
        <x:f t="shared" si="783"/>
        <x:v>0.9790883672714954</x:v>
      </x:c>
      <x:c r="AC1345" s="34">
        <x:f t="shared" si="784"/>
        <x:v>0.11290591015178754</x:v>
      </x:c>
      <x:c r="AD1345" s="34">
        <x:f t="shared" si="785"/>
        <x:v>1.3561401892819223</x:v>
      </x:c>
      <x:c r="AE1345" s="34">
        <x:f t="shared" si="805"/>
        <x:v>1.3687986164701036</x:v>
      </x:c>
      <x:c r="AF1345" s="33">
        <x:f t="shared" si="786"/>
        <x:v>-9.2478375093811849E-3</x:v>
      </x:c>
      <x:c r="AG1345" s="33">
        <x:f t="shared" si="806"/>
        <x:v>-2.5497840108616998E-3</x:v>
      </x:c>
      <x:c r="AH1345" s="30">
        <x:f t="shared" si="807"/>
        <x:v>45747</x:v>
      </x:c>
      <x:c r="AI1345" s="36">
        <x:f t="shared" si="787"/>
        <x:v>2025</x:v>
      </x:c>
      <x:c r="AJ1345" s="36">
        <x:f t="shared" si="788"/>
        <x:v>5</x:v>
      </x:c>
      <x:c r="AK1345" s="26">
        <x:f t="shared" si="789"/>
        <x:v>0</x:v>
      </x:c>
      <x:c r="AL1345" s="34">
        <x:f t="shared" si="808"/>
        <x:v>1.3557047552698207</x:v>
      </x:c>
      <x:c r="AM1345" s="35" t="str">
        <x:f t="shared" si="790"/>
      </x:c>
      <x:c r="AN1345" s="34">
        <x:f t="shared" si="809"/>
        <x:v>1.3687986164701036</x:v>
      </x:c>
      <x:c r="AO1345" s="35">
        <x:f t="shared" si="791"/>
        <x:v>-9.2478375093811849E-3</x:v>
      </x:c>
      <x:c r="AP1345" s="31">
        <x:f t="shared" si="792"/>
        <x:v>1</x:v>
      </x:c>
      <x:c r="AQ1345" s="26" t="b">
        <x:f t="shared" si="793"/>
        <x:v>1</x:v>
      </x:c>
    </x:row>
    <x:row r="1346">
      <x:c r="A1346" s="30" t="n">
        <x:f>'净值底稿'!A1308</x:f>
        <x:v>45803</x:v>
      </x:c>
      <x:c r="B1346" s="32" t="n">
        <x:f>'净值底稿'!F1308</x:f>
        <x:v>1.8229429264212524</x:v>
      </x:c>
      <x:c r="C1346" s="32" t="n">
        <x:f>'净值底稿'!O1308</x:f>
        <x:v>1.4184599384394785</x:v>
      </x:c>
      <x:c r="D1346" s="32" t="n">
        <x:f>'净值底稿'!P1308</x:f>
        <x:v>1.7554</x:v>
      </x:c>
      <x:c r="E1346" s="32" t="n">
        <x:f>'净值底稿'!Q1308</x:f>
        <x:v>2.7019</x:v>
      </x:c>
      <x:c r="F1346" s="33">
        <x:f t="shared" si="794"/>
        <x:v>2.5637455776803542E-3</x:v>
      </x:c>
      <x:c r="G1346" s="33">
        <x:f t="shared" si="795"/>
        <x:v>4.8326303866594866E-3</x:v>
      </x:c>
      <x:c r="H1346" s="33">
        <x:f t="shared" si="796"/>
        <x:v>3.4191930704352558E-4</x:v>
      </x:c>
      <x:c r="I1346" s="33">
        <x:f t="shared" si="797"/>
        <x:v>-2.3999409245311076E-3</x:v>
      </x:c>
      <x:c r="J1346" s="34">
        <x:f t="shared" si="798"/>
        <x:v>0.1285443725736585</x:v>
      </x:c>
      <x:c r="K1346" s="34">
        <x:f t="shared" si="799"/>
        <x:v>0.13658715228134496</x:v>
      </x:c>
      <x:c r="L1346" s="34">
        <x:f t="shared" si="800"/>
        <x:v>0.97942313648756729</x:v>
      </x:c>
      <x:c r="M1346" s="34">
        <x:f t="shared" si="801"/>
        <x:v>0.11263494263739283</x:v>
      </x:c>
      <x:c r="N1346" s="34">
        <x:f t="shared" si="772"/>
        <x:v>1.3571896039799638</x:v>
      </x:c>
      <x:c r="O1346" s="35">
        <x:f t="shared" si="773"/>
        <x:v>0.19535334199252943</x:v>
      </x:c>
      <x:c r="P1346" s="26" t="b">
        <x:f t="shared" si="774"/>
        <x:v>0</x:v>
      </x:c>
      <x:c r="Q1346" s="26" t="b">
        <x:f t="shared" si="775"/>
        <x:v>0</x:v>
      </x:c>
      <x:c r="R1346" s="26" t="b">
        <x:f t="shared" si="776"/>
        <x:v>0</x:v>
      </x:c>
      <x:c r="S1346" s="26" t="b">
        <x:f t="shared" si="802"/>
        <x:v>0</x:v>
      </x:c>
      <x:c r="T1346" s="26" t="str">
        <x:f t="shared" si="803"/>
        <x:v>不调</x:v>
      </x:c>
      <x:c r="U1346" s="34">
        <x:f t="shared" si="777"/>
        <x:v>0.1285443725736585</x:v>
      </x:c>
      <x:c r="V1346" s="34">
        <x:f t="shared" si="778"/>
        <x:v>0.13658715228134496</x:v>
      </x:c>
      <x:c r="W1346" s="34">
        <x:f t="shared" si="779"/>
        <x:v>0.97942313648756729</x:v>
      </x:c>
      <x:c r="X1346" s="34">
        <x:f t="shared" si="780"/>
        <x:v>0.11263494263739283</x:v>
      </x:c>
      <x:c r="Y1346" s="34">
        <x:f t="shared" si="804"/>
        <x:v>0.99995880187477393</x:v>
      </x:c>
      <x:c r="Z1346" s="34">
        <x:f t="shared" si="781"/>
        <x:v>0.12853907678650009</x:v>
      </x:c>
      <x:c r="AA1346" s="34">
        <x:f t="shared" si="782"/>
        <x:v>0.13658152514674102</x:v>
      </x:c>
      <x:c r="AB1346" s="34">
        <x:f t="shared" si="783"/>
        <x:v>0.97938278609054097</x:v>
      </x:c>
      <x:c r="AC1346" s="34">
        <x:f t="shared" si="784"/>
        <x:v>0.11263030228892122</x:v>
      </x:c>
      <x:c r="AD1346" s="34">
        <x:f t="shared" si="785"/>
        <x:v>1.3571336903127034</x:v>
      </x:c>
      <x:c r="AE1346" s="34">
        <x:f t="shared" si="805"/>
        <x:v>1.3687986164701036</x:v>
      </x:c>
      <x:c r="AF1346" s="33">
        <x:f t="shared" si="786"/>
        <x:v>-8.5220177877458614E-3</x:v>
      </x:c>
      <x:c r="AG1346" s="33">
        <x:f t="shared" si="806"/>
        <x:v>7.3259463780606104E-4</x:v>
      </x:c>
      <x:c r="AH1346" s="30">
        <x:f t="shared" si="807"/>
        <x:v>45747</x:v>
      </x:c>
      <x:c r="AI1346" s="36">
        <x:f t="shared" si="787"/>
        <x:v>2025</x:v>
      </x:c>
      <x:c r="AJ1346" s="36">
        <x:f t="shared" si="788"/>
        <x:v>5</x:v>
      </x:c>
      <x:c r="AK1346" s="26">
        <x:f t="shared" si="789"/>
        <x:v>0</x:v>
      </x:c>
      <x:c r="AL1346" s="34">
        <x:f t="shared" si="808"/>
        <x:v>1.3557047552698207</x:v>
      </x:c>
      <x:c r="AM1346" s="35" t="str">
        <x:f t="shared" si="790"/>
      </x:c>
      <x:c r="AN1346" s="34">
        <x:f t="shared" si="809"/>
        <x:v>1.3687986164701036</x:v>
      </x:c>
      <x:c r="AO1346" s="35">
        <x:f t="shared" si="791"/>
        <x:v>-8.5220177877458614E-3</x:v>
      </x:c>
      <x:c r="AP1346" s="31">
        <x:f t="shared" si="792"/>
        <x:v>1</x:v>
      </x:c>
      <x:c r="AQ1346" s="26" t="b">
        <x:f t="shared" si="793"/>
        <x:v>1</x:v>
      </x:c>
    </x:row>
    <x:row r="1347">
      <x:c r="A1347" s="30" t="n">
        <x:f>'净值底稿'!A1309</x:f>
        <x:v>45804</x:v>
      </x:c>
      <x:c r="B1347" s="32" t="n">
        <x:f>'净值底稿'!F1309</x:f>
        <x:v>1.7947026474141001</x:v>
      </x:c>
      <x:c r="C1347" s="32" t="n">
        <x:f>'净值底稿'!O1309</x:f>
        <x:v>1.4150072769256392</x:v>
      </x:c>
      <x:c r="D1347" s="32" t="n">
        <x:f>'净值底稿'!P1309</x:f>
        <x:v>1.755</x:v>
      </x:c>
      <x:c r="E1347" s="32" t="n">
        <x:f>'净值底稿'!Q1309</x:f>
        <x:v>2.6844</x:v>
      </x:c>
      <x:c r="F1347" s="33">
        <x:f t="shared" si="794"/>
        <x:v>-1.5491587036459142E-2</x:v>
      </x:c>
      <x:c r="G1347" s="33">
        <x:f t="shared" si="795"/>
        <x:v>-2.4340916653858846E-3</x:v>
      </x:c>
      <x:c r="H1347" s="33">
        <x:f t="shared" si="796"/>
        <x:v>-2.2786829212728676E-4</x:v>
      </x:c>
      <x:c r="I1347" s="33">
        <x:f t="shared" si="797"/>
        <x:v>-6.4769236463230184E-3</x:v>
      </x:c>
      <x:c r="J1347" s="34">
        <x:f t="shared" si="798"/>
        <x:v>0.12654780249087591</x:v>
      </x:c>
      <x:c r="K1347" s="34">
        <x:f t="shared" si="799"/>
        <x:v>0.13624907319473564</x:v>
      </x:c>
      <x:c r="L1347" s="34">
        <x:f t="shared" si="800"/>
        <x:v>0.97915961580773569</x:v>
      </x:c>
      <x:c r="M1347" s="34">
        <x:f t="shared" si="801"/>
        <x:v>0.11190080442073359</x:v>
      </x:c>
      <x:c r="N1347" s="34">
        <x:f t="shared" si="772"/>
        <x:v>1.3538572959140809</x:v>
      </x:c>
      <x:c r="O1347" s="35">
        <x:f t="shared" si="773"/>
        <x:v>0.19410973112064928</x:v>
      </x:c>
      <x:c r="P1347" s="26" t="b">
        <x:f t="shared" si="774"/>
        <x:v>0</x:v>
      </x:c>
      <x:c r="Q1347" s="26" t="b">
        <x:f t="shared" si="775"/>
        <x:v>0</x:v>
      </x:c>
      <x:c r="R1347" s="26" t="b">
        <x:f t="shared" si="776"/>
        <x:v>0</x:v>
      </x:c>
      <x:c r="S1347" s="26" t="b">
        <x:f t="shared" si="802"/>
        <x:v>0</x:v>
      </x:c>
      <x:c r="T1347" s="26" t="str">
        <x:f t="shared" si="803"/>
        <x:v>不调</x:v>
      </x:c>
      <x:c r="U1347" s="34">
        <x:f t="shared" si="777"/>
        <x:v>0.12654780249087591</x:v>
      </x:c>
      <x:c r="V1347" s="34">
        <x:f t="shared" si="778"/>
        <x:v>0.13624907319473564</x:v>
      </x:c>
      <x:c r="W1347" s="34">
        <x:f t="shared" si="779"/>
        <x:v>0.97915961580773569</x:v>
      </x:c>
      <x:c r="X1347" s="34">
        <x:f t="shared" si="780"/>
        <x:v>0.11190080442073359</x:v>
      </x:c>
      <x:c r="Y1347" s="34">
        <x:f t="shared" si="804"/>
        <x:v>0.99998626710299976</x:v>
      </x:c>
      <x:c r="Z1347" s="34">
        <x:f t="shared" si="781"/>
        <x:v>0.12654606462293869</x:v>
      </x:c>
      <x:c r="AA1347" s="34">
        <x:f t="shared" si="782"/>
        <x:v>0.13624720210024707</x:v>
      </x:c>
      <x:c r="AB1347" s="34">
        <x:f t="shared" si="783"/>
        <x:v>0.97914616910958496</x:v>
      </x:c>
      <x:c r="AC1347" s="34">
        <x:f t="shared" si="784"/>
        <x:v>0.11189926769851224</x:v>
      </x:c>
      <x:c r="AD1347" s="34">
        <x:f t="shared" si="785"/>
        <x:v>1.3538387035312829</x:v>
      </x:c>
      <x:c r="AE1347" s="34">
        <x:f t="shared" si="805"/>
        <x:v>1.3687986164701036</x:v>
      </x:c>
      <x:c r="AF1347" s="33">
        <x:f t="shared" si="786"/>
        <x:v>-1.0929228564973137E-2</x:v>
      </x:c>
      <x:c r="AG1347" s="33">
        <x:f t="shared" si="806"/>
        <x:v>-2.4279013961117091E-3</x:v>
      </x:c>
      <x:c r="AH1347" s="30">
        <x:f t="shared" si="807"/>
        <x:v>45747</x:v>
      </x:c>
      <x:c r="AI1347" s="36">
        <x:f t="shared" si="787"/>
        <x:v>2025</x:v>
      </x:c>
      <x:c r="AJ1347" s="36">
        <x:f t="shared" si="788"/>
        <x:v>5</x:v>
      </x:c>
      <x:c r="AK1347" s="26">
        <x:f t="shared" si="789"/>
        <x:v>0</x:v>
      </x:c>
      <x:c r="AL1347" s="34">
        <x:f t="shared" si="808"/>
        <x:v>1.3557047552698207</x:v>
      </x:c>
      <x:c r="AM1347" s="35" t="str">
        <x:f t="shared" si="790"/>
      </x:c>
      <x:c r="AN1347" s="34">
        <x:f t="shared" si="809"/>
        <x:v>1.3687986164701036</x:v>
      </x:c>
      <x:c r="AO1347" s="35">
        <x:f t="shared" si="791"/>
        <x:v>-1.0929228564973137E-2</x:v>
      </x:c>
      <x:c r="AP1347" s="31">
        <x:f t="shared" si="792"/>
        <x:v>1</x:v>
      </x:c>
      <x:c r="AQ1347" s="26" t="b">
        <x:f t="shared" si="793"/>
        <x:v>1</x:v>
      </x:c>
    </x:row>
    <x:row r="1348">
      <x:c r="A1348" s="30" t="n">
        <x:f>'净值底稿'!A1310</x:f>
        <x:v>45805</x:v>
      </x:c>
      <x:c r="B1348" s="32" t="n">
        <x:f>'净值底稿'!F1310</x:f>
        <x:v>1.8109164834552924</x:v>
      </x:c>
      <x:c r="C1348" s="32" t="n">
        <x:f>'净值底稿'!O1310</x:f>
        <x:v>1.4127892616438162</x:v>
      </x:c>
      <x:c r="D1348" s="32" t="n">
        <x:f>'净值底稿'!P1310</x:f>
        <x:v>1.7546</x:v>
      </x:c>
      <x:c r="E1348" s="32" t="n">
        <x:f>'净值底稿'!Q1310</x:f>
        <x:v>2.6859</x:v>
      </x:c>
      <x:c r="F1348" s="33">
        <x:f t="shared" si="794"/>
        <x:v>9.034274320904423E-3</x:v>
      </x:c>
      <x:c r="G1348" s="33">
        <x:f t="shared" si="795"/>
        <x:v>-1.5674939047960468E-3</x:v>
      </x:c>
      <x:c r="H1348" s="33">
        <x:f t="shared" si="796"/>
        <x:v>-2.279202279201753E-4</x:v>
      </x:c>
      <x:c r="I1348" s="33">
        <x:f t="shared" si="797"/>
        <x:v>5.5878408582921146E-4</x:v>
      </x:c>
      <x:c r="J1348" s="34">
        <x:f t="shared" si="798"/>
        <x:v>0.12768931648497323</x:v>
      </x:c>
      <x:c r="K1348" s="34">
        <x:f t="shared" si="799"/>
        <x:v>0.13603363544140942</x:v>
      </x:c>
      <x:c r="L1348" s="34">
        <x:f t="shared" si="800"/>
        <x:v>0.97892300189155435</x:v>
      </x:c>
      <x:c r="M1348" s="34">
        <x:f t="shared" si="801"/>
        <x:v>0.11196179522851811</x:v>
      </x:c>
      <x:c r="N1348" s="34">
        <x:f t="shared" si="772"/>
        <x:v>1.3546077490464552</x:v>
      </x:c>
      <x:c r="O1348" s="35">
        <x:f t="shared" si="773"/>
        <x:v>0.19468584327236005</x:v>
      </x:c>
      <x:c r="P1348" s="26" t="b">
        <x:f t="shared" si="774"/>
        <x:v>0</x:v>
      </x:c>
      <x:c r="Q1348" s="26" t="b">
        <x:f t="shared" si="775"/>
        <x:v>0</x:v>
      </x:c>
      <x:c r="R1348" s="26" t="b">
        <x:f t="shared" si="776"/>
        <x:v>0</x:v>
      </x:c>
      <x:c r="S1348" s="26" t="b">
        <x:f t="shared" si="802"/>
        <x:v>0</x:v>
      </x:c>
      <x:c r="T1348" s="26" t="str">
        <x:f t="shared" si="803"/>
        <x:v>不调</x:v>
      </x:c>
      <x:c r="U1348" s="34">
        <x:f t="shared" si="777"/>
        <x:v>0.12768931648497323</x:v>
      </x:c>
      <x:c r="V1348" s="34">
        <x:f t="shared" si="778"/>
        <x:v>0.13603363544140942</x:v>
      </x:c>
      <x:c r="W1348" s="34">
        <x:f t="shared" si="779"/>
        <x:v>0.97892300189155435</x:v>
      </x:c>
      <x:c r="X1348" s="34">
        <x:f t="shared" si="780"/>
        <x:v>0.11196179522851811</x:v>
      </x:c>
      <x:c r="Y1348" s="34">
        <x:f t="shared" si="804"/>
        <x:v>0.99998626710299976</x:v>
      </x:c>
      <x:c r="Z1348" s="34">
        <x:f t="shared" si="781"/>
        <x:v>0.12768756294074191</x:v>
      </x:c>
      <x:c r="AA1348" s="34">
        <x:f t="shared" si="782"/>
        <x:v>0.13603176730550534</x:v>
      </x:c>
      <x:c r="AB1348" s="34">
        <x:f t="shared" si="783"/>
        <x:v>0.97890955844279826</x:v>
      </x:c>
      <x:c r="AC1348" s="34">
        <x:f t="shared" si="784"/>
        <x:v>0.11196025766871627</x:v>
      </x:c>
      <x:c r="AD1348" s="34">
        <x:f t="shared" si="785"/>
        <x:v>1.3545891463577617</x:v>
      </x:c>
      <x:c r="AE1348" s="34">
        <x:f t="shared" si="805"/>
        <x:v>1.3687986164701036</x:v>
      </x:c>
      <x:c r="AF1348" s="33">
        <x:f t="shared" si="786"/>
        <x:v>-1.0380979306499949E-2</x:v>
      </x:c>
      <x:c r="AG1348" s="33">
        <x:f t="shared" si="806"/>
        <x:v>5.5430741086182067E-4</x:v>
      </x:c>
      <x:c r="AH1348" s="30">
        <x:f t="shared" si="807"/>
        <x:v>45747</x:v>
      </x:c>
      <x:c r="AI1348" s="36">
        <x:f t="shared" si="787"/>
        <x:v>2025</x:v>
      </x:c>
      <x:c r="AJ1348" s="36">
        <x:f t="shared" si="788"/>
        <x:v>5</x:v>
      </x:c>
      <x:c r="AK1348" s="26">
        <x:f t="shared" si="789"/>
        <x:v>0</x:v>
      </x:c>
      <x:c r="AL1348" s="34">
        <x:f t="shared" si="808"/>
        <x:v>1.3557047552698207</x:v>
      </x:c>
      <x:c r="AM1348" s="35" t="str">
        <x:f t="shared" si="790"/>
      </x:c>
      <x:c r="AN1348" s="34">
        <x:f t="shared" si="809"/>
        <x:v>1.3687986164701036</x:v>
      </x:c>
      <x:c r="AO1348" s="35">
        <x:f t="shared" si="791"/>
        <x:v>-1.0380979306499949E-2</x:v>
      </x:c>
      <x:c r="AP1348" s="31">
        <x:f t="shared" si="792"/>
        <x:v>1</x:v>
      </x:c>
      <x:c r="AQ1348" s="26" t="b">
        <x:f t="shared" si="793"/>
        <x:v>1</x:v>
      </x:c>
    </x:row>
    <x:row r="1349">
      <x:c r="A1349" s="30" t="n">
        <x:f>'净值底稿'!A1311</x:f>
        <x:v>45806</x:v>
      </x:c>
      <x:c r="B1349" s="32" t="n">
        <x:f>'净值底稿'!F1311</x:f>
        <x:v>1.8477515219696024</x:v>
      </x:c>
      <x:c r="C1349" s="32" t="n">
        <x:f>'净值底稿'!O1311</x:f>
        <x:v>1.432717370492841</x:v>
      </x:c>
      <x:c r="D1349" s="32" t="n">
        <x:f>'净值底稿'!P1311</x:f>
        <x:v>1.7527</x:v>
      </x:c>
      <x:c r="E1349" s="32" t="n">
        <x:f>'净值底稿'!Q1311</x:f>
        <x:v>2.6626</x:v>
      </x:c>
      <x:c r="F1349" s="33">
        <x:f t="shared" si="794"/>
        <x:v>2.0340550682948821E-2</x:v>
      </x:c>
      <x:c r="G1349" s="33">
        <x:f t="shared" si="795"/>
        <x:v>1.4105507020798047E-2</x:v>
      </x:c>
      <x:c r="H1349" s="33">
        <x:f t="shared" si="796"/>
        <x:v>-1.0828678901174671E-3</x:v>
      </x:c>
      <x:c r="I1349" s="33">
        <x:f t="shared" si="797"/>
        <x:v>-8.6749320525709717E-3</x:v>
      </x:c>
      <x:c r="J1349" s="34">
        <x:f t="shared" si="798"/>
        <x:v>0.13028479828632028</x:v>
      </x:c>
      <x:c r="K1349" s="34">
        <x:f t="shared" si="799"/>
        <x:v>0.13795056435428471</x:v>
      </x:c>
      <x:c r="L1349" s="34">
        <x:f t="shared" si="800"/>
        <x:v>0.97784952871463149</x:v>
      </x:c>
      <x:c r="M1349" s="34">
        <x:f t="shared" si="801"/>
        <x:v>0.11098901004085182</x:v>
      </x:c>
      <x:c r="N1349" s="34">
        <x:f t="shared" si="772"/>
        <x:v>1.3570739013960882</x:v>
      </x:c>
      <x:c r="O1349" s="35">
        <x:f t="shared" si="773"/>
        <x:v>0.19765715217473284</x:v>
      </x:c>
      <x:c r="P1349" s="26" t="b">
        <x:f t="shared" si="774"/>
        <x:v>0</x:v>
      </x:c>
      <x:c r="Q1349" s="26" t="b">
        <x:f t="shared" si="775"/>
        <x:v>0</x:v>
      </x:c>
      <x:c r="R1349" s="26" t="b">
        <x:f t="shared" si="776"/>
        <x:v>0</x:v>
      </x:c>
      <x:c r="S1349" s="26" t="b">
        <x:f t="shared" si="802"/>
        <x:v>0</x:v>
      </x:c>
      <x:c r="T1349" s="26" t="str">
        <x:f t="shared" si="803"/>
        <x:v>不调</x:v>
      </x:c>
      <x:c r="U1349" s="34">
        <x:f t="shared" si="777"/>
        <x:v>0.13028479828632028</x:v>
      </x:c>
      <x:c r="V1349" s="34">
        <x:f t="shared" si="778"/>
        <x:v>0.13795056435428471</x:v>
      </x:c>
      <x:c r="W1349" s="34">
        <x:f t="shared" si="779"/>
        <x:v>0.97784952871463149</x:v>
      </x:c>
      <x:c r="X1349" s="34">
        <x:f t="shared" si="780"/>
        <x:v>0.11098901004085182</x:v>
      </x:c>
      <x:c r="Y1349" s="34">
        <x:f t="shared" si="804"/>
        <x:v>0.99998626710299976</x:v>
      </x:c>
      <x:c r="Z1349" s="34">
        <x:f t="shared" si="781"/>
        <x:v>0.13028300909860471</x:v>
      </x:c>
      <x:c r="AA1349" s="34">
        <x:f t="shared" si="782"/>
        <x:v>0.1379486698933933</x:v>
      </x:c>
      <x:c r="AB1349" s="34">
        <x:f t="shared" si="783"/>
        <x:v>0.97783610000777188</x:v>
      </x:c>
      <x:c r="AC1349" s="34">
        <x:f t="shared" si="784"/>
        <x:v>0.11098748584020877</x:v>
      </x:c>
      <x:c r="AD1349" s="34">
        <x:f t="shared" si="785"/>
        <x:v>1.3570552648399785</x:v>
      </x:c>
      <x:c r="AE1349" s="34">
        <x:f t="shared" si="805"/>
        <x:v>1.3687986164701036</x:v>
      </x:c>
      <x:c r="AF1349" s="33">
        <x:f t="shared" si="786"/>
        <x:v>-8.5793129017102121E-3</x:v>
      </x:c>
      <x:c r="AG1349" s="33">
        <x:f t="shared" si="806"/>
        <x:v>1.8205656592242825E-3</x:v>
      </x:c>
      <x:c r="AH1349" s="30">
        <x:f t="shared" si="807"/>
        <x:v>45747</x:v>
      </x:c>
      <x:c r="AI1349" s="36">
        <x:f t="shared" si="787"/>
        <x:v>2025</x:v>
      </x:c>
      <x:c r="AJ1349" s="36">
        <x:f t="shared" si="788"/>
        <x:v>5</x:v>
      </x:c>
      <x:c r="AK1349" s="26">
        <x:f t="shared" si="789"/>
        <x:v>0</x:v>
      </x:c>
      <x:c r="AL1349" s="34">
        <x:f t="shared" si="808"/>
        <x:v>1.3557047552698207</x:v>
      </x:c>
      <x:c r="AM1349" s="35" t="str">
        <x:f t="shared" si="790"/>
      </x:c>
      <x:c r="AN1349" s="34">
        <x:f t="shared" si="809"/>
        <x:v>1.3687986164701036</x:v>
      </x:c>
      <x:c r="AO1349" s="35">
        <x:f t="shared" si="791"/>
        <x:v>-8.5793129017102121E-3</x:v>
      </x:c>
      <x:c r="AP1349" s="31">
        <x:f t="shared" si="792"/>
        <x:v>1</x:v>
      </x:c>
      <x:c r="AQ1349" s="26" t="b">
        <x:f t="shared" si="793"/>
        <x:v>1</x:v>
      </x:c>
    </x:row>
    <x:row r="1350">
      <x:c r="A1350" s="30" t="n">
        <x:f>'净值底稿'!A1312</x:f>
        <x:v>45807</x:v>
      </x:c>
      <x:c r="B1350" s="32" t="n">
        <x:f>'净值底稿'!F1312</x:f>
        <x:v>1.8218039603434124</x:v>
      </x:c>
      <x:c r="C1350" s="32" t="n">
        <x:f>'净值底稿'!O1312</x:f>
        <x:v>1.4187875121708085</x:v>
      </x:c>
      <x:c r="D1350" s="32" t="n">
        <x:f>'净值底稿'!P1312</x:f>
        <x:v>1.7548</x:v>
      </x:c>
      <x:c r="E1350" s="32" t="n">
        <x:f>'净值底稿'!Q1312</x:f>
        <x:v>2.6827</x:v>
      </x:c>
      <x:c r="F1350" s="33">
        <x:f t="shared" si="794"/>
        <x:v>-1.4042776486814179E-2</x:v>
      </x:c>
      <x:c r="G1350" s="33">
        <x:f t="shared" si="795"/>
        <x:v>-9.7226840470573395E-3</x:v>
      </x:c>
      <x:c r="H1350" s="33">
        <x:f t="shared" si="796"/>
        <x:v>1.1981514235179791E-3</x:v>
      </x:c>
      <x:c r="I1350" s="33">
        <x:f t="shared" si="797"/>
        <x:v>7.54901224367166E-3</x:v>
      </x:c>
      <x:c r="J1350" s="34">
        <x:f t="shared" si="798"/>
        <x:v>0.12845347392180342</x:v>
      </x:c>
      <x:c r="K1350" s="34">
        <x:f t="shared" si="799"/>
        <x:v>0.13660743856130803</x:v>
      </x:c>
      <x:c r="L1350" s="34">
        <x:f t="shared" si="800"/>
        <x:v>0.97900769572296342</x:v>
      </x:c>
      <x:c r="M1350" s="34">
        <x:f t="shared" si="801"/>
        <x:v>0.11182533172971085</x:v>
      </x:c>
      <x:c r="N1350" s="34">
        <x:f t="shared" si="772"/>
        <x:v>1.3558939399357857</x:v>
      </x:c>
      <x:c r="O1350" s="35">
        <x:f t="shared" si="773"/>
        <x:v>0.19548793948858906</x:v>
      </x:c>
      <x:c r="P1350" s="26" t="b">
        <x:f t="shared" si="774"/>
        <x:v>0</x:v>
      </x:c>
      <x:c r="Q1350" s="26" t="b">
        <x:f t="shared" si="775"/>
        <x:v>0</x:v>
      </x:c>
      <x:c r="R1350" s="26" t="b">
        <x:f t="shared" si="776"/>
        <x:v>0</x:v>
      </x:c>
      <x:c r="S1350" s="26" t="b">
        <x:f t="shared" si="802"/>
        <x:v>0</x:v>
      </x:c>
      <x:c r="T1350" s="26" t="str">
        <x:f t="shared" si="803"/>
        <x:v>不调</x:v>
      </x:c>
      <x:c r="U1350" s="34">
        <x:f t="shared" si="777"/>
        <x:v>0.12845347392180342</x:v>
      </x:c>
      <x:c r="V1350" s="34">
        <x:f t="shared" si="778"/>
        <x:v>0.13660743856130803</x:v>
      </x:c>
      <x:c r="W1350" s="34">
        <x:f t="shared" si="779"/>
        <x:v>0.97900769572296342</x:v>
      </x:c>
      <x:c r="X1350" s="34">
        <x:f t="shared" si="780"/>
        <x:v>0.11182533172971085</x:v>
      </x:c>
      <x:c r="Y1350" s="34">
        <x:f t="shared" si="804"/>
        <x:v>0.99998626710299976</x:v>
      </x:c>
      <x:c r="Z1350" s="34">
        <x:f t="shared" si="781"/>
        <x:v>0.12845170988347673</x:v>
      </x:c>
      <x:c r="AA1350" s="34">
        <x:f t="shared" si="782"/>
        <x:v>0.1366055625454248</x:v>
      </x:c>
      <x:c r="AB1350" s="34">
        <x:f t="shared" si="783"/>
        <x:v>0.9789942511111156</x:v>
      </x:c>
      <x:c r="AC1350" s="34">
        <x:f t="shared" si="784"/>
        <x:v>0.11182379604394818</x:v>
      </x:c>
      <x:c r="AD1350" s="34">
        <x:f t="shared" si="785"/>
        <x:v>1.3558753195839652</x:v>
      </x:c>
      <x:c r="AE1350" s="34">
        <x:f t="shared" si="805"/>
        <x:v>1.3687986164701036</x:v>
      </x:c>
      <x:c r="AF1350" s="33">
        <x:f t="shared" si="786"/>
        <x:v>-9.4413427443880149E-3</x:v>
      </x:c>
      <x:c r="AG1350" s="33">
        <x:f t="shared" si="806"/>
        <x:v>-8.6948946486153922E-4</x:v>
      </x:c>
      <x:c r="AH1350" s="30">
        <x:f t="shared" si="807"/>
        <x:v>45747</x:v>
      </x:c>
      <x:c r="AI1350" s="36">
        <x:f t="shared" si="787"/>
        <x:v>2025</x:v>
      </x:c>
      <x:c r="AJ1350" s="36">
        <x:f t="shared" si="788"/>
        <x:v>5</x:v>
      </x:c>
      <x:c r="AK1350" s="26">
        <x:f t="shared" si="789"/>
        <x:v>1</x:v>
      </x:c>
      <x:c r="AL1350" s="34">
        <x:f t="shared" si="808"/>
        <x:v>1.3557047552698207</x:v>
      </x:c>
      <x:c r="AM1350" s="35">
        <x:f t="shared" si="790"/>
        <x:v>1.2581228581032278E-4</x:v>
      </x:c>
      <x:c r="AN1350" s="34">
        <x:f t="shared" si="809"/>
        <x:v>1.3687986164701036</x:v>
      </x:c>
      <x:c r="AO1350" s="35">
        <x:f t="shared" si="791"/>
        <x:v>-9.4413427443880149E-3</x:v>
      </x:c>
      <x:c r="AP1350" s="31">
        <x:f t="shared" si="792"/>
        <x:v>1</x:v>
      </x:c>
      <x:c r="AQ1350" s="26" t="b">
        <x:f t="shared" si="793"/>
        <x:v>1</x:v>
      </x:c>
    </x:row>
    <x:row r="1351">
      <x:c r="A1351" s="30" t="n">
        <x:f>'净值底稿'!A1313</x:f>
        <x:v>45811</x:v>
      </x:c>
      <x:c r="B1351" s="32" t="n">
        <x:f>'净值底稿'!F1313</x:f>
        <x:v>1.81717227027973</x:v>
      </x:c>
      <x:c r="C1351" s="32" t="n">
        <x:f>'净值底稿'!O1313</x:f>
        <x:v>1.426942106062719</x:v>
      </x:c>
      <x:c r="D1351" s="32" t="n">
        <x:f>'净值底稿'!P1313</x:f>
        <x:v>1.755</x:v>
      </x:c>
      <x:c r="E1351" s="32" t="n">
        <x:f>'净值底稿'!Q1313</x:f>
        <x:v>2.7179</x:v>
      </x:c>
      <x:c r="F1351" s="33">
        <x:f t="shared" si="794"/>
        <x:v>-2.5423646915386788E-3</x:v>
      </x:c>
      <x:c r="G1351" s="33">
        <x:f t="shared" si="795"/>
        <x:v>5.7475794098538202E-3</x:v>
      </x:c>
      <x:c r="H1351" s="33">
        <x:f t="shared" si="796"/>
        <x:v>1.1397310234784186E-4</x:v>
      </x:c>
      <x:c r="I1351" s="33">
        <x:f t="shared" si="797"/>
        <x:v>1.3121109330152425E-2</x:v>
      </x:c>
      <x:c r="J1351" s="34">
        <x:f t="shared" si="798"/>
        <x:v>0.1281251387917012</x:v>
      </x:c>
      <x:c r="K1351" s="34">
        <x:f t="shared" si="799"/>
        <x:v>0.13739071386398238</x:v>
      </x:c>
      <x:c r="L1351" s="34">
        <x:f t="shared" si="800"/>
        <x:v>0.97910583012309549</x:v>
      </x:c>
      <x:c r="M1351" s="34">
        <x:f t="shared" si="801"/>
        <x:v>0.11329104829755349</x:v>
      </x:c>
      <x:c r="N1351" s="34">
        <x:f t="shared" si="772"/>
        <x:v>1.3579127310763326</x:v>
      </x:c>
      <x:c r="O1351" s="35">
        <x:f t="shared" si="773"/>
        <x:v>0.1955323391402522</x:v>
      </x:c>
      <x:c r="P1351" s="26" t="b">
        <x:f t="shared" si="774"/>
        <x:v>0</x:v>
      </x:c>
      <x:c r="Q1351" s="26" t="b">
        <x:f t="shared" si="775"/>
        <x:v>0</x:v>
      </x:c>
      <x:c r="R1351" s="26" t="b">
        <x:f t="shared" si="776"/>
        <x:v>0</x:v>
      </x:c>
      <x:c r="S1351" s="26" t="b">
        <x:f t="shared" si="802"/>
        <x:v>0</x:v>
      </x:c>
      <x:c r="T1351" s="26" t="str">
        <x:f t="shared" si="803"/>
        <x:v>不调</x:v>
      </x:c>
      <x:c r="U1351" s="34">
        <x:f t="shared" si="777"/>
        <x:v>0.1281251387917012</x:v>
      </x:c>
      <x:c r="V1351" s="34">
        <x:f t="shared" si="778"/>
        <x:v>0.13739071386398238</x:v>
      </x:c>
      <x:c r="W1351" s="34">
        <x:f t="shared" si="779"/>
        <x:v>0.97910583012309549</x:v>
      </x:c>
      <x:c r="X1351" s="34">
        <x:f t="shared" si="780"/>
        <x:v>0.11329104829755349</x:v>
      </x:c>
      <x:c r="Y1351" s="34">
        <x:f t="shared" si="804"/>
        <x:v>0.99994506954354323</x:v>
      </x:c>
      <x:c r="Z1351" s="34">
        <x:f t="shared" si="781"/>
        <x:v>0.1281181008193438</x:v>
      </x:c>
      <x:c r="AA1351" s="34">
        <x:f t="shared" si="782"/>
        <x:v>0.13738316692935693</x:v>
      </x:c>
      <x:c r="AB1351" s="34">
        <x:f t="shared" si="783"/>
        <x:v>0.97905204739292739</x:v>
      </x:c>
      <x:c r="AC1351" s="34">
        <x:f t="shared" si="784"/>
        <x:v>0.11328482516855803</x:v>
      </x:c>
      <x:c r="AD1351" s="34">
        <x:f t="shared" si="785"/>
        <x:v>1.3578381403101862</x:v>
      </x:c>
      <x:c r="AE1351" s="34">
        <x:f t="shared" si="805"/>
        <x:v>1.3687986164701036</x:v>
      </x:c>
      <x:c r="AF1351" s="33">
        <x:f t="shared" si="786"/>
        <x:v>-8.0073694026536746E-3</x:v>
      </x:c>
      <x:c r="AG1351" s="33">
        <x:f t="shared" si="806"/>
        <x:v>1.4476410167443277E-3</x:v>
      </x:c>
      <x:c r="AH1351" s="30">
        <x:f t="shared" si="807"/>
        <x:v>45747</x:v>
      </x:c>
      <x:c r="AI1351" s="36">
        <x:f t="shared" si="787"/>
        <x:v>2025</x:v>
      </x:c>
      <x:c r="AJ1351" s="36">
        <x:f t="shared" si="788"/>
        <x:v>6</x:v>
      </x:c>
      <x:c r="AK1351" s="26">
        <x:f t="shared" si="789"/>
        <x:v>0</x:v>
      </x:c>
      <x:c r="AL1351" s="34">
        <x:f t="shared" si="808"/>
        <x:v>1.3558753195839652</x:v>
      </x:c>
      <x:c r="AM1351" s="35" t="str">
        <x:f t="shared" si="790"/>
      </x:c>
      <x:c r="AN1351" s="34">
        <x:f t="shared" si="809"/>
        <x:v>1.3687986164701036</x:v>
      </x:c>
      <x:c r="AO1351" s="35">
        <x:f t="shared" si="791"/>
        <x:v>-8.0073694026536746E-3</x:v>
      </x:c>
      <x:c r="AP1351" s="31">
        <x:f t="shared" si="792"/>
        <x:v>1</x:v>
      </x:c>
      <x:c r="AQ1351" s="26" t="b">
        <x:f t="shared" si="793"/>
        <x:v>1</x:v>
      </x:c>
    </x:row>
    <x:row r="1352">
      <x:c r="A1352" s="30" t="n">
        <x:f>'净值底稿'!A1314</x:f>
        <x:v>45812</x:v>
      </x:c>
      <x:c r="B1352" s="32" t="n">
        <x:f>'净值底稿'!F1314</x:f>
        <x:v>1.8610990900156175</x:v>
      </x:c>
      <x:c r="C1352" s="32" t="n">
        <x:f>'净值底稿'!O1314</x:f>
        <x:v>1.4395279974824309</x:v>
      </x:c>
      <x:c r="D1352" s="32" t="n">
        <x:f>'净值底稿'!P1314</x:f>
        <x:v>1.7554</x:v>
      </x:c>
      <x:c r="E1352" s="32" t="n">
        <x:f>'净值底稿'!Q1314</x:f>
        <x:v>2.7199</x:v>
      </x:c>
      <x:c r="F1352" s="33">
        <x:f t="shared" si="794"/>
        <x:v>2.4173173041610152E-2</x:v>
      </x:c>
      <x:c r="G1352" s="33">
        <x:f t="shared" si="795"/>
        <x:v>8.8201836404138145E-3</x:v>
      </x:c>
      <x:c r="H1352" s="33">
        <x:f t="shared" si="796"/>
        <x:v>2.2792022792028632E-4</x:v>
      </x:c>
      <x:c r="I1352" s="33">
        <x:f t="shared" si="797"/>
        <x:v>7.3586224658739319E-4</x:v>
      </x:c>
      <x:c r="J1352" s="34">
        <x:f t="shared" si="798"/>
        <x:v>0.13121512184021225</x:v>
      </x:c>
      <x:c r="K1352" s="34">
        <x:f t="shared" si="799"/>
        <x:v>0.13859491169077548</x:v>
      </x:c>
      <x:c r="L1352" s="34">
        <x:f t="shared" si="800"/>
        <x:v>0.97927519315871503</x:v>
      </x:c>
      <x:c r="M1352" s="34">
        <x:f t="shared" si="801"/>
        <x:v>0.11336818719451083</x:v>
      </x:c>
      <x:c r="N1352" s="34">
        <x:f t="shared" si="772"/>
        <x:v>1.3624534138842137</x:v>
      </x:c>
      <x:c r="O1352" s="35">
        <x:f t="shared" si="773"/>
        <x:v>0.19803248373959978</x:v>
      </x:c>
      <x:c r="P1352" s="26" t="b">
        <x:f t="shared" si="774"/>
        <x:v>0</x:v>
      </x:c>
      <x:c r="Q1352" s="26" t="b">
        <x:f t="shared" si="775"/>
        <x:v>0</x:v>
      </x:c>
      <x:c r="R1352" s="26" t="b">
        <x:f t="shared" si="776"/>
        <x:v>0</x:v>
      </x:c>
      <x:c r="S1352" s="26" t="b">
        <x:f t="shared" si="802"/>
        <x:v>0</x:v>
      </x:c>
      <x:c r="T1352" s="26" t="str">
        <x:f t="shared" si="803"/>
        <x:v>不调</x:v>
      </x:c>
      <x:c r="U1352" s="34">
        <x:f t="shared" si="777"/>
        <x:v>0.13121512184021225</x:v>
      </x:c>
      <x:c r="V1352" s="34">
        <x:f t="shared" si="778"/>
        <x:v>0.13859491169077548</x:v>
      </x:c>
      <x:c r="W1352" s="34">
        <x:f t="shared" si="779"/>
        <x:v>0.97927519315871503</x:v>
      </x:c>
      <x:c r="X1352" s="34">
        <x:f t="shared" si="780"/>
        <x:v>0.11336818719451083</x:v>
      </x:c>
      <x:c r="Y1352" s="34">
        <x:f t="shared" si="804"/>
        <x:v>0.99998626710299976</x:v>
      </x:c>
      <x:c r="Z1352" s="34">
        <x:f t="shared" si="781"/>
        <x:v>0.13121331987645915</x:v>
      </x:c>
      <x:c r="AA1352" s="34">
        <x:f t="shared" si="782"/>
        <x:v>0.13859300838112848</x:v>
      </x:c>
      <x:c r="AB1352" s="34">
        <x:f t="shared" si="783"/>
        <x:v>0.97926174487335249</x:v>
      </x:c>
      <x:c r="AC1352" s="34">
        <x:f t="shared" si="784"/>
        <x:v>0.11336663032087299</x:v>
      </x:c>
      <x:c r="AD1352" s="34">
        <x:f t="shared" si="785"/>
        <x:v>1.3624347034518132</x:v>
      </x:c>
      <x:c r="AE1352" s="34">
        <x:f t="shared" si="805"/>
        <x:v>1.3687986164701036</x:v>
      </x:c>
      <x:c r="AF1352" s="33">
        <x:f t="shared" si="786"/>
        <x:v>-4.6492690317746499E-3</x:v>
      </x:c>
      <x:c r="AG1352" s="33">
        <x:f t="shared" si="806"/>
        <x:v>3.3852069736213242E-3</x:v>
      </x:c>
      <x:c r="AH1352" s="30">
        <x:f t="shared" si="807"/>
        <x:v>45747</x:v>
      </x:c>
      <x:c r="AI1352" s="36">
        <x:f t="shared" si="787"/>
        <x:v>2025</x:v>
      </x:c>
      <x:c r="AJ1352" s="36">
        <x:f t="shared" si="788"/>
        <x:v>6</x:v>
      </x:c>
      <x:c r="AK1352" s="26">
        <x:f t="shared" si="789"/>
        <x:v>0</x:v>
      </x:c>
      <x:c r="AL1352" s="34">
        <x:f t="shared" si="808"/>
        <x:v>1.3558753195839652</x:v>
      </x:c>
      <x:c r="AM1352" s="35" t="str">
        <x:f t="shared" si="790"/>
      </x:c>
      <x:c r="AN1352" s="34">
        <x:f t="shared" si="809"/>
        <x:v>1.3687986164701036</x:v>
      </x:c>
      <x:c r="AO1352" s="35">
        <x:f t="shared" si="791"/>
        <x:v>-4.6492690317746499E-3</x:v>
      </x:c>
      <x:c r="AP1352" s="31">
        <x:f t="shared" si="792"/>
        <x:v>1</x:v>
      </x:c>
      <x:c r="AQ1352" s="26" t="b">
        <x:f t="shared" si="793"/>
        <x:v>1</x:v>
      </x:c>
    </x:row>
    <x:row r="1353">
      <x:c r="A1353" s="30" t="n">
        <x:f>'净值底稿'!A1315</x:f>
        <x:v>45813</x:v>
      </x:c>
      <x:c r="B1353" s="32" t="n">
        <x:f>'净值底稿'!F1315</x:f>
        <x:v>1.9170569780912676</x:v>
      </x:c>
      <x:c r="C1353" s="32" t="n">
        <x:f>'净值底稿'!O1315</x:f>
        <x:v>1.4489297517267223</x:v>
      </x:c>
      <x:c r="D1353" s="32" t="n">
        <x:f>'净值底稿'!P1315</x:f>
        <x:v>1.7557</x:v>
      </x:c>
      <x:c r="E1353" s="32" t="n">
        <x:f>'净值底稿'!Q1315</x:f>
        <x:v>2.726</x:v>
      </x:c>
      <x:c r="F1353" s="33">
        <x:f t="shared" si="794"/>
        <x:v>3.0067119142581866E-2</x:v>
      </x:c>
      <x:c r="G1353" s="33">
        <x:f t="shared" si="795"/>
        <x:v>6.5311367758973393E-3</x:v>
      </x:c>
      <x:c r="H1353" s="33">
        <x:f t="shared" si="796"/>
        <x:v>1.7090121909535405E-4</x:v>
      </x:c>
      <x:c r="I1353" s="33">
        <x:f t="shared" si="797"/>
        <x:v>2.2427295121143498E-3</x:v>
      </x:c>
      <x:c r="J1353" s="34">
        <x:f t="shared" si="798"/>
        <x:v>0.13515852639827836</x:v>
      </x:c>
      <x:c r="K1353" s="34">
        <x:f t="shared" si="799"/>
        <x:v>0.13949817827504871</x:v>
      </x:c>
      <x:c r="L1353" s="34">
        <x:f t="shared" si="800"/>
        <x:v>0.97942910189936483</x:v>
      </x:c>
      <x:c r="M1353" s="34">
        <x:f t="shared" si="801"/>
        <x:v>0.11362088100838257</x:v>
      </x:c>
      <x:c r="N1353" s="34">
        <x:f t="shared" si="772"/>
        <x:v>1.3677066875810744</x:v>
      </x:c>
      <x:c r="O1353" s="35">
        <x:f t="shared" si="773"/>
        <x:v>0.2008155017206831</x:v>
      </x:c>
      <x:c r="P1353" s="26" t="b">
        <x:f t="shared" si="774"/>
        <x:v>0</x:v>
      </x:c>
      <x:c r="Q1353" s="26" t="b">
        <x:f t="shared" si="775"/>
        <x:v>0</x:v>
      </x:c>
      <x:c r="R1353" s="26" t="b">
        <x:f t="shared" si="776"/>
        <x:v>0</x:v>
      </x:c>
      <x:c r="S1353" s="26" t="b">
        <x:f t="shared" si="802"/>
        <x:v>0</x:v>
      </x:c>
      <x:c r="T1353" s="26" t="str">
        <x:f t="shared" si="803"/>
        <x:v>不调</x:v>
      </x:c>
      <x:c r="U1353" s="34">
        <x:f t="shared" si="777"/>
        <x:v>0.13515852639827836</x:v>
      </x:c>
      <x:c r="V1353" s="34">
        <x:f t="shared" si="778"/>
        <x:v>0.13949817827504871</x:v>
      </x:c>
      <x:c r="W1353" s="34">
        <x:f t="shared" si="779"/>
        <x:v>0.97942910189936483</x:v>
      </x:c>
      <x:c r="X1353" s="34">
        <x:f t="shared" si="780"/>
        <x:v>0.11362088100838257</x:v>
      </x:c>
      <x:c r="Y1353" s="34">
        <x:f t="shared" si="804"/>
        <x:v>0.99998626710299976</x:v>
      </x:c>
      <x:c r="Z1353" s="34">
        <x:f t="shared" si="781"/>
        <x:v>0.13515667028015663</x:v>
      </x:c>
      <x:c r="AA1353" s="34">
        <x:f t="shared" si="782"/>
        <x:v>0.13949626256093473</x:v>
      </x:c>
      <x:c r="AB1353" s="34">
        <x:f t="shared" si="783"/>
        <x:v>0.97941565150038945</x:v>
      </x:c>
      <x:c r="AC1353" s="34">
        <x:f t="shared" si="784"/>
        <x:v>0.1136193206645266</x:v>
      </x:c>
      <x:c r="AD1353" s="34">
        <x:f t="shared" si="785"/>
        <x:v>1.3676879050060073</x:v>
      </x:c>
      <x:c r="AE1353" s="34">
        <x:f t="shared" si="805"/>
        <x:v>1.3687986164701036</x:v>
      </x:c>
      <x:c r="AF1353" s="33">
        <x:f t="shared" si="786"/>
        <x:v>-8.1144987343761965E-4</x:v>
      </x:c>
      <x:c r="AG1353" s="33">
        <x:f t="shared" si="806"/>
        <x:v>3.8557455567485022E-3</x:v>
      </x:c>
      <x:c r="AH1353" s="30">
        <x:f t="shared" si="807"/>
        <x:v>45747</x:v>
      </x:c>
      <x:c r="AI1353" s="36">
        <x:f t="shared" si="787"/>
        <x:v>2025</x:v>
      </x:c>
      <x:c r="AJ1353" s="36">
        <x:f t="shared" si="788"/>
        <x:v>6</x:v>
      </x:c>
      <x:c r="AK1353" s="26">
        <x:f t="shared" si="789"/>
        <x:v>0</x:v>
      </x:c>
      <x:c r="AL1353" s="34">
        <x:f t="shared" si="808"/>
        <x:v>1.3558753195839652</x:v>
      </x:c>
      <x:c r="AM1353" s="35" t="str">
        <x:f t="shared" si="790"/>
      </x:c>
      <x:c r="AN1353" s="34">
        <x:f t="shared" si="809"/>
        <x:v>1.3687986164701036</x:v>
      </x:c>
      <x:c r="AO1353" s="35">
        <x:f t="shared" si="791"/>
        <x:v>-8.1144987343761965E-4</x:v>
      </x:c>
      <x:c r="AP1353" s="31">
        <x:f t="shared" si="792"/>
        <x:v>1</x:v>
      </x:c>
      <x:c r="AQ1353" s="26" t="b">
        <x:f t="shared" si="793"/>
        <x:v>1</x:v>
      </x:c>
    </x:row>
    <x:row r="1354">
      <x:c r="A1354" s="30" t="n">
        <x:f>'净值底稿'!A1316</x:f>
        <x:v>45814</x:v>
      </x:c>
      <x:c r="B1354" s="32" t="n">
        <x:f>'净值底稿'!F1316</x:f>
        <x:v>1.9136254672684925</x:v>
      </x:c>
      <x:c r="C1354" s="32" t="n">
        <x:f>'净值底稿'!O1316</x:f>
        <x:v>1.4494018420170418</x:v>
      </x:c>
      <x:c r="D1354" s="32" t="n">
        <x:f>'净值底稿'!P1316</x:f>
        <x:v>1.7572</x:v>
      </x:c>
      <x:c r="E1354" s="32" t="n">
        <x:f>'净值底稿'!Q1316</x:f>
        <x:v>2.7215</x:v>
      </x:c>
      <x:c r="F1354" s="33">
        <x:f t="shared" si="794"/>
        <x:v>-1.7899889580703654E-3</x:v>
      </x:c>
      <x:c r="G1354" s="33">
        <x:f t="shared" si="795"/>
        <x:v>3.2581999904190972E-4</x:v>
      </x:c>
      <x:c r="H1354" s="33">
        <x:f t="shared" si="796"/>
        <x:v>8.5436008429695676E-4</x:v>
      </x:c>
      <x:c r="I1354" s="33">
        <x:f t="shared" si="797"/>
        <x:v>-1.6507703595011192E-3</x:v>
      </x:c>
      <x:c r="J1354" s="34">
        <x:f t="shared" si="798"/>
        <x:v>0.13491474133274559</x:v>
      </x:c>
      <x:c r="K1354" s="34">
        <x:f t="shared" si="799"/>
        <x:v>0.13954171323306869</x:v>
      </x:c>
      <x:c r="L1354" s="34">
        <x:f t="shared" si="800"/>
        <x:v>0.98025242513896704</x:v>
      </x:c>
      <x:c r="M1354" s="34">
        <x:f t="shared" si="801"/>
        <x:v>0.11343176125770695</x:v>
      </x:c>
      <x:c r="N1354" s="34">
        <x:f t="shared" si="772"/>
        <x:v>1.3681406409624883</x:v>
      </x:c>
      <x:c r="O1354" s="35">
        <x:f t="shared" si="773"/>
        <x:v>0.20060543949102619</x:v>
      </x:c>
      <x:c r="P1354" s="26" t="b">
        <x:f t="shared" si="774"/>
        <x:v>0</x:v>
      </x:c>
      <x:c r="Q1354" s="26" t="b">
        <x:f t="shared" si="775"/>
        <x:v>0</x:v>
      </x:c>
      <x:c r="R1354" s="26" t="b">
        <x:f t="shared" si="776"/>
        <x:v>0</x:v>
      </x:c>
      <x:c r="S1354" s="26" t="b">
        <x:f t="shared" si="802"/>
        <x:v>0</x:v>
      </x:c>
      <x:c r="T1354" s="26" t="str">
        <x:f t="shared" si="803"/>
        <x:v>不调</x:v>
      </x:c>
      <x:c r="U1354" s="34">
        <x:f t="shared" si="777"/>
        <x:v>0.13491474133274559</x:v>
      </x:c>
      <x:c r="V1354" s="34">
        <x:f t="shared" si="778"/>
        <x:v>0.13954171323306869</x:v>
      </x:c>
      <x:c r="W1354" s="34">
        <x:f t="shared" si="779"/>
        <x:v>0.98025242513896704</x:v>
      </x:c>
      <x:c r="X1354" s="34">
        <x:f t="shared" si="780"/>
        <x:v>0.11343176125770695</x:v>
      </x:c>
      <x:c r="Y1354" s="34">
        <x:f t="shared" si="804"/>
        <x:v>0.99998626710299976</x:v>
      </x:c>
      <x:c r="Z1354" s="34">
        <x:f t="shared" si="781"/>
        <x:v>0.13491288856249906</x:v>
      </x:c>
      <x:c r="AA1354" s="34">
        <x:f t="shared" si="782"/>
        <x:v>0.13953979692109361</x:v>
      </x:c>
      <x:c r="AB1354" s="34">
        <x:f t="shared" si="783"/>
        <x:v>0.98023896343337835</x:v>
      </x:c>
      <x:c r="AC1354" s="34">
        <x:f t="shared" si="784"/>
        <x:v>0.11343020351101303</x:v>
      </x:c>
      <x:c r="AD1354" s="34">
        <x:f t="shared" si="785"/>
        <x:v>1.3681218524279841</x:v>
      </x:c>
      <x:c r="AE1354" s="34">
        <x:f t="shared" si="805"/>
        <x:v>1.3687986164701036</x:v>
      </x:c>
      <x:c r="AF1354" s="33">
        <x:f t="shared" si="786"/>
        <x:v>-4.9442192151294417E-4</x:v>
      </x:c>
      <x:c r="AG1354" s="33">
        <x:f t="shared" si="806"/>
        <x:v>3.1728541313302827E-4</x:v>
      </x:c>
      <x:c r="AH1354" s="30">
        <x:f t="shared" si="807"/>
        <x:v>45747</x:v>
      </x:c>
      <x:c r="AI1354" s="36">
        <x:f t="shared" si="787"/>
        <x:v>2025</x:v>
      </x:c>
      <x:c r="AJ1354" s="36">
        <x:f t="shared" si="788"/>
        <x:v>6</x:v>
      </x:c>
      <x:c r="AK1354" s="26">
        <x:f t="shared" si="789"/>
        <x:v>0</x:v>
      </x:c>
      <x:c r="AL1354" s="34">
        <x:f t="shared" si="808"/>
        <x:v>1.3558753195839652</x:v>
      </x:c>
      <x:c r="AM1354" s="35" t="str">
        <x:f t="shared" si="790"/>
      </x:c>
      <x:c r="AN1354" s="34">
        <x:f t="shared" si="809"/>
        <x:v>1.3687986164701036</x:v>
      </x:c>
      <x:c r="AO1354" s="35">
        <x:f t="shared" si="791"/>
        <x:v>-4.9442192151294417E-4</x:v>
      </x:c>
      <x:c r="AP1354" s="31">
        <x:f t="shared" si="792"/>
        <x:v>1</x:v>
      </x:c>
      <x:c r="AQ1354" s="26" t="b">
        <x:f t="shared" si="793"/>
        <x:v>1</x:v>
      </x:c>
    </x:row>
    <x:row r="1355">
      <x:c r="A1355" s="30" t="n">
        <x:f>'净值底稿'!A1317</x:f>
        <x:v>45817</x:v>
      </x:c>
      <x:c r="B1355" s="32" t="n">
        <x:f>'净值底稿'!F1317</x:f>
        <x:v>1.9263694599969274</x:v>
      </x:c>
      <x:c r="C1355" s="32" t="n">
        <x:f>'净值底稿'!O1317</x:f>
        <x:v>1.461072306215624</x:v>
      </x:c>
      <x:c r="D1355" s="32" t="n">
        <x:f>'净值底稿'!P1317</x:f>
        <x:v>1.7582</x:v>
      </x:c>
      <x:c r="E1355" s="32" t="n">
        <x:f>'净值底稿'!Q1317</x:f>
        <x:v>2.6941</x:v>
      </x:c>
      <x:c r="F1355" s="33">
        <x:f t="shared" si="794"/>
        <x:v>6.6596065669140003E-3</x:v>
      </x:c>
      <x:c r="G1355" s="33">
        <x:f t="shared" si="795"/>
        <x:v>8.0519175981872415E-3</x:v>
      </x:c>
      <x:c r="H1355" s="33">
        <x:f t="shared" si="796"/>
        <x:v>5.6908718415660253E-4</x:v>
      </x:c>
      <x:c r="I1355" s="33">
        <x:f t="shared" si="797"/>
        <x:v>-1.0067977218445545E-2</x:v>
      </x:c>
      <x:c r="J1355" s="34">
        <x:f t="shared" si="798"/>
        <x:v>0.1358113553211312</x:v>
      </x:c>
      <x:c r="K1355" s="34">
        <x:f t="shared" si="799"/>
        <x:v>0.14066335986757003</x:v>
      </x:c>
      <x:c r="L1355" s="34">
        <x:f t="shared" si="800"/>
        <x:v>0.98079680486487919</x:v>
      </x:c>
      <x:c r="M1355" s="34">
        <x:f t="shared" si="801"/>
        <x:v>0.11228819080618051</x:v>
      </x:c>
      <x:c r="N1355" s="34">
        <x:f t="shared" si="772"/>
        <x:v>1.369559710859761</x:v>
      </x:c>
      <x:c r="O1355" s="35">
        <x:f t="shared" si="773"/>
        <x:v>0.20187123861517525</x:v>
      </x:c>
      <x:c r="P1355" s="26" t="b">
        <x:f t="shared" si="774"/>
        <x:v>0</x:v>
      </x:c>
      <x:c r="Q1355" s="26" t="b">
        <x:f t="shared" si="775"/>
        <x:v>0</x:v>
      </x:c>
      <x:c r="R1355" s="26" t="b">
        <x:f t="shared" si="776"/>
        <x:v>0</x:v>
      </x:c>
      <x:c r="S1355" s="26" t="b">
        <x:f t="shared" si="802"/>
        <x:v>0</x:v>
      </x:c>
      <x:c r="T1355" s="26" t="str">
        <x:f t="shared" si="803"/>
        <x:v>不调</x:v>
      </x:c>
      <x:c r="U1355" s="34">
        <x:f t="shared" si="777"/>
        <x:v>0.1358113553211312</x:v>
      </x:c>
      <x:c r="V1355" s="34">
        <x:f t="shared" si="778"/>
        <x:v>0.14066335986757003</x:v>
      </x:c>
      <x:c r="W1355" s="34">
        <x:f t="shared" si="779"/>
        <x:v>0.98079680486487919</x:v>
      </x:c>
      <x:c r="X1355" s="34">
        <x:f t="shared" si="780"/>
        <x:v>0.11228819080618051</x:v>
      </x:c>
      <x:c r="Y1355" s="34">
        <x:f t="shared" si="804"/>
        <x:v>0.99995880187477393</x:v>
      </x:c>
      <x:c r="Z1355" s="34">
        <x:f t="shared" si="781"/>
        <x:v>0.13580576014790754</x:v>
      </x:c>
      <x:c r="AA1355" s="34">
        <x:f t="shared" si="782"/>
        <x:v>0.14065756480085548</x:v>
      </x:c>
      <x:c r="AB1355" s="34">
        <x:f t="shared" si="783"/>
        <x:v>0.98075639787529101</x:v>
      </x:c>
      <x:c r="AC1355" s="34">
        <x:f t="shared" si="784"/>
        <x:v>0.11228356474323427</x:v>
      </x:c>
      <x:c r="AD1355" s="34">
        <x:f t="shared" si="785"/>
        <x:v>1.3695032875672883</x:v>
      </x:c>
      <x:c r="AE1355" s="34">
        <x:f t="shared" si="805"/>
        <x:v>1.3695032875672883</x:v>
      </x:c>
      <x:c r="AF1355" s="33">
        <x:f t="shared" si="786"/>
        <x:v>0</x:v>
      </x:c>
      <x:c r="AG1355" s="33">
        <x:f t="shared" si="806"/>
        <x:v>1.0097310680716731E-3</x:v>
      </x:c>
      <x:c r="AH1355" s="30">
        <x:f t="shared" si="807"/>
        <x:v>45747</x:v>
      </x:c>
      <x:c r="AI1355" s="36">
        <x:f t="shared" si="787"/>
        <x:v>2025</x:v>
      </x:c>
      <x:c r="AJ1355" s="36">
        <x:f t="shared" si="788"/>
        <x:v>6</x:v>
      </x:c>
      <x:c r="AK1355" s="26">
        <x:f t="shared" si="789"/>
        <x:v>0</x:v>
      </x:c>
      <x:c r="AL1355" s="34">
        <x:f t="shared" si="808"/>
        <x:v>1.3558753195839652</x:v>
      </x:c>
      <x:c r="AM1355" s="35" t="str">
        <x:f t="shared" si="790"/>
      </x:c>
      <x:c r="AN1355" s="34">
        <x:f t="shared" si="809"/>
        <x:v>1.3695032875672883</x:v>
      </x:c>
      <x:c r="AO1355" s="35">
        <x:f t="shared" si="791"/>
        <x:v>0</x:v>
      </x:c>
      <x:c r="AP1355" s="31">
        <x:f t="shared" si="792"/>
        <x:v>1</x:v>
      </x:c>
      <x:c r="AQ1355" s="26" t="b">
        <x:f t="shared" si="793"/>
        <x:v>1</x:v>
      </x:c>
    </x:row>
    <x:row r="1356">
      <x:c r="A1356" s="30" t="n">
        <x:f>'净值底稿'!A1318</x:f>
        <x:v>45818</x:v>
      </x:c>
      <x:c r="B1356" s="32" t="n">
        <x:f>'净值底稿'!F1318</x:f>
        <x:v>1.9141490181794651</x:v>
      </x:c>
      <x:c r="C1356" s="32" t="n">
        <x:f>'净值底稿'!O1318</x:f>
        <x:v>1.4498328870358126</x:v>
      </x:c>
      <x:c r="D1356" s="32" t="n">
        <x:f>'净值底稿'!P1318</x:f>
        <x:v>1.7587</x:v>
      </x:c>
      <x:c r="E1356" s="32" t="n">
        <x:f>'净值底稿'!Q1318</x:f>
        <x:v>2.6953</x:v>
      </x:c>
      <x:c r="F1356" s="33">
        <x:f t="shared" si="794"/>
        <x:v>-6.3437684573144359E-3</x:v>
      </x:c>
      <x:c r="G1356" s="33">
        <x:f t="shared" si="795"/>
        <x:v>-7.6925824492033446E-3</x:v>
      </x:c>
      <x:c r="H1356" s="33">
        <x:f t="shared" si="796"/>
        <x:v>2.8438175406653166E-4</x:v>
      </x:c>
      <x:c r="I1356" s="33">
        <x:f t="shared" si="797"/>
        <x:v>4.4541776474504857E-4</x:v>
      </x:c>
      <x:c r="J1356" s="34">
        <x:f t="shared" si="798"/>
        <x:v>0.13494423985035964</x:v>
      </x:c>
      <x:c r="K1356" s="34">
        <x:f t="shared" si="799"/>
        <x:v>0.13957554488652074</x:v>
      </x:c>
      <x:c r="L1356" s="34">
        <x:f t="shared" si="800"/>
        <x:v>0.98103530710003073</x:v>
      </x:c>
      <x:c r="M1356" s="34">
        <x:f t="shared" si="801"/>
        <x:v>0.11233357783765981</x:v>
      </x:c>
      <x:c r="N1356" s="34">
        <x:f t="shared" si="772"/>
        <x:v>1.3678886696745709</x:v>
      </x:c>
      <x:c r="O1356" s="35">
        <x:f t="shared" si="773"/>
        <x:v>0.20068868967398518</x:v>
      </x:c>
      <x:c r="P1356" s="26" t="b">
        <x:f t="shared" si="774"/>
        <x:v>0</x:v>
      </x:c>
      <x:c r="Q1356" s="26" t="b">
        <x:f t="shared" si="775"/>
        <x:v>0</x:v>
      </x:c>
      <x:c r="R1356" s="26" t="b">
        <x:f t="shared" si="776"/>
        <x:v>0</x:v>
      </x:c>
      <x:c r="S1356" s="26" t="b">
        <x:f t="shared" si="802"/>
        <x:v>0</x:v>
      </x:c>
      <x:c r="T1356" s="26" t="str">
        <x:f t="shared" si="803"/>
        <x:v>不调</x:v>
      </x:c>
      <x:c r="U1356" s="34">
        <x:f t="shared" si="777"/>
        <x:v>0.13494423985035964</x:v>
      </x:c>
      <x:c r="V1356" s="34">
        <x:f t="shared" si="778"/>
        <x:v>0.13957554488652074</x:v>
      </x:c>
      <x:c r="W1356" s="34">
        <x:f t="shared" si="779"/>
        <x:v>0.98103530710003073</x:v>
      </x:c>
      <x:c r="X1356" s="34">
        <x:f t="shared" si="780"/>
        <x:v>0.11233357783765981</x:v>
      </x:c>
      <x:c r="Y1356" s="34">
        <x:f t="shared" si="804"/>
        <x:v>0.99998626710299976</x:v>
      </x:c>
      <x:c r="Z1356" s="34">
        <x:f t="shared" si="781"/>
        <x:v>0.13494238667501299</x:v>
      </x:c>
      <x:c r="AA1356" s="34">
        <x:f t="shared" si="782"/>
        <x:v>0.13957362810993906</x:v>
      </x:c>
      <x:c r="AB1356" s="34">
        <x:f t="shared" si="783"/>
        <x:v>0.98102183464320469</x:v>
      </x:c>
      <x:c r="AC1356" s="34">
        <x:f t="shared" si="784"/>
        <x:v>0.11233203517220569</x:v>
      </x:c>
      <x:c r="AD1356" s="34">
        <x:f t="shared" si="785"/>
        <x:v>1.3678698846003623</x:v>
      </x:c>
      <x:c r="AE1356" s="34">
        <x:f t="shared" si="805"/>
        <x:v>1.3695032875672883</x:v>
      </x:c>
      <x:c r="AF1356" s="33">
        <x:f t="shared" si="786"/>
        <x:v>-1.1926973682754305E-3</x:v>
      </x:c>
      <x:c r="AG1356" s="33">
        <x:f t="shared" si="806"/>
        <x:v>-1.1926973682754305E-3</x:v>
      </x:c>
      <x:c r="AH1356" s="30">
        <x:f t="shared" si="807"/>
        <x:v>45747</x:v>
      </x:c>
      <x:c r="AI1356" s="36">
        <x:f t="shared" si="787"/>
        <x:v>2025</x:v>
      </x:c>
      <x:c r="AJ1356" s="36">
        <x:f t="shared" si="788"/>
        <x:v>6</x:v>
      </x:c>
      <x:c r="AK1356" s="26">
        <x:f t="shared" si="789"/>
        <x:v>0</x:v>
      </x:c>
      <x:c r="AL1356" s="34">
        <x:f t="shared" si="808"/>
        <x:v>1.3558753195839652</x:v>
      </x:c>
      <x:c r="AM1356" s="35" t="str">
        <x:f t="shared" si="790"/>
      </x:c>
      <x:c r="AN1356" s="34">
        <x:f t="shared" si="809"/>
        <x:v>1.3695032875672883</x:v>
      </x:c>
      <x:c r="AO1356" s="35">
        <x:f t="shared" si="791"/>
        <x:v>-1.1926973682754305E-3</x:v>
      </x:c>
      <x:c r="AP1356" s="31">
        <x:f t="shared" si="792"/>
        <x:v>1</x:v>
      </x:c>
      <x:c r="AQ1356" s="26" t="b">
        <x:f t="shared" si="793"/>
        <x:v>1</x:v>
      </x:c>
    </x:row>
    <x:row r="1357">
      <x:c r="A1357" s="30" t="n">
        <x:f>'净值底稿'!A1319</x:f>
        <x:v>45819</x:v>
      </x:c>
      <x:c r="B1357" s="32" t="n">
        <x:f>'净值底稿'!F1319</x:f>
        <x:v>1.9185029628519001</x:v>
      </x:c>
      <x:c r="C1357" s="32" t="n">
        <x:f>'净值底稿'!O1319</x:f>
        <x:v>1.4596174957381445</x:v>
      </x:c>
      <x:c r="D1357" s="32" t="n">
        <x:f>'净值底稿'!P1319</x:f>
        <x:v>1.7601</x:v>
      </x:c>
      <x:c r="E1357" s="32" t="n">
        <x:f>'净值底稿'!Q1319</x:f>
        <x:v>2.7031</x:v>
      </x:c>
      <x:c r="F1357" s="33">
        <x:f t="shared" si="794"/>
        <x:v>2.2746111358540322E-3</x:v>
      </x:c>
      <x:c r="G1357" s="33">
        <x:f t="shared" si="795"/>
        <x:v>6.7487838011017764E-3</x:v>
      </x:c>
      <x:c r="H1357" s="33">
        <x:f t="shared" si="796"/>
        <x:v>7.9604253141529746E-4</x:v>
      </x:c>
      <x:c r="I1357" s="33">
        <x:f t="shared" si="797"/>
        <x:v>2.893926464586416E-3</x:v>
      </x:c>
      <x:c r="J1357" s="34">
        <x:f t="shared" si="798"/>
        <x:v>0.13524932813044269</x:v>
      </x:c>
      <x:c r="K1357" s="34">
        <x:f t="shared" si="799"/>
        <x:v>0.14051558035038841</x:v>
      </x:c>
      <x:c r="L1357" s="34">
        <x:f t="shared" si="800"/>
        <x:v>0.98180276974782776</x:v>
      </x:c>
      <x:c r="M1357" s="34">
        <x:f t="shared" si="801"/>
        <x:v>0.11265711582161139</x:v>
      </x:c>
      <x:c r="N1357" s="34">
        <x:f t="shared" si="772"/>
        <x:v>1.3702247940502703</x:v>
      </x:c>
      <x:c r="O1357" s="35">
        <x:f t="shared" si="773"/>
        <x:v>0.20125523175339211</x:v>
      </x:c>
      <x:c r="P1357" s="26" t="b">
        <x:f t="shared" si="774"/>
        <x:v>0</x:v>
      </x:c>
      <x:c r="Q1357" s="26" t="b">
        <x:f t="shared" si="775"/>
        <x:v>0</x:v>
      </x:c>
      <x:c r="R1357" s="26" t="b">
        <x:f t="shared" si="776"/>
        <x:v>0</x:v>
      </x:c>
      <x:c r="S1357" s="26" t="b">
        <x:f t="shared" si="802"/>
        <x:v>0</x:v>
      </x:c>
      <x:c r="T1357" s="26" t="str">
        <x:f t="shared" si="803"/>
        <x:v>不调</x:v>
      </x:c>
      <x:c r="U1357" s="34">
        <x:f t="shared" si="777"/>
        <x:v>0.13524932813044269</x:v>
      </x:c>
      <x:c r="V1357" s="34">
        <x:f t="shared" si="778"/>
        <x:v>0.14051558035038841</x:v>
      </x:c>
      <x:c r="W1357" s="34">
        <x:f t="shared" si="779"/>
        <x:v>0.98180276974782776</x:v>
      </x:c>
      <x:c r="X1357" s="34">
        <x:f t="shared" si="780"/>
        <x:v>0.11265711582161139</x:v>
      </x:c>
      <x:c r="Y1357" s="34">
        <x:f t="shared" si="804"/>
        <x:v>0.99998626710299976</x:v>
      </x:c>
      <x:c r="Z1357" s="34">
        <x:f t="shared" si="781"/>
        <x:v>0.13524747076535013</x:v>
      </x:c>
      <x:c r="AA1357" s="34">
        <x:f t="shared" si="782"/>
        <x:v>0.14051365066439653</x:v>
      </x:c>
      <x:c r="AB1357" s="34">
        <x:f t="shared" si="783"/>
        <x:v>0.98178928675151622</x:v>
      </x:c>
      <x:c r="AC1357" s="34">
        <x:f t="shared" si="784"/>
        <x:v>0.11265556871304347</x:v>
      </x:c>
      <x:c r="AD1357" s="34">
        <x:f t="shared" si="785"/>
        <x:v>1.3702059768943062</x:v>
      </x:c>
      <x:c r="AE1357" s="34">
        <x:f t="shared" si="805"/>
        <x:v>1.3702059768943062</x:v>
      </x:c>
      <x:c r="AF1357" s="33">
        <x:f t="shared" si="786"/>
        <x:v>0</x:v>
      </x:c>
      <x:c r="AG1357" s="33">
        <x:f t="shared" si="806"/>
        <x:v>1.7078322435810644E-3</x:v>
      </x:c>
      <x:c r="AH1357" s="30">
        <x:f t="shared" si="807"/>
        <x:v>45747</x:v>
      </x:c>
      <x:c r="AI1357" s="36">
        <x:f t="shared" si="787"/>
        <x:v>2025</x:v>
      </x:c>
      <x:c r="AJ1357" s="36">
        <x:f t="shared" si="788"/>
        <x:v>6</x:v>
      </x:c>
      <x:c r="AK1357" s="26">
        <x:f t="shared" si="789"/>
        <x:v>0</x:v>
      </x:c>
      <x:c r="AL1357" s="34">
        <x:f t="shared" si="808"/>
        <x:v>1.3558753195839652</x:v>
      </x:c>
      <x:c r="AM1357" s="35" t="str">
        <x:f t="shared" si="790"/>
      </x:c>
      <x:c r="AN1357" s="34">
        <x:f t="shared" si="809"/>
        <x:v>1.3702059768943062</x:v>
      </x:c>
      <x:c r="AO1357" s="35">
        <x:f t="shared" si="791"/>
        <x:v>0</x:v>
      </x:c>
      <x:c r="AP1357" s="31">
        <x:f t="shared" si="792"/>
        <x:v>1</x:v>
      </x:c>
      <x:c r="AQ1357" s="26" t="b">
        <x:f t="shared" si="793"/>
        <x:v>1</x:v>
      </x:c>
    </x:row>
    <x:row r="1358">
      <x:c r="A1358" s="30" t="n">
        <x:f>'净值底稿'!A1320</x:f>
        <x:v>45820</x:v>
      </x:c>
      <x:c r="B1358" s="32" t="n">
        <x:f>'净值底稿'!F1320</x:f>
        <x:v>1.9396595562951773</x:v>
      </x:c>
      <x:c r="C1358" s="32" t="n">
        <x:f>'净值底稿'!O1320</x:f>
        <x:v>1.4631883587098113</x:v>
      </x:c>
      <x:c r="D1358" s="32" t="n">
        <x:f>'净值底稿'!P1320</x:f>
        <x:v>1.7605</x:v>
      </x:c>
      <x:c r="E1358" s="32" t="n">
        <x:f>'净值底稿'!Q1320</x:f>
        <x:v>2.7235</x:v>
      </x:c>
      <x:c r="F1358" s="33">
        <x:f t="shared" si="794"/>
        <x:v>1.1027657425051629E-2</x:v>
      </x:c>
      <x:c r="G1358" s="33">
        <x:f t="shared" si="795"/>
        <x:v>2.4464374961887803E-3</x:v>
      </x:c>
      <x:c r="H1358" s="33">
        <x:f t="shared" si="796"/>
        <x:v>2.2725981478322055E-4</x:v>
      </x:c>
      <x:c r="I1358" s="33">
        <x:f t="shared" si="797"/>
        <x:v>7.5468906070808028E-3</x:v>
      </x:c>
      <x:c r="J1358" s="34">
        <x:f t="shared" si="798"/>
        <x:v>0.13673893354055508</x:v>
      </x:c>
      <x:c r="K1358" s="34">
        <x:f t="shared" si="799"/>
        <x:v>0.14085740852810827</x:v>
      </x:c>
      <x:c r="L1358" s="34">
        <x:f t="shared" si="800"/>
        <x:v>0.98201240800297951</x:v>
      </x:c>
      <x:c r="M1358" s="34">
        <x:f t="shared" si="801"/>
        <x:v>0.11350576796639929</x:v>
      </x:c>
      <x:c r="N1358" s="34">
        <x:f t="shared" si="772"/>
        <x:v>1.3731145180380422</x:v>
      </x:c>
      <x:c r="O1358" s="35">
        <x:f t="shared" si="773"/>
        <x:v>0.20216547012065933</x:v>
      </x:c>
      <x:c r="P1358" s="26" t="b">
        <x:f t="shared" si="774"/>
        <x:v>0</x:v>
      </x:c>
      <x:c r="Q1358" s="26" t="b">
        <x:f t="shared" si="775"/>
        <x:v>0</x:v>
      </x:c>
      <x:c r="R1358" s="26" t="b">
        <x:f t="shared" si="776"/>
        <x:v>0</x:v>
      </x:c>
      <x:c r="S1358" s="26" t="b">
        <x:f t="shared" si="802"/>
        <x:v>0</x:v>
      </x:c>
      <x:c r="T1358" s="26" t="str">
        <x:f t="shared" si="803"/>
        <x:v>不调</x:v>
      </x:c>
      <x:c r="U1358" s="34">
        <x:f t="shared" si="777"/>
        <x:v>0.13673893354055508</x:v>
      </x:c>
      <x:c r="V1358" s="34">
        <x:f t="shared" si="778"/>
        <x:v>0.14085740852810827</x:v>
      </x:c>
      <x:c r="W1358" s="34">
        <x:f t="shared" si="779"/>
        <x:v>0.98201240800297951</x:v>
      </x:c>
      <x:c r="X1358" s="34">
        <x:f t="shared" si="780"/>
        <x:v>0.11350576796639929</x:v>
      </x:c>
      <x:c r="Y1358" s="34">
        <x:f t="shared" si="804"/>
        <x:v>0.99998626710299976</x:v>
      </x:c>
      <x:c r="Z1358" s="34">
        <x:f t="shared" si="781"/>
        <x:v>0.13673705571886485</x:v>
      </x:c>
      <x:c r="AA1358" s="34">
        <x:f t="shared" si="782"/>
        <x:v>0.14085547414782523</x:v>
      </x:c>
      <x:c r="AB1358" s="34">
        <x:f t="shared" si="783"/>
        <x:v>0.98199892212772744</x:v>
      </x:c>
      <x:c r="AC1358" s="34">
        <x:f t="shared" si="784"/>
        <x:v>0.11350420920337888</x:v>
      </x:c>
      <x:c r="AD1358" s="34">
        <x:f t="shared" si="785"/>
        <x:v>1.3730956611977965</x:v>
      </x:c>
      <x:c r="AE1358" s="34">
        <x:f t="shared" si="805"/>
        <x:v>1.3730956611977965</x:v>
      </x:c>
      <x:c r="AF1358" s="33">
        <x:f t="shared" si="786"/>
        <x:v>0</x:v>
      </x:c>
      <x:c r="AG1358" s="33">
        <x:f t="shared" si="806"/>
        <x:v>2.1089415403368061E-3</x:v>
      </x:c>
      <x:c r="AH1358" s="30">
        <x:f t="shared" si="807"/>
        <x:v>45747</x:v>
      </x:c>
      <x:c r="AI1358" s="36">
        <x:f t="shared" si="787"/>
        <x:v>2025</x:v>
      </x:c>
      <x:c r="AJ1358" s="36">
        <x:f t="shared" si="788"/>
        <x:v>6</x:v>
      </x:c>
      <x:c r="AK1358" s="26">
        <x:f t="shared" si="789"/>
        <x:v>0</x:v>
      </x:c>
      <x:c r="AL1358" s="34">
        <x:f t="shared" si="808"/>
        <x:v>1.3558753195839652</x:v>
      </x:c>
      <x:c r="AM1358" s="35" t="str">
        <x:f t="shared" si="790"/>
      </x:c>
      <x:c r="AN1358" s="34">
        <x:f t="shared" si="809"/>
        <x:v>1.3730956611977965</x:v>
      </x:c>
      <x:c r="AO1358" s="35">
        <x:f t="shared" si="791"/>
        <x:v>0</x:v>
      </x:c>
      <x:c r="AP1358" s="31">
        <x:f t="shared" si="792"/>
        <x:v>1</x:v>
      </x:c>
      <x:c r="AQ1358" s="26" t="b">
        <x:f t="shared" si="793"/>
        <x:v>1</x:v>
      </x:c>
    </x:row>
    <x:row r="1359">
      <x:c r="A1359" s="30" t="n">
        <x:f>'净值底稿'!A1321</x:f>
        <x:v>45821</x:v>
      </x:c>
      <x:c r="B1359" s="32" t="n">
        <x:f>'净值底稿'!F1321</x:f>
        <x:v>1.9265598200549774</x:v>
      </x:c>
      <x:c r="C1359" s="32" t="n">
        <x:f>'净值底稿'!O1321</x:f>
        <x:v>1.4451036025711095</x:v>
      </x:c>
      <x:c r="D1359" s="32" t="n">
        <x:f>'净值底稿'!P1321</x:f>
        <x:v>1.7607</x:v>
      </x:c>
      <x:c r="E1359" s="32" t="n">
        <x:f>'净值底稿'!Q1321</x:f>
        <x:v>2.7637</x:v>
      </x:c>
      <x:c r="F1359" s="33">
        <x:f t="shared" si="794"/>
        <x:v>-6.7536265308438814E-3</x:v>
      </x:c>
      <x:c r="G1359" s="33">
        <x:f t="shared" si="795"/>
        <x:v>-1.2359827790489275E-2</x:v>
      </x:c>
      <x:c r="H1359" s="33">
        <x:f t="shared" si="796"/>
        <x:v>1.1360408974714353E-4</x:v>
      </x:c>
      <x:c r="I1359" s="33">
        <x:f t="shared" si="797"/>
        <x:v>1.4760418579034429E-2</x:v>
      </x:c>
      <x:c r="J1359" s="34">
        <x:f t="shared" si="798"/>
        <x:v>0.13581358471161245</x:v>
      </x:c>
      <x:c r="K1359" s="34">
        <x:f t="shared" si="799"/>
        <x:v>0.1391145247440104</x:v>
      </x:c>
      <x:c r="L1359" s="34">
        <x:f t="shared" si="800"/>
        <x:v>0.98211048122140843</x:v>
      </x:c>
      <x:c r="M1359" s="34">
        <x:f t="shared" si="801"/>
        <x:v>0.11517957884170305</x:v>
      </x:c>
      <x:c r="N1359" s="34">
        <x:f t="shared" si="772"/>
        <x:v>1.3722181695187343</x:v>
      </x:c>
      <x:c r="O1359" s="35">
        <x:f t="shared" si="773"/>
        <x:v>0.20035306014935358</x:v>
      </x:c>
      <x:c r="P1359" s="26" t="b">
        <x:f t="shared" si="774"/>
        <x:v>0</x:v>
      </x:c>
      <x:c r="Q1359" s="26" t="b">
        <x:f t="shared" si="775"/>
        <x:v>0</x:v>
      </x:c>
      <x:c r="R1359" s="26" t="b">
        <x:f t="shared" si="776"/>
        <x:v>0</x:v>
      </x:c>
      <x:c r="S1359" s="26" t="b">
        <x:f t="shared" si="802"/>
        <x:v>0</x:v>
      </x:c>
      <x:c r="T1359" s="26" t="str">
        <x:f t="shared" si="803"/>
        <x:v>不调</x:v>
      </x:c>
      <x:c r="U1359" s="34">
        <x:f t="shared" si="777"/>
        <x:v>0.13581358471161245</x:v>
      </x:c>
      <x:c r="V1359" s="34">
        <x:f t="shared" si="778"/>
        <x:v>0.1391145247440104</x:v>
      </x:c>
      <x:c r="W1359" s="34">
        <x:f t="shared" si="779"/>
        <x:v>0.98211048122140843</x:v>
      </x:c>
      <x:c r="X1359" s="34">
        <x:f t="shared" si="780"/>
        <x:v>0.11517957884170305</x:v>
      </x:c>
      <x:c r="Y1359" s="34">
        <x:f t="shared" si="804"/>
        <x:v>0.99998626710299976</x:v>
      </x:c>
      <x:c r="Z1359" s="34">
        <x:f t="shared" si="781"/>
        <x:v>0.13581171959764238</x:v>
      </x:c>
      <x:c r="AA1359" s="34">
        <x:f t="shared" si="782"/>
        <x:v>0.13911261429857086</x:v>
      </x:c>
      <x:c r="AB1359" s="34">
        <x:f t="shared" si="783"/>
        <x:v>0.98209699399932693</x:v>
      </x:c>
      <x:c r="AC1359" s="34">
        <x:f t="shared" si="784"/>
        <x:v>0.11517799709241028</x:v>
      </x:c>
      <x:c r="AD1359" s="34">
        <x:f t="shared" si="785"/>
        <x:v>1.3721993249879505</x:v>
      </x:c>
      <x:c r="AE1359" s="34">
        <x:f t="shared" si="805"/>
        <x:v>1.3730956611977965</x:v>
      </x:c>
      <x:c r="AF1359" s="33">
        <x:f t="shared" si="786"/>
        <x:v>-6.5278496988629975E-4</x:v>
      </x:c>
      <x:c r="AG1359" s="33">
        <x:f t="shared" si="806"/>
        <x:v>-6.5278496988629975E-4</x:v>
      </x:c>
      <x:c r="AH1359" s="30">
        <x:f t="shared" si="807"/>
        <x:v>45747</x:v>
      </x:c>
      <x:c r="AI1359" s="36">
        <x:f t="shared" si="787"/>
        <x:v>2025</x:v>
      </x:c>
      <x:c r="AJ1359" s="36">
        <x:f t="shared" si="788"/>
        <x:v>6</x:v>
      </x:c>
      <x:c r="AK1359" s="26">
        <x:f t="shared" si="789"/>
        <x:v>0</x:v>
      </x:c>
      <x:c r="AL1359" s="34">
        <x:f t="shared" si="808"/>
        <x:v>1.3558753195839652</x:v>
      </x:c>
      <x:c r="AM1359" s="35" t="str">
        <x:f t="shared" si="790"/>
      </x:c>
      <x:c r="AN1359" s="34">
        <x:f t="shared" si="809"/>
        <x:v>1.3730956611977965</x:v>
      </x:c>
      <x:c r="AO1359" s="35">
        <x:f t="shared" si="791"/>
        <x:v>-6.5278496988629975E-4</x:v>
      </x:c>
      <x:c r="AP1359" s="31">
        <x:f t="shared" si="792"/>
        <x:v>1</x:v>
      </x:c>
      <x:c r="AQ1359" s="26" t="b">
        <x:f t="shared" si="793"/>
        <x:v>1</x:v>
      </x:c>
    </x:row>
    <x:row r="1360">
      <x:c r="A1360" s="30" t="n">
        <x:f>'净值底稿'!A1322</x:f>
        <x:v>45824</x:v>
      </x:c>
      <x:c r="B1360" s="32" t="n">
        <x:f>'净值底稿'!F1322</x:f>
        <x:v>1.96609924898851</x:v>
      </x:c>
      <x:c r="C1360" s="32" t="n">
        <x:f>'净值底稿'!O1322</x:f>
        <x:v>1.4528144543200283</x:v>
      </x:c>
      <x:c r="D1360" s="32" t="n">
        <x:f>'净值底稿'!P1322</x:f>
        <x:v>1.7612</x:v>
      </x:c>
      <x:c r="E1360" s="32" t="n">
        <x:f>'净值底稿'!Q1322</x:f>
        <x:v>2.7515</x:v>
      </x:c>
      <x:c r="F1360" s="33">
        <x:f t="shared" si="794"/>
        <x:v>2.0523333104914609E-2</x:v>
      </x:c>
      <x:c r="G1360" s="33">
        <x:f t="shared" si="795"/>
        <x:v>5.3358470183035855E-3</x:v>
      </x:c>
      <x:c r="H1360" s="33">
        <x:f t="shared" si="796"/>
        <x:v>2.8397796331014469E-4</x:v>
      </x:c>
      <x:c r="I1360" s="33">
        <x:f t="shared" si="797"/>
        <x:v>-4.4143720374859585E-3</x:v>
      </x:c>
      <x:c r="J1360" s="34">
        <x:f t="shared" si="798"/>
        <x:v>0.13859902875849606</x:v>
      </x:c>
      <x:c r="K1360" s="34">
        <x:f t="shared" si="799"/>
        <x:v>0.13985489792678429</x:v>
      </x:c>
      <x:c r="L1360" s="34">
        <x:f t="shared" si="800"/>
        <x:v>0.98237588790345587</x:v>
      </x:c>
      <x:c r="M1360" s="34">
        <x:f t="shared" si="801"/>
        <x:v>0.11466955856271191</x:v>
      </x:c>
      <x:c r="N1360" s="34">
        <x:f t="shared" si="772"/>
        <x:v>1.3754993731514482</x:v>
      </x:c>
      <x:c r="O1360" s="35">
        <x:f t="shared" si="773"/>
        <x:v>0.20243842499710207</x:v>
      </x:c>
      <x:c r="P1360" s="26" t="b">
        <x:f t="shared" si="774"/>
        <x:v>0</x:v>
      </x:c>
      <x:c r="Q1360" s="26" t="b">
        <x:f t="shared" si="775"/>
        <x:v>0</x:v>
      </x:c>
      <x:c r="R1360" s="26" t="b">
        <x:f t="shared" si="776"/>
        <x:v>0</x:v>
      </x:c>
      <x:c r="S1360" s="26" t="b">
        <x:f t="shared" si="802"/>
        <x:v>0</x:v>
      </x:c>
      <x:c r="T1360" s="26" t="str">
        <x:f t="shared" si="803"/>
        <x:v>不调</x:v>
      </x:c>
      <x:c r="U1360" s="34">
        <x:f t="shared" si="777"/>
        <x:v>0.13859902875849606</x:v>
      </x:c>
      <x:c r="V1360" s="34">
        <x:f t="shared" si="778"/>
        <x:v>0.13985489792678429</x:v>
      </x:c>
      <x:c r="W1360" s="34">
        <x:f t="shared" si="779"/>
        <x:v>0.98237588790345587</x:v>
      </x:c>
      <x:c r="X1360" s="34">
        <x:f t="shared" si="780"/>
        <x:v>0.11466955856271191</x:v>
      </x:c>
      <x:c r="Y1360" s="34">
        <x:f t="shared" si="804"/>
        <x:v>0.99995880187477393</x:v>
      </x:c>
      <x:c r="Z1360" s="34">
        <x:f t="shared" si="781"/>
        <x:v>0.13859331873835304</x:v>
      </x:c>
      <x:c r="AA1360" s="34">
        <x:f t="shared" si="782"/>
        <x:v>0.13984913616718603</x:v>
      </x:c>
      <x:c r="AB1360" s="34">
        <x:f t="shared" si="783"/>
        <x:v>0.98233541585860695</x:v>
      </x:c>
      <x:c r="AC1360" s="34">
        <x:f t="shared" si="784"/>
        <x:v>0.11466483439187862</x:v>
      </x:c>
      <x:c r="AD1360" s="34">
        <x:f t="shared" si="785"/>
        <x:v>1.3754427051560247</x:v>
      </x:c>
      <x:c r="AE1360" s="34">
        <x:f t="shared" si="805"/>
        <x:v>1.3754427051560247</x:v>
      </x:c>
      <x:c r="AF1360" s="33">
        <x:f t="shared" si="786"/>
        <x:v>0</x:v>
      </x:c>
      <x:c r="AG1360" s="33">
        <x:f t="shared" si="806"/>
        <x:v>2.3636363238284108E-3</x:v>
      </x:c>
      <x:c r="AH1360" s="30">
        <x:f t="shared" si="807"/>
        <x:v>45747</x:v>
      </x:c>
      <x:c r="AI1360" s="36">
        <x:f t="shared" si="787"/>
        <x:v>2025</x:v>
      </x:c>
      <x:c r="AJ1360" s="36">
        <x:f t="shared" si="788"/>
        <x:v>6</x:v>
      </x:c>
      <x:c r="AK1360" s="26">
        <x:f t="shared" si="789"/>
        <x:v>0</x:v>
      </x:c>
      <x:c r="AL1360" s="34">
        <x:f t="shared" si="808"/>
        <x:v>1.3558753195839652</x:v>
      </x:c>
      <x:c r="AM1360" s="35" t="str">
        <x:f t="shared" si="790"/>
      </x:c>
      <x:c r="AN1360" s="34">
        <x:f t="shared" si="809"/>
        <x:v>1.3754427051560247</x:v>
      </x:c>
      <x:c r="AO1360" s="35">
        <x:f t="shared" si="791"/>
        <x:v>0</x:v>
      </x:c>
      <x:c r="AP1360" s="31">
        <x:f t="shared" si="792"/>
        <x:v>1</x:v>
      </x:c>
      <x:c r="AQ1360" s="26" t="b">
        <x:f t="shared" si="793"/>
        <x:v>1</x:v>
      </x:c>
    </x:row>
    <x:row r="1361">
      <x:c r="A1361" s="30" t="n">
        <x:f>'净值底稿'!A1323</x:f>
        <x:v>45825</x:v>
      </x:c>
      <x:c r="B1361" s="32" t="n">
        <x:f>'净值底稿'!F1323</x:f>
        <x:v>1.9572042983719378</x:v>
      </x:c>
      <x:c r="C1361" s="32" t="n">
        <x:f>'净值底稿'!O1323</x:f>
        <x:v>1.451333580927586</x:v>
      </x:c>
      <x:c r="D1361" s="32" t="n">
        <x:f>'净值底稿'!P1323</x:f>
        <x:v>1.7625</x:v>
      </x:c>
      <x:c r="E1361" s="32" t="n">
        <x:f>'净值底稿'!Q1323</x:f>
        <x:v>2.7325</x:v>
      </x:c>
      <x:c r="F1361" s="33">
        <x:f t="shared" si="794"/>
        <x:v>-4.524161545328087E-3</x:v>
      </x:c>
      <x:c r="G1361" s="33">
        <x:f t="shared" si="795"/>
        <x:v>-1.0193135042392276E-3</x:v>
      </x:c>
      <x:c r="H1361" s="33">
        <x:f t="shared" si="796"/>
        <x:v>7.3813309107428893E-4</x:v>
      </x:c>
      <x:c r="I1361" s="33">
        <x:f t="shared" si="797"/>
        <x:v>-6.905324368526311E-3</x:v>
      </x:c>
      <x:c r="J1361" s="34">
        <x:f t="shared" si="798"/>
        <x:v>0.13796630017527758</x:v>
      </x:c>
      <x:c r="K1361" s="34">
        <x:f t="shared" si="799"/>
        <x:v>0.13970658605413463</x:v>
      </x:c>
      <x:c r="L1361" s="34">
        <x:f t="shared" si="800"/>
        <x:v>0.98306051013558637</x:v>
      </x:c>
      <x:c r="M1361" s="34">
        <x:f t="shared" si="801"/>
        <x:v>0.11387303651673934</x:v>
      </x:c>
      <x:c r="N1361" s="34">
        <x:f t="shared" si="772"/>
        <x:v>1.374606432881738</x:v>
      </x:c>
      <x:c r="O1361" s="35">
        <x:f t="shared" si="773"/>
        <x:v>0.20200173634230428</x:v>
      </x:c>
      <x:c r="P1361" s="26" t="b">
        <x:f t="shared" si="774"/>
        <x:v>0</x:v>
      </x:c>
      <x:c r="Q1361" s="26" t="b">
        <x:f t="shared" si="775"/>
        <x:v>0</x:v>
      </x:c>
      <x:c r="R1361" s="26" t="b">
        <x:f t="shared" si="776"/>
        <x:v>0</x:v>
      </x:c>
      <x:c r="S1361" s="26" t="b">
        <x:f t="shared" si="802"/>
        <x:v>0</x:v>
      </x:c>
      <x:c r="T1361" s="26" t="str">
        <x:f t="shared" si="803"/>
        <x:v>不调</x:v>
      </x:c>
      <x:c r="U1361" s="34">
        <x:f t="shared" si="777"/>
        <x:v>0.13796630017527758</x:v>
      </x:c>
      <x:c r="V1361" s="34">
        <x:f t="shared" si="778"/>
        <x:v>0.13970658605413463</x:v>
      </x:c>
      <x:c r="W1361" s="34">
        <x:f t="shared" si="779"/>
        <x:v>0.98306051013558637</x:v>
      </x:c>
      <x:c r="X1361" s="34">
        <x:f t="shared" si="780"/>
        <x:v>0.11387303651673934</x:v>
      </x:c>
      <x:c r="Y1361" s="34">
        <x:f t="shared" si="804"/>
        <x:v>0.99998626710299976</x:v>
      </x:c>
      <x:c r="Z1361" s="34">
        <x:f t="shared" si="781"/>
        <x:v>0.13796440549828778</x:v>
      </x:c>
      <x:c r="AA1361" s="34">
        <x:f t="shared" si="782"/>
        <x:v>0.13970466747797811</x:v>
      </x:c>
      <x:c r="AB1361" s="34">
        <x:f t="shared" si="783"/>
        <x:v>0.98304700986685567</x:v>
      </x:c>
      <x:c r="AC1361" s="34">
        <x:f t="shared" si="784"/>
        <x:v>0.11387147271005775</x:v>
      </x:c>
      <x:c r="AD1361" s="34">
        <x:f t="shared" si="785"/>
        <x:v>1.3745875555531795</x:v>
      </x:c>
      <x:c r="AE1361" s="34">
        <x:f t="shared" si="805"/>
        <x:v>1.3754427051560247</x:v>
      </x:c>
      <x:c r="AF1361" s="33">
        <x:f t="shared" si="786"/>
        <x:v>-6.217268081321059E-4</x:v>
      </x:c>
      <x:c r="AG1361" s="33">
        <x:f t="shared" si="806"/>
        <x:v>-6.217268081321059E-4</x:v>
      </x:c>
      <x:c r="AH1361" s="30">
        <x:f t="shared" si="807"/>
        <x:v>45747</x:v>
      </x:c>
      <x:c r="AI1361" s="36">
        <x:f t="shared" si="787"/>
        <x:v>2025</x:v>
      </x:c>
      <x:c r="AJ1361" s="36">
        <x:f t="shared" si="788"/>
        <x:v>6</x:v>
      </x:c>
      <x:c r="AK1361" s="26">
        <x:f t="shared" si="789"/>
        <x:v>0</x:v>
      </x:c>
      <x:c r="AL1361" s="34">
        <x:f t="shared" si="808"/>
        <x:v>1.3558753195839652</x:v>
      </x:c>
      <x:c r="AM1361" s="35" t="str">
        <x:f t="shared" si="790"/>
      </x:c>
      <x:c r="AN1361" s="34">
        <x:f t="shared" si="809"/>
        <x:v>1.3754427051560247</x:v>
      </x:c>
      <x:c r="AO1361" s="35">
        <x:f t="shared" si="791"/>
        <x:v>-6.217268081321059E-4</x:v>
      </x:c>
      <x:c r="AP1361" s="31">
        <x:f t="shared" si="792"/>
        <x:v>1</x:v>
      </x:c>
      <x:c r="AQ1361" s="26" t="b">
        <x:f t="shared" si="793"/>
        <x:v>1</x:v>
      </x:c>
    </x:row>
    <x:row r="1362">
      <x:c r="A1362" s="30" t="n">
        <x:f>'净值底稿'!A1324</x:f>
        <x:v>45826</x:v>
      </x:c>
      <x:c r="B1362" s="32" t="n">
        <x:f>'净值底稿'!F1324</x:f>
        <x:v>2.0161155389278025</x:v>
      </x:c>
      <x:c r="C1362" s="32" t="n">
        <x:f>'净值底稿'!O1324</x:f>
        <x:v>1.450682011789082</x:v>
      </x:c>
      <x:c r="D1362" s="32" t="n">
        <x:f>'净值底稿'!P1324</x:f>
        <x:v>1.7632</x:v>
      </x:c>
      <x:c r="E1362" s="32" t="n">
        <x:f>'净值底稿'!Q1324</x:f>
        <x:v>2.7279</x:v>
      </x:c>
      <x:c r="F1362" s="33">
        <x:f t="shared" si="794"/>
        <x:v>3.0099688931231494E-2</x:v>
      </x:c>
      <x:c r="G1362" s="33">
        <x:f t="shared" si="795"/>
        <x:v>-4.489451267899458E-4</x:v>
      </x:c>
      <x:c r="H1362" s="33">
        <x:f t="shared" si="796"/>
        <x:v>3.971631205674786E-4</x:v>
      </x:c>
      <x:c r="I1362" s="33">
        <x:f t="shared" si="797"/>
        <x:v>-1.6834400731929877E-3</x:v>
      </x:c>
      <x:c r="J1362" s="34">
        <x:f t="shared" si="798"/>
        <x:v>0.14211709118736854</x:v>
      </x:c>
      <x:c r="K1362" s="34">
        <x:f t="shared" si="799"/>
        <x:v>0.13964194774832406</x:v>
      </x:c>
      <x:c r="L1362" s="34">
        <x:f t="shared" si="800"/>
        <x:v>0.98343743988495891</x:v>
      </x:c>
      <x:c r="M1362" s="34">
        <x:f t="shared" si="801"/>
        <x:v>0.11367977690970414</x:v>
      </x:c>
      <x:c r="N1362" s="34">
        <x:f t="shared" si="772"/>
        <x:v>1.3788762557303558</x:v>
      </x:c>
      <x:c r="O1362" s="35">
        <x:f t="shared" si="773"/>
        <x:v>0.20433961188667504</x:v>
      </x:c>
      <x:c r="P1362" s="26" t="b">
        <x:f t="shared" si="774"/>
        <x:v>0</x:v>
      </x:c>
      <x:c r="Q1362" s="26" t="b">
        <x:f t="shared" si="775"/>
        <x:v>0</x:v>
      </x:c>
      <x:c r="R1362" s="26" t="b">
        <x:f t="shared" si="776"/>
        <x:v>0</x:v>
      </x:c>
      <x:c r="S1362" s="26" t="b">
        <x:f t="shared" si="802"/>
        <x:v>0</x:v>
      </x:c>
      <x:c r="T1362" s="26" t="str">
        <x:f t="shared" si="803"/>
        <x:v>不调</x:v>
      </x:c>
      <x:c r="U1362" s="34">
        <x:f t="shared" si="777"/>
        <x:v>0.14211709118736854</x:v>
      </x:c>
      <x:c r="V1362" s="34">
        <x:f t="shared" si="778"/>
        <x:v>0.13964194774832406</x:v>
      </x:c>
      <x:c r="W1362" s="34">
        <x:f t="shared" si="779"/>
        <x:v>0.98343743988495891</x:v>
      </x:c>
      <x:c r="X1362" s="34">
        <x:f t="shared" si="780"/>
        <x:v>0.11367977690970414</x:v>
      </x:c>
      <x:c r="Y1362" s="34">
        <x:f t="shared" si="804"/>
        <x:v>0.99998626710299976</x:v>
      </x:c>
      <x:c r="Z1362" s="34">
        <x:f t="shared" si="781"/>
        <x:v>0.14211513950799329</x:v>
      </x:c>
      <x:c r="AA1362" s="34">
        <x:f t="shared" si="782"/>
        <x:v>0.13964003005983872</x:v>
      </x:c>
      <x:c r="AB1362" s="34">
        <x:f t="shared" si="783"/>
        <x:v>0.98342393443989073</x:v>
      </x:c>
      <x:c r="AC1362" s="34">
        <x:f t="shared" si="784"/>
        <x:v>0.11367821575703684</x:v>
      </x:c>
      <x:c r="AD1362" s="34">
        <x:f t="shared" si="785"/>
        <x:v>1.3788573197647596</x:v>
      </x:c>
      <x:c r="AE1362" s="34">
        <x:f t="shared" si="805"/>
        <x:v>1.3788573197647596</x:v>
      </x:c>
      <x:c r="AF1362" s="33">
        <x:f t="shared" si="786"/>
        <x:v>0</x:v>
      </x:c>
      <x:c r="AG1362" s="33">
        <x:f t="shared" si="806"/>
        <x:v>3.1062148019096458E-3</x:v>
      </x:c>
      <x:c r="AH1362" s="30">
        <x:f t="shared" si="807"/>
        <x:v>45747</x:v>
      </x:c>
      <x:c r="AI1362" s="36">
        <x:f t="shared" si="787"/>
        <x:v>2025</x:v>
      </x:c>
      <x:c r="AJ1362" s="36">
        <x:f t="shared" si="788"/>
        <x:v>6</x:v>
      </x:c>
      <x:c r="AK1362" s="26">
        <x:f t="shared" si="789"/>
        <x:v>0</x:v>
      </x:c>
      <x:c r="AL1362" s="34">
        <x:f t="shared" si="808"/>
        <x:v>1.3558753195839652</x:v>
      </x:c>
      <x:c r="AM1362" s="35" t="str">
        <x:f t="shared" si="790"/>
      </x:c>
      <x:c r="AN1362" s="34">
        <x:f t="shared" si="809"/>
        <x:v>1.3788573197647596</x:v>
      </x:c>
      <x:c r="AO1362" s="35">
        <x:f t="shared" si="791"/>
        <x:v>0</x:v>
      </x:c>
      <x:c r="AP1362" s="31">
        <x:f t="shared" si="792"/>
        <x:v>1</x:v>
      </x:c>
      <x:c r="AQ1362" s="26" t="b">
        <x:f t="shared" si="793"/>
        <x:v>1</x:v>
      </x:c>
    </x:row>
    <x:row r="1363">
      <x:c r="A1363" s="30" t="n">
        <x:f>'净值底稿'!A1325</x:f>
        <x:v>45827</x:v>
      </x:c>
      <x:c r="B1363" s="32" t="n">
        <x:f>'净值底稿'!F1325</x:f>
        <x:v>2.0116802480619578</x:v>
      </x:c>
      <x:c r="C1363" s="32" t="n">
        <x:f>'净值底稿'!O1325</x:f>
        <x:v>1.4334877091440834</x:v>
      </x:c>
      <x:c r="D1363" s="32" t="n">
        <x:f>'净值底稿'!P1325</x:f>
        <x:v>1.7644</x:v>
      </x:c>
      <x:c r="E1363" s="32" t="n">
        <x:f>'净值底稿'!Q1325</x:f>
        <x:v>2.7131</x:v>
      </x:c>
      <x:c r="F1363" s="33">
        <x:f t="shared" si="794"/>
        <x:v>-2.1999189928387786E-3</x:v>
      </x:c>
      <x:c r="G1363" s="33">
        <x:f t="shared" si="795"/>
        <x:v>-1.1852564866226878E-2</x:v>
      </x:c>
      <x:c r="H1363" s="33">
        <x:f t="shared" si="796"/>
        <x:v>6.8058076225030462E-4</x:v>
      </x:c>
      <x:c r="I1363" s="33">
        <x:f t="shared" si="797"/>
        <x:v>-5.4254188203380904E-3</x:v>
      </x:c>
      <x:c r="J1363" s="34">
        <x:f t="shared" si="798"/>
        <x:v>0.14180249771341971</x:v>
      </x:c>
      <x:c r="K1363" s="34">
        <x:f t="shared" si="799"/>
        <x:v>0.1379849375456326</x:v>
      </x:c>
      <x:c r="L1363" s="34">
        <x:f t="shared" si="800"/>
        <x:v>0.98409323385080705</x:v>
      </x:c>
      <x:c r="M1363" s="34">
        <x:f t="shared" si="801"/>
        <x:v>0.11306146382580615</x:v>
      </x:c>
      <x:c r="N1363" s="34">
        <x:f t="shared" si="772"/>
        <x:v>1.3769421329356655</x:v>
      </x:c>
      <x:c r="O1363" s="35">
        <x:f t="shared" si="773"/>
        <x:v>0.20319476655314517</x:v>
      </x:c>
      <x:c r="P1363" s="26" t="b">
        <x:f t="shared" si="774"/>
        <x:v>0</x:v>
      </x:c>
      <x:c r="Q1363" s="26" t="b">
        <x:f t="shared" si="775"/>
        <x:v>0</x:v>
      </x:c>
      <x:c r="R1363" s="26" t="b">
        <x:f t="shared" si="776"/>
        <x:v>0</x:v>
      </x:c>
      <x:c r="S1363" s="26" t="b">
        <x:f t="shared" si="802"/>
        <x:v>0</x:v>
      </x:c>
      <x:c r="T1363" s="26" t="str">
        <x:f t="shared" si="803"/>
        <x:v>不调</x:v>
      </x:c>
      <x:c r="U1363" s="34">
        <x:f t="shared" si="777"/>
        <x:v>0.14180249771341971</x:v>
      </x:c>
      <x:c r="V1363" s="34">
        <x:f t="shared" si="778"/>
        <x:v>0.1379849375456326</x:v>
      </x:c>
      <x:c r="W1363" s="34">
        <x:f t="shared" si="779"/>
        <x:v>0.98409323385080705</x:v>
      </x:c>
      <x:c r="X1363" s="34">
        <x:f t="shared" si="780"/>
        <x:v>0.11306146382580615</x:v>
      </x:c>
      <x:c r="Y1363" s="34">
        <x:f t="shared" si="804"/>
        <x:v>0.99998626710299976</x:v>
      </x:c>
      <x:c r="Z1363" s="34">
        <x:f t="shared" si="781"/>
        <x:v>0.14180055035432423</x:v>
      </x:c>
      <x:c r="AA1363" s="34">
        <x:f t="shared" si="782"/>
        <x:v>0.1379830426126977</x:v>
      </x:c>
      <x:c r="AB1363" s="34">
        <x:f t="shared" si="783"/>
        <x:v>0.98407971939978789</x:v>
      </x:c>
      <x:c r="AC1363" s="34">
        <x:f t="shared" si="784"/>
        <x:v>0.11305991116436873</x:v>
      </x:c>
      <x:c r="AD1363" s="34">
        <x:f t="shared" si="785"/>
        <x:v>1.3769232235311786</x:v>
      </x:c>
      <x:c r="AE1363" s="34">
        <x:f t="shared" si="805"/>
        <x:v>1.3788573197647596</x:v>
      </x:c>
      <x:c r="AF1363" s="33">
        <x:f t="shared" si="786"/>
        <x:v>-1.4026804701671169E-3</x:v>
      </x:c>
      <x:c r="AG1363" s="33">
        <x:f t="shared" si="806"/>
        <x:v>-1.4026804701671169E-3</x:v>
      </x:c>
      <x:c r="AH1363" s="30">
        <x:f t="shared" si="807"/>
        <x:v>45747</x:v>
      </x:c>
      <x:c r="AI1363" s="36">
        <x:f t="shared" si="787"/>
        <x:v>2025</x:v>
      </x:c>
      <x:c r="AJ1363" s="36">
        <x:f t="shared" si="788"/>
        <x:v>6</x:v>
      </x:c>
      <x:c r="AK1363" s="26">
        <x:f t="shared" si="789"/>
        <x:v>0</x:v>
      </x:c>
      <x:c r="AL1363" s="34">
        <x:f t="shared" si="808"/>
        <x:v>1.3558753195839652</x:v>
      </x:c>
      <x:c r="AM1363" s="35" t="str">
        <x:f t="shared" si="790"/>
      </x:c>
      <x:c r="AN1363" s="34">
        <x:f t="shared" si="809"/>
        <x:v>1.3788573197647596</x:v>
      </x:c>
      <x:c r="AO1363" s="35">
        <x:f t="shared" si="791"/>
        <x:v>-1.4026804701671169E-3</x:v>
      </x:c>
      <x:c r="AP1363" s="31">
        <x:f t="shared" si="792"/>
        <x:v>1</x:v>
      </x:c>
      <x:c r="AQ1363" s="26" t="b">
        <x:f t="shared" si="793"/>
        <x:v>1</x:v>
      </x:c>
    </x:row>
    <x:row r="1364">
      <x:c r="A1364" s="30" t="n">
        <x:f>'净值底稿'!A1326</x:f>
        <x:v>45828</x:v>
      </x:c>
      <x:c r="B1364" s="32" t="n">
        <x:f>'净值底稿'!F1326</x:f>
        <x:v>1.9868405554190924</x:v>
      </x:c>
      <x:c r="C1364" s="32" t="n">
        <x:f>'净值底稿'!O1326</x:f>
        <x:v>1.427936904806283</x:v>
      </x:c>
      <x:c r="D1364" s="32" t="n">
        <x:f>'净值底稿'!P1326</x:f>
        <x:v>1.7654</x:v>
      </x:c>
      <x:c r="E1364" s="32" t="n">
        <x:f>'净值底稿'!Q1326</x:f>
        <x:v>2.7121</x:v>
      </x:c>
      <x:c r="F1364" s="33">
        <x:f t="shared" si="794"/>
        <x:v>-1.2347734023235413E-2</x:v>
      </x:c>
      <x:c r="G1364" s="33">
        <x:f t="shared" si="795"/>
        <x:v>-3.8722371335255801E-3</x:v>
      </x:c>
      <x:c r="H1364" s="33">
        <x:f t="shared" si="796"/>
        <x:v>5.6676490591711648E-4</x:v>
      </x:c>
      <x:c r="I1364" s="33">
        <x:f t="shared" si="797"/>
        <x:v>-3.6858206479672972E-4</x:v>
      </x:c>
      <x:c r="J1364" s="34">
        <x:f t="shared" si="798"/>
        <x:v>0.14004963487420063</x:v>
      </x:c>
      <x:c r="K1364" s="34">
        <x:f t="shared" si="799"/>
        <x:v>0.13744873955129597</x:v>
      </x:c>
      <x:c r="L1364" s="34">
        <x:f t="shared" si="800"/>
        <x:v>0.98463746124936846</x:v>
      </x:c>
      <x:c r="M1364" s="34">
        <x:f t="shared" si="801"/>
        <x:v>0.11301823930886602</x:v>
      </x:c>
      <x:c r="N1364" s="34">
        <x:f t="shared" si="772"/>
        <x:v>1.3751540749837312</x:v>
      </x:c>
      <x:c r="O1364" s="35">
        <x:f t="shared" si="773"/>
        <x:v>0.20179438760618848</x:v>
      </x:c>
      <x:c r="P1364" s="26" t="b">
        <x:f t="shared" si="774"/>
        <x:v>0</x:v>
      </x:c>
      <x:c r="Q1364" s="26" t="b">
        <x:f t="shared" si="775"/>
        <x:v>0</x:v>
      </x:c>
      <x:c r="R1364" s="26" t="b">
        <x:f t="shared" si="776"/>
        <x:v>0</x:v>
      </x:c>
      <x:c r="S1364" s="26" t="b">
        <x:f t="shared" si="802"/>
        <x:v>0</x:v>
      </x:c>
      <x:c r="T1364" s="26" t="str">
        <x:f t="shared" si="803"/>
        <x:v>不调</x:v>
      </x:c>
      <x:c r="U1364" s="34">
        <x:f t="shared" si="777"/>
        <x:v>0.14004963487420063</x:v>
      </x:c>
      <x:c r="V1364" s="34">
        <x:f t="shared" si="778"/>
        <x:v>0.13744873955129597</x:v>
      </x:c>
      <x:c r="W1364" s="34">
        <x:f t="shared" si="779"/>
        <x:v>0.98463746124936846</x:v>
      </x:c>
      <x:c r="X1364" s="34">
        <x:f t="shared" si="780"/>
        <x:v>0.11301823930886602</x:v>
      </x:c>
      <x:c r="Y1364" s="34">
        <x:f t="shared" si="804"/>
        <x:v>0.99998626710299976</x:v>
      </x:c>
      <x:c r="Z1364" s="34">
        <x:f t="shared" si="781"/>
        <x:v>0.14004771158698998</x:v>
      </x:c>
      <x:c r="AA1364" s="34">
        <x:f t="shared" si="782"/>
        <x:v>0.13744685198191289</x:v>
      </x:c>
      <x:c r="AB1364" s="34">
        <x:f t="shared" si="783"/>
        <x:v>0.98462393932453052</x:v>
      </x:c>
      <x:c r="AC1364" s="34">
        <x:f t="shared" si="784"/>
        <x:v>0.11301668724102644</x:v>
      </x:c>
      <x:c r="AD1364" s="34">
        <x:f t="shared" si="785"/>
        <x:v>1.37513519013446</x:v>
      </x:c>
      <x:c r="AE1364" s="34">
        <x:f t="shared" si="805"/>
        <x:v>1.3788573197647596</x:v>
      </x:c>
      <x:c r="AF1364" s="33">
        <x:f t="shared" si="786"/>
        <x:v>-2.6994305915093442E-3</x:v>
      </x:c>
      <x:c r="AG1364" s="33">
        <x:f t="shared" si="806"/>
        <x:v>-1.2985716023680149E-3</x:v>
      </x:c>
      <x:c r="AH1364" s="30">
        <x:f t="shared" si="807"/>
        <x:v>45747</x:v>
      </x:c>
      <x:c r="AI1364" s="36">
        <x:f t="shared" si="787"/>
        <x:v>2025</x:v>
      </x:c>
      <x:c r="AJ1364" s="36">
        <x:f t="shared" si="788"/>
        <x:v>6</x:v>
      </x:c>
      <x:c r="AK1364" s="26">
        <x:f t="shared" si="789"/>
        <x:v>0</x:v>
      </x:c>
      <x:c r="AL1364" s="34">
        <x:f t="shared" si="808"/>
        <x:v>1.3558753195839652</x:v>
      </x:c>
      <x:c r="AM1364" s="35" t="str">
        <x:f t="shared" si="790"/>
      </x:c>
      <x:c r="AN1364" s="34">
        <x:f t="shared" si="809"/>
        <x:v>1.3788573197647596</x:v>
      </x:c>
      <x:c r="AO1364" s="35">
        <x:f t="shared" si="791"/>
        <x:v>-2.6994305915093442E-3</x:v>
      </x:c>
      <x:c r="AP1364" s="31">
        <x:f t="shared" si="792"/>
        <x:v>1</x:v>
      </x:c>
      <x:c r="AQ1364" s="26" t="b">
        <x:f t="shared" si="793"/>
        <x:v>1</x:v>
      </x:c>
    </x:row>
    <x:row r="1365">
      <x:c r="A1365" s="30" t="n">
        <x:f>'净值底稿'!A1327</x:f>
        <x:v>45831</x:v>
      </x:c>
      <x:c r="B1365" s="32" t="n">
        <x:f>'净值底稿'!F1327</x:f>
        <x:v>1.9779543013740275</x:v>
      </x:c>
      <x:c r="C1365" s="32" t="n">
        <x:f>'净值底稿'!O1327</x:f>
        <x:v>1.4410166831813696</x:v>
      </x:c>
      <x:c r="D1365" s="32" t="n">
        <x:f>'净值底稿'!P1327</x:f>
        <x:v>1.7657</x:v>
      </x:c>
      <x:c r="E1365" s="32" t="n">
        <x:f>'净值底稿'!Q1327</x:f>
        <x:v>2.7141</x:v>
      </x:c>
      <x:c r="F1365" s="33">
        <x:f t="shared" si="794"/>
        <x:v>-4.4725551936353192E-3</x:v>
      </x:c>
      <x:c r="G1365" s="33">
        <x:f t="shared" si="795"/>
        <x:v>9.1599133904736174E-3</x:v>
      </x:c>
      <x:c r="H1365" s="33">
        <x:f t="shared" si="796"/>
        <x:v>1.6993315962388067E-4</x:v>
      </x:c>
      <x:c r="I1365" s="33">
        <x:f t="shared" si="797"/>
        <x:v>7.3743593525321671E-4</x:v>
      </x:c>
      <x:c r="J1365" s="34">
        <x:f t="shared" si="798"/>
        <x:v>0.13942134046717483</x:v>
      </x:c>
      <x:c r="K1365" s="34">
        <x:f t="shared" si="799"/>
        <x:v>0.13870585324186047</x:v>
      </x:c>
      <x:c r="L1365" s="34">
        <x:f t="shared" si="800"/>
        <x:v>0.9847912595815812</x:v>
      </x:c>
      <x:c r="M1365" s="34">
        <x:f t="shared" si="801"/>
        <x:v>0.11310002980748124</x:v>
      </x:c>
      <x:c r="N1365" s="34">
        <x:f t="shared" si="772"/>
        <x:v>1.3760184830980977</x:v>
      </x:c>
      <x:c r="O1365" s="35">
        <x:f t="shared" si="773"/>
        <x:v>0.20212460597392085</x:v>
      </x:c>
      <x:c r="P1365" s="26" t="b">
        <x:f t="shared" si="774"/>
        <x:v>0</x:v>
      </x:c>
      <x:c r="Q1365" s="26" t="b">
        <x:f t="shared" si="775"/>
        <x:v>0</x:v>
      </x:c>
      <x:c r="R1365" s="26" t="b">
        <x:f t="shared" si="776"/>
        <x:v>0</x:v>
      </x:c>
      <x:c r="S1365" s="26" t="b">
        <x:f t="shared" si="802"/>
        <x:v>0</x:v>
      </x:c>
      <x:c r="T1365" s="26" t="str">
        <x:f t="shared" si="803"/>
        <x:v>不调</x:v>
      </x:c>
      <x:c r="U1365" s="34">
        <x:f t="shared" si="777"/>
        <x:v>0.13942134046717483</x:v>
      </x:c>
      <x:c r="V1365" s="34">
        <x:f t="shared" si="778"/>
        <x:v>0.13870585324186047</x:v>
      </x:c>
      <x:c r="W1365" s="34">
        <x:f t="shared" si="779"/>
        <x:v>0.9847912595815812</x:v>
      </x:c>
      <x:c r="X1365" s="34">
        <x:f t="shared" si="780"/>
        <x:v>0.11310002980748124</x:v>
      </x:c>
      <x:c r="Y1365" s="34">
        <x:f t="shared" si="804"/>
        <x:v>0.99995880187477393</x:v>
      </x:c>
      <x:c r="Z1365" s="34">
        <x:f t="shared" si="781"/>
        <x:v>0.13941559656933109</x:v>
      </x:c>
      <x:c r="AA1365" s="34">
        <x:f t="shared" si="782"/>
        <x:v>0.13870013882074902</x:v>
      </x:c>
      <x:c r="AB1365" s="34">
        <x:f t="shared" si="783"/>
        <x:v>0.98475068802794741</x:v>
      </x:c>
      <x:c r="AC1365" s="34">
        <x:f t="shared" si="784"/>
        <x:v>0.11309537029829016</x:v>
      </x:c>
      <x:c r="AD1365" s="34">
        <x:f t="shared" si="785"/>
        <x:v>1.3759617937163178</x:v>
      </x:c>
      <x:c r="AE1365" s="34">
        <x:f t="shared" si="805"/>
        <x:v>1.3788573197647596</x:v>
      </x:c>
      <x:c r="AF1365" s="33">
        <x:f t="shared" si="786"/>
        <x:v>-2.0999460980747342E-3</x:v>
      </x:c>
      <x:c r="AG1365" s="33">
        <x:f t="shared" si="806"/>
        <x:v>6.0110714043837277E-4</x:v>
      </x:c>
      <x:c r="AH1365" s="30">
        <x:f t="shared" si="807"/>
        <x:v>45747</x:v>
      </x:c>
      <x:c r="AI1365" s="36">
        <x:f t="shared" si="787"/>
        <x:v>2025</x:v>
      </x:c>
      <x:c r="AJ1365" s="36">
        <x:f t="shared" si="788"/>
        <x:v>6</x:v>
      </x:c>
      <x:c r="AK1365" s="26">
        <x:f t="shared" si="789"/>
        <x:v>0</x:v>
      </x:c>
      <x:c r="AL1365" s="34">
        <x:f t="shared" si="808"/>
        <x:v>1.3558753195839652</x:v>
      </x:c>
      <x:c r="AM1365" s="35" t="str">
        <x:f t="shared" si="790"/>
      </x:c>
      <x:c r="AN1365" s="34">
        <x:f t="shared" si="809"/>
        <x:v>1.3788573197647596</x:v>
      </x:c>
      <x:c r="AO1365" s="35">
        <x:f t="shared" si="791"/>
        <x:v>-2.0999460980747342E-3</x:v>
      </x:c>
      <x:c r="AP1365" s="31">
        <x:f t="shared" si="792"/>
        <x:v>1</x:v>
      </x:c>
      <x:c r="AQ1365" s="26" t="b">
        <x:f t="shared" si="793"/>
        <x:v>1</x:v>
      </x:c>
    </x:row>
    <x:row r="1366">
      <x:c r="A1366" s="30" t="n">
        <x:f>'净值底稿'!A1328</x:f>
        <x:v>45832</x:v>
      </x:c>
      <x:c r="B1366" s="32" t="n">
        <x:f>'净值底稿'!F1328</x:f>
        <x:v>1.9913762841494251</x:v>
      </x:c>
      <x:c r="C1366" s="32" t="n">
        <x:f>'净值底稿'!O1328</x:f>
        <x:v>1.46850162173022</x:v>
      </x:c>
      <x:c r="D1366" s="32" t="n">
        <x:f>'净值底稿'!P1328</x:f>
        <x:v>1.7644</x:v>
      </x:c>
      <x:c r="E1366" s="32" t="n">
        <x:f>'净值底稿'!Q1328</x:f>
        <x:v>2.6842</x:v>
      </x:c>
      <x:c r="F1366" s="33">
        <x:f t="shared" si="794"/>
        <x:v>6.7857901297687651E-3</x:v>
      </x:c>
      <x:c r="G1366" s="33">
        <x:f t="shared" si="795"/>
        <x:v>1.907329656182144E-2</x:v>
      </x:c>
      <x:c r="H1366" s="33">
        <x:f t="shared" si="796"/>
        <x:v>-7.3625191142323576E-4</x:v>
      </x:c>
      <x:c r="I1366" s="33">
        <x:f t="shared" si="797"/>
        <x:v>-1.101654323716883E-2</x:v>
      </x:c>
      <x:c r="J1366" s="34">
        <x:f t="shared" si="798"/>
        <x:v>0.14036164154846709</x:v>
      </x:c>
      <x:c r="K1366" s="34">
        <x:f t="shared" si="799"/>
        <x:v>0.14134560770164298</x:v>
      </x:c>
      <x:c r="L1366" s="34">
        <x:f t="shared" si="800"/>
        <x:v>0.98402566345161147</x:v>
      </x:c>
      <x:c r="M1366" s="34">
        <x:f t="shared" si="801"/>
        <x:v>0.11184945026147543</x:v>
      </x:c>
      <x:c r="N1366" s="34">
        <x:f t="shared" si="772"/>
        <x:v>1.3775823629631971</x:v>
      </x:c>
      <x:c r="O1366" s="35">
        <x:f t="shared" si="773"/>
        <x:v>0.20449394302940563</x:v>
      </x:c>
      <x:c r="P1366" s="26" t="b">
        <x:f t="shared" si="774"/>
        <x:v>0</x:v>
      </x:c>
      <x:c r="Q1366" s="26" t="b">
        <x:f t="shared" si="775"/>
        <x:v>0</x:v>
      </x:c>
      <x:c r="R1366" s="26" t="b">
        <x:f t="shared" si="776"/>
        <x:v>0</x:v>
      </x:c>
      <x:c r="S1366" s="26" t="b">
        <x:f t="shared" si="802"/>
        <x:v>0</x:v>
      </x:c>
      <x:c r="T1366" s="26" t="str">
        <x:f t="shared" si="803"/>
        <x:v>不调</x:v>
      </x:c>
      <x:c r="U1366" s="34">
        <x:f t="shared" si="777"/>
        <x:v>0.14036164154846709</x:v>
      </x:c>
      <x:c r="V1366" s="34">
        <x:f t="shared" si="778"/>
        <x:v>0.14134560770164298</x:v>
      </x:c>
      <x:c r="W1366" s="34">
        <x:f t="shared" si="779"/>
        <x:v>0.98402566345161147</x:v>
      </x:c>
      <x:c r="X1366" s="34">
        <x:f t="shared" si="780"/>
        <x:v>0.11184945026147543</x:v>
      </x:c>
      <x:c r="Y1366" s="34">
        <x:f t="shared" si="804"/>
        <x:v>0.99998626710299976</x:v>
      </x:c>
      <x:c r="Z1366" s="34">
        <x:f t="shared" si="781"/>
        <x:v>0.1403597139765009</x:v>
      </x:c>
      <x:c r="AA1366" s="34">
        <x:f t="shared" si="782"/>
        <x:v>0.14134366661697098</x:v>
      </x:c>
      <x:c r="AB1366" s="34">
        <x:f t="shared" si="783"/>
        <x:v>0.9840121499285297</x:v>
      </x:c>
      <x:c r="AC1366" s="34">
        <x:f t="shared" si="784"/>
        <x:v>0.11184791424449546</x:v>
      </x:c>
      <x:c r="AD1366" s="34">
        <x:f t="shared" si="785"/>
        <x:v>1.3775634447664971</x:v>
      </x:c>
      <x:c r="AE1366" s="34">
        <x:f t="shared" si="805"/>
        <x:v>1.3788573197647596</x:v>
      </x:c>
      <x:c r="AF1366" s="33">
        <x:f t="shared" si="786"/>
        <x:v>-9.3836757416154715E-4</x:v>
      </x:c>
      <x:c r="AG1366" s="33">
        <x:f t="shared" si="806"/>
        <x:v>1.1640229092795273E-3</x:v>
      </x:c>
      <x:c r="AH1366" s="30">
        <x:f t="shared" si="807"/>
        <x:v>45747</x:v>
      </x:c>
      <x:c r="AI1366" s="36">
        <x:f t="shared" si="787"/>
        <x:v>2025</x:v>
      </x:c>
      <x:c r="AJ1366" s="36">
        <x:f t="shared" si="788"/>
        <x:v>6</x:v>
      </x:c>
      <x:c r="AK1366" s="26">
        <x:f t="shared" si="789"/>
        <x:v>0</x:v>
      </x:c>
      <x:c r="AL1366" s="34">
        <x:f t="shared" si="808"/>
        <x:v>1.3558753195839652</x:v>
      </x:c>
      <x:c r="AM1366" s="35" t="str">
        <x:f t="shared" si="790"/>
      </x:c>
      <x:c r="AN1366" s="34">
        <x:f t="shared" si="809"/>
        <x:v>1.3788573197647596</x:v>
      </x:c>
      <x:c r="AO1366" s="35">
        <x:f t="shared" si="791"/>
        <x:v>-9.3836757416154715E-4</x:v>
      </x:c>
      <x:c r="AP1366" s="31">
        <x:f t="shared" si="792"/>
        <x:v>1</x:v>
      </x:c>
      <x:c r="AQ1366" s="26" t="b">
        <x:f t="shared" si="793"/>
        <x:v>1</x:v>
      </x:c>
    </x:row>
    <x:row r="1367">
      <x:c r="A1367" s="30" t="n">
        <x:f>'净值底稿'!A1329</x:f>
        <x:v>45833</x:v>
      </x:c>
      <x:c r="B1367" s="32" t="n">
        <x:f>'净值底稿'!F1329</x:f>
        <x:v>2.0173436088564847</x:v>
      </x:c>
      <x:c r="C1367" s="32" t="n">
        <x:f>'净值底稿'!O1329</x:f>
        <x:v>1.4891935369242502</x:v>
      </x:c>
      <x:c r="D1367" s="32" t="n">
        <x:f>'净值底稿'!P1329</x:f>
        <x:v>1.7631</x:v>
      </x:c>
      <x:c r="E1367" s="32" t="n">
        <x:f>'净值底稿'!Q1329</x:f>
        <x:v>2.6908</x:v>
      </x:c>
      <x:c r="F1367" s="33">
        <x:f t="shared" si="794"/>
        <x:v>1.3039888500103736E-2</x:v>
      </x:c>
      <x:c r="G1367" s="33">
        <x:f t="shared" si="795"/>
        <x:v>1.4090495296593897E-2</x:v>
      </x:c>
      <x:c r="H1367" s="33">
        <x:f t="shared" si="796"/>
        <x:v>-7.367943776921404E-4</x:v>
      </x:c>
      <x:c r="I1367" s="33">
        <x:f t="shared" si="797"/>
        <x:v>2.4588331718946588E-3</x:v>
      </x:c>
      <x:c r="J1367" s="34">
        <x:f t="shared" si="798"/>
        <x:v>0.14218998899666094</x:v>
      </x:c>
      <x:c r="K1367" s="34">
        <x:f t="shared" si="799"/>
        <x:v>0.14333526888664075</x:v>
      </x:c>
      <x:c r="L1367" s="34">
        <x:f t="shared" si="800"/>
        <x:v>0.98328713530888157</x:v>
      </x:c>
      <x:c r="M1367" s="34">
        <x:f t="shared" si="801"/>
        <x:v>0.11212292960624705</x:v>
      </x:c>
      <x:c r="N1367" s="34">
        <x:f t="shared" si="772"/>
        <x:v>1.3809353227984305</x:v>
      </x:c>
      <x:c r="O1367" s="35">
        <x:f t="shared" si="773"/>
        <x:v>0.20676222352303364</x:v>
      </x:c>
      <x:c r="P1367" s="26" t="b">
        <x:f t="shared" si="774"/>
        <x:v>0</x:v>
      </x:c>
      <x:c r="Q1367" s="26" t="b">
        <x:f t="shared" si="775"/>
        <x:v>0</x:v>
      </x:c>
      <x:c r="R1367" s="26" t="b">
        <x:f t="shared" si="776"/>
        <x:v>0</x:v>
      </x:c>
      <x:c r="S1367" s="26" t="b">
        <x:f t="shared" si="802"/>
        <x:v>0</x:v>
      </x:c>
      <x:c r="T1367" s="26" t="str">
        <x:f t="shared" si="803"/>
        <x:v>不调</x:v>
      </x:c>
      <x:c r="U1367" s="34">
        <x:f t="shared" si="777"/>
        <x:v>0.14218998899666094</x:v>
      </x:c>
      <x:c r="V1367" s="34">
        <x:f t="shared" si="778"/>
        <x:v>0.14333526888664075</x:v>
      </x:c>
      <x:c r="W1367" s="34">
        <x:f t="shared" si="779"/>
        <x:v>0.98328713530888157</x:v>
      </x:c>
      <x:c r="X1367" s="34">
        <x:f t="shared" si="780"/>
        <x:v>0.11212292960624705</x:v>
      </x:c>
      <x:c r="Y1367" s="34">
        <x:f t="shared" si="804"/>
        <x:v>0.99998626710299976</x:v>
      </x:c>
      <x:c r="Z1367" s="34">
        <x:f t="shared" si="781"/>
        <x:v>0.14218803631618759</x:v>
      </x:c>
      <x:c r="AA1367" s="34">
        <x:f t="shared" si="782"/>
        <x:v>0.14333330047815662</x:v>
      </x:c>
      <x:c r="AB1367" s="34">
        <x:f t="shared" si="783"/>
        <x:v>0.98327363192793071</x:v>
      </x:c>
      <x:c r="AC1367" s="34">
        <x:f t="shared" si="784"/>
        <x:v>0.1121213898336034</x:v>
      </x:c>
      <x:c r="AD1367" s="34">
        <x:f t="shared" si="785"/>
        <x:v>1.3809163585558784</x:v>
      </x:c>
      <x:c r="AE1367" s="34">
        <x:f t="shared" si="805"/>
        <x:v>1.3809163585558784</x:v>
      </x:c>
      <x:c r="AF1367" s="33">
        <x:f t="shared" si="786"/>
        <x:v>0</x:v>
      </x:c>
      <x:c r="AG1367" s="33">
        <x:f t="shared" si="806"/>
        <x:v>2.4339450949568686E-3</x:v>
      </x:c>
      <x:c r="AH1367" s="30">
        <x:f t="shared" si="807"/>
        <x:v>45747</x:v>
      </x:c>
      <x:c r="AI1367" s="36">
        <x:f t="shared" si="787"/>
        <x:v>2025</x:v>
      </x:c>
      <x:c r="AJ1367" s="36">
        <x:f t="shared" si="788"/>
        <x:v>6</x:v>
      </x:c>
      <x:c r="AK1367" s="26">
        <x:f t="shared" si="789"/>
        <x:v>0</x:v>
      </x:c>
      <x:c r="AL1367" s="34">
        <x:f t="shared" si="808"/>
        <x:v>1.3558753195839652</x:v>
      </x:c>
      <x:c r="AM1367" s="35" t="str">
        <x:f t="shared" si="790"/>
      </x:c>
      <x:c r="AN1367" s="34">
        <x:f t="shared" si="809"/>
        <x:v>1.3809163585558784</x:v>
      </x:c>
      <x:c r="AO1367" s="35">
        <x:f t="shared" si="791"/>
        <x:v>0</x:v>
      </x:c>
      <x:c r="AP1367" s="31">
        <x:f t="shared" si="792"/>
        <x:v>1</x:v>
      </x:c>
      <x:c r="AQ1367" s="26" t="b">
        <x:f t="shared" si="793"/>
        <x:v>1</x:v>
      </x:c>
    </x:row>
    <x:row r="1368">
      <x:c r="A1368" s="30" t="n">
        <x:f>'净值底稿'!A1330</x:f>
        <x:v>45834</x:v>
      </x:c>
      <x:c r="B1368" s="32" t="n">
        <x:f>'净值底稿'!F1330</x:f>
        <x:v>2.025240872769783</x:v>
      </x:c>
      <x:c r="C1368" s="32" t="n">
        <x:f>'净值底稿'!O1330</x:f>
        <x:v>1.4848832252357431</x:v>
      </x:c>
      <x:c r="D1368" s="32" t="n">
        <x:f>'净值底稿'!P1330</x:f>
        <x:v>1.7633</x:v>
      </x:c>
      <x:c r="E1368" s="32" t="n">
        <x:f>'净值底稿'!Q1330</x:f>
        <x:v>2.6981</x:v>
      </x:c>
      <x:c r="F1368" s="33">
        <x:f t="shared" si="794"/>
        <x:v>3.9146845775939187E-3</x:v>
      </x:c>
      <x:c r="G1368" s="33">
        <x:f t="shared" si="795"/>
        <x:v>-2.8943932280349749E-3</x:v>
      </x:c>
      <x:c r="H1368" s="33">
        <x:f t="shared" si="796"/>
        <x:v>1.1343656060369689E-4</x:v>
      </x:c>
      <x:c r="I1368" s="33">
        <x:f t="shared" si="797"/>
        <x:v>2.7129478222092107E-3</x:v>
      </x:c>
      <x:c r="J1368" s="34">
        <x:f t="shared" si="798"/>
        <x:v>0.14274465762907293</x:v>
      </x:c>
      <x:c r="K1368" s="34">
        <x:f t="shared" si="799"/>
        <x:v>0.14291843754390074</x:v>
      </x:c>
      <x:c r="L1368" s="34">
        <x:f t="shared" si="800"/>
        <x:v>0.98338517110686896</x:v>
      </x:c>
      <x:c r="M1368" s="34">
        <x:f t="shared" si="801"/>
        <x:v>0.11242556931397554</x:v>
      </x:c>
      <x:c r="N1368" s="34">
        <x:f t="shared" si="772"/>
        <x:v>1.3814738355938181</x:v>
      </x:c>
      <x:c r="O1368" s="35">
        <x:f t="shared" si="773"/>
        <x:v>0.20678140100292464</x:v>
      </x:c>
      <x:c r="P1368" s="26" t="b">
        <x:f t="shared" si="774"/>
        <x:v>0</x:v>
      </x:c>
      <x:c r="Q1368" s="26" t="b">
        <x:f t="shared" si="775"/>
        <x:v>0</x:v>
      </x:c>
      <x:c r="R1368" s="26" t="b">
        <x:f t="shared" si="776"/>
        <x:v>0</x:v>
      </x:c>
      <x:c r="S1368" s="26" t="b">
        <x:f t="shared" si="802"/>
        <x:v>0</x:v>
      </x:c>
      <x:c r="T1368" s="26" t="str">
        <x:f t="shared" si="803"/>
        <x:v>不调</x:v>
      </x:c>
      <x:c r="U1368" s="34">
        <x:f t="shared" si="777"/>
        <x:v>0.14274465762907293</x:v>
      </x:c>
      <x:c r="V1368" s="34">
        <x:f t="shared" si="778"/>
        <x:v>0.14291843754390074</x:v>
      </x:c>
      <x:c r="W1368" s="34">
        <x:f t="shared" si="779"/>
        <x:v>0.98338517110686896</x:v>
      </x:c>
      <x:c r="X1368" s="34">
        <x:f t="shared" si="780"/>
        <x:v>0.11242556931397554</x:v>
      </x:c>
      <x:c r="Y1368" s="34">
        <x:f t="shared" si="804"/>
        <x:v>0.99998626710299976</x:v>
      </x:c>
      <x:c r="Z1368" s="34">
        <x:f t="shared" si="781"/>
        <x:v>0.14274269733139239</x:v>
      </x:c>
      <x:c r="AA1368" s="34">
        <x:f t="shared" si="782"/>
        <x:v>0.14291647485971851</x:v>
      </x:c>
      <x:c r="AB1368" s="34">
        <x:f t="shared" si="783"/>
        <x:v>0.9833716663796026</x:v>
      </x:c>
      <x:c r="AC1368" s="34">
        <x:f t="shared" si="784"/>
        <x:v>0.11242402538521196</x:v>
      </x:c>
      <x:c r="AD1368" s="34">
        <x:f t="shared" si="785"/>
        <x:v>1.3814548639559256</x:v>
      </x:c>
      <x:c r="AE1368" s="34">
        <x:f t="shared" si="805"/>
        <x:v>1.3814548639559256</x:v>
      </x:c>
      <x:c r="AF1368" s="33">
        <x:f t="shared" si="786"/>
        <x:v>0</x:v>
      </x:c>
      <x:c r="AG1368" s="33">
        <x:f t="shared" si="806"/>
        <x:v>3.8996235848087757E-4</x:v>
      </x:c>
      <x:c r="AH1368" s="30">
        <x:f t="shared" si="807"/>
        <x:v>45747</x:v>
      </x:c>
      <x:c r="AI1368" s="36">
        <x:f t="shared" si="787"/>
        <x:v>2025</x:v>
      </x:c>
      <x:c r="AJ1368" s="36">
        <x:f t="shared" si="788"/>
        <x:v>6</x:v>
      </x:c>
      <x:c r="AK1368" s="26">
        <x:f t="shared" si="789"/>
        <x:v>0</x:v>
      </x:c>
      <x:c r="AL1368" s="34">
        <x:f t="shared" si="808"/>
        <x:v>1.3558753195839652</x:v>
      </x:c>
      <x:c r="AM1368" s="35" t="str">
        <x:f t="shared" si="790"/>
      </x:c>
      <x:c r="AN1368" s="34">
        <x:f t="shared" si="809"/>
        <x:v>1.3814548639559256</x:v>
      </x:c>
      <x:c r="AO1368" s="35">
        <x:f t="shared" si="791"/>
        <x:v>0</x:v>
      </x:c>
      <x:c r="AP1368" s="31">
        <x:f t="shared" si="792"/>
        <x:v>1</x:v>
      </x:c>
      <x:c r="AQ1368" s="26" t="b">
        <x:f t="shared" si="793"/>
        <x:v>1</x:v>
      </x:c>
    </x:row>
    <x:row r="1369">
      <x:c r="A1369" s="30" t="n">
        <x:f>'净值底稿'!A1331</x:f>
        <x:v>45835</x:v>
      </x:c>
      <x:c r="B1369" s="32" t="n">
        <x:f>'净值底稿'!F1331</x:f>
        <x:v>2.065167537946455</x:v>
      </x:c>
      <x:c r="C1369" s="32" t="n">
        <x:f>'净值底稿'!O1331</x:f>
        <x:v>1.4902869976856805</x:v>
      </x:c>
      <x:c r="D1369" s="32" t="n">
        <x:f>'净值底稿'!P1331</x:f>
        <x:v>1.7639</x:v>
      </x:c>
      <x:c r="E1369" s="32" t="n">
        <x:f>'净值底稿'!Q1331</x:f>
        <x:v>2.6638</x:v>
      </x:c>
      <x:c r="F1369" s="33">
        <x:f t="shared" si="794"/>
        <x:v>1.9714526658780818E-2</x:v>
      </x:c>
      <x:c r="G1369" s="33">
        <x:f t="shared" si="795"/>
        <x:v>3.6391901787964365E-3</x:v>
      </x:c>
      <x:c r="H1369" s="33">
        <x:f t="shared" si="796"/>
        <x:v>3.4027108262901784E-4</x:v>
      </x:c>
      <x:c r="I1369" s="33">
        <x:f t="shared" si="797"/>
        <x:v>-1.2712649642340867E-2</x:v>
      </x:c>
      <x:c r="J1369" s="34">
        <x:f t="shared" si="798"/>
        <x:v>0.14555680204327839</x:v>
      </x:c>
      <x:c r="K1369" s="34">
        <x:f t="shared" si="799"/>
        <x:v>0.14343657509141619</x:v>
      </x:c>
      <x:c r="L1369" s="34">
        <x:f t="shared" si="800"/>
        <x:v>0.98370627932114829</x:v>
      </x:c>
      <x:c r="M1369" s="34">
        <x:f t="shared" si="801"/>
        <x:v>0.11099481813910812</x:v>
      </x:c>
      <x:c r="N1369" s="34">
        <x:f t="shared" si="772"/>
        <x:v>1.3836944745949509</x:v>
      </x:c>
      <x:c r="O1369" s="35">
        <x:f t="shared" si="773"/>
        <x:v>0.2088563497511195</x:v>
      </x:c>
      <x:c r="P1369" s="26" t="b">
        <x:f t="shared" si="774"/>
        <x:v>0</x:v>
      </x:c>
      <x:c r="Q1369" s="26" t="b">
        <x:f t="shared" si="775"/>
        <x:v>0</x:v>
      </x:c>
      <x:c r="R1369" s="26" t="b">
        <x:f t="shared" si="776"/>
        <x:v>0</x:v>
      </x:c>
      <x:c r="S1369" s="26" t="b">
        <x:f t="shared" si="802"/>
        <x:v>0</x:v>
      </x:c>
      <x:c r="T1369" s="26" t="str">
        <x:f t="shared" si="803"/>
        <x:v>不调</x:v>
      </x:c>
      <x:c r="U1369" s="34">
        <x:f t="shared" si="777"/>
        <x:v>0.14555680204327839</x:v>
      </x:c>
      <x:c r="V1369" s="34">
        <x:f t="shared" si="778"/>
        <x:v>0.14343657509141619</x:v>
      </x:c>
      <x:c r="W1369" s="34">
        <x:f t="shared" si="779"/>
        <x:v>0.98370627932114829</x:v>
      </x:c>
      <x:c r="X1369" s="34">
        <x:f t="shared" si="780"/>
        <x:v>0.11099481813910812</x:v>
      </x:c>
      <x:c r="Y1369" s="34">
        <x:f t="shared" si="804"/>
        <x:v>0.99998626710299976</x:v>
      </x:c>
      <x:c r="Z1369" s="34">
        <x:f t="shared" si="781"/>
        <x:v>0.14555480312670824</x:v>
      </x:c>
      <x:c r="AA1369" s="34">
        <x:f t="shared" si="782"/>
        <x:v>0.1434346052917044</x:v>
      </x:c>
      <x:c r="AB1369" s="34">
        <x:f t="shared" si="783"/>
        <x:v>0.98369277018413592</x:v>
      </x:c>
      <x:c r="AC1369" s="34">
        <x:f t="shared" si="784"/>
        <x:v>0.11099329385870306</x:v>
      </x:c>
      <x:c r="AD1369" s="34">
        <x:f t="shared" si="785"/>
        <x:v>1.3836754724612517</x:v>
      </x:c>
      <x:c r="AE1369" s="34">
        <x:f t="shared" si="805"/>
        <x:v>1.3836754724612517</x:v>
      </x:c>
      <x:c r="AF1369" s="33">
        <x:f t="shared" si="786"/>
        <x:v>0</x:v>
      </x:c>
      <x:c r="AG1369" s="33">
        <x:f t="shared" si="806"/>
        <x:v>1.6074419535989648E-3</x:v>
      </x:c>
      <x:c r="AH1369" s="30">
        <x:f t="shared" si="807"/>
        <x:v>45747</x:v>
      </x:c>
      <x:c r="AI1369" s="36">
        <x:f t="shared" si="787"/>
        <x:v>2025</x:v>
      </x:c>
      <x:c r="AJ1369" s="36">
        <x:f t="shared" si="788"/>
        <x:v>6</x:v>
      </x:c>
      <x:c r="AK1369" s="26">
        <x:f t="shared" si="789"/>
        <x:v>0</x:v>
      </x:c>
      <x:c r="AL1369" s="34">
        <x:f t="shared" si="808"/>
        <x:v>1.3558753195839652</x:v>
      </x:c>
      <x:c r="AM1369" s="35" t="str">
        <x:f t="shared" si="790"/>
      </x:c>
      <x:c r="AN1369" s="34">
        <x:f t="shared" si="809"/>
        <x:v>1.3836754724612517</x:v>
      </x:c>
      <x:c r="AO1369" s="35">
        <x:f t="shared" si="791"/>
        <x:v>0</x:v>
      </x:c>
      <x:c r="AP1369" s="31">
        <x:f t="shared" si="792"/>
        <x:v>1</x:v>
      </x:c>
      <x:c r="AQ1369" s="26" t="b">
        <x:f t="shared" si="793"/>
        <x:v>1</x:v>
      </x:c>
    </x:row>
    <x:row r="1370">
      <x:c r="A1370" s="30" t="n">
        <x:f>'净值底稿'!A1332</x:f>
        <x:v>45838</x:v>
      </x:c>
      <x:c r="B1370" s="32" t="n">
        <x:f>'净值底稿'!F1332</x:f>
        <x:v>2.1037957485922525</x:v>
      </x:c>
      <x:c r="C1370" s="32" t="n">
        <x:f>'净值底稿'!O1332</x:f>
        <x:v>1.503954367448748</x:v>
      </x:c>
      <x:c r="D1370" s="32" t="n">
        <x:f>'净值底稿'!P1332</x:f>
        <x:v>1.7633</x:v>
      </x:c>
      <x:c r="E1370" s="32" t="n">
        <x:f>'净值底稿'!Q1332</x:f>
        <x:v>2.666</x:v>
      </x:c>
      <x:c r="F1370" s="33">
        <x:f t="shared" si="794"/>
        <x:v>1.8704637728427675E-2</x:v>
      </x:c>
      <x:c r="G1370" s="33">
        <x:f t="shared" si="795"/>
        <x:v>9.1709649109816826E-3</x:v>
      </x:c>
      <x:c r="H1370" s="33">
        <x:f t="shared" si="796"/>
        <x:v>-3.4015533760411998E-4</x:v>
      </x:c>
      <x:c r="I1370" s="33">
        <x:f t="shared" si="797"/>
        <x:v>8.2588782941650507E-4</x:v>
      </x:c>
      <x:c r="J1370" s="34">
        <x:f t="shared" si="798"/>
        <x:v>0.14827735298882594</x:v>
      </x:c>
      <x:c r="K1370" s="34">
        <x:f t="shared" si="799"/>
        <x:v>0.14475003902385514</x:v>
      </x:c>
      <x:c r="L1370" s="34">
        <x:f t="shared" si="800"/>
        <x:v>0.98335816183779523</x:v>
      </x:c>
      <x:c r="M1370" s="34">
        <x:f t="shared" si="801"/>
        <x:v>0.11108496186924781</x:v>
      </x:c>
      <x:c r="N1370" s="34">
        <x:f t="shared" si="772"/>
        <x:v>1.387470515719724</x:v>
      </x:c>
      <x:c r="O1370" s="35">
        <x:f t="shared" si="773"/>
        <x:v>0.21119540105014675</x:v>
      </x:c>
      <x:c r="P1370" s="26" t="b">
        <x:f t="shared" si="774"/>
        <x:v>0</x:v>
      </x:c>
      <x:c r="Q1370" s="26" t="b">
        <x:f t="shared" si="775"/>
        <x:v>1</x:v>
      </x:c>
      <x:c r="R1370" s="26" t="b">
        <x:f t="shared" si="776"/>
        <x:v>0</x:v>
      </x:c>
      <x:c r="S1370" s="26" t="b">
        <x:f t="shared" si="802"/>
        <x:v>1</x:v>
      </x:c>
      <x:c r="T1370" s="26" t="str">
        <x:f t="shared" si="803"/>
        <x:v>季度</x:v>
      </x:c>
      <x:c r="U1370" s="34">
        <x:f t="shared" si="777"/>
        <x:v>0.14651369600634054</x:v>
      </x:c>
      <x:c r="V1370" s="34">
        <x:f t="shared" si="778"/>
        <x:v>0.14651369600634054</x:v>
      </x:c>
      <x:c r="W1370" s="34">
        <x:f t="shared" si="779"/>
        <x:v>0.98335816183779523</x:v>
      </x:c>
      <x:c r="X1370" s="34">
        <x:f t="shared" si="780"/>
        <x:v>0.11108496186924781</x:v>
      </x:c>
      <x:c r="Y1370" s="34">
        <x:f t="shared" si="804"/>
        <x:v>0.99995880187477393</x:v>
      </x:c>
      <x:c r="Z1370" s="34">
        <x:f t="shared" si="781"/>
        <x:v>0.14650765991674514</x:v>
      </x:c>
      <x:c r="AA1370" s="34">
        <x:f t="shared" si="782"/>
        <x:v>0.14650765991674514</x:v>
      </x:c>
      <x:c r="AB1370" s="34">
        <x:f t="shared" si="783"/>
        <x:v>0.98331764932510179</x:v>
      </x:c>
      <x:c r="AC1370" s="34">
        <x:f t="shared" si="784"/>
        <x:v>0.11108038537707798</x:v>
      </x:c>
      <x:c r="AD1370" s="34">
        <x:f t="shared" si="785"/>
        <x:v>1.3874133545356702</x:v>
      </x:c>
      <x:c r="AE1370" s="34">
        <x:f t="shared" si="805"/>
        <x:v>1.3874133545356702</x:v>
      </x:c>
      <x:c r="AF1370" s="33">
        <x:f t="shared" si="786"/>
        <x:v>0</x:v>
      </x:c>
      <x:c r="AG1370" s="33">
        <x:f t="shared" si="806"/>
        <x:v>2.7014152876250197E-3</x:v>
      </x:c>
      <x:c r="AH1370" s="30">
        <x:f t="shared" si="807"/>
        <x:v>45838</x:v>
      </x:c>
      <x:c r="AI1370" s="36">
        <x:f t="shared" si="787"/>
        <x:v>2025</x:v>
      </x:c>
      <x:c r="AJ1370" s="36">
        <x:f t="shared" si="788"/>
        <x:v>6</x:v>
      </x:c>
      <x:c r="AK1370" s="26">
        <x:f t="shared" si="789"/>
        <x:v>1</x:v>
      </x:c>
      <x:c r="AL1370" s="34">
        <x:f t="shared" si="808"/>
        <x:v>1.3558753195839652</x:v>
      </x:c>
      <x:c r="AM1370" s="35">
        <x:f t="shared" si="790"/>
        <x:v>2.3260276587512507E-2</x:v>
      </x:c>
      <x:c r="AN1370" s="34">
        <x:f t="shared" si="809"/>
        <x:v>1.3874133545356702</x:v>
      </x:c>
      <x:c r="AO1370" s="35">
        <x:f t="shared" si="791"/>
        <x:v>0</x:v>
      </x:c>
      <x:c r="AP1370" s="31">
        <x:f t="shared" si="792"/>
        <x:v>1</x:v>
      </x:c>
      <x:c r="AQ1370" s="26" t="b">
        <x:f t="shared" si="793"/>
        <x:v>1</x:v>
      </x:c>
    </x:row>
    <x:row r="1371">
      <x:c r="A1371" s="30" t="n">
        <x:f>'净值底稿'!A1333</x:f>
        <x:v>45839</x:v>
      </x:c>
      <x:c r="B1371" s="32" t="n">
        <x:f>'净值底稿'!F1333</x:f>
        <x:v>2.11164148487019</x:v>
      </x:c>
      <x:c r="C1371" s="32" t="n">
        <x:f>'净值底稿'!O1333</x:f>
        <x:v>1.5103497199142868</x:v>
      </x:c>
      <x:c r="D1371" s="32" t="n">
        <x:f>'净值底稿'!P1333</x:f>
        <x:v>1.7646</x:v>
      </x:c>
      <x:c r="E1371" s="32" t="n">
        <x:f>'净值底稿'!Q1333</x:f>
        <x:v>2.6948</x:v>
      </x:c>
      <x:c r="F1371" s="33">
        <x:f t="shared" si="794"/>
        <x:v>3.7293241433666857E-3</x:v>
      </x:c>
      <x:c r="G1371" s="33">
        <x:f t="shared" si="795"/>
        <x:v>4.2523580528492921E-3</x:v>
      </x:c>
      <x:c r="H1371" s="33">
        <x:f t="shared" si="796"/>
        <x:v>7.3725401236313104E-4</x:v>
      </x:c>
      <x:c r="I1371" s="33">
        <x:f t="shared" si="797"/>
        <x:v>1.0802700675168753E-2</x:v>
      </x:c>
      <x:c r="J1371" s="34">
        <x:f t="shared" si="798"/>
        <x:v>0.1470540344700608</x:v>
      </x:c>
      <x:c r="K1371" s="34">
        <x:f t="shared" si="799"/>
        <x:v>0.14713066294419622</x:v>
      </x:c>
      <x:c r="L1371" s="34">
        <x:f t="shared" si="800"/>
        <x:v>0.98404260420749423</x:v>
      </x:c>
      <x:c r="M1371" s="34">
        <x:f t="shared" si="801"/>
        <x:v>0.11228035353118895</x:v>
      </x:c>
      <x:c r="N1371" s="34">
        <x:f t="shared" si="772"/>
        <x:v>1.3905076551529403</x:v>
      </x:c>
      <x:c r="O1371" s="35">
        <x:f t="shared" si="773"/>
        <x:v>0.21156639902273677</x:v>
      </x:c>
      <x:c r="P1371" s="26" t="b">
        <x:f t="shared" si="774"/>
        <x:v>0</x:v>
      </x:c>
      <x:c r="Q1371" s="26" t="b">
        <x:f t="shared" si="775"/>
        <x:v>0</x:v>
      </x:c>
      <x:c r="R1371" s="26" t="b">
        <x:f t="shared" si="776"/>
        <x:v>0</x:v>
      </x:c>
      <x:c r="S1371" s="26" t="b">
        <x:f t="shared" si="802"/>
        <x:v>0</x:v>
      </x:c>
      <x:c r="T1371" s="26" t="str">
        <x:f t="shared" si="803"/>
        <x:v>不调</x:v>
      </x:c>
      <x:c r="U1371" s="34">
        <x:f t="shared" si="777"/>
        <x:v>0.1470540344700608</x:v>
      </x:c>
      <x:c r="V1371" s="34">
        <x:f t="shared" si="778"/>
        <x:v>0.14713066294419622</x:v>
      </x:c>
      <x:c r="W1371" s="34">
        <x:f t="shared" si="779"/>
        <x:v>0.98404260420749423</x:v>
      </x:c>
      <x:c r="X1371" s="34">
        <x:f t="shared" si="780"/>
        <x:v>0.11228035353118895</x:v>
      </x:c>
      <x:c r="Y1371" s="34">
        <x:f t="shared" si="804"/>
        <x:v>0.99998626710299976</x:v>
      </x:c>
      <x:c r="Z1371" s="34">
        <x:f t="shared" si="781"/>
        <x:v>0.14705201499215195</x:v>
      </x:c>
      <x:c r="AA1371" s="34">
        <x:f t="shared" si="782"/>
        <x:v>0.14712864241395643</x:v>
      </x:c>
      <x:c r="AB1371" s="34">
        <x:f t="shared" si="783"/>
        <x:v>0.98402909045176679</x:v>
      </x:c>
      <x:c r="AC1371" s="34">
        <x:f t="shared" si="784"/>
        <x:v>0.11227881159665876</x:v>
      </x:c>
      <x:c r="AD1371" s="34">
        <x:f t="shared" si="785"/>
        <x:v>1.3904885594545338</x:v>
      </x:c>
      <x:c r="AE1371" s="34">
        <x:f t="shared" si="805"/>
        <x:v>1.3904885594545338</x:v>
      </x:c>
      <x:c r="AF1371" s="33">
        <x:f t="shared" si="786"/>
        <x:v>0</x:v>
      </x:c>
      <x:c r="AG1371" s="33">
        <x:f t="shared" si="806"/>
        <x:v>2.2165023198099654E-3</x:v>
      </x:c>
      <x:c r="AH1371" s="30">
        <x:f t="shared" si="807"/>
        <x:v>45838</x:v>
      </x:c>
      <x:c r="AI1371" s="36">
        <x:f t="shared" si="787"/>
        <x:v>2025</x:v>
      </x:c>
      <x:c r="AJ1371" s="36">
        <x:f t="shared" si="788"/>
        <x:v>7</x:v>
      </x:c>
      <x:c r="AK1371" s="26">
        <x:f t="shared" si="789"/>
        <x:v>0</x:v>
      </x:c>
      <x:c r="AL1371" s="34">
        <x:f t="shared" si="808"/>
        <x:v>1.3874133545356702</x:v>
      </x:c>
      <x:c r="AM1371" s="35" t="str">
        <x:f t="shared" si="790"/>
      </x:c>
      <x:c r="AN1371" s="34">
        <x:f t="shared" si="809"/>
        <x:v>1.3904885594545338</x:v>
      </x:c>
      <x:c r="AO1371" s="35">
        <x:f t="shared" si="791"/>
        <x:v>0</x:v>
      </x:c>
      <x:c r="AP1371" s="31">
        <x:f t="shared" si="792"/>
        <x:v>1</x:v>
      </x:c>
      <x:c r="AQ1371" s="26" t="b">
        <x:f t="shared" si="793"/>
        <x:v>1</x:v>
      </x:c>
    </x:row>
    <x:row r="1372">
      <x:c r="A1372" s="30" t="n">
        <x:f>'净值底稿'!A1334</x:f>
        <x:v>45840</x:v>
      </x:c>
      <x:c r="B1372" s="32" t="n">
        <x:f>'净值底稿'!F1334</x:f>
        <x:v>2.0643413505944803</x:v>
      </x:c>
      <x:c r="C1372" s="32" t="n">
        <x:f>'净值底稿'!O1334</x:f>
        <x:v>1.5033568799357013</x:v>
      </x:c>
      <x:c r="D1372" s="32" t="n">
        <x:f>'净值底稿'!P1334</x:f>
        <x:v>1.7668</x:v>
      </x:c>
      <x:c r="E1372" s="32" t="n">
        <x:f>'净值底稿'!Q1334</x:f>
        <x:v>2.689</x:v>
      </x:c>
      <x:c r="F1372" s="33">
        <x:f t="shared" si="794"/>
        <x:v>-2.2399699292996789E-2</x:v>
      </x:c>
      <x:c r="G1372" s="33">
        <x:f t="shared" si="795"/>
        <x:v>-4.629947545514379E-3</x:v>
      </x:c>
      <x:c r="H1372" s="33">
        <x:f t="shared" si="796"/>
        <x:v>1.2467414711549996E-3</x:v>
      </x:c>
      <x:c r="I1372" s="33">
        <x:f t="shared" si="797"/>
        <x:v>-2.1522933056256077E-3</x:v>
      </x:c>
      <x:c r="J1372" s="34">
        <x:f t="shared" si="798"/>
        <x:v>0.14375809407589848</x:v>
      </x:c>
      <x:c r="K1372" s="34">
        <x:f t="shared" si="799"/>
        <x:v>0.14644744451713707</x:v>
      </x:c>
      <x:c r="L1372" s="34">
        <x:f t="shared" si="800"/>
        <x:v>0.98525592032765597</x:v>
      </x:c>
      <x:c r="M1372" s="34">
        <x:f t="shared" si="801"/>
        <x:v>0.11203715466209567</x:v>
      </x:c>
      <x:c r="N1372" s="34">
        <x:f t="shared" si="772"/>
        <x:v>1.3874986135827874</x:v>
      </x:c>
      <x:c r="O1372" s="35">
        <x:f t="shared" si="773"/>
        <x:v>0.2091573539260477</x:v>
      </x:c>
      <x:c r="P1372" s="26" t="b">
        <x:f t="shared" si="774"/>
        <x:v>0</x:v>
      </x:c>
      <x:c r="Q1372" s="26" t="b">
        <x:f t="shared" si="775"/>
        <x:v>0</x:v>
      </x:c>
      <x:c r="R1372" s="26" t="b">
        <x:f t="shared" si="776"/>
        <x:v>0</x:v>
      </x:c>
      <x:c r="S1372" s="26" t="b">
        <x:f t="shared" si="802"/>
        <x:v>0</x:v>
      </x:c>
      <x:c r="T1372" s="26" t="str">
        <x:f t="shared" si="803"/>
        <x:v>不调</x:v>
      </x:c>
      <x:c r="U1372" s="34">
        <x:f t="shared" si="777"/>
        <x:v>0.14375809407589848</x:v>
      </x:c>
      <x:c r="V1372" s="34">
        <x:f t="shared" si="778"/>
        <x:v>0.14644744451713707</x:v>
      </x:c>
      <x:c r="W1372" s="34">
        <x:f t="shared" si="779"/>
        <x:v>0.98525592032765597</x:v>
      </x:c>
      <x:c r="X1372" s="34">
        <x:f t="shared" si="780"/>
        <x:v>0.11203715466209567</x:v>
      </x:c>
      <x:c r="Y1372" s="34">
        <x:f t="shared" si="804"/>
        <x:v>0.99998626710299976</x:v>
      </x:c>
      <x:c r="Z1372" s="34">
        <x:f t="shared" si="781"/>
        <x:v>0.14375611986079959</x:v>
      </x:c>
      <x:c r="AA1372" s="34">
        <x:f t="shared" si="782"/>
        <x:v>0.14644543336946556</x:v>
      </x:c>
      <x:c r="AB1372" s="34">
        <x:f t="shared" si="783"/>
        <x:v>0.98524238990958324</x:v>
      </x:c>
      <x:c r="AC1372" s="34">
        <x:f t="shared" si="784"/>
        <x:v>0.1120356160673905</x:v>
      </x:c>
      <x:c r="AD1372" s="34">
        <x:f t="shared" si="785"/>
        <x:v>1.3874795592072389</x:v>
      </x:c>
      <x:c r="AE1372" s="34">
        <x:f t="shared" si="805"/>
        <x:v>1.3904885594545338</x:v>
      </x:c>
      <x:c r="AF1372" s="33">
        <x:f t="shared" si="786"/>
        <x:v>-2.1639877774148886E-3</x:v>
      </x:c>
      <x:c r="AG1372" s="33">
        <x:f t="shared" si="806"/>
        <x:v>-2.1639877774148886E-3</x:v>
      </x:c>
      <x:c r="AH1372" s="30">
        <x:f t="shared" si="807"/>
        <x:v>45838</x:v>
      </x:c>
      <x:c r="AI1372" s="36">
        <x:f t="shared" si="787"/>
        <x:v>2025</x:v>
      </x:c>
      <x:c r="AJ1372" s="36">
        <x:f t="shared" si="788"/>
        <x:v>7</x:v>
      </x:c>
      <x:c r="AK1372" s="26">
        <x:f t="shared" si="789"/>
        <x:v>0</x:v>
      </x:c>
      <x:c r="AL1372" s="34">
        <x:f t="shared" si="808"/>
        <x:v>1.3874133545356702</x:v>
      </x:c>
      <x:c r="AM1372" s="35" t="str">
        <x:f t="shared" si="790"/>
      </x:c>
      <x:c r="AN1372" s="34">
        <x:f t="shared" si="809"/>
        <x:v>1.3904885594545338</x:v>
      </x:c>
      <x:c r="AO1372" s="35">
        <x:f t="shared" si="791"/>
        <x:v>-2.1639877774148886E-3</x:v>
      </x:c>
      <x:c r="AP1372" s="31">
        <x:f t="shared" si="792"/>
        <x:v>1</x:v>
      </x:c>
      <x:c r="AQ1372" s="26" t="b">
        <x:f t="shared" si="793"/>
        <x:v>1</x:v>
      </x:c>
    </x:row>
    <x:row r="1373">
      <x:c r="A1373" s="30" t="n">
        <x:f>'净值底稿'!A1335</x:f>
        <x:v>45841</x:v>
      </x:c>
      <x:c r="B1373" s="32" t="n">
        <x:f>'净值底稿'!F1335</x:f>
        <x:v>2.1188162042748147</x:v>
      </x:c>
      <x:c r="C1373" s="32" t="n">
        <x:f>'净值底稿'!O1335</x:f>
        <x:v>1.513823851674216</x:v>
      </x:c>
      <x:c r="D1373" s="32" t="n">
        <x:f>'净值底稿'!P1335</x:f>
        <x:v>1.7671</x:v>
      </x:c>
      <x:c r="E1373" s="32" t="n">
        <x:f>'净值底稿'!Q1335</x:f>
        <x:v>2.7071</x:v>
      </x:c>
      <x:c r="F1373" s="33">
        <x:f t="shared" si="794"/>
        <x:v>2.6388491256374325E-2</x:v>
      </x:c>
      <x:c r="G1373" s="33">
        <x:f t="shared" si="795"/>
        <x:v>6.9623998654013697E-3</x:v>
      </x:c>
      <x:c r="H1373" s="33">
        <x:f t="shared" si="796"/>
        <x:v>1.6979850577314437E-4</x:v>
      </x:c>
      <x:c r="I1373" s="33">
        <x:f t="shared" si="797"/>
        <x:v>6.7311268129415236E-3</x:v>
      </x:c>
      <x:c r="J1373" s="34">
        <x:f t="shared" si="798"/>
        <x:v>0.14754962697279658</x:v>
      </x:c>
      <x:c r="K1373" s="34">
        <x:f t="shared" si="799"/>
        <x:v>0.14746504503504576</x:v>
      </x:c>
      <x:c r="L1373" s="34">
        <x:f t="shared" si="800"/>
        <x:v>0.98540968259521422</x:v>
      </x:c>
      <x:c r="M1373" s="34">
        <x:f t="shared" si="801"/>
        <x:v>0.11278974200670613</x:v>
      </x:c>
      <x:c r="N1373" s="34">
        <x:f t="shared" si="772"/>
        <x:v>1.3932140966097628</x:v>
      </x:c>
      <x:c r="O1373" s="35">
        <x:f t="shared" si="773"/>
        <x:v>0.21175113912910368</x:v>
      </x:c>
      <x:c r="P1373" s="26" t="b">
        <x:f t="shared" si="774"/>
        <x:v>0</x:v>
      </x:c>
      <x:c r="Q1373" s="26" t="b">
        <x:f t="shared" si="775"/>
        <x:v>0</x:v>
      </x:c>
      <x:c r="R1373" s="26" t="b">
        <x:f t="shared" si="776"/>
        <x:v>0</x:v>
      </x:c>
      <x:c r="S1373" s="26" t="b">
        <x:f t="shared" si="802"/>
        <x:v>0</x:v>
      </x:c>
      <x:c r="T1373" s="26" t="str">
        <x:f t="shared" si="803"/>
        <x:v>不调</x:v>
      </x:c>
      <x:c r="U1373" s="34">
        <x:f t="shared" si="777"/>
        <x:v>0.14754962697279658</x:v>
      </x:c>
      <x:c r="V1373" s="34">
        <x:f t="shared" si="778"/>
        <x:v>0.14746504503504576</x:v>
      </x:c>
      <x:c r="W1373" s="34">
        <x:f t="shared" si="779"/>
        <x:v>0.98540968259521422</x:v>
      </x:c>
      <x:c r="X1373" s="34">
        <x:f t="shared" si="780"/>
        <x:v>0.11278974200670613</x:v>
      </x:c>
      <x:c r="Y1373" s="34">
        <x:f t="shared" si="804"/>
        <x:v>0.99998626710299976</x:v>
      </x:c>
      <x:c r="Z1373" s="34">
        <x:f t="shared" si="781"/>
        <x:v>0.14754760068896694</x:v>
      </x:c>
      <x:c r="AA1373" s="34">
        <x:f t="shared" si="782"/>
        <x:v>0.14746301991277116</x:v>
      </x:c>
      <x:c r="AB1373" s="34">
        <x:f t="shared" si="783"/>
        <x:v>0.98539615006554016</x:v>
      </x:c>
      <x:c r="AC1373" s="34">
        <x:f t="shared" si="784"/>
        <x:v>0.11278819307679647</x:v>
      </x:c>
      <x:c r="AD1373" s="34">
        <x:f t="shared" si="785"/>
        <x:v>1.3931949637440746</x:v>
      </x:c>
      <x:c r="AE1373" s="34">
        <x:f t="shared" si="805"/>
        <x:v>1.3931949637440746</x:v>
      </x:c>
      <x:c r="AF1373" s="33">
        <x:f t="shared" si="786"/>
        <x:v>0</x:v>
      </x:c>
      <x:c r="AG1373" s="33">
        <x:f t="shared" si="806"/>
        <x:v>4.1192711625253065E-3</x:v>
      </x:c>
      <x:c r="AH1373" s="30">
        <x:f t="shared" si="807"/>
        <x:v>45838</x:v>
      </x:c>
      <x:c r="AI1373" s="36">
        <x:f t="shared" si="787"/>
        <x:v>2025</x:v>
      </x:c>
      <x:c r="AJ1373" s="36">
        <x:f t="shared" si="788"/>
        <x:v>7</x:v>
      </x:c>
      <x:c r="AK1373" s="26">
        <x:f t="shared" si="789"/>
        <x:v>0</x:v>
      </x:c>
      <x:c r="AL1373" s="34">
        <x:f t="shared" si="808"/>
        <x:v>1.3874133545356702</x:v>
      </x:c>
      <x:c r="AM1373" s="35" t="str">
        <x:f t="shared" si="790"/>
      </x:c>
      <x:c r="AN1373" s="34">
        <x:f t="shared" si="809"/>
        <x:v>1.3931949637440746</x:v>
      </x:c>
      <x:c r="AO1373" s="35">
        <x:f t="shared" si="791"/>
        <x:v>0</x:v>
      </x:c>
      <x:c r="AP1373" s="31">
        <x:f t="shared" si="792"/>
        <x:v>1</x:v>
      </x:c>
      <x:c r="AQ1373" s="26" t="b">
        <x:f t="shared" si="793"/>
        <x:v>1</x:v>
      </x:c>
    </x:row>
    <x:row r="1374">
      <x:c r="A1374" s="30" t="n">
        <x:f>'净值底稿'!A1336</x:f>
        <x:v>45842</x:v>
      </x:c>
      <x:c r="B1374" s="32" t="n">
        <x:f>'净值底稿'!F1336</x:f>
        <x:v>2.120880516953095</x:v>
      </x:c>
      <x:c r="C1374" s="32" t="n">
        <x:f>'净值底稿'!O1336</x:f>
        <x:v>1.5084220046669237</x:v>
      </x:c>
      <x:c r="D1374" s="32" t="n">
        <x:f>'净值底稿'!P1336</x:f>
        <x:v>1.7676</x:v>
      </x:c>
      <x:c r="E1374" s="32" t="n">
        <x:f>'净值底稿'!Q1336</x:f>
        <x:v>2.6923</x:v>
      </x:c>
      <x:c r="F1374" s="33">
        <x:f t="shared" si="794"/>
        <x:v>9.7427642573033602E-4</x:v>
      </x:c>
      <x:c r="G1374" s="33">
        <x:f t="shared" si="795"/>
        <x:v>-3.5683458160062909E-3</x:v>
      </x:c>
      <x:c r="H1374" s="33">
        <x:f t="shared" si="796"/>
        <x:v>2.8294946522566811E-4</x:v>
      </x:c>
      <x:c r="I1374" s="33">
        <x:f t="shared" si="797"/>
        <x:v>-5.4671050201322569E-3</x:v>
      </x:c>
      <x:c r="J1374" s="34">
        <x:f t="shared" si="798"/>
        <x:v>0.14769135283799129</x:v>
      </x:c>
      <x:c r="K1374" s="34">
        <x:f t="shared" si="799"/>
        <x:v>0.14693682086264978</x:v>
      </x:c>
      <x:c r="L1374" s="34">
        <x:f t="shared" si="800"/>
        <x:v>0.98567496737923666</x:v>
      </x:c>
      <x:c r="M1374" s="34">
        <x:f t="shared" si="801"/>
        <x:v>0.11217156818021466</x:v>
      </x:c>
      <x:c r="N1374" s="34">
        <x:f t="shared" si="772"/>
        <x:v>1.3924747092600924</x:v>
      </x:c>
      <x:c r="O1374" s="35">
        <x:f t="shared" si="773"/>
        <x:v>0.21158601426750162</x:v>
      </x:c>
      <x:c r="P1374" s="26" t="b">
        <x:f t="shared" si="774"/>
        <x:v>0</x:v>
      </x:c>
      <x:c r="Q1374" s="26" t="b">
        <x:f t="shared" si="775"/>
        <x:v>0</x:v>
      </x:c>
      <x:c r="R1374" s="26" t="b">
        <x:f t="shared" si="776"/>
        <x:v>0</x:v>
      </x:c>
      <x:c r="S1374" s="26" t="b">
        <x:f t="shared" si="802"/>
        <x:v>0</x:v>
      </x:c>
      <x:c r="T1374" s="26" t="str">
        <x:f t="shared" si="803"/>
        <x:v>不调</x:v>
      </x:c>
      <x:c r="U1374" s="34">
        <x:f t="shared" si="777"/>
        <x:v>0.14769135283799129</x:v>
      </x:c>
      <x:c r="V1374" s="34">
        <x:f t="shared" si="778"/>
        <x:v>0.14693682086264978</x:v>
      </x:c>
      <x:c r="W1374" s="34">
        <x:f t="shared" si="779"/>
        <x:v>0.98567496737923666</x:v>
      </x:c>
      <x:c r="X1374" s="34">
        <x:f t="shared" si="780"/>
        <x:v>0.11217156818021466</x:v>
      </x:c>
      <x:c r="Y1374" s="34">
        <x:f t="shared" si="804"/>
        <x:v>0.99998626710299976</x:v>
      </x:c>
      <x:c r="Z1374" s="34">
        <x:f t="shared" si="781"/>
        <x:v>0.14768932460785494</x:v>
      </x:c>
      <x:c r="AA1374" s="34">
        <x:f t="shared" si="782"/>
        <x:v>0.14693480299442332</x:v>
      </x:c>
      <x:c r="AB1374" s="34">
        <x:f t="shared" si="783"/>
        <x:v>0.9856614312064339</x:v>
      </x:c>
      <x:c r="AC1374" s="34">
        <x:f t="shared" si="784"/>
        <x:v>0.11217002773962249</x:v>
      </x:c>
      <x:c r="AD1374" s="34">
        <x:f t="shared" si="785"/>
        <x:v>1.3924555865483348</x:v>
      </x:c>
      <x:c r="AE1374" s="34">
        <x:f t="shared" si="805"/>
        <x:v>1.3931949637440746</x:v>
      </x:c>
      <x:c r="AF1374" s="33">
        <x:f t="shared" si="786"/>
        <x:v>-5.3070619330464197E-4</x:v>
      </x:c>
      <x:c r="AG1374" s="33">
        <x:f t="shared" si="806"/>
        <x:v>-5.3070619330464197E-4</x:v>
      </x:c>
      <x:c r="AH1374" s="30">
        <x:f t="shared" si="807"/>
        <x:v>45838</x:v>
      </x:c>
      <x:c r="AI1374" s="36">
        <x:f t="shared" si="787"/>
        <x:v>2025</x:v>
      </x:c>
      <x:c r="AJ1374" s="36">
        <x:f t="shared" si="788"/>
        <x:v>7</x:v>
      </x:c>
      <x:c r="AK1374" s="26">
        <x:f t="shared" si="789"/>
        <x:v>0</x:v>
      </x:c>
      <x:c r="AL1374" s="34">
        <x:f t="shared" si="808"/>
        <x:v>1.3874133545356702</x:v>
      </x:c>
      <x:c r="AM1374" s="35" t="str">
        <x:f t="shared" si="790"/>
      </x:c>
      <x:c r="AN1374" s="34">
        <x:f t="shared" si="809"/>
        <x:v>1.3931949637440746</x:v>
      </x:c>
      <x:c r="AO1374" s="35">
        <x:f t="shared" si="791"/>
        <x:v>-5.3070619330464197E-4</x:v>
      </x:c>
      <x:c r="AP1374" s="31">
        <x:f t="shared" si="792"/>
        <x:v>1</x:v>
      </x:c>
      <x:c r="AQ1374" s="26" t="b">
        <x:f t="shared" si="793"/>
        <x:v>1</x:v>
      </x:c>
    </x:row>
    <x:row r="1375">
      <x:c r="A1375" s="30" t="n">
        <x:f>'净值底稿'!A1337</x:f>
        <x:v>45845</x:v>
      </x:c>
      <x:c r="B1375" s="32" t="n">
        <x:f>'净值底稿'!F1337</x:f>
        <x:v>2.09238924308083</x:v>
      </x:c>
      <x:c r="C1375" s="32" t="n">
        <x:f>'净值底稿'!O1337</x:f>
        <x:v>1.5123881163758333</x:v>
      </x:c>
      <x:c r="D1375" s="32" t="n">
        <x:f>'净值底稿'!P1337</x:f>
        <x:v>1.7682</x:v>
      </x:c>
      <x:c r="E1375" s="32" t="n">
        <x:f>'净值底稿'!Q1337</x:f>
        <x:v>2.678</x:v>
      </x:c>
      <x:c r="F1375" s="33">
        <x:f t="shared" si="794"/>
        <x:v>-1.3433700599596365E-2</x:v>
      </x:c>
      <x:c r="G1375" s="33">
        <x:f t="shared" si="795"/>
        <x:v>2.6293117553568557E-3</x:v>
      </x:c>
      <x:c r="H1375" s="33">
        <x:f t="shared" si="796"/>
        <x:v>3.3944331296664743E-4</x:v>
      </x:c>
      <x:c r="I1375" s="33">
        <x:f t="shared" si="797"/>
        <x:v>-5.3114437469821141E-3</x:v>
      </x:c>
      <x:c r="J1375" s="34">
        <x:f t="shared" si="798"/>
        <x:v>0.14570531043931642</x:v>
      </x:c>
      <x:c r="K1375" s="34">
        <x:f t="shared" si="799"/>
        <x:v>0.1473211403992076</x:v>
      </x:c>
      <x:c r="L1375" s="34">
        <x:f t="shared" si="800"/>
        <x:v>0.98599600738810611</x:v>
      </x:c>
      <x:c r="M1375" s="34">
        <x:f t="shared" si="801"/>
        <x:v>0.11157424294718607</x:v>
      </x:c>
      <x:c r="N1375" s="34">
        <x:f t="shared" si="772"/>
        <x:v>1.3905967011738161</x:v>
      </x:c>
      <x:c r="O1375" s="35">
        <x:f t="shared" si="773"/>
        <x:v>0.21071993813244169</x:v>
      </x:c>
      <x:c r="P1375" s="26" t="b">
        <x:f t="shared" si="774"/>
        <x:v>0</x:v>
      </x:c>
      <x:c r="Q1375" s="26" t="b">
        <x:f t="shared" si="775"/>
        <x:v>0</x:v>
      </x:c>
      <x:c r="R1375" s="26" t="b">
        <x:f t="shared" si="776"/>
        <x:v>0</x:v>
      </x:c>
      <x:c r="S1375" s="26" t="b">
        <x:f t="shared" si="802"/>
        <x:v>0</x:v>
      </x:c>
      <x:c r="T1375" s="26" t="str">
        <x:f t="shared" si="803"/>
        <x:v>不调</x:v>
      </x:c>
      <x:c r="U1375" s="34">
        <x:f t="shared" si="777"/>
        <x:v>0.14570531043931642</x:v>
      </x:c>
      <x:c r="V1375" s="34">
        <x:f t="shared" si="778"/>
        <x:v>0.1473211403992076</x:v>
      </x:c>
      <x:c r="W1375" s="34">
        <x:f t="shared" si="779"/>
        <x:v>0.98599600738810611</x:v>
      </x:c>
      <x:c r="X1375" s="34">
        <x:f t="shared" si="780"/>
        <x:v>0.11157424294718607</x:v>
      </x:c>
      <x:c r="Y1375" s="34">
        <x:f t="shared" si="804"/>
        <x:v>0.99995880187477393</x:v>
      </x:c>
      <x:c r="Z1375" s="34">
        <x:f t="shared" si="781"/>
        <x:v>0.14569930765369085</x:v>
      </x:c>
      <x:c r="AA1375" s="34">
        <x:f t="shared" si="782"/>
        <x:v>0.14731507104441699</x:v>
      </x:c>
      <x:c r="AB1375" s="34">
        <x:f t="shared" si="783"/>
        <x:v>0.98595538620112133</x:v>
      </x:c>
      <x:c r="AC1375" s="34">
        <x:f t="shared" si="784"/>
        <x:v>0.11156964629755313</x:v>
      </x:c>
      <x:c r="AD1375" s="34">
        <x:f t="shared" si="785"/>
        <x:v>1.3905394111967824</x:v>
      </x:c>
      <x:c r="AE1375" s="34">
        <x:f t="shared" si="805"/>
        <x:v>1.3931949637440746</x:v>
      </x:c>
      <x:c r="AF1375" s="33">
        <x:f t="shared" si="786"/>
        <x:v>-1.9060882478039165E-3</x:v>
      </x:c>
      <x:c r="AG1375" s="33">
        <x:f t="shared" si="806"/>
        <x:v>-1.3761123658545538E-3</x:v>
      </x:c>
      <x:c r="AH1375" s="30">
        <x:f t="shared" si="807"/>
        <x:v>45838</x:v>
      </x:c>
      <x:c r="AI1375" s="36">
        <x:f t="shared" si="787"/>
        <x:v>2025</x:v>
      </x:c>
      <x:c r="AJ1375" s="36">
        <x:f t="shared" si="788"/>
        <x:v>7</x:v>
      </x:c>
      <x:c r="AK1375" s="26">
        <x:f t="shared" si="789"/>
        <x:v>0</x:v>
      </x:c>
      <x:c r="AL1375" s="34">
        <x:f t="shared" si="808"/>
        <x:v>1.3874133545356702</x:v>
      </x:c>
      <x:c r="AM1375" s="35" t="str">
        <x:f t="shared" si="790"/>
      </x:c>
      <x:c r="AN1375" s="34">
        <x:f t="shared" si="809"/>
        <x:v>1.3931949637440746</x:v>
      </x:c>
      <x:c r="AO1375" s="35">
        <x:f t="shared" si="791"/>
        <x:v>-1.9060882478039165E-3</x:v>
      </x:c>
      <x:c r="AP1375" s="31">
        <x:f t="shared" si="792"/>
        <x:v>1</x:v>
      </x:c>
      <x:c r="AQ1375" s="26" t="b">
        <x:f t="shared" si="793"/>
        <x:v>1</x:v>
      </x:c>
    </x:row>
    <x:row r="1376">
      <x:c r="A1376" s="30" t="n">
        <x:f>'净值底稿'!A1338</x:f>
        <x:v>45846</x:v>
      </x:c>
      <x:c r="B1376" s="32" t="n">
        <x:f>'净值底稿'!F1338</x:f>
        <x:v>2.178162426530365</x:v>
      </x:c>
      <x:c r="C1376" s="32" t="n">
        <x:f>'净值底稿'!O1338</x:f>
        <x:v>1.5296801384879564</x:v>
      </x:c>
      <x:c r="D1376" s="32" t="n">
        <x:f>'净值底稿'!P1338</x:f>
        <x:v>1.7673</x:v>
      </x:c>
      <x:c r="E1376" s="32" t="n">
        <x:f>'净值底稿'!Q1338</x:f>
        <x:v>2.6907</x:v>
      </x:c>
      <x:c r="F1376" s="33">
        <x:f t="shared" si="794"/>
        <x:v>4.0992938447362182E-2</x:v>
      </x:c>
      <x:c r="G1376" s="33">
        <x:f t="shared" si="795"/>
        <x:v>1.1433587665023559E-2</x:v>
      </x:c>
      <x:c r="H1376" s="33">
        <x:f t="shared" si="796"/>
        <x:v>-5.0899219545297303E-4</x:v>
      </x:c>
      <x:c r="I1376" s="33">
        <x:f t="shared" si="797"/>
        <x:v>4.7423450336072648E-3</x:v>
      </x:c>
      <x:c r="J1376" s="34">
        <x:f t="shared" si="798"/>
        <x:v>0.1516719504041619</x:v>
      </x:c>
      <x:c r="K1376" s="34">
        <x:f t="shared" si="799"/>
        <x:v>0.14899941082358251</x:v>
      </x:c>
      <x:c r="L1376" s="34">
        <x:f t="shared" si="800"/>
        <x:v>0.98545354260448015</x:v>
      </x:c>
      <x:c r="M1376" s="34">
        <x:f t="shared" si="801"/>
        <x:v>0.11209874805557365</x:v>
      </x:c>
      <x:c r="N1376" s="34">
        <x:f t="shared" si="772"/>
        <x:v>1.3982236518877984</x:v>
      </x:c>
      <x:c r="O1376" s="35">
        <x:f t="shared" si="773"/>
        <x:v>0.21503810268249704</x:v>
      </x:c>
      <x:c r="P1376" s="26" t="b">
        <x:f t="shared" si="774"/>
        <x:v>0</x:v>
      </x:c>
      <x:c r="Q1376" s="26" t="b">
        <x:f t="shared" si="775"/>
        <x:v>0</x:v>
      </x:c>
      <x:c r="R1376" s="26" t="b">
        <x:f t="shared" si="776"/>
        <x:v>0</x:v>
      </x:c>
      <x:c r="S1376" s="26" t="b">
        <x:f t="shared" si="802"/>
        <x:v>0</x:v>
      </x:c>
      <x:c r="T1376" s="26" t="str">
        <x:f t="shared" si="803"/>
        <x:v>不调</x:v>
      </x:c>
      <x:c r="U1376" s="34">
        <x:f t="shared" si="777"/>
        <x:v>0.1516719504041619</x:v>
      </x:c>
      <x:c r="V1376" s="34">
        <x:f t="shared" si="778"/>
        <x:v>0.14899941082358251</x:v>
      </x:c>
      <x:c r="W1376" s="34">
        <x:f t="shared" si="779"/>
        <x:v>0.98545354260448015</x:v>
      </x:c>
      <x:c r="X1376" s="34">
        <x:f t="shared" si="780"/>
        <x:v>0.11209874805557365</x:v>
      </x:c>
      <x:c r="Y1376" s="34">
        <x:f t="shared" si="804"/>
        <x:v>0.99998626710299976</x:v>
      </x:c>
      <x:c r="Z1376" s="34">
        <x:f t="shared" si="781"/>
        <x:v>0.15166986750888917</x:v>
      </x:c>
      <x:c r="AA1376" s="34">
        <x:f t="shared" si="782"/>
        <x:v>0.14899736463002056</x:v>
      </x:c>
      <x:c r="AB1376" s="34">
        <x:f t="shared" si="783"/>
        <x:v>0.985440009472481</x:v>
      </x:c>
      <x:c r="AC1376" s="34">
        <x:f t="shared" si="784"/>
        <x:v>0.11209720861501275</x:v>
      </x:c>
      <x:c r="AD1376" s="34">
        <x:f t="shared" si="785"/>
        <x:v>1.3982044502264035</x:v>
      </x:c>
      <x:c r="AE1376" s="34">
        <x:f t="shared" si="805"/>
        <x:v>1.3982044502264035</x:v>
      </x:c>
      <x:c r="AF1376" s="33">
        <x:f t="shared" si="786"/>
        <x:v>0</x:v>
      </x:c>
      <x:c r="AG1376" s="33">
        <x:f t="shared" si="806"/>
        <x:v>5.5122774427689425E-3</x:v>
      </x:c>
      <x:c r="AH1376" s="30">
        <x:f t="shared" si="807"/>
        <x:v>45838</x:v>
      </x:c>
      <x:c r="AI1376" s="36">
        <x:f t="shared" si="787"/>
        <x:v>2025</x:v>
      </x:c>
      <x:c r="AJ1376" s="36">
        <x:f t="shared" si="788"/>
        <x:v>7</x:v>
      </x:c>
      <x:c r="AK1376" s="26">
        <x:f t="shared" si="789"/>
        <x:v>0</x:v>
      </x:c>
      <x:c r="AL1376" s="34">
        <x:f t="shared" si="808"/>
        <x:v>1.3874133545356702</x:v>
      </x:c>
      <x:c r="AM1376" s="35" t="str">
        <x:f t="shared" si="790"/>
      </x:c>
      <x:c r="AN1376" s="34">
        <x:f t="shared" si="809"/>
        <x:v>1.3982044502264035</x:v>
      </x:c>
      <x:c r="AO1376" s="35">
        <x:f t="shared" si="791"/>
        <x:v>0</x:v>
      </x:c>
      <x:c r="AP1376" s="31">
        <x:f t="shared" si="792"/>
        <x:v>1</x:v>
      </x:c>
      <x:c r="AQ1376" s="26" t="b">
        <x:f t="shared" si="793"/>
        <x:v>1</x:v>
      </x:c>
    </x:row>
    <x:row r="1377">
      <x:c r="A1377" s="30" t="n">
        <x:f>'净值底稿'!A1339</x:f>
        <x:v>45847</x:v>
      </x:c>
      <x:c r="B1377" s="32" t="n">
        <x:f>'净值底稿'!F1339</x:f>
        <x:v>2.174971707680762</x:v>
      </x:c>
      <x:c r="C1377" s="32" t="n">
        <x:f>'净值底稿'!O1339</x:f>
        <x:v>1.5277770748660429</x:v>
      </x:c>
      <x:c r="D1377" s="32" t="n">
        <x:f>'净值底稿'!P1339</x:f>
        <x:v>1.7672</x:v>
      </x:c>
      <x:c r="E1377" s="32" t="n">
        <x:f>'净值底稿'!Q1339</x:f>
        <x:v>2.6629</x:v>
      </x:c>
      <x:c r="F1377" s="33">
        <x:f t="shared" si="794"/>
        <x:v>-1.4648672710260158E-3</x:v>
      </x:c>
      <x:c r="G1377" s="33">
        <x:f t="shared" si="795"/>
        <x:v>-1.2440925223717869E-3</x:v>
      </x:c>
      <x:c r="H1377" s="33">
        <x:f t="shared" si="796"/>
        <x:v>-5.6583488937889115E-5</x:v>
      </x:c>
      <x:c r="I1377" s="33">
        <x:f t="shared" si="797"/>
        <x:v>-1.0331883896383842E-2</x:v>
      </x:c>
      <x:c r="J1377" s="34">
        <x:f t="shared" si="798"/>
        <x:v>0.15144769128397453</x:v>
      </x:c>
      <x:c r="K1377" s="34">
        <x:f t="shared" si="799"/>
        <x:v>0.14881199812283125</x:v>
      </x:c>
      <x:c r="L1377" s="34">
        <x:f t="shared" si="800"/>
        <x:v>0.98538424983860606</x:v>
      </x:c>
      <x:c r="M1377" s="34">
        <x:f t="shared" si="801"/>
        <x:v>0.11093903327049372</x:v>
      </x:c>
      <x:c r="N1377" s="34">
        <x:f t="shared" si="772"/>
        <x:v>1.3965829725159058</x:v>
      </x:c>
      <x:c r="O1377" s="35">
        <x:f t="shared" si="773"/>
        <x:v>0.21499595463769419</x:v>
      </x:c>
      <x:c r="P1377" s="26" t="b">
        <x:f t="shared" si="774"/>
        <x:v>0</x:v>
      </x:c>
      <x:c r="Q1377" s="26" t="b">
        <x:f t="shared" si="775"/>
        <x:v>0</x:v>
      </x:c>
      <x:c r="R1377" s="26" t="b">
        <x:f t="shared" si="776"/>
        <x:v>0</x:v>
      </x:c>
      <x:c r="S1377" s="26" t="b">
        <x:f t="shared" si="802"/>
        <x:v>0</x:v>
      </x:c>
      <x:c r="T1377" s="26" t="str">
        <x:f t="shared" si="803"/>
        <x:v>不调</x:v>
      </x:c>
      <x:c r="U1377" s="34">
        <x:f t="shared" si="777"/>
        <x:v>0.15144769128397453</x:v>
      </x:c>
      <x:c r="V1377" s="34">
        <x:f t="shared" si="778"/>
        <x:v>0.14881199812283125</x:v>
      </x:c>
      <x:c r="W1377" s="34">
        <x:f t="shared" si="779"/>
        <x:v>0.98538424983860606</x:v>
      </x:c>
      <x:c r="X1377" s="34">
        <x:f t="shared" si="780"/>
        <x:v>0.11093903327049372</x:v>
      </x:c>
      <x:c r="Y1377" s="34">
        <x:f t="shared" si="804"/>
        <x:v>0.99998626710299976</x:v>
      </x:c>
      <x:c r="Z1377" s="34">
        <x:f t="shared" si="781"/>
        <x:v>0.15144561146842922</x:v>
      </x:c>
      <x:c r="AA1377" s="34">
        <x:f t="shared" si="782"/>
        <x:v>0.14880995450298862</x:v>
      </x:c>
      <x:c r="AB1377" s="34">
        <x:f t="shared" si="783"/>
        <x:v>0.98537071765819739</x:v>
      </x:c>
      <x:c r="AC1377" s="34">
        <x:f t="shared" si="784"/>
        <x:v>0.11093750975617651</x:v>
      </x:c>
      <x:c r="AD1377" s="34">
        <x:f t="shared" si="785"/>
        <x:v>1.3965637933857917</x:v>
      </x:c>
      <x:c r="AE1377" s="34">
        <x:f t="shared" si="805"/>
        <x:v>1.3982044502264035</x:v>
      </x:c>
      <x:c r="AF1377" s="33">
        <x:f t="shared" si="786"/>
        <x:v>-1.1734026739409487E-3</x:v>
      </x:c>
      <x:c r="AG1377" s="33">
        <x:f t="shared" si="806"/>
        <x:v>-1.1734026739409487E-3</x:v>
      </x:c>
      <x:c r="AH1377" s="30">
        <x:f t="shared" si="807"/>
        <x:v>45838</x:v>
      </x:c>
      <x:c r="AI1377" s="36">
        <x:f t="shared" si="787"/>
        <x:v>2025</x:v>
      </x:c>
      <x:c r="AJ1377" s="36">
        <x:f t="shared" si="788"/>
        <x:v>7</x:v>
      </x:c>
      <x:c r="AK1377" s="26">
        <x:f t="shared" si="789"/>
        <x:v>0</x:v>
      </x:c>
      <x:c r="AL1377" s="34">
        <x:f t="shared" si="808"/>
        <x:v>1.3874133545356702</x:v>
      </x:c>
      <x:c r="AM1377" s="35" t="str">
        <x:f t="shared" si="790"/>
      </x:c>
      <x:c r="AN1377" s="34">
        <x:f t="shared" si="809"/>
        <x:v>1.3982044502264035</x:v>
      </x:c>
      <x:c r="AO1377" s="35">
        <x:f t="shared" si="791"/>
        <x:v>-1.1734026739409487E-3</x:v>
      </x:c>
      <x:c r="AP1377" s="31">
        <x:f t="shared" si="792"/>
        <x:v>1</x:v>
      </x:c>
      <x:c r="AQ1377" s="26" t="b">
        <x:f t="shared" si="793"/>
        <x:v>1</x:v>
      </x:c>
    </x:row>
    <x:row r="1378">
      <x:c r="A1378" s="30" t="n">
        <x:f>'净值底稿'!A1340</x:f>
        <x:v>45848</x:v>
      </x:c>
      <x:c r="B1378" s="32" t="n">
        <x:f>'净值底稿'!F1340</x:f>
        <x:v>2.172217773800395</x:v>
      </x:c>
      <x:c r="C1378" s="32" t="n">
        <x:f>'净值底稿'!O1340</x:f>
        <x:v>1.5341141287861206</x:v>
      </x:c>
      <x:c r="D1378" s="32" t="n">
        <x:f>'净值底稿'!P1340</x:f>
        <x:v>1.7656</x:v>
      </x:c>
      <x:c r="E1378" s="32" t="n">
        <x:f>'净值底稿'!Q1340</x:f>
        <x:v>2.6841</x:v>
      </x:c>
      <x:c r="F1378" s="33">
        <x:f t="shared" si="794"/>
        <x:v>-1.2661929673115635E-3</x:v>
      </x:c>
      <x:c r="G1378" s="33">
        <x:f t="shared" si="795"/>
        <x:v>4.1478917469901511E-3</x:v>
      </x:c>
      <x:c r="H1378" s="33">
        <x:f t="shared" si="796"/>
        <x:v>-9.0538705296516753E-4</x:v>
      </x:c>
      <x:c r="I1378" s="33">
        <x:f t="shared" si="797"/>
        <x:v>7.9612452589281624E-3</x:v>
      </x:c>
      <x:c r="J1378" s="34">
        <x:f t="shared" si="798"/>
        <x:v>0.15125385210025769</x:v>
      </x:c>
      <x:c r="K1378" s="34">
        <x:f t="shared" si="799"/>
        <x:v>0.14942720208514154</x:v>
      </x:c>
      <x:c r="L1378" s="34">
        <x:f t="shared" si="800"/>
        <x:v>0.98447857576805864</x:v>
      </x:c>
      <x:c r="M1378" s="34">
        <x:f t="shared" si="801"/>
        <x:v>0.11182071047976017</x:v>
      </x:c>
      <x:c r="N1378" s="34">
        <x:f t="shared" si="772"/>
        <x:v>1.3969803404332182</x:v>
      </x:c>
      <x:c r="O1378" s="35">
        <x:f t="shared" si="773"/>
        <x:v>0.21523642493934805</x:v>
      </x:c>
      <x:c r="P1378" s="26" t="b">
        <x:f t="shared" si="774"/>
        <x:v>0</x:v>
      </x:c>
      <x:c r="Q1378" s="26" t="b">
        <x:f t="shared" si="775"/>
        <x:v>0</x:v>
      </x:c>
      <x:c r="R1378" s="26" t="b">
        <x:f t="shared" si="776"/>
        <x:v>0</x:v>
      </x:c>
      <x:c r="S1378" s="26" t="b">
        <x:f t="shared" si="802"/>
        <x:v>0</x:v>
      </x:c>
      <x:c r="T1378" s="26" t="str">
        <x:f t="shared" si="803"/>
        <x:v>不调</x:v>
      </x:c>
      <x:c r="U1378" s="34">
        <x:f t="shared" si="777"/>
        <x:v>0.15125385210025769</x:v>
      </x:c>
      <x:c r="V1378" s="34">
        <x:f t="shared" si="778"/>
        <x:v>0.14942720208514154</x:v>
      </x:c>
      <x:c r="W1378" s="34">
        <x:f t="shared" si="779"/>
        <x:v>0.98447857576805864</x:v>
      </x:c>
      <x:c r="X1378" s="34">
        <x:f t="shared" si="780"/>
        <x:v>0.11182071047976017</x:v>
      </x:c>
      <x:c r="Y1378" s="34">
        <x:f t="shared" si="804"/>
        <x:v>0.99998626710299976</x:v>
      </x:c>
      <x:c r="Z1378" s="34">
        <x:f t="shared" si="781"/>
        <x:v>0.1512517749466859</x:v>
      </x:c>
      <x:c r="AA1378" s="34">
        <x:f t="shared" si="782"/>
        <x:v>0.14942515001676626</x:v>
      </x:c>
      <x:c r="AB1378" s="34">
        <x:f t="shared" si="783"/>
        <x:v>0.98446505602517864</x:v>
      </x:c>
      <x:c r="AC1378" s="34">
        <x:f t="shared" si="784"/>
        <x:v>0.11181917485746065</x:v>
      </x:c>
      <x:c r="AD1378" s="34">
        <x:f t="shared" si="785"/>
        <x:v>1.3969611558460915</x:v>
      </x:c>
      <x:c r="AE1378" s="34">
        <x:f t="shared" si="805"/>
        <x:v>1.3982044502264035</x:v>
      </x:c>
      <x:c r="AF1378" s="33">
        <x:f t="shared" si="786"/>
        <x:v>-8.8920785519652767E-4</x:v>
      </x:c>
      <x:c r="AG1378" s="33">
        <x:f t="shared" si="806"/>
        <x:v>2.8452868546469112E-4</x:v>
      </x:c>
      <x:c r="AH1378" s="30">
        <x:f t="shared" si="807"/>
        <x:v>45838</x:v>
      </x:c>
      <x:c r="AI1378" s="36">
        <x:f t="shared" si="787"/>
        <x:v>2025</x:v>
      </x:c>
      <x:c r="AJ1378" s="36">
        <x:f t="shared" si="788"/>
        <x:v>7</x:v>
      </x:c>
      <x:c r="AK1378" s="26">
        <x:f t="shared" si="789"/>
        <x:v>0</x:v>
      </x:c>
      <x:c r="AL1378" s="34">
        <x:f t="shared" si="808"/>
        <x:v>1.3874133545356702</x:v>
      </x:c>
      <x:c r="AM1378" s="35" t="str">
        <x:f t="shared" si="790"/>
      </x:c>
      <x:c r="AN1378" s="34">
        <x:f t="shared" si="809"/>
        <x:v>1.3982044502264035</x:v>
      </x:c>
      <x:c r="AO1378" s="35">
        <x:f t="shared" si="791"/>
        <x:v>-8.8920785519652767E-4</x:v>
      </x:c>
      <x:c r="AP1378" s="31">
        <x:f t="shared" si="792"/>
        <x:v>1</x:v>
      </x:c>
      <x:c r="AQ1378" s="26" t="b">
        <x:f t="shared" si="793"/>
        <x:v>1</x:v>
      </x:c>
    </x:row>
    <x:row r="1379">
      <x:c r="A1379" s="30" t="n">
        <x:f>'净值底稿'!A1341</x:f>
        <x:v>45849</x:v>
      </x:c>
      <x:c r="B1379" s="32" t="n">
        <x:f>'净值底稿'!F1341</x:f>
        <x:v>2.1644351786686054</x:v>
      </x:c>
      <x:c r="C1379" s="32" t="n">
        <x:f>'净值底稿'!O1341</x:f>
        <x:v>1.5435578032956543</x:v>
      </x:c>
      <x:c r="D1379" s="32" t="n">
        <x:f>'净值底稿'!P1341</x:f>
        <x:v>1.7652</x:v>
      </x:c>
      <x:c r="E1379" s="32" t="n">
        <x:f>'净值底稿'!Q1341</x:f>
        <x:v>2.6842</x:v>
      </x:c>
      <x:c r="F1379" s="33">
        <x:f t="shared" si="794"/>
        <x:v>-3.5827877046479273E-3</x:v>
      </x:c>
      <x:c r="G1379" s="33">
        <x:f t="shared" si="795"/>
        <x:v>6.1557835446088838E-3</x:v>
      </x:c>
      <x:c r="H1379" s="33">
        <x:f t="shared" si="796"/>
        <x:v>-2.2655188038056551E-4</x:v>
      </x:c>
      <x:c r="I1379" s="33">
        <x:f t="shared" si="797"/>
        <x:v>3.7256436049348807E-5</x:v>
      </x:c>
      <x:c r="J1379" s="34">
        <x:f t="shared" si="798"/>
        <x:v>0.15070987194710073</x:v>
      </x:c>
      <x:c r="K1379" s="34">
        <x:f t="shared" si="799"/>
        <x:v>0.15034497889639017</x:v>
      </x:c>
      <x:c r="L1379" s="34">
        <x:f t="shared" si="800"/>
        <x:v>0.98424202361556723</x:v>
      </x:c>
      <x:c r="M1379" s="34">
        <x:f t="shared" si="801"/>
        <x:v>0.11182334084139782</x:v>
      </x:c>
      <x:c r="N1379" s="34">
        <x:f t="shared" si="772"/>
        <x:v>1.397120215300456</x:v>
      </x:c>
      <x:c r="O1379" s="35">
        <x:f t="shared" si="773"/>
        <x:v>0.21548242416544516</x:v>
      </x:c>
      <x:c r="P1379" s="26" t="b">
        <x:f t="shared" si="774"/>
        <x:v>0</x:v>
      </x:c>
      <x:c r="Q1379" s="26" t="b">
        <x:f t="shared" si="775"/>
        <x:v>0</x:v>
      </x:c>
      <x:c r="R1379" s="26" t="b">
        <x:f t="shared" si="776"/>
        <x:v>0</x:v>
      </x:c>
      <x:c r="S1379" s="26" t="b">
        <x:f t="shared" si="802"/>
        <x:v>0</x:v>
      </x:c>
      <x:c r="T1379" s="26" t="str">
        <x:f t="shared" si="803"/>
        <x:v>不调</x:v>
      </x:c>
      <x:c r="U1379" s="34">
        <x:f t="shared" si="777"/>
        <x:v>0.15070987194710073</x:v>
      </x:c>
      <x:c r="V1379" s="34">
        <x:f t="shared" si="778"/>
        <x:v>0.15034497889639017</x:v>
      </x:c>
      <x:c r="W1379" s="34">
        <x:f t="shared" si="779"/>
        <x:v>0.98424202361556723</x:v>
      </x:c>
      <x:c r="X1379" s="34">
        <x:f t="shared" si="780"/>
        <x:v>0.11182334084139782</x:v>
      </x:c>
      <x:c r="Y1379" s="34">
        <x:f t="shared" si="804"/>
        <x:v>0.99998626710299976</x:v>
      </x:c>
      <x:c r="Z1379" s="34">
        <x:f t="shared" si="781"/>
        <x:v>0.15070780226395236</x:v>
      </x:c>
      <x:c r="AA1379" s="34">
        <x:f t="shared" si="782"/>
        <x:v>0.15034291422428048</x:v>
      </x:c>
      <x:c r="AB1379" s="34">
        <x:f t="shared" si="783"/>
        <x:v>0.98422850712123366</x:v>
      </x:c>
      <x:c r="AC1379" s="34">
        <x:f t="shared" si="784"/>
        <x:v>0.11182180518297583</x:v>
      </x:c>
      <x:c r="AD1379" s="34">
        <x:f t="shared" si="785"/>
        <x:v>1.3971010287924424</x:v>
      </x:c>
      <x:c r="AE1379" s="34">
        <x:f t="shared" si="805"/>
        <x:v>1.3982044502264035</x:v>
      </x:c>
      <x:c r="AF1379" s="33">
        <x:f t="shared" si="786"/>
        <x:v>-7.8917030608971483E-4</x:v>
      </x:c>
      <x:c r="AG1379" s="33">
        <x:f t="shared" si="806"/>
        <x:v>1.0012658245051043E-4</x:v>
      </x:c>
      <x:c r="AH1379" s="30">
        <x:f t="shared" si="807"/>
        <x:v>45838</x:v>
      </x:c>
      <x:c r="AI1379" s="36">
        <x:f t="shared" si="787"/>
        <x:v>2025</x:v>
      </x:c>
      <x:c r="AJ1379" s="36">
        <x:f t="shared" si="788"/>
        <x:v>7</x:v>
      </x:c>
      <x:c r="AK1379" s="26">
        <x:f t="shared" si="789"/>
        <x:v>0</x:v>
      </x:c>
      <x:c r="AL1379" s="34">
        <x:f t="shared" si="808"/>
        <x:v>1.3874133545356702</x:v>
      </x:c>
      <x:c r="AM1379" s="35" t="str">
        <x:f t="shared" si="790"/>
      </x:c>
      <x:c r="AN1379" s="34">
        <x:f t="shared" si="809"/>
        <x:v>1.3982044502264035</x:v>
      </x:c>
      <x:c r="AO1379" s="35">
        <x:f t="shared" si="791"/>
        <x:v>-7.8917030608971483E-4</x:v>
      </x:c>
      <x:c r="AP1379" s="31">
        <x:f t="shared" si="792"/>
        <x:v>1</x:v>
      </x:c>
      <x:c r="AQ1379" s="26" t="b">
        <x:f t="shared" si="793"/>
        <x:v>1</x:v>
      </x:c>
    </x:row>
    <x:row r="1380">
      <x:c r="A1380" s="30" t="n">
        <x:f>'净值底稿'!A1342</x:f>
        <x:v>45852</x:v>
      </x:c>
      <x:c r="B1380" s="32" t="n">
        <x:f>'净值底稿'!F1342</x:f>
        <x:v>2.1745004344510774</x:v>
      </x:c>
      <x:c r="C1380" s="32" t="n">
        <x:f>'净值底稿'!O1342</x:f>
        <x:v>1.5507456100424317</x:v>
      </x:c>
      <x:c r="D1380" s="32" t="n">
        <x:f>'净值底稿'!P1342</x:f>
        <x:v>1.7641</x:v>
      </x:c>
      <x:c r="E1380" s="32" t="n">
        <x:f>'净值底稿'!Q1342</x:f>
        <x:v>2.71</x:v>
      </x:c>
      <x:c r="F1380" s="33">
        <x:f t="shared" si="794"/>
        <x:v>4.650292086207708E-3</x:v>
      </x:c>
      <x:c r="G1380" s="33">
        <x:f t="shared" si="795"/>
        <x:v>4.6566488999832956E-3</x:v>
      </x:c>
      <x:c r="H1380" s="33">
        <x:f t="shared" si="796"/>
        <x:v>-6.2315884885566497E-4</x:v>
      </x:c>
      <x:c r="I1380" s="33">
        <x:f t="shared" si="797"/>
        <x:v>9.6118023992251E-3</x:v>
      </x:c>
      <x:c r="J1380" s="34">
        <x:f t="shared" si="798"/>
        <x:v>0.15140863756415018</x:v>
      </x:c>
      <x:c r="K1380" s="34">
        <x:f t="shared" si="799"/>
        <x:v>0.15104300839042326</x:v>
      </x:c>
      <x:c r="L1380" s="34">
        <x:f t="shared" si="800"/>
        <x:v>0.98361517641772511</x:v>
      </x:c>
      <x:c r="M1380" s="34">
        <x:f t="shared" si="801"/>
        <x:v>0.11289661427831924</x:v>
      </x:c>
      <x:c r="N1380" s="34">
        <x:f t="shared" si="772"/>
        <x:v>1.3989634366506178</x:v>
      </x:c>
      <x:c r="O1380" s="35">
        <x:f t="shared" si="773"/>
        <x:v>0.21619696271598038</x:v>
      </x:c>
      <x:c r="P1380" s="26" t="b">
        <x:f t="shared" si="774"/>
        <x:v>0</x:v>
      </x:c>
      <x:c r="Q1380" s="26" t="b">
        <x:f t="shared" si="775"/>
        <x:v>0</x:v>
      </x:c>
      <x:c r="R1380" s="26" t="b">
        <x:f t="shared" si="776"/>
        <x:v>0</x:v>
      </x:c>
      <x:c r="S1380" s="26" t="b">
        <x:f t="shared" si="802"/>
        <x:v>0</x:v>
      </x:c>
      <x:c r="T1380" s="26" t="str">
        <x:f t="shared" si="803"/>
        <x:v>不调</x:v>
      </x:c>
      <x:c r="U1380" s="34">
        <x:f t="shared" si="777"/>
        <x:v>0.15140863756415018</x:v>
      </x:c>
      <x:c r="V1380" s="34">
        <x:f t="shared" si="778"/>
        <x:v>0.15104300839042326</x:v>
      </x:c>
      <x:c r="W1380" s="34">
        <x:f t="shared" si="779"/>
        <x:v>0.98361517641772511</x:v>
      </x:c>
      <x:c r="X1380" s="34">
        <x:f t="shared" si="780"/>
        <x:v>0.11289661427831924</x:v>
      </x:c>
      <x:c r="Y1380" s="34">
        <x:f t="shared" si="804"/>
        <x:v>0.99995880187477393</x:v>
      </x:c>
      <x:c r="Z1380" s="34">
        <x:f t="shared" si="781"/>
        <x:v>0.15140239981213952</x:v>
      </x:c>
      <x:c r="AA1380" s="34">
        <x:f t="shared" si="782"/>
        <x:v>0.15103678570164905</x:v>
      </x:c>
      <x:c r="AB1380" s="34">
        <x:f t="shared" si="783"/>
        <x:v>0.98357465331651284</x:v>
      </x:c>
      <x:c r="AC1380" s="34">
        <x:f t="shared" si="784"/>
        <x:v>0.1128919631494666</x:v>
      </x:c>
      <x:c r="AD1380" s="34">
        <x:f t="shared" si="785"/>
        <x:v>1.398905801979768</x:v>
      </x:c>
      <x:c r="AE1380" s="34">
        <x:f t="shared" si="805"/>
        <x:v>1.398905801979768</x:v>
      </x:c>
      <x:c r="AF1380" s="33">
        <x:f t="shared" si="786"/>
        <x:v>0</x:v>
      </x:c>
      <x:c r="AG1380" s="33">
        <x:f t="shared" si="806"/>
        <x:v>1.2917986245315483E-3</x:v>
      </x:c>
      <x:c r="AH1380" s="30">
        <x:f t="shared" si="807"/>
        <x:v>45838</x:v>
      </x:c>
      <x:c r="AI1380" s="36">
        <x:f t="shared" si="787"/>
        <x:v>2025</x:v>
      </x:c>
      <x:c r="AJ1380" s="36">
        <x:f t="shared" si="788"/>
        <x:v>7</x:v>
      </x:c>
      <x:c r="AK1380" s="26">
        <x:f t="shared" si="789"/>
        <x:v>0</x:v>
      </x:c>
      <x:c r="AL1380" s="34">
        <x:f t="shared" si="808"/>
        <x:v>1.3874133545356702</x:v>
      </x:c>
      <x:c r="AM1380" s="35" t="str">
        <x:f t="shared" si="790"/>
      </x:c>
      <x:c r="AN1380" s="34">
        <x:f t="shared" si="809"/>
        <x:v>1.398905801979768</x:v>
      </x:c>
      <x:c r="AO1380" s="35">
        <x:f t="shared" si="791"/>
        <x:v>0</x:v>
      </x:c>
      <x:c r="AP1380" s="31">
        <x:f t="shared" si="792"/>
        <x:v>1</x:v>
      </x:c>
      <x:c r="AQ1380" s="26" t="b">
        <x:f t="shared" si="793"/>
        <x:v>1</x:v>
      </x:c>
    </x:row>
    <x:row r="1381">
      <x:c r="A1381" s="30" t="n">
        <x:f>'净值底稿'!A1343</x:f>
        <x:v>45853</x:v>
      </x:c>
      <x:c r="B1381" s="32" t="n">
        <x:f>'净值底稿'!F1343</x:f>
        <x:v>2.298610261857145</x:v>
      </x:c>
      <x:c r="C1381" s="32" t="n">
        <x:f>'净值底稿'!O1343</x:f>
        <x:v>1.5481463811535332</x:v>
      </x:c>
      <x:c r="D1381" s="32" t="n">
        <x:f>'净值底稿'!P1343</x:f>
        <x:v>1.7665</x:v>
      </x:c>
      <x:c r="E1381" s="32" t="n">
        <x:f>'净值底稿'!Q1343</x:f>
        <x:v>2.7055</x:v>
      </x:c>
      <x:c r="F1381" s="33">
        <x:f t="shared" si="794"/>
        <x:v>5.7075098923766054E-2</x:v>
      </x:c>
      <x:c r="G1381" s="33">
        <x:f t="shared" si="795"/>
        <x:v>-1.6761155872802025E-3</x:v>
      </x:c>
      <x:c r="H1381" s="33">
        <x:f t="shared" si="796"/>
        <x:v>1.360467093702189E-3</x:v>
      </x:c>
      <x:c r="I1381" s="33">
        <x:f t="shared" si="797"/>
        <x:v>-1.6605166051660847E-3</x:v>
      </x:c>
      <x:c r="J1381" s="34">
        <x:f t="shared" si="798"/>
        <x:v>0.16004370675871296</x:v>
      </x:c>
      <x:c r="K1381" s="34">
        <x:f t="shared" si="799"/>
        <x:v>0.15078363059088182</x:v>
      </x:c>
      <x:c r="L1381" s="34">
        <x:f t="shared" si="800"/>
        <x:v>0.98491277426654944</x:v>
      </x:c>
      <x:c r="M1381" s="34">
        <x:f t="shared" si="801"/>
        <x:v>0.11270450417006711</x:v>
      </x:c>
      <x:c r="N1381" s="34">
        <x:f t="shared" si="772"/>
        <x:v>1.4084446157862114</x:v>
      </x:c>
      <x:c r="O1381" s="35">
        <x:f t="shared" si="773"/>
        <x:v>0.22068836350805821</x:v>
      </x:c>
      <x:c r="P1381" s="26" t="b">
        <x:f t="shared" si="774"/>
        <x:v>0</x:v>
      </x:c>
      <x:c r="Q1381" s="26" t="b">
        <x:f t="shared" si="775"/>
        <x:v>0</x:v>
      </x:c>
      <x:c r="R1381" s="26" t="b">
        <x:f t="shared" si="776"/>
        <x:v>0</x:v>
      </x:c>
      <x:c r="S1381" s="26" t="b">
        <x:f t="shared" si="802"/>
        <x:v>0</x:v>
      </x:c>
      <x:c r="T1381" s="26" t="str">
        <x:f t="shared" si="803"/>
        <x:v>不调</x:v>
      </x:c>
      <x:c r="U1381" s="34">
        <x:f t="shared" si="777"/>
        <x:v>0.16004370675871296</x:v>
      </x:c>
      <x:c r="V1381" s="34">
        <x:f t="shared" si="778"/>
        <x:v>0.15078363059088182</x:v>
      </x:c>
      <x:c r="W1381" s="34">
        <x:f t="shared" si="779"/>
        <x:v>0.98491277426654944</x:v>
      </x:c>
      <x:c r="X1381" s="34">
        <x:f t="shared" si="780"/>
        <x:v>0.11270450417006711</x:v>
      </x:c>
      <x:c r="Y1381" s="34">
        <x:f t="shared" si="804"/>
        <x:v>0.99998626710299976</x:v>
      </x:c>
      <x:c r="Z1381" s="34">
        <x:f t="shared" si="781"/>
        <x:v>0.16004150889497251</x:v>
      </x:c>
      <x:c r="AA1381" s="34">
        <x:f t="shared" si="782"/>
        <x:v>0.15078155989481359</x:v>
      </x:c>
      <x:c r="AB1381" s="34">
        <x:f t="shared" si="783"/>
        <x:v>0.98489924856086619</x:v>
      </x:c>
      <x:c r="AC1381" s="34">
        <x:f t="shared" si="784"/>
        <x:v>0.11270295641071988</x:v>
      </x:c>
      <x:c r="AD1381" s="34">
        <x:f t="shared" si="785"/>
        <x:v>1.4084252737613721</x:v>
      </x:c>
      <x:c r="AE1381" s="34">
        <x:f t="shared" si="805"/>
        <x:v>1.4084252737613721</x:v>
      </x:c>
      <x:c r="AF1381" s="33">
        <x:f t="shared" si="786"/>
        <x:v>0</x:v>
      </x:c>
      <x:c r="AG1381" s="33">
        <x:f t="shared" si="806"/>
        <x:v>6.8049412391684161E-3</x:v>
      </x:c>
      <x:c r="AH1381" s="30">
        <x:f t="shared" si="807"/>
        <x:v>45838</x:v>
      </x:c>
      <x:c r="AI1381" s="36">
        <x:f t="shared" si="787"/>
        <x:v>2025</x:v>
      </x:c>
      <x:c r="AJ1381" s="36">
        <x:f t="shared" si="788"/>
        <x:v>7</x:v>
      </x:c>
      <x:c r="AK1381" s="26">
        <x:f t="shared" si="789"/>
        <x:v>0</x:v>
      </x:c>
      <x:c r="AL1381" s="34">
        <x:f t="shared" si="808"/>
        <x:v>1.3874133545356702</x:v>
      </x:c>
      <x:c r="AM1381" s="35" t="str">
        <x:f t="shared" si="790"/>
      </x:c>
      <x:c r="AN1381" s="34">
        <x:f t="shared" si="809"/>
        <x:v>1.4084252737613721</x:v>
      </x:c>
      <x:c r="AO1381" s="35">
        <x:f t="shared" si="791"/>
        <x:v>0</x:v>
      </x:c>
      <x:c r="AP1381" s="31">
        <x:f t="shared" si="792"/>
        <x:v>1</x:v>
      </x:c>
      <x:c r="AQ1381" s="26" t="b">
        <x:f t="shared" si="793"/>
        <x:v>1</x:v>
      </x:c>
    </x:row>
    <x:row r="1382">
      <x:c r="A1382" s="30" t="n">
        <x:f>'净值底稿'!A1344</x:f>
        <x:v>45854</x:v>
      </x:c>
      <x:c r="B1382" s="32" t="n">
        <x:f>'净值底稿'!F1344</x:f>
        <x:v>2.291784756767963</x:v>
      </x:c>
      <x:c r="C1382" s="32" t="n">
        <x:f>'净值底稿'!O1344</x:f>
        <x:v>1.5527496159237226</x:v>
      </x:c>
      <x:c r="D1382" s="32" t="n">
        <x:f>'净值底稿'!P1344</x:f>
        <x:v>1.7668</x:v>
      </x:c>
      <x:c r="E1382" s="32" t="n">
        <x:f>'净值底稿'!Q1344</x:f>
        <x:v>2.6931</x:v>
      </x:c>
      <x:c r="F1382" s="33">
        <x:f t="shared" si="794"/>
        <x:v>-2.9694051238018382E-3</x:v>
      </x:c>
      <x:c r="G1382" s="33">
        <x:f t="shared" si="795"/>
        <x:v>2.9733847045907424E-3</x:v>
      </x:c>
      <x:c r="H1382" s="33">
        <x:f t="shared" si="796"/>
        <x:v>1.6982734220216678E-4</x:v>
      </x:c>
      <x:c r="I1382" s="33">
        <x:f t="shared" si="797"/>
        <x:v>-4.5832563296988038E-3</x:v>
      </x:c>
      <x:c r="J1382" s="34">
        <x:f t="shared" si="798"/>
        <x:v>0.15956628081843879</x:v>
      </x:c>
      <x:c r="K1382" s="34">
        <x:f t="shared" si="799"/>
        <x:v>0.15122989147873916</x:v>
      </x:c>
      <x:c r="L1382" s="34">
        <x:f t="shared" si="800"/>
        <x:v>0.98506651138258616</x:v>
      </x:c>
      <x:c r="M1382" s="34">
        <x:f t="shared" si="801"/>
        <x:v>0.11218640987237469</x:v>
      </x:c>
      <x:c r="N1382" s="34">
        <x:f t="shared" si="772"/>
        <x:v>1.4080490935521386</x:v>
      </x:c>
      <x:c r="O1382" s="35">
        <x:f t="shared" si="773"/>
        <x:v>0.22072822156585514</x:v>
      </x:c>
      <x:c r="P1382" s="26" t="b">
        <x:f t="shared" si="774"/>
        <x:v>0</x:v>
      </x:c>
      <x:c r="Q1382" s="26" t="b">
        <x:f t="shared" si="775"/>
        <x:v>0</x:v>
      </x:c>
      <x:c r="R1382" s="26" t="b">
        <x:f t="shared" si="776"/>
        <x:v>0</x:v>
      </x:c>
      <x:c r="S1382" s="26" t="b">
        <x:f t="shared" si="802"/>
        <x:v>0</x:v>
      </x:c>
      <x:c r="T1382" s="26" t="str">
        <x:f t="shared" si="803"/>
        <x:v>不调</x:v>
      </x:c>
      <x:c r="U1382" s="34">
        <x:f t="shared" si="777"/>
        <x:v>0.15956628081843879</x:v>
      </x:c>
      <x:c r="V1382" s="34">
        <x:f t="shared" si="778"/>
        <x:v>0.15122989147873916</x:v>
      </x:c>
      <x:c r="W1382" s="34">
        <x:f t="shared" si="779"/>
        <x:v>0.98506651138258616</x:v>
      </x:c>
      <x:c r="X1382" s="34">
        <x:f t="shared" si="780"/>
        <x:v>0.11218640987237469</x:v>
      </x:c>
      <x:c r="Y1382" s="34">
        <x:f t="shared" si="804"/>
        <x:v>0.99998626710299976</x:v>
      </x:c>
      <x:c r="Z1382" s="34">
        <x:f t="shared" si="781"/>
        <x:v>0.1595640895111396</x:v>
      </x:c>
      <x:c r="AA1382" s="34">
        <x:f t="shared" si="782"/>
        <x:v>0.15122781465421614</x:v>
      </x:c>
      <x:c r="AB1382" s="34">
        <x:f t="shared" si="783"/>
        <x:v>0.98505298356564697</x:v>
      </x:c>
      <x:c r="AC1382" s="34">
        <x:f t="shared" si="784"/>
        <x:v>0.11218486922796309</x:v>
      </x:c>
      <x:c r="AD1382" s="34">
        <x:f t="shared" si="785"/>
        <x:v>1.4080297569589657</x:v>
      </x:c>
      <x:c r="AE1382" s="34">
        <x:f t="shared" si="805"/>
        <x:v>1.4084252737613721</x:v>
      </x:c>
      <x:c r="AF1382" s="33">
        <x:f t="shared" si="786"/>
        <x:v>-2.808220001264683E-4</x:v>
      </x:c>
      <x:c r="AG1382" s="33">
        <x:f t="shared" si="806"/>
        <x:v>-2.808220001264683E-4</x:v>
      </x:c>
      <x:c r="AH1382" s="30">
        <x:f t="shared" si="807"/>
        <x:v>45838</x:v>
      </x:c>
      <x:c r="AI1382" s="36">
        <x:f t="shared" si="787"/>
        <x:v>2025</x:v>
      </x:c>
      <x:c r="AJ1382" s="36">
        <x:f t="shared" si="788"/>
        <x:v>7</x:v>
      </x:c>
      <x:c r="AK1382" s="26">
        <x:f t="shared" si="789"/>
        <x:v>0</x:v>
      </x:c>
      <x:c r="AL1382" s="34">
        <x:f t="shared" si="808"/>
        <x:v>1.3874133545356702</x:v>
      </x:c>
      <x:c r="AM1382" s="35" t="str">
        <x:f t="shared" si="790"/>
      </x:c>
      <x:c r="AN1382" s="34">
        <x:f t="shared" si="809"/>
        <x:v>1.4084252737613721</x:v>
      </x:c>
      <x:c r="AO1382" s="35">
        <x:f t="shared" si="791"/>
        <x:v>-2.808220001264683E-4</x:v>
      </x:c>
      <x:c r="AP1382" s="31">
        <x:f t="shared" si="792"/>
        <x:v>1</x:v>
      </x:c>
      <x:c r="AQ1382" s="26" t="b">
        <x:f t="shared" si="793"/>
        <x:v>1</x:v>
      </x:c>
    </x:row>
    <x:row r="1383">
      <x:c r="A1383" s="30" t="n">
        <x:f>'净值底稿'!A1345</x:f>
        <x:v>45855</x:v>
      </x:c>
      <x:c r="B1383" s="32" t="n">
        <x:f>'净值底稿'!F1345</x:f>
        <x:v>2.3816664609278098</x:v>
      </x:c>
      <x:c r="C1383" s="32" t="n">
        <x:f>'净值底稿'!O1345</x:f>
        <x:v>1.5662466062296547</x:v>
      </x:c>
      <x:c r="D1383" s="32" t="n">
        <x:f>'净值底稿'!P1345</x:f>
        <x:v>1.7672</x:v>
      </x:c>
      <x:c r="E1383" s="32" t="n">
        <x:f>'净值底稿'!Q1345</x:f>
        <x:v>2.6885</x:v>
      </x:c>
      <x:c r="F1383" s="33">
        <x:f t="shared" si="794"/>
        <x:v>3.9219086301369943E-2</x:v>
      </x:c>
      <x:c r="G1383" s="33">
        <x:f t="shared" si="795"/>
        <x:v>8.6923159841858499E-3</x:v>
      </x:c>
      <x:c r="H1383" s="33">
        <x:f t="shared" si="796"/>
        <x:v>2.2639800769752583E-4</x:v>
      </x:c>
      <x:c r="I1383" s="33">
        <x:f t="shared" si="797"/>
        <x:v>-1.708068768333848E-3</x:v>
      </x:c>
      <x:c r="J1383" s="34">
        <x:f t="shared" si="798"/>
        <x:v>0.16582204730827649</x:v>
      </x:c>
      <x:c r="K1383" s="34">
        <x:f t="shared" si="799"/>
        <x:v>0.15254233460478847</x:v>
      </x:c>
      <x:c r="L1383" s="34">
        <x:f t="shared" si="800"/>
        <x:v>0.98527599759860274</x:v>
      </x:c>
      <x:c r="M1383" s="34">
        <x:f t="shared" si="801"/>
        <x:v>0.11199324975655518</x:v>
      </x:c>
      <x:c r="N1383" s="34">
        <x:f t="shared" si="772"/>
        <x:v>1.4156336292682228</x:v>
      </x:c>
      <x:c r="O1383" s="35">
        <x:f t="shared" si="773"/>
        <x:v>0.22489179073658741</x:v>
      </x:c>
      <x:c r="P1383" s="26" t="b">
        <x:f t="shared" si="774"/>
        <x:v>0</x:v>
      </x:c>
      <x:c r="Q1383" s="26" t="b">
        <x:f t="shared" si="775"/>
        <x:v>0</x:v>
      </x:c>
      <x:c r="R1383" s="26" t="b">
        <x:f t="shared" si="776"/>
        <x:v>0</x:v>
      </x:c>
      <x:c r="S1383" s="26" t="b">
        <x:f t="shared" si="802"/>
        <x:v>0</x:v>
      </x:c>
      <x:c r="T1383" s="26" t="str">
        <x:f t="shared" si="803"/>
        <x:v>不调</x:v>
      </x:c>
      <x:c r="U1383" s="34">
        <x:f t="shared" si="777"/>
        <x:v>0.16582204730827649</x:v>
      </x:c>
      <x:c r="V1383" s="34">
        <x:f t="shared" si="778"/>
        <x:v>0.15254233460478847</x:v>
      </x:c>
      <x:c r="W1383" s="34">
        <x:f t="shared" si="779"/>
        <x:v>0.98527599759860274</x:v>
      </x:c>
      <x:c r="X1383" s="34">
        <x:f t="shared" si="780"/>
        <x:v>0.11199324975655518</x:v>
      </x:c>
      <x:c r="Y1383" s="34">
        <x:f t="shared" si="804"/>
        <x:v>0.99998626710299976</x:v>
      </x:c>
      <x:c r="Z1383" s="34">
        <x:f t="shared" si="781"/>
        <x:v>0.16581977009118043</x:v>
      </x:c>
      <x:c r="AA1383" s="34">
        <x:f t="shared" si="782"/>
        <x:v>0.15254023975661918</x:v>
      </x:c>
      <x:c r="AB1383" s="34">
        <x:f t="shared" si="783"/>
        <x:v>0.9852624669048109</x:v>
      </x:c>
      <x:c r="AC1383" s="34">
        <x:f t="shared" si="784"/>
        <x:v>0.11199171176479156</x:v>
      </x:c>
      <x:c r="AD1383" s="34">
        <x:f t="shared" si="785"/>
        <x:v>1.4156141885174021</x:v>
      </x:c>
      <x:c r="AE1383" s="34">
        <x:f t="shared" si="805"/>
        <x:v>1.4156141885174021</x:v>
      </x:c>
      <x:c r="AF1383" s="33">
        <x:f t="shared" si="786"/>
        <x:v>0</x:v>
      </x:c>
      <x:c r="AG1383" s="33">
        <x:f t="shared" si="806"/>
        <x:v>5.3865563003561157E-3</x:v>
      </x:c>
      <x:c r="AH1383" s="30">
        <x:f t="shared" si="807"/>
        <x:v>45838</x:v>
      </x:c>
      <x:c r="AI1383" s="36">
        <x:f t="shared" si="787"/>
        <x:v>2025</x:v>
      </x:c>
      <x:c r="AJ1383" s="36">
        <x:f t="shared" si="788"/>
        <x:v>7</x:v>
      </x:c>
      <x:c r="AK1383" s="26">
        <x:f t="shared" si="789"/>
        <x:v>0</x:v>
      </x:c>
      <x:c r="AL1383" s="34">
        <x:f t="shared" si="808"/>
        <x:v>1.3874133545356702</x:v>
      </x:c>
      <x:c r="AM1383" s="35" t="str">
        <x:f t="shared" si="790"/>
      </x:c>
      <x:c r="AN1383" s="34">
        <x:f t="shared" si="809"/>
        <x:v>1.4156141885174021</x:v>
      </x:c>
      <x:c r="AO1383" s="35">
        <x:f t="shared" si="791"/>
        <x:v>0</x:v>
      </x:c>
      <x:c r="AP1383" s="31">
        <x:f t="shared" si="792"/>
        <x:v>1</x:v>
      </x:c>
      <x:c r="AQ1383" s="26" t="b">
        <x:f t="shared" si="793"/>
        <x:v>1</x:v>
      </x:c>
    </x:row>
    <x:row r="1384">
      <x:c r="A1384" s="30" t="n">
        <x:f>'净值底稿'!A1346</x:f>
        <x:v>45856</x:v>
      </x:c>
      <x:c r="B1384" s="32" t="n">
        <x:f>'净值底稿'!F1346</x:f>
        <x:v>2.36525978390313</x:v>
      </x:c>
      <x:c r="C1384" s="32" t="n">
        <x:f>'净值底稿'!O1346</x:f>
        <x:v>1.5696619801505256</x:v>
      </x:c>
      <x:c r="D1384" s="32" t="n">
        <x:f>'净值底稿'!P1346</x:f>
        <x:v>1.7671</x:v>
      </x:c>
      <x:c r="E1384" s="32" t="n">
        <x:f>'净值底稿'!Q1346</x:f>
        <x:v>2.6964</x:v>
      </x:c>
      <x:c r="F1384" s="33">
        <x:f t="shared" si="794"/>
        <x:v>-6.8887383241263977E-3</x:v>
      </x:c>
      <x:c r="G1384" s="33">
        <x:f t="shared" si="795"/>
        <x:v>2.1806105802792963E-3</x:v>
      </x:c>
      <x:c r="H1384" s="33">
        <x:f t="shared" si="796"/>
        <x:v>-5.6586690810433993E-5</x:v>
      </x:c>
      <x:c r="I1384" s="33">
        <x:f t="shared" si="797"/>
        <x:v>2.9384415101358918E-3</x:v>
      </x:c>
      <x:c r="J1384" s="34">
        <x:f t="shared" si="798"/>
        <x:v>0.16467748108605548</x:v>
      </x:c>
      <x:c r="K1384" s="34">
        <x:f t="shared" si="799"/>
        <x:v>0.1528728706173508</x:v>
      </x:c>
      <x:c r="L1384" s="34">
        <x:f t="shared" si="800"/>
        <x:v>0.98520671416222905</x:v>
      </x:c>
      <x:c r="M1384" s="34">
        <x:f t="shared" si="801"/>
        <x:v>0.11232079285943239</x:v>
      </x:c>
      <x:c r="N1384" s="34">
        <x:f t="shared" si="772"/>
        <x:v>1.4150778587250676</x:v>
      </x:c>
      <x:c r="O1384" s="35">
        <x:f t="shared" si="773"/>
        <x:v>0.22440486206851354</x:v>
      </x:c>
      <x:c r="P1384" s="26" t="b">
        <x:f t="shared" si="774"/>
        <x:v>0</x:v>
      </x:c>
      <x:c r="Q1384" s="26" t="b">
        <x:f t="shared" si="775"/>
        <x:v>0</x:v>
      </x:c>
      <x:c r="R1384" s="26" t="b">
        <x:f t="shared" si="776"/>
        <x:v>0</x:v>
      </x:c>
      <x:c r="S1384" s="26" t="b">
        <x:f t="shared" si="802"/>
        <x:v>0</x:v>
      </x:c>
      <x:c r="T1384" s="26" t="str">
        <x:f t="shared" si="803"/>
        <x:v>不调</x:v>
      </x:c>
      <x:c r="U1384" s="34">
        <x:f t="shared" si="777"/>
        <x:v>0.16467748108605548</x:v>
      </x:c>
      <x:c r="V1384" s="34">
        <x:f t="shared" si="778"/>
        <x:v>0.1528728706173508</x:v>
      </x:c>
      <x:c r="W1384" s="34">
        <x:f t="shared" si="779"/>
        <x:v>0.98520671416222905</x:v>
      </x:c>
      <x:c r="X1384" s="34">
        <x:f t="shared" si="780"/>
        <x:v>0.11232079285943239</x:v>
      </x:c>
      <x:c r="Y1384" s="34">
        <x:f t="shared" si="804"/>
        <x:v>0.99998626710299976</x:v>
      </x:c>
      <x:c r="Z1384" s="34">
        <x:f t="shared" si="781"/>
        <x:v>0.16467521958716946</x:v>
      </x:c>
      <x:c r="AA1384" s="34">
        <x:f t="shared" si="782"/>
        <x:v>0.15287077122996448</x:v>
      </x:c>
      <x:c r="AB1384" s="34">
        <x:f t="shared" si="783"/>
        <x:v>0.98519318441989956</x:v>
      </x:c>
      <x:c r="AC1384" s="34">
        <x:f t="shared" si="784"/>
        <x:v>0.11231925036955306</x:v>
      </x:c>
      <x:c r="AD1384" s="34">
        <x:f t="shared" si="785"/>
        <x:v>1.4150584256065868</x:v>
      </x:c>
      <x:c r="AE1384" s="34">
        <x:f t="shared" si="805"/>
        <x:v>1.4156141885174021</x:v>
      </x:c>
      <x:c r="AF1384" s="33">
        <x:f t="shared" si="786"/>
        <x:v>-3.9259490002518938E-4</x:v>
      </x:c>
      <x:c r="AG1384" s="33">
        <x:f t="shared" si="806"/>
        <x:v>-3.9259490002518938E-4</x:v>
      </x:c>
      <x:c r="AH1384" s="30">
        <x:f t="shared" si="807"/>
        <x:v>45838</x:v>
      </x:c>
      <x:c r="AI1384" s="36">
        <x:f t="shared" si="787"/>
        <x:v>2025</x:v>
      </x:c>
      <x:c r="AJ1384" s="36">
        <x:f t="shared" si="788"/>
        <x:v>7</x:v>
      </x:c>
      <x:c r="AK1384" s="26">
        <x:f t="shared" si="789"/>
        <x:v>0</x:v>
      </x:c>
      <x:c r="AL1384" s="34">
        <x:f t="shared" si="808"/>
        <x:v>1.3874133545356702</x:v>
      </x:c>
      <x:c r="AM1384" s="35" t="str">
        <x:f t="shared" si="790"/>
      </x:c>
      <x:c r="AN1384" s="34">
        <x:f t="shared" si="809"/>
        <x:v>1.4156141885174021</x:v>
      </x:c>
      <x:c r="AO1384" s="35">
        <x:f t="shared" si="791"/>
        <x:v>-3.9259490002518938E-4</x:v>
      </x:c>
      <x:c r="AP1384" s="31">
        <x:f t="shared" si="792"/>
        <x:v>1</x:v>
      </x:c>
      <x:c r="AQ1384" s="26" t="b">
        <x:f t="shared" si="793"/>
        <x:v>1</x:v>
      </x:c>
    </x:row>
    <x:row r="1385">
      <x:c r="A1385" s="30" t="n">
        <x:f>'净值底稿'!A1347</x:f>
        <x:v>45859</x:v>
      </x:c>
      <x:c r="B1385" s="32" t="n">
        <x:f>'净值底稿'!F1347</x:f>
        <x:v>2.37289396389873</x:v>
      </x:c>
      <x:c r="C1385" s="32" t="n">
        <x:f>'净值底稿'!O1347</x:f>
        <x:v>1.5870333239712535</x:v>
      </x:c>
      <x:c r="D1385" s="32" t="n">
        <x:f>'净值底稿'!P1347</x:f>
        <x:v>1.7655</x:v>
      </x:c>
      <x:c r="E1385" s="32" t="n">
        <x:f>'净值底稿'!Q1347</x:f>
        <x:v>2.7098</x:v>
      </x:c>
      <x:c r="F1385" s="33">
        <x:f t="shared" si="794"/>
        <x:v>3.2276285453103348E-3</x:v>
      </x:c>
      <x:c r="G1385" s="33">
        <x:f t="shared" si="795"/>
        <x:v>1.1066932906830029E-2</x:v>
      </x:c>
      <x:c r="H1385" s="33">
        <x:f t="shared" si="796"/>
        <x:v>-9.0543828872158283E-4</x:v>
      </x:c>
      <x:c r="I1385" s="33">
        <x:f t="shared" si="797"/>
        <x:v>4.9695890817385013E-3</x:v>
      </x:c>
      <x:c r="J1385" s="34">
        <x:f t="shared" si="798"/>
        <x:v>0.16520673002661426</x:v>
      </x:c>
      <x:c r="K1385" s="34">
        <x:f t="shared" si="799"/>
        <x:v>0.15456258179858187</x:v>
      </x:c>
      <x:c r="L1385" s="34">
        <x:f t="shared" si="800"/>
        <x:v>0.98430115278893826</x:v>
      </x:c>
      <x:c r="M1385" s="34">
        <x:f t="shared" si="801"/>
        <x:v>0.11287743088985865</x:v>
      </x:c>
      <x:c r="N1385" s="34">
        <x:f t="shared" si="772"/>
        <x:v>1.4169478955039929</x:v>
      </x:c>
      <x:c r="O1385" s="35">
        <x:f t="shared" si="773"/>
        <x:v>0.2256747145324336</x:v>
      </x:c>
      <x:c r="P1385" s="26" t="b">
        <x:f t="shared" si="774"/>
        <x:v>0</x:v>
      </x:c>
      <x:c r="Q1385" s="26" t="b">
        <x:f t="shared" si="775"/>
        <x:v>0</x:v>
      </x:c>
      <x:c r="R1385" s="26" t="b">
        <x:f t="shared" si="776"/>
        <x:v>0</x:v>
      </x:c>
      <x:c r="S1385" s="26" t="b">
        <x:f t="shared" si="802"/>
        <x:v>0</x:v>
      </x:c>
      <x:c r="T1385" s="26" t="str">
        <x:f t="shared" si="803"/>
        <x:v>不调</x:v>
      </x:c>
      <x:c r="U1385" s="34">
        <x:f t="shared" si="777"/>
        <x:v>0.16520673002661426</x:v>
      </x:c>
      <x:c r="V1385" s="34">
        <x:f t="shared" si="778"/>
        <x:v>0.15456258179858187</x:v>
      </x:c>
      <x:c r="W1385" s="34">
        <x:f t="shared" si="779"/>
        <x:v>0.98430115278893826</x:v>
      </x:c>
      <x:c r="X1385" s="34">
        <x:f t="shared" si="780"/>
        <x:v>0.11287743088985865</x:v>
      </x:c>
      <x:c r="Y1385" s="34">
        <x:f t="shared" si="804"/>
        <x:v>0.99995880187477393</x:v>
      </x:c>
      <x:c r="Z1385" s="34">
        <x:f t="shared" si="781"/>
        <x:v>0.16519992381906243</x:v>
      </x:c>
      <x:c r="AA1385" s="34">
        <x:f t="shared" si="782"/>
        <x:v>0.15455621410998166</x:v>
      </x:c>
      <x:c r="AB1385" s="34">
        <x:f t="shared" si="783"/>
        <x:v>0.98426060142678551</x:v>
      </x:c>
      <x:c r="AC1385" s="34">
        <x:f t="shared" si="784"/>
        <x:v>0.11287278055132564</x:v>
      </x:c>
      <x:c r="AD1385" s="34">
        <x:f t="shared" si="785"/>
        <x:v>1.4168895199071554</x:v>
      </x:c>
      <x:c r="AE1385" s="34">
        <x:f t="shared" si="805"/>
        <x:v>1.4168895199071554</x:v>
      </x:c>
      <x:c r="AF1385" s="33">
        <x:f t="shared" si="786"/>
        <x:v>0</x:v>
      </x:c>
      <x:c r="AG1385" s="33">
        <x:f t="shared" si="806"/>
        <x:v>1.2940061466251152E-3</x:v>
      </x:c>
      <x:c r="AH1385" s="30">
        <x:f t="shared" si="807"/>
        <x:v>45838</x:v>
      </x:c>
      <x:c r="AI1385" s="36">
        <x:f t="shared" si="787"/>
        <x:v>2025</x:v>
      </x:c>
      <x:c r="AJ1385" s="36">
        <x:f t="shared" si="788"/>
        <x:v>7</x:v>
      </x:c>
      <x:c r="AK1385" s="26">
        <x:f t="shared" si="789"/>
        <x:v>0</x:v>
      </x:c>
      <x:c r="AL1385" s="34">
        <x:f t="shared" si="808"/>
        <x:v>1.3874133545356702</x:v>
      </x:c>
      <x:c r="AM1385" s="35" t="str">
        <x:f t="shared" si="790"/>
      </x:c>
      <x:c r="AN1385" s="34">
        <x:f t="shared" si="809"/>
        <x:v>1.4168895199071554</x:v>
      </x:c>
      <x:c r="AO1385" s="35">
        <x:f t="shared" si="791"/>
        <x:v>0</x:v>
      </x:c>
      <x:c r="AP1385" s="31">
        <x:f t="shared" si="792"/>
        <x:v>1</x:v>
      </x:c>
      <x:c r="AQ1385" s="26" t="b">
        <x:f t="shared" si="793"/>
        <x:v>1</x:v>
      </x:c>
    </x:row>
    <x:row r="1386">
      <x:c r="A1386" s="30" t="n">
        <x:f>'净值底稿'!A1348</x:f>
        <x:v>45860</x:v>
      </x:c>
      <x:c r="B1386" s="32" t="n">
        <x:f>'净值底稿'!F1348</x:f>
        <x:v>2.3649487410322347</x:v>
      </x:c>
      <x:c r="C1386" s="32" t="n">
        <x:f>'净值底稿'!O1348</x:f>
        <x:v>1.5964675539229682</x:v>
      </x:c>
      <x:c r="D1386" s="32" t="n">
        <x:f>'净值底稿'!P1348</x:f>
        <x:v>1.7638</x:v>
      </x:c>
      <x:c r="E1386" s="32" t="n">
        <x:f>'净值底稿'!Q1348</x:f>
        <x:v>2.7207</x:v>
      </x:c>
      <x:c r="F1386" s="33">
        <x:f t="shared" si="794"/>
        <x:v>-3.3483261314556367E-3</x:v>
      </x:c>
      <x:c r="G1386" s="33">
        <x:f t="shared" si="795"/>
        <x:v>5.9445695368938178E-3</x:v>
      </x:c>
      <x:c r="H1386" s="33">
        <x:f t="shared" si="796"/>
        <x:v>-9.6290002832055688E-4</x:v>
      </x:c>
      <x:c r="I1386" s="33">
        <x:f t="shared" si="797"/>
        <x:v>4.0224370802273146E-3</x:v>
      </x:c>
      <x:c r="J1386" s="34">
        <x:f t="shared" si="798"/>
        <x:v>0.16464678059722457</x:v>
      </x:c>
      <x:c r="K1386" s="34">
        <x:f t="shared" si="799"/>
        <x:v>0.15547498427211751</x:v>
      </x:c>
      <x:c r="L1386" s="34">
        <x:f t="shared" si="800"/>
        <x:v>0.98331285686579684</x:v>
      </x:c>
      <x:c r="M1386" s="34">
        <x:f t="shared" si="801"/>
        <x:v>0.11332680420916366</x:v>
      </x:c>
      <x:c r="N1386" s="34" t="n">
        <x:f t="shared" ref="N1386:N1449" si="810">SUM(J1386:M1386)</x:f>
        <x:v>1.4167614259443027</x:v>
      </x:c>
      <x:c r="O1386" s="35" t="n">
        <x:f t="shared" ref="O1386:O1449" si="811">IFERROR((J1386+K1386)/N1386,0)</x:f>
        <x:v>0.22595319085284515</x:v>
      </x:c>
      <x:c r="P1386" s="26" t="b">
        <x:f t="shared" ref="P1386:P1449" si="812">AND(MONTH(A1386)=12,OR(A1387="",YEAR(A1386)&lt;&gt;YEAR(A1387)))</x:f>
        <x:v>0</x:v>
      </x:c>
      <x:c r="Q1386" s="26" t="b">
        <x:f t="shared" ref="Q1386:Q1449" si="813">AND(MOD(MONTH(A1386),3)=0,OR(A1387="",MONTH(A1386)&lt;&gt;MONTH(A1387)))</x:f>
        <x:v>0</x:v>
      </x:c>
      <x:c r="R1386" s="26" t="b">
        <x:f t="shared" ref="R1386:R1449" si="814">OR(O1386&gt;$E$7,O1386&lt;$E$6)</x:f>
        <x:v>0</x:v>
      </x:c>
      <x:c r="S1386" s="26" t="b">
        <x:f t="shared" si="802"/>
        <x:v>0</x:v>
      </x:c>
      <x:c r="T1386" s="26" t="str">
        <x:f t="shared" si="803"/>
        <x:v>不调</x:v>
      </x:c>
      <x:c r="U1386" s="34" t="n">
        <x:f t="shared" ref="U1386:U1449" si="815">IF(OR(T1386="年末+季度",T1386="季度+动态"),N1386*$E$5/2,IF(T1386="季度",(J1386+K1386)/2,IF(T1386="动态",N1386*$E$5*IF(J1386+K1386=0,0.5,J1386/(J1386+K1386)),J1386)))</x:f>
        <x:v>0.16464678059722457</x:v>
      </x:c>
      <x:c r="V1386" s="34" t="n">
        <x:f t="shared" ref="V1386:V1449" si="816">IF(OR(T1386="年末+季度",T1386="季度+动态"),N1386*$E$5/2,IF(T1386="季度",(J1386+K1386)/2,IF(T1386="动态",N1386*$E$5*IF(J1386+K1386=0,0.5,K1386/(J1386+K1386)),K1386)))</x:f>
        <x:v>0.1554749842721175</x:v>
      </x:c>
      <x:c r="W1386" s="34" t="n">
        <x:f t="shared" ref="W1386:W1449" si="817">IF(OR(T1386="年末+季度",T1386="季度+动态",T1386="动态"),N1386*(1-$E$5)*IF(L1386+M1386=0,$B$7/($B$7+$B$8),L1386/(L1386+M1386)),L1386)</x:f>
        <x:v>0.9833128568657968</x:v>
      </x:c>
      <x:c r="X1386" s="34" t="n">
        <x:f t="shared" ref="X1386:X1449" si="818">IF(OR(T1386="年末+季度",T1386="季度+动态",T1386="动态"),N1386*(1-$E$5)*IF(L1386+M1386=0,$B$8/($B$7+$B$8),M1386/(L1386+M1386)),M1386)</x:f>
        <x:v>0.11332680420916366</x:v>
      </x:c>
      <x:c r="Y1386" s="34">
        <x:f t="shared" si="804"/>
        <x:v>0.99998626710299976</x:v>
      </x:c>
      <x:c r="Z1386" s="34" t="n">
        <x:f t="shared" ref="Z1386:Z1449" si="819">U1386*Y1386</x:f>
        <x:v>0.16464451951994521</x:v>
      </x:c>
      <x:c r="AA1386" s="34" t="n">
        <x:f t="shared" ref="AA1386:AA1449" si="820">V1386*Y1386</x:f>
        <x:v>0.15547284915017237</x:v>
      </x:c>
      <x:c r="AB1386" s="34" t="n">
        <x:f t="shared" ref="AB1386:AB1449" si="821">W1386*Y1386</x:f>
        <x:v>0.9832993531316145</x:v>
      </x:c>
      <x:c r="AC1386" s="34" t="n">
        <x:f t="shared" ref="AC1386:AC1449" si="822">X1386*Y1386</x:f>
        <x:v>0.1133252479038341</x:v>
      </x:c>
      <x:c r="AD1386" s="34" t="n">
        <x:f t="shared" ref="AD1386:AD1449" si="823">SUM(Z1386:AC1386)</x:f>
        <x:v>1.416741969705566</x:v>
      </x:c>
      <x:c r="AE1386" s="34">
        <x:f t="shared" si="805"/>
        <x:v>1.4168895199071554</x:v>
      </x:c>
      <x:c r="AF1386" s="33" t="n">
        <x:f t="shared" ref="AF1386:AF1449" si="824">AD1386/AE1386-1</x:f>
        <x:v>-0.00010413670192077618</x:v>
      </x:c>
      <x:c r="AG1386" s="33">
        <x:f t="shared" si="806"/>
        <x:v>-1.0413670192077618E-4</x:v>
      </x:c>
      <x:c r="AH1386" s="30">
        <x:f t="shared" si="807"/>
        <x:v>45838</x:v>
      </x:c>
      <x:c r="AI1386" s="36" t="n">
        <x:f t="shared" ref="AI1386:AI1449" si="825">YEAR(A1386)</x:f>
        <x:v>2025</x:v>
      </x:c>
      <x:c r="AJ1386" s="36" t="n">
        <x:f t="shared" ref="AJ1386:AJ1449" si="826">MONTH(A1386)</x:f>
        <x:v>7</x:v>
      </x:c>
      <x:c r="AK1386" s="26" t="n">
        <x:f t="shared" ref="AK1386:AK1449" si="827">IF(MONTH(A1386)&lt;&gt;MONTH(A1387),1,0)</x:f>
        <x:v>0</x:v>
      </x:c>
      <x:c r="AL1386" s="34">
        <x:f t="shared" si="808"/>
        <x:v>1.3874133545356702</x:v>
      </x:c>
      <x:c r="AM1386" s="35" t="str">
        <x:f t="shared" ref="AM1386:AM1449" si="828">IF(AK1386,AD1386/AL1386-1,"")</x:f>
      </x:c>
      <x:c r="AN1386" s="34">
        <x:f t="shared" si="809"/>
        <x:v>1.4168895199071554</x:v>
      </x:c>
      <x:c r="AO1386" s="35" t="n">
        <x:f t="shared" ref="AO1386:AO1449" si="829">AD1386/AN1386-1</x:f>
        <x:v>-0.00010413670192077618</x:v>
      </x:c>
      <x:c r="AP1386" s="31" t="n">
        <x:f t="shared" ref="AP1386:AP1449" si="830">IFERROR(SUM(Z1386:AC1386)/AD1386,0)</x:f>
        <x:v>1</x:v>
      </x:c>
      <x:c r="AQ1386" s="26" t="b">
        <x:f t="shared" ref="AQ1386:AQ1449" si="831">AND(B1386&gt;0,C1386&gt;0,D1386&gt;0,E1386&gt;0)</x:f>
        <x:v>1</x:v>
      </x:c>
    </x:row>
    <x:row r="1387">
      <x:c r="A1387" s="30" t="n">
        <x:f>'净值底稿'!A1349</x:f>
        <x:v>45861</x:v>
      </x:c>
      <x:c r="B1387" s="32" t="n">
        <x:f>'净值底稿'!F1349</x:f>
        <x:v>2.3561133807163475</x:v>
      </x:c>
      <x:c r="C1387" s="32" t="n">
        <x:f>'净值底稿'!O1349</x:f>
        <x:v>1.5912218399674272</x:v>
      </x:c>
      <x:c r="D1387" s="32" t="n">
        <x:f>'净值底稿'!P1349</x:f>
        <x:v>1.7617</x:v>
      </x:c>
      <x:c r="E1387" s="32" t="n">
        <x:f>'净值底稿'!Q1349</x:f>
        <x:v>2.7488</x:v>
      </x:c>
      <x:c r="F1387" s="33" t="n">
        <x:f t="shared" ref="F1387:F1450" si="832">IFERROR(B1387/B1386-1,0)</x:f>
        <x:v>-0.0037359627135220563</x:v>
      </x:c>
      <x:c r="G1387" s="33" t="n">
        <x:f t="shared" ref="G1387:G1450" si="833">IFERROR(C1387/C1386-1,0)</x:f>
        <x:v>-0.0032858255983034823</x:v>
      </x:c>
      <x:c r="H1387" s="33" t="n">
        <x:f t="shared" ref="H1387:H1450" si="834">IFERROR(D1387/D1386-1,0)</x:f>
        <x:v>-0.001190611180405976</x:v>
      </x:c>
      <x:c r="I1387" s="33" t="n">
        <x:f t="shared" ref="I1387:I1450" si="835">IFERROR(E1387/E1386-1,0)</x:f>
        <x:v>0.010328224354026583</x:v>
      </x:c>
      <x:c r="J1387" s="34" t="n">
        <x:f t="shared" ref="J1387:J1450" si="836">Z1386*(1+F1387)</x:f>
        <x:v>0.16402941373403296</x:v>
      </x:c>
      <x:c r="K1387" s="34" t="n">
        <x:f t="shared" ref="K1387:K1450" si="837">AA1386*(1+G1387)</x:f>
        <x:v>0.15496199248259357</x:v>
      </x:c>
      <x:c r="L1387" s="34" t="n">
        <x:f t="shared" ref="L1387:L1450" si="838">AB1386*(1+H1387)</x:f>
        <x:v>0.98212862592809</x:v>
      </x:c>
      <x:c r="M1387" s="34" t="n">
        <x:f t="shared" ref="M1387:M1450" si="839">AC1386*(1+I1387)</x:f>
        <x:v>0.11449569648916057</x:v>
      </x:c>
      <x:c r="N1387" s="34">
        <x:f t="shared" si="810"/>
        <x:v>1.4156157286338771</x:v>
      </x:c>
      <x:c r="O1387" s="35">
        <x:f t="shared" si="811"/>
        <x:v>0.22533756849711281</x:v>
      </x:c>
      <x:c r="P1387" s="26" t="b">
        <x:f t="shared" si="812"/>
        <x:v>0</x:v>
      </x:c>
      <x:c r="Q1387" s="26" t="b">
        <x:f t="shared" si="813"/>
        <x:v>0</x:v>
      </x:c>
      <x:c r="R1387" s="26" t="b">
        <x:f t="shared" si="814"/>
        <x:v>0</x:v>
      </x:c>
      <x:c r="S1387" s="26" t="b">
        <x:f t="shared" ref="S1387:S1450" si="840">AND(OR(P1387,Q1387,R1387),A1387-AH1386&gt;$E$8)</x:f>
        <x:v>0</x:v>
      </x:c>
      <x:c r="T1387" s="26" t="str">
        <x:f t="shared" ref="T1387:T1450" si="841">IF(NOT(OR(P1387,Q1387,R1387)),"不调",IF(NOT(S1387),"间隔规则跳过",IF(P1387,"年末+季度",IF(AND(Q1387,R1387),"季度+动态",IF(Q1387,"季度","动态")))))</x:f>
        <x:v>不调</x:v>
      </x:c>
      <x:c r="U1387" s="34">
        <x:f t="shared" si="815"/>
        <x:v>0.16402941373403296</x:v>
      </x:c>
      <x:c r="V1387" s="34">
        <x:f t="shared" si="816"/>
        <x:v>0.15496199248259357</x:v>
      </x:c>
      <x:c r="W1387" s="34">
        <x:f t="shared" si="817"/>
        <x:v>0.98212862592809003</x:v>
      </x:c>
      <x:c r="X1387" s="34">
        <x:f t="shared" si="818"/>
        <x:v>0.11449569648916057</x:v>
      </x:c>
      <x:c r="Y1387" s="34" t="n">
        <x:f t="shared" ref="Y1387:Y1450" si="842">POWER(1-$H$5,(A1387-A1386)/$H$8)</x:f>
        <x:v>0.9999862671029998</x:v>
      </x:c>
      <x:c r="Z1387" s="34">
        <x:f t="shared" si="819"/>
        <x:v>0.16402716113498914</x:v>
      </x:c>
      <x:c r="AA1387" s="34">
        <x:f t="shared" si="820"/>
        <x:v>0.15495986440551185</x:v>
      </x:c>
      <x:c r="AB1387" s="34">
        <x:f t="shared" si="821"/>
        <x:v>0.98211513845682918</x:v>
      </x:c>
      <x:c r="AC1387" s="34">
        <x:f t="shared" si="822"/>
        <x:v>0.11449412413155372</x:v>
      </x:c>
      <x:c r="AD1387" s="34">
        <x:f t="shared" si="823"/>
        <x:v>1.4155962881288839</x:v>
      </x:c>
      <x:c r="AE1387" s="34" t="n">
        <x:f t="shared" ref="AE1387:AE1450" si="843">MAX(AE1386,AD1387)</x:f>
        <x:v>1.4168895199071554</x:v>
      </x:c>
      <x:c r="AF1387" s="33">
        <x:f t="shared" si="824"/>
        <x:v>-9.1272591130198144E-4</x:v>
      </x:c>
      <x:c r="AG1387" s="33" t="n">
        <x:f t="shared" ref="AG1387:AG1450" si="844">AD1387/AD1386-1</x:f>
        <x:v>-0.0008086734219642233</x:v>
      </x:c>
      <x:c r="AH1387" s="30" t="n">
        <x:f t="shared" ref="AH1387:AH1450" si="845">IF(OR(T1387="年末+季度",T1387="季度+动态",T1387="季度",T1387="动态"),A1387,AH1386)</x:f>
        <x:v>45838</x:v>
      </x:c>
      <x:c r="AI1387" s="36">
        <x:f t="shared" si="825"/>
        <x:v>2025</x:v>
      </x:c>
      <x:c r="AJ1387" s="36">
        <x:f t="shared" si="826"/>
        <x:v>7</x:v>
      </x:c>
      <x:c r="AK1387" s="26">
        <x:f t="shared" si="827"/>
        <x:v>0</x:v>
      </x:c>
      <x:c r="AL1387" s="34" t="n">
        <x:f t="shared" ref="AL1387:AL1450" si="846">IF(AK1386,AD1386,AL1386)</x:f>
        <x:v>1.3874133545356702</x:v>
      </x:c>
      <x:c r="AM1387" s="35" t="str">
        <x:f t="shared" si="828"/>
      </x:c>
      <x:c r="AN1387" s="34" t="n">
        <x:f t="shared" ref="AN1387:AN1450" si="847">IF(AI1387&lt;&gt;AI1386,AD1387,MAX(AN1386,AD1387))</x:f>
        <x:v>1.4168895199071554</x:v>
      </x:c>
      <x:c r="AO1387" s="35">
        <x:f t="shared" si="829"/>
        <x:v>-9.1272591130198144E-4</x:v>
      </x:c>
      <x:c r="AP1387" s="31">
        <x:f t="shared" si="830"/>
        <x:v>1</x:v>
      </x:c>
      <x:c r="AQ1387" s="26" t="b">
        <x:f t="shared" si="831"/>
        <x:v>1</x:v>
      </x:c>
    </x:row>
    <x:row r="1388">
      <x:c r="A1388" s="30" t="n">
        <x:f>'净值底稿'!A1350</x:f>
        <x:v>45862</x:v>
      </x:c>
      <x:c r="B1388" s="32" t="n">
        <x:f>'净值底稿'!F1350</x:f>
        <x:v>2.35962990664501</x:v>
      </x:c>
      <x:c r="C1388" s="32" t="n">
        <x:f>'净值底稿'!O1350</x:f>
        <x:v>1.6063720652496785</x:v>
      </x:c>
      <x:c r="D1388" s="32" t="n">
        <x:f>'净值底稿'!P1350</x:f>
        <x:v>1.7573</x:v>
      </x:c>
      <x:c r="E1388" s="32" t="n">
        <x:f>'净值底稿'!Q1350</x:f>
        <x:v>2.7033</x:v>
      </x:c>
      <x:c r="F1388" s="33">
        <x:f t="shared" si="832"/>
        <x:v>1.4925113355934716E-3</x:v>
      </x:c>
      <x:c r="G1388" s="33">
        <x:f t="shared" si="833"/>
        <x:v>9.5211270369199852E-3</x:v>
      </x:c>
      <x:c r="H1388" s="33">
        <x:f t="shared" si="834"/>
        <x:v>-2.497587557472869E-3</x:v>
      </x:c>
      <x:c r="I1388" s="33">
        <x:f t="shared" si="835"/>
        <x:v>-1.6552677532013949E-2</x:v>
      </x:c>
      <x:c r="J1388" s="34">
        <x:f t="shared" si="836"/>
        <x:v>0.16427197353232834</x:v>
      </x:c>
      <x:c r="K1388" s="34">
        <x:f t="shared" si="837"/>
        <x:v>0.15643525696014063</x:v>
      </x:c>
      <x:c r="L1388" s="34">
        <x:f t="shared" si="838"/>
        <x:v>0.97966221990701363</x:v>
      </x:c>
      <x:c r="M1388" s="34">
        <x:f t="shared" si="839"/>
        <x:v>0.11259893981549372</x:v>
      </x:c>
      <x:c r="N1388" s="34">
        <x:f t="shared" si="810"/>
        <x:v>1.4129683902149761</x:v>
      </x:c>
      <x:c r="O1388" s="35">
        <x:f t="shared" si="811"/>
        <x:v>0.22697410127035819</x:v>
      </x:c>
      <x:c r="P1388" s="26" t="b">
        <x:f t="shared" si="812"/>
        <x:v>0</x:v>
      </x:c>
      <x:c r="Q1388" s="26" t="b">
        <x:f t="shared" si="813"/>
        <x:v>0</x:v>
      </x:c>
      <x:c r="R1388" s="26" t="b">
        <x:f t="shared" si="814"/>
        <x:v>0</x:v>
      </x:c>
      <x:c r="S1388" s="26" t="b">
        <x:f t="shared" si="840"/>
        <x:v>0</x:v>
      </x:c>
      <x:c r="T1388" s="26" t="str">
        <x:f t="shared" si="841"/>
        <x:v>不调</x:v>
      </x:c>
      <x:c r="U1388" s="34">
        <x:f t="shared" si="815"/>
        <x:v>0.16427197353232834</x:v>
      </x:c>
      <x:c r="V1388" s="34">
        <x:f t="shared" si="816"/>
        <x:v>0.15643525696014063</x:v>
      </x:c>
      <x:c r="W1388" s="34">
        <x:f t="shared" si="817"/>
        <x:v>0.97966221990701363</x:v>
      </x:c>
      <x:c r="X1388" s="34">
        <x:f t="shared" si="818"/>
        <x:v>0.11259893981549372</x:v>
      </x:c>
      <x:c r="Y1388" s="34">
        <x:f t="shared" si="842"/>
        <x:v>0.99998626710299976</x:v>
      </x:c>
      <x:c r="Z1388" s="34">
        <x:f t="shared" si="819"/>
        <x:v>0.1642697176022358</x:v>
      </x:c>
      <x:c r="AA1388" s="34">
        <x:f t="shared" si="820"/>
        <x:v>0.1564331086508696</x:v>
      </x:c>
      <x:c r="AB1388" s="34">
        <x:f t="shared" si="821"/>
        <x:v>0.97964876630665265</x:v>
      </x:c>
      <x:c r="AC1388" s="34">
        <x:f t="shared" si="822"/>
        <x:v>0.11259739350585091</x:v>
      </x:c>
      <x:c r="AD1388" s="34">
        <x:f t="shared" si="823"/>
        <x:v>1.412948986065609</x:v>
      </x:c>
      <x:c r="AE1388" s="34">
        <x:f t="shared" si="843"/>
        <x:v>1.4168895199071554</x:v>
      </x:c>
      <x:c r="AF1388" s="33">
        <x:f t="shared" si="824"/>
        <x:v>-2.7811158076774811E-3</x:v>
      </x:c>
      <x:c r="AG1388" s="33">
        <x:f t="shared" si="844"/>
        <x:v>-1.8700967821652092E-3</x:v>
      </x:c>
      <x:c r="AH1388" s="30">
        <x:f t="shared" si="845"/>
        <x:v>45838</x:v>
      </x:c>
      <x:c r="AI1388" s="36">
        <x:f t="shared" si="825"/>
        <x:v>2025</x:v>
      </x:c>
      <x:c r="AJ1388" s="36">
        <x:f t="shared" si="826"/>
        <x:v>7</x:v>
      </x:c>
      <x:c r="AK1388" s="26">
        <x:f t="shared" si="827"/>
        <x:v>0</x:v>
      </x:c>
      <x:c r="AL1388" s="34">
        <x:f t="shared" si="846"/>
        <x:v>1.3874133545356702</x:v>
      </x:c>
      <x:c r="AM1388" s="35" t="str">
        <x:f t="shared" si="828"/>
      </x:c>
      <x:c r="AN1388" s="34">
        <x:f t="shared" si="847"/>
        <x:v>1.4168895199071554</x:v>
      </x:c>
      <x:c r="AO1388" s="35">
        <x:f t="shared" si="829"/>
        <x:v>-2.7811158076774811E-3</x:v>
      </x:c>
      <x:c r="AP1388" s="31">
        <x:f t="shared" si="830"/>
        <x:v>1</x:v>
      </x:c>
      <x:c r="AQ1388" s="26" t="b">
        <x:f t="shared" si="831"/>
        <x:v>1</x:v>
      </x:c>
    </x:row>
    <x:row r="1389">
      <x:c r="A1389" s="30" t="n">
        <x:f>'净值底稿'!A1351</x:f>
        <x:v>45863</x:v>
      </x:c>
      <x:c r="B1389" s="32" t="n">
        <x:f>'净值底稿'!F1351</x:f>
        <x:v>2.366526235915325</x:v>
      </x:c>
      <x:c r="C1389" s="32" t="n">
        <x:f>'净值底稿'!O1351</x:f>
        <x:v>1.6075063662958218</x:v>
      </x:c>
      <x:c r="D1389" s="32" t="n">
        <x:f>'净值底稿'!P1351</x:f>
        <x:v>1.757</x:v>
      </x:c>
      <x:c r="E1389" s="32" t="n">
        <x:f>'净值底稿'!Q1351</x:f>
        <x:v>2.6984</x:v>
      </x:c>
      <x:c r="F1389" s="33">
        <x:f t="shared" si="832"/>
        <x:v>2.922631744450177E-3</x:v>
      </x:c>
      <x:c r="G1389" s="33">
        <x:f t="shared" si="833"/>
        <x:v>7.0612597833430435E-4</x:v>
      </x:c>
      <x:c r="H1389" s="33">
        <x:f t="shared" si="834"/>
        <x:v>-1.7071643999322372E-4</x:v>
      </x:c>
      <x:c r="I1389" s="33">
        <x:f t="shared" si="835"/>
        <x:v>-1.812599415529248E-3</x:v>
      </x:c>
      <x:c r="J1389" s="34">
        <x:f t="shared" si="836"/>
        <x:v>0.16474981749355197</x:v>
      </x:c>
      <x:c r="K1389" s="34">
        <x:f t="shared" si="837"/>
        <x:v>0.15654357013275957</x:v>
      </x:c>
      <x:c r="L1389" s="34">
        <x:f t="shared" si="838"/>
        <x:v>0.97948152415682499</x:v>
      </x:c>
      <x:c r="M1389" s="34">
        <x:f t="shared" si="839"/>
        <x:v>0.11239329953619208</x:v>
      </x:c>
      <x:c r="N1389" s="34">
        <x:f t="shared" si="810"/>
        <x:v>1.4131682113193287</x:v>
      </x:c>
      <x:c r="O1389" s="35">
        <x:f t="shared" si="811"/>
        <x:v>0.22735678955469371</x:v>
      </x:c>
      <x:c r="P1389" s="26" t="b">
        <x:f t="shared" si="812"/>
        <x:v>0</x:v>
      </x:c>
      <x:c r="Q1389" s="26" t="b">
        <x:f t="shared" si="813"/>
        <x:v>0</x:v>
      </x:c>
      <x:c r="R1389" s="26" t="b">
        <x:f t="shared" si="814"/>
        <x:v>0</x:v>
      </x:c>
      <x:c r="S1389" s="26" t="b">
        <x:f t="shared" si="840"/>
        <x:v>0</x:v>
      </x:c>
      <x:c r="T1389" s="26" t="str">
        <x:f t="shared" si="841"/>
        <x:v>不调</x:v>
      </x:c>
      <x:c r="U1389" s="34">
        <x:f t="shared" si="815"/>
        <x:v>0.16474981749355197</x:v>
      </x:c>
      <x:c r="V1389" s="34">
        <x:f t="shared" si="816"/>
        <x:v>0.15654357013275957</x:v>
      </x:c>
      <x:c r="W1389" s="34">
        <x:f t="shared" si="817"/>
        <x:v>0.97948152415682499</x:v>
      </x:c>
      <x:c r="X1389" s="34">
        <x:f t="shared" si="818"/>
        <x:v>0.11239329953619208</x:v>
      </x:c>
      <x:c r="Y1389" s="34">
        <x:f t="shared" si="842"/>
        <x:v>0.99998626710299976</x:v>
      </x:c>
      <x:c r="Z1389" s="34">
        <x:f t="shared" si="819"/>
        <x:v>0.16474755500127752</x:v>
      </x:c>
      <x:c r="AA1389" s="34">
        <x:f t="shared" si="820"/>
        <x:v>0.15654142033603488</x:v>
      </x:c>
      <x:c r="AB1389" s="34">
        <x:f t="shared" si="821"/>
        <x:v>0.97946807303794015</x:v>
      </x:c>
      <x:c r="AC1389" s="34">
        <x:f t="shared" si="822"/>
        <x:v>0.11239175605058603</x:v>
      </x:c>
      <x:c r="AD1389" s="34">
        <x:f t="shared" si="823"/>
        <x:v>1.4131488044258387</x:v>
      </x:c>
      <x:c r="AE1389" s="34">
        <x:f t="shared" si="843"/>
        <x:v>1.4168895199071554</x:v>
      </x:c>
      <x:c r="AF1389" s="33">
        <x:f t="shared" si="824"/>
        <x:v>-2.6400897379506016E-3</x:v>
      </x:c>
      <x:c r="AG1389" s="33">
        <x:f t="shared" si="844"/>
        <x:v>1.4141937338174593E-4</x:v>
      </x:c>
      <x:c r="AH1389" s="30">
        <x:f t="shared" si="845"/>
        <x:v>45838</x:v>
      </x:c>
      <x:c r="AI1389" s="36">
        <x:f t="shared" si="825"/>
        <x:v>2025</x:v>
      </x:c>
      <x:c r="AJ1389" s="36">
        <x:f t="shared" si="826"/>
        <x:v>7</x:v>
      </x:c>
      <x:c r="AK1389" s="26">
        <x:f t="shared" si="827"/>
        <x:v>0</x:v>
      </x:c>
      <x:c r="AL1389" s="34">
        <x:f t="shared" si="846"/>
        <x:v>1.3874133545356702</x:v>
      </x:c>
      <x:c r="AM1389" s="35" t="str">
        <x:f t="shared" si="828"/>
      </x:c>
      <x:c r="AN1389" s="34">
        <x:f t="shared" si="847"/>
        <x:v>1.4168895199071554</x:v>
      </x:c>
      <x:c r="AO1389" s="35">
        <x:f t="shared" si="829"/>
        <x:v>-2.6400897379506016E-3</x:v>
      </x:c>
      <x:c r="AP1389" s="31">
        <x:f t="shared" si="830"/>
        <x:v>1</x:v>
      </x:c>
      <x:c r="AQ1389" s="26" t="b">
        <x:f t="shared" si="831"/>
        <x:v>1</x:v>
      </x:c>
    </x:row>
    <x:row r="1390">
      <x:c r="A1390" s="30" t="n">
        <x:f>'净值底稿'!A1352</x:f>
        <x:v>45866</x:v>
      </x:c>
      <x:c r="B1390" s="32" t="n">
        <x:f>'净值底稿'!F1352</x:f>
        <x:v>2.4255210324411025</x:v>
      </x:c>
      <x:c r="C1390" s="32" t="n">
        <x:f>'净值底稿'!O1352</x:f>
        <x:v>1.616595949651931</x:v>
      </x:c>
      <x:c r="D1390" s="32" t="n">
        <x:f>'净值底稿'!P1352</x:f>
        <x:v>1.7595</x:v>
      </x:c>
      <x:c r="E1390" s="32" t="n">
        <x:f>'净值底稿'!Q1352</x:f>
        <x:v>2.6898</x:v>
      </x:c>
      <x:c r="F1390" s="33">
        <x:f t="shared" si="832"/>
        <x:v>2.4928858015791144E-2</x:v>
      </x:c>
      <x:c r="G1390" s="33">
        <x:f t="shared" si="833"/>
        <x:v>5.6544618091027843E-3</x:v>
      </x:c>
      <x:c r="H1390" s="33">
        <x:f t="shared" si="834"/>
        <x:v>1.422879908935748E-3</x:v>
      </x:c>
      <x:c r="I1390" s="33">
        <x:f t="shared" si="835"/>
        <x:v>-3.1870738215238337E-3</x:v>
      </x:c>
      <x:c r="J1390" s="34">
        <x:f t="shared" si="836"/>
        <x:v>0.16885452340835311</x:v>
      </x:c>
      <x:c r="K1390" s="34">
        <x:f t="shared" si="837"/>
        <x:v>0.15742657781886771</x:v>
      </x:c>
      <x:c r="L1390" s="34">
        <x:f t="shared" si="838"/>
        <x:v>0.98086173848050984</x:v>
      </x:c>
      <x:c r="M1390" s="34">
        <x:f t="shared" si="839"/>
        <x:v>0.11203355522712212</x:v>
      </x:c>
      <x:c r="N1390" s="34">
        <x:f t="shared" si="810"/>
        <x:v>1.4191763949348528</x:v>
      </x:c>
      <x:c r="O1390" s="35">
        <x:f t="shared" si="811"/>
        <x:v>0.22990877130689502</x:v>
      </x:c>
      <x:c r="P1390" s="26" t="b">
        <x:f t="shared" si="812"/>
        <x:v>0</x:v>
      </x:c>
      <x:c r="Q1390" s="26" t="b">
        <x:f t="shared" si="813"/>
        <x:v>0</x:v>
      </x:c>
      <x:c r="R1390" s="26" t="b">
        <x:f t="shared" si="814"/>
        <x:v>0</x:v>
      </x:c>
      <x:c r="S1390" s="26" t="b">
        <x:f t="shared" si="840"/>
        <x:v>0</x:v>
      </x:c>
      <x:c r="T1390" s="26" t="str">
        <x:f t="shared" si="841"/>
        <x:v>不调</x:v>
      </x:c>
      <x:c r="U1390" s="34">
        <x:f t="shared" si="815"/>
        <x:v>0.16885452340835311</x:v>
      </x:c>
      <x:c r="V1390" s="34">
        <x:f t="shared" si="816"/>
        <x:v>0.15742657781886771</x:v>
      </x:c>
      <x:c r="W1390" s="34">
        <x:f t="shared" si="817"/>
        <x:v>0.98086173848050984</x:v>
      </x:c>
      <x:c r="X1390" s="34">
        <x:f t="shared" si="818"/>
        <x:v>0.11203355522712212</x:v>
      </x:c>
      <x:c r="Y1390" s="34">
        <x:f t="shared" si="842"/>
        <x:v>0.99995880187477393</x:v>
      </x:c>
      <x:c r="Z1390" s="34">
        <x:f t="shared" si="819"/>
        <x:v>0.16884756691855274</x:v>
      </x:c>
      <x:c r="AA1390" s="34">
        <x:f t="shared" si="820"/>
        <x:v>0.15742009213900082</x:v>
      </x:c>
      <x:c r="AB1390" s="34">
        <x:f t="shared" si="821"/>
        <x:v>0.98082132881577844</x:v>
      </x:c>
      <x:c r="AC1390" s="34">
        <x:f t="shared" si="822"/>
        <x:v>0.11202893965468436</x:v>
      </x:c>
      <x:c r="AD1390" s="34">
        <x:f t="shared" si="823"/>
        <x:v>1.4191179275280164</x:v>
      </x:c>
      <x:c r="AE1390" s="34">
        <x:f t="shared" si="843"/>
        <x:v>1.4191179275280164</x:v>
      </x:c>
      <x:c r="AF1390" s="33">
        <x:f t="shared" si="824"/>
        <x:v>0</x:v>
      </x:c>
      <x:c r="AG1390" s="33">
        <x:f t="shared" si="844"/>
        <x:v>4.2239876533052279E-3</x:v>
      </x:c>
      <x:c r="AH1390" s="30">
        <x:f t="shared" si="845"/>
        <x:v>45838</x:v>
      </x:c>
      <x:c r="AI1390" s="36">
        <x:f t="shared" si="825"/>
        <x:v>2025</x:v>
      </x:c>
      <x:c r="AJ1390" s="36">
        <x:f t="shared" si="826"/>
        <x:v>7</x:v>
      </x:c>
      <x:c r="AK1390" s="26">
        <x:f t="shared" si="827"/>
        <x:v>0</x:v>
      </x:c>
      <x:c r="AL1390" s="34">
        <x:f t="shared" si="846"/>
        <x:v>1.3874133545356702</x:v>
      </x:c>
      <x:c r="AM1390" s="35" t="str">
        <x:f t="shared" si="828"/>
      </x:c>
      <x:c r="AN1390" s="34">
        <x:f t="shared" si="847"/>
        <x:v>1.4191179275280164</x:v>
      </x:c>
      <x:c r="AO1390" s="35">
        <x:f t="shared" si="829"/>
        <x:v>0</x:v>
      </x:c>
      <x:c r="AP1390" s="31">
        <x:f t="shared" si="830"/>
        <x:v>1</x:v>
      </x:c>
      <x:c r="AQ1390" s="26" t="b">
        <x:f t="shared" si="831"/>
        <x:v>1</x:v>
      </x:c>
    </x:row>
    <x:row r="1391">
      <x:c r="A1391" s="30" t="n">
        <x:f>'净值底稿'!A1353</x:f>
        <x:v>45867</x:v>
      </x:c>
      <x:c r="B1391" s="32" t="n">
        <x:f>'净值底稿'!F1353</x:f>
        <x:v>2.50766629991338</x:v>
      </x:c>
      <x:c r="C1391" s="32" t="n">
        <x:f>'净值底稿'!O1353</x:f>
        <x:v>1.6232990356778396</x:v>
      </x:c>
      <x:c r="D1391" s="32" t="n">
        <x:f>'净值底稿'!P1353</x:f>
        <x:v>1.7555</x:v>
      </x:c>
      <x:c r="E1391" s="32" t="n">
        <x:f>'净值底稿'!Q1353</x:f>
        <x:v>2.6761</x:v>
      </x:c>
      <x:c r="F1391" s="33">
        <x:f t="shared" si="832"/>
        <x:v>3.3867060468077748E-2</x:v>
      </x:c>
      <x:c r="G1391" s="33">
        <x:f t="shared" si="833"/>
        <x:v>4.146420153626984E-3</x:v>
      </x:c>
      <x:c r="H1391" s="33">
        <x:f t="shared" si="834"/>
        <x:v>-2.2733731173628646E-3</x:v>
      </x:c>
      <x:c r="I1391" s="33">
        <x:f t="shared" si="835"/>
        <x:v>-5.0933154881404041E-3</x:v>
      </x:c>
      <x:c r="J1391" s="34">
        <x:f t="shared" si="836"/>
        <x:v>0.17456593767727116</x:v>
      </x:c>
      <x:c r="K1391" s="34">
        <x:f t="shared" si="837"/>
        <x:v>0.15807282198163181</x:v>
      </x:c>
      <x:c r="L1391" s="34">
        <x:f t="shared" si="838"/>
        <x:v>0.97859155597391256</x:v>
      </x:c>
      <x:c r="M1391" s="34">
        <x:f t="shared" si="839"/>
        <x:v>0.1114583409212212</x:v>
      </x:c>
      <x:c r="N1391" s="34">
        <x:f t="shared" si="810"/>
        <x:v>1.4226886565540369</x:v>
      </x:c>
      <x:c r="O1391" s="35">
        <x:f t="shared" si="811"/>
        <x:v>0.23380994719154044</x:v>
      </x:c>
      <x:c r="P1391" s="26" t="b">
        <x:f t="shared" si="812"/>
        <x:v>0</x:v>
      </x:c>
      <x:c r="Q1391" s="26" t="b">
        <x:f t="shared" si="813"/>
        <x:v>0</x:v>
      </x:c>
      <x:c r="R1391" s="26" t="b">
        <x:f t="shared" si="814"/>
        <x:v>0</x:v>
      </x:c>
      <x:c r="S1391" s="26" t="b">
        <x:f t="shared" si="840"/>
        <x:v>0</x:v>
      </x:c>
      <x:c r="T1391" s="26" t="str">
        <x:f t="shared" si="841"/>
        <x:v>不调</x:v>
      </x:c>
      <x:c r="U1391" s="34">
        <x:f t="shared" si="815"/>
        <x:v>0.17456593767727116</x:v>
      </x:c>
      <x:c r="V1391" s="34">
        <x:f t="shared" si="816"/>
        <x:v>0.15807282198163181</x:v>
      </x:c>
      <x:c r="W1391" s="34">
        <x:f t="shared" si="817"/>
        <x:v>0.97859155597391256</x:v>
      </x:c>
      <x:c r="X1391" s="34">
        <x:f t="shared" si="818"/>
        <x:v>0.1114583409212212</x:v>
      </x:c>
      <x:c r="Y1391" s="34">
        <x:f t="shared" si="842"/>
        <x:v>0.99998626710299976</x:v>
      </x:c>
      <x:c r="Z1391" s="34">
        <x:f t="shared" si="819"/>
        <x:v>0.17456354038122929</x:v>
      </x:c>
      <x:c r="AA1391" s="34">
        <x:f t="shared" si="820"/>
        <x:v>0.158070651183849</x:v>
      </x:c>
      <x:c r="AB1391" s="34">
        <x:f t="shared" si="821"/>
        <x:v>0.97857811707686904</x:v>
      </x:c>
      <x:c r="AC1391" s="34">
        <x:f t="shared" si="822"/>
        <x:v>0.1114568102753055</x:v>
      </x:c>
      <x:c r="AD1391" s="34">
        <x:f t="shared" si="823"/>
        <x:v>1.4226691189172529</x:v>
      </x:c>
      <x:c r="AE1391" s="34">
        <x:f t="shared" si="843"/>
        <x:v>1.4226691189172529</x:v>
      </x:c>
      <x:c r="AF1391" s="33">
        <x:f t="shared" si="824"/>
        <x:v>0</x:v>
      </x:c>
      <x:c r="AG1391" s="33">
        <x:f t="shared" si="844"/>
        <x:v>2.5023934377479407E-3</x:v>
      </x:c>
      <x:c r="AH1391" s="30">
        <x:f t="shared" si="845"/>
        <x:v>45838</x:v>
      </x:c>
      <x:c r="AI1391" s="36">
        <x:f t="shared" si="825"/>
        <x:v>2025</x:v>
      </x:c>
      <x:c r="AJ1391" s="36">
        <x:f t="shared" si="826"/>
        <x:v>7</x:v>
      </x:c>
      <x:c r="AK1391" s="26">
        <x:f t="shared" si="827"/>
        <x:v>0</x:v>
      </x:c>
      <x:c r="AL1391" s="34">
        <x:f t="shared" si="846"/>
        <x:v>1.3874133545356702</x:v>
      </x:c>
      <x:c r="AM1391" s="35" t="str">
        <x:f t="shared" si="828"/>
      </x:c>
      <x:c r="AN1391" s="34">
        <x:f t="shared" si="847"/>
        <x:v>1.4226691189172529</x:v>
      </x:c>
      <x:c r="AO1391" s="35">
        <x:f t="shared" si="829"/>
        <x:v>0</x:v>
      </x:c>
      <x:c r="AP1391" s="31">
        <x:f t="shared" si="830"/>
        <x:v>1</x:v>
      </x:c>
      <x:c r="AQ1391" s="26" t="b">
        <x:f t="shared" si="831"/>
        <x:v>1</x:v>
      </x:c>
    </x:row>
    <x:row r="1392">
      <x:c r="A1392" s="30" t="n">
        <x:f>'净值底稿'!A1354</x:f>
        <x:v>45868</x:v>
      </x:c>
      <x:c r="B1392" s="32" t="n">
        <x:f>'净值底稿'!F1354</x:f>
        <x:v>2.498708769633585</x:v>
      </x:c>
      <x:c r="C1392" s="32" t="n">
        <x:f>'净值底稿'!O1354</x:f>
        <x:v>1.6163294131189536</x:v>
      </x:c>
      <x:c r="D1392" s="32" t="n">
        <x:f>'净值底稿'!P1354</x:f>
        <x:v>1.7571</x:v>
      </x:c>
      <x:c r="E1392" s="32" t="n">
        <x:f>'净值底稿'!Q1354</x:f>
        <x:v>2.6828</x:v>
      </x:c>
      <x:c r="F1392" s="33">
        <x:f t="shared" si="832"/>
        <x:v>-3.5720583237507375E-3</x:v>
      </x:c>
      <x:c r="G1392" s="33">
        <x:f t="shared" si="833"/>
        <x:v>-4.2934926995602529E-3</x:v>
      </x:c>
      <x:c r="H1392" s="33">
        <x:f t="shared" si="834"/>
        <x:v>9.114212475078709E-4</x:v>
      </x:c>
      <x:c r="I1392" s="33">
        <x:f t="shared" si="835"/>
        <x:v>2.5036433616083542E-3</x:v>
      </x:c>
      <x:c r="J1392" s="34">
        <x:f t="shared" si="836"/>
        <x:v>0.17393998923378712</x:v>
      </x:c>
      <x:c r="K1392" s="34">
        <x:f t="shared" si="837"/>
        <x:v>0.15739197599697641</x:v>
      </x:c>
      <x:c r="L1392" s="34">
        <x:f t="shared" si="838"/>
        <x:v>0.97947001396511912</x:v>
      </x:c>
      <x:c r="M1392" s="34">
        <x:f t="shared" si="839"/>
        <x:v>0.11173585837845731</x:v>
      </x:c>
      <x:c r="N1392" s="34">
        <x:f t="shared" si="810"/>
        <x:v>1.42253783757434</x:v>
      </x:c>
      <x:c r="O1392" s="35">
        <x:f t="shared" si="811"/>
        <x:v>0.23291610000036186</x:v>
      </x:c>
      <x:c r="P1392" s="26" t="b">
        <x:f t="shared" si="812"/>
        <x:v>0</x:v>
      </x:c>
      <x:c r="Q1392" s="26" t="b">
        <x:f t="shared" si="813"/>
        <x:v>0</x:v>
      </x:c>
      <x:c r="R1392" s="26" t="b">
        <x:f t="shared" si="814"/>
        <x:v>0</x:v>
      </x:c>
      <x:c r="S1392" s="26" t="b">
        <x:f t="shared" si="840"/>
        <x:v>0</x:v>
      </x:c>
      <x:c r="T1392" s="26" t="str">
        <x:f t="shared" si="841"/>
        <x:v>不调</x:v>
      </x:c>
      <x:c r="U1392" s="34">
        <x:f t="shared" si="815"/>
        <x:v>0.17393998923378712</x:v>
      </x:c>
      <x:c r="V1392" s="34">
        <x:f t="shared" si="816"/>
        <x:v>0.15739197599697641</x:v>
      </x:c>
      <x:c r="W1392" s="34">
        <x:f t="shared" si="817"/>
        <x:v>0.97947001396511912</x:v>
      </x:c>
      <x:c r="X1392" s="34">
        <x:f t="shared" si="818"/>
        <x:v>0.11173585837845731</x:v>
      </x:c>
      <x:c r="Y1392" s="34">
        <x:f t="shared" si="842"/>
        <x:v>0.99998626710299976</x:v>
      </x:c>
      <x:c r="Z1392" s="34">
        <x:f t="shared" si="819"/>
        <x:v>0.17393760053383076</x:v>
      </x:c>
      <x:c r="AA1392" s="34">
        <x:f t="shared" si="820"/>
        <x:v>0.15738981454918138</x:v>
      </x:c>
      <x:c r="AB1392" s="34">
        <x:f t="shared" si="821"/>
        <x:v>0.97945656300430251</x:v>
      </x:c>
      <x:c r="AC1392" s="34">
        <x:f t="shared" si="822"/>
        <x:v>0.11173432392142298</x:v>
      </x:c>
      <x:c r="AD1392" s="34">
        <x:f t="shared" si="823"/>
        <x:v>1.4225183020087375</x:v>
      </x:c>
      <x:c r="AE1392" s="34">
        <x:f t="shared" si="843"/>
        <x:v>1.4226691189172529</x:v>
      </x:c>
      <x:c r="AF1392" s="33">
        <x:f t="shared" si="824"/>
        <x:v>-1.0600982794239933E-4</x:v>
      </x:c>
      <x:c r="AG1392" s="33">
        <x:f t="shared" si="844"/>
        <x:v>-1.0600982794239933E-4</x:v>
      </x:c>
      <x:c r="AH1392" s="30">
        <x:f t="shared" si="845"/>
        <x:v>45838</x:v>
      </x:c>
      <x:c r="AI1392" s="36">
        <x:f t="shared" si="825"/>
        <x:v>2025</x:v>
      </x:c>
      <x:c r="AJ1392" s="36">
        <x:f t="shared" si="826"/>
        <x:v>7</x:v>
      </x:c>
      <x:c r="AK1392" s="26">
        <x:f t="shared" si="827"/>
        <x:v>0</x:v>
      </x:c>
      <x:c r="AL1392" s="34">
        <x:f t="shared" si="846"/>
        <x:v>1.3874133545356702</x:v>
      </x:c>
      <x:c r="AM1392" s="35" t="str">
        <x:f t="shared" si="828"/>
      </x:c>
      <x:c r="AN1392" s="34">
        <x:f t="shared" si="847"/>
        <x:v>1.4226691189172529</x:v>
      </x:c>
      <x:c r="AO1392" s="35">
        <x:f t="shared" si="829"/>
        <x:v>-1.0600982794239933E-4</x:v>
      </x:c>
      <x:c r="AP1392" s="31">
        <x:f t="shared" si="830"/>
        <x:v>1</x:v>
      </x:c>
      <x:c r="AQ1392" s="26" t="b">
        <x:f t="shared" si="831"/>
        <x:v>1</x:v>
      </x:c>
    </x:row>
    <x:row r="1393">
      <x:c r="A1393" s="30" t="n">
        <x:f>'净值底稿'!A1355</x:f>
        <x:v>45869</x:v>
      </x:c>
      <x:c r="B1393" s="32" t="n">
        <x:f>'净值底稿'!F1355</x:f>
        <x:v>2.5106756958781373</x:v>
      </x:c>
      <x:c r="C1393" s="32" t="n">
        <x:f>'净值底稿'!O1355</x:f>
        <x:v>1.5983704666641145</x:v>
      </x:c>
      <x:c r="D1393" s="32" t="n">
        <x:f>'净值底稿'!P1355</x:f>
        <x:v>1.7603</x:v>
      </x:c>
      <x:c r="E1393" s="32" t="n">
        <x:f>'净值底稿'!Q1355</x:f>
        <x:v>2.6745</x:v>
      </x:c>
      <x:c r="F1393" s="33">
        <x:f t="shared" si="832"/>
        <x:v>4.7892441047889811E-3</x:v>
      </x:c>
      <x:c r="G1393" s="33">
        <x:f t="shared" si="833"/>
        <x:v>-1.1110944532144895E-2</x:v>
      </x:c>
      <x:c r="H1393" s="33">
        <x:f t="shared" si="834"/>
        <x:v>1.8211826304705969E-3</x:v>
      </x:c>
      <x:c r="I1393" s="33">
        <x:f t="shared" si="835"/>
        <x:v>-3.09378261517812E-3</x:v>
      </x:c>
      <x:c r="J1393" s="34">
        <x:f t="shared" si="836"/>
        <x:v>0.17477063016178854</x:v>
      </x:c>
      <x:c r="K1393" s="34">
        <x:f t="shared" si="837"/>
        <x:v>0.15564106504980085</x:v>
      </x:c>
      <x:c r="L1393" s="34">
        <x:f t="shared" si="838"/>
        <x:v>0.98124033228414642</x:v>
      </x:c>
      <x:c r="M1393" s="34">
        <x:f t="shared" si="839"/>
        <x:v>0.11138864221255619</x:v>
      </x:c>
      <x:c r="N1393" s="34">
        <x:f t="shared" si="810"/>
        <x:v>1.4230406697082922</x:v>
      </x:c>
      <x:c r="O1393" s="35">
        <x:f t="shared" si="811"/>
        <x:v>0.23218710627526915</x:v>
      </x:c>
      <x:c r="P1393" s="26" t="b">
        <x:f t="shared" si="812"/>
        <x:v>0</x:v>
      </x:c>
      <x:c r="Q1393" s="26" t="b">
        <x:f t="shared" si="813"/>
        <x:v>0</x:v>
      </x:c>
      <x:c r="R1393" s="26" t="b">
        <x:f t="shared" si="814"/>
        <x:v>0</x:v>
      </x:c>
      <x:c r="S1393" s="26" t="b">
        <x:f t="shared" si="840"/>
        <x:v>0</x:v>
      </x:c>
      <x:c r="T1393" s="26" t="str">
        <x:f t="shared" si="841"/>
        <x:v>不调</x:v>
      </x:c>
      <x:c r="U1393" s="34">
        <x:f t="shared" si="815"/>
        <x:v>0.17477063016178854</x:v>
      </x:c>
      <x:c r="V1393" s="34">
        <x:f t="shared" si="816"/>
        <x:v>0.15564106504980085</x:v>
      </x:c>
      <x:c r="W1393" s="34">
        <x:f t="shared" si="817"/>
        <x:v>0.98124033228414642</x:v>
      </x:c>
      <x:c r="X1393" s="34">
        <x:f t="shared" si="818"/>
        <x:v>0.11138864221255619</x:v>
      </x:c>
      <x:c r="Y1393" s="34">
        <x:f t="shared" si="842"/>
        <x:v>0.99998626710299976</x:v>
      </x:c>
      <x:c r="Z1393" s="34">
        <x:f t="shared" si="819"/>
        <x:v>0.17476823005472586</x:v>
      </x:c>
      <x:c r="AA1393" s="34">
        <x:f t="shared" si="820"/>
        <x:v>0.15563892764708551</x:v>
      </x:c>
      <x:c r="AB1393" s="34">
        <x:f t="shared" si="821"/>
        <x:v>0.98122685701173074</x:v>
      </x:c>
      <x:c r="AC1393" s="34">
        <x:f t="shared" si="822"/>
        <x:v>0.11138711252380569</x:v>
      </x:c>
      <x:c r="AD1393" s="34">
        <x:f t="shared" si="823"/>
        <x:v>1.4230211272373479</x:v>
      </x:c>
      <x:c r="AE1393" s="34">
        <x:f t="shared" si="843"/>
        <x:v>1.4230211272373479</x:v>
      </x:c>
      <x:c r="AF1393" s="33">
        <x:f t="shared" si="824"/>
        <x:v>0</x:v>
      </x:c>
      <x:c r="AG1393" s="33">
        <x:f t="shared" si="844"/>
        <x:v>3.5347540196872806E-4</x:v>
      </x:c>
      <x:c r="AH1393" s="30">
        <x:f t="shared" si="845"/>
        <x:v>45838</x:v>
      </x:c>
      <x:c r="AI1393" s="36">
        <x:f t="shared" si="825"/>
        <x:v>2025</x:v>
      </x:c>
      <x:c r="AJ1393" s="36">
        <x:f t="shared" si="826"/>
        <x:v>7</x:v>
      </x:c>
      <x:c r="AK1393" s="26">
        <x:f t="shared" si="827"/>
        <x:v>1</x:v>
      </x:c>
      <x:c r="AL1393" s="34">
        <x:f t="shared" si="846"/>
        <x:v>1.3874133545356702</x:v>
      </x:c>
      <x:c r="AM1393" s="35">
        <x:f t="shared" si="828"/>
        <x:v>2.5664862303127034E-2</x:v>
      </x:c>
      <x:c r="AN1393" s="34">
        <x:f t="shared" si="847"/>
        <x:v>1.4230211272373479</x:v>
      </x:c>
      <x:c r="AO1393" s="35">
        <x:f t="shared" si="829"/>
        <x:v>0</x:v>
      </x:c>
      <x:c r="AP1393" s="31">
        <x:f t="shared" si="830"/>
        <x:v>1</x:v>
      </x:c>
      <x:c r="AQ1393" s="26" t="b">
        <x:f t="shared" si="831"/>
        <x:v>1</x:v>
      </x:c>
    </x:row>
    <x:row r="1394">
      <x:c r="A1394" s="30" t="n">
        <x:f>'净值底稿'!A1356</x:f>
        <x:v>45870</x:v>
      </x:c>
      <x:c r="B1394" s="32" t="n">
        <x:f>'净值底稿'!F1356</x:f>
        <x:v>2.4642754122099575</x:v>
      </x:c>
      <x:c r="C1394" s="32" t="n">
        <x:f>'净值底稿'!O1356</x:f>
        <x:v>1.6012552731743241</x:v>
      </x:c>
      <x:c r="D1394" s="32" t="n">
        <x:f>'净值底稿'!P1356</x:f>
        <x:v>1.7606</x:v>
      </x:c>
      <x:c r="E1394" s="32" t="n">
        <x:f>'净值底稿'!Q1356</x:f>
        <x:v>2.6744</x:v>
      </x:c>
      <x:c r="F1394" s="33">
        <x:f t="shared" si="832"/>
        <x:v>-1.8481193626224468E-2</x:v>
      </x:c>
      <x:c r="G1394" s="33">
        <x:f t="shared" si="833"/>
        <x:v>1.804842225488823E-3</x:v>
      </x:c>
      <x:c r="H1394" s="33">
        <x:f t="shared" si="834"/>
        <x:v>1.7042549565404741E-4</x:v>
      </x:c>
      <x:c r="I1394" s="33">
        <x:f t="shared" si="835"/>
        <x:v>-3.7390166386264134E-5</x:v>
      </x:c>
      <x:c r="J1394" s="34">
        <x:f t="shared" si="836"/>
        <x:v>0.17153830455537192</x:v>
      </x:c>
      <x:c r="K1394" s="34">
        <x:f t="shared" si="837"/>
        <x:v>0.15591983135563275</x:v>
      </x:c>
      <x:c r="L1394" s="34">
        <x:f t="shared" si="838"/>
        <x:v>0.98139408308518605</x:v>
      </x:c>
      <x:c r="M1394" s="34">
        <x:f t="shared" si="839"/>
        <x:v>0.11138294774113514</x:v>
      </x:c>
      <x:c r="N1394" s="34">
        <x:f t="shared" si="810"/>
        <x:v>1.4202351667373261</x:v>
      </x:c>
      <x:c r="O1394" s="35">
        <x:f t="shared" si="811"/>
        <x:v>0.23056613691890676</x:v>
      </x:c>
      <x:c r="P1394" s="26" t="b">
        <x:f t="shared" si="812"/>
        <x:v>0</x:v>
      </x:c>
      <x:c r="Q1394" s="26" t="b">
        <x:f t="shared" si="813"/>
        <x:v>0</x:v>
      </x:c>
      <x:c r="R1394" s="26" t="b">
        <x:f t="shared" si="814"/>
        <x:v>0</x:v>
      </x:c>
      <x:c r="S1394" s="26" t="b">
        <x:f t="shared" si="840"/>
        <x:v>0</x:v>
      </x:c>
      <x:c r="T1394" s="26" t="str">
        <x:f t="shared" si="841"/>
        <x:v>不调</x:v>
      </x:c>
      <x:c r="U1394" s="34">
        <x:f t="shared" si="815"/>
        <x:v>0.17153830455537192</x:v>
      </x:c>
      <x:c r="V1394" s="34">
        <x:f t="shared" si="816"/>
        <x:v>0.15591983135563275</x:v>
      </x:c>
      <x:c r="W1394" s="34">
        <x:f t="shared" si="817"/>
        <x:v>0.98139408308518605</x:v>
      </x:c>
      <x:c r="X1394" s="34">
        <x:f t="shared" si="818"/>
        <x:v>0.11138294774113514</x:v>
      </x:c>
      <x:c r="Y1394" s="34">
        <x:f t="shared" si="842"/>
        <x:v>0.99998626710299976</x:v>
      </x:c>
      <x:c r="Z1394" s="34">
        <x:f t="shared" si="819"/>
        <x:v>0.17153594883750387</x:v>
      </x:c>
      <x:c r="AA1394" s="34">
        <x:f t="shared" si="820"/>
        <x:v>0.15591769012464846</x:v>
      </x:c>
      <x:c r="AB1394" s="34">
        <x:f t="shared" si="821"/>
        <x:v>0.98138060570132635</x:v>
      </x:c>
      <x:c r="AC1394" s="34">
        <x:f t="shared" si="822"/>
        <x:v>0.11138141813058622</x:v>
      </x:c>
      <x:c r="AD1394" s="34">
        <x:f t="shared" si="823"/>
        <x:v>1.4202156627940647</x:v>
      </x:c>
      <x:c r="AE1394" s="34">
        <x:f t="shared" si="843"/>
        <x:v>1.4230211272373479</x:v>
      </x:c>
      <x:c r="AF1394" s="33">
        <x:f t="shared" si="824"/>
        <x:v>-1.971484744383023E-3</x:v>
      </x:c>
      <x:c r="AG1394" s="33">
        <x:f t="shared" si="844"/>
        <x:v>-1.971484744383023E-3</x:v>
      </x:c>
      <x:c r="AH1394" s="30">
        <x:f t="shared" si="845"/>
        <x:v>45838</x:v>
      </x:c>
      <x:c r="AI1394" s="36">
        <x:f t="shared" si="825"/>
        <x:v>2025</x:v>
      </x:c>
      <x:c r="AJ1394" s="36">
        <x:f t="shared" si="826"/>
        <x:v>8</x:v>
      </x:c>
      <x:c r="AK1394" s="26">
        <x:f t="shared" si="827"/>
        <x:v>0</x:v>
      </x:c>
      <x:c r="AL1394" s="34">
        <x:f t="shared" si="846"/>
        <x:v>1.4230211272373479</x:v>
      </x:c>
      <x:c r="AM1394" s="35" t="str">
        <x:f t="shared" si="828"/>
      </x:c>
      <x:c r="AN1394" s="34">
        <x:f t="shared" si="847"/>
        <x:v>1.4230211272373479</x:v>
      </x:c>
      <x:c r="AO1394" s="35">
        <x:f t="shared" si="829"/>
        <x:v>-1.971484744383023E-3</x:v>
      </x:c>
      <x:c r="AP1394" s="31">
        <x:f t="shared" si="830"/>
        <x:v>1</x:v>
      </x:c>
      <x:c r="AQ1394" s="26" t="b">
        <x:f t="shared" si="831"/>
        <x:v>1</x:v>
      </x:c>
    </x:row>
    <x:row r="1395">
      <x:c r="A1395" s="30" t="n">
        <x:f>'净值底稿'!A1357</x:f>
        <x:v>45873</x:v>
      </x:c>
      <x:c r="B1395" s="32" t="n">
        <x:f>'净值底稿'!F1357</x:f>
        <x:v>2.467547816024495</x:v>
      </x:c>
      <x:c r="C1395" s="32" t="n">
        <x:f>'净值底稿'!O1357</x:f>
        <x:v>1.6157893030487105</x:v>
      </x:c>
      <x:c r="D1395" s="32" t="n">
        <x:f>'净值底稿'!P1357</x:f>
        <x:v>1.7611</x:v>
      </x:c>
      <x:c r="E1395" s="32" t="n">
        <x:f>'净值底稿'!Q1357</x:f>
        <x:v>2.7044</x:v>
      </x:c>
      <x:c r="F1395" s="33">
        <x:f t="shared" si="832"/>
        <x:v>1.3279375342234445E-3</x:v>
      </x:c>
      <x:c r="G1395" s="33">
        <x:f t="shared" si="833"/>
        <x:v>9.0766476263175466E-3</x:v>
      </x:c>
      <x:c r="H1395" s="33">
        <x:f t="shared" si="834"/>
        <x:v>2.8399409292290123E-4</x:v>
      </x:c>
      <x:c r="I1395" s="33">
        <x:f t="shared" si="835"/>
        <x:v>1.1217469338917319E-2</x:v>
      </x:c>
      <x:c r="J1395" s="34">
        <x:f t="shared" si="836"/>
        <x:v>0.17176373786243382</x:v>
      </x:c>
      <x:c r="K1395" s="34">
        <x:f t="shared" si="837"/>
        <x:v>0.15733290005661926</x:v>
      </x:c>
      <x:c r="L1395" s="34">
        <x:f t="shared" si="838"/>
        <x:v>0.98165931199625467</x:v>
      </x:c>
      <x:c r="M1395" s="34">
        <x:f t="shared" si="839"/>
        <x:v>0.1126308357733912</x:v>
      </x:c>
      <x:c r="N1395" s="34">
        <x:f t="shared" si="810"/>
        <x:v>1.4233867856886988</x:v>
      </x:c>
      <x:c r="O1395" s="35">
        <x:f t="shared" si="811"/>
        <x:v>0.23120675365819227</x:v>
      </x:c>
      <x:c r="P1395" s="26" t="b">
        <x:f t="shared" si="812"/>
        <x:v>0</x:v>
      </x:c>
      <x:c r="Q1395" s="26" t="b">
        <x:f t="shared" si="813"/>
        <x:v>0</x:v>
      </x:c>
      <x:c r="R1395" s="26" t="b">
        <x:f t="shared" si="814"/>
        <x:v>0</x:v>
      </x:c>
      <x:c r="S1395" s="26" t="b">
        <x:f t="shared" si="840"/>
        <x:v>0</x:v>
      </x:c>
      <x:c r="T1395" s="26" t="str">
        <x:f t="shared" si="841"/>
        <x:v>不调</x:v>
      </x:c>
      <x:c r="U1395" s="34">
        <x:f t="shared" si="815"/>
        <x:v>0.17176373786243382</x:v>
      </x:c>
      <x:c r="V1395" s="34">
        <x:f t="shared" si="816"/>
        <x:v>0.15733290005661926</x:v>
      </x:c>
      <x:c r="W1395" s="34">
        <x:f t="shared" si="817"/>
        <x:v>0.98165931199625467</x:v>
      </x:c>
      <x:c r="X1395" s="34">
        <x:f t="shared" si="818"/>
        <x:v>0.1126308357733912</x:v>
      </x:c>
      <x:c r="Y1395" s="34">
        <x:f t="shared" si="842"/>
        <x:v>0.99995880187477393</x:v>
      </x:c>
      <x:c r="Z1395" s="34">
        <x:f t="shared" si="819"/>
        <x:v>0.17175666151845206</x:v>
      </x:c>
      <x:c r="AA1395" s="34">
        <x:f t="shared" si="820"/>
        <x:v>0.15732641823610055</x:v>
      </x:c>
      <x:c r="AB1395" s="34">
        <x:f t="shared" si="821"/>
        <x:v>0.98161886947298971</x:v>
      </x:c>
      <x:c r="AC1395" s="34">
        <x:f t="shared" si="822"/>
        <x:v>0.11262619559411469</x:v>
      </x:c>
      <x:c r="AD1395" s="34">
        <x:f t="shared" si="823"/>
        <x:v>1.423328144821657</x:v>
      </x:c>
      <x:c r="AE1395" s="34">
        <x:f t="shared" si="843"/>
        <x:v>1.423328144821657</x:v>
      </x:c>
      <x:c r="AF1395" s="33">
        <x:f t="shared" si="824"/>
        <x:v>0</x:v>
      </x:c>
      <x:c r="AG1395" s="33">
        <x:f t="shared" si="844"/>
        <x:v>2.1915559088181435E-3</x:v>
      </x:c>
      <x:c r="AH1395" s="30">
        <x:f t="shared" si="845"/>
        <x:v>45838</x:v>
      </x:c>
      <x:c r="AI1395" s="36">
        <x:f t="shared" si="825"/>
        <x:v>2025</x:v>
      </x:c>
      <x:c r="AJ1395" s="36">
        <x:f t="shared" si="826"/>
        <x:v>8</x:v>
      </x:c>
      <x:c r="AK1395" s="26">
        <x:f t="shared" si="827"/>
        <x:v>0</x:v>
      </x:c>
      <x:c r="AL1395" s="34">
        <x:f t="shared" si="846"/>
        <x:v>1.4230211272373479</x:v>
      </x:c>
      <x:c r="AM1395" s="35" t="str">
        <x:f t="shared" si="828"/>
      </x:c>
      <x:c r="AN1395" s="34">
        <x:f t="shared" si="847"/>
        <x:v>1.423328144821657</x:v>
      </x:c>
      <x:c r="AO1395" s="35">
        <x:f t="shared" si="829"/>
        <x:v>0</x:v>
      </x:c>
      <x:c r="AP1395" s="31">
        <x:f t="shared" si="830"/>
        <x:v>1</x:v>
      </x:c>
      <x:c r="AQ1395" s="26" t="b">
        <x:f t="shared" si="831"/>
        <x:v>1</x:v>
      </x:c>
    </x:row>
    <x:row r="1396">
      <x:c r="A1396" s="30" t="n">
        <x:f>'净值底稿'!A1358</x:f>
        <x:v>45874</x:v>
      </x:c>
      <x:c r="B1396" s="32" t="n">
        <x:f>'净值底稿'!F1358</x:f>
        <x:v>2.488937961324405</x:v>
      </x:c>
      <x:c r="C1396" s="32" t="n">
        <x:f>'净值底稿'!O1358</x:f>
        <x:v>1.6305456596302474</x:v>
      </x:c>
      <x:c r="D1396" s="32" t="n">
        <x:f>'净值底稿'!P1358</x:f>
        <x:v>1.7611</x:v>
      </x:c>
      <x:c r="E1396" s="32" t="n">
        <x:f>'净值底稿'!Q1358</x:f>
        <x:v>2.718</x:v>
      </x:c>
      <x:c r="F1396" s="33">
        <x:f t="shared" si="832"/>
        <x:v>8.6685839119309271E-3</x:v>
      </x:c>
      <x:c r="G1396" s="33">
        <x:f t="shared" si="833"/>
        <x:v>9.1325995002531357E-3</x:v>
      </x:c>
      <x:c r="H1396" s="33">
        <x:f t="shared" si="834"/>
        <x:v>0</x:v>
      </x:c>
      <x:c r="I1396" s="33">
        <x:f t="shared" si="835"/>
        <x:v>5.0288418872947993E-3</x:v>
      </x:c>
      <x:c r="J1396" s="34">
        <x:f t="shared" si="836"/>
        <x:v>0.17324554855125787</x:v>
      </x:c>
      <x:c r="K1396" s="34">
        <x:f t="shared" si="837"/>
        <x:v>0.15876321740466018</x:v>
      </x:c>
      <x:c r="L1396" s="34">
        <x:f t="shared" si="838"/>
        <x:v>0.98161886947298971</x:v>
      </x:c>
      <x:c r="M1396" s="34">
        <x:f t="shared" si="839"/>
        <x:v>0.11319257492412503</x:v>
      </x:c>
      <x:c r="N1396" s="34">
        <x:f t="shared" si="810"/>
        <x:v>1.4268202103530327</x:v>
      </x:c>
      <x:c r="O1396" s="35">
        <x:f t="shared" si="811"/>
        <x:v>0.23269138153977395</x:v>
      </x:c>
      <x:c r="P1396" s="26" t="b">
        <x:f t="shared" si="812"/>
        <x:v>0</x:v>
      </x:c>
      <x:c r="Q1396" s="26" t="b">
        <x:f t="shared" si="813"/>
        <x:v>0</x:v>
      </x:c>
      <x:c r="R1396" s="26" t="b">
        <x:f t="shared" si="814"/>
        <x:v>0</x:v>
      </x:c>
      <x:c r="S1396" s="26" t="b">
        <x:f t="shared" si="840"/>
        <x:v>0</x:v>
      </x:c>
      <x:c r="T1396" s="26" t="str">
        <x:f t="shared" si="841"/>
        <x:v>不调</x:v>
      </x:c>
      <x:c r="U1396" s="34">
        <x:f t="shared" si="815"/>
        <x:v>0.17324554855125787</x:v>
      </x:c>
      <x:c r="V1396" s="34">
        <x:f t="shared" si="816"/>
        <x:v>0.15876321740466018</x:v>
      </x:c>
      <x:c r="W1396" s="34">
        <x:f t="shared" si="817"/>
        <x:v>0.98161886947298971</x:v>
      </x:c>
      <x:c r="X1396" s="34">
        <x:f t="shared" si="818"/>
        <x:v>0.11319257492412503</x:v>
      </x:c>
      <x:c r="Y1396" s="34">
        <x:f t="shared" si="842"/>
        <x:v>0.99998626710299976</x:v>
      </x:c>
      <x:c r="Z1396" s="34">
        <x:f t="shared" si="819"/>
        <x:v>0.17324316938798387</x:v>
      </x:c>
      <x:c r="AA1396" s="34">
        <x:f t="shared" si="820"/>
        <x:v>0.15876103712574813</x:v>
      </x:c>
      <x:c r="AB1396" s="34">
        <x:f t="shared" si="821"/>
        <x:v>0.98160538900216177</x:v>
      </x:c>
      <x:c r="AC1396" s="34">
        <x:f t="shared" si="822"/>
        <x:v>0.1131910204621524</x:v>
      </x:c>
      <x:c r="AD1396" s="34">
        <x:f t="shared" si="823"/>
        <x:v>1.4268006159780462</x:v>
      </x:c>
      <x:c r="AE1396" s="34">
        <x:f t="shared" si="843"/>
        <x:v>1.4268006159780462</x:v>
      </x:c>
      <x:c r="AF1396" s="33">
        <x:f t="shared" si="824"/>
        <x:v>0</x:v>
      </x:c>
      <x:c r="AG1396" s="33">
        <x:f t="shared" si="844"/>
        <x:v>2.4396841789595669E-3</x:v>
      </x:c>
      <x:c r="AH1396" s="30">
        <x:f t="shared" si="845"/>
        <x:v>45838</x:v>
      </x:c>
      <x:c r="AI1396" s="36">
        <x:f t="shared" si="825"/>
        <x:v>2025</x:v>
      </x:c>
      <x:c r="AJ1396" s="36">
        <x:f t="shared" si="826"/>
        <x:v>8</x:v>
      </x:c>
      <x:c r="AK1396" s="26">
        <x:f t="shared" si="827"/>
        <x:v>0</x:v>
      </x:c>
      <x:c r="AL1396" s="34">
        <x:f t="shared" si="846"/>
        <x:v>1.4230211272373479</x:v>
      </x:c>
      <x:c r="AM1396" s="35" t="str">
        <x:f t="shared" si="828"/>
      </x:c>
      <x:c r="AN1396" s="34">
        <x:f t="shared" si="847"/>
        <x:v>1.4268006159780462</x:v>
      </x:c>
      <x:c r="AO1396" s="35">
        <x:f t="shared" si="829"/>
        <x:v>0</x:v>
      </x:c>
      <x:c r="AP1396" s="31">
        <x:f t="shared" si="830"/>
        <x:v>1</x:v>
      </x:c>
      <x:c r="AQ1396" s="26" t="b">
        <x:f t="shared" si="831"/>
        <x:v>1</x:v>
      </x:c>
    </x:row>
    <x:row r="1397">
      <x:c r="A1397" s="30" t="n">
        <x:f>'净值底稿'!A1359</x:f>
        <x:v>45875</x:v>
      </x:c>
      <x:c r="B1397" s="32" t="n">
        <x:f>'净值底稿'!F1359</x:f>
        <x:v>2.5002410341496697</x:v>
      </x:c>
      <x:c r="C1397" s="32" t="n">
        <x:f>'净值底稿'!O1359</x:f>
        <x:v>1.6429716453396526</x:v>
      </x:c>
      <x:c r="D1397" s="32" t="n">
        <x:f>'净值底稿'!P1359</x:f>
        <x:v>1.7614</x:v>
      </x:c>
      <x:c r="E1397" s="32" t="n">
        <x:f>'净值底稿'!Q1359</x:f>
        <x:v>2.7158</x:v>
      </x:c>
      <x:c r="F1397" s="33">
        <x:f t="shared" si="832"/>
        <x:v>4.541323649244422E-3</x:v>
      </x:c>
      <x:c r="G1397" s="33">
        <x:f t="shared" si="833"/>
        <x:v>7.6207529890470749E-3</x:v>
      </x:c>
      <x:c r="H1397" s="33">
        <x:f t="shared" si="834"/>
        <x:v>1.7034807790583528E-4</x:v>
      </x:c>
      <x:c r="I1397" s="33">
        <x:f t="shared" si="835"/>
        <x:v>-8.0941869021333712E-4</x:v>
      </x:c>
      <x:c r="J1397" s="34">
        <x:f t="shared" si="836"/>
        <x:v>0.17402992269019557</x:v>
      </x:c>
      <x:c r="K1397" s="34">
        <x:f t="shared" si="837"/>
        <x:v>0.15997091577396838</x:v>
      </x:c>
      <x:c r="L1397" s="34">
        <x:f t="shared" si="838"/>
        <x:v>0.98177260359344032</x:v>
      </x:c>
      <x:c r="M1397" s="34">
        <x:f t="shared" si="839"/>
        <x:v>0.11309940153462601</x:v>
      </x:c>
      <x:c r="N1397" s="34">
        <x:f t="shared" si="810"/>
        <x:v>1.4288728435922304</x:v>
      </x:c>
      <x:c r="O1397" s="35">
        <x:f t="shared" si="811"/>
        <x:v>0.23375126762467927</x:v>
      </x:c>
      <x:c r="P1397" s="26" t="b">
        <x:f t="shared" si="812"/>
        <x:v>0</x:v>
      </x:c>
      <x:c r="Q1397" s="26" t="b">
        <x:f t="shared" si="813"/>
        <x:v>0</x:v>
      </x:c>
      <x:c r="R1397" s="26" t="b">
        <x:f t="shared" si="814"/>
        <x:v>0</x:v>
      </x:c>
      <x:c r="S1397" s="26" t="b">
        <x:f t="shared" si="840"/>
        <x:v>0</x:v>
      </x:c>
      <x:c r="T1397" s="26" t="str">
        <x:f t="shared" si="841"/>
        <x:v>不调</x:v>
      </x:c>
      <x:c r="U1397" s="34">
        <x:f t="shared" si="815"/>
        <x:v>0.17402992269019557</x:v>
      </x:c>
      <x:c r="V1397" s="34">
        <x:f t="shared" si="816"/>
        <x:v>0.15997091577396838</x:v>
      </x:c>
      <x:c r="W1397" s="34">
        <x:f t="shared" si="817"/>
        <x:v>0.98177260359344032</x:v>
      </x:c>
      <x:c r="X1397" s="34">
        <x:f t="shared" si="818"/>
        <x:v>0.11309940153462601</x:v>
      </x:c>
      <x:c r="Y1397" s="34">
        <x:f t="shared" si="842"/>
        <x:v>0.99998626710299976</x:v>
      </x:c>
      <x:c r="Z1397" s="34">
        <x:f t="shared" si="819"/>
        <x:v>0.17402753275519231</x:v>
      </x:c>
      <x:c r="AA1397" s="34">
        <x:f t="shared" si="820"/>
        <x:v>0.15996871890985903</x:v>
      </x:c>
      <x:c r="AB1397" s="34">
        <x:f t="shared" si="821"/>
        <x:v>0.98175912101139751</x:v>
      </x:c>
      <x:c r="AC1397" s="34">
        <x:f t="shared" si="822"/>
        <x:v>0.11309784835219396</x:v>
      </x:c>
      <x:c r="AD1397" s="34">
        <x:f t="shared" si="823"/>
        <x:v>1.4288532210286429</x:v>
      </x:c>
      <x:c r="AE1397" s="34">
        <x:f t="shared" si="843"/>
        <x:v>1.4288532210286429</x:v>
      </x:c>
      <x:c r="AF1397" s="33">
        <x:f t="shared" si="824"/>
        <x:v>0</x:v>
      </x:c>
      <x:c r="AG1397" s="33">
        <x:f t="shared" si="844"/>
        <x:v>1.4386067875291619E-3</x:v>
      </x:c>
      <x:c r="AH1397" s="30">
        <x:f t="shared" si="845"/>
        <x:v>45838</x:v>
      </x:c>
      <x:c r="AI1397" s="36">
        <x:f t="shared" si="825"/>
        <x:v>2025</x:v>
      </x:c>
      <x:c r="AJ1397" s="36">
        <x:f t="shared" si="826"/>
        <x:v>8</x:v>
      </x:c>
      <x:c r="AK1397" s="26">
        <x:f t="shared" si="827"/>
        <x:v>0</x:v>
      </x:c>
      <x:c r="AL1397" s="34">
        <x:f t="shared" si="846"/>
        <x:v>1.4230211272373479</x:v>
      </x:c>
      <x:c r="AM1397" s="35" t="str">
        <x:f t="shared" si="828"/>
      </x:c>
      <x:c r="AN1397" s="34">
        <x:f t="shared" si="847"/>
        <x:v>1.4288532210286429</x:v>
      </x:c>
      <x:c r="AO1397" s="35">
        <x:f t="shared" si="829"/>
        <x:v>0</x:v>
      </x:c>
      <x:c r="AP1397" s="31">
        <x:f t="shared" si="830"/>
        <x:v>1</x:v>
      </x:c>
      <x:c r="AQ1397" s="26" t="b">
        <x:f t="shared" si="831"/>
        <x:v>1</x:v>
      </x:c>
    </x:row>
    <x:row r="1398">
      <x:c r="A1398" s="30" t="n">
        <x:f>'净值底稿'!A1360</x:f>
        <x:v>45876</x:v>
      </x:c>
      <x:c r="B1398" s="32" t="n">
        <x:f>'净值底稿'!F1360</x:f>
        <x:v>2.49531182198319</x:v>
      </x:c>
      <x:c r="C1398" s="32" t="n">
        <x:f>'净值底稿'!O1360</x:f>
        <x:v>1.6407249490123537</x:v>
      </x:c>
      <x:c r="D1398" s="32" t="n">
        <x:f>'净值底稿'!P1360</x:f>
        <x:v>1.762</x:v>
      </x:c>
      <x:c r="E1398" s="32" t="n">
        <x:f>'净值底稿'!Q1360</x:f>
        <x:v>2.7251</x:v>
      </x:c>
      <x:c r="F1398" s="33">
        <x:f t="shared" si="832"/>
        <x:v>-1.9714947875639766E-3</x:v>
      </x:c>
      <x:c r="G1398" s="33">
        <x:f t="shared" si="833"/>
        <x:v>-1.3674589781702551E-3</x:v>
      </x:c>
      <x:c r="H1398" s="33">
        <x:f t="shared" si="834"/>
        <x:v>3.4063812876117261E-4</x:v>
      </x:c>
      <x:c r="I1398" s="33">
        <x:f t="shared" si="835"/>
        <x:v>3.424405331762248E-3</x:v>
      </x:c>
      <x:c r="J1398" s="34">
        <x:f t="shared" si="836"/>
        <x:v>0.17368443838147282</x:v>
      </x:c>
      <x:c r="K1398" s="34">
        <x:f t="shared" si="837"/>
        <x:v>0.15974996824895935</x:v>
      </x:c>
      <x:c r="L1398" s="34">
        <x:f t="shared" si="838"/>
        <x:v>0.98209354560127304</x:v>
      </x:c>
      <x:c r="M1398" s="34">
        <x:f t="shared" si="839"/>
        <x:v>0.11348514122710204</x:v>
      </x:c>
      <x:c r="N1398" s="34">
        <x:f t="shared" si="810"/>
        <x:v>1.4290130934588072</x:v>
      </x:c>
      <x:c r="O1398" s="35">
        <x:f t="shared" si="811"/>
        <x:v>0.23333194647180031</x:v>
      </x:c>
      <x:c r="P1398" s="26" t="b">
        <x:f t="shared" si="812"/>
        <x:v>0</x:v>
      </x:c>
      <x:c r="Q1398" s="26" t="b">
        <x:f t="shared" si="813"/>
        <x:v>0</x:v>
      </x:c>
      <x:c r="R1398" s="26" t="b">
        <x:f t="shared" si="814"/>
        <x:v>0</x:v>
      </x:c>
      <x:c r="S1398" s="26" t="b">
        <x:f t="shared" si="840"/>
        <x:v>0</x:v>
      </x:c>
      <x:c r="T1398" s="26" t="str">
        <x:f t="shared" si="841"/>
        <x:v>不调</x:v>
      </x:c>
      <x:c r="U1398" s="34">
        <x:f t="shared" si="815"/>
        <x:v>0.17368443838147282</x:v>
      </x:c>
      <x:c r="V1398" s="34">
        <x:f t="shared" si="816"/>
        <x:v>0.15974996824895935</x:v>
      </x:c>
      <x:c r="W1398" s="34">
        <x:f t="shared" si="817"/>
        <x:v>0.98209354560127304</x:v>
      </x:c>
      <x:c r="X1398" s="34">
        <x:f t="shared" si="818"/>
        <x:v>0.11348514122710204</x:v>
      </x:c>
      <x:c r="Y1398" s="34">
        <x:f t="shared" si="842"/>
        <x:v>0.99998626710299976</x:v>
      </x:c>
      <x:c r="Z1398" s="34">
        <x:f t="shared" si="819"/>
        <x:v>0.17368205319096999</x:v>
      </x:c>
      <x:c r="AA1398" s="34">
        <x:f t="shared" si="820"/>
        <x:v>0.1597477744190996</x:v>
      </x:c>
      <x:c r="AB1398" s="34">
        <x:f t="shared" si="821"/>
        <x:v>0.98208005861176673</x:v>
      </x:c>
      <x:c r="AC1398" s="34">
        <x:f t="shared" si="822"/>
        <x:v>0.11348358274734652</x:v>
      </x:c>
      <x:c r="AD1398" s="34">
        <x:f t="shared" si="823"/>
        <x:v>1.428993468969183</x:v>
      </x:c>
      <x:c r="AE1398" s="34">
        <x:f t="shared" si="843"/>
        <x:v>1.428993468969183</x:v>
      </x:c>
      <x:c r="AF1398" s="33">
        <x:f t="shared" si="824"/>
        <x:v>0</x:v>
      </x:c>
      <x:c r="AG1398" s="33">
        <x:f t="shared" si="844"/>
        <x:v>9.8154196999544752E-5</x:v>
      </x:c>
      <x:c r="AH1398" s="30">
        <x:f t="shared" si="845"/>
        <x:v>45838</x:v>
      </x:c>
      <x:c r="AI1398" s="36">
        <x:f t="shared" si="825"/>
        <x:v>2025</x:v>
      </x:c>
      <x:c r="AJ1398" s="36">
        <x:f t="shared" si="826"/>
        <x:v>8</x:v>
      </x:c>
      <x:c r="AK1398" s="26">
        <x:f t="shared" si="827"/>
        <x:v>0</x:v>
      </x:c>
      <x:c r="AL1398" s="34">
        <x:f t="shared" si="846"/>
        <x:v>1.4230211272373479</x:v>
      </x:c>
      <x:c r="AM1398" s="35" t="str">
        <x:f t="shared" si="828"/>
      </x:c>
      <x:c r="AN1398" s="34">
        <x:f t="shared" si="847"/>
        <x:v>1.428993468969183</x:v>
      </x:c>
      <x:c r="AO1398" s="35">
        <x:f t="shared" si="829"/>
        <x:v>0</x:v>
      </x:c>
      <x:c r="AP1398" s="31">
        <x:f t="shared" si="830"/>
        <x:v>1</x:v>
      </x:c>
      <x:c r="AQ1398" s="26" t="b">
        <x:f t="shared" si="831"/>
        <x:v>1</x:v>
      </x:c>
    </x:row>
    <x:row r="1399">
      <x:c r="A1399" s="30" t="n">
        <x:f>'净值底稿'!A1361</x:f>
        <x:v>45877</x:v>
      </x:c>
      <x:c r="B1399" s="32" t="n">
        <x:f>'净值底稿'!F1361</x:f>
        <x:v>2.483058197895435</x:v>
      </x:c>
      <x:c r="C1399" s="32" t="n">
        <x:f>'净值底稿'!O1361</x:f>
        <x:v>1.6390802764179206</x:v>
      </x:c>
      <x:c r="D1399" s="32" t="n">
        <x:f>'净值底稿'!P1361</x:f>
        <x:v>1.7621</x:v>
      </x:c>
      <x:c r="E1399" s="32" t="n">
        <x:f>'净值底稿'!Q1361</x:f>
        <x:v>2.7292</x:v>
      </x:c>
      <x:c r="F1399" s="33">
        <x:f t="shared" si="832"/>
        <x:v>-4.9106584515021812E-3</x:v>
      </x:c>
      <x:c r="G1399" s="33">
        <x:f t="shared" si="833"/>
        <x:v>-1.0024060372965105E-3</x:v>
      </x:c>
      <x:c r="H1399" s="33">
        <x:f t="shared" si="834"/>
        <x:v>5.6753688989719109E-5</x:v>
      </x:c>
      <x:c r="I1399" s="33">
        <x:f t="shared" si="835"/>
        <x:v>1.5045319437818616E-3</x:v>
      </x:c>
      <x:c r="J1399" s="34">
        <x:f t="shared" si="836"/>
        <x:v>0.17282915994859349</x:v>
      </x:c>
      <x:c r="K1399" s="34">
        <x:f t="shared" si="837"/>
        <x:v>0.1595876422855772</x:v>
      </x:c>
      <x:c r="L1399" s="34">
        <x:f t="shared" si="838"/>
        <x:v>0.98213579527797623</x:v>
      </x:c>
      <x:c r="M1399" s="34">
        <x:f t="shared" si="839"/>
        <x:v>0.11365432242268471</x:v>
      </x:c>
      <x:c r="N1399" s="34">
        <x:f t="shared" si="810"/>
        <x:v>1.4282069199348315</x:v>
      </x:c>
      <x:c r="O1399" s="35">
        <x:f t="shared" si="811"/>
        <x:v>0.23275114942682026</x:v>
      </x:c>
      <x:c r="P1399" s="26" t="b">
        <x:f t="shared" si="812"/>
        <x:v>0</x:v>
      </x:c>
      <x:c r="Q1399" s="26" t="b">
        <x:f t="shared" si="813"/>
        <x:v>0</x:v>
      </x:c>
      <x:c r="R1399" s="26" t="b">
        <x:f t="shared" si="814"/>
        <x:v>0</x:v>
      </x:c>
      <x:c r="S1399" s="26" t="b">
        <x:f t="shared" si="840"/>
        <x:v>0</x:v>
      </x:c>
      <x:c r="T1399" s="26" t="str">
        <x:f t="shared" si="841"/>
        <x:v>不调</x:v>
      </x:c>
      <x:c r="U1399" s="34">
        <x:f t="shared" si="815"/>
        <x:v>0.17282915994859349</x:v>
      </x:c>
      <x:c r="V1399" s="34">
        <x:f t="shared" si="816"/>
        <x:v>0.1595876422855772</x:v>
      </x:c>
      <x:c r="W1399" s="34">
        <x:f t="shared" si="817"/>
        <x:v>0.98213579527797623</x:v>
      </x:c>
      <x:c r="X1399" s="34">
        <x:f t="shared" si="818"/>
        <x:v>0.11365432242268471</x:v>
      </x:c>
      <x:c r="Y1399" s="34">
        <x:f t="shared" si="842"/>
        <x:v>0.99998626710299976</x:v>
      </x:c>
      <x:c r="Z1399" s="34">
        <x:f t="shared" si="819"/>
        <x:v>0.17282678650354127</x:v>
      </x:c>
      <x:c r="AA1399" s="34">
        <x:f t="shared" si="820"/>
        <x:v>0.15958545068492319</x:v>
      </x:c>
      <x:c r="AB1399" s="34">
        <x:f t="shared" si="821"/>
        <x:v>0.98212230770825948</x:v>
      </x:c>
      <x:c r="AC1399" s="34">
        <x:f t="shared" si="822"/>
        <x:v>0.11365276161958125</x:v>
      </x:c>
      <x:c r="AD1399" s="34">
        <x:f t="shared" si="823"/>
        <x:v>1.4281873065163051</x:v>
      </x:c>
      <x:c r="AE1399" s="34">
        <x:f t="shared" si="843"/>
        <x:v>1.428993468969183</x:v>
      </x:c>
      <x:c r="AF1399" s="33">
        <x:f t="shared" si="824"/>
        <x:v>-5.6414705202212367E-4</x:v>
      </x:c>
      <x:c r="AG1399" s="33">
        <x:f t="shared" si="844"/>
        <x:v>-5.6414705202212367E-4</x:v>
      </x:c>
      <x:c r="AH1399" s="30">
        <x:f t="shared" si="845"/>
        <x:v>45838</x:v>
      </x:c>
      <x:c r="AI1399" s="36">
        <x:f t="shared" si="825"/>
        <x:v>2025</x:v>
      </x:c>
      <x:c r="AJ1399" s="36">
        <x:f t="shared" si="826"/>
        <x:v>8</x:v>
      </x:c>
      <x:c r="AK1399" s="26">
        <x:f t="shared" si="827"/>
        <x:v>0</x:v>
      </x:c>
      <x:c r="AL1399" s="34">
        <x:f t="shared" si="846"/>
        <x:v>1.4230211272373479</x:v>
      </x:c>
      <x:c r="AM1399" s="35" t="str">
        <x:f t="shared" si="828"/>
      </x:c>
      <x:c r="AN1399" s="34">
        <x:f t="shared" si="847"/>
        <x:v>1.428993468969183</x:v>
      </x:c>
      <x:c r="AO1399" s="35">
        <x:f t="shared" si="829"/>
        <x:v>-5.6414705202212367E-4</x:v>
      </x:c>
      <x:c r="AP1399" s="31">
        <x:f t="shared" si="830"/>
        <x:v>1</x:v>
      </x:c>
      <x:c r="AQ1399" s="26" t="b">
        <x:f t="shared" si="831"/>
        <x:v>1</x:v>
      </x:c>
    </x:row>
    <x:row r="1400">
      <x:c r="A1400" s="30" t="n">
        <x:f>'净值底稿'!A1362</x:f>
        <x:v>45880</x:v>
      </x:c>
      <x:c r="B1400" s="32" t="n">
        <x:f>'净值底稿'!F1362</x:f>
        <x:v>2.5401227311015973</x:v>
      </x:c>
      <x:c r="C1400" s="32" t="n">
        <x:f>'净值底稿'!O1362</x:f>
        <x:v>1.6557888867885462</x:v>
      </x:c>
      <x:c r="D1400" s="32" t="n">
        <x:f>'净值底稿'!P1362</x:f>
        <x:v>1.7595</x:v>
      </x:c>
      <x:c r="E1400" s="32" t="n">
        <x:f>'净值底稿'!Q1362</x:f>
        <x:v>2.7034</x:v>
      </x:c>
      <x:c r="F1400" s="33">
        <x:f t="shared" si="832"/>
        <x:v>2.2981552850645404E-2</x:v>
      </x:c>
      <x:c r="G1400" s="33">
        <x:f t="shared" si="833"/>
        <x:v>1.0193893862929571E-2</x:v>
      </x:c>
      <x:c r="H1400" s="33">
        <x:f t="shared" si="834"/>
        <x:v>-1.4755121729753684E-3</x:v>
      </x:c>
      <x:c r="I1400" s="33">
        <x:f t="shared" si="835"/>
        <x:v>-9.4533196541112252E-3</x:v>
      </x:c>
      <x:c r="J1400" s="34">
        <x:f t="shared" si="836"/>
        <x:v>0.17679861443157963</x:v>
      </x:c>
      <x:c r="K1400" s="34">
        <x:f t="shared" si="837"/>
        <x:v>0.16121224783127308</x:v>
      </x:c>
      <x:c r="L1400" s="34">
        <x:f t="shared" si="838"/>
        <x:v>0.98067317428788525</x:v>
      </x:c>
      <x:c r="M1400" s="34">
        <x:f t="shared" si="839"/>
        <x:v>0.11257836573441884</x:v>
      </x:c>
      <x:c r="N1400" s="34">
        <x:f t="shared" si="810"/>
        <x:v>1.4312624022851568</x:v>
      </x:c>
      <x:c r="O1400" s="35">
        <x:f t="shared" si="811"/>
        <x:v>0.23616274816077318</x:v>
      </x:c>
      <x:c r="P1400" s="26" t="b">
        <x:f t="shared" si="812"/>
        <x:v>0</x:v>
      </x:c>
      <x:c r="Q1400" s="26" t="b">
        <x:f t="shared" si="813"/>
        <x:v>0</x:v>
      </x:c>
      <x:c r="R1400" s="26" t="b">
        <x:f t="shared" si="814"/>
        <x:v>0</x:v>
      </x:c>
      <x:c r="S1400" s="26" t="b">
        <x:f t="shared" si="840"/>
        <x:v>0</x:v>
      </x:c>
      <x:c r="T1400" s="26" t="str">
        <x:f t="shared" si="841"/>
        <x:v>不调</x:v>
      </x:c>
      <x:c r="U1400" s="34">
        <x:f t="shared" si="815"/>
        <x:v>0.17679861443157963</x:v>
      </x:c>
      <x:c r="V1400" s="34">
        <x:f t="shared" si="816"/>
        <x:v>0.16121224783127308</x:v>
      </x:c>
      <x:c r="W1400" s="34">
        <x:f t="shared" si="817"/>
        <x:v>0.98067317428788525</x:v>
      </x:c>
      <x:c r="X1400" s="34">
        <x:f t="shared" si="818"/>
        <x:v>0.11257836573441884</x:v>
      </x:c>
      <x:c r="Y1400" s="34">
        <x:f t="shared" si="842"/>
        <x:v>0.99995880187477393</x:v>
      </x:c>
      <x:c r="Z1400" s="34">
        <x:f t="shared" si="819"/>
        <x:v>0.17679133066012248</x:v>
      </x:c>
      <x:c r="AA1400" s="34">
        <x:f t="shared" si="820"/>
        <x:v>0.16120560618889895</x:v>
      </x:c>
      <x:c r="AB1400" s="34">
        <x:f t="shared" si="821"/>
        <x:v>0.98063277239164504</x:v>
      </x:c>
      <x:c r="AC1400" s="34">
        <x:f t="shared" si="822"/>
        <x:v>0.11257372771680957</x:v>
      </x:c>
      <x:c r="AD1400" s="34">
        <x:f t="shared" si="823"/>
        <x:v>1.431203436957476</x:v>
      </x:c>
      <x:c r="AE1400" s="34">
        <x:f t="shared" si="843"/>
        <x:v>1.431203436957476</x:v>
      </x:c>
      <x:c r="AF1400" s="33">
        <x:f t="shared" si="824"/>
        <x:v>0</x:v>
      </x:c>
      <x:c r="AG1400" s="33">
        <x:f t="shared" si="844"/>
        <x:v>2.1118591569952994E-3</x:v>
      </x:c>
      <x:c r="AH1400" s="30">
        <x:f t="shared" si="845"/>
        <x:v>45838</x:v>
      </x:c>
      <x:c r="AI1400" s="36">
        <x:f t="shared" si="825"/>
        <x:v>2025</x:v>
      </x:c>
      <x:c r="AJ1400" s="36">
        <x:f t="shared" si="826"/>
        <x:v>8</x:v>
      </x:c>
      <x:c r="AK1400" s="26">
        <x:f t="shared" si="827"/>
        <x:v>0</x:v>
      </x:c>
      <x:c r="AL1400" s="34">
        <x:f t="shared" si="846"/>
        <x:v>1.4230211272373479</x:v>
      </x:c>
      <x:c r="AM1400" s="35" t="str">
        <x:f t="shared" si="828"/>
      </x:c>
      <x:c r="AN1400" s="34">
        <x:f t="shared" si="847"/>
        <x:v>1.431203436957476</x:v>
      </x:c>
      <x:c r="AO1400" s="35">
        <x:f t="shared" si="829"/>
        <x:v>0</x:v>
      </x:c>
      <x:c r="AP1400" s="31">
        <x:f t="shared" si="830"/>
        <x:v>1</x:v>
      </x:c>
      <x:c r="AQ1400" s="26" t="b">
        <x:f t="shared" si="831"/>
        <x:v>1</x:v>
      </x:c>
    </x:row>
    <x:row r="1401">
      <x:c r="A1401" s="30" t="n">
        <x:f>'净值底稿'!A1363</x:f>
        <x:v>45881</x:v>
      </x:c>
      <x:c r="B1401" s="32" t="n">
        <x:f>'净值底稿'!F1363</x:f>
        <x:v>2.62737715593667</x:v>
      </x:c>
      <x:c r="C1401" s="32" t="n">
        <x:f>'净值底稿'!O1363</x:f>
        <x:v>1.6598736003518997</x:v>
      </x:c>
      <x:c r="D1401" s="32" t="n">
        <x:f>'净值底稿'!P1363</x:f>
        <x:v>1.7575</x:v>
      </x:c>
      <x:c r="E1401" s="32" t="n">
        <x:f>'净值底稿'!Q1363</x:f>
        <x:v>2.6953</x:v>
      </x:c>
      <x:c r="F1401" s="33">
        <x:f t="shared" si="832"/>
        <x:v>3.4350475969809668E-2</x:v>
      </x:c>
      <x:c r="G1401" s="33">
        <x:f t="shared" si="833"/>
        <x:v>2.466928964160342E-3</x:v>
      </x:c>
      <x:c r="H1401" s="33">
        <x:f t="shared" si="834"/>
        <x:v>-1.1366865586814878E-3</x:v>
      </x:c>
      <x:c r="I1401" s="33">
        <x:f t="shared" si="835"/>
        <x:v>-2.9962269734408187E-3</x:v>
      </x:c>
      <x:c r="J1401" s="34">
        <x:f t="shared" si="836"/>
        <x:v>0.18286419701563369</x:v>
      </x:c>
      <x:c r="K1401" s="34">
        <x:f t="shared" si="837"/>
        <x:v>0.16160328896799137</x:v>
      </x:c>
      <x:c r="L1401" s="34">
        <x:f t="shared" si="838"/>
        <x:v>0.97951810030026487</x:v>
      </x:c>
      <x:c r="M1401" s="34">
        <x:f t="shared" si="839"/>
        <x:v>0.11223643127732368</x:v>
      </x:c>
      <x:c r="N1401" s="34">
        <x:f t="shared" si="810"/>
        <x:v>1.4362220175612135</x:v>
      </x:c>
      <x:c r="O1401" s="35">
        <x:f t="shared" si="811"/>
        <x:v>0.23984278319904218</x:v>
      </x:c>
      <x:c r="P1401" s="26" t="b">
        <x:f t="shared" si="812"/>
        <x:v>0</x:v>
      </x:c>
      <x:c r="Q1401" s="26" t="b">
        <x:f t="shared" si="813"/>
        <x:v>0</x:v>
      </x:c>
      <x:c r="R1401" s="26" t="b">
        <x:f t="shared" si="814"/>
        <x:v>0</x:v>
      </x:c>
      <x:c r="S1401" s="26" t="b">
        <x:f t="shared" si="840"/>
        <x:v>0</x:v>
      </x:c>
      <x:c r="T1401" s="26" t="str">
        <x:f t="shared" si="841"/>
        <x:v>不调</x:v>
      </x:c>
      <x:c r="U1401" s="34">
        <x:f t="shared" si="815"/>
        <x:v>0.18286419701563369</x:v>
      </x:c>
      <x:c r="V1401" s="34">
        <x:f t="shared" si="816"/>
        <x:v>0.16160328896799137</x:v>
      </x:c>
      <x:c r="W1401" s="34">
        <x:f t="shared" si="817"/>
        <x:v>0.97951810030026487</x:v>
      </x:c>
      <x:c r="X1401" s="34">
        <x:f t="shared" si="818"/>
        <x:v>0.11223643127732368</x:v>
      </x:c>
      <x:c r="Y1401" s="34">
        <x:f t="shared" si="842"/>
        <x:v>0.99998626710299976</x:v>
      </x:c>
      <x:c r="Z1401" s="34">
        <x:f t="shared" si="819"/>
        <x:v>0.18286168576045106</x:v>
      </x:c>
      <x:c r="AA1401" s="34">
        <x:f t="shared" si="820"/>
        <x:v>0.16160106968666907</x:v>
      </x:c>
      <x:c r="AB1401" s="34">
        <x:f t="shared" si="821"/>
        <x:v>0.9795046486790836</x:v>
      </x:c>
      <x:c r="AC1401" s="34">
        <x:f t="shared" si="822"/>
        <x:v>0.11223488994597328</x:v>
      </x:c>
      <x:c r="AD1401" s="34">
        <x:f t="shared" si="823"/>
        <x:v>1.436202294072177</x:v>
      </x:c>
      <x:c r="AE1401" s="34">
        <x:f t="shared" si="843"/>
        <x:v>1.436202294072177</x:v>
      </x:c>
      <x:c r="AF1401" s="33">
        <x:f t="shared" si="824"/>
        <x:v>0</x:v>
      </x:c>
      <x:c r="AG1401" s="33">
        <x:f t="shared" si="844"/>
        <x:v>3.4927648897544739E-3</x:v>
      </x:c>
      <x:c r="AH1401" s="30">
        <x:f t="shared" si="845"/>
        <x:v>45838</x:v>
      </x:c>
      <x:c r="AI1401" s="36">
        <x:f t="shared" si="825"/>
        <x:v>2025</x:v>
      </x:c>
      <x:c r="AJ1401" s="36">
        <x:f t="shared" si="826"/>
        <x:v>8</x:v>
      </x:c>
      <x:c r="AK1401" s="26">
        <x:f t="shared" si="827"/>
        <x:v>0</x:v>
      </x:c>
      <x:c r="AL1401" s="34">
        <x:f t="shared" si="846"/>
        <x:v>1.4230211272373479</x:v>
      </x:c>
      <x:c r="AM1401" s="35" t="str">
        <x:f t="shared" si="828"/>
      </x:c>
      <x:c r="AN1401" s="34">
        <x:f t="shared" si="847"/>
        <x:v>1.436202294072177</x:v>
      </x:c>
      <x:c r="AO1401" s="35">
        <x:f t="shared" si="829"/>
        <x:v>0</x:v>
      </x:c>
      <x:c r="AP1401" s="31">
        <x:f t="shared" si="830"/>
        <x:v>1</x:v>
      </x:c>
      <x:c r="AQ1401" s="26" t="b">
        <x:f t="shared" si="831"/>
        <x:v>1</x:v>
      </x:c>
    </x:row>
    <x:row r="1402">
      <x:c r="A1402" s="30" t="n">
        <x:f>'净值底稿'!A1364</x:f>
        <x:v>45882</x:v>
      </x:c>
      <x:c r="B1402" s="32" t="n">
        <x:f>'净值底稿'!F1364</x:f>
        <x:v>2.7697309312781</x:v>
      </x:c>
      <x:c r="C1402" s="32" t="n">
        <x:f>'净值底稿'!O1364</x:f>
        <x:v>1.6743714234291485</x:v>
      </x:c>
      <x:c r="D1402" s="32" t="n">
        <x:f>'净值底稿'!P1364</x:f>
        <x:v>1.7574</x:v>
      </x:c>
      <x:c r="E1402" s="32" t="n">
        <x:f>'净值底稿'!Q1364</x:f>
        <x:v>2.6999</x:v>
      </x:c>
      <x:c r="F1402" s="33">
        <x:f t="shared" si="832"/>
        <x:v>5.4180944300202816E-2</x:v>
      </x:c>
      <x:c r="G1402" s="33">
        <x:f t="shared" si="833"/>
        <x:v>8.7342934270266959E-3</x:v>
      </x:c>
      <x:c r="H1402" s="33">
        <x:f t="shared" si="834"/>
        <x:v>-5.6899004267418896E-5</x:v>
      </x:c>
      <x:c r="I1402" s="33">
        <x:f t="shared" si="835"/>
        <x:v>1.7066745816791684E-3</x:v>
      </x:c>
      <x:c r="J1402" s="34">
        <x:f t="shared" si="836"/>
        <x:v>0.19276930457127925</x:v>
      </x:c>
      <x:c r="K1402" s="34">
        <x:f t="shared" si="837"/>
        <x:v>0.16301254084743383</x:v>
      </x:c>
      <x:c r="L1402" s="34">
        <x:f t="shared" si="838"/>
        <x:v>0.97944891583989846</x:v>
      </x:c>
      <x:c r="M1402" s="34">
        <x:f t="shared" si="839"/>
        <x:v>0.11242643837982162</x:v>
      </x:c>
      <x:c r="N1402" s="34">
        <x:f t="shared" si="810"/>
        <x:v>1.4476571996384331</x:v>
      </x:c>
      <x:c r="O1402" s="35">
        <x:f t="shared" si="811"/>
        <x:v>0.24576387663293017</x:v>
      </x:c>
      <x:c r="P1402" s="26" t="b">
        <x:f t="shared" si="812"/>
        <x:v>0</x:v>
      </x:c>
      <x:c r="Q1402" s="26" t="b">
        <x:f t="shared" si="813"/>
        <x:v>0</x:v>
      </x:c>
      <x:c r="R1402" s="26" t="b">
        <x:f t="shared" si="814"/>
        <x:v>0</x:v>
      </x:c>
      <x:c r="S1402" s="26" t="b">
        <x:f t="shared" si="840"/>
        <x:v>0</x:v>
      </x:c>
      <x:c r="T1402" s="26" t="str">
        <x:f t="shared" si="841"/>
        <x:v>不调</x:v>
      </x:c>
      <x:c r="U1402" s="34">
        <x:f t="shared" si="815"/>
        <x:v>0.19276930457127925</x:v>
      </x:c>
      <x:c r="V1402" s="34">
        <x:f t="shared" si="816"/>
        <x:v>0.16301254084743383</x:v>
      </x:c>
      <x:c r="W1402" s="34">
        <x:f t="shared" si="817"/>
        <x:v>0.97944891583989846</x:v>
      </x:c>
      <x:c r="X1402" s="34">
        <x:f t="shared" si="818"/>
        <x:v>0.11242643837982162</x:v>
      </x:c>
      <x:c r="Y1402" s="34">
        <x:f t="shared" si="842"/>
        <x:v>0.99998626710299976</x:v>
      </x:c>
      <x:c r="Z1402" s="34">
        <x:f t="shared" si="819"/>
        <x:v>0.19276665729027476</x:v>
      </x:c>
      <x:c r="AA1402" s="34">
        <x:f t="shared" si="820"/>
        <x:v>0.16301030221300061</x:v>
      </x:c>
      <x:c r="AB1402" s="34">
        <x:f t="shared" si="821"/>
        <x:v>0.97943546516882019</x:v>
      </x:c>
      <x:c r="AC1402" s="34">
        <x:f t="shared" si="822"/>
        <x:v>0.11242489443912325</x:v>
      </x:c>
      <x:c r="AD1402" s="34">
        <x:f t="shared" si="823"/>
        <x:v>1.4476373191112188</x:v>
      </x:c>
      <x:c r="AE1402" s="34">
        <x:f t="shared" si="843"/>
        <x:v>1.4476373191112188</x:v>
      </x:c>
      <x:c r="AF1402" s="33">
        <x:f t="shared" si="824"/>
        <x:v>0</x:v>
      </x:c>
      <x:c r="AG1402" s="33">
        <x:f t="shared" si="844"/>
        <x:v>7.9619877271044359E-3</x:v>
      </x:c>
      <x:c r="AH1402" s="30">
        <x:f t="shared" si="845"/>
        <x:v>45838</x:v>
      </x:c>
      <x:c r="AI1402" s="36">
        <x:f t="shared" si="825"/>
        <x:v>2025</x:v>
      </x:c>
      <x:c r="AJ1402" s="36">
        <x:f t="shared" si="826"/>
        <x:v>8</x:v>
      </x:c>
      <x:c r="AK1402" s="26">
        <x:f t="shared" si="827"/>
        <x:v>0</x:v>
      </x:c>
      <x:c r="AL1402" s="34">
        <x:f t="shared" si="846"/>
        <x:v>1.4230211272373479</x:v>
      </x:c>
      <x:c r="AM1402" s="35" t="str">
        <x:f t="shared" si="828"/>
      </x:c>
      <x:c r="AN1402" s="34">
        <x:f t="shared" si="847"/>
        <x:v>1.4476373191112188</x:v>
      </x:c>
      <x:c r="AO1402" s="35">
        <x:f t="shared" si="829"/>
        <x:v>0</x:v>
      </x:c>
      <x:c r="AP1402" s="31">
        <x:f t="shared" si="830"/>
        <x:v>1</x:v>
      </x:c>
      <x:c r="AQ1402" s="26" t="b">
        <x:f t="shared" si="831"/>
        <x:v>1</x:v>
      </x:c>
    </x:row>
    <x:row r="1403">
      <x:c r="A1403" s="30" t="n">
        <x:f>'净值底稿'!A1365</x:f>
        <x:v>45883</x:v>
      </x:c>
      <x:c r="B1403" s="32" t="n">
        <x:f>'净值底稿'!F1365</x:f>
        <x:v>2.706922166064393</x:v>
      </x:c>
      <x:c r="C1403" s="32" t="n">
        <x:f>'净值底稿'!O1365</x:f>
        <x:v>1.6580706286217008</x:v>
      </x:c>
      <x:c r="D1403" s="32" t="n">
        <x:f>'净值底稿'!P1365</x:f>
        <x:v>1.756</x:v>
      </x:c>
      <x:c r="E1403" s="32" t="n">
        <x:f>'净值底稿'!Q1365</x:f>
        <x:v>2.7007</x:v>
      </x:c>
      <x:c r="F1403" s="33">
        <x:f t="shared" si="832"/>
        <x:v>-2.2676847236104525E-2</x:v>
      </x:c>
      <x:c r="G1403" s="33">
        <x:f t="shared" si="833"/>
        <x:v>-9.7354712218291617E-3</x:v>
      </x:c>
      <x:c r="H1403" s="33">
        <x:f t="shared" si="834"/>
        <x:v>-7.966313872767028E-4</x:v>
      </x:c>
      <x:c r="I1403" s="33">
        <x:f t="shared" si="835"/>
        <x:v>2.9630727063967299E-4</x:v>
      </x:c>
      <x:c r="J1403" s="34">
        <x:f t="shared" si="836"/>
        <x:v>0.18839531725068867</x:v>
      </x:c>
      <x:c r="K1403" s="34">
        <x:f t="shared" si="837"/>
        <x:v>0.16142332010694427</x:v>
      </x:c>
      <x:c r="L1403" s="34">
        <x:f t="shared" si="838"/>
        <x:v>0.9786552161354547</x:v>
      </x:c>
      <x:c r="M1403" s="34">
        <x:f t="shared" si="839"/>
        <x:v>0.11245820675274645</x:v>
      </x:c>
      <x:c r="N1403" s="34">
        <x:f t="shared" si="810"/>
        <x:v>1.440932060245834</x:v>
      </x:c>
      <x:c r="O1403" s="35">
        <x:f t="shared" si="811"/>
        <x:v>0.24277247138074728</x:v>
      </x:c>
      <x:c r="P1403" s="26" t="b">
        <x:f t="shared" si="812"/>
        <x:v>0</x:v>
      </x:c>
      <x:c r="Q1403" s="26" t="b">
        <x:f t="shared" si="813"/>
        <x:v>0</x:v>
      </x:c>
      <x:c r="R1403" s="26" t="b">
        <x:f t="shared" si="814"/>
        <x:v>0</x:v>
      </x:c>
      <x:c r="S1403" s="26" t="b">
        <x:f t="shared" si="840"/>
        <x:v>0</x:v>
      </x:c>
      <x:c r="T1403" s="26" t="str">
        <x:f t="shared" si="841"/>
        <x:v>不调</x:v>
      </x:c>
      <x:c r="U1403" s="34">
        <x:f t="shared" si="815"/>
        <x:v>0.18839531725068867</x:v>
      </x:c>
      <x:c r="V1403" s="34">
        <x:f t="shared" si="816"/>
        <x:v>0.16142332010694427</x:v>
      </x:c>
      <x:c r="W1403" s="34">
        <x:f t="shared" si="817"/>
        <x:v>0.9786552161354547</x:v>
      </x:c>
      <x:c r="X1403" s="34">
        <x:f t="shared" si="818"/>
        <x:v>0.11245820675274645</x:v>
      </x:c>
      <x:c r="Y1403" s="34">
        <x:f t="shared" si="842"/>
        <x:v>0.99998626710299976</x:v>
      </x:c>
      <x:c r="Z1403" s="34">
        <x:f t="shared" si="819"/>
        <x:v>0.18839273003720153</x:v>
      </x:c>
      <x:c r="AA1403" s="34">
        <x:f t="shared" si="820"/>
        <x:v>0.16142110329711581</x:v>
      </x:c>
      <x:c r="AB1403" s="34">
        <x:f t="shared" si="821"/>
        <x:v>0.97864177636417271</x:v>
      </x:c>
      <x:c r="AC1403" s="34">
        <x:f t="shared" si="822"/>
        <x:v>0.11245666237577628</x:v>
      </x:c>
      <x:c r="AD1403" s="34">
        <x:f t="shared" si="823"/>
        <x:v>1.4409122720742664</x:v>
      </x:c>
      <x:c r="AE1403" s="34">
        <x:f t="shared" si="843"/>
        <x:v>1.4476373191112188</x:v>
      </x:c>
      <x:c r="AF1403" s="33">
        <x:f t="shared" si="824"/>
        <x:v>-4.6455330683802254E-3</x:v>
      </x:c>
      <x:c r="AG1403" s="33">
        <x:f t="shared" si="844"/>
        <x:v>-4.6455330683802254E-3</x:v>
      </x:c>
      <x:c r="AH1403" s="30">
        <x:f t="shared" si="845"/>
        <x:v>45838</x:v>
      </x:c>
      <x:c r="AI1403" s="36">
        <x:f t="shared" si="825"/>
        <x:v>2025</x:v>
      </x:c>
      <x:c r="AJ1403" s="36">
        <x:f t="shared" si="826"/>
        <x:v>8</x:v>
      </x:c>
      <x:c r="AK1403" s="26">
        <x:f t="shared" si="827"/>
        <x:v>0</x:v>
      </x:c>
      <x:c r="AL1403" s="34">
        <x:f t="shared" si="846"/>
        <x:v>1.4230211272373479</x:v>
      </x:c>
      <x:c r="AM1403" s="35" t="str">
        <x:f t="shared" si="828"/>
      </x:c>
      <x:c r="AN1403" s="34">
        <x:f t="shared" si="847"/>
        <x:v>1.4476373191112188</x:v>
      </x:c>
      <x:c r="AO1403" s="35">
        <x:f t="shared" si="829"/>
        <x:v>-4.6455330683802254E-3</x:v>
      </x:c>
      <x:c r="AP1403" s="31">
        <x:f t="shared" si="830"/>
        <x:v>1</x:v>
      </x:c>
      <x:c r="AQ1403" s="26" t="b">
        <x:f t="shared" si="831"/>
        <x:v>1</x:v>
      </x:c>
    </x:row>
    <x:row r="1404">
      <x:c r="A1404" s="30" t="n">
        <x:f>'净值底稿'!A1366</x:f>
        <x:v>45884</x:v>
      </x:c>
      <x:c r="B1404" s="32" t="n">
        <x:f>'净值底稿'!F1366</x:f>
        <x:v>2.72980293538748</x:v>
      </x:c>
      <x:c r="C1404" s="32" t="n">
        <x:f>'净值底稿'!O1366</x:f>
        <x:v>1.6813614272453021</x:v>
      </x:c>
      <x:c r="D1404" s="32" t="n">
        <x:f>'净值底稿'!P1366</x:f>
        <x:v>1.7548</x:v>
      </x:c>
      <x:c r="E1404" s="32" t="n">
        <x:f>'净值底稿'!Q1366</x:f>
        <x:v>2.6949</x:v>
      </x:c>
      <x:c r="F1404" s="33">
        <x:f t="shared" si="832"/>
        <x:v>8.4526883003634978E-3</x:v>
      </x:c>
      <x:c r="G1404" s="33">
        <x:f t="shared" si="833"/>
        <x:v>1.4046927930303044E-2</x:v>
      </x:c>
      <x:c r="H1404" s="33">
        <x:f t="shared" si="834"/>
        <x:v>-6.8337129840556621E-4</x:v>
      </x:c>
      <x:c r="I1404" s="33">
        <x:f t="shared" si="835"/>
        <x:v>-2.1475913652015954E-3</x:v>
      </x:c>
      <x:c r="J1404" s="34">
        <x:f t="shared" si="836"/>
        <x:v>0.18998515506226052</x:v>
      </x:c>
      <x:c r="K1404" s="34">
        <x:f t="shared" si="837"/>
        <x:v>0.16368857390156041</x:v>
      </x:c>
      <x:c r="L1404" s="34">
        <x:f t="shared" si="838"/>
        <x:v>0.97797300066278481</x:v>
      </x:c>
      <x:c r="M1404" s="34">
        <x:f t="shared" si="839"/>
        <x:v>0.11221515141869867</x:v>
      </x:c>
      <x:c r="N1404" s="34">
        <x:f t="shared" si="810"/>
        <x:v>1.4438618810453043</x:v>
      </x:c>
      <x:c r="O1404" s="35">
        <x:f t="shared" si="811"/>
        <x:v>0.24494983461144759</x:v>
      </x:c>
      <x:c r="P1404" s="26" t="b">
        <x:f t="shared" si="812"/>
        <x:v>0</x:v>
      </x:c>
      <x:c r="Q1404" s="26" t="b">
        <x:f t="shared" si="813"/>
        <x:v>0</x:v>
      </x:c>
      <x:c r="R1404" s="26" t="b">
        <x:f t="shared" si="814"/>
        <x:v>0</x:v>
      </x:c>
      <x:c r="S1404" s="26" t="b">
        <x:f t="shared" si="840"/>
        <x:v>0</x:v>
      </x:c>
      <x:c r="T1404" s="26" t="str">
        <x:f t="shared" si="841"/>
        <x:v>不调</x:v>
      </x:c>
      <x:c r="U1404" s="34">
        <x:f t="shared" si="815"/>
        <x:v>0.18998515506226052</x:v>
      </x:c>
      <x:c r="V1404" s="34">
        <x:f t="shared" si="816"/>
        <x:v>0.16368857390156041</x:v>
      </x:c>
      <x:c r="W1404" s="34">
        <x:f t="shared" si="817"/>
        <x:v>0.97797300066278481</x:v>
      </x:c>
      <x:c r="X1404" s="34">
        <x:f t="shared" si="818"/>
        <x:v>0.11221515141869867</x:v>
      </x:c>
      <x:c r="Y1404" s="34">
        <x:f t="shared" si="842"/>
        <x:v>0.99998626710299976</x:v>
      </x:c>
      <x:c r="Z1404" s="34">
        <x:f t="shared" si="819"/>
        <x:v>0.18998254601569448</x:v>
      </x:c>
      <x:c r="AA1404" s="34">
        <x:f t="shared" si="820"/>
        <x:v>0.1636863259832349</x:v>
      </x:c>
      <x:c r="AB1404" s="34">
        <x:f t="shared" si="821"/>
        <x:v>0.97795957026029767</x:v>
      </x:c>
      <x:c r="AC1404" s="34">
        <x:f t="shared" si="822"/>
        <x:v>0.11221361037958237</x:v>
      </x:c>
      <x:c r="AD1404" s="34">
        <x:f t="shared" si="823"/>
        <x:v>1.4438420526388094</x:v>
      </x:c>
      <x:c r="AE1404" s="34">
        <x:f t="shared" si="843"/>
        <x:v>1.4476373191112188</x:v>
      </x:c>
      <x:c r="AF1404" s="33">
        <x:f t="shared" si="824"/>
        <x:v>-2.6216970385507521E-3</x:v>
      </x:c>
      <x:c r="AG1404" s="33">
        <x:f t="shared" si="844"/>
        <x:v>2.0332817072377107E-3</x:v>
      </x:c>
      <x:c r="AH1404" s="30">
        <x:f t="shared" si="845"/>
        <x:v>45838</x:v>
      </x:c>
      <x:c r="AI1404" s="36">
        <x:f t="shared" si="825"/>
        <x:v>2025</x:v>
      </x:c>
      <x:c r="AJ1404" s="36">
        <x:f t="shared" si="826"/>
        <x:v>8</x:v>
      </x:c>
      <x:c r="AK1404" s="26">
        <x:f t="shared" si="827"/>
        <x:v>0</x:v>
      </x:c>
      <x:c r="AL1404" s="34">
        <x:f t="shared" si="846"/>
        <x:v>1.4230211272373479</x:v>
      </x:c>
      <x:c r="AM1404" s="35" t="str">
        <x:f t="shared" si="828"/>
      </x:c>
      <x:c r="AN1404" s="34">
        <x:f t="shared" si="847"/>
        <x:v>1.4476373191112188</x:v>
      </x:c>
      <x:c r="AO1404" s="35">
        <x:f t="shared" si="829"/>
        <x:v>-2.6216970385507521E-3</x:v>
      </x:c>
      <x:c r="AP1404" s="31">
        <x:f t="shared" si="830"/>
        <x:v>1</x:v>
      </x:c>
      <x:c r="AQ1404" s="26" t="b">
        <x:f t="shared" si="831"/>
        <x:v>1</x:v>
      </x:c>
    </x:row>
    <x:row r="1405">
      <x:c r="A1405" s="30" t="n">
        <x:f>'净值底稿'!A1367</x:f>
        <x:v>45887</x:v>
      </x:c>
      <x:c r="B1405" s="32" t="n">
        <x:f>'净值底稿'!F1367</x:f>
        <x:v>2.811949103114225</x:v>
      </x:c>
      <x:c r="C1405" s="32" t="n">
        <x:f>'净值底稿'!O1367</x:f>
        <x:v>1.703881428110424</x:v>
      </x:c>
      <x:c r="D1405" s="32" t="n">
        <x:f>'净值底稿'!P1367</x:f>
        <x:v>1.7487</x:v>
      </x:c>
      <x:c r="E1405" s="32" t="n">
        <x:f>'净值底稿'!Q1367</x:f>
        <x:v>2.698</x:v>
      </x:c>
      <x:c r="F1405" s="33">
        <x:f t="shared" si="832"/>
        <x:v>3.0092343539473987E-2</x:v>
      </x:c>
      <x:c r="G1405" s="33">
        <x:f t="shared" si="833"/>
        <x:v>1.339390835319576E-2</x:v>
      </x:c>
      <x:c r="H1405" s="33">
        <x:f t="shared" si="834"/>
        <x:v>-3.4761796216092877E-3</x:v>
      </x:c>
      <x:c r="I1405" s="33">
        <x:f t="shared" si="835"/>
        <x:v>1.15032097665968E-3</x:v>
      </x:c>
      <x:c r="J1405" s="34">
        <x:f t="shared" si="836"/>
        <x:v>0.19569956605690267</x:v>
      </x:c>
      <x:c r="K1405" s="34">
        <x:f t="shared" si="837"/>
        <x:v>0.16587872563212569</x:v>
      </x:c>
      <x:c r="L1405" s="34">
        <x:f t="shared" si="838"/>
        <x:v>0.97456000713140101</x:v>
      </x:c>
      <x:c r="M1405" s="34">
        <x:f t="shared" si="839"/>
        <x:v>0.11234269204946871</x:v>
      </x:c>
      <x:c r="N1405" s="34">
        <x:f t="shared" si="810"/>
        <x:v>1.4484809908698981</x:v>
      </x:c>
      <x:c r="O1405" s="35">
        <x:f t="shared" si="811"/>
        <x:v>0.24962584526006051</x:v>
      </x:c>
      <x:c r="P1405" s="26" t="b">
        <x:f t="shared" si="812"/>
        <x:v>0</x:v>
      </x:c>
      <x:c r="Q1405" s="26" t="b">
        <x:f t="shared" si="813"/>
        <x:v>0</x:v>
      </x:c>
      <x:c r="R1405" s="26" t="b">
        <x:f t="shared" si="814"/>
        <x:v>0</x:v>
      </x:c>
      <x:c r="S1405" s="26" t="b">
        <x:f t="shared" si="840"/>
        <x:v>0</x:v>
      </x:c>
      <x:c r="T1405" s="26" t="str">
        <x:f t="shared" si="841"/>
        <x:v>不调</x:v>
      </x:c>
      <x:c r="U1405" s="34">
        <x:f t="shared" si="815"/>
        <x:v>0.19569956605690267</x:v>
      </x:c>
      <x:c r="V1405" s="34">
        <x:f t="shared" si="816"/>
        <x:v>0.16587872563212569</x:v>
      </x:c>
      <x:c r="W1405" s="34">
        <x:f t="shared" si="817"/>
        <x:v>0.97456000713140101</x:v>
      </x:c>
      <x:c r="X1405" s="34">
        <x:f t="shared" si="818"/>
        <x:v>0.11234269204946871</x:v>
      </x:c>
      <x:c r="Y1405" s="34">
        <x:f t="shared" si="842"/>
        <x:v>0.99995880187477393</x:v>
      </x:c>
      <x:c r="Z1405" s="34">
        <x:f t="shared" si="819"/>
        <x:v>0.19569150360167356</x:v>
      </x:c>
      <x:c r="AA1405" s="34">
        <x:f t="shared" si="820"/>
        <x:v>0.16587189173961475</x:v>
      </x:c>
      <x:c r="AB1405" s="34">
        <x:f t="shared" si="821"/>
        <x:v>0.97451985708618694</x:v>
      </x:c>
      <x:c r="AC1405" s="34">
        <x:f t="shared" si="822"/>
        <x:v>0.11233806374117343</x:v>
      </x:c>
      <x:c r="AD1405" s="34">
        <x:f t="shared" si="823"/>
        <x:v>1.4484213161686488</x:v>
      </x:c>
      <x:c r="AE1405" s="34">
        <x:f t="shared" si="843"/>
        <x:v>1.4484213161686488</x:v>
      </x:c>
      <x:c r="AF1405" s="33">
        <x:f t="shared" si="824"/>
        <x:v>0</x:v>
      </x:c>
      <x:c r="AG1405" s="33">
        <x:f t="shared" si="844"/>
        <x:v>3.1715820449129684E-3</x:v>
      </x:c>
      <x:c r="AH1405" s="30">
        <x:f t="shared" si="845"/>
        <x:v>45838</x:v>
      </x:c>
      <x:c r="AI1405" s="36">
        <x:f t="shared" si="825"/>
        <x:v>2025</x:v>
      </x:c>
      <x:c r="AJ1405" s="36">
        <x:f t="shared" si="826"/>
        <x:v>8</x:v>
      </x:c>
      <x:c r="AK1405" s="26">
        <x:f t="shared" si="827"/>
        <x:v>0</x:v>
      </x:c>
      <x:c r="AL1405" s="34">
        <x:f t="shared" si="846"/>
        <x:v>1.4230211272373479</x:v>
      </x:c>
      <x:c r="AM1405" s="35" t="str">
        <x:f t="shared" si="828"/>
      </x:c>
      <x:c r="AN1405" s="34">
        <x:f t="shared" si="847"/>
        <x:v>1.4484213161686488</x:v>
      </x:c>
      <x:c r="AO1405" s="35">
        <x:f t="shared" si="829"/>
        <x:v>0</x:v>
      </x:c>
      <x:c r="AP1405" s="31">
        <x:f t="shared" si="830"/>
        <x:v>1</x:v>
      </x:c>
      <x:c r="AQ1405" s="26" t="b">
        <x:f t="shared" si="831"/>
        <x:v>1</x:v>
      </x:c>
    </x:row>
    <x:row r="1406">
      <x:c r="A1406" s="30" t="n">
        <x:f>'净值底稿'!A1368</x:f>
        <x:v>45888</x:v>
      </x:c>
      <x:c r="B1406" s="32" t="n">
        <x:f>'净值底稿'!F1368</x:f>
        <x:v>2.853512000596975</x:v>
      </x:c>
      <x:c r="C1406" s="32" t="n">
        <x:f>'净值底稿'!O1368</x:f>
        <x:v>1.7064704772664827</x:v>
      </x:c>
      <x:c r="D1406" s="32" t="n">
        <x:f>'净值底稿'!P1368</x:f>
        <x:v>1.7493</x:v>
      </x:c>
      <x:c r="E1406" s="32" t="n">
        <x:f>'净值底稿'!Q1368</x:f>
        <x:v>2.6931</x:v>
      </x:c>
      <x:c r="F1406" s="33">
        <x:f t="shared" si="832"/>
        <x:v>1.478081428882172E-2</x:v>
      </x:c>
      <x:c r="G1406" s="33">
        <x:f t="shared" si="833"/>
        <x:v>1.5195007782495829E-3</x:v>
      </x:c>
      <x:c r="H1406" s="33">
        <x:f t="shared" si="834"/>
        <x:v>3.4311202607661961E-4</x:v>
      </x:c>
      <x:c r="I1406" s="33">
        <x:f t="shared" si="835"/>
        <x:v>-1.8161601186064136E-3</x:v>
      </x:c>
      <x:c r="J1406" s="34">
        <x:f t="shared" si="836"/>
        <x:v>0.19858398337431019</x:v>
      </x:c>
      <x:c r="K1406" s="34">
        <x:f t="shared" si="837"/>
        <x:v>0.16612393420820282</x:v>
      </x:c>
      <x:c r="L1406" s="34">
        <x:f t="shared" si="838"/>
        <x:v>0.97485422656880372</x:v>
      </x:c>
      <x:c r="M1406" s="34">
        <x:f t="shared" si="839"/>
        <x:v>0.11213403983000525</x:v>
      </x:c>
      <x:c r="N1406" s="34">
        <x:f t="shared" si="810"/>
        <x:v>1.4516961839813218</x:v>
      </x:c>
      <x:c r="O1406" s="35">
        <x:f t="shared" si="811"/>
        <x:v>0.25122881881682035</x:v>
      </x:c>
      <x:c r="P1406" s="26" t="b">
        <x:f t="shared" si="812"/>
        <x:v>0</x:v>
      </x:c>
      <x:c r="Q1406" s="26" t="b">
        <x:f t="shared" si="813"/>
        <x:v>0</x:v>
      </x:c>
      <x:c r="R1406" s="26" t="b">
        <x:f t="shared" si="814"/>
        <x:v>1</x:v>
      </x:c>
      <x:c r="S1406" s="26" t="b">
        <x:f t="shared" si="840"/>
        <x:v>1</x:v>
      </x:c>
      <x:c r="T1406" s="26" t="str">
        <x:f t="shared" si="841"/>
        <x:v>动态</x:v>
      </x:c>
      <x:c r="U1406" s="34">
        <x:f t="shared" si="815"/>
        <x:v>0.15809013019251161</x:v>
      </x:c>
      <x:c r="V1406" s="34">
        <x:f t="shared" si="816"/>
        <x:v>0.13224910660375278</x:v>
      </x:c>
      <x:c r="W1406" s="34">
        <x:f t="shared" si="817"/>
        <x:v>1.041551011649114</x:v>
      </x:c>
      <x:c r="X1406" s="34">
        <x:f t="shared" si="818"/>
        <x:v>0.11980593553594336</x:v>
      </x:c>
      <x:c r="Y1406" s="34">
        <x:f t="shared" si="842"/>
        <x:v>0.99998626710299976</x:v>
      </x:c>
      <x:c r="Z1406" s="34">
        <x:f t="shared" si="819"/>
        <x:v>0.15808795915703691</x:v>
      </x:c>
      <x:c r="AA1406" s="34">
        <x:f t="shared" si="820"/>
        <x:v>0.13224729044039341</x:v>
      </x:c>
      <x:c r="AB1406" s="34">
        <x:f t="shared" si="821"/>
        <x:v>1.0415367081363505</x:v>
      </x:c>
      <x:c r="AC1406" s="34">
        <x:f t="shared" si="822"/>
        <x:v>0.11980429025337062</x:v>
      </x:c>
      <x:c r="AD1406" s="34">
        <x:f t="shared" si="823"/>
        <x:v>1.4516762479871514</x:v>
      </x:c>
      <x:c r="AE1406" s="34">
        <x:f t="shared" si="843"/>
        <x:v>1.4516762479871514</x:v>
      </x:c>
      <x:c r="AF1406" s="33">
        <x:f t="shared" si="824"/>
        <x:v>0</x:v>
      </x:c>
      <x:c r="AG1406" s="33">
        <x:f t="shared" si="844"/>
        <x:v>2.2472272274427496E-3</x:v>
      </x:c>
      <x:c r="AH1406" s="30">
        <x:f t="shared" si="845"/>
        <x:v>45888</x:v>
      </x:c>
      <x:c r="AI1406" s="36">
        <x:f t="shared" si="825"/>
        <x:v>2025</x:v>
      </x:c>
      <x:c r="AJ1406" s="36">
        <x:f t="shared" si="826"/>
        <x:v>8</x:v>
      </x:c>
      <x:c r="AK1406" s="26">
        <x:f t="shared" si="827"/>
        <x:v>0</x:v>
      </x:c>
      <x:c r="AL1406" s="34">
        <x:f t="shared" si="846"/>
        <x:v>1.4230211272373479</x:v>
      </x:c>
      <x:c r="AM1406" s="35" t="str">
        <x:f t="shared" si="828"/>
      </x:c>
      <x:c r="AN1406" s="34">
        <x:f t="shared" si="847"/>
        <x:v>1.4516762479871514</x:v>
      </x:c>
      <x:c r="AO1406" s="35">
        <x:f t="shared" si="829"/>
        <x:v>0</x:v>
      </x:c>
      <x:c r="AP1406" s="31">
        <x:f t="shared" si="830"/>
        <x:v>1</x:v>
      </x:c>
      <x:c r="AQ1406" s="26" t="b">
        <x:f t="shared" si="831"/>
        <x:v>1</x:v>
      </x:c>
    </x:row>
    <x:row r="1407">
      <x:c r="A1407" s="30" t="n">
        <x:f>'净值底稿'!A1369</x:f>
        <x:v>45889</x:v>
      </x:c>
      <x:c r="B1407" s="32" t="n">
        <x:f>'净值底稿'!F1369</x:f>
        <x:v>2.87209349907105</x:v>
      </x:c>
      <x:c r="C1407" s="32" t="n">
        <x:f>'净值底稿'!O1369</x:f>
        <x:v>1.7240827718659633</x:v>
      </x:c>
      <x:c r="D1407" s="32" t="n">
        <x:f>'净值底稿'!P1369</x:f>
        <x:v>1.7483</x:v>
      </x:c>
      <x:c r="E1407" s="32" t="n">
        <x:f>'净值底稿'!Q1369</x:f>
        <x:v>2.6833</x:v>
      </x:c>
      <x:c r="F1407" s="33">
        <x:f t="shared" si="832"/>
        <x:v>6.5117996595729366E-3</x:v>
      </x:c>
      <x:c r="G1407" s="33">
        <x:f t="shared" si="833"/>
        <x:v>1.0320890302006891E-2</x:v>
      </x:c>
      <x:c r="H1407" s="33">
        <x:f t="shared" si="834"/>
        <x:v>-5.7165723432239801E-4</x:v>
      </x:c>
      <x:c r="I1407" s="33">
        <x:f t="shared" si="835"/>
        <x:v>-3.6389291151460723E-3</x:v>
      </x:c>
      <x:c r="J1407" s="34">
        <x:f t="shared" si="836"/>
        <x:v>0.1591173962756583</x:v>
      </x:c>
      <x:c r="K1407" s="34">
        <x:f t="shared" si="837"/>
        <x:v>0.13361220021776635</x:v>
      </x:c>
      <x:c r="L1407" s="34">
        <x:f t="shared" si="838"/>
        <x:v>1.040941306142332</x:v>
      </x:c>
      <x:c r="M1407" s="34">
        <x:f t="shared" si="839"/>
        <x:v>0.11936833093344822</x:v>
      </x:c>
      <x:c r="N1407" s="34">
        <x:f t="shared" si="810"/>
        <x:v>1.4530392335692048</x:v>
      </x:c>
      <x:c r="O1407" s="35">
        <x:f t="shared" si="811"/>
        <x:v>0.20146021506547479</x:v>
      </x:c>
      <x:c r="P1407" s="26" t="b">
        <x:f t="shared" si="812"/>
        <x:v>0</x:v>
      </x:c>
      <x:c r="Q1407" s="26" t="b">
        <x:f t="shared" si="813"/>
        <x:v>0</x:v>
      </x:c>
      <x:c r="R1407" s="26" t="b">
        <x:f t="shared" si="814"/>
        <x:v>0</x:v>
      </x:c>
      <x:c r="S1407" s="26" t="b">
        <x:f t="shared" si="840"/>
        <x:v>0</x:v>
      </x:c>
      <x:c r="T1407" s="26" t="str">
        <x:f t="shared" si="841"/>
        <x:v>不调</x:v>
      </x:c>
      <x:c r="U1407" s="34">
        <x:f t="shared" si="815"/>
        <x:v>0.1591173962756583</x:v>
      </x:c>
      <x:c r="V1407" s="34">
        <x:f t="shared" si="816"/>
        <x:v>0.13361220021776635</x:v>
      </x:c>
      <x:c r="W1407" s="34">
        <x:f t="shared" si="817"/>
        <x:v>1.040941306142332</x:v>
      </x:c>
      <x:c r="X1407" s="34">
        <x:f t="shared" si="818"/>
        <x:v>0.11936833093344822</x:v>
      </x:c>
      <x:c r="Y1407" s="34">
        <x:f t="shared" si="842"/>
        <x:v>0.99998626710299976</x:v>
      </x:c>
      <x:c r="Z1407" s="34">
        <x:f t="shared" si="819"/>
        <x:v>0.1591152111328443</x:v>
      </x:c>
      <x:c r="AA1407" s="34">
        <x:f t="shared" si="820"/>
        <x:v>0.13361036533518278</x:v>
      </x:c>
      <x:c r="AB1407" s="34">
        <x:f t="shared" si="821"/>
        <x:v>1.0409270110025914</x:v>
      </x:c>
      <x:c r="AC1407" s="34">
        <x:f t="shared" si="822"/>
        <x:v>0.11936669166045441</x:v>
      </x:c>
      <x:c r="AD1407" s="34">
        <x:f t="shared" si="823"/>
        <x:v>1.453019279131073</x:v>
      </x:c>
      <x:c r="AE1407" s="34">
        <x:f t="shared" si="843"/>
        <x:v>1.453019279131073</x:v>
      </x:c>
      <x:c r="AF1407" s="33">
        <x:f t="shared" si="824"/>
        <x:v>0</x:v>
      </x:c>
      <x:c r="AG1407" s="33">
        <x:f t="shared" si="844"/>
        <x:v>9.2515886085742238E-4</x:v>
      </x:c>
      <x:c r="AH1407" s="30">
        <x:f t="shared" si="845"/>
        <x:v>45888</x:v>
      </x:c>
      <x:c r="AI1407" s="36">
        <x:f t="shared" si="825"/>
        <x:v>2025</x:v>
      </x:c>
      <x:c r="AJ1407" s="36">
        <x:f t="shared" si="826"/>
        <x:v>8</x:v>
      </x:c>
      <x:c r="AK1407" s="26">
        <x:f t="shared" si="827"/>
        <x:v>0</x:v>
      </x:c>
      <x:c r="AL1407" s="34">
        <x:f t="shared" si="846"/>
        <x:v>1.4230211272373479</x:v>
      </x:c>
      <x:c r="AM1407" s="35" t="str">
        <x:f t="shared" si="828"/>
      </x:c>
      <x:c r="AN1407" s="34">
        <x:f t="shared" si="847"/>
        <x:v>1.453019279131073</x:v>
      </x:c>
      <x:c r="AO1407" s="35">
        <x:f t="shared" si="829"/>
        <x:v>0</x:v>
      </x:c>
      <x:c r="AP1407" s="31">
        <x:f t="shared" si="830"/>
        <x:v>1</x:v>
      </x:c>
      <x:c r="AQ1407" s="26" t="b">
        <x:f t="shared" si="831"/>
        <x:v>1</x:v>
      </x:c>
    </x:row>
    <x:row r="1408">
      <x:c r="A1408" s="30" t="n">
        <x:f>'净值底稿'!A1370</x:f>
        <x:v>45890</x:v>
      </x:c>
      <x:c r="B1408" s="32" t="n">
        <x:f>'净值底稿'!F1370</x:f>
        <x:v>2.8577527176919</x:v>
      </x:c>
      <x:c r="C1408" s="32" t="n">
        <x:f>'净值底稿'!O1370</x:f>
        <x:v>1.7192474623462983</x:v>
      </x:c>
      <x:c r="D1408" s="32" t="n">
        <x:f>'净值底稿'!P1370</x:f>
        <x:v>1.7486</x:v>
      </x:c>
      <x:c r="E1408" s="32" t="n">
        <x:f>'净值底稿'!Q1370</x:f>
        <x:v>2.6898</x:v>
      </x:c>
      <x:c r="F1408" s="33">
        <x:f t="shared" si="832"/>
        <x:v>-4.9931457258575174E-3</x:v>
      </x:c>
      <x:c r="G1408" s="33">
        <x:f t="shared" si="833"/>
        <x:v>-2.8045692460760829E-3</x:v>
      </x:c>
      <x:c r="H1408" s="33">
        <x:f t="shared" si="834"/>
        <x:v>1.7159526397070302E-4</x:v>
      </x:c>
      <x:c r="I1408" s="33">
        <x:f t="shared" si="835"/>
        <x:v>2.4223903402527114E-3</x:v>
      </x:c>
      <x:c r="J1408" s="34">
        <x:f t="shared" si="836"/>
        <x:v>0.15832072569645741</x:v>
      </x:c>
      <x:c r="K1408" s="34">
        <x:f t="shared" si="837"/>
        <x:v>0.13323564581360672</x:v>
      </x:c>
      <x:c r="L1408" s="34">
        <x:f t="shared" si="838"/>
        <x:v>1.0411056291478187</x:v>
      </x:c>
      <x:c r="M1408" s="34">
        <x:f t="shared" si="839"/>
        <x:v>0.11965584438128062</x:v>
      </x:c>
      <x:c r="N1408" s="34">
        <x:f t="shared" si="810"/>
        <x:v>1.4523178450391634</x:v>
      </x:c>
      <x:c r="O1408" s="35">
        <x:f t="shared" si="811"/>
        <x:v>0.20075245408982906</x:v>
      </x:c>
      <x:c r="P1408" s="26" t="b">
        <x:f t="shared" si="812"/>
        <x:v>0</x:v>
      </x:c>
      <x:c r="Q1408" s="26" t="b">
        <x:f t="shared" si="813"/>
        <x:v>0</x:v>
      </x:c>
      <x:c r="R1408" s="26" t="b">
        <x:f t="shared" si="814"/>
        <x:v>0</x:v>
      </x:c>
      <x:c r="S1408" s="26" t="b">
        <x:f t="shared" si="840"/>
        <x:v>0</x:v>
      </x:c>
      <x:c r="T1408" s="26" t="str">
        <x:f t="shared" si="841"/>
        <x:v>不调</x:v>
      </x:c>
      <x:c r="U1408" s="34">
        <x:f t="shared" si="815"/>
        <x:v>0.15832072569645741</x:v>
      </x:c>
      <x:c r="V1408" s="34">
        <x:f t="shared" si="816"/>
        <x:v>0.13323564581360672</x:v>
      </x:c>
      <x:c r="W1408" s="34">
        <x:f t="shared" si="817"/>
        <x:v>1.0411056291478187</x:v>
      </x:c>
      <x:c r="X1408" s="34">
        <x:f t="shared" si="818"/>
        <x:v>0.11965584438128062</x:v>
      </x:c>
      <x:c r="Y1408" s="34">
        <x:f t="shared" si="842"/>
        <x:v>0.99998626710299976</x:v>
      </x:c>
      <x:c r="Z1408" s="34">
        <x:f t="shared" si="819"/>
        <x:v>0.15831855149423843</x:v>
      </x:c>
      <x:c r="AA1408" s="34">
        <x:f t="shared" si="820"/>
        <x:v>0.133233816102206</x:v>
      </x:c>
      <x:c r="AB1408" s="34">
        <x:f t="shared" si="821"/>
        <x:v>1.0410913317514472</x:v>
      </x:c>
      <x:c r="AC1408" s="34">
        <x:f t="shared" si="822"/>
        <x:v>0.11965420115989425</x:v>
      </x:c>
      <x:c r="AD1408" s="34">
        <x:f t="shared" si="823"/>
        <x:v>1.4522979005077858</x:v>
      </x:c>
      <x:c r="AE1408" s="34">
        <x:f t="shared" si="843"/>
        <x:v>1.453019279131073</x:v>
      </x:c>
      <x:c r="AF1408" s="33">
        <x:f t="shared" si="824"/>
        <x:v>-4.9646872112973917E-4</x:v>
      </x:c>
      <x:c r="AG1408" s="33">
        <x:f t="shared" si="844"/>
        <x:v>-4.9646872112973917E-4</x:v>
      </x:c>
      <x:c r="AH1408" s="30">
        <x:f t="shared" si="845"/>
        <x:v>45888</x:v>
      </x:c>
      <x:c r="AI1408" s="36">
        <x:f t="shared" si="825"/>
        <x:v>2025</x:v>
      </x:c>
      <x:c r="AJ1408" s="36">
        <x:f t="shared" si="826"/>
        <x:v>8</x:v>
      </x:c>
      <x:c r="AK1408" s="26">
        <x:f t="shared" si="827"/>
        <x:v>0</x:v>
      </x:c>
      <x:c r="AL1408" s="34">
        <x:f t="shared" si="846"/>
        <x:v>1.4230211272373479</x:v>
      </x:c>
      <x:c r="AM1408" s="35" t="str">
        <x:f t="shared" si="828"/>
      </x:c>
      <x:c r="AN1408" s="34">
        <x:f t="shared" si="847"/>
        <x:v>1.453019279131073</x:v>
      </x:c>
      <x:c r="AO1408" s="35">
        <x:f t="shared" si="829"/>
        <x:v>-4.9646872112973917E-4</x:v>
      </x:c>
      <x:c r="AP1408" s="31">
        <x:f t="shared" si="830"/>
        <x:v>1</x:v>
      </x:c>
      <x:c r="AQ1408" s="26" t="b">
        <x:f t="shared" si="831"/>
        <x:v>1</x:v>
      </x:c>
    </x:row>
    <x:row r="1409">
      <x:c r="A1409" s="30" t="n">
        <x:f>'净值底稿'!A1371</x:f>
        <x:v>45891</x:v>
      </x:c>
      <x:c r="B1409" s="32" t="n">
        <x:f>'净值底稿'!F1371</x:f>
        <x:v>2.97593399758315</x:v>
      </x:c>
      <x:c r="C1409" s="32" t="n">
        <x:f>'净值底稿'!O1371</x:f>
        <x:v>1.738919569344213</x:v>
      </x:c>
      <x:c r="D1409" s="32" t="n">
        <x:f>'净值底稿'!P1371</x:f>
        <x:v>1.7482</x:v>
      </x:c>
      <x:c r="E1409" s="32" t="n">
        <x:f>'净值底稿'!Q1371</x:f>
        <x:v>2.689</x:v>
      </x:c>
      <x:c r="F1409" s="33">
        <x:f t="shared" si="832"/>
        <x:v>4.1354620768832673E-2</x:v>
      </x:c>
      <x:c r="G1409" s="33">
        <x:f t="shared" si="833"/>
        <x:v>1.1442277757425234E-2</x:v>
      </x:c>
      <x:c r="H1409" s="33">
        <x:f t="shared" si="834"/>
        <x:v>-2.2875443211711755E-4</x:v>
      </x:c>
      <x:c r="I1409" s="33">
        <x:f t="shared" si="835"/>
        <x:v>-2.974198825190788E-4</x:v>
      </x:c>
      <x:c r="J1409" s="34">
        <x:f t="shared" si="836"/>
        <x:v>0.16486575515195356</x:v>
      </x:c>
      <x:c r="K1409" s="34">
        <x:f t="shared" si="837"/>
        <x:v>0.13475831443272915</x:v>
      </x:c>
      <x:c r="L1409" s="34">
        <x:f t="shared" si="838"/>
        <x:v>1.0408531774950702</x:v>
      </x:c>
      <x:c r="M1409" s="34">
        <x:f t="shared" si="839"/>
        <x:v>0.11961861362144237</x:v>
      </x:c>
      <x:c r="N1409" s="34">
        <x:f t="shared" si="810"/>
        <x:v>1.4600958607011953</x:v>
      </x:c>
      <x:c r="O1409" s="35">
        <x:f t="shared" si="811"/>
        <x:v>0.20520849188682136</x:v>
      </x:c>
      <x:c r="P1409" s="26" t="b">
        <x:f t="shared" si="812"/>
        <x:v>0</x:v>
      </x:c>
      <x:c r="Q1409" s="26" t="b">
        <x:f t="shared" si="813"/>
        <x:v>0</x:v>
      </x:c>
      <x:c r="R1409" s="26" t="b">
        <x:f t="shared" si="814"/>
        <x:v>0</x:v>
      </x:c>
      <x:c r="S1409" s="26" t="b">
        <x:f t="shared" si="840"/>
        <x:v>0</x:v>
      </x:c>
      <x:c r="T1409" s="26" t="str">
        <x:f t="shared" si="841"/>
        <x:v>不调</x:v>
      </x:c>
      <x:c r="U1409" s="34">
        <x:f t="shared" si="815"/>
        <x:v>0.16486575515195356</x:v>
      </x:c>
      <x:c r="V1409" s="34">
        <x:f t="shared" si="816"/>
        <x:v>0.13475831443272915</x:v>
      </x:c>
      <x:c r="W1409" s="34">
        <x:f t="shared" si="817"/>
        <x:v>1.0408531774950702</x:v>
      </x:c>
      <x:c r="X1409" s="34">
        <x:f t="shared" si="818"/>
        <x:v>0.11961861362144237</x:v>
      </x:c>
      <x:c r="Y1409" s="34">
        <x:f t="shared" si="842"/>
        <x:v>0.99998626710299976</x:v>
      </x:c>
      <x:c r="Z1409" s="34">
        <x:f t="shared" si="819"/>
        <x:v>0.16486349106751919</x:v>
      </x:c>
      <x:c r="AA1409" s="34">
        <x:f t="shared" si="820"/>
        <x:v>0.13475646381067713</x:v>
      </x:c>
      <x:c r="AB1409" s="34">
        <x:f t="shared" si="821"/>
        <x:v>1.0408388835655913</x:v>
      </x:c>
      <x:c r="AC1409" s="34">
        <x:f t="shared" si="822"/>
        <x:v>0.1196169709113422</x:v>
      </x:c>
      <x:c r="AD1409" s="34">
        <x:f t="shared" si="823"/>
        <x:v>1.4600758093551298</x:v>
      </x:c>
      <x:c r="AE1409" s="34">
        <x:f t="shared" si="843"/>
        <x:v>1.4600758093551298</x:v>
      </x:c>
      <x:c r="AF1409" s="33">
        <x:f t="shared" si="824"/>
        <x:v>0</x:v>
      </x:c>
      <x:c r="AG1409" s="33">
        <x:f t="shared" si="844"/>
        <x:v>5.3555877514004369E-3</x:v>
      </x:c>
      <x:c r="AH1409" s="30">
        <x:f t="shared" si="845"/>
        <x:v>45888</x:v>
      </x:c>
      <x:c r="AI1409" s="36">
        <x:f t="shared" si="825"/>
        <x:v>2025</x:v>
      </x:c>
      <x:c r="AJ1409" s="36">
        <x:f t="shared" si="826"/>
        <x:v>8</x:v>
      </x:c>
      <x:c r="AK1409" s="26">
        <x:f t="shared" si="827"/>
        <x:v>0</x:v>
      </x:c>
      <x:c r="AL1409" s="34">
        <x:f t="shared" si="846"/>
        <x:v>1.4230211272373479</x:v>
      </x:c>
      <x:c r="AM1409" s="35" t="str">
        <x:f t="shared" si="828"/>
      </x:c>
      <x:c r="AN1409" s="34">
        <x:f t="shared" si="847"/>
        <x:v>1.4600758093551298</x:v>
      </x:c>
      <x:c r="AO1409" s="35">
        <x:f t="shared" si="829"/>
        <x:v>0</x:v>
      </x:c>
      <x:c r="AP1409" s="31">
        <x:f t="shared" si="830"/>
        <x:v>1</x:v>
      </x:c>
      <x:c r="AQ1409" s="26" t="b">
        <x:f t="shared" si="831"/>
        <x:v>1</x:v>
      </x:c>
    </x:row>
    <x:row r="1410">
      <x:c r="A1410" s="30" t="n">
        <x:f>'净值底稿'!A1372</x:f>
        <x:v>45894</x:v>
      </x:c>
      <x:c r="B1410" s="32" t="n">
        <x:f>'净值底稿'!F1372</x:f>
        <x:v>3.11843674944845</x:v>
      </x:c>
      <x:c r="C1410" s="32" t="n">
        <x:f>'净值底稿'!O1372</x:f>
        <x:v>1.759969094868449</x:v>
      </x:c>
      <x:c r="D1410" s="32" t="n">
        <x:f>'净值底稿'!P1372</x:f>
        <x:v>1.7499</x:v>
      </x:c>
      <x:c r="E1410" s="32" t="n">
        <x:f>'净值底稿'!Q1372</x:f>
        <x:v>2.7026</x:v>
      </x:c>
      <x:c r="F1410" s="33">
        <x:f t="shared" si="832"/>
        <x:v>4.788505120779929E-2</x:v>
      </x:c>
      <x:c r="G1410" s="33">
        <x:f t="shared" si="833"/>
        <x:v>1.2104944872277423E-2</x:v>
      </x:c>
      <x:c r="H1410" s="33">
        <x:f t="shared" si="834"/>
        <x:v>9.72428783891921E-4</x:v>
      </x:c>
      <x:c r="I1410" s="33">
        <x:f t="shared" si="835"/>
        <x:v>5.0576422461880988E-3</x:v>
      </x:c>
      <x:c r="J1410" s="34">
        <x:f t="shared" si="836"/>
        <x:v>0.1727579877795839</x:v>
      </x:c>
      <x:c r="K1410" s="34">
        <x:f t="shared" si="837"/>
        <x:v>0.13638768337628843</x:v>
      </x:c>
      <x:c r="L1410" s="34">
        <x:f t="shared" si="838"/>
        <x:v>1.0418510252553643</x:v>
      </x:c>
      <x:c r="M1410" s="34">
        <x:f t="shared" si="839"/>
        <x:v>0.12022195075678446</x:v>
      </x:c>
      <x:c r="N1410" s="34">
        <x:f t="shared" si="810"/>
        <x:v>1.4712186471680211</x:v>
      </x:c>
      <x:c r="O1410" s="35">
        <x:f t="shared" si="811"/>
        <x:v>0.21012897827998114</x:v>
      </x:c>
      <x:c r="P1410" s="26" t="b">
        <x:f t="shared" si="812"/>
        <x:v>0</x:v>
      </x:c>
      <x:c r="Q1410" s="26" t="b">
        <x:f t="shared" si="813"/>
        <x:v>0</x:v>
      </x:c>
      <x:c r="R1410" s="26" t="b">
        <x:f t="shared" si="814"/>
        <x:v>0</x:v>
      </x:c>
      <x:c r="S1410" s="26" t="b">
        <x:f t="shared" si="840"/>
        <x:v>0</x:v>
      </x:c>
      <x:c r="T1410" s="26" t="str">
        <x:f t="shared" si="841"/>
        <x:v>不调</x:v>
      </x:c>
      <x:c r="U1410" s="34">
        <x:f t="shared" si="815"/>
        <x:v>0.1727579877795839</x:v>
      </x:c>
      <x:c r="V1410" s="34">
        <x:f t="shared" si="816"/>
        <x:v>0.13638768337628843</x:v>
      </x:c>
      <x:c r="W1410" s="34">
        <x:f t="shared" si="817"/>
        <x:v>1.0418510252553643</x:v>
      </x:c>
      <x:c r="X1410" s="34">
        <x:f t="shared" si="818"/>
        <x:v>0.12022195075678446</x:v>
      </x:c>
      <x:c r="Y1410" s="34">
        <x:f t="shared" si="842"/>
        <x:v>0.99995880187477393</x:v>
      </x:c>
      <x:c r="Z1410" s="34">
        <x:f t="shared" si="819"/>
        <x:v>0.17275087047436954</x:v>
      </x:c>
      <x:c r="AA1410" s="34">
        <x:f t="shared" si="820"/>
        <x:v>0.13638206445942941</x:v>
      </x:c>
      <x:c r="AB1410" s="34">
        <x:f t="shared" si="821"/>
        <x:v>1.0418081029463588</x:v>
      </x:c>
      <x:c r="AC1410" s="34">
        <x:f t="shared" si="822"/>
        <x:v>0.12021699783780226</x:v>
      </x:c>
      <x:c r="AD1410" s="34">
        <x:f t="shared" si="823"/>
        <x:v>1.4711580357179601</x:v>
      </x:c>
      <x:c r="AE1410" s="34">
        <x:f t="shared" si="843"/>
        <x:v>1.4711580357179601</x:v>
      </x:c>
      <x:c r="AF1410" s="33">
        <x:f t="shared" si="824"/>
        <x:v>0</x:v>
      </x:c>
      <x:c r="AG1410" s="33">
        <x:f t="shared" si="844"/>
        <x:v>7.5901718882152025E-3</x:v>
      </x:c>
      <x:c r="AH1410" s="30">
        <x:f t="shared" si="845"/>
        <x:v>45888</x:v>
      </x:c>
      <x:c r="AI1410" s="36">
        <x:f t="shared" si="825"/>
        <x:v>2025</x:v>
      </x:c>
      <x:c r="AJ1410" s="36">
        <x:f t="shared" si="826"/>
        <x:v>8</x:v>
      </x:c>
      <x:c r="AK1410" s="26">
        <x:f t="shared" si="827"/>
        <x:v>0</x:v>
      </x:c>
      <x:c r="AL1410" s="34">
        <x:f t="shared" si="846"/>
        <x:v>1.4230211272373479</x:v>
      </x:c>
      <x:c r="AM1410" s="35" t="str">
        <x:f t="shared" si="828"/>
      </x:c>
      <x:c r="AN1410" s="34">
        <x:f t="shared" si="847"/>
        <x:v>1.4711580357179601</x:v>
      </x:c>
      <x:c r="AO1410" s="35">
        <x:f t="shared" si="829"/>
        <x:v>0</x:v>
      </x:c>
      <x:c r="AP1410" s="31">
        <x:f t="shared" si="830"/>
        <x:v>1</x:v>
      </x:c>
      <x:c r="AQ1410" s="26" t="b">
        <x:f t="shared" si="831"/>
        <x:v>1</x:v>
      </x:c>
    </x:row>
    <x:row r="1411">
      <x:c r="A1411" s="30" t="n">
        <x:f>'净值底稿'!A1373</x:f>
        <x:v>45895</x:v>
      </x:c>
      <x:c r="B1411" s="32" t="n">
        <x:f>'净值底稿'!F1373</x:f>
        <x:v>3.099312227879725</x:v>
      </x:c>
      <x:c r="C1411" s="32" t="n">
        <x:f>'净值底稿'!O1373</x:f>
        <x:v>1.762939391867</x:v>
      </x:c>
      <x:c r="D1411" s="32" t="n">
        <x:f>'净值底稿'!P1373</x:f>
        <x:v>1.7511</x:v>
      </x:c>
      <x:c r="E1411" s="32" t="n">
        <x:f>'净值底稿'!Q1373</x:f>
        <x:v>2.7071</x:v>
      </x:c>
      <x:c r="F1411" s="33">
        <x:f t="shared" si="832"/>
        <x:v>-6.1327271018427609E-3</x:v>
      </x:c>
      <x:c r="G1411" s="33">
        <x:f t="shared" si="833"/>
        <x:v>1.6876983847111671E-3</x:v>
      </x:c>
      <x:c r="H1411" s="33">
        <x:f t="shared" si="834"/>
        <x:v>6.8575347162691536E-4</x:v>
      </x:c>
      <x:c r="I1411" s="33">
        <x:f t="shared" si="835"/>
        <x:v>1.6650632724044545E-3</x:v>
      </x:c>
      <x:c r="J1411" s="34">
        <x:f t="shared" si="836"/>
        <x:v>0.17169143652914445</x:v>
      </x:c>
      <x:c r="K1411" s="34">
        <x:f t="shared" si="837"/>
        <x:v>0.13661223624932117</x:v>
      </x:c>
      <x:c r="L1411" s="34">
        <x:f t="shared" si="838"/>
        <x:v>1.0425225264697233</x:v>
      </x:c>
      <x:c r="M1411" s="34">
        <x:f t="shared" si="839"/>
        <x:v>0.12041716674562071</x:v>
      </x:c>
      <x:c r="N1411" s="34">
        <x:f t="shared" si="810"/>
        <x:v>1.4712433659938096</x:v>
      </x:c>
      <x:c r="O1411" s="35">
        <x:f t="shared" si="811"/>
        <x:v>0.20955314389486451</x:v>
      </x:c>
      <x:c r="P1411" s="26" t="b">
        <x:f t="shared" si="812"/>
        <x:v>0</x:v>
      </x:c>
      <x:c r="Q1411" s="26" t="b">
        <x:f t="shared" si="813"/>
        <x:v>0</x:v>
      </x:c>
      <x:c r="R1411" s="26" t="b">
        <x:f t="shared" si="814"/>
        <x:v>0</x:v>
      </x:c>
      <x:c r="S1411" s="26" t="b">
        <x:f t="shared" si="840"/>
        <x:v>0</x:v>
      </x:c>
      <x:c r="T1411" s="26" t="str">
        <x:f t="shared" si="841"/>
        <x:v>不调</x:v>
      </x:c>
      <x:c r="U1411" s="34">
        <x:f t="shared" si="815"/>
        <x:v>0.17169143652914445</x:v>
      </x:c>
      <x:c r="V1411" s="34">
        <x:f t="shared" si="816"/>
        <x:v>0.13661223624932117</x:v>
      </x:c>
      <x:c r="W1411" s="34">
        <x:f t="shared" si="817"/>
        <x:v>1.0425225264697233</x:v>
      </x:c>
      <x:c r="X1411" s="34">
        <x:f t="shared" si="818"/>
        <x:v>0.12041716674562071</x:v>
      </x:c>
      <x:c r="Y1411" s="34">
        <x:f t="shared" si="842"/>
        <x:v>0.99998626710299976</x:v>
      </x:c>
      <x:c r="Z1411" s="34">
        <x:f t="shared" si="819"/>
        <x:v>0.17168907870833078</x:v>
      </x:c>
      <x:c r="AA1411" s="34">
        <x:f t="shared" si="820"/>
        <x:v>0.13661036016755179</x:v>
      </x:c>
      <x:c r="AB1411" s="34">
        <x:f t="shared" si="821"/>
        <x:v>1.0425082096152469</x:v>
      </x:c>
      <x:c r="AC1411" s="34">
        <x:f t="shared" si="822"/>
        <x:v>0.12041551306907274</x:v>
      </x:c>
      <x:c r="AD1411" s="34">
        <x:f t="shared" si="823"/>
        <x:v>1.4712231615602023</x:v>
      </x:c>
      <x:c r="AE1411" s="34">
        <x:f t="shared" si="843"/>
        <x:v>1.4712231615602023</x:v>
      </x:c>
      <x:c r="AF1411" s="33">
        <x:f t="shared" si="824"/>
        <x:v>0</x:v>
      </x:c>
      <x:c r="AG1411" s="33">
        <x:f t="shared" si="844"/>
        <x:v>4.4268420292814525E-5</x:v>
      </x:c>
      <x:c r="AH1411" s="30">
        <x:f t="shared" si="845"/>
        <x:v>45888</x:v>
      </x:c>
      <x:c r="AI1411" s="36">
        <x:f t="shared" si="825"/>
        <x:v>2025</x:v>
      </x:c>
      <x:c r="AJ1411" s="36">
        <x:f t="shared" si="826"/>
        <x:v>8</x:v>
      </x:c>
      <x:c r="AK1411" s="26">
        <x:f t="shared" si="827"/>
        <x:v>0</x:v>
      </x:c>
      <x:c r="AL1411" s="34">
        <x:f t="shared" si="846"/>
        <x:v>1.4230211272373479</x:v>
      </x:c>
      <x:c r="AM1411" s="35" t="str">
        <x:f t="shared" si="828"/>
      </x:c>
      <x:c r="AN1411" s="34">
        <x:f t="shared" si="847"/>
        <x:v>1.4712231615602023</x:v>
      </x:c>
      <x:c r="AO1411" s="35">
        <x:f t="shared" si="829"/>
        <x:v>0</x:v>
      </x:c>
      <x:c r="AP1411" s="31">
        <x:f t="shared" si="830"/>
        <x:v>1</x:v>
      </x:c>
      <x:c r="AQ1411" s="26" t="b">
        <x:f t="shared" si="831"/>
        <x:v>1</x:v>
      </x:c>
    </x:row>
    <x:row r="1412">
      <x:c r="A1412" s="30" t="n">
        <x:f>'净值底稿'!A1374</x:f>
        <x:v>45896</x:v>
      </x:c>
      <x:c r="B1412" s="32" t="n">
        <x:f>'净值底稿'!F1374</x:f>
        <x:v>3.14653718353955</x:v>
      </x:c>
      <x:c r="C1412" s="32" t="n">
        <x:f>'净值底稿'!O1374</x:f>
        <x:v>1.733808444110922</x:v>
      </x:c>
      <x:c r="D1412" s="32" t="n">
        <x:f>'净值底稿'!P1374</x:f>
        <x:v>1.7518</x:v>
      </x:c>
      <x:c r="E1412" s="32" t="n">
        <x:f>'净值底稿'!Q1374</x:f>
        <x:v>2.7105</x:v>
      </x:c>
      <x:c r="F1412" s="33">
        <x:f t="shared" si="832"/>
        <x:v>1.5237237227993639E-2</x:v>
      </x:c>
      <x:c r="G1412" s="33">
        <x:f t="shared" si="833"/>
        <x:v>-1.6524077850020413E-2</x:v>
      </x:c>
      <x:c r="H1412" s="33">
        <x:f t="shared" si="834"/>
        <x:v>3.9974872937009742E-4</x:v>
      </x:c>
      <x:c r="I1412" s="33">
        <x:f t="shared" si="835"/>
        <x:v>1.255956558679161E-3</x:v>
      </x:c>
      <x:c r="J1412" s="34">
        <x:f t="shared" si="836"/>
        <x:v>0.1743051459300653</x:v>
      </x:c>
      <x:c r="K1412" s="34">
        <x:f t="shared" si="837"/>
        <x:v>0.13435299994102384</x:v>
      </x:c>
      <x:c r="L1412" s="34">
        <x:f t="shared" si="838"/>
        <x:v>1.0429249509473986</x:v>
      </x:c>
      <x:c r="M1412" s="34">
        <x:f t="shared" si="839"/>
        <x:v>0.12056674972247855</x:v>
      </x:c>
      <x:c r="N1412" s="34">
        <x:f t="shared" si="810"/>
        <x:v>1.4721498465409661</x:v>
      </x:c>
      <x:c r="O1412" s="35">
        <x:f t="shared" si="811"/>
        <x:v>0.20966489695076021</x:v>
      </x:c>
      <x:c r="P1412" s="26" t="b">
        <x:f t="shared" si="812"/>
        <x:v>0</x:v>
      </x:c>
      <x:c r="Q1412" s="26" t="b">
        <x:f t="shared" si="813"/>
        <x:v>0</x:v>
      </x:c>
      <x:c r="R1412" s="26" t="b">
        <x:f t="shared" si="814"/>
        <x:v>0</x:v>
      </x:c>
      <x:c r="S1412" s="26" t="b">
        <x:f t="shared" si="840"/>
        <x:v>0</x:v>
      </x:c>
      <x:c r="T1412" s="26" t="str">
        <x:f t="shared" si="841"/>
        <x:v>不调</x:v>
      </x:c>
      <x:c r="U1412" s="34">
        <x:f t="shared" si="815"/>
        <x:v>0.1743051459300653</x:v>
      </x:c>
      <x:c r="V1412" s="34">
        <x:f t="shared" si="816"/>
        <x:v>0.13435299994102384</x:v>
      </x:c>
      <x:c r="W1412" s="34">
        <x:f t="shared" si="817"/>
        <x:v>1.0429249509473986</x:v>
      </x:c>
      <x:c r="X1412" s="34">
        <x:f t="shared" si="818"/>
        <x:v>0.12056674972247855</x:v>
      </x:c>
      <x:c r="Y1412" s="34">
        <x:f t="shared" si="842"/>
        <x:v>0.99998626710299976</x:v>
      </x:c>
      <x:c r="Z1412" s="34">
        <x:f t="shared" si="819"/>
        <x:v>0.17430275221544964</x:v>
      </x:c>
      <x:c r="AA1412" s="34">
        <x:f t="shared" si="820"/>
        <x:v>0.13435115488511398</x:v>
      </x:c>
      <x:c r="AB1412" s="34">
        <x:f t="shared" si="821"/>
        <x:v>1.0429106285664682</x:v>
      </x:c>
      <x:c r="AC1412" s="34">
        <x:f t="shared" si="822"/>
        <x:v>0.12056509399172295</x:v>
      </x:c>
      <x:c r="AD1412" s="34">
        <x:f t="shared" si="823"/>
        <x:v>1.4721296296587547</x:v>
      </x:c>
      <x:c r="AE1412" s="34">
        <x:f t="shared" si="843"/>
        <x:v>1.4721296296587547</x:v>
      </x:c>
      <x:c r="AF1412" s="33">
        <x:f t="shared" si="824"/>
        <x:v>0</x:v>
      </x:c>
      <x:c r="AG1412" s="33">
        <x:f t="shared" si="844"/>
        <x:v>6.1613229198420605E-4</x:v>
      </x:c>
      <x:c r="AH1412" s="30">
        <x:f t="shared" si="845"/>
        <x:v>45888</x:v>
      </x:c>
      <x:c r="AI1412" s="36">
        <x:f t="shared" si="825"/>
        <x:v>2025</x:v>
      </x:c>
      <x:c r="AJ1412" s="36">
        <x:f t="shared" si="826"/>
        <x:v>8</x:v>
      </x:c>
      <x:c r="AK1412" s="26">
        <x:f t="shared" si="827"/>
        <x:v>0</x:v>
      </x:c>
      <x:c r="AL1412" s="34">
        <x:f t="shared" si="846"/>
        <x:v>1.4230211272373479</x:v>
      </x:c>
      <x:c r="AM1412" s="35" t="str">
        <x:f t="shared" si="828"/>
      </x:c>
      <x:c r="AN1412" s="34">
        <x:f t="shared" si="847"/>
        <x:v>1.4721296296587547</x:v>
      </x:c>
      <x:c r="AO1412" s="35">
        <x:f t="shared" si="829"/>
        <x:v>0</x:v>
      </x:c>
      <x:c r="AP1412" s="31">
        <x:f t="shared" si="830"/>
        <x:v>1</x:v>
      </x:c>
      <x:c r="AQ1412" s="26" t="b">
        <x:f t="shared" si="831"/>
        <x:v>1</x:v>
      </x:c>
    </x:row>
    <x:row r="1413">
      <x:c r="A1413" s="30" t="n">
        <x:f>'净值底稿'!A1375</x:f>
        <x:v>45897</x:v>
      </x:c>
      <x:c r="B1413" s="32" t="n">
        <x:f>'净值底稿'!F1375</x:f>
        <x:v>3.347557349529425</x:v>
      </x:c>
      <x:c r="C1413" s="32" t="n">
        <x:f>'净值底稿'!O1375</x:f>
        <x:v>1.7549728417118935</x:v>
      </x:c>
      <x:c r="D1413" s="32" t="n">
        <x:f>'净值底稿'!P1375</x:f>
        <x:v>1.7499</x:v>
      </x:c>
      <x:c r="E1413" s="32" t="n">
        <x:f>'净值底稿'!Q1375</x:f>
        <x:v>2.7165</x:v>
      </x:c>
      <x:c r="F1413" s="33">
        <x:f t="shared" si="832"/>
        <x:v>6.3886156197825894E-2</x:v>
      </x:c>
      <x:c r="G1413" s="33">
        <x:f t="shared" si="833"/>
        <x:v>1.2206883449471517E-2</x:v>
      </x:c>
      <x:c r="H1413" s="33">
        <x:f t="shared" si="834"/>
        <x:v>-1.0845986984815426E-3</x:v>
      </x:c>
      <x:c r="I1413" s="33">
        <x:f t="shared" si="835"/>
        <x:v>2.2136137244050946E-3</x:v>
      </x:c>
      <x:c r="J1413" s="34">
        <x:f t="shared" si="836"/>
        <x:v>0.1854382850691968</x:v>
      </x:c>
      <x:c r="K1413" s="34">
        <x:f t="shared" si="837"/>
        <x:v>0.13599116377409848</x:v>
      </x:c>
      <x:c r="L1413" s="34">
        <x:f t="shared" si="838"/>
        <x:v>1.0417794890560925</x:v>
      </x:c>
      <x:c r="M1413" s="34">
        <x:f t="shared" si="839"/>
        <x:v>0.12083197853846722</x:v>
      </x:c>
      <x:c r="N1413" s="34">
        <x:f t="shared" si="810"/>
        <x:v>1.484040916437855</x:v>
      </x:c>
      <x:c r="O1413" s="35">
        <x:f t="shared" si="811"/>
        <x:v>0.21659069186233942</x:v>
      </x:c>
      <x:c r="P1413" s="26" t="b">
        <x:f t="shared" si="812"/>
        <x:v>0</x:v>
      </x:c>
      <x:c r="Q1413" s="26" t="b">
        <x:f t="shared" si="813"/>
        <x:v>0</x:v>
      </x:c>
      <x:c r="R1413" s="26" t="b">
        <x:f t="shared" si="814"/>
        <x:v>0</x:v>
      </x:c>
      <x:c r="S1413" s="26" t="b">
        <x:f t="shared" si="840"/>
        <x:v>0</x:v>
      </x:c>
      <x:c r="T1413" s="26" t="str">
        <x:f t="shared" si="841"/>
        <x:v>不调</x:v>
      </x:c>
      <x:c r="U1413" s="34">
        <x:f t="shared" si="815"/>
        <x:v>0.1854382850691968</x:v>
      </x:c>
      <x:c r="V1413" s="34">
        <x:f t="shared" si="816"/>
        <x:v>0.13599116377409848</x:v>
      </x:c>
      <x:c r="W1413" s="34">
        <x:f t="shared" si="817"/>
        <x:v>1.0417794890560925</x:v>
      </x:c>
      <x:c r="X1413" s="34">
        <x:f t="shared" si="818"/>
        <x:v>0.12083197853846722</x:v>
      </x:c>
      <x:c r="Y1413" s="34">
        <x:f t="shared" si="842"/>
        <x:v>0.99998626710299976</x:v>
      </x:c>
      <x:c r="Z1413" s="34">
        <x:f t="shared" si="819"/>
        <x:v>0.18543573846432804</x:v>
      </x:c>
      <x:c r="AA1413" s="34">
        <x:f t="shared" si="820"/>
        <x:v>0.13598929622145342</x:v>
      </x:c>
      <x:c r="AB1413" s="34">
        <x:f t="shared" si="821"/>
        <x:v>1.0417651824056724</x:v>
      </x:c>
      <x:c r="AC1413" s="34">
        <x:f t="shared" si="822"/>
        <x:v>0.12083031916535161</x:v>
      </x:c>
      <x:c r="AD1413" s="34">
        <x:f t="shared" si="823"/>
        <x:v>1.4840205362568055</x:v>
      </x:c>
      <x:c r="AE1413" s="34">
        <x:f t="shared" si="843"/>
        <x:v>1.4840205362568055</x:v>
      </x:c>
      <x:c r="AF1413" s="33">
        <x:f t="shared" si="824"/>
        <x:v>0</x:v>
      </x:c>
      <x:c r="AG1413" s="33">
        <x:f t="shared" si="844"/>
        <x:v>8.0773502268323139E-3</x:v>
      </x:c>
      <x:c r="AH1413" s="30">
        <x:f t="shared" si="845"/>
        <x:v>45888</x:v>
      </x:c>
      <x:c r="AI1413" s="36">
        <x:f t="shared" si="825"/>
        <x:v>2025</x:v>
      </x:c>
      <x:c r="AJ1413" s="36">
        <x:f t="shared" si="826"/>
        <x:v>8</x:v>
      </x:c>
      <x:c r="AK1413" s="26">
        <x:f t="shared" si="827"/>
        <x:v>0</x:v>
      </x:c>
      <x:c r="AL1413" s="34">
        <x:f t="shared" si="846"/>
        <x:v>1.4230211272373479</x:v>
      </x:c>
      <x:c r="AM1413" s="35" t="str">
        <x:f t="shared" si="828"/>
      </x:c>
      <x:c r="AN1413" s="34">
        <x:f t="shared" si="847"/>
        <x:v>1.4840205362568055</x:v>
      </x:c>
      <x:c r="AO1413" s="35">
        <x:f t="shared" si="829"/>
        <x:v>0</x:v>
      </x:c>
      <x:c r="AP1413" s="31">
        <x:f t="shared" si="830"/>
        <x:v>1</x:v>
      </x:c>
      <x:c r="AQ1413" s="26" t="b">
        <x:f t="shared" si="831"/>
        <x:v>1</x:v>
      </x:c>
    </x:row>
    <x:row r="1414">
      <x:c r="A1414" s="30" t="n">
        <x:f>'净值底稿'!A1376</x:f>
        <x:v>45898</x:v>
      </x:c>
      <x:c r="B1414" s="32" t="n">
        <x:f>'净值底稿'!F1376</x:f>
        <x:v>3.36877678649555</x:v>
      </x:c>
      <x:c r="C1414" s="32" t="n">
        <x:f>'净值底稿'!O1376</x:f>
        <x:v>1.758987149028658</x:v>
      </x:c>
      <x:c r="D1414" s="32" t="n">
        <x:f>'净值底稿'!P1376</x:f>
        <x:v>1.7504</x:v>
      </x:c>
      <x:c r="E1414" s="32" t="n">
        <x:f>'净值底稿'!Q1376</x:f>
        <x:v>2.7228</x:v>
      </x:c>
      <x:c r="F1414" s="33">
        <x:f t="shared" si="832"/>
        <x:v>6.3387822076022005E-3</x:v>
      </x:c>
      <x:c r="G1414" s="33">
        <x:f t="shared" si="833"/>
        <x:v>2.287389993367972E-3</x:v>
      </x:c>
      <x:c r="H1414" s="33">
        <x:f t="shared" si="834"/>
        <x:v>2.8573061317782589E-4</x:v>
      </x:c>
      <x:c r="I1414" s="33">
        <x:f t="shared" si="835"/>
        <x:v>2.3191606847046131E-3</x:v>
      </x:c>
      <x:c r="J1414" s="34">
        <x:f t="shared" si="836"/>
        <x:v>0.18661117522395929</x:v>
      </x:c>
      <x:c r="K1414" s="34">
        <x:f t="shared" si="837"/>
        <x:v>0.13630035677683552</x:v>
      </x:c>
      <x:c r="L1414" s="34">
        <x:f t="shared" si="838"/>
        <x:v>1.0420628466100286</x:v>
      </x:c>
      <x:c r="M1414" s="34">
        <x:f t="shared" si="839"/>
        <x:v>0.12111054409108021</x:v>
      </x:c>
      <x:c r="N1414" s="34">
        <x:f t="shared" si="810"/>
        <x:v>1.4860849227019035</x:v>
      </x:c>
      <x:c r="O1414" s="35">
        <x:f t="shared" si="811"/>
        <x:v>0.21729009363320767</x:v>
      </x:c>
      <x:c r="P1414" s="26" t="b">
        <x:f t="shared" si="812"/>
        <x:v>0</x:v>
      </x:c>
      <x:c r="Q1414" s="26" t="b">
        <x:f t="shared" si="813"/>
        <x:v>0</x:v>
      </x:c>
      <x:c r="R1414" s="26" t="b">
        <x:f t="shared" si="814"/>
        <x:v>0</x:v>
      </x:c>
      <x:c r="S1414" s="26" t="b">
        <x:f t="shared" si="840"/>
        <x:v>0</x:v>
      </x:c>
      <x:c r="T1414" s="26" t="str">
        <x:f t="shared" si="841"/>
        <x:v>不调</x:v>
      </x:c>
      <x:c r="U1414" s="34">
        <x:f t="shared" si="815"/>
        <x:v>0.18661117522395929</x:v>
      </x:c>
      <x:c r="V1414" s="34">
        <x:f t="shared" si="816"/>
        <x:v>0.13630035677683552</x:v>
      </x:c>
      <x:c r="W1414" s="34">
        <x:f t="shared" si="817"/>
        <x:v>1.0420628466100286</x:v>
      </x:c>
      <x:c r="X1414" s="34">
        <x:f t="shared" si="818"/>
        <x:v>0.12111054409108021</x:v>
      </x:c>
      <x:c r="Y1414" s="34">
        <x:f t="shared" si="842"/>
        <x:v>0.99998626710299976</x:v>
      </x:c>
      <x:c r="Z1414" s="34">
        <x:f t="shared" si="819"/>
        <x:v>0.18660861251191085</x:v>
      </x:c>
      <x:c r="AA1414" s="34">
        <x:f t="shared" si="820"/>
        <x:v>0.13629848497807481</x:v>
      </x:c>
      <x:c r="AB1414" s="34">
        <x:f t="shared" si="821"/>
        <x:v>1.0420485360682883</x:v>
      </x:c>
      <x:c r="AC1414" s="34">
        <x:f t="shared" si="822"/>
        <x:v>0.12110888089245257</x:v>
      </x:c>
      <x:c r="AD1414" s="34">
        <x:f t="shared" si="823"/>
        <x:v>1.4860645144507265</x:v>
      </x:c>
      <x:c r="AE1414" s="34">
        <x:f t="shared" si="843"/>
        <x:v>1.4860645144507265</x:v>
      </x:c>
      <x:c r="AF1414" s="33">
        <x:f t="shared" si="824"/>
        <x:v>0</x:v>
      </x:c>
      <x:c r="AG1414" s="33">
        <x:f t="shared" si="844"/>
        <x:v>1.3773247364059493E-3</x:v>
      </x:c>
      <x:c r="AH1414" s="30">
        <x:f t="shared" si="845"/>
        <x:v>45888</x:v>
      </x:c>
      <x:c r="AI1414" s="36">
        <x:f t="shared" si="825"/>
        <x:v>2025</x:v>
      </x:c>
      <x:c r="AJ1414" s="36">
        <x:f t="shared" si="826"/>
        <x:v>8</x:v>
      </x:c>
      <x:c r="AK1414" s="26">
        <x:f t="shared" si="827"/>
        <x:v>1</x:v>
      </x:c>
      <x:c r="AL1414" s="34">
        <x:f t="shared" si="846"/>
        <x:v>1.4230211272373479</x:v>
      </x:c>
      <x:c r="AM1414" s="35">
        <x:f t="shared" si="828"/>
        <x:v>4.4302495589626956E-2</x:v>
      </x:c>
      <x:c r="AN1414" s="34">
        <x:f t="shared" si="847"/>
        <x:v>1.4860645144507265</x:v>
      </x:c>
      <x:c r="AO1414" s="35">
        <x:f t="shared" si="829"/>
        <x:v>0</x:v>
      </x:c>
      <x:c r="AP1414" s="31">
        <x:f t="shared" si="830"/>
        <x:v>1</x:v>
      </x:c>
      <x:c r="AQ1414" s="26" t="b">
        <x:f t="shared" si="831"/>
        <x:v>1</x:v>
      </x:c>
    </x:row>
    <x:row r="1415">
      <x:c r="A1415" s="30" t="n">
        <x:f>'净值底稿'!A1377</x:f>
        <x:v>45901</x:v>
      </x:c>
      <x:c r="B1415" s="32" t="n">
        <x:f>'净值底稿'!F1377</x:f>
        <x:v>3.457995778728575</x:v>
      </x:c>
      <x:c r="C1415" s="32" t="n">
        <x:f>'净值底稿'!O1377</x:f>
        <x:v>1.770545569214451</x:v>
      </x:c>
      <x:c r="D1415" s="32" t="n">
        <x:f>'净值底稿'!P1377</x:f>
        <x:v>1.7511</x:v>
      </x:c>
      <x:c r="E1415" s="32" t="n">
        <x:f>'净值底稿'!Q1377</x:f>
        <x:v>2.7677</x:v>
      </x:c>
      <x:c r="F1415" s="33">
        <x:f t="shared" si="832"/>
        <x:v>2.6484091374257224E-2</x:v>
      </x:c>
      <x:c r="G1415" s="33">
        <x:f t="shared" si="833"/>
        <x:v>6.5710657364244085E-3</x:v>
      </x:c>
      <x:c r="H1415" s="33">
        <x:f t="shared" si="834"/>
        <x:v>3.999085923218626E-4</x:v>
      </x:c>
      <x:c r="I1415" s="33">
        <x:f t="shared" si="835"/>
        <x:v>1.6490377552519586E-2</x:v>
      </x:c>
      <x:c r="J1415" s="34">
        <x:f t="shared" si="836"/>
        <x:v>0.19155077205689966</x:v>
      </x:c>
      <x:c r="K1415" s="34">
        <x:f t="shared" si="837"/>
        <x:v>0.13719411128264081</x:v>
      </x:c>
      <x:c r="L1415" s="34">
        <x:f t="shared" si="838"/>
        <x:v>1.0424652602314783</x:v>
      </x:c>
      <x:c r="M1415" s="34">
        <x:f t="shared" si="839"/>
        <x:v>0.12310601206333224</x:v>
      </x:c>
      <x:c r="N1415" s="34">
        <x:f t="shared" si="810"/>
        <x:v>1.4943161556343509</x:v>
      </x:c>
      <x:c r="O1415" s="35">
        <x:f t="shared" si="811"/>
        <x:v>0.21999687422236644</x:v>
      </x:c>
      <x:c r="P1415" s="26" t="b">
        <x:f t="shared" si="812"/>
        <x:v>0</x:v>
      </x:c>
      <x:c r="Q1415" s="26" t="b">
        <x:f t="shared" si="813"/>
        <x:v>0</x:v>
      </x:c>
      <x:c r="R1415" s="26" t="b">
        <x:f t="shared" si="814"/>
        <x:v>0</x:v>
      </x:c>
      <x:c r="S1415" s="26" t="b">
        <x:f t="shared" si="840"/>
        <x:v>0</x:v>
      </x:c>
      <x:c r="T1415" s="26" t="str">
        <x:f t="shared" si="841"/>
        <x:v>不调</x:v>
      </x:c>
      <x:c r="U1415" s="34">
        <x:f t="shared" si="815"/>
        <x:v>0.19155077205689966</x:v>
      </x:c>
      <x:c r="V1415" s="34">
        <x:f t="shared" si="816"/>
        <x:v>0.13719411128264081</x:v>
      </x:c>
      <x:c r="W1415" s="34">
        <x:f t="shared" si="817"/>
        <x:v>1.0424652602314783</x:v>
      </x:c>
      <x:c r="X1415" s="34">
        <x:f t="shared" si="818"/>
        <x:v>0.12310601206333224</x:v>
      </x:c>
      <x:c r="Y1415" s="34">
        <x:f t="shared" si="842"/>
        <x:v>0.99995880187477393</x:v>
      </x:c>
      <x:c r="Z1415" s="34">
        <x:f t="shared" si="819"/>
        <x:v>0.19154288052420532</x:v>
      </x:c>
      <x:c r="AA1415" s="34">
        <x:f t="shared" si="820"/>
        <x:v>0.13718845914246391</x:v>
      </x:c>
      <x:c r="AB1415" s="34">
        <x:f t="shared" si="821"/>
        <x:v>1.0424223126171435</x:v>
      </x:c>
      <x:c r="AC1415" s="34">
        <x:f t="shared" si="822"/>
        <x:v>0.12310094032643118</x:v>
      </x:c>
      <x:c r="AD1415" s="34">
        <x:f t="shared" si="823"/>
        <x:v>1.494254592610244</x:v>
      </x:c>
      <x:c r="AE1415" s="34">
        <x:f t="shared" si="843"/>
        <x:v>1.494254592610244</x:v>
      </x:c>
      <x:c r="AF1415" s="33">
        <x:f t="shared" si="824"/>
        <x:v>0</x:v>
      </x:c>
      <x:c r="AG1415" s="33">
        <x:f t="shared" si="844"/>
        <x:v>5.5112534347439013E-3</x:v>
      </x:c>
      <x:c r="AH1415" s="30">
        <x:f t="shared" si="845"/>
        <x:v>45888</x:v>
      </x:c>
      <x:c r="AI1415" s="36">
        <x:f t="shared" si="825"/>
        <x:v>2025</x:v>
      </x:c>
      <x:c r="AJ1415" s="36">
        <x:f t="shared" si="826"/>
        <x:v>9</x:v>
      </x:c>
      <x:c r="AK1415" s="26">
        <x:f t="shared" si="827"/>
        <x:v>0</x:v>
      </x:c>
      <x:c r="AL1415" s="34">
        <x:f t="shared" si="846"/>
        <x:v>1.4860645144507265</x:v>
      </x:c>
      <x:c r="AM1415" s="35" t="str">
        <x:f t="shared" si="828"/>
      </x:c>
      <x:c r="AN1415" s="34">
        <x:f t="shared" si="847"/>
        <x:v>1.494254592610244</x:v>
      </x:c>
      <x:c r="AO1415" s="35">
        <x:f t="shared" si="829"/>
        <x:v>0</x:v>
      </x:c>
      <x:c r="AP1415" s="31">
        <x:f t="shared" si="830"/>
        <x:v>1</x:v>
      </x:c>
      <x:c r="AQ1415" s="26" t="b">
        <x:f t="shared" si="831"/>
        <x:v>1</x:v>
      </x:c>
    </x:row>
    <x:row r="1416">
      <x:c r="A1416" s="30" t="n">
        <x:f>'净值底稿'!A1378</x:f>
        <x:v>45902</x:v>
      </x:c>
      <x:c r="B1416" s="32" t="n">
        <x:f>'净值底稿'!F1378</x:f>
        <x:v>3.3213838354349003</x:v>
      </x:c>
      <x:c r="C1416" s="32" t="n">
        <x:f>'净值底稿'!O1378</x:f>
        <x:v>1.7387904054803855</x:v>
      </x:c>
      <x:c r="D1416" s="32" t="n">
        <x:f>'净值底稿'!P1378</x:f>
        <x:v>1.7516</x:v>
      </x:c>
      <x:c r="E1416" s="32" t="n">
        <x:f>'净值底稿'!Q1378</x:f>
        <x:v>2.7874</x:v>
      </x:c>
      <x:c r="F1416" s="33">
        <x:f t="shared" si="832"/>
        <x:v>-3.9506104702043188E-2</x:v>
      </x:c>
      <x:c r="G1416" s="33">
        <x:f t="shared" si="833"/>
        <x:v>-1.7935242270072926E-2</x:v>
      </x:c>
      <x:c r="H1416" s="33">
        <x:f t="shared" si="834"/>
        <x:v>2.8553480669279985E-4</x:v>
      </x:c>
      <x:c r="I1416" s="33">
        <x:f t="shared" si="835"/>
        <x:v>7.1178234635256299E-3</x:v>
      </x:c>
      <x:c r="J1416" s="34">
        <x:f t="shared" si="836"/>
        <x:v>0.1839757674312851</x:v>
      </x:c>
      <x:c r="K1416" s="34">
        <x:f t="shared" si="837"/>
        <x:v>0.13472795089108583</x:v>
      </x:c>
      <x:c r="L1416" s="34">
        <x:f t="shared" si="838"/>
        <x:v>1.0427199604706689</x:v>
      </x:c>
      <x:c r="M1416" s="34">
        <x:f t="shared" si="839"/>
        <x:v>0.12397715108786872</x:v>
      </x:c>
      <x:c r="N1416" s="34">
        <x:f t="shared" si="810"/>
        <x:v>1.4854008298809085</x:v>
      </x:c>
      <x:c r="O1416" s="35">
        <x:f t="shared" si="811"/>
        <x:v>0.21455738539470379</x:v>
      </x:c>
      <x:c r="P1416" s="26" t="b">
        <x:f t="shared" si="812"/>
        <x:v>0</x:v>
      </x:c>
      <x:c r="Q1416" s="26" t="b">
        <x:f t="shared" si="813"/>
        <x:v>0</x:v>
      </x:c>
      <x:c r="R1416" s="26" t="b">
        <x:f t="shared" si="814"/>
        <x:v>0</x:v>
      </x:c>
      <x:c r="S1416" s="26" t="b">
        <x:f t="shared" si="840"/>
        <x:v>0</x:v>
      </x:c>
      <x:c r="T1416" s="26" t="str">
        <x:f t="shared" si="841"/>
        <x:v>不调</x:v>
      </x:c>
      <x:c r="U1416" s="34">
        <x:f t="shared" si="815"/>
        <x:v>0.1839757674312851</x:v>
      </x:c>
      <x:c r="V1416" s="34">
        <x:f t="shared" si="816"/>
        <x:v>0.13472795089108583</x:v>
      </x:c>
      <x:c r="W1416" s="34">
        <x:f t="shared" si="817"/>
        <x:v>1.0427199604706689</x:v>
      </x:c>
      <x:c r="X1416" s="34">
        <x:f t="shared" si="818"/>
        <x:v>0.12397715108786872</x:v>
      </x:c>
      <x:c r="Y1416" s="34">
        <x:f t="shared" si="842"/>
        <x:v>0.99998626710299976</x:v>
      </x:c>
      <x:c r="Z1416" s="34">
        <x:f t="shared" si="819"/>
        <x:v>0.18397324091102044</x:v>
      </x:c>
      <x:c r="AA1416" s="34">
        <x:f t="shared" si="820"/>
        <x:v>0.13472610068601318</x:v>
      </x:c>
      <x:c r="AB1416" s="34">
        <x:f t="shared" si="821"/>
        <x:v>1.0427056409048516</x:v>
      </x:c>
      <x:c r="AC1416" s="34">
        <x:f t="shared" si="822"/>
        <x:v>0.12397544852242244</x:v>
      </x:c>
      <x:c r="AD1416" s="34">
        <x:f t="shared" si="823"/>
        <x:v>1.4853804310243077</x:v>
      </x:c>
      <x:c r="AE1416" s="34">
        <x:f t="shared" si="843"/>
        <x:v>1.494254592610244</x:v>
      </x:c>
      <x:c r="AF1416" s="33">
        <x:f t="shared" si="824"/>
        <x:v>-5.9388551521426525E-3</x:v>
      </x:c>
      <x:c r="AG1416" s="33">
        <x:f t="shared" si="844"/>
        <x:v>-5.9388551521426525E-3</x:v>
      </x:c>
      <x:c r="AH1416" s="30">
        <x:f t="shared" si="845"/>
        <x:v>45888</x:v>
      </x:c>
      <x:c r="AI1416" s="36">
        <x:f t="shared" si="825"/>
        <x:v>2025</x:v>
      </x:c>
      <x:c r="AJ1416" s="36">
        <x:f t="shared" si="826"/>
        <x:v>9</x:v>
      </x:c>
      <x:c r="AK1416" s="26">
        <x:f t="shared" si="827"/>
        <x:v>0</x:v>
      </x:c>
      <x:c r="AL1416" s="34">
        <x:f t="shared" si="846"/>
        <x:v>1.4860645144507265</x:v>
      </x:c>
      <x:c r="AM1416" s="35" t="str">
        <x:f t="shared" si="828"/>
      </x:c>
      <x:c r="AN1416" s="34">
        <x:f t="shared" si="847"/>
        <x:v>1.494254592610244</x:v>
      </x:c>
      <x:c r="AO1416" s="35">
        <x:f t="shared" si="829"/>
        <x:v>-5.9388551521426525E-3</x:v>
      </x:c>
      <x:c r="AP1416" s="31">
        <x:f t="shared" si="830"/>
        <x:v>1</x:v>
      </x:c>
      <x:c r="AQ1416" s="26" t="b">
        <x:f t="shared" si="831"/>
        <x:v>1</x:v>
      </x:c>
    </x:row>
    <x:row r="1417">
      <x:c r="A1417" s="30" t="n">
        <x:f>'净值底稿'!A1379</x:f>
        <x:v>45903</x:v>
      </x:c>
      <x:c r="B1417" s="32" t="n">
        <x:f>'净值底稿'!F1379</x:f>
        <x:v>3.35683778346505</x:v>
      </x:c>
      <x:c r="C1417" s="32" t="n">
        <x:f>'净值底稿'!O1379</x:f>
        <x:v>1.7157471620427995</x:v>
      </x:c>
      <x:c r="D1417" s="32" t="n">
        <x:f>'净值底稿'!P1379</x:f>
        <x:v>1.7531</x:v>
      </x:c>
      <x:c r="E1417" s="32" t="n">
        <x:f>'净值底稿'!Q1379</x:f>
        <x:v>2.8187</x:v>
      </x:c>
      <x:c r="F1417" s="33">
        <x:f t="shared" si="832"/>
        <x:v>1.0674450706931626E-2</x:v>
      </x:c>
      <x:c r="G1417" s="33">
        <x:f t="shared" si="833"/>
        <x:v>-1.3252456055058426E-2</x:v>
      </x:c>
      <x:c r="H1417" s="33">
        <x:f t="shared" si="834"/>
        <x:v>8.5635989952037583E-4</x:v>
      </x:c>
      <x:c r="I1417" s="33">
        <x:f t="shared" si="835"/>
        <x:v>1.1229102389323398E-2</x:v>
      </x:c>
      <x:c r="J1417" s="34">
        <x:f t="shared" si="836"/>
        <x:v>0.18593705420251957</x:v>
      </x:c>
      <x:c r="K1417" s="34">
        <x:f t="shared" si="837"/>
        <x:v>0.13294064895720242</x:v>
      </x:c>
      <x:c r="L1417" s="34">
        <x:f t="shared" si="838"/>
        <x:v>1.0435985722027263</x:v>
      </x:c>
      <x:c r="M1417" s="34">
        <x:f t="shared" si="839"/>
        <x:v>0.12536758152764302</x:v>
      </x:c>
      <x:c r="N1417" s="34">
        <x:f t="shared" si="810"/>
        <x:v>1.4878438568900914</x:v>
      </x:c>
      <x:c r="O1417" s="35">
        <x:f t="shared" si="811"/>
        <x:v>0.21432202155019403</x:v>
      </x:c>
      <x:c r="P1417" s="26" t="b">
        <x:f t="shared" si="812"/>
        <x:v>0</x:v>
      </x:c>
      <x:c r="Q1417" s="26" t="b">
        <x:f t="shared" si="813"/>
        <x:v>0</x:v>
      </x:c>
      <x:c r="R1417" s="26" t="b">
        <x:f t="shared" si="814"/>
        <x:v>0</x:v>
      </x:c>
      <x:c r="S1417" s="26" t="b">
        <x:f t="shared" si="840"/>
        <x:v>0</x:v>
      </x:c>
      <x:c r="T1417" s="26" t="str">
        <x:f t="shared" si="841"/>
        <x:v>不调</x:v>
      </x:c>
      <x:c r="U1417" s="34">
        <x:f t="shared" si="815"/>
        <x:v>0.18593705420251957</x:v>
      </x:c>
      <x:c r="V1417" s="34">
        <x:f t="shared" si="816"/>
        <x:v>0.13294064895720242</x:v>
      </x:c>
      <x:c r="W1417" s="34">
        <x:f t="shared" si="817"/>
        <x:v>1.0435985722027263</x:v>
      </x:c>
      <x:c r="X1417" s="34">
        <x:f t="shared" si="818"/>
        <x:v>0.12536758152764302</x:v>
      </x:c>
      <x:c r="Y1417" s="34">
        <x:f t="shared" si="842"/>
        <x:v>0.99998626710299976</x:v>
      </x:c>
      <x:c r="Z1417" s="34">
        <x:f t="shared" si="819"/>
        <x:v>0.18593450074810569</x:v>
      </x:c>
      <x:c r="AA1417" s="34">
        <x:f t="shared" si="820"/>
        <x:v>0.13293882329696316</x:v>
      </x:c>
      <x:c r="AB1417" s="34">
        <x:f t="shared" si="821"/>
        <x:v>1.0435842405710247</x:v>
      </x:c>
      <x:c r="AC1417" s="34">
        <x:f t="shared" si="822"/>
        <x:v>0.12536585986755874</x:v>
      </x:c>
      <x:c r="AD1417" s="34">
        <x:f t="shared" si="823"/>
        <x:v>1.4878234244836521</x:v>
      </x:c>
      <x:c r="AE1417" s="34">
        <x:f t="shared" si="843"/>
        <x:v>1.494254592610244</x:v>
      </x:c>
      <x:c r="AF1417" s="33">
        <x:f t="shared" si="824"/>
        <x:v>-4.3039306410010969E-3</x:v>
      </x:c>
      <x:c r="AG1417" s="33">
        <x:f t="shared" si="844"/>
        <x:v>1.6446920992891911E-3</x:v>
      </x:c>
      <x:c r="AH1417" s="30">
        <x:f t="shared" si="845"/>
        <x:v>45888</x:v>
      </x:c>
      <x:c r="AI1417" s="36">
        <x:f t="shared" si="825"/>
        <x:v>2025</x:v>
      </x:c>
      <x:c r="AJ1417" s="36">
        <x:f t="shared" si="826"/>
        <x:v>9</x:v>
      </x:c>
      <x:c r="AK1417" s="26">
        <x:f t="shared" si="827"/>
        <x:v>0</x:v>
      </x:c>
      <x:c r="AL1417" s="34">
        <x:f t="shared" si="846"/>
        <x:v>1.4860645144507265</x:v>
      </x:c>
      <x:c r="AM1417" s="35" t="str">
        <x:f t="shared" si="828"/>
      </x:c>
      <x:c r="AN1417" s="34">
        <x:f t="shared" si="847"/>
        <x:v>1.494254592610244</x:v>
      </x:c>
      <x:c r="AO1417" s="35">
        <x:f t="shared" si="829"/>
        <x:v>-4.3039306410010969E-3</x:v>
      </x:c>
      <x:c r="AP1417" s="31">
        <x:f t="shared" si="830"/>
        <x:v>1</x:v>
      </x:c>
      <x:c r="AQ1417" s="26" t="b">
        <x:f t="shared" si="831"/>
        <x:v>1</x:v>
      </x:c>
    </x:row>
    <x:row r="1418">
      <x:c r="A1418" s="30" t="n">
        <x:f>'净值底稿'!A1380</x:f>
        <x:v>45904</x:v>
      </x:c>
      <x:c r="B1418" s="32" t="n">
        <x:f>'净值底稿'!F1380</x:f>
        <x:v>3.131089024642175</x:v>
      </x:c>
      <x:c r="C1418" s="32" t="n">
        <x:f>'净值底稿'!O1380</x:f>
        <x:v>1.6854131320879526</x:v>
      </x:c>
      <x:c r="D1418" s="32" t="n">
        <x:f>'净值底稿'!P1380</x:f>
        <x:v>1.7538</x:v>
      </x:c>
      <x:c r="E1418" s="32" t="n">
        <x:f>'净值底稿'!Q1380</x:f>
        <x:v>2.82</x:v>
      </x:c>
      <x:c r="F1418" s="33">
        <x:f t="shared" si="832"/>
        <x:v>-6.7250422387062359E-2</x:v>
      </x:c>
      <x:c r="G1418" s="33">
        <x:f t="shared" si="833"/>
        <x:v>-1.767977859787373E-2</x:v>
      </x:c>
      <x:c r="H1418" s="33">
        <x:f t="shared" si="834"/>
        <x:v>3.9929268153549025E-4</x:v>
      </x:c>
      <x:c r="I1418" s="33">
        <x:f t="shared" si="835"/>
        <x:v>4.6120552027506534E-4</x:v>
      </x:c>
      <x:c r="J1418" s="34">
        <x:f t="shared" si="836"/>
        <x:v>0.17343032703646802</x:v>
      </x:c>
      <x:c r="K1418" s="34">
        <x:f t="shared" si="837"/>
        <x:v>0.13058849433401098</x:v>
      </x:c>
      <x:c r="L1418" s="34">
        <x:f t="shared" si="838"/>
        <x:v>1.0440009361208504</x:v>
      </x:c>
      <x:c r="M1418" s="34">
        <x:f t="shared" si="839"/>
        <x:v>0.12542367929418369</x:v>
      </x:c>
      <x:c r="N1418" s="34">
        <x:f t="shared" si="810"/>
        <x:v>1.4734434367855131</x:v>
      </x:c>
      <x:c r="O1418" s="35">
        <x:f t="shared" si="811"/>
        <x:v>0.20633219693436697</x:v>
      </x:c>
      <x:c r="P1418" s="26" t="b">
        <x:f t="shared" si="812"/>
        <x:v>0</x:v>
      </x:c>
      <x:c r="Q1418" s="26" t="b">
        <x:f t="shared" si="813"/>
        <x:v>0</x:v>
      </x:c>
      <x:c r="R1418" s="26" t="b">
        <x:f t="shared" si="814"/>
        <x:v>0</x:v>
      </x:c>
      <x:c r="S1418" s="26" t="b">
        <x:f t="shared" si="840"/>
        <x:v>0</x:v>
      </x:c>
      <x:c r="T1418" s="26" t="str">
        <x:f t="shared" si="841"/>
        <x:v>不调</x:v>
      </x:c>
      <x:c r="U1418" s="34">
        <x:f t="shared" si="815"/>
        <x:v>0.17343032703646802</x:v>
      </x:c>
      <x:c r="V1418" s="34">
        <x:f t="shared" si="816"/>
        <x:v>0.13058849433401098</x:v>
      </x:c>
      <x:c r="W1418" s="34">
        <x:f t="shared" si="817"/>
        <x:v>1.0440009361208504</x:v>
      </x:c>
      <x:c r="X1418" s="34">
        <x:f t="shared" si="818"/>
        <x:v>0.12542367929418369</x:v>
      </x:c>
      <x:c r="Y1418" s="34">
        <x:f t="shared" si="842"/>
        <x:v>0.99998626710299976</x:v>
      </x:c>
      <x:c r="Z1418" s="34">
        <x:f t="shared" si="819"/>
        <x:v>0.17342794533565012</x:v>
      </x:c>
      <x:c r="AA1418" s="34">
        <x:f t="shared" si="820"/>
        <x:v>0.13058670097566888</x:v>
      </x:c>
      <x:c r="AB1418" s="34">
        <x:f t="shared" si="821"/>
        <x:v>1.0439865989635266</x:v>
      </x:c>
      <x:c r="AC1418" s="34">
        <x:f t="shared" si="822"/>
        <x:v>0.12542195686371455</x:v>
      </x:c>
      <x:c r="AD1418" s="34">
        <x:f t="shared" si="823"/>
        <x:v>1.4734232021385603</x:v>
      </x:c>
      <x:c r="AE1418" s="34">
        <x:f t="shared" si="843"/>
        <x:v>1.494254592610244</x:v>
      </x:c>
      <x:c r="AF1418" s="33">
        <x:f t="shared" si="824"/>
        <x:v>-1.3940991431248828E-2</x:v>
      </x:c>
      <x:c r="AG1418" s="33">
        <x:f t="shared" si="844"/>
        <x:v>-9.6787173182795172E-3</x:v>
      </x:c>
      <x:c r="AH1418" s="30">
        <x:f t="shared" si="845"/>
        <x:v>45888</x:v>
      </x:c>
      <x:c r="AI1418" s="36">
        <x:f t="shared" si="825"/>
        <x:v>2025</x:v>
      </x:c>
      <x:c r="AJ1418" s="36">
        <x:f t="shared" si="826"/>
        <x:v>9</x:v>
      </x:c>
      <x:c r="AK1418" s="26">
        <x:f t="shared" si="827"/>
        <x:v>0</x:v>
      </x:c>
      <x:c r="AL1418" s="34">
        <x:f t="shared" si="846"/>
        <x:v>1.4860645144507265</x:v>
      </x:c>
      <x:c r="AM1418" s="35" t="str">
        <x:f t="shared" si="828"/>
      </x:c>
      <x:c r="AN1418" s="34">
        <x:f t="shared" si="847"/>
        <x:v>1.494254592610244</x:v>
      </x:c>
      <x:c r="AO1418" s="35">
        <x:f t="shared" si="829"/>
        <x:v>-1.3940991431248828E-2</x:v>
      </x:c>
      <x:c r="AP1418" s="31">
        <x:f t="shared" si="830"/>
        <x:v>1</x:v>
      </x:c>
      <x:c r="AQ1418" s="26" t="b">
        <x:f t="shared" si="831"/>
        <x:v>1</x:v>
      </x:c>
    </x:row>
    <x:row r="1419">
      <x:c r="A1419" s="30" t="n">
        <x:f>'净值底稿'!A1381</x:f>
        <x:v>45905</x:v>
      </x:c>
      <x:c r="B1419" s="32" t="n">
        <x:f>'净值底稿'!F1381</x:f>
        <x:v>3.3112165394414252</x:v>
      </x:c>
      <x:c r="C1419" s="32" t="n">
        <x:f>'净值底稿'!O1381</x:f>
        <x:v>1.7300194646047975</x:v>
      </x:c>
      <x:c r="D1419" s="32" t="n">
        <x:f>'净值底稿'!P1381</x:f>
        <x:v>1.7521</x:v>
      </x:c>
      <x:c r="E1419" s="32" t="n">
        <x:f>'净值底稿'!Q1381</x:f>
        <x:v>2.8276</x:v>
      </x:c>
      <x:c r="F1419" s="33">
        <x:f t="shared" si="832"/>
        <x:v>5.7528710739815248E-2</x:v>
      </x:c>
      <x:c r="G1419" s="33">
        <x:f t="shared" si="833"/>
        <x:v>2.6466111879397181E-2</x:v>
      </x:c>
      <x:c r="H1419" s="33">
        <x:f t="shared" si="834"/>
        <x:v>-9.6932375413394389E-4</x:v>
      </x:c>
      <x:c r="I1419" s="33">
        <x:f t="shared" si="835"/>
        <x:v>2.6950354609929228E-3</x:v>
      </x:c>
      <x:c r="J1419" s="34">
        <x:f t="shared" si="836"/>
        <x:v>0.18340503143706521</x:v>
      </x:c>
      <x:c r="K1419" s="34">
        <x:f t="shared" si="837"/>
        <x:v>0.13404282321365232</x:v>
      </x:c>
      <x:c r="L1419" s="34">
        <x:f t="shared" si="838"/>
        <x:v>1.0429746379541538</x:v>
      </x:c>
      <x:c r="M1419" s="34">
        <x:f t="shared" si="839"/>
        <x:v>0.12575997348504939</x:v>
      </x:c>
      <x:c r="N1419" s="34">
        <x:f t="shared" si="810"/>
        <x:v>1.4861824660899208</x:v>
      </x:c>
      <x:c r="O1419" s="35">
        <x:f t="shared" si="811"/>
        <x:v>0.21359951546589606</x:v>
      </x:c>
      <x:c r="P1419" s="26" t="b">
        <x:f t="shared" si="812"/>
        <x:v>0</x:v>
      </x:c>
      <x:c r="Q1419" s="26" t="b">
        <x:f t="shared" si="813"/>
        <x:v>0</x:v>
      </x:c>
      <x:c r="R1419" s="26" t="b">
        <x:f t="shared" si="814"/>
        <x:v>0</x:v>
      </x:c>
      <x:c r="S1419" s="26" t="b">
        <x:f t="shared" si="840"/>
        <x:v>0</x:v>
      </x:c>
      <x:c r="T1419" s="26" t="str">
        <x:f t="shared" si="841"/>
        <x:v>不调</x:v>
      </x:c>
      <x:c r="U1419" s="34">
        <x:f t="shared" si="815"/>
        <x:v>0.18340503143706521</x:v>
      </x:c>
      <x:c r="V1419" s="34">
        <x:f t="shared" si="816"/>
        <x:v>0.13404282321365232</x:v>
      </x:c>
      <x:c r="W1419" s="34">
        <x:f t="shared" si="817"/>
        <x:v>1.0429746379541538</x:v>
      </x:c>
      <x:c r="X1419" s="34">
        <x:f t="shared" si="818"/>
        <x:v>0.12575997348504939</x:v>
      </x:c>
      <x:c r="Y1419" s="34">
        <x:f t="shared" si="842"/>
        <x:v>0.99998626710299976</x:v>
      </x:c>
      <x:c r="Z1419" s="34">
        <x:f t="shared" si="819"/>
        <x:v>0.18340251275465916</x:v>
      </x:c>
      <x:c r="AA1419" s="34">
        <x:f t="shared" si="820"/>
        <x:v>0.1340409824173675</x:v>
      </x:c>
      <x:c r="AB1419" s="34">
        <x:f t="shared" si="821"/>
        <x:v>1.0429603148908768</x:v>
      </x:c>
      <x:c r="AC1419" s="34">
        <x:f t="shared" si="822"/>
        <x:v>0.12575824643628677</x:v>
      </x:c>
      <x:c r="AD1419" s="34">
        <x:f t="shared" si="823"/>
        <x:v>1.4861620564991902</x:v>
      </x:c>
      <x:c r="AE1419" s="34">
        <x:f t="shared" si="843"/>
        <x:v>1.494254592610244</x:v>
      </x:c>
      <x:c r="AF1419" s="33">
        <x:f t="shared" si="824"/>
        <x:v>-5.4157679361167554E-3</x:v>
      </x:c>
      <x:c r="AG1419" s="33">
        <x:f t="shared" si="844"/>
        <x:v>8.6457538758317742E-3</x:v>
      </x:c>
      <x:c r="AH1419" s="30">
        <x:f t="shared" si="845"/>
        <x:v>45888</x:v>
      </x:c>
      <x:c r="AI1419" s="36">
        <x:f t="shared" si="825"/>
        <x:v>2025</x:v>
      </x:c>
      <x:c r="AJ1419" s="36">
        <x:f t="shared" si="826"/>
        <x:v>9</x:v>
      </x:c>
      <x:c r="AK1419" s="26">
        <x:f t="shared" si="827"/>
        <x:v>0</x:v>
      </x:c>
      <x:c r="AL1419" s="34">
        <x:f t="shared" si="846"/>
        <x:v>1.4860645144507265</x:v>
      </x:c>
      <x:c r="AM1419" s="35" t="str">
        <x:f t="shared" si="828"/>
      </x:c>
      <x:c r="AN1419" s="34">
        <x:f t="shared" si="847"/>
        <x:v>1.494254592610244</x:v>
      </x:c>
      <x:c r="AO1419" s="35">
        <x:f t="shared" si="829"/>
        <x:v>-5.4157679361167554E-3</x:v>
      </x:c>
      <x:c r="AP1419" s="31">
        <x:f t="shared" si="830"/>
        <x:v>1</x:v>
      </x:c>
      <x:c r="AQ1419" s="26" t="b">
        <x:f t="shared" si="831"/>
        <x:v>1</x:v>
      </x:c>
    </x:row>
    <x:row r="1420">
      <x:c r="A1420" s="30" t="n">
        <x:f>'净值底稿'!A1382</x:f>
        <x:v>45908</x:v>
      </x:c>
      <x:c r="B1420" s="32" t="n">
        <x:f>'净值底稿'!F1382</x:f>
        <x:v>3.2338787840463747</x:v>
      </x:c>
      <x:c r="C1420" s="32" t="n">
        <x:f>'净值底稿'!O1382</x:f>
        <x:v>1.7467931683645723</x:v>
      </x:c>
      <x:c r="D1420" s="32" t="n">
        <x:f>'净值底稿'!P1382</x:f>
        <x:v>1.7501</x:v>
      </x:c>
      <x:c r="E1420" s="32" t="n">
        <x:f>'净值底稿'!Q1382</x:f>
        <x:v>2.8602</x:v>
      </x:c>
      <x:c r="F1420" s="33">
        <x:f t="shared" si="832"/>
        <x:v>-2.3356296537494603E-2</x:v>
      </x:c>
      <x:c r="G1420" s="33">
        <x:f t="shared" si="833"/>
        <x:v>9.6956734319786353E-3</x:v>
      </x:c>
      <x:c r="H1420" s="33">
        <x:f t="shared" si="834"/>
        <x:v>-1.1414873580275486E-3</x:v>
      </x:c>
      <x:c r="I1420" s="33">
        <x:f t="shared" si="835"/>
        <x:v>1.1529212052624027E-2</x:v>
      </x:c>
      <x:c r="J1420" s="34">
        <x:f t="shared" si="836"/>
        <x:v>0.17911890928103971</x:v>
      </x:c>
      <x:c r="K1420" s="34">
        <x:f t="shared" si="837"/>
        <x:v>0.13534060000938788</x:v>
      </x:c>
      <x:c r="L1420" s="34">
        <x:f t="shared" si="838"/>
        <x:v>1.0417697888765045</x:v>
      </x:c>
      <x:c r="M1420" s="34">
        <x:f t="shared" si="839"/>
        <x:v>0.12720813992681687</x:v>
      </x:c>
      <x:c r="N1420" s="34">
        <x:f t="shared" si="810"/>
        <x:v>1.483437438093749</x:v>
      </x:c>
      <x:c r="O1420" s="35">
        <x:f t="shared" si="811"/>
        <x:v>0.21198029739259869</x:v>
      </x:c>
      <x:c r="P1420" s="26" t="b">
        <x:f t="shared" si="812"/>
        <x:v>0</x:v>
      </x:c>
      <x:c r="Q1420" s="26" t="b">
        <x:f t="shared" si="813"/>
        <x:v>0</x:v>
      </x:c>
      <x:c r="R1420" s="26" t="b">
        <x:f t="shared" si="814"/>
        <x:v>0</x:v>
      </x:c>
      <x:c r="S1420" s="26" t="b">
        <x:f t="shared" si="840"/>
        <x:v>0</x:v>
      </x:c>
      <x:c r="T1420" s="26" t="str">
        <x:f t="shared" si="841"/>
        <x:v>不调</x:v>
      </x:c>
      <x:c r="U1420" s="34">
        <x:f t="shared" si="815"/>
        <x:v>0.17911890928103971</x:v>
      </x:c>
      <x:c r="V1420" s="34">
        <x:f t="shared" si="816"/>
        <x:v>0.13534060000938788</x:v>
      </x:c>
      <x:c r="W1420" s="34">
        <x:f t="shared" si="817"/>
        <x:v>1.0417697888765045</x:v>
      </x:c>
      <x:c r="X1420" s="34">
        <x:f t="shared" si="818"/>
        <x:v>0.12720813992681687</x:v>
      </x:c>
      <x:c r="Y1420" s="34">
        <x:f t="shared" si="842"/>
        <x:v>0.99995880187477393</x:v>
      </x:c>
      <x:c r="Z1420" s="34">
        <x:f t="shared" si="819"/>
        <x:v>0.17911152991778478</x:v>
      </x:c>
      <x:c r="AA1420" s="34">
        <x:f t="shared" si="820"/>
        <x:v>0.13533502423040053</x:v>
      </x:c>
      <x:c r="AB1420" s="34">
        <x:f t="shared" si="821"/>
        <x:v>1.0417268699142856</x:v>
      </x:c>
      <x:c r="AC1420" s="34">
        <x:f t="shared" si="822"/>
        <x:v>0.12720289918993838</x:v>
      </x:c>
      <x:c r="AD1420" s="34">
        <x:f t="shared" si="823"/>
        <x:v>1.4833763232524093</x:v>
      </x:c>
      <x:c r="AE1420" s="34">
        <x:f t="shared" si="843"/>
        <x:v>1.494254592610244</x:v>
      </x:c>
      <x:c r="AF1420" s="33">
        <x:f t="shared" si="824"/>
        <x:v>-7.28006419497218E-3</x:v>
      </x:c>
      <x:c r="AG1420" s="33">
        <x:f t="shared" si="844"/>
        <x:v>-1.8744478333291292E-3</x:v>
      </x:c>
      <x:c r="AH1420" s="30">
        <x:f t="shared" si="845"/>
        <x:v>45888</x:v>
      </x:c>
      <x:c r="AI1420" s="36">
        <x:f t="shared" si="825"/>
        <x:v>2025</x:v>
      </x:c>
      <x:c r="AJ1420" s="36">
        <x:f t="shared" si="826"/>
        <x:v>9</x:v>
      </x:c>
      <x:c r="AK1420" s="26">
        <x:f t="shared" si="827"/>
        <x:v>0</x:v>
      </x:c>
      <x:c r="AL1420" s="34">
        <x:f t="shared" si="846"/>
        <x:v>1.4860645144507265</x:v>
      </x:c>
      <x:c r="AM1420" s="35" t="str">
        <x:f t="shared" si="828"/>
      </x:c>
      <x:c r="AN1420" s="34">
        <x:f t="shared" si="847"/>
        <x:v>1.494254592610244</x:v>
      </x:c>
      <x:c r="AO1420" s="35">
        <x:f t="shared" si="829"/>
        <x:v>-7.28006419497218E-3</x:v>
      </x:c>
      <x:c r="AP1420" s="31">
        <x:f t="shared" si="830"/>
        <x:v>1</x:v>
      </x:c>
      <x:c r="AQ1420" s="26" t="b">
        <x:f t="shared" si="831"/>
        <x:v>1</x:v>
      </x:c>
    </x:row>
    <x:row r="1421">
      <x:c r="A1421" s="30" t="n">
        <x:f>'净值底稿'!A1383</x:f>
        <x:v>45909</x:v>
      </x:c>
      <x:c r="B1421" s="32" t="n">
        <x:f>'净值底稿'!F1383</x:f>
        <x:v>3.172830194094025</x:v>
      </x:c>
      <x:c r="C1421" s="32" t="n">
        <x:f>'净值底稿'!O1383</x:f>
        <x:v>1.7298838159603347</x:v>
      </x:c>
      <x:c r="D1421" s="32" t="n">
        <x:f>'净值底稿'!P1383</x:f>
        <x:v>1.7486</x:v>
      </x:c>
      <x:c r="E1421" s="32" t="n">
        <x:f>'净值底稿'!Q1383</x:f>
        <x:v>2.8966</x:v>
      </x:c>
      <x:c r="F1421" s="33">
        <x:f t="shared" si="832"/>
        <x:v>-1.8877822586770843E-2</x:v>
      </x:c>
      <x:c r="G1421" s="33">
        <x:f t="shared" si="833"/>
        <x:v>-9.6802258621545567E-3</x:v>
      </x:c>
      <x:c r="H1421" s="33">
        <x:f t="shared" si="834"/>
        <x:v>-8.5709388034971301E-4</x:v>
      </x:c>
      <x:c r="I1421" s="33">
        <x:f t="shared" si="835"/>
        <x:v>1.2726382770435585E-2</x:v>
      </x:c>
      <x:c r="J1421" s="34">
        <x:f t="shared" si="836"/>
        <x:v>0.17573029423275174</x:v>
      </x:c>
      <x:c r="K1421" s="34">
        <x:f t="shared" si="837"/>
        <x:v>0.13402495062879011</x:v>
      </x:c>
      <x:c r="L1421" s="34">
        <x:f t="shared" si="838"/>
        <x:v>1.0408340121890862</x:v>
      </x:c>
      <x:c r="M1421" s="34">
        <x:f t="shared" si="839"/>
        <x:v>0.12882173197453867</x:v>
      </x:c>
      <x:c r="N1421" s="34">
        <x:f t="shared" si="810"/>
        <x:v>1.4794109890251668</x:v>
      </x:c>
      <x:c r="O1421" s="35">
        <x:f t="shared" si="811"/>
        <x:v>0.20937741246984376</x:v>
      </x:c>
      <x:c r="P1421" s="26" t="b">
        <x:f t="shared" si="812"/>
        <x:v>0</x:v>
      </x:c>
      <x:c r="Q1421" s="26" t="b">
        <x:f t="shared" si="813"/>
        <x:v>0</x:v>
      </x:c>
      <x:c r="R1421" s="26" t="b">
        <x:f t="shared" si="814"/>
        <x:v>0</x:v>
      </x:c>
      <x:c r="S1421" s="26" t="b">
        <x:f t="shared" si="840"/>
        <x:v>0</x:v>
      </x:c>
      <x:c r="T1421" s="26" t="str">
        <x:f t="shared" si="841"/>
        <x:v>不调</x:v>
      </x:c>
      <x:c r="U1421" s="34">
        <x:f t="shared" si="815"/>
        <x:v>0.17573029423275174</x:v>
      </x:c>
      <x:c r="V1421" s="34">
        <x:f t="shared" si="816"/>
        <x:v>0.13402495062879011</x:v>
      </x:c>
      <x:c r="W1421" s="34">
        <x:f t="shared" si="817"/>
        <x:v>1.0408340121890862</x:v>
      </x:c>
      <x:c r="X1421" s="34">
        <x:f t="shared" si="818"/>
        <x:v>0.12882173197453867</x:v>
      </x:c>
      <x:c r="Y1421" s="34">
        <x:f t="shared" si="842"/>
        <x:v>0.99998626710299976</x:v>
      </x:c>
      <x:c r="Z1421" s="34">
        <x:f t="shared" si="819"/>
        <x:v>0.17572788094672123</x:v>
      </x:c>
      <x:c r="AA1421" s="34">
        <x:f t="shared" si="820"/>
        <x:v>0.13402311007794765</x:v>
      </x:c>
      <x:c r="AB1421" s="34">
        <x:f t="shared" si="821"/>
        <x:v>1.0408197185228025</x:v>
      </x:c>
      <x:c r="AC1421" s="34">
        <x:f t="shared" si="822"/>
        <x:v>0.12881996287896208</x:v>
      </x:c>
      <x:c r="AD1421" s="34">
        <x:f t="shared" si="823"/>
        <x:v>1.4793906724264334</x:v>
      </x:c>
      <x:c r="AE1421" s="34">
        <x:f t="shared" si="843"/>
        <x:v>1.494254592610244</x:v>
      </x:c>
      <x:c r="AF1421" s="33">
        <x:f t="shared" si="824"/>
        <x:v>-9.9473812945393147E-3</x:v>
      </x:c>
      <x:c r="AG1421" s="33">
        <x:f t="shared" si="844"/>
        <x:v>-2.6868777420129275E-3</x:v>
      </x:c>
      <x:c r="AH1421" s="30">
        <x:f t="shared" si="845"/>
        <x:v>45888</x:v>
      </x:c>
      <x:c r="AI1421" s="36">
        <x:f t="shared" si="825"/>
        <x:v>2025</x:v>
      </x:c>
      <x:c r="AJ1421" s="36">
        <x:f t="shared" si="826"/>
        <x:v>9</x:v>
      </x:c>
      <x:c r="AK1421" s="26">
        <x:f t="shared" si="827"/>
        <x:v>0</x:v>
      </x:c>
      <x:c r="AL1421" s="34">
        <x:f t="shared" si="846"/>
        <x:v>1.4860645144507265</x:v>
      </x:c>
      <x:c r="AM1421" s="35" t="str">
        <x:f t="shared" si="828"/>
      </x:c>
      <x:c r="AN1421" s="34">
        <x:f t="shared" si="847"/>
        <x:v>1.494254592610244</x:v>
      </x:c>
      <x:c r="AO1421" s="35">
        <x:f t="shared" si="829"/>
        <x:v>-9.9473812945393147E-3</x:v>
      </x:c>
      <x:c r="AP1421" s="31">
        <x:f t="shared" si="830"/>
        <x:v>1</x:v>
      </x:c>
      <x:c r="AQ1421" s="26" t="b">
        <x:f t="shared" si="831"/>
        <x:v>1</x:v>
      </x:c>
    </x:row>
    <x:row r="1422">
      <x:c r="A1422" s="30" t="n">
        <x:f>'净值底稿'!A1384</x:f>
        <x:v>45910</x:v>
      </x:c>
      <x:c r="B1422" s="32" t="n">
        <x:f>'净值底稿'!F1384</x:f>
        <x:v>3.265164712193875</x:v>
      </x:c>
      <x:c r="C1422" s="32" t="n">
        <x:f>'净值底稿'!O1384</x:f>
        <x:v>1.7336224335646246</x:v>
      </x:c>
      <x:c r="D1422" s="32" t="n">
        <x:f>'净值底稿'!P1384</x:f>
        <x:v>1.7458</x:v>
      </x:c>
      <x:c r="E1422" s="32" t="n">
        <x:f>'净值底稿'!Q1384</x:f>
        <x:v>2.8897</x:v>
      </x:c>
      <x:c r="F1422" s="33">
        <x:f t="shared" si="832"/>
        <x:v>2.9101626135468406E-2</x:v>
      </x:c>
      <x:c r="G1422" s="33">
        <x:f t="shared" si="833"/>
        <x:v>2.1611957807781135E-3</x:v>
      </x:c>
      <x:c r="H1422" s="33">
        <x:f t="shared" si="834"/>
        <x:v>-1.6012810248198228E-3</x:v>
      </x:c>
      <x:c r="I1422" s="33">
        <x:f t="shared" si="835"/>
        <x:v>-2.3821031554235317E-3</x:v>
      </x:c>
      <x:c r="J1422" s="34">
        <x:f t="shared" si="836"/>
        <x:v>0.18084184803961081</x:v>
      </x:c>
      <x:c r="K1422" s="34">
        <x:f t="shared" si="837"/>
        <x:v>0.13431276025797487</x:v>
      </x:c>
      <x:c r="L1422" s="34">
        <x:f t="shared" si="838"/>
        <x:v>1.0391530736572736</x:v>
      </x:c>
      <x:c r="M1422" s="34">
        <x:f t="shared" si="839"/>
        <x:v>0.12851310043890657</x:v>
      </x:c>
      <x:c r="N1422" s="34">
        <x:f t="shared" si="810"/>
        <x:v>1.4828207823937658</x:v>
      </x:c>
      <x:c r="O1422" s="35">
        <x:f t="shared" si="811"/>
        <x:v>0.21253722097745445</x:v>
      </x:c>
      <x:c r="P1422" s="26" t="b">
        <x:f t="shared" si="812"/>
        <x:v>0</x:v>
      </x:c>
      <x:c r="Q1422" s="26" t="b">
        <x:f t="shared" si="813"/>
        <x:v>0</x:v>
      </x:c>
      <x:c r="R1422" s="26" t="b">
        <x:f t="shared" si="814"/>
        <x:v>0</x:v>
      </x:c>
      <x:c r="S1422" s="26" t="b">
        <x:f t="shared" si="840"/>
        <x:v>0</x:v>
      </x:c>
      <x:c r="T1422" s="26" t="str">
        <x:f t="shared" si="841"/>
        <x:v>不调</x:v>
      </x:c>
      <x:c r="U1422" s="34">
        <x:f t="shared" si="815"/>
        <x:v>0.18084184803961081</x:v>
      </x:c>
      <x:c r="V1422" s="34">
        <x:f t="shared" si="816"/>
        <x:v>0.13431276025797487</x:v>
      </x:c>
      <x:c r="W1422" s="34">
        <x:f t="shared" si="817"/>
        <x:v>1.0391530736572736</x:v>
      </x:c>
      <x:c r="X1422" s="34">
        <x:f t="shared" si="818"/>
        <x:v>0.12851310043890657</x:v>
      </x:c>
      <x:c r="Y1422" s="34">
        <x:f t="shared" si="842"/>
        <x:v>0.99998626710299976</x:v>
      </x:c>
      <x:c r="Z1422" s="34">
        <x:f t="shared" si="819"/>
        <x:v>0.18083936455713837</x:v>
      </x:c>
      <x:c r="AA1422" s="34">
        <x:f t="shared" si="820"/>
        <x:v>0.13431091575467244</x:v>
      </x:c>
      <x:c r="AB1422" s="34">
        <x:f t="shared" si="821"/>
        <x:v>1.0391388030751456</x:v>
      </x:c>
      <x:c r="AC1422" s="34">
        <x:f t="shared" si="822"/>
        <x:v>0.12851133558173505</x:v>
      </x:c>
      <x:c r="AD1422" s="34">
        <x:f t="shared" si="823"/>
        <x:v>1.4828004189686916</x:v>
      </x:c>
      <x:c r="AE1422" s="34">
        <x:f t="shared" si="843"/>
        <x:v>1.494254592610244</x:v>
      </x:c>
      <x:c r="AF1422" s="33">
        <x:f t="shared" si="824"/>
        <x:v>-7.6654766183743561E-3</x:v>
      </x:c>
      <x:c r="AG1422" s="33">
        <x:f t="shared" si="844"/>
        <x:v>2.3048317160643261E-3</x:v>
      </x:c>
      <x:c r="AH1422" s="30">
        <x:f t="shared" si="845"/>
        <x:v>45888</x:v>
      </x:c>
      <x:c r="AI1422" s="36">
        <x:f t="shared" si="825"/>
        <x:v>2025</x:v>
      </x:c>
      <x:c r="AJ1422" s="36">
        <x:f t="shared" si="826"/>
        <x:v>9</x:v>
      </x:c>
      <x:c r="AK1422" s="26">
        <x:f t="shared" si="827"/>
        <x:v>0</x:v>
      </x:c>
      <x:c r="AL1422" s="34">
        <x:f t="shared" si="846"/>
        <x:v>1.4860645144507265</x:v>
      </x:c>
      <x:c r="AM1422" s="35" t="str">
        <x:f t="shared" si="828"/>
      </x:c>
      <x:c r="AN1422" s="34">
        <x:f t="shared" si="847"/>
        <x:v>1.494254592610244</x:v>
      </x:c>
      <x:c r="AO1422" s="35">
        <x:f t="shared" si="829"/>
        <x:v>-7.6654766183743561E-3</x:v>
      </x:c>
      <x:c r="AP1422" s="31">
        <x:f t="shared" si="830"/>
        <x:v>1</x:v>
      </x:c>
      <x:c r="AQ1422" s="26" t="b">
        <x:f t="shared" si="831"/>
        <x:v>1</x:v>
      </x:c>
    </x:row>
    <x:row r="1423">
      <x:c r="A1423" s="30" t="n">
        <x:f>'净值底稿'!A1385</x:f>
        <x:v>45911</x:v>
      </x:c>
      <x:c r="B1423" s="32" t="n">
        <x:f>'净值底稿'!F1385</x:f>
        <x:v>3.50612278021135</x:v>
      </x:c>
      <x:c r="C1423" s="32" t="n">
        <x:f>'净值底稿'!O1385</x:f>
        <x:v>1.7706354865644796</x:v>
      </x:c>
      <x:c r="D1423" s="32" t="n">
        <x:f>'净值底稿'!P1385</x:f>
        <x:v>1.7454</x:v>
      </x:c>
      <x:c r="E1423" s="32" t="n">
        <x:f>'净值底稿'!Q1385</x:f>
        <x:v>2.8793</x:v>
      </x:c>
      <x:c r="F1423" s="33">
        <x:f t="shared" si="832"/>
        <x:v>7.3796604231819884E-2</x:v>
      </x:c>
      <x:c r="G1423" s="33">
        <x:f t="shared" si="833"/>
        <x:v>2.1350123465897708E-2</x:v>
      </x:c>
      <x:c r="H1423" s="33">
        <x:f t="shared" si="834"/>
        <x:v>-2.2912131973873429E-4</x:v>
      </x:c>
      <x:c r="I1423" s="33">
        <x:f t="shared" si="835"/>
        <x:v>-3.5989895144823425E-3</x:v>
      </x:c>
      <x:c r="J1423" s="34">
        <x:f t="shared" si="836"/>
        <x:v>0.19418469557289531</x:v>
      </x:c>
      <x:c r="K1423" s="34">
        <x:f t="shared" si="837"/>
        <x:v>0.13717847038885247</x:v>
      </x:c>
      <x:c r="L1423" s="34">
        <x:f t="shared" si="838"/>
        <x:v>1.0389007142211932</x:v>
      </x:c>
      <x:c r="M1423" s="34">
        <x:f t="shared" si="839"/>
        <x:v>0.12804882463248426</x:v>
      </x:c>
      <x:c r="N1423" s="34">
        <x:f t="shared" si="810"/>
        <x:v>1.4983127048154252</x:v>
      </x:c>
      <x:c r="O1423" s="35">
        <x:f t="shared" si="811"/>
        <x:v>0.2211575493532025</x:v>
      </x:c>
      <x:c r="P1423" s="26" t="b">
        <x:f t="shared" si="812"/>
        <x:v>0</x:v>
      </x:c>
      <x:c r="Q1423" s="26" t="b">
        <x:f t="shared" si="813"/>
        <x:v>0</x:v>
      </x:c>
      <x:c r="R1423" s="26" t="b">
        <x:f t="shared" si="814"/>
        <x:v>0</x:v>
      </x:c>
      <x:c r="S1423" s="26" t="b">
        <x:f t="shared" si="840"/>
        <x:v>0</x:v>
      </x:c>
      <x:c r="T1423" s="26" t="str">
        <x:f t="shared" si="841"/>
        <x:v>不调</x:v>
      </x:c>
      <x:c r="U1423" s="34">
        <x:f t="shared" si="815"/>
        <x:v>0.19418469557289531</x:v>
      </x:c>
      <x:c r="V1423" s="34">
        <x:f t="shared" si="816"/>
        <x:v>0.13717847038885247</x:v>
      </x:c>
      <x:c r="W1423" s="34">
        <x:f t="shared" si="817"/>
        <x:v>1.0389007142211932</x:v>
      </x:c>
      <x:c r="X1423" s="34">
        <x:f t="shared" si="818"/>
        <x:v>0.12804882463248426</x:v>
      </x:c>
      <x:c r="Y1423" s="34">
        <x:f t="shared" si="842"/>
        <x:v>0.99998626710299976</x:v>
      </x:c>
      <x:c r="Z1423" s="34">
        <x:f t="shared" si="819"/>
        <x:v>0.19418202885447197</x:v>
      </x:c>
      <x:c r="AA1423" s="34">
        <x:f t="shared" si="820"/>
        <x:v>0.13717658653104797</x:v>
      </x:c>
      <x:c r="AB1423" s="34">
        <x:f t="shared" si="821"/>
        <x:v>1.0388864471046915</x:v>
      </x:c>
      <x:c r="AC1423" s="34">
        <x:f t="shared" si="822"/>
        <x:v>0.1280470661511646</x:v>
      </x:c>
      <x:c r="AD1423" s="34">
        <x:f t="shared" si="823"/>
        <x:v>1.498292128641376</x:v>
      </x:c>
      <x:c r="AE1423" s="34">
        <x:f t="shared" si="843"/>
        <x:v>1.498292128641376</x:v>
      </x:c>
      <x:c r="AF1423" s="33">
        <x:f t="shared" si="824"/>
        <x:v>0</x:v>
      </x:c>
      <x:c r="AG1423" s="33">
        <x:f t="shared" si="844"/>
        <x:v>1.0447602708029358E-2</x:v>
      </x:c>
      <x:c r="AH1423" s="30">
        <x:f t="shared" si="845"/>
        <x:v>45888</x:v>
      </x:c>
      <x:c r="AI1423" s="36">
        <x:f t="shared" si="825"/>
        <x:v>2025</x:v>
      </x:c>
      <x:c r="AJ1423" s="36">
        <x:f t="shared" si="826"/>
        <x:v>9</x:v>
      </x:c>
      <x:c r="AK1423" s="26">
        <x:f t="shared" si="827"/>
        <x:v>0</x:v>
      </x:c>
      <x:c r="AL1423" s="34">
        <x:f t="shared" si="846"/>
        <x:v>1.4860645144507265</x:v>
      </x:c>
      <x:c r="AM1423" s="35" t="str">
        <x:f t="shared" si="828"/>
      </x:c>
      <x:c r="AN1423" s="34">
        <x:f t="shared" si="847"/>
        <x:v>1.498292128641376</x:v>
      </x:c>
      <x:c r="AO1423" s="35">
        <x:f t="shared" si="829"/>
        <x:v>0</x:v>
      </x:c>
      <x:c r="AP1423" s="31">
        <x:f t="shared" si="830"/>
        <x:v>1</x:v>
      </x:c>
      <x:c r="AQ1423" s="26" t="b">
        <x:f t="shared" si="831"/>
        <x:v>1</x:v>
      </x:c>
    </x:row>
    <x:row r="1424">
      <x:c r="A1424" s="30" t="n">
        <x:f>'净值底稿'!A1386</x:f>
        <x:v>45912</x:v>
      </x:c>
      <x:c r="B1424" s="32" t="n">
        <x:f>'净值底稿'!F1386</x:f>
        <x:v>3.510356677502175</x:v>
      </x:c>
      <x:c r="C1424" s="32" t="n">
        <x:f>'净值底稿'!O1386</x:f>
        <x:v>1.7692180376925943</x:v>
      </x:c>
      <x:c r="D1424" s="32" t="n">
        <x:f>'净值底稿'!P1386</x:f>
        <x:v>1.746</x:v>
      </x:c>
      <x:c r="E1424" s="32" t="n">
        <x:f>'净值底稿'!Q1386</x:f>
        <x:v>2.8919</x:v>
      </x:c>
      <x:c r="F1424" s="33">
        <x:f t="shared" si="832"/>
        <x:v>1.2075724543136879E-3</x:v>
      </x:c>
      <x:c r="G1424" s="33">
        <x:f t="shared" si="833"/>
        <x:v>-8.0053115541889319E-4</x:v>
      </x:c>
      <x:c r="H1424" s="33">
        <x:f t="shared" si="834"/>
        <x:v>3.4376074252318034E-4</x:v>
      </x:c>
      <x:c r="I1424" s="33">
        <x:f t="shared" si="835"/>
        <x:v>4.3760636265759434E-3</x:v>
      </x:c>
      <x:c r="J1424" s="34">
        <x:f t="shared" si="836"/>
        <x:v>0.19441651772363938</x:v>
      </x:c>
      <x:c r="K1424" s="34">
        <x:f t="shared" si="837"/>
        <x:v>0.13706677239973586</x:v>
      </x:c>
      <x:c r="L1424" s="34">
        <x:f t="shared" si="838"/>
        <x:v>1.0392435754811455</x:v>
      </x:c>
      <x:c r="M1424" s="34">
        <x:f t="shared" si="839"/>
        <x:v>0.12860740825983846</x:v>
      </x:c>
      <x:c r="N1424" s="34">
        <x:f t="shared" si="810"/>
        <x:v>1.4993342738643594</x:v>
      </x:c>
      <x:c r="O1424" s="35">
        <x:f t="shared" si="811"/>
        <x:v>0.22108698233717802</x:v>
      </x:c>
      <x:c r="P1424" s="26" t="b">
        <x:f t="shared" si="812"/>
        <x:v>0</x:v>
      </x:c>
      <x:c r="Q1424" s="26" t="b">
        <x:f t="shared" si="813"/>
        <x:v>0</x:v>
      </x:c>
      <x:c r="R1424" s="26" t="b">
        <x:f t="shared" si="814"/>
        <x:v>0</x:v>
      </x:c>
      <x:c r="S1424" s="26" t="b">
        <x:f t="shared" si="840"/>
        <x:v>0</x:v>
      </x:c>
      <x:c r="T1424" s="26" t="str">
        <x:f t="shared" si="841"/>
        <x:v>不调</x:v>
      </x:c>
      <x:c r="U1424" s="34">
        <x:f t="shared" si="815"/>
        <x:v>0.19441651772363938</x:v>
      </x:c>
      <x:c r="V1424" s="34">
        <x:f t="shared" si="816"/>
        <x:v>0.13706677239973586</x:v>
      </x:c>
      <x:c r="W1424" s="34">
        <x:f t="shared" si="817"/>
        <x:v>1.0392435754811455</x:v>
      </x:c>
      <x:c r="X1424" s="34">
        <x:f t="shared" si="818"/>
        <x:v>0.12860740825983846</x:v>
      </x:c>
      <x:c r="Y1424" s="34">
        <x:f t="shared" si="842"/>
        <x:v>0.99998626710299976</x:v>
      </x:c>
      <x:c r="Z1424" s="34">
        <x:f t="shared" si="819"/>
        <x:v>0.19441384782162635</x:v>
      </x:c>
      <x:c r="AA1424" s="34">
        <x:f t="shared" si="820"/>
        <x:v>0.13706489007586833</x:v>
      </x:c>
      <x:c r="AB1424" s="34">
        <x:f t="shared" si="821"/>
        <x:v>1.0392293036561653</x:v>
      </x:c>
      <x:c r="AC1424" s="34">
        <x:f t="shared" si="822"/>
        <x:v>0.12860564210754735</x:v>
      </x:c>
      <x:c r="AD1424" s="34">
        <x:f t="shared" si="823"/>
        <x:v>1.4993136836612075</x:v>
      </x:c>
      <x:c r="AE1424" s="34">
        <x:f t="shared" si="843"/>
        <x:v>1.4993136836612075</x:v>
      </x:c>
      <x:c r="AF1424" s="33">
        <x:f t="shared" si="824"/>
        <x:v>0</x:v>
      </x:c>
      <x:c r="AG1424" s="33">
        <x:f t="shared" si="844"/>
        <x:v>6.8181297912706107E-4</x:v>
      </x:c>
      <x:c r="AH1424" s="30">
        <x:f t="shared" si="845"/>
        <x:v>45888</x:v>
      </x:c>
      <x:c r="AI1424" s="36">
        <x:f t="shared" si="825"/>
        <x:v>2025</x:v>
      </x:c>
      <x:c r="AJ1424" s="36">
        <x:f t="shared" si="826"/>
        <x:v>9</x:v>
      </x:c>
      <x:c r="AK1424" s="26">
        <x:f t="shared" si="827"/>
        <x:v>0</x:v>
      </x:c>
      <x:c r="AL1424" s="34">
        <x:f t="shared" si="846"/>
        <x:v>1.4860645144507265</x:v>
      </x:c>
      <x:c r="AM1424" s="35" t="str">
        <x:f t="shared" si="828"/>
      </x:c>
      <x:c r="AN1424" s="34">
        <x:f t="shared" si="847"/>
        <x:v>1.4993136836612075</x:v>
      </x:c>
      <x:c r="AO1424" s="35">
        <x:f t="shared" si="829"/>
        <x:v>0</x:v>
      </x:c>
      <x:c r="AP1424" s="31">
        <x:f t="shared" si="830"/>
        <x:v>1</x:v>
      </x:c>
      <x:c r="AQ1424" s="26" t="b">
        <x:f t="shared" si="831"/>
        <x:v>1</x:v>
      </x:c>
    </x:row>
    <x:row r="1425">
      <x:c r="A1425" s="30" t="n">
        <x:f>'净值底稿'!A1387</x:f>
        <x:v>45915</x:v>
      </x:c>
      <x:c r="B1425" s="32" t="n">
        <x:f>'净值底稿'!F1387</x:f>
        <x:v>3.4864798575841753</x:v>
      </x:c>
      <x:c r="C1425" s="32" t="n">
        <x:f>'净值底稿'!O1387</x:f>
        <x:v>1.7656008061754436</x:v>
      </x:c>
      <x:c r="D1425" s="32" t="n">
        <x:f>'净值底稿'!P1387</x:f>
        <x:v>1.7465</x:v>
      </x:c>
      <x:c r="E1425" s="32" t="n">
        <x:f>'净值底稿'!Q1387</x:f>
        <x:v>2.8845</x:v>
      </x:c>
      <x:c r="F1425" s="33">
        <x:f t="shared" si="832"/>
        <x:v>-6.8018216128936659E-3</x:v>
      </x:c>
      <x:c r="G1425" s="33">
        <x:f t="shared" si="833"/>
        <x:v>-2.0445368745326542E-3</x:v>
      </x:c>
      <x:c r="H1425" s="33">
        <x:f t="shared" si="834"/>
        <x:v>2.8636884306987298E-4</x:v>
      </x:c>
      <x:c r="I1425" s="33">
        <x:f t="shared" si="835"/>
        <x:v>-2.5588713302673316E-3</x:v>
      </x:c>
      <x:c r="J1425" s="34">
        <x:f t="shared" si="836"/>
        <x:v>0.1930914795096674</x:v>
      </x:c>
      <x:c r="K1425" s="34">
        <x:f t="shared" si="837"/>
        <x:v>0.13678465585390445</x:v>
      </x:c>
      <x:c r="L1425" s="34">
        <x:f t="shared" si="838"/>
        <x:v>1.0395269065495376</x:v>
      </x:c>
      <x:c r="M1425" s="34">
        <x:f t="shared" si="839"/>
        <x:v>0.12827655681704772</x:v>
      </x:c>
      <x:c r="N1425" s="34">
        <x:f t="shared" si="810"/>
        <x:v>1.4976795987301572</x:v>
      </x:c>
      <x:c r="O1425" s="35">
        <x:f t="shared" si="811"/>
        <x:v>0.22025814843392744</x:v>
      </x:c>
      <x:c r="P1425" s="26" t="b">
        <x:f t="shared" si="812"/>
        <x:v>0</x:v>
      </x:c>
      <x:c r="Q1425" s="26" t="b">
        <x:f t="shared" si="813"/>
        <x:v>0</x:v>
      </x:c>
      <x:c r="R1425" s="26" t="b">
        <x:f t="shared" si="814"/>
        <x:v>0</x:v>
      </x:c>
      <x:c r="S1425" s="26" t="b">
        <x:f t="shared" si="840"/>
        <x:v>0</x:v>
      </x:c>
      <x:c r="T1425" s="26" t="str">
        <x:f t="shared" si="841"/>
        <x:v>不调</x:v>
      </x:c>
      <x:c r="U1425" s="34">
        <x:f t="shared" si="815"/>
        <x:v>0.1930914795096674</x:v>
      </x:c>
      <x:c r="V1425" s="34">
        <x:f t="shared" si="816"/>
        <x:v>0.13678465585390445</x:v>
      </x:c>
      <x:c r="W1425" s="34">
        <x:f t="shared" si="817"/>
        <x:v>1.0395269065495376</x:v>
      </x:c>
      <x:c r="X1425" s="34">
        <x:f t="shared" si="818"/>
        <x:v>0.12827655681704772</x:v>
      </x:c>
      <x:c r="Y1425" s="34">
        <x:f t="shared" si="842"/>
        <x:v>0.99995880187477393</x:v>
      </x:c>
      <x:c r="Z1425" s="34">
        <x:f t="shared" si="819"/>
        <x:v>0.19308352450271449</x:v>
      </x:c>
      <x:c r="AA1425" s="34">
        <x:f t="shared" si="820"/>
        <x:v>0.13677902058252359</x:v>
      </x:c>
      <x:c r="AB1425" s="34">
        <x:f t="shared" si="821"/>
        <x:v>1.0394840799898657</x:v>
      </x:c>
      <x:c r="AC1425" s="34">
        <x:f t="shared" si="822"/>
        <x:v>0.12827127206339639</x:v>
      </x:c>
      <x:c r="AD1425" s="34">
        <x:f t="shared" si="823"/>
        <x:v>1.4976178971385004</x:v>
      </x:c>
      <x:c r="AE1425" s="34">
        <x:f t="shared" si="843"/>
        <x:v>1.4993136836612075</x:v>
      </x:c>
      <x:c r="AF1425" s="33">
        <x:f t="shared" si="824"/>
        <x:v>-1.1310418501392361E-3</x:v>
      </x:c>
      <x:c r="AG1425" s="33">
        <x:f t="shared" si="844"/>
        <x:v>-1.1310418501392361E-3</x:v>
      </x:c>
      <x:c r="AH1425" s="30">
        <x:f t="shared" si="845"/>
        <x:v>45888</x:v>
      </x:c>
      <x:c r="AI1425" s="36">
        <x:f t="shared" si="825"/>
        <x:v>2025</x:v>
      </x:c>
      <x:c r="AJ1425" s="36">
        <x:f t="shared" si="826"/>
        <x:v>9</x:v>
      </x:c>
      <x:c r="AK1425" s="26">
        <x:f t="shared" si="827"/>
        <x:v>0</x:v>
      </x:c>
      <x:c r="AL1425" s="34">
        <x:f t="shared" si="846"/>
        <x:v>1.4860645144507265</x:v>
      </x:c>
      <x:c r="AM1425" s="35" t="str">
        <x:f t="shared" si="828"/>
      </x:c>
      <x:c r="AN1425" s="34">
        <x:f t="shared" si="847"/>
        <x:v>1.4993136836612075</x:v>
      </x:c>
      <x:c r="AO1425" s="35">
        <x:f t="shared" si="829"/>
        <x:v>-1.1310418501392361E-3</x:v>
      </x:c>
      <x:c r="AP1425" s="31">
        <x:f t="shared" si="830"/>
        <x:v>1</x:v>
      </x:c>
      <x:c r="AQ1425" s="26" t="b">
        <x:f t="shared" si="831"/>
        <x:v>1</x:v>
      </x:c>
    </x:row>
    <x:row r="1426">
      <x:c r="A1426" s="30" t="n">
        <x:f>'净值底稿'!A1388</x:f>
        <x:v>45916</x:v>
      </x:c>
      <x:c r="B1426" s="32" t="n">
        <x:f>'净值底稿'!F1388</x:f>
        <x:v>3.516230175901425</x:v>
      </x:c>
      <x:c r="C1426" s="32" t="n">
        <x:f>'净值底稿'!O1388</x:f>
        <x:v>1.7783414144932628</x:v>
      </x:c>
      <x:c r="D1426" s="32" t="n">
        <x:f>'净值底稿'!P1388</x:f>
        <x:v>1.7471</x:v>
      </x:c>
      <x:c r="E1426" s="32" t="n">
        <x:f>'净值底稿'!Q1388</x:f>
        <x:v>2.9196</x:v>
      </x:c>
      <x:c r="F1426" s="33">
        <x:f t="shared" si="832"/>
        <x:v>8.5330532607361675E-3</x:v>
      </x:c>
      <x:c r="G1426" s="33">
        <x:f t="shared" si="833"/>
        <x:v>7.2160186341425625E-3</x:v>
      </x:c>
      <x:c r="H1426" s="33">
        <x:f t="shared" si="834"/>
        <x:v>3.4354423131977008E-4</x:v>
      </x:c>
      <x:c r="I1426" s="33">
        <x:f t="shared" si="835"/>
        <x:v>1.2168486739469575E-2</x:v>
      </x:c>
      <x:c r="J1426" s="34">
        <x:f t="shared" si="836"/>
        <x:v>0.19473111650106681</x:v>
      </x:c>
      <x:c r="K1426" s="34">
        <x:f t="shared" si="837"/>
        <x:v>0.13776602054380685</x:v>
      </x:c>
      <x:c r="L1426" s="34">
        <x:f t="shared" si="838"/>
        <x:v>1.039841188749095</x:v>
      </x:c>
      <x:c r="M1426" s="34">
        <x:f t="shared" si="839"/>
        <x:v>0.12983213933655471</x:v>
      </x:c>
      <x:c r="N1426" s="34">
        <x:f t="shared" si="810"/>
        <x:v>1.5021704651305234</x:v>
      </x:c>
      <x:c r="O1426" s="35">
        <x:f t="shared" si="811"/>
        <x:v>0.22134447771610463</x:v>
      </x:c>
      <x:c r="P1426" s="26" t="b">
        <x:f t="shared" si="812"/>
        <x:v>0</x:v>
      </x:c>
      <x:c r="Q1426" s="26" t="b">
        <x:f t="shared" si="813"/>
        <x:v>0</x:v>
      </x:c>
      <x:c r="R1426" s="26" t="b">
        <x:f t="shared" si="814"/>
        <x:v>0</x:v>
      </x:c>
      <x:c r="S1426" s="26" t="b">
        <x:f t="shared" si="840"/>
        <x:v>0</x:v>
      </x:c>
      <x:c r="T1426" s="26" t="str">
        <x:f t="shared" si="841"/>
        <x:v>不调</x:v>
      </x:c>
      <x:c r="U1426" s="34">
        <x:f t="shared" si="815"/>
        <x:v>0.19473111650106681</x:v>
      </x:c>
      <x:c r="V1426" s="34">
        <x:f t="shared" si="816"/>
        <x:v>0.13776602054380685</x:v>
      </x:c>
      <x:c r="W1426" s="34">
        <x:f t="shared" si="817"/>
        <x:v>1.039841188749095</x:v>
      </x:c>
      <x:c r="X1426" s="34">
        <x:f t="shared" si="818"/>
        <x:v>0.12983213933655471</x:v>
      </x:c>
      <x:c r="Y1426" s="34">
        <x:f t="shared" si="842"/>
        <x:v>0.99998626710299976</x:v>
      </x:c>
      <x:c r="Z1426" s="34">
        <x:f t="shared" si="819"/>
        <x:v>0.19472844227870115</x:v>
      </x:c>
      <x:c r="AA1426" s="34">
        <x:f t="shared" si="820"/>
        <x:v>0.13776412861723658</x:v>
      </x:c>
      <x:c r="AB1426" s="34">
        <x:f t="shared" si="821"/>
        <x:v>1.0398269087171534</x:v>
      </x:c>
      <x:c r="AC1426" s="34">
        <x:f t="shared" si="822"/>
        <x:v>0.12983035636515788</x:v>
      </x:c>
      <x:c r="AD1426" s="34">
        <x:f t="shared" si="823"/>
        <x:v>1.502149835978249</x:v>
      </x:c>
      <x:c r="AE1426" s="34">
        <x:f t="shared" si="843"/>
        <x:v>1.502149835978249</x:v>
      </x:c>
      <x:c r="AF1426" s="33">
        <x:f t="shared" si="824"/>
        <x:v>0</x:v>
      </x:c>
      <x:c r="AG1426" s="33">
        <x:f t="shared" si="844"/>
        <x:v>3.0260982113046175E-3</x:v>
      </x:c>
      <x:c r="AH1426" s="30">
        <x:f t="shared" si="845"/>
        <x:v>45888</x:v>
      </x:c>
      <x:c r="AI1426" s="36">
        <x:f t="shared" si="825"/>
        <x:v>2025</x:v>
      </x:c>
      <x:c r="AJ1426" s="36">
        <x:f t="shared" si="826"/>
        <x:v>9</x:v>
      </x:c>
      <x:c r="AK1426" s="26">
        <x:f t="shared" si="827"/>
        <x:v>0</x:v>
      </x:c>
      <x:c r="AL1426" s="34">
        <x:f t="shared" si="846"/>
        <x:v>1.4860645144507265</x:v>
      </x:c>
      <x:c r="AM1426" s="35" t="str">
        <x:f t="shared" si="828"/>
      </x:c>
      <x:c r="AN1426" s="34">
        <x:f t="shared" si="847"/>
        <x:v>1.502149835978249</x:v>
      </x:c>
      <x:c r="AO1426" s="35">
        <x:f t="shared" si="829"/>
        <x:v>0</x:v>
      </x:c>
      <x:c r="AP1426" s="31">
        <x:f t="shared" si="830"/>
        <x:v>1</x:v>
      </x:c>
      <x:c r="AQ1426" s="26" t="b">
        <x:f t="shared" si="831"/>
        <x:v>1</x:v>
      </x:c>
    </x:row>
    <x:row r="1427">
      <x:c r="A1427" s="30" t="n">
        <x:f>'净值底稿'!A1389</x:f>
        <x:v>45917</x:v>
      </x:c>
      <x:c r="B1427" s="32" t="n">
        <x:f>'净值底稿'!F1389</x:f>
        <x:v>3.531489438691275</x:v>
      </x:c>
      <x:c r="C1427" s="32" t="n">
        <x:f>'净值底稿'!O1389</x:f>
        <x:v>1.7915867297687584</x:v>
      </x:c>
      <x:c r="D1427" s="32" t="n">
        <x:f>'净值底稿'!P1389</x:f>
        <x:v>1.7481</x:v>
      </x:c>
      <x:c r="E1427" s="32" t="n">
        <x:f>'净值底稿'!Q1389</x:f>
        <x:v>2.8977</x:v>
      </x:c>
      <x:c r="F1427" s="33">
        <x:f t="shared" si="832"/>
        <x:v>4.3396655015446317E-3</x:v>
      </x:c>
      <x:c r="G1427" s="33">
        <x:f t="shared" si="833"/>
        <x:v>7.448128445723734E-3</x:v>
      </x:c>
      <x:c r="H1427" s="33">
        <x:f t="shared" si="834"/>
        <x:v>5.7237708202162452E-4</x:v>
      </x:c>
      <x:c r="I1427" s="33">
        <x:f t="shared" si="835"/>
        <x:v>-7.5010275380189562E-3</x:v>
      </x:c>
      <x:c r="J1427" s="34">
        <x:f t="shared" si="836"/>
        <x:v>0.19557349858182754</x:v>
      </x:c>
      <x:c r="K1427" s="34">
        <x:f t="shared" si="837"/>
        <x:v>0.13879021354239096</x:v>
      </x:c>
      <x:c r="L1427" s="34">
        <x:f t="shared" si="838"/>
        <x:v>1.0404220818089724</x:v>
      </x:c>
      <x:c r="M1427" s="34">
        <x:f t="shared" si="839"/>
        <x:v>0.12885649528679202</x:v>
      </x:c>
      <x:c r="N1427" s="34">
        <x:f t="shared" si="810"/>
        <x:v>1.503642289219983</x:v>
      </x:c>
      <x:c r="O1427" s="35">
        <x:f t="shared" si="811"/>
        <x:v>0.2223691861564164</x:v>
      </x:c>
      <x:c r="P1427" s="26" t="b">
        <x:f t="shared" si="812"/>
        <x:v>0</x:v>
      </x:c>
      <x:c r="Q1427" s="26" t="b">
        <x:f t="shared" si="813"/>
        <x:v>0</x:v>
      </x:c>
      <x:c r="R1427" s="26" t="b">
        <x:f t="shared" si="814"/>
        <x:v>0</x:v>
      </x:c>
      <x:c r="S1427" s="26" t="b">
        <x:f t="shared" si="840"/>
        <x:v>0</x:v>
      </x:c>
      <x:c r="T1427" s="26" t="str">
        <x:f t="shared" si="841"/>
        <x:v>不调</x:v>
      </x:c>
      <x:c r="U1427" s="34">
        <x:f t="shared" si="815"/>
        <x:v>0.19557349858182754</x:v>
      </x:c>
      <x:c r="V1427" s="34">
        <x:f t="shared" si="816"/>
        <x:v>0.13879021354239096</x:v>
      </x:c>
      <x:c r="W1427" s="34">
        <x:f t="shared" si="817"/>
        <x:v>1.0404220818089724</x:v>
      </x:c>
      <x:c r="X1427" s="34">
        <x:f t="shared" si="818"/>
        <x:v>0.12885649528679202</x:v>
      </x:c>
      <x:c r="Y1427" s="34">
        <x:f t="shared" si="842"/>
        <x:v>0.99998626710299976</x:v>
      </x:c>
      <x:c r="Z1427" s="34">
        <x:f t="shared" si="819"/>
        <x:v>0.19557081279111554</x:v>
      </x:c>
      <x:c r="AA1427" s="34">
        <x:f t="shared" si="820"/>
        <x:v>0.13878830755068375</x:v>
      </x:c>
      <x:c r="AB1427" s="34">
        <x:f t="shared" si="821"/>
        <x:v>1.0404077937996863</x:v>
      </x:c>
      <x:c r="AC1427" s="34">
        <x:f t="shared" si="822"/>
        <x:v>0.12885472571381443</x:v>
      </x:c>
      <x:c r="AD1427" s="34">
        <x:f t="shared" si="823"/>
        <x:v>1.5036216398553</x:v>
      </x:c>
      <x:c r="AE1427" s="34">
        <x:f t="shared" si="843"/>
        <x:v>1.5036216398553</x:v>
      </x:c>
      <x:c r="AF1427" s="33">
        <x:f t="shared" si="824"/>
        <x:v>0</x:v>
      </x:c>
      <x:c r="AG1427" s="33">
        <x:f t="shared" si="844"/>
        <x:v>9.7979831425565322E-4</x:v>
      </x:c>
      <x:c r="AH1427" s="30">
        <x:f t="shared" si="845"/>
        <x:v>45888</x:v>
      </x:c>
      <x:c r="AI1427" s="36">
        <x:f t="shared" si="825"/>
        <x:v>2025</x:v>
      </x:c>
      <x:c r="AJ1427" s="36">
        <x:f t="shared" si="826"/>
        <x:v>9</x:v>
      </x:c>
      <x:c r="AK1427" s="26">
        <x:f t="shared" si="827"/>
        <x:v>0</x:v>
      </x:c>
      <x:c r="AL1427" s="34">
        <x:f t="shared" si="846"/>
        <x:v>1.4860645144507265</x:v>
      </x:c>
      <x:c r="AM1427" s="35" t="str">
        <x:f t="shared" si="828"/>
      </x:c>
      <x:c r="AN1427" s="34">
        <x:f t="shared" si="847"/>
        <x:v>1.5036216398553</x:v>
      </x:c>
      <x:c r="AO1427" s="35">
        <x:f t="shared" si="829"/>
        <x:v>0</x:v>
      </x:c>
      <x:c r="AP1427" s="31">
        <x:f t="shared" si="830"/>
        <x:v>1</x:v>
      </x:c>
      <x:c r="AQ1427" s="26" t="b">
        <x:f t="shared" si="831"/>
        <x:v>1</x:v>
      </x:c>
    </x:row>
    <x:row r="1428">
      <x:c r="A1428" s="30" t="n">
        <x:f>'净值底稿'!A1390</x:f>
        <x:v>45918</x:v>
      </x:c>
      <x:c r="B1428" s="32" t="n">
        <x:f>'净值底稿'!F1390</x:f>
        <x:v>3.580195841477825</x:v>
      </x:c>
      <x:c r="C1428" s="32" t="n">
        <x:f>'净值底稿'!O1390</x:f>
        <x:v>1.7751227378157752</x:v>
      </x:c>
      <x:c r="D1428" s="32" t="n">
        <x:f>'净值底稿'!P1390</x:f>
        <x:v>1.7473</x:v>
      </x:c>
      <x:c r="E1428" s="32" t="n">
        <x:f>'净值底稿'!Q1390</x:f>
        <x:v>2.8724</x:v>
      </x:c>
      <x:c r="F1428" s="33">
        <x:f t="shared" si="832"/>
        <x:v>1.3792028443556648E-2</x:v>
      </x:c>
      <x:c r="G1428" s="33">
        <x:f t="shared" si="833"/>
        <x:v>-9.1896148142982526E-3</x:v>
      </x:c>
      <x:c r="H1428" s="33">
        <x:f t="shared" si="834"/>
        <x:v>-4.5763972312795609E-4</x:v>
      </x:c>
      <x:c r="I1428" s="33">
        <x:f t="shared" si="835"/>
        <x:v>-8.7310625668634012E-3</x:v>
      </x:c>
      <x:c r="J1428" s="34">
        <x:f t="shared" si="836"/>
        <x:v>0.19826813100386009</x:v>
      </x:c>
      <x:c r="K1428" s="34">
        <x:f t="shared" si="837"/>
        <x:v>0.1375128964635646</x:v>
      </x:c>
      <x:c r="L1428" s="34">
        <x:f t="shared" si="838"/>
        <x:v>1.0399316618649916</x:v>
      </x:c>
      <x:c r="M1428" s="34">
        <x:f t="shared" si="839"/>
        <x:v>0.12772968704157109</x:v>
      </x:c>
      <x:c r="N1428" s="34">
        <x:f t="shared" si="810"/>
        <x:v>1.5034423763739875</x:v>
      </x:c>
      <x:c r="O1428" s="35">
        <x:f t="shared" si="811"/>
        <x:v>0.22334146804965258</x:v>
      </x:c>
      <x:c r="P1428" s="26" t="b">
        <x:f t="shared" si="812"/>
        <x:v>0</x:v>
      </x:c>
      <x:c r="Q1428" s="26" t="b">
        <x:f t="shared" si="813"/>
        <x:v>0</x:v>
      </x:c>
      <x:c r="R1428" s="26" t="b">
        <x:f t="shared" si="814"/>
        <x:v>0</x:v>
      </x:c>
      <x:c r="S1428" s="26" t="b">
        <x:f t="shared" si="840"/>
        <x:v>0</x:v>
      </x:c>
      <x:c r="T1428" s="26" t="str">
        <x:f t="shared" si="841"/>
        <x:v>不调</x:v>
      </x:c>
      <x:c r="U1428" s="34">
        <x:f t="shared" si="815"/>
        <x:v>0.19826813100386009</x:v>
      </x:c>
      <x:c r="V1428" s="34">
        <x:f t="shared" si="816"/>
        <x:v>0.1375128964635646</x:v>
      </x:c>
      <x:c r="W1428" s="34">
        <x:f t="shared" si="817"/>
        <x:v>1.0399316618649916</x:v>
      </x:c>
      <x:c r="X1428" s="34">
        <x:f t="shared" si="818"/>
        <x:v>0.12772968704157109</x:v>
      </x:c>
      <x:c r="Y1428" s="34">
        <x:f t="shared" si="842"/>
        <x:v>0.99998626710299976</x:v>
      </x:c>
      <x:c r="Z1428" s="34">
        <x:f t="shared" si="819"/>
        <x:v>0.19826540820803859</x:v>
      </x:c>
      <x:c r="AA1428" s="34">
        <x:f t="shared" si="820"/>
        <x:v>0.13751100801312127</x:v>
      </x:c>
      <x:c r="AB1428" s="34">
        <x:f t="shared" si="821"/>
        <x:v>1.0399173805905919</x:v>
      </x:c>
      <x:c r="AC1428" s="34">
        <x:f t="shared" si="822"/>
        <x:v>0.12772793294293508</x:v>
      </x:c>
      <x:c r="AD1428" s="34">
        <x:f t="shared" si="823"/>
        <x:v>1.5034217297546868</x:v>
      </x:c>
      <x:c r="AE1428" s="34">
        <x:f t="shared" si="843"/>
        <x:v>1.5036216398553</x:v>
      </x:c>
      <x:c r="AF1428" s="33">
        <x:f t="shared" si="824"/>
        <x:v>-1.3295239660982006E-4</x:v>
      </x:c>
      <x:c r="AG1428" s="33">
        <x:f t="shared" si="844"/>
        <x:v>-1.3295239660982006E-4</x:v>
      </x:c>
      <x:c r="AH1428" s="30">
        <x:f t="shared" si="845"/>
        <x:v>45888</x:v>
      </x:c>
      <x:c r="AI1428" s="36">
        <x:f t="shared" si="825"/>
        <x:v>2025</x:v>
      </x:c>
      <x:c r="AJ1428" s="36">
        <x:f t="shared" si="826"/>
        <x:v>9</x:v>
      </x:c>
      <x:c r="AK1428" s="26">
        <x:f t="shared" si="827"/>
        <x:v>0</x:v>
      </x:c>
      <x:c r="AL1428" s="34">
        <x:f t="shared" si="846"/>
        <x:v>1.4860645144507265</x:v>
      </x:c>
      <x:c r="AM1428" s="35" t="str">
        <x:f t="shared" si="828"/>
      </x:c>
      <x:c r="AN1428" s="34">
        <x:f t="shared" si="847"/>
        <x:v>1.5036216398553</x:v>
      </x:c>
      <x:c r="AO1428" s="35">
        <x:f t="shared" si="829"/>
        <x:v>-1.3295239660982006E-4</x:v>
      </x:c>
      <x:c r="AP1428" s="31">
        <x:f t="shared" si="830"/>
        <x:v>1</x:v>
      </x:c>
      <x:c r="AQ1428" s="26" t="b">
        <x:f t="shared" si="831"/>
        <x:v>1</x:v>
      </x:c>
    </x:row>
    <x:row r="1429">
      <x:c r="A1429" s="30" t="n">
        <x:f>'净值底稿'!A1391</x:f>
        <x:v>45919</x:v>
      </x:c>
      <x:c r="B1429" s="32" t="n">
        <x:f>'净值底稿'!F1391</x:f>
        <x:v>3.571399283831675</x:v>
      </x:c>
      <x:c r="C1429" s="32" t="n">
        <x:f>'净值底稿'!O1391</x:f>
        <x:v>1.7688408345537163</x:v>
      </x:c>
      <x:c r="D1429" s="32" t="n">
        <x:f>'净值底稿'!P1391</x:f>
        <x:v>1.7457</x:v>
      </x:c>
      <x:c r="E1429" s="32" t="n">
        <x:f>'净值底稿'!Q1391</x:f>
        <x:v>2.8787</x:v>
      </x:c>
      <x:c r="F1429" s="33">
        <x:f t="shared" si="832"/>
        <x:v>-2.4570045985302658E-3</x:v>
      </x:c>
      <x:c r="G1429" s="33">
        <x:f t="shared" si="833"/>
        <x:v>-3.5388557243025698E-3</x:v>
      </x:c>
      <x:c r="H1429" s="33">
        <x:f t="shared" si="834"/>
        <x:v>-9.1569850626682658E-4</x:v>
      </x:c>
      <x:c r="I1429" s="33">
        <x:f t="shared" si="835"/>
        <x:v>2.193287842918723E-3</x:v>
      </x:c>
      <x:c r="J1429" s="34">
        <x:f t="shared" si="836"/>
        <x:v>0.19777826918834196</x:v>
      </x:c>
      <x:c r="K1429" s="34">
        <x:f t="shared" si="837"/>
        <x:v>0.13702437639525941</x:v>
      </x:c>
      <x:c r="L1429" s="34">
        <x:f t="shared" si="838"/>
        <x:v>1.0389651297985443</x:v>
      </x:c>
      <x:c r="M1429" s="34">
        <x:f t="shared" si="839"/>
        <x:v>0.12800807706545997</x:v>
      </x:c>
      <x:c r="N1429" s="34">
        <x:f t="shared" si="810"/>
        <x:v>1.5017758524476055</x:v>
      </x:c>
      <x:c r="O1429" s="35">
        <x:f t="shared" si="811"/>
        <x:v>0.22293782726492609</x:v>
      </x:c>
      <x:c r="P1429" s="26" t="b">
        <x:f t="shared" si="812"/>
        <x:v>0</x:v>
      </x:c>
      <x:c r="Q1429" s="26" t="b">
        <x:f t="shared" si="813"/>
        <x:v>0</x:v>
      </x:c>
      <x:c r="R1429" s="26" t="b">
        <x:f t="shared" si="814"/>
        <x:v>0</x:v>
      </x:c>
      <x:c r="S1429" s="26" t="b">
        <x:f t="shared" si="840"/>
        <x:v>0</x:v>
      </x:c>
      <x:c r="T1429" s="26" t="str">
        <x:f t="shared" si="841"/>
        <x:v>不调</x:v>
      </x:c>
      <x:c r="U1429" s="34">
        <x:f t="shared" si="815"/>
        <x:v>0.19777826918834196</x:v>
      </x:c>
      <x:c r="V1429" s="34">
        <x:f t="shared" si="816"/>
        <x:v>0.13702437639525941</x:v>
      </x:c>
      <x:c r="W1429" s="34">
        <x:f t="shared" si="817"/>
        <x:v>1.0389651297985443</x:v>
      </x:c>
      <x:c r="X1429" s="34">
        <x:f t="shared" si="818"/>
        <x:v>0.12800807706545997</x:v>
      </x:c>
      <x:c r="Y1429" s="34">
        <x:f t="shared" si="842"/>
        <x:v>0.99998626710299976</x:v>
      </x:c>
      <x:c r="Z1429" s="34">
        <x:f t="shared" si="819"/>
        <x:v>0.19777555311974232</x:v>
      </x:c>
      <x:c r="AA1429" s="34">
        <x:f t="shared" si="820"/>
        <x:v>0.13702249465361185</x:v>
      </x:c>
      <x:c r="AB1429" s="34">
        <x:f t="shared" si="821"/>
        <x:v>1.0389508617974299</x:v>
      </x:c>
      <x:c r="AC1429" s="34">
        <x:f t="shared" si="822"/>
        <x:v>0.12800631914372243</x:v>
      </x:c>
      <x:c r="AD1429" s="34">
        <x:f t="shared" si="823"/>
        <x:v>1.5017552287145064</x:v>
      </x:c>
      <x:c r="AE1429" s="34">
        <x:f t="shared" si="843"/>
        <x:v>1.5036216398553</x:v>
      </x:c>
      <x:c r="AF1429" s="33">
        <x:f t="shared" si="824"/>
        <x:v>-1.2412771213994311E-3</x:v>
      </x:c>
      <x:c r="AG1429" s="33">
        <x:f t="shared" si="844"/>
        <x:v>-1.1084720988118191E-3</x:v>
      </x:c>
      <x:c r="AH1429" s="30">
        <x:f t="shared" si="845"/>
        <x:v>45888</x:v>
      </x:c>
      <x:c r="AI1429" s="36">
        <x:f t="shared" si="825"/>
        <x:v>2025</x:v>
      </x:c>
      <x:c r="AJ1429" s="36">
        <x:f t="shared" si="826"/>
        <x:v>9</x:v>
      </x:c>
      <x:c r="AK1429" s="26">
        <x:f t="shared" si="827"/>
        <x:v>0</x:v>
      </x:c>
      <x:c r="AL1429" s="34">
        <x:f t="shared" si="846"/>
        <x:v>1.4860645144507265</x:v>
      </x:c>
      <x:c r="AM1429" s="35" t="str">
        <x:f t="shared" si="828"/>
      </x:c>
      <x:c r="AN1429" s="34">
        <x:f t="shared" si="847"/>
        <x:v>1.5036216398553</x:v>
      </x:c>
      <x:c r="AO1429" s="35">
        <x:f t="shared" si="829"/>
        <x:v>-1.2412771213994311E-3</x:v>
      </x:c>
      <x:c r="AP1429" s="31">
        <x:f t="shared" si="830"/>
        <x:v>1</x:v>
      </x:c>
      <x:c r="AQ1429" s="26" t="b">
        <x:f t="shared" si="831"/>
        <x:v>1</x:v>
      </x:c>
    </x:row>
    <x:row r="1430">
      <x:c r="A1430" s="30" t="n">
        <x:f>'净值底稿'!A1392</x:f>
        <x:v>45922</x:v>
      </x:c>
      <x:c r="B1430" s="32" t="n">
        <x:f>'净值底稿'!F1392</x:f>
        <x:v>3.6817202249388754</x:v>
      </x:c>
      <x:c r="C1430" s="32" t="n">
        <x:f>'净值底稿'!O1392</x:f>
        <x:v>1.7770755804006995</x:v>
      </x:c>
      <x:c r="D1430" s="32" t="n">
        <x:f>'净值底稿'!P1392</x:f>
        <x:v>1.7461</x:v>
      </x:c>
      <x:c r="E1430" s="32" t="n">
        <x:f>'净值底稿'!Q1392</x:f>
        <x:v>2.922</x:v>
      </x:c>
      <x:c r="F1430" s="33">
        <x:f t="shared" si="832"/>
        <x:v>3.0890116825257108E-2</x:v>
      </x:c>
      <x:c r="G1430" s="33">
        <x:f t="shared" si="833"/>
        <x:v>4.6554476163824798E-3</x:v>
      </x:c>
      <x:c r="H1430" s="33">
        <x:f t="shared" si="834"/>
        <x:v>2.2913444463545929E-4</x:v>
      </x:c>
      <x:c r="I1430" s="33">
        <x:f t="shared" si="835"/>
        <x:v>1.5041511793518092E-2</x:v>
      </x:c>
      <x:c r="J1430" s="34">
        <x:f t="shared" si="836"/>
        <x:v>0.20388486306079101</x:v>
      </x:c>
      <x:c r="K1430" s="34">
        <x:f t="shared" si="837"/>
        <x:v>0.13766039569973779</x:v>
      </x:c>
      <x:c r="L1430" s="34">
        <x:f t="shared" si="838"/>
        <x:v>1.0391889212261514</x:v>
      </x:c>
      <x:c r="M1430" s="34">
        <x:f t="shared" si="839"/>
        <x:v>0.12993172770276756</x:v>
      </x:c>
      <x:c r="N1430" s="34">
        <x:f t="shared" si="810"/>
        <x:v>1.5106659076894478</x:v>
      </x:c>
      <x:c r="O1430" s="35">
        <x:f t="shared" si="811"/>
        <x:v>0.22608920809162875</x:v>
      </x:c>
      <x:c r="P1430" s="26" t="b">
        <x:f t="shared" si="812"/>
        <x:v>0</x:v>
      </x:c>
      <x:c r="Q1430" s="26" t="b">
        <x:f t="shared" si="813"/>
        <x:v>0</x:v>
      </x:c>
      <x:c r="R1430" s="26" t="b">
        <x:f t="shared" si="814"/>
        <x:v>0</x:v>
      </x:c>
      <x:c r="S1430" s="26" t="b">
        <x:f t="shared" si="840"/>
        <x:v>0</x:v>
      </x:c>
      <x:c r="T1430" s="26" t="str">
        <x:f t="shared" si="841"/>
        <x:v>不调</x:v>
      </x:c>
      <x:c r="U1430" s="34">
        <x:f t="shared" si="815"/>
        <x:v>0.20388486306079101</x:v>
      </x:c>
      <x:c r="V1430" s="34">
        <x:f t="shared" si="816"/>
        <x:v>0.13766039569973779</x:v>
      </x:c>
      <x:c r="W1430" s="34">
        <x:f t="shared" si="817"/>
        <x:v>1.0391889212261514</x:v>
      </x:c>
      <x:c r="X1430" s="34">
        <x:f t="shared" si="818"/>
        <x:v>0.12993172770276756</x:v>
      </x:c>
      <x:c r="Y1430" s="34">
        <x:f t="shared" si="842"/>
        <x:v>0.99995880187477393</x:v>
      </x:c>
      <x:c r="Z1430" s="34">
        <x:f t="shared" si="819"/>
        <x:v>0.20387646338667093</x:v>
      </x:c>
      <x:c r="AA1430" s="34">
        <x:f t="shared" si="820"/>
        <x:v>0.13765472434951709</x:v>
      </x:c>
      <x:c r="AB1430" s="34">
        <x:f t="shared" si="821"/>
        <x:v>1.0391461085908411</x:v>
      </x:c>
      <x:c r="AC1430" s="34">
        <x:f t="shared" si="822"/>
        <x:v>0.12992637475917881</x:v>
      </x:c>
      <x:c r="AD1430" s="34">
        <x:f t="shared" si="823"/>
        <x:v>1.5106036710862079</x:v>
      </x:c>
      <x:c r="AE1430" s="34">
        <x:f t="shared" si="843"/>
        <x:v>1.5106036710862079</x:v>
      </x:c>
      <x:c r="AF1430" s="33">
        <x:f t="shared" si="824"/>
        <x:v>0</x:v>
      </x:c>
      <x:c r="AG1430" s="33">
        <x:f t="shared" si="844"/>
        <x:v>5.8920669643851564E-3</x:v>
      </x:c>
      <x:c r="AH1430" s="30">
        <x:f t="shared" si="845"/>
        <x:v>45888</x:v>
      </x:c>
      <x:c r="AI1430" s="36">
        <x:f t="shared" si="825"/>
        <x:v>2025</x:v>
      </x:c>
      <x:c r="AJ1430" s="36">
        <x:f t="shared" si="826"/>
        <x:v>9</x:v>
      </x:c>
      <x:c r="AK1430" s="26">
        <x:f t="shared" si="827"/>
        <x:v>0</x:v>
      </x:c>
      <x:c r="AL1430" s="34">
        <x:f t="shared" si="846"/>
        <x:v>1.4860645144507265</x:v>
      </x:c>
      <x:c r="AM1430" s="35" t="str">
        <x:f t="shared" si="828"/>
      </x:c>
      <x:c r="AN1430" s="34">
        <x:f t="shared" si="847"/>
        <x:v>1.5106036710862079</x:v>
      </x:c>
      <x:c r="AO1430" s="35">
        <x:f t="shared" si="829"/>
        <x:v>0</x:v>
      </x:c>
      <x:c r="AP1430" s="31">
        <x:f t="shared" si="830"/>
        <x:v>1</x:v>
      </x:c>
      <x:c r="AQ1430" s="26" t="b">
        <x:f t="shared" si="831"/>
        <x:v>1</x:v>
      </x:c>
    </x:row>
    <x:row r="1431">
      <x:c r="A1431" s="30" t="n">
        <x:f>'净值底稿'!A1393</x:f>
        <x:v>45923</x:v>
      </x:c>
      <x:c r="B1431" s="32" t="n">
        <x:f>'净值底稿'!F1393</x:f>
        <x:v>3.6941765980550496</x:v>
      </x:c>
      <x:c r="C1431" s="32" t="n">
        <x:f>'净值底稿'!O1393</x:f>
        <x:v>1.7625661305834455</x:v>
      </x:c>
      <x:c r="D1431" s="32" t="n">
        <x:f>'净值底稿'!P1393</x:f>
        <x:v>1.7442</x:v>
      </x:c>
      <x:c r="E1431" s="32" t="n">
        <x:f>'净值底稿'!Q1393</x:f>
        <x:v>2.9607</x:v>
      </x:c>
      <x:c r="F1431" s="33">
        <x:f t="shared" si="832"/>
        <x:v>3.3833024660043787E-3</x:v>
      </x:c>
      <x:c r="G1431" s="33">
        <x:f t="shared" si="833"/>
        <x:v>-8.1647905003467969E-3</x:v>
      </x:c>
      <x:c r="H1431" s="33">
        <x:f t="shared" si="834"/>
        <x:v>-1.0881392818280489E-3</x:v>
      </x:c>
      <x:c r="I1431" s="33">
        <x:f t="shared" si="835"/>
        <x:v>1.3244353182751523E-2</x:v>
      </x:c>
      <x:c r="J1431" s="34">
        <x:f t="shared" si="836"/>
        <x:v>0.20456623912800731</x:v>
      </x:c>
      <x:c r="K1431" s="34">
        <x:f t="shared" si="837"/>
        <x:v>0.13653080236382029</x:v>
      </x:c>
      <x:c r="L1431" s="34">
        <x:f t="shared" si="838"/>
        <x:v>1.0380153728905246</x:v>
      </x:c>
      <x:c r="M1431" s="34">
        <x:f t="shared" si="839"/>
        <x:v>0.13164716555424391</x:v>
      </x:c>
      <x:c r="N1431" s="34">
        <x:f t="shared" si="810"/>
        <x:v>1.510759579936596</x:v>
      </x:c>
      <x:c r="O1431" s="35">
        <x:f t="shared" si="811"/>
        <x:v>0.22577850640281419</x:v>
      </x:c>
      <x:c r="P1431" s="26" t="b">
        <x:f t="shared" si="812"/>
        <x:v>0</x:v>
      </x:c>
      <x:c r="Q1431" s="26" t="b">
        <x:f t="shared" si="813"/>
        <x:v>0</x:v>
      </x:c>
      <x:c r="R1431" s="26" t="b">
        <x:f t="shared" si="814"/>
        <x:v>0</x:v>
      </x:c>
      <x:c r="S1431" s="26" t="b">
        <x:f t="shared" si="840"/>
        <x:v>0</x:v>
      </x:c>
      <x:c r="T1431" s="26" t="str">
        <x:f t="shared" si="841"/>
        <x:v>不调</x:v>
      </x:c>
      <x:c r="U1431" s="34">
        <x:f t="shared" si="815"/>
        <x:v>0.20456623912800731</x:v>
      </x:c>
      <x:c r="V1431" s="34">
        <x:f t="shared" si="816"/>
        <x:v>0.13653080236382029</x:v>
      </x:c>
      <x:c r="W1431" s="34">
        <x:f t="shared" si="817"/>
        <x:v>1.0380153728905246</x:v>
      </x:c>
      <x:c r="X1431" s="34">
        <x:f t="shared" si="818"/>
        <x:v>0.13164716555424391</x:v>
      </x:c>
      <x:c r="Y1431" s="34">
        <x:f t="shared" si="842"/>
        <x:v>0.99998626710299976</x:v>
      </x:c>
      <x:c r="Z1431" s="34">
        <x:f t="shared" si="819"/>
        <x:v>0.20456342984091563</x:v>
      </x:c>
      <x:c r="AA1431" s="34">
        <x:f t="shared" si="820"/>
        <x:v>0.13652892740037406</x:v>
      </x:c>
      <x:c r="AB1431" s="34">
        <x:f t="shared" si="821"/>
        <x:v>1.0380011179323241</x:v>
      </x:c>
      <x:c r="AC1431" s="34">
        <x:f t="shared" si="822"/>
        <x:v>0.13164535765727897</x:v>
      </x:c>
      <x:c r="AD1431" s="34">
        <x:f t="shared" si="823"/>
        <x:v>1.5107388328308928</x:v>
      </x:c>
      <x:c r="AE1431" s="34">
        <x:f t="shared" si="843"/>
        <x:v>1.5107388328308928</x:v>
      </x:c>
      <x:c r="AF1431" s="33">
        <x:f t="shared" si="824"/>
        <x:v>0</x:v>
      </x:c>
      <x:c r="AG1431" s="33">
        <x:f t="shared" si="844"/>
        <x:v>8.947531855785229E-5</x:v>
      </x:c>
      <x:c r="AH1431" s="30">
        <x:f t="shared" si="845"/>
        <x:v>45888</x:v>
      </x:c>
      <x:c r="AI1431" s="36">
        <x:f t="shared" si="825"/>
        <x:v>2025</x:v>
      </x:c>
      <x:c r="AJ1431" s="36">
        <x:f t="shared" si="826"/>
        <x:v>9</x:v>
      </x:c>
      <x:c r="AK1431" s="26">
        <x:f t="shared" si="827"/>
        <x:v>0</x:v>
      </x:c>
      <x:c r="AL1431" s="34">
        <x:f t="shared" si="846"/>
        <x:v>1.4860645144507265</x:v>
      </x:c>
      <x:c r="AM1431" s="35" t="str">
        <x:f t="shared" si="828"/>
      </x:c>
      <x:c r="AN1431" s="34">
        <x:f t="shared" si="847"/>
        <x:v>1.5107388328308928</x:v>
      </x:c>
      <x:c r="AO1431" s="35">
        <x:f t="shared" si="829"/>
        <x:v>0</x:v>
      </x:c>
      <x:c r="AP1431" s="31">
        <x:f t="shared" si="830"/>
        <x:v>1</x:v>
      </x:c>
      <x:c r="AQ1431" s="26" t="b">
        <x:f t="shared" si="831"/>
        <x:v>1</x:v>
      </x:c>
    </x:row>
    <x:row r="1432">
      <x:c r="A1432" s="30" t="n">
        <x:f>'净值底稿'!A1394</x:f>
        <x:v>45924</x:v>
      </x:c>
      <x:c r="B1432" s="32" t="n">
        <x:f>'净值底稿'!F1394</x:f>
        <x:v>3.6947256314078247</x:v>
      </x:c>
      <x:c r="C1432" s="32" t="n">
        <x:f>'净值底稿'!O1394</x:f>
        <x:v>1.790415564948034</x:v>
      </x:c>
      <x:c r="D1432" s="32" t="n">
        <x:f>'净值底稿'!P1394</x:f>
        <x:v>1.7416</x:v>
      </x:c>
      <x:c r="E1432" s="32" t="n">
        <x:f>'净值底稿'!Q1394</x:f>
        <x:v>2.9813</x:v>
      </x:c>
      <x:c r="F1432" s="33">
        <x:f t="shared" si="832"/>
        <x:v>1.4862130658954698E-4</x:v>
      </x:c>
      <x:c r="G1432" s="33">
        <x:f t="shared" si="833"/>
        <x:v>1.5800504662693005E-2</x:v>
      </x:c>
      <x:c r="H1432" s="33">
        <x:f t="shared" si="834"/>
        <x:v>-1.4906547414287319E-3</x:v>
      </x:c>
      <x:c r="I1432" s="33">
        <x:f t="shared" si="835"/>
        <x:v>6.9578140304658032E-3</x:v>
      </x:c>
      <x:c r="J1432" s="34">
        <x:f t="shared" si="836"/>
        <x:v>0.20459383232513903</x:v>
      </x:c>
      <x:c r="K1432" s="34">
        <x:f t="shared" si="837"/>
        <x:v>0.13868615335435613</x:v>
      </x:c>
      <x:c r="L1432" s="34">
        <x:f t="shared" si="838"/>
        <x:v>1.0364538166442698</x:v>
      </x:c>
      <x:c r="M1432" s="34">
        <x:f t="shared" si="839"/>
        <x:v>0.13256132157383246</x:v>
      </x:c>
      <x:c r="N1432" s="34">
        <x:f t="shared" si="810"/>
        <x:v>1.5122951238975975</x:v>
      </x:c>
      <x:c r="O1432" s="35">
        <x:f t="shared" si="811"/>
        <x:v>0.22699272136431206</x:v>
      </x:c>
      <x:c r="P1432" s="26" t="b">
        <x:f t="shared" si="812"/>
        <x:v>0</x:v>
      </x:c>
      <x:c r="Q1432" s="26" t="b">
        <x:f t="shared" si="813"/>
        <x:v>0</x:v>
      </x:c>
      <x:c r="R1432" s="26" t="b">
        <x:f t="shared" si="814"/>
        <x:v>0</x:v>
      </x:c>
      <x:c r="S1432" s="26" t="b">
        <x:f t="shared" si="840"/>
        <x:v>0</x:v>
      </x:c>
      <x:c r="T1432" s="26" t="str">
        <x:f t="shared" si="841"/>
        <x:v>不调</x:v>
      </x:c>
      <x:c r="U1432" s="34">
        <x:f t="shared" si="815"/>
        <x:v>0.20459383232513903</x:v>
      </x:c>
      <x:c r="V1432" s="34">
        <x:f t="shared" si="816"/>
        <x:v>0.13868615335435613</x:v>
      </x:c>
      <x:c r="W1432" s="34">
        <x:f t="shared" si="817"/>
        <x:v>1.0364538166442698</x:v>
      </x:c>
      <x:c r="X1432" s="34">
        <x:f t="shared" si="818"/>
        <x:v>0.13256132157383246</x:v>
      </x:c>
      <x:c r="Y1432" s="34">
        <x:f t="shared" si="842"/>
        <x:v>0.99998626710299976</x:v>
      </x:c>
      <x:c r="Z1432" s="34">
        <x:f t="shared" si="819"/>
        <x:v>0.20459102265911283</x:v>
      </x:c>
      <x:c r="AA1432" s="34">
        <x:f t="shared" si="820"/>
        <x:v>0.13868424879169675</x:v>
      </x:c>
      <x:c r="AB1432" s="34">
        <x:f t="shared" si="821"/>
        <x:v>1.0364395831307605</x:v>
      </x:c>
      <x:c r="AC1432" s="34">
        <x:f t="shared" si="822"/>
        <x:v>0.13255950112285708</x:v>
      </x:c>
      <x:c r="AD1432" s="34">
        <x:f t="shared" si="823"/>
        <x:v>1.5122743557044271</x:v>
      </x:c>
      <x:c r="AE1432" s="34">
        <x:f t="shared" si="843"/>
        <x:v>1.5122743557044271</x:v>
      </x:c>
      <x:c r="AF1432" s="33">
        <x:f t="shared" si="824"/>
        <x:v>0</x:v>
      </x:c>
      <x:c r="AG1432" s="33">
        <x:f t="shared" si="844"/>
        <x:v>1.0164052450130079E-3</x:v>
      </x:c>
      <x:c r="AH1432" s="30">
        <x:f t="shared" si="845"/>
        <x:v>45888</x:v>
      </x:c>
      <x:c r="AI1432" s="36">
        <x:f t="shared" si="825"/>
        <x:v>2025</x:v>
      </x:c>
      <x:c r="AJ1432" s="36">
        <x:f t="shared" si="826"/>
        <x:v>9</x:v>
      </x:c>
      <x:c r="AK1432" s="26">
        <x:f t="shared" si="827"/>
        <x:v>0</x:v>
      </x:c>
      <x:c r="AL1432" s="34">
        <x:f t="shared" si="846"/>
        <x:v>1.4860645144507265</x:v>
      </x:c>
      <x:c r="AM1432" s="35" t="str">
        <x:f t="shared" si="828"/>
      </x:c>
      <x:c r="AN1432" s="34">
        <x:f t="shared" si="847"/>
        <x:v>1.5122743557044271</x:v>
      </x:c>
      <x:c r="AO1432" s="35">
        <x:f t="shared" si="829"/>
        <x:v>0</x:v>
      </x:c>
      <x:c r="AP1432" s="31">
        <x:f t="shared" si="830"/>
        <x:v>1</x:v>
      </x:c>
      <x:c r="AQ1432" s="26" t="b">
        <x:f t="shared" si="831"/>
        <x:v>1</x:v>
      </x:c>
    </x:row>
    <x:row r="1433">
      <x:c r="A1433" s="30" t="n">
        <x:f>'净值底稿'!A1395</x:f>
        <x:v>45925</x:v>
      </x:c>
      <x:c r="B1433" s="32" t="n">
        <x:f>'净值底稿'!F1395</x:f>
        <x:v>3.7261032642907996</x:v>
      </x:c>
      <x:c r="C1433" s="32" t="n">
        <x:f>'净值底稿'!O1395</x:f>
        <x:v>1.792392692984131</x:v>
      </x:c>
      <x:c r="D1433" s="32" t="n">
        <x:f>'净值底稿'!P1395</x:f>
        <x:v>1.7404</x:v>
      </x:c>
      <x:c r="E1433" s="32" t="n">
        <x:f>'净值底稿'!Q1395</x:f>
        <x:v>2.9649</x:v>
      </x:c>
      <x:c r="F1433" s="33">
        <x:f t="shared" si="832"/>
        <x:v>8.49254748884265E-3</x:v>
      </x:c>
      <x:c r="G1433" s="33">
        <x:f t="shared" si="833"/>
        <x:v>1.1042844325106493E-3</x:v>
      </x:c>
      <x:c r="H1433" s="33">
        <x:f t="shared" si="834"/>
        <x:v>-6.8902158934314173E-4</x:v>
      </x:c>
      <x:c r="I1433" s="33">
        <x:f t="shared" si="835"/>
        <x:v>-5.5009559588099499E-3</x:v>
      </x:c>
      <x:c r="J1433" s="34">
        <x:f t="shared" si="836"/>
        <x:v>0.20632852163483623</x:v>
      </x:c>
      <x:c r="K1433" s="34">
        <x:f t="shared" si="837"/>
        <x:v>0.13883739564867184</x:v>
      </x:c>
      <x:c r="L1433" s="34">
        <x:f t="shared" si="838"/>
        <x:v>1.0357254538819336</x:v>
      </x:c>
      <x:c r="M1433" s="34">
        <x:f t="shared" si="839"/>
        <x:v>0.13183029714525843</x:v>
      </x:c>
      <x:c r="N1433" s="34">
        <x:f t="shared" si="810"/>
        <x:v>1.5127216683107001</x:v>
      </x:c>
      <x:c r="O1433" s="35">
        <x:f t="shared" si="811"/>
        <x:v>0.22817543009677704</x:v>
      </x:c>
      <x:c r="P1433" s="26" t="b">
        <x:f t="shared" si="812"/>
        <x:v>0</x:v>
      </x:c>
      <x:c r="Q1433" s="26" t="b">
        <x:f t="shared" si="813"/>
        <x:v>0</x:v>
      </x:c>
      <x:c r="R1433" s="26" t="b">
        <x:f t="shared" si="814"/>
        <x:v>0</x:v>
      </x:c>
      <x:c r="S1433" s="26" t="b">
        <x:f t="shared" si="840"/>
        <x:v>0</x:v>
      </x:c>
      <x:c r="T1433" s="26" t="str">
        <x:f t="shared" si="841"/>
        <x:v>不调</x:v>
      </x:c>
      <x:c r="U1433" s="34">
        <x:f t="shared" si="815"/>
        <x:v>0.20632852163483623</x:v>
      </x:c>
      <x:c r="V1433" s="34">
        <x:f t="shared" si="816"/>
        <x:v>0.13883739564867184</x:v>
      </x:c>
      <x:c r="W1433" s="34">
        <x:f t="shared" si="817"/>
        <x:v>1.0357254538819336</x:v>
      </x:c>
      <x:c r="X1433" s="34">
        <x:f t="shared" si="818"/>
        <x:v>0.13183029714525843</x:v>
      </x:c>
      <x:c r="Y1433" s="34">
        <x:f t="shared" si="842"/>
        <x:v>0.99998626710299976</x:v>
      </x:c>
      <x:c r="Z1433" s="34">
        <x:f t="shared" si="819"/>
        <x:v>0.2063256881465004</x:v>
      </x:c>
      <x:c r="AA1433" s="34">
        <x:f t="shared" si="820"/>
        <x:v>0.13883548900901763</x:v>
      </x:c>
      <x:c r="AB1433" s="34">
        <x:f t="shared" si="821"/>
        <x:v>1.0357112303709548</x:v>
      </x:c>
      <x:c r="AC1433" s="34">
        <x:f t="shared" si="822"/>
        <x:v>0.13182848673336622</x:v>
      </x:c>
      <x:c r="AD1433" s="34">
        <x:f t="shared" si="823"/>
        <x:v>1.5127008942598392</x:v>
      </x:c>
      <x:c r="AE1433" s="34">
        <x:f t="shared" si="843"/>
        <x:v>1.5127008942598392</x:v>
      </x:c>
      <x:c r="AF1433" s="33">
        <x:f t="shared" si="824"/>
        <x:v>0</x:v>
      </x:c>
      <x:c r="AG1433" s="33">
        <x:f t="shared" si="844"/>
        <x:v>2.820510404102361E-4</x:v>
      </x:c>
      <x:c r="AH1433" s="30">
        <x:f t="shared" si="845"/>
        <x:v>45888</x:v>
      </x:c>
      <x:c r="AI1433" s="36">
        <x:f t="shared" si="825"/>
        <x:v>2025</x:v>
      </x:c>
      <x:c r="AJ1433" s="36">
        <x:f t="shared" si="826"/>
        <x:v>9</x:v>
      </x:c>
      <x:c r="AK1433" s="26">
        <x:f t="shared" si="827"/>
        <x:v>0</x:v>
      </x:c>
      <x:c r="AL1433" s="34">
        <x:f t="shared" si="846"/>
        <x:v>1.4860645144507265</x:v>
      </x:c>
      <x:c r="AM1433" s="35" t="str">
        <x:f t="shared" si="828"/>
      </x:c>
      <x:c r="AN1433" s="34">
        <x:f t="shared" si="847"/>
        <x:v>1.5127008942598392</x:v>
      </x:c>
      <x:c r="AO1433" s="35">
        <x:f t="shared" si="829"/>
        <x:v>0</x:v>
      </x:c>
      <x:c r="AP1433" s="31">
        <x:f t="shared" si="830"/>
        <x:v>1</x:v>
      </x:c>
      <x:c r="AQ1433" s="26" t="b">
        <x:f t="shared" si="831"/>
        <x:v>1</x:v>
      </x:c>
    </x:row>
    <x:row r="1434">
      <x:c r="A1434" s="30" t="n">
        <x:f>'净值底稿'!A1396</x:f>
        <x:v>45926</x:v>
      </x:c>
      <x:c r="B1434" s="32" t="n">
        <x:f>'净值底稿'!F1396</x:f>
        <x:v>3.611287905484675</x:v>
      </x:c>
      <x:c r="C1434" s="32" t="n">
        <x:f>'净值底稿'!O1396</x:f>
        <x:v>1.7725188649549808</x:v>
      </x:c>
      <x:c r="D1434" s="32" t="n">
        <x:f>'净值底稿'!P1396</x:f>
        <x:v>1.7405</x:v>
      </x:c>
      <x:c r="E1434" s="32" t="n">
        <x:f>'净值底稿'!Q1396</x:f>
        <x:v>2.9691</x:v>
      </x:c>
      <x:c r="F1434" s="33">
        <x:f t="shared" si="832"/>
        <x:v>-3.0813788739152859E-2</x:v>
      </x:c>
      <x:c r="G1434" s="33">
        <x:f t="shared" si="833"/>
        <x:v>-1.1087876059158952E-2</x:v>
      </x:c>
      <x:c r="H1434" s="33">
        <x:f t="shared" si="834"/>
        <x:v>5.7458055619408199E-5</x:v>
      </x:c>
      <x:c r="I1434" s="33">
        <x:f t="shared" si="835"/>
        <x:v>1.4165739148030987E-3</x:v>
      </x:c>
      <x:c r="J1434" s="34">
        <x:f t="shared" si="836"/>
        <x:v>0.1999680119804938</x:v>
      </x:c>
      <x:c r="K1434" s="34">
        <x:f t="shared" si="837"/>
        <x:v>0.13729609831427292</x:v>
      </x:c>
      <x:c r="L1434" s="34">
        <x:f t="shared" si="838"/>
        <x:v>1.0357707403244352</x:v>
      </x:c>
      <x:c r="M1434" s="34">
        <x:f t="shared" si="839"/>
        <x:v>0.13201523152890068</x:v>
      </x:c>
      <x:c r="N1434" s="34">
        <x:f t="shared" si="810"/>
        <x:v>1.5050500821481025</x:v>
      </x:c>
      <x:c r="O1434" s="35">
        <x:f t="shared" si="811"/>
        <x:v>0.22408829732323729</x:v>
      </x:c>
      <x:c r="P1434" s="26" t="b">
        <x:f t="shared" si="812"/>
        <x:v>0</x:v>
      </x:c>
      <x:c r="Q1434" s="26" t="b">
        <x:f t="shared" si="813"/>
        <x:v>0</x:v>
      </x:c>
      <x:c r="R1434" s="26" t="b">
        <x:f t="shared" si="814"/>
        <x:v>0</x:v>
      </x:c>
      <x:c r="S1434" s="26" t="b">
        <x:f t="shared" si="840"/>
        <x:v>0</x:v>
      </x:c>
      <x:c r="T1434" s="26" t="str">
        <x:f t="shared" si="841"/>
        <x:v>不调</x:v>
      </x:c>
      <x:c r="U1434" s="34">
        <x:f t="shared" si="815"/>
        <x:v>0.1999680119804938</x:v>
      </x:c>
      <x:c r="V1434" s="34">
        <x:f t="shared" si="816"/>
        <x:v>0.13729609831427292</x:v>
      </x:c>
      <x:c r="W1434" s="34">
        <x:f t="shared" si="817"/>
        <x:v>1.0357707403244352</x:v>
      </x:c>
      <x:c r="X1434" s="34">
        <x:f t="shared" si="818"/>
        <x:v>0.13201523152890068</x:v>
      </x:c>
      <x:c r="Y1434" s="34">
        <x:f t="shared" si="842"/>
        <x:v>0.99998626710299976</x:v>
      </x:c>
      <x:c r="Z1434" s="34">
        <x:f t="shared" si="819"/>
        <x:v>0.19996526584038193</x:v>
      </x:c>
      <x:c r="AA1434" s="34">
        <x:f t="shared" si="820"/>
        <x:v>0.13729421284109625</x:v>
      </x:c>
      <x:c r="AB1434" s="34">
        <x:f t="shared" si="821"/>
        <x:v>1.0357565161915425</x:v>
      </x:c>
      <x:c r="AC1434" s="34">
        <x:f t="shared" si="822"/>
        <x:v>0.13201341857732363</x:v>
      </x:c>
      <x:c r="AD1434" s="34">
        <x:f t="shared" si="823"/>
        <x:v>1.5050294134503444</x:v>
      </x:c>
      <x:c r="AE1434" s="34">
        <x:f t="shared" si="843"/>
        <x:v>1.5127008942598392</x:v>
      </x:c>
      <x:c r="AF1434" s="33">
        <x:f t="shared" si="824"/>
        <x:v>-5.071379833650802E-3</x:v>
      </x:c>
      <x:c r="AG1434" s="33">
        <x:f t="shared" si="844"/>
        <x:v>-5.071379833650802E-3</x:v>
      </x:c>
      <x:c r="AH1434" s="30">
        <x:f t="shared" si="845"/>
        <x:v>45888</x:v>
      </x:c>
      <x:c r="AI1434" s="36">
        <x:f t="shared" si="825"/>
        <x:v>2025</x:v>
      </x:c>
      <x:c r="AJ1434" s="36">
        <x:f t="shared" si="826"/>
        <x:v>9</x:v>
      </x:c>
      <x:c r="AK1434" s="26">
        <x:f t="shared" si="827"/>
        <x:v>0</x:v>
      </x:c>
      <x:c r="AL1434" s="34">
        <x:f t="shared" si="846"/>
        <x:v>1.4860645144507265</x:v>
      </x:c>
      <x:c r="AM1434" s="35" t="str">
        <x:f t="shared" si="828"/>
      </x:c>
      <x:c r="AN1434" s="34">
        <x:f t="shared" si="847"/>
        <x:v>1.5127008942598392</x:v>
      </x:c>
      <x:c r="AO1434" s="35">
        <x:f t="shared" si="829"/>
        <x:v>-5.071379833650802E-3</x:v>
      </x:c>
      <x:c r="AP1434" s="31">
        <x:f t="shared" si="830"/>
        <x:v>1</x:v>
      </x:c>
      <x:c r="AQ1434" s="26" t="b">
        <x:f t="shared" si="831"/>
        <x:v>1</x:v>
      </x:c>
    </x:row>
    <x:row r="1435">
      <x:c r="A1435" s="30" t="n">
        <x:f>'净值底稿'!A1397</x:f>
        <x:v>45929</x:v>
      </x:c>
      <x:c r="B1435" s="32" t="n">
        <x:f>'净值底稿'!F1397</x:f>
        <x:v>3.684667988836675</x:v>
      </x:c>
      <x:c r="C1435" s="32" t="n">
        <x:f>'净值底稿'!O1397</x:f>
        <x:v>1.7925981009135645</x:v>
      </x:c>
      <x:c r="D1435" s="32" t="n">
        <x:f>'净值底稿'!P1397</x:f>
        <x:v>1.7404</x:v>
      </x:c>
      <x:c r="E1435" s="32" t="n">
        <x:f>'净值底稿'!Q1397</x:f>
        <x:v>3.002</x:v>
      </x:c>
      <x:c r="F1435" s="33">
        <x:f t="shared" si="832"/>
        <x:v>2.0319643648614383E-2</x:v>
      </x:c>
      <x:c r="G1435" s="33">
        <x:f t="shared" si="833"/>
        <x:v>1.1328080256620465E-2</x:v>
      </x:c>
      <x:c r="H1435" s="33">
        <x:f t="shared" si="834"/>
        <x:v>-5.7454754380903417E-5</x:v>
      </x:c>
      <x:c r="I1435" s="33">
        <x:f t="shared" si="835"/>
        <x:v>1.1080798895288124E-2</x:v>
      </x:c>
      <x:c r="J1435" s="34">
        <x:f t="shared" si="836"/>
        <x:v>0.20402848878435895</x:v>
      </x:c>
      <x:c r="K1435" s="34">
        <x:f t="shared" si="837"/>
        <x:v>0.13884949270292971</x:v>
      </x:c>
      <x:c r="L1435" s="34">
        <x:f t="shared" si="838"/>
        <x:v>1.0356970070553062</x:v>
      </x:c>
      <x:c r="M1435" s="34">
        <x:f t="shared" si="839"/>
        <x:v>0.13347623272005843</x:v>
      </x:c>
      <x:c r="N1435" s="34">
        <x:f t="shared" si="810"/>
        <x:v>1.5120512212626533</x:v>
      </x:c>
      <x:c r="O1435" s="35">
        <x:f t="shared" si="811"/>
        <x:v>0.22676346982542364</x:v>
      </x:c>
      <x:c r="P1435" s="26" t="b">
        <x:f t="shared" si="812"/>
        <x:v>0</x:v>
      </x:c>
      <x:c r="Q1435" s="26" t="b">
        <x:f t="shared" si="813"/>
        <x:v>0</x:v>
      </x:c>
      <x:c r="R1435" s="26" t="b">
        <x:f t="shared" si="814"/>
        <x:v>0</x:v>
      </x:c>
      <x:c r="S1435" s="26" t="b">
        <x:f t="shared" si="840"/>
        <x:v>0</x:v>
      </x:c>
      <x:c r="T1435" s="26" t="str">
        <x:f t="shared" si="841"/>
        <x:v>不调</x:v>
      </x:c>
      <x:c r="U1435" s="34">
        <x:f t="shared" si="815"/>
        <x:v>0.20402848878435895</x:v>
      </x:c>
      <x:c r="V1435" s="34">
        <x:f t="shared" si="816"/>
        <x:v>0.13884949270292971</x:v>
      </x:c>
      <x:c r="W1435" s="34">
        <x:f t="shared" si="817"/>
        <x:v>1.0356970070553062</x:v>
      </x:c>
      <x:c r="X1435" s="34">
        <x:f t="shared" si="818"/>
        <x:v>0.13347623272005843</x:v>
      </x:c>
      <x:c r="Y1435" s="34">
        <x:f t="shared" si="842"/>
        <x:v>0.99995880187477393</x:v>
      </x:c>
      <x:c r="Z1435" s="34">
        <x:f t="shared" si="819"/>
        <x:v>0.20402008319312831</x:v>
      </x:c>
      <x:c r="AA1435" s="34">
        <x:f t="shared" si="820"/>
        <x:v>0.13884377236414175</x:v>
      </x:c>
      <x:c r="AB1435" s="34">
        <x:f t="shared" si="821"/>
        <x:v>1.0356543382803132</x:v>
      </x:c>
      <x:c r="AC1435" s="34">
        <x:f t="shared" si="822"/>
        <x:v>0.13347073374950813</x:v>
      </x:c>
      <x:c r="AD1435" s="34">
        <x:f t="shared" si="823"/>
        <x:v>1.5119889275870912</x:v>
      </x:c>
      <x:c r="AE1435" s="34">
        <x:f t="shared" si="843"/>
        <x:v>1.5127008942598392</x:v>
      </x:c>
      <x:c r="AF1435" s="33">
        <x:f t="shared" si="824"/>
        <x:v>-4.7065925289635491E-4</x:v>
      </x:c>
      <x:c r="AG1435" s="33">
        <x:f t="shared" si="844"/>
        <x:v>4.6241715109021087E-3</x:v>
      </x:c>
      <x:c r="AH1435" s="30">
        <x:f t="shared" si="845"/>
        <x:v>45888</x:v>
      </x:c>
      <x:c r="AI1435" s="36">
        <x:f t="shared" si="825"/>
        <x:v>2025</x:v>
      </x:c>
      <x:c r="AJ1435" s="36">
        <x:f t="shared" si="826"/>
        <x:v>9</x:v>
      </x:c>
      <x:c r="AK1435" s="26">
        <x:f t="shared" si="827"/>
        <x:v>0</x:v>
      </x:c>
      <x:c r="AL1435" s="34">
        <x:f t="shared" si="846"/>
        <x:v>1.4860645144507265</x:v>
      </x:c>
      <x:c r="AM1435" s="35" t="str">
        <x:f t="shared" si="828"/>
      </x:c>
      <x:c r="AN1435" s="34">
        <x:f t="shared" si="847"/>
        <x:v>1.5127008942598392</x:v>
      </x:c>
      <x:c r="AO1435" s="35">
        <x:f t="shared" si="829"/>
        <x:v>-4.7065925289635491E-4</x:v>
      </x:c>
      <x:c r="AP1435" s="31">
        <x:f t="shared" si="830"/>
        <x:v>1</x:v>
      </x:c>
      <x:c r="AQ1435" s="26" t="b">
        <x:f t="shared" si="831"/>
        <x:v>1</x:v>
      </x:c>
    </x:row>
    <x:row r="1436">
      <x:c r="A1436" s="30" t="n">
        <x:f>'净值底稿'!A1398</x:f>
        <x:v>45930</x:v>
      </x:c>
      <x:c r="B1436" s="32" t="n">
        <x:f>'净值底稿'!F1398</x:f>
        <x:v>3.6795475463795997</x:v>
      </x:c>
      <x:c r="C1436" s="32" t="n">
        <x:f>'净值底稿'!O1398</x:f>
        <x:v>1.8056763439363421</x:v>
      </x:c>
      <x:c r="D1436" s="32" t="n">
        <x:f>'净值底稿'!P1398</x:f>
        <x:v>1.7415</x:v>
      </x:c>
      <x:c r="E1436" s="32" t="n">
        <x:f>'净值底稿'!Q1398</x:f>
        <x:v>3.0334</x:v>
      </x:c>
      <x:c r="F1436" s="33">
        <x:f t="shared" si="832"/>
        <x:v>-1.3896618291223684E-3</x:v>
      </x:c>
      <x:c r="G1436" s="33">
        <x:f t="shared" si="833"/>
        <x:v>7.2956916645803283E-3</x:v>
      </x:c>
      <x:c r="H1436" s="33">
        <x:f t="shared" si="834"/>
        <x:v>6.3203861181349019E-4</x:v>
      </x:c>
      <x:c r="I1436" s="33">
        <x:f t="shared" si="835"/>
        <x:v>1.0459693537641535E-2</x:v>
      </x:c>
      <x:c r="J1436" s="34">
        <x:f t="shared" si="836"/>
        <x:v>0.20373656427114045</x:v>
      </x:c>
      <x:c r="K1436" s="34">
        <x:f t="shared" si="837"/>
        <x:v>0.1398567337168577</x:v>
      </x:c>
      <x:c r="L1436" s="34">
        <x:f t="shared" si="838"/>
        <x:v>1.0363089118105986</x:v>
      </x:c>
      <x:c r="M1436" s="34">
        <x:f t="shared" si="839"/>
        <x:v>0.13486679672077215</x:v>
      </x:c>
      <x:c r="N1436" s="34">
        <x:f t="shared" si="810"/>
        <x:v>1.5147690065193689</x:v>
      </x:c>
      <x:c r="O1436" s="35">
        <x:f t="shared" si="811"/>
        <x:v>0.22682884090525834</x:v>
      </x:c>
      <x:c r="P1436" s="26" t="b">
        <x:f t="shared" si="812"/>
        <x:v>0</x:v>
      </x:c>
      <x:c r="Q1436" s="26" t="b">
        <x:f t="shared" si="813"/>
        <x:v>1</x:v>
      </x:c>
      <x:c r="R1436" s="26" t="b">
        <x:f t="shared" si="814"/>
        <x:v>0</x:v>
      </x:c>
      <x:c r="S1436" s="26" t="b">
        <x:f t="shared" si="840"/>
        <x:v>1</x:v>
      </x:c>
      <x:c r="T1436" s="26" t="str">
        <x:f t="shared" si="841"/>
        <x:v>季度</x:v>
      </x:c>
      <x:c r="U1436" s="34">
        <x:f t="shared" si="815"/>
        <x:v>0.17179664899399907</x:v>
      </x:c>
      <x:c r="V1436" s="34">
        <x:f t="shared" si="816"/>
        <x:v>0.17179664899399907</x:v>
      </x:c>
      <x:c r="W1436" s="34">
        <x:f t="shared" si="817"/>
        <x:v>1.0363089118105986</x:v>
      </x:c>
      <x:c r="X1436" s="34">
        <x:f t="shared" si="818"/>
        <x:v>0.13486679672077215</x:v>
      </x:c>
      <x:c r="Y1436" s="34">
        <x:f t="shared" si="842"/>
        <x:v>0.99998626710299976</x:v>
      </x:c>
      <x:c r="Z1436" s="34">
        <x:f t="shared" si="819"/>
        <x:v>0.17179428972831345</x:v>
      </x:c>
      <x:c r="AA1436" s="34">
        <x:f t="shared" si="820"/>
        <x:v>0.17179428972831345</x:v>
      </x:c>
      <x:c r="AB1436" s="34">
        <x:f t="shared" si="821"/>
        <x:v>1.0362946802870523</x:v>
      </x:c>
      <x:c r="AC1436" s="34">
        <x:f t="shared" si="822"/>
        <x:v>0.13486494460894402</x:v>
      </x:c>
      <x:c r="AD1436" s="34">
        <x:f t="shared" si="823"/>
        <x:v>1.5147482043526233</x:v>
      </x:c>
      <x:c r="AE1436" s="34">
        <x:f t="shared" si="843"/>
        <x:v>1.5147482043526233</x:v>
      </x:c>
      <x:c r="AF1436" s="33">
        <x:f t="shared" si="824"/>
        <x:v>0</x:v>
      </x:c>
      <x:c r="AG1436" s="33">
        <x:f t="shared" si="844"/>
        <x:v>1.8249318597427511E-3</x:v>
      </x:c>
      <x:c r="AH1436" s="30">
        <x:f t="shared" si="845"/>
        <x:v>45930</x:v>
      </x:c>
      <x:c r="AI1436" s="36">
        <x:f t="shared" si="825"/>
        <x:v>2025</x:v>
      </x:c>
      <x:c r="AJ1436" s="36">
        <x:f t="shared" si="826"/>
        <x:v>9</x:v>
      </x:c>
      <x:c r="AK1436" s="26">
        <x:f t="shared" si="827"/>
        <x:v>1</x:v>
      </x:c>
      <x:c r="AL1436" s="34">
        <x:f t="shared" si="846"/>
        <x:v>1.4860645144507265</x:v>
      </x:c>
      <x:c r="AM1436" s="35">
        <x:f t="shared" si="828"/>
        <x:v>1.9301779716137446E-2</x:v>
      </x:c>
      <x:c r="AN1436" s="34">
        <x:f t="shared" si="847"/>
        <x:v>1.5147482043526233</x:v>
      </x:c>
      <x:c r="AO1436" s="35">
        <x:f t="shared" si="829"/>
        <x:v>0</x:v>
      </x:c>
      <x:c r="AP1436" s="31">
        <x:f t="shared" si="830"/>
        <x:v>1</x:v>
      </x:c>
      <x:c r="AQ1436" s="26" t="b">
        <x:f t="shared" si="831"/>
        <x:v>1</x:v>
      </x:c>
    </x:row>
    <x:row r="1437">
      <x:c r="A1437" s="30" t="n">
        <x:f>'净值底稿'!A1399</x:f>
        <x:v>45939</x:v>
      </x:c>
      <x:c r="B1437" s="32" t="n">
        <x:f>'净值底稿'!F1399</x:f>
        <x:v>3.711648893842025</x:v>
      </x:c>
      <x:c r="C1437" s="32" t="n">
        <x:f>'净值底稿'!O1399</x:f>
        <x:v>1.8270322832670993</x:v>
      </x:c>
      <x:c r="D1437" s="32" t="n">
        <x:f>'净值底稿'!P1399</x:f>
        <x:v>1.7432</x:v>
      </x:c>
      <x:c r="E1437" s="32" t="n">
        <x:f>'净值底稿'!Q1399</x:f>
        <x:v>3.1704</x:v>
      </x:c>
      <x:c r="F1437" s="33">
        <x:f t="shared" si="832"/>
        <x:v>8.7242648879508611E-3</x:v>
      </x:c>
      <x:c r="G1437" s="33">
        <x:f t="shared" si="833"/>
        <x:v>1.1827113647732368E-2</x:v>
      </x:c>
      <x:c r="H1437" s="33">
        <x:f t="shared" si="834"/>
        <x:v>9.7616996841809467E-4</x:v>
      </x:c>
      <x:c r="I1437" s="33">
        <x:f t="shared" si="835"/>
        <x:v>4.5163842552910838E-2</x:v>
      </x:c>
      <x:c r="J1437" s="34">
        <x:f t="shared" si="836"/>
        <x:v>0.17329306861814064</x:v>
      </x:c>
      <x:c r="K1437" s="34">
        <x:f t="shared" si="837"/>
        <x:v>0.17382612031696168</x:v>
      </x:c>
      <x:c r="L1437" s="34">
        <x:f t="shared" si="838"/>
        <x:v>1.03730628003238</x:v>
      </x:c>
      <x:c r="M1437" s="34">
        <x:f t="shared" si="839"/>
        <x:v>0.1409559637331694</x:v>
      </x:c>
      <x:c r="N1437" s="34">
        <x:f t="shared" si="810"/>
        <x:v>1.5253814327006519</x:v>
      </x:c>
      <x:c r="O1437" s="35">
        <x:f t="shared" si="811"/>
        <x:v>0.22756222246689864</x:v>
      </x:c>
      <x:c r="P1437" s="26" t="b">
        <x:f t="shared" si="812"/>
        <x:v>0</x:v>
      </x:c>
      <x:c r="Q1437" s="26" t="b">
        <x:f t="shared" si="813"/>
        <x:v>0</x:v>
      </x:c>
      <x:c r="R1437" s="26" t="b">
        <x:f t="shared" si="814"/>
        <x:v>0</x:v>
      </x:c>
      <x:c r="S1437" s="26" t="b">
        <x:f t="shared" si="840"/>
        <x:v>0</x:v>
      </x:c>
      <x:c r="T1437" s="26" t="str">
        <x:f t="shared" si="841"/>
        <x:v>不调</x:v>
      </x:c>
      <x:c r="U1437" s="34">
        <x:f t="shared" si="815"/>
        <x:v>0.17329306861814064</x:v>
      </x:c>
      <x:c r="V1437" s="34">
        <x:f t="shared" si="816"/>
        <x:v>0.17382612031696168</x:v>
      </x:c>
      <x:c r="W1437" s="34">
        <x:f t="shared" si="817"/>
        <x:v>1.03730628003238</x:v>
      </x:c>
      <x:c r="X1437" s="34">
        <x:f t="shared" si="818"/>
        <x:v>0.1409559637331694</x:v>
      </x:c>
      <x:c r="Y1437" s="34">
        <x:f t="shared" si="842"/>
        <x:v>0.99987641071610844</x:v>
      </x:c>
      <x:c r="Z1437" s="34">
        <x:f t="shared" si="819"/>
        <x:v>0.17327165145188675</x:v>
      </x:c>
      <x:c r="AA1437" s="34">
        <x:f t="shared" si="820"/>
        <x:v>0.17380463727123005</x:v>
      </x:c>
      <x:c r="AB1437" s="34">
        <x:f t="shared" si="821"/>
        <x:v>1.0371780800920547</x:v>
      </x:c>
      <x:c r="AC1437" s="34">
        <x:f t="shared" si="822"/>
        <x:v>0.14093854308655138</x:v>
      </x:c>
      <x:c r="AD1437" s="34">
        <x:f t="shared" si="823"/>
        <x:v>1.5251929119017229</x:v>
      </x:c>
      <x:c r="AE1437" s="34">
        <x:f t="shared" si="843"/>
        <x:v>1.5251929119017229</x:v>
      </x:c>
      <x:c r="AF1437" s="33">
        <x:f t="shared" si="824"/>
        <x:v>0</x:v>
      </x:c>
      <x:c r="AG1437" s="33">
        <x:f t="shared" si="844"/>
        <x:v>6.8953424200053348E-3</x:v>
      </x:c>
      <x:c r="AH1437" s="30">
        <x:f t="shared" si="845"/>
        <x:v>45930</x:v>
      </x:c>
      <x:c r="AI1437" s="36">
        <x:f t="shared" si="825"/>
        <x:v>2025</x:v>
      </x:c>
      <x:c r="AJ1437" s="36">
        <x:f t="shared" si="826"/>
        <x:v>10</x:v>
      </x:c>
      <x:c r="AK1437" s="26">
        <x:f t="shared" si="827"/>
        <x:v>0</x:v>
      </x:c>
      <x:c r="AL1437" s="34">
        <x:f t="shared" si="846"/>
        <x:v>1.5147482043526233</x:v>
      </x:c>
      <x:c r="AM1437" s="35" t="str">
        <x:f t="shared" si="828"/>
      </x:c>
      <x:c r="AN1437" s="34">
        <x:f t="shared" si="847"/>
        <x:v>1.5251929119017229</x:v>
      </x:c>
      <x:c r="AO1437" s="35">
        <x:f t="shared" si="829"/>
        <x:v>0</x:v>
      </x:c>
      <x:c r="AP1437" s="31">
        <x:f t="shared" si="830"/>
        <x:v>1</x:v>
      </x:c>
      <x:c r="AQ1437" s="26" t="b">
        <x:f t="shared" si="831"/>
        <x:v>1</x:v>
      </x:c>
    </x:row>
    <x:row r="1438">
      <x:c r="A1438" s="30" t="n">
        <x:f>'净值底稿'!A1400</x:f>
        <x:v>45940</x:v>
      </x:c>
      <x:c r="B1438" s="32" t="n">
        <x:f>'净值底稿'!F1400</x:f>
        <x:v>3.568857083089575</x:v>
      </x:c>
      <x:c r="C1438" s="32" t="n">
        <x:f>'净值底稿'!O1400</x:f>
        <x:v>1.806578566139428</x:v>
      </x:c>
      <x:c r="D1438" s="32" t="n">
        <x:f>'净值底稿'!P1400</x:f>
        <x:v>1.743</x:v>
      </x:c>
      <x:c r="E1438" s="32" t="n">
        <x:f>'净值底稿'!Q1400</x:f>
        <x:v>3.1245</x:v>
      </x:c>
      <x:c r="F1438" s="33">
        <x:f t="shared" si="832"/>
        <x:v>-3.8471260304107746E-2</x:v>
      </x:c>
      <x:c r="G1438" s="33">
        <x:f t="shared" si="833"/>
        <x:v>-1.1195049652377276E-2</x:v>
      </x:c>
      <x:c r="H1438" s="33">
        <x:f t="shared" si="834"/>
        <x:v>-1.1473152822394361E-4</x:v>
      </x:c>
      <x:c r="I1438" s="33">
        <x:f t="shared" si="835"/>
        <x:v>-1.4477668433005353E-2</x:v>
      </x:c>
      <x:c r="J1438" s="34">
        <x:f t="shared" si="836"/>
        <x:v>0.16660567264555859</x:v>
      </x:c>
      <x:c r="K1438" s="34">
        <x:f t="shared" si="837"/>
        <x:v>0.17185888572716521</x:v>
      </x:c>
      <x:c r="L1438" s="34">
        <x:f t="shared" si="838"/>
        <x:v>1.0370590830658855</x:v>
      </x:c>
      <x:c r="M1438" s="34">
        <x:f t="shared" si="839"/>
        <x:v>0.13889808159031344</x:v>
      </x:c>
      <x:c r="N1438" s="34">
        <x:f t="shared" si="810"/>
        <x:v>1.5144217230289225</x:v>
      </x:c>
      <x:c r="O1438" s="35">
        <x:f t="shared" si="811"/>
        <x:v>0.22349425739600262</x:v>
      </x:c>
      <x:c r="P1438" s="26" t="b">
        <x:f t="shared" si="812"/>
        <x:v>0</x:v>
      </x:c>
      <x:c r="Q1438" s="26" t="b">
        <x:f t="shared" si="813"/>
        <x:v>0</x:v>
      </x:c>
      <x:c r="R1438" s="26" t="b">
        <x:f t="shared" si="814"/>
        <x:v>0</x:v>
      </x:c>
      <x:c r="S1438" s="26" t="b">
        <x:f t="shared" si="840"/>
        <x:v>0</x:v>
      </x:c>
      <x:c r="T1438" s="26" t="str">
        <x:f t="shared" si="841"/>
        <x:v>不调</x:v>
      </x:c>
      <x:c r="U1438" s="34">
        <x:f t="shared" si="815"/>
        <x:v>0.16660567264555859</x:v>
      </x:c>
      <x:c r="V1438" s="34">
        <x:f t="shared" si="816"/>
        <x:v>0.17185888572716521</x:v>
      </x:c>
      <x:c r="W1438" s="34">
        <x:f t="shared" si="817"/>
        <x:v>1.0370590830658855</x:v>
      </x:c>
      <x:c r="X1438" s="34">
        <x:f t="shared" si="818"/>
        <x:v>0.13889808159031344</x:v>
      </x:c>
      <x:c r="Y1438" s="34">
        <x:f t="shared" si="842"/>
        <x:v>0.99998626710299976</x:v>
      </x:c>
      <x:c r="Z1438" s="34">
        <x:f t="shared" si="819"/>
        <x:v>0.16660338466701649</x:v>
      </x:c>
      <x:c r="AA1438" s="34">
        <x:f t="shared" si="820"/>
        <x:v>0.17185652560678893</x:v>
      </x:c>
      <x:c r="AB1438" s="34">
        <x:f t="shared" si="821"/>
        <x:v>1.0370448412403146</x:v>
      </x:c>
      <x:c r="AC1438" s="34">
        <x:f t="shared" si="822"/>
        <x:v>0.13889617411726543</x:v>
      </x:c>
      <x:c r="AD1438" s="34">
        <x:f t="shared" si="823"/>
        <x:v>1.5144009256313855</x:v>
      </x:c>
      <x:c r="AE1438" s="34">
        <x:f t="shared" si="843"/>
        <x:v>1.5251929119017229</x:v>
      </x:c>
      <x:c r="AF1438" s="33">
        <x:f t="shared" si="824"/>
        <x:v>-7.0758172203155834E-3</x:v>
      </x:c>
      <x:c r="AG1438" s="33">
        <x:f t="shared" si="844"/>
        <x:v>-7.0758172203155834E-3</x:v>
      </x:c>
      <x:c r="AH1438" s="30">
        <x:f t="shared" si="845"/>
        <x:v>45930</x:v>
      </x:c>
      <x:c r="AI1438" s="36">
        <x:f t="shared" si="825"/>
        <x:v>2025</x:v>
      </x:c>
      <x:c r="AJ1438" s="36">
        <x:f t="shared" si="826"/>
        <x:v>10</x:v>
      </x:c>
      <x:c r="AK1438" s="26">
        <x:f t="shared" si="827"/>
        <x:v>0</x:v>
      </x:c>
      <x:c r="AL1438" s="34">
        <x:f t="shared" si="846"/>
        <x:v>1.5147482043526233</x:v>
      </x:c>
      <x:c r="AM1438" s="35" t="str">
        <x:f t="shared" si="828"/>
      </x:c>
      <x:c r="AN1438" s="34">
        <x:f t="shared" si="847"/>
        <x:v>1.5251929119017229</x:v>
      </x:c>
      <x:c r="AO1438" s="35">
        <x:f t="shared" si="829"/>
        <x:v>-7.0758172203155834E-3</x:v>
      </x:c>
      <x:c r="AP1438" s="31">
        <x:f t="shared" si="830"/>
        <x:v>1</x:v>
      </x:c>
      <x:c r="AQ1438" s="26" t="b">
        <x:f t="shared" si="831"/>
        <x:v>1</x:v>
      </x:c>
    </x:row>
    <x:row r="1439">
      <x:c r="A1439" s="30" t="n">
        <x:f>'净值底稿'!A1401</x:f>
        <x:v>45943</x:v>
      </x:c>
      <x:c r="B1439" s="32" t="n">
        <x:f>'净值底稿'!F1401</x:f>
        <x:v>3.495905192715825</x:v>
      </x:c>
      <x:c r="C1439" s="32" t="n">
        <x:f>'净值底稿'!O1401</x:f>
        <x:v>1.800280587266816</x:v>
      </x:c>
      <x:c r="D1439" s="32" t="n">
        <x:f>'净值底稿'!P1401</x:f>
        <x:v>1.7447</x:v>
      </x:c>
      <x:c r="E1439" s="32" t="n">
        <x:f>'净值底稿'!Q1401</x:f>
        <x:v>3.2204</x:v>
      </x:c>
      <x:c r="F1439" s="33">
        <x:f t="shared" si="832"/>
        <x:v>-2.044124734482089E-2</x:v>
      </x:c>
      <x:c r="G1439" s="33">
        <x:f t="shared" si="833"/>
        <x:v>-3.4861361640476929E-3</x:v>
      </x:c>
      <x:c r="H1439" s="33">
        <x:f t="shared" si="834"/>
        <x:v>9.7532989099247125E-4</x:v>
      </x:c>
      <x:c r="I1439" s="33">
        <x:f t="shared" si="835"/>
        <x:v>3.0692910865738554E-2</x:v>
      </x:c>
      <x:c r="J1439" s="34">
        <x:f t="shared" si="836"/>
        <x:v>0.16319780367255365</x:v>
      </x:c>
      <x:c r="K1439" s="34">
        <x:f t="shared" si="837"/>
        <x:v>0.17125741035784353</x:v>
      </x:c>
      <x:c r="L1439" s="34">
        <x:f t="shared" si="838"/>
        <x:v>1.0380563020722757</x:v>
      </x:c>
      <x:c r="M1439" s="34">
        <x:f t="shared" si="839"/>
        <x:v>0.14315930200903876</x:v>
      </x:c>
      <x:c r="N1439" s="34">
        <x:f t="shared" si="810"/>
        <x:v>1.5156708181117116</x:v>
      </x:c>
      <x:c r="O1439" s="35">
        <x:f t="shared" si="811"/>
        <x:v>0.22066481061308285</x:v>
      </x:c>
      <x:c r="P1439" s="26" t="b">
        <x:f t="shared" si="812"/>
        <x:v>0</x:v>
      </x:c>
      <x:c r="Q1439" s="26" t="b">
        <x:f t="shared" si="813"/>
        <x:v>0</x:v>
      </x:c>
      <x:c r="R1439" s="26" t="b">
        <x:f t="shared" si="814"/>
        <x:v>0</x:v>
      </x:c>
      <x:c r="S1439" s="26" t="b">
        <x:f t="shared" si="840"/>
        <x:v>0</x:v>
      </x:c>
      <x:c r="T1439" s="26" t="str">
        <x:f t="shared" si="841"/>
        <x:v>不调</x:v>
      </x:c>
      <x:c r="U1439" s="34">
        <x:f t="shared" si="815"/>
        <x:v>0.16319780367255365</x:v>
      </x:c>
      <x:c r="V1439" s="34">
        <x:f t="shared" si="816"/>
        <x:v>0.17125741035784353</x:v>
      </x:c>
      <x:c r="W1439" s="34">
        <x:f t="shared" si="817"/>
        <x:v>1.0380563020722757</x:v>
      </x:c>
      <x:c r="X1439" s="34">
        <x:f t="shared" si="818"/>
        <x:v>0.14315930200903876</x:v>
      </x:c>
      <x:c r="Y1439" s="34">
        <x:f t="shared" si="842"/>
        <x:v>0.99995880187477393</x:v>
      </x:c>
      <x:c r="Z1439" s="34">
        <x:f t="shared" si="819"/>
        <x:v>0.16319108022900133</x:v>
      </x:c>
      <x:c r="AA1439" s="34">
        <x:f t="shared" si="820"/>
        <x:v>0.17125035487360571</x:v>
      </x:c>
      <x:c r="AB1439" s="34">
        <x:f t="shared" si="821"/>
        <x:v>1.0380135360987512</x:v>
      </x:c>
      <x:c r="AC1439" s="34">
        <x:f t="shared" si="822"/>
        <x:v>0.14315340411418731</x:v>
      </x:c>
      <x:c r="AD1439" s="34">
        <x:f t="shared" si="823"/>
        <x:v>1.5156083753155456</x:v>
      </x:c>
      <x:c r="AE1439" s="34">
        <x:f t="shared" si="843"/>
        <x:v>1.5251929119017229</x:v>
      </x:c>
      <x:c r="AF1439" s="33">
        <x:f t="shared" si="824"/>
        <x:v>-6.2841470815823142E-3</x:v>
      </x:c>
      <x:c r="AG1439" s="33">
        <x:f t="shared" si="844"/>
        <x:v>7.9731177109310103E-4</x:v>
      </x:c>
      <x:c r="AH1439" s="30">
        <x:f t="shared" si="845"/>
        <x:v>45930</x:v>
      </x:c>
      <x:c r="AI1439" s="36">
        <x:f t="shared" si="825"/>
        <x:v>2025</x:v>
      </x:c>
      <x:c r="AJ1439" s="36">
        <x:f t="shared" si="826"/>
        <x:v>10</x:v>
      </x:c>
      <x:c r="AK1439" s="26">
        <x:f t="shared" si="827"/>
        <x:v>0</x:v>
      </x:c>
      <x:c r="AL1439" s="34">
        <x:f t="shared" si="846"/>
        <x:v>1.5147482043526233</x:v>
      </x:c>
      <x:c r="AM1439" s="35" t="str">
        <x:f t="shared" si="828"/>
      </x:c>
      <x:c r="AN1439" s="34">
        <x:f t="shared" si="847"/>
        <x:v>1.5251929119017229</x:v>
      </x:c>
      <x:c r="AO1439" s="35">
        <x:f t="shared" si="829"/>
        <x:v>-6.2841470815823142E-3</x:v>
      </x:c>
      <x:c r="AP1439" s="31">
        <x:f t="shared" si="830"/>
        <x:v>1</x:v>
      </x:c>
      <x:c r="AQ1439" s="26" t="b">
        <x:f t="shared" si="831"/>
        <x:v>1</x:v>
      </x:c>
    </x:row>
    <x:row r="1440">
      <x:c r="A1440" s="30" t="n">
        <x:f>'净值底稿'!A1402</x:f>
        <x:v>45944</x:v>
      </x:c>
      <x:c r="B1440" s="32" t="n">
        <x:f>'净值底稿'!F1402</x:f>
        <x:v>3.3284963848249247</x:v>
      </x:c>
      <x:c r="C1440" s="32" t="n">
        <x:f>'净值底稿'!O1402</x:f>
        <x:v>1.7695985640645828</x:v>
      </x:c>
      <x:c r="D1440" s="32" t="n">
        <x:f>'净值底稿'!P1402</x:f>
        <x:v>1.7446</x:v>
      </x:c>
      <x:c r="E1440" s="32" t="n">
        <x:f>'净值底稿'!Q1402</x:f>
        <x:v>3.2703</x:v>
      </x:c>
      <x:c r="F1440" s="33">
        <x:f t="shared" si="832"/>
        <x:v>-4.7887113254592384E-2</x:v>
      </x:c>
      <x:c r="G1440" s="33">
        <x:f t="shared" si="833"/>
        <x:v>-1.7042911765667856E-2</x:v>
      </x:c>
      <x:c r="H1440" s="33">
        <x:f t="shared" si="834"/>
        <x:v>-5.7316444087796015E-5</x:v>
      </x:c>
      <x:c r="I1440" s="33">
        <x:f t="shared" si="835"/>
        <x:v>1.5494969568997652E-2</x:v>
      </x:c>
      <x:c r="J1440" s="34">
        <x:f t="shared" si="836"/>
        <x:v>0.15537633048793587</x:v>
      </x:c>
      <x:c r="K1440" s="34">
        <x:f t="shared" si="837"/>
        <x:v>0.16833175018565555</x:v>
      </x:c>
      <x:c r="L1440" s="34">
        <x:f t="shared" si="838"/>
        <x:v>1.0379540408539472</x:v>
      </x:c>
      <x:c r="M1440" s="34">
        <x:f t="shared" si="839"/>
        <x:v>0.14537156175463506</x:v>
      </x:c>
      <x:c r="N1440" s="34">
        <x:f t="shared" si="810"/>
        <x:v>1.5070336832821738</x:v>
      </x:c>
      <x:c r="O1440" s="35">
        <x:f t="shared" si="811"/>
        <x:v>0.21479817224030884</x:v>
      </x:c>
      <x:c r="P1440" s="26" t="b">
        <x:f t="shared" si="812"/>
        <x:v>0</x:v>
      </x:c>
      <x:c r="Q1440" s="26" t="b">
        <x:f t="shared" si="813"/>
        <x:v>0</x:v>
      </x:c>
      <x:c r="R1440" s="26" t="b">
        <x:f t="shared" si="814"/>
        <x:v>0</x:v>
      </x:c>
      <x:c r="S1440" s="26" t="b">
        <x:f t="shared" si="840"/>
        <x:v>0</x:v>
      </x:c>
      <x:c r="T1440" s="26" t="str">
        <x:f t="shared" si="841"/>
        <x:v>不调</x:v>
      </x:c>
      <x:c r="U1440" s="34">
        <x:f t="shared" si="815"/>
        <x:v>0.15537633048793587</x:v>
      </x:c>
      <x:c r="V1440" s="34">
        <x:f t="shared" si="816"/>
        <x:v>0.16833175018565555</x:v>
      </x:c>
      <x:c r="W1440" s="34">
        <x:f t="shared" si="817"/>
        <x:v>1.0379540408539472</x:v>
      </x:c>
      <x:c r="X1440" s="34">
        <x:f t="shared" si="818"/>
        <x:v>0.14537156175463506</x:v>
      </x:c>
      <x:c r="Y1440" s="34">
        <x:f t="shared" si="842"/>
        <x:v>0.99998626710299976</x:v>
      </x:c>
      <x:c r="Z1440" s="34">
        <x:f t="shared" si="819"/>
        <x:v>0.155374196720793</x:v>
      </x:c>
      <x:c r="AA1440" s="34">
        <x:f t="shared" si="820"/>
        <x:v>0.16832943850306839</x:v>
      </x:c>
      <x:c r="AB1440" s="34">
        <x:f t="shared" si="821"/>
        <x:v>1.0379397867380131</x:v>
      </x:c>
      <x:c r="AC1440" s="34">
        <x:f t="shared" si="822"/>
        <x:v>0.14536956538195073</x:v>
      </x:c>
      <x:c r="AD1440" s="34">
        <x:f t="shared" si="823"/>
        <x:v>1.5070129873438252</x:v>
      </x:c>
      <x:c r="AE1440" s="34">
        <x:f t="shared" si="843"/>
        <x:v>1.5251929119017229</x:v>
      </x:c>
      <x:c r="AF1440" s="33">
        <x:f t="shared" si="824"/>
        <x:v>-1.191975416095381E-2</x:v>
      </x:c>
      <x:c r="AG1440" s="33">
        <x:f t="shared" si="844"/>
        <x:v>-5.6712460235189832E-3</x:v>
      </x:c>
      <x:c r="AH1440" s="30">
        <x:f t="shared" si="845"/>
        <x:v>45930</x:v>
      </x:c>
      <x:c r="AI1440" s="36">
        <x:f t="shared" si="825"/>
        <x:v>2025</x:v>
      </x:c>
      <x:c r="AJ1440" s="36">
        <x:f t="shared" si="826"/>
        <x:v>10</x:v>
      </x:c>
      <x:c r="AK1440" s="26">
        <x:f t="shared" si="827"/>
        <x:v>0</x:v>
      </x:c>
      <x:c r="AL1440" s="34">
        <x:f t="shared" si="846"/>
        <x:v>1.5147482043526233</x:v>
      </x:c>
      <x:c r="AM1440" s="35" t="str">
        <x:f t="shared" si="828"/>
      </x:c>
      <x:c r="AN1440" s="34">
        <x:f t="shared" si="847"/>
        <x:v>1.5251929119017229</x:v>
      </x:c>
      <x:c r="AO1440" s="35">
        <x:f t="shared" si="829"/>
        <x:v>-1.191975416095381E-2</x:v>
      </x:c>
      <x:c r="AP1440" s="31">
        <x:f t="shared" si="830"/>
        <x:v>1</x:v>
      </x:c>
      <x:c r="AQ1440" s="26" t="b">
        <x:f t="shared" si="831"/>
        <x:v>1</x:v>
      </x:c>
    </x:row>
    <x:row r="1441">
      <x:c r="A1441" s="30" t="n">
        <x:f>'净值底稿'!A1403</x:f>
        <x:v>45945</x:v>
      </x:c>
      <x:c r="B1441" s="32" t="n">
        <x:f>'净值底稿'!F1403</x:f>
        <x:v>3.42655775368685</x:v>
      </x:c>
      <x:c r="C1441" s="32" t="n">
        <x:f>'净值底稿'!O1403</x:f>
        <x:v>1.798004716767845</x:v>
      </x:c>
      <x:c r="D1441" s="32" t="n">
        <x:f>'净值底稿'!P1403</x:f>
        <x:v>1.7443</x:v>
      </x:c>
      <x:c r="E1441" s="32" t="n">
        <x:f>'净值底稿'!Q1403</x:f>
        <x:v>3.3302</x:v>
      </x:c>
      <x:c r="F1441" s="33">
        <x:f t="shared" si="832"/>
        <x:v>2.946116129463161E-2</x:v>
      </x:c>
      <x:c r="G1441" s="33">
        <x:f t="shared" si="833"/>
        <x:v>1.6052314507995602E-2</x:v>
      </x:c>
      <x:c r="H1441" s="33">
        <x:f t="shared" si="834"/>
        <x:v>-1.719591883526661E-4</x:v>
      </x:c>
      <x:c r="I1441" s="33">
        <x:f t="shared" si="835"/>
        <x:v>1.8316362413234311E-2</x:v>
      </x:c>
      <x:c r="J1441" s="34">
        <x:f t="shared" si="836"/>
        <x:v>0.1599517009914081</x:v>
      </x:c>
      <x:c r="K1441" s="34">
        <x:f t="shared" si="837"/>
        <x:v>0.17103151559087396</x:v>
      </x:c>
      <x:c r="L1441" s="34">
        <x:f t="shared" si="838"/>
        <x:v>1.0377613034547266</x:v>
      </x:c>
      <x:c r="M1441" s="34">
        <x:f t="shared" si="839"/>
        <x:v>0.1480322070253409</x:v>
      </x:c>
      <x:c r="N1441" s="34">
        <x:f t="shared" si="810"/>
        <x:v>1.5167767270623493</x:v>
      </x:c>
      <x:c r="O1441" s="35">
        <x:f t="shared" si="811"/>
        <x:v>0.21821485699040297</x:v>
      </x:c>
      <x:c r="P1441" s="26" t="b">
        <x:f t="shared" si="812"/>
        <x:v>0</x:v>
      </x:c>
      <x:c r="Q1441" s="26" t="b">
        <x:f t="shared" si="813"/>
        <x:v>0</x:v>
      </x:c>
      <x:c r="R1441" s="26" t="b">
        <x:f t="shared" si="814"/>
        <x:v>0</x:v>
      </x:c>
      <x:c r="S1441" s="26" t="b">
        <x:f t="shared" si="840"/>
        <x:v>0</x:v>
      </x:c>
      <x:c r="T1441" s="26" t="str">
        <x:f t="shared" si="841"/>
        <x:v>不调</x:v>
      </x:c>
      <x:c r="U1441" s="34">
        <x:f t="shared" si="815"/>
        <x:v>0.1599517009914081</x:v>
      </x:c>
      <x:c r="V1441" s="34">
        <x:f t="shared" si="816"/>
        <x:v>0.17103151559087396</x:v>
      </x:c>
      <x:c r="W1441" s="34">
        <x:f t="shared" si="817"/>
        <x:v>1.0377613034547266</x:v>
      </x:c>
      <x:c r="X1441" s="34">
        <x:f t="shared" si="818"/>
        <x:v>0.1480322070253409</x:v>
      </x:c>
      <x:c r="Y1441" s="34">
        <x:f t="shared" si="842"/>
        <x:v>0.99998626710299976</x:v>
      </x:c>
      <x:c r="Z1441" s="34">
        <x:f t="shared" si="819"/>
        <x:v>0.15994950439117336</x:v>
      </x:c>
      <x:c r="AA1441" s="34">
        <x:f t="shared" si="820"/>
        <x:v>0.17102916683268654</x:v>
      </x:c>
      <x:c r="AB1441" s="34">
        <x:f t="shared" si="821"/>
        <x:v>1.0377470519856353</x:v>
      </x:c>
      <x:c r="AC1441" s="34">
        <x:f t="shared" si="822"/>
        <x:v>0.14803017411428909</x:v>
      </x:c>
      <x:c r="AD1441" s="34">
        <x:f t="shared" si="823"/>
        <x:v>1.5167558973237845</x:v>
      </x:c>
      <x:c r="AE1441" s="34">
        <x:f t="shared" si="843"/>
        <x:v>1.5251929119017229</x:v>
      </x:c>
      <x:c r="AF1441" s="33">
        <x:f t="shared" si="824"/>
        <x:v>-5.5317688091132133E-3</x:v>
      </x:c>
      <x:c r="AG1441" s="33">
        <x:f t="shared" si="844"/>
        <x:v>6.4650471242000407E-3</x:v>
      </x:c>
      <x:c r="AH1441" s="30">
        <x:f t="shared" si="845"/>
        <x:v>45930</x:v>
      </x:c>
      <x:c r="AI1441" s="36">
        <x:f t="shared" si="825"/>
        <x:v>2025</x:v>
      </x:c>
      <x:c r="AJ1441" s="36">
        <x:f t="shared" si="826"/>
        <x:v>10</x:v>
      </x:c>
      <x:c r="AK1441" s="26">
        <x:f t="shared" si="827"/>
        <x:v>0</x:v>
      </x:c>
      <x:c r="AL1441" s="34">
        <x:f t="shared" si="846"/>
        <x:v>1.5147482043526233</x:v>
      </x:c>
      <x:c r="AM1441" s="35" t="str">
        <x:f t="shared" si="828"/>
      </x:c>
      <x:c r="AN1441" s="34">
        <x:f t="shared" si="847"/>
        <x:v>1.5251929119017229</x:v>
      </x:c>
      <x:c r="AO1441" s="35">
        <x:f t="shared" si="829"/>
        <x:v>-5.5317688091132133E-3</x:v>
      </x:c>
      <x:c r="AP1441" s="31">
        <x:f t="shared" si="830"/>
        <x:v>1</x:v>
      </x:c>
      <x:c r="AQ1441" s="26" t="b">
        <x:f t="shared" si="831"/>
        <x:v>1</x:v>
      </x:c>
    </x:row>
    <x:row r="1442">
      <x:c r="A1442" s="30" t="n">
        <x:f>'净值底稿'!A1404</x:f>
        <x:v>45946</x:v>
      </x:c>
      <x:c r="B1442" s="32" t="n">
        <x:f>'净值底稿'!F1404</x:f>
        <x:v>3.4272279266096253</x:v>
      </x:c>
      <x:c r="C1442" s="32" t="n">
        <x:f>'净值底稿'!O1404</x:f>
        <x:v>1.7852847189415222</x:v>
      </x:c>
      <x:c r="D1442" s="32" t="n">
        <x:f>'净值底稿'!P1404</x:f>
        <x:v>1.7452</x:v>
      </x:c>
      <x:c r="E1442" s="32" t="n">
        <x:f>'净值底稿'!Q1404</x:f>
        <x:v>3.3616</x:v>
      </x:c>
      <x:c r="F1442" s="33">
        <x:f t="shared" si="832"/>
        <x:v>1.9558197204005978E-4</x:v>
      </x:c>
      <x:c r="G1442" s="33">
        <x:f t="shared" si="833"/>
        <x:v>-7.0745074847127221E-3</x:v>
      </x:c>
      <x:c r="H1442" s="33">
        <x:f t="shared" si="834"/>
        <x:v>5.1596629020234097E-4</x:v>
      </x:c>
      <x:c r="I1442" s="33">
        <x:f t="shared" si="835"/>
        <x:v>9.4288631313435012E-3</x:v>
      </x:c>
      <x:c r="J1442" s="34">
        <x:f t="shared" si="836"/>
        <x:v>0.15998078763066903</x:v>
      </x:c>
      <x:c r="K1442" s="34">
        <x:f t="shared" si="837"/>
        <x:v>0.16981921971182451</x:v>
      </x:c>
      <x:c r="L1442" s="34">
        <x:f t="shared" si="838"/>
        <x:v>1.0382824944822169</x:v>
      </x:c>
      <x:c r="M1442" s="34">
        <x:f t="shared" si="839"/>
        <x:v>0.14942593036532167</x:v>
      </x:c>
      <x:c r="N1442" s="34">
        <x:f t="shared" si="810"/>
        <x:v>1.5175084321900321</x:v>
      </x:c>
      <x:c r="O1442" s="35">
        <x:f t="shared" si="811"/>
        <x:v>0.21732993395399722</x:v>
      </x:c>
      <x:c r="P1442" s="26" t="b">
        <x:f t="shared" si="812"/>
        <x:v>0</x:v>
      </x:c>
      <x:c r="Q1442" s="26" t="b">
        <x:f t="shared" si="813"/>
        <x:v>0</x:v>
      </x:c>
      <x:c r="R1442" s="26" t="b">
        <x:f t="shared" si="814"/>
        <x:v>0</x:v>
      </x:c>
      <x:c r="S1442" s="26" t="b">
        <x:f t="shared" si="840"/>
        <x:v>0</x:v>
      </x:c>
      <x:c r="T1442" s="26" t="str">
        <x:f t="shared" si="841"/>
        <x:v>不调</x:v>
      </x:c>
      <x:c r="U1442" s="34">
        <x:f t="shared" si="815"/>
        <x:v>0.15998078763066903</x:v>
      </x:c>
      <x:c r="V1442" s="34">
        <x:f t="shared" si="816"/>
        <x:v>0.16981921971182451</x:v>
      </x:c>
      <x:c r="W1442" s="34">
        <x:f t="shared" si="817"/>
        <x:v>1.0382824944822169</x:v>
      </x:c>
      <x:c r="X1442" s="34">
        <x:f t="shared" si="818"/>
        <x:v>0.14942593036532167</x:v>
      </x:c>
      <x:c r="Y1442" s="34">
        <x:f t="shared" si="842"/>
        <x:v>0.99998626710299976</x:v>
      </x:c>
      <x:c r="Z1442" s="34">
        <x:f t="shared" si="819"/>
        <x:v>0.15997859063099049</x:v>
      </x:c>
      <x:c r="AA1442" s="34">
        <x:f t="shared" si="820"/>
        <x:v>0.16981688760197156</x:v>
      </x:c>
      <x:c r="AB1442" s="34">
        <x:f t="shared" si="821"/>
        <x:v>1.038268235855663</x:v>
      </x:c>
      <x:c r="AC1442" s="34">
        <x:f t="shared" si="822"/>
        <x:v>0.14942387831441081</x:v>
      </x:c>
      <x:c r="AD1442" s="34">
        <x:f t="shared" si="823"/>
        <x:v>1.5174875924030358</x:v>
      </x:c>
      <x:c r="AE1442" s="34">
        <x:f t="shared" si="843"/>
        <x:v>1.5251929119017229</x:v>
      </x:c>
      <x:c r="AF1442" s="33">
        <x:f t="shared" si="824"/>
        <x:v>-5.0520294439865276E-3</x:v>
      </x:c>
      <x:c r="AG1442" s="33">
        <x:f t="shared" si="844"/>
        <x:v>4.8240793429066287E-4</x:v>
      </x:c>
      <x:c r="AH1442" s="30">
        <x:f t="shared" si="845"/>
        <x:v>45930</x:v>
      </x:c>
      <x:c r="AI1442" s="36">
        <x:f t="shared" si="825"/>
        <x:v>2025</x:v>
      </x:c>
      <x:c r="AJ1442" s="36">
        <x:f t="shared" si="826"/>
        <x:v>10</x:v>
      </x:c>
      <x:c r="AK1442" s="26">
        <x:f t="shared" si="827"/>
        <x:v>0</x:v>
      </x:c>
      <x:c r="AL1442" s="34">
        <x:f t="shared" si="846"/>
        <x:v>1.5147482043526233</x:v>
      </x:c>
      <x:c r="AM1442" s="35" t="str">
        <x:f t="shared" si="828"/>
      </x:c>
      <x:c r="AN1442" s="34">
        <x:f t="shared" si="847"/>
        <x:v>1.5251929119017229</x:v>
      </x:c>
      <x:c r="AO1442" s="35">
        <x:f t="shared" si="829"/>
        <x:v>-5.0520294439865276E-3</x:v>
      </x:c>
      <x:c r="AP1442" s="31">
        <x:f t="shared" si="830"/>
        <x:v>1</x:v>
      </x:c>
      <x:c r="AQ1442" s="26" t="b">
        <x:f t="shared" si="831"/>
        <x:v>1</x:v>
      </x:c>
    </x:row>
    <x:row r="1443">
      <x:c r="A1443" s="30" t="n">
        <x:f>'净值底稿'!A1405</x:f>
        <x:v>45947</x:v>
      </x:c>
      <x:c r="B1443" s="32" t="n">
        <x:f>'净值底稿'!F1405</x:f>
        <x:v>3.3014307280915</x:v>
      </x:c>
      <x:c r="C1443" s="32" t="n">
        <x:f>'净值底稿'!O1405</x:f>
        <x:v>1.7400640083506245</x:v>
      </x:c>
      <x:c r="D1443" s="32" t="n">
        <x:f>'净值底稿'!P1405</x:f>
        <x:v>1.7471</x:v>
      </x:c>
      <x:c r="E1443" s="32" t="n">
        <x:f>'净值底稿'!Q1405</x:f>
        <x:v>3.4573</x:v>
      </x:c>
      <x:c r="F1443" s="33">
        <x:f t="shared" si="832"/>
        <x:v>-3.6705232687155975E-2</x:v>
      </x:c>
      <x:c r="G1443" s="33">
        <x:f t="shared" si="833"/>
        <x:v>-2.5329691175370983E-2</x:v>
      </x:c>
      <x:c r="H1443" s="33">
        <x:f t="shared" si="834"/>
        <x:v>1.088700435480261E-3</x:v>
      </x:c>
      <x:c r="I1443" s="33">
        <x:f t="shared" si="835"/>
        <x:v>2.8468586387434547E-2</x:v>
      </x:c>
      <x:c r="J1443" s="34">
        <x:f t="shared" si="836"/>
        <x:v>0.15410653923691672</x:v>
      </x:c>
      <x:c r="K1443" s="34">
        <x:f t="shared" si="837"/>
        <x:v>0.16551547828265092</x:v>
      </x:c>
      <x:c r="L1443" s="34">
        <x:f t="shared" si="838"/>
        <x:v>1.0393985989361842</x:v>
      </x:c>
      <x:c r="M1443" s="34">
        <x:f t="shared" si="839"/>
        <x:v>0.15367776490255011</x:v>
      </x:c>
      <x:c r="N1443" s="34">
        <x:f t="shared" si="810"/>
        <x:v>1.5126983813583019</x:v>
      </x:c>
      <x:c r="O1443" s="35">
        <x:f t="shared" si="811"/>
        <x:v>0.21129262876090901</x:v>
      </x:c>
      <x:c r="P1443" s="26" t="b">
        <x:f t="shared" si="812"/>
        <x:v>0</x:v>
      </x:c>
      <x:c r="Q1443" s="26" t="b">
        <x:f t="shared" si="813"/>
        <x:v>0</x:v>
      </x:c>
      <x:c r="R1443" s="26" t="b">
        <x:f t="shared" si="814"/>
        <x:v>0</x:v>
      </x:c>
      <x:c r="S1443" s="26" t="b">
        <x:f t="shared" si="840"/>
        <x:v>0</x:v>
      </x:c>
      <x:c r="T1443" s="26" t="str">
        <x:f t="shared" si="841"/>
        <x:v>不调</x:v>
      </x:c>
      <x:c r="U1443" s="34">
        <x:f t="shared" si="815"/>
        <x:v>0.15410653923691672</x:v>
      </x:c>
      <x:c r="V1443" s="34">
        <x:f t="shared" si="816"/>
        <x:v>0.16551547828265092</x:v>
      </x:c>
      <x:c r="W1443" s="34">
        <x:f t="shared" si="817"/>
        <x:v>1.0393985989361842</x:v>
      </x:c>
      <x:c r="X1443" s="34">
        <x:f t="shared" si="818"/>
        <x:v>0.15367776490255011</x:v>
      </x:c>
      <x:c r="Y1443" s="34">
        <x:f t="shared" si="842"/>
        <x:v>0.99998626710299976</x:v>
      </x:c>
      <x:c r="Z1443" s="34">
        <x:f t="shared" si="819"/>
        <x:v>0.15410442290768631</x:v>
      </x:c>
      <x:c r="AA1443" s="34">
        <x:f t="shared" si="820"/>
        <x:v>0.16551320527563573</x:v>
      </x:c>
      <x:c r="AB1443" s="34">
        <x:f t="shared" si="821"/>
        <x:v>1.0393843249822829</x:v>
      </x:c>
      <x:c r="AC1443" s="34">
        <x:f t="shared" si="822"/>
        <x:v>0.15367565446163348</x:v>
      </x:c>
      <x:c r="AD1443" s="34">
        <x:f t="shared" si="823"/>
        <x:v>1.5126776076272386</x:v>
      </x:c>
      <x:c r="AE1443" s="34">
        <x:f t="shared" si="843"/>
        <x:v>1.5251929119017229</x:v>
      </x:c>
      <x:c r="AF1443" s="33">
        <x:f t="shared" si="824"/>
        <x:v>-8.2057188810819026E-3</x:v>
      </x:c>
      <x:c r="AG1443" s="33">
        <x:f t="shared" si="844"/>
        <x:v>-3.1697028693198348E-3</x:v>
      </x:c>
      <x:c r="AH1443" s="30">
        <x:f t="shared" si="845"/>
        <x:v>45930</x:v>
      </x:c>
      <x:c r="AI1443" s="36">
        <x:f t="shared" si="825"/>
        <x:v>2025</x:v>
      </x:c>
      <x:c r="AJ1443" s="36">
        <x:f t="shared" si="826"/>
        <x:v>10</x:v>
      </x:c>
      <x:c r="AK1443" s="26">
        <x:f t="shared" si="827"/>
        <x:v>0</x:v>
      </x:c>
      <x:c r="AL1443" s="34">
        <x:f t="shared" si="846"/>
        <x:v>1.5147482043526233</x:v>
      </x:c>
      <x:c r="AM1443" s="35" t="str">
        <x:f t="shared" si="828"/>
      </x:c>
      <x:c r="AN1443" s="34">
        <x:f t="shared" si="847"/>
        <x:v>1.5251929119017229</x:v>
      </x:c>
      <x:c r="AO1443" s="35">
        <x:f t="shared" si="829"/>
        <x:v>-8.2057188810819026E-3</x:v>
      </x:c>
      <x:c r="AP1443" s="31">
        <x:f t="shared" si="830"/>
        <x:v>1</x:v>
      </x:c>
      <x:c r="AQ1443" s="26" t="b">
        <x:f t="shared" si="831"/>
        <x:v>1</x:v>
      </x:c>
    </x:row>
    <x:row r="1444">
      <x:c r="A1444" s="30" t="n">
        <x:f>'净值底稿'!A1406</x:f>
        <x:v>45950</x:v>
      </x:c>
      <x:c r="B1444" s="32" t="n">
        <x:f>'净值底稿'!F1406</x:f>
        <x:v>3.373614095645775</x:v>
      </x:c>
      <x:c r="C1444" s="32" t="n">
        <x:f>'净值底稿'!O1406</x:f>
        <x:v>1.7581700859055718</x:v>
      </x:c>
      <x:c r="D1444" s="32" t="n">
        <x:f>'净值底稿'!P1406</x:f>
        <x:v>1.7464</x:v>
      </x:c>
      <x:c r="E1444" s="32" t="n">
        <x:f>'净值底稿'!Q1406</x:f>
        <x:v>3.3843</x:v>
      </x:c>
      <x:c r="F1444" s="33">
        <x:f t="shared" si="832"/>
        <x:v>2.1864268403415377E-2</x:v>
      </x:c>
      <x:c r="G1444" s="33">
        <x:f t="shared" si="833"/>
        <x:v>1.040540892062336E-2</x:v>
      </x:c>
      <x:c r="H1444" s="33">
        <x:f t="shared" si="834"/>
        <x:v>-4.0066395741522598E-4</x:v>
      </x:c>
      <x:c r="I1444" s="33">
        <x:f t="shared" si="835"/>
        <x:v>-2.1114742718306156E-2</x:v>
      </x:c>
      <x:c r="J1444" s="34">
        <x:f t="shared" si="836"/>
        <x:v>0.15747380337229339</x:v>
      </x:c>
      <x:c r="K1444" s="34">
        <x:f t="shared" si="837"/>
        <x:v>0.16723543785829179</x:v>
      </x:c>
      <x:c r="L1444" s="34">
        <x:f t="shared" si="838"/>
        <x:v>1.0389678811453602</x:v>
      </x:c>
      <x:c r="M1444" s="34">
        <x:f t="shared" si="839"/>
        <x:v>0.15043083255560877</x:v>
      </x:c>
      <x:c r="N1444" s="34">
        <x:f t="shared" si="810"/>
        <x:v>1.5141079549315541</x:v>
      </x:c>
      <x:c r="O1444" s="35">
        <x:f t="shared" si="811"/>
        <x:v>0.21445580559364</x:v>
      </x:c>
      <x:c r="P1444" s="26" t="b">
        <x:f t="shared" si="812"/>
        <x:v>0</x:v>
      </x:c>
      <x:c r="Q1444" s="26" t="b">
        <x:f t="shared" si="813"/>
        <x:v>0</x:v>
      </x:c>
      <x:c r="R1444" s="26" t="b">
        <x:f t="shared" si="814"/>
        <x:v>0</x:v>
      </x:c>
      <x:c r="S1444" s="26" t="b">
        <x:f t="shared" si="840"/>
        <x:v>0</x:v>
      </x:c>
      <x:c r="T1444" s="26" t="str">
        <x:f t="shared" si="841"/>
        <x:v>不调</x:v>
      </x:c>
      <x:c r="U1444" s="34">
        <x:f t="shared" si="815"/>
        <x:v>0.15747380337229339</x:v>
      </x:c>
      <x:c r="V1444" s="34">
        <x:f t="shared" si="816"/>
        <x:v>0.16723543785829179</x:v>
      </x:c>
      <x:c r="W1444" s="34">
        <x:f t="shared" si="817"/>
        <x:v>1.0389678811453602</x:v>
      </x:c>
      <x:c r="X1444" s="34">
        <x:f t="shared" si="818"/>
        <x:v>0.15043083255560877</x:v>
      </x:c>
      <x:c r="Y1444" s="34">
        <x:f t="shared" si="842"/>
        <x:v>0.99995880187477393</x:v>
      </x:c>
      <x:c r="Z1444" s="34">
        <x:f t="shared" si="819"/>
        <x:v>0.15746731574682224</x:v>
      </x:c>
      <x:c r="AA1444" s="34">
        <x:f t="shared" si="820"/>
        <x:v>0.16722854807178067</x:v>
      </x:c>
      <x:c r="AB1444" s="34">
        <x:f t="shared" si="821"/>
        <x:v>1.0389250776164869</x:v>
      </x:c>
      <x:c r="AC1444" s="34">
        <x:f t="shared" si="822"/>
        <x:v>0.15042463508733128</x:v>
      </x:c>
      <x:c r="AD1444" s="34">
        <x:f t="shared" si="823"/>
        <x:v>1.5140455765224212</x:v>
      </x:c>
      <x:c r="AE1444" s="34">
        <x:f t="shared" si="843"/>
        <x:v>1.5251929119017229</x:v>
      </x:c>
      <x:c r="AF1444" s="33">
        <x:f t="shared" si="824"/>
        <x:v>-7.3088035567923093E-3</x:v>
      </x:c>
      <x:c r="AG1444" s="33">
        <x:f t="shared" si="844"/>
        <x:v>9.0433605170403553E-4</x:v>
      </x:c>
      <x:c r="AH1444" s="30">
        <x:f t="shared" si="845"/>
        <x:v>45930</x:v>
      </x:c>
      <x:c r="AI1444" s="36">
        <x:f t="shared" si="825"/>
        <x:v>2025</x:v>
      </x:c>
      <x:c r="AJ1444" s="36">
        <x:f t="shared" si="826"/>
        <x:v>10</x:v>
      </x:c>
      <x:c r="AK1444" s="26">
        <x:f t="shared" si="827"/>
        <x:v>0</x:v>
      </x:c>
      <x:c r="AL1444" s="34">
        <x:f t="shared" si="846"/>
        <x:v>1.5147482043526233</x:v>
      </x:c>
      <x:c r="AM1444" s="35" t="str">
        <x:f t="shared" si="828"/>
      </x:c>
      <x:c r="AN1444" s="34">
        <x:f t="shared" si="847"/>
        <x:v>1.5251929119017229</x:v>
      </x:c>
      <x:c r="AO1444" s="35">
        <x:f t="shared" si="829"/>
        <x:v>-7.3088035567923093E-3</x:v>
      </x:c>
      <x:c r="AP1444" s="31">
        <x:f t="shared" si="830"/>
        <x:v>1</x:v>
      </x:c>
      <x:c r="AQ1444" s="26" t="b">
        <x:f t="shared" si="831"/>
        <x:v>1</x:v>
      </x:c>
    </x:row>
    <x:row r="1445">
      <x:c r="A1445" s="30" t="n">
        <x:f>'净值底稿'!A1407</x:f>
        <x:v>45951</x:v>
      </x:c>
      <x:c r="B1445" s="32" t="n">
        <x:f>'净值底稿'!F1407</x:f>
        <x:v>3.538269797679875</x:v>
      </x:c>
      <x:c r="C1445" s="32" t="n">
        <x:f>'净值底稿'!O1407</x:f>
        <x:v>1.7883776671691114</x:v>
      </x:c>
      <x:c r="D1445" s="32" t="n">
        <x:f>'净值底稿'!P1407</x:f>
        <x:v>1.7469</x:v>
      </x:c>
      <x:c r="E1445" s="32" t="n">
        <x:f>'净值底稿'!Q1407</x:f>
        <x:v>3.4283</x:v>
      </x:c>
      <x:c r="F1445" s="33">
        <x:f t="shared" si="832"/>
        <x:v>4.8806916667385458E-2</x:v>
      </x:c>
      <x:c r="G1445" s="33">
        <x:f t="shared" si="833"/>
        <x:v>1.7181262214446491E-2</x:v>
      </x:c>
      <x:c r="H1445" s="33">
        <x:f t="shared" si="834"/>
        <x:v>2.8630325240497356E-4</x:v>
      </x:c>
      <x:c r="I1445" s="33">
        <x:f t="shared" si="835"/>
        <x:v>1.3001211476523888E-2</x:v>
      </x:c>
      <x:c r="J1445" s="34">
        <x:f t="shared" si="836"/>
        <x:v>0.16515280990431427</x:v>
      </x:c>
      <x:c r="K1445" s="34">
        <x:f t="shared" si="837"/>
        <x:v>0.1701017456059431</x:v>
      </x:c>
      <x:c r="L1445" s="34">
        <x:f t="shared" si="838"/>
        <x:v>1.0392225252452136</x:v>
      </x:c>
      <x:c r="M1445" s="34">
        <x:f t="shared" si="839"/>
        <x:v>0.1523803375793806</x:v>
      </x:c>
      <x:c r="N1445" s="34">
        <x:f t="shared" si="810"/>
        <x:v>1.5268574183348516</x:v>
      </x:c>
      <x:c r="O1445" s="35">
        <x:f t="shared" si="811"/>
        <x:v>0.21957161912071446</x:v>
      </x:c>
      <x:c r="P1445" s="26" t="b">
        <x:f t="shared" si="812"/>
        <x:v>0</x:v>
      </x:c>
      <x:c r="Q1445" s="26" t="b">
        <x:f t="shared" si="813"/>
        <x:v>0</x:v>
      </x:c>
      <x:c r="R1445" s="26" t="b">
        <x:f t="shared" si="814"/>
        <x:v>0</x:v>
      </x:c>
      <x:c r="S1445" s="26" t="b">
        <x:f t="shared" si="840"/>
        <x:v>0</x:v>
      </x:c>
      <x:c r="T1445" s="26" t="str">
        <x:f t="shared" si="841"/>
        <x:v>不调</x:v>
      </x:c>
      <x:c r="U1445" s="34">
        <x:f t="shared" si="815"/>
        <x:v>0.16515280990431427</x:v>
      </x:c>
      <x:c r="V1445" s="34">
        <x:f t="shared" si="816"/>
        <x:v>0.1701017456059431</x:v>
      </x:c>
      <x:c r="W1445" s="34">
        <x:f t="shared" si="817"/>
        <x:v>1.0392225252452136</x:v>
      </x:c>
      <x:c r="X1445" s="34">
        <x:f t="shared" si="818"/>
        <x:v>0.1523803375793806</x:v>
      </x:c>
      <x:c r="Y1445" s="34">
        <x:f t="shared" si="842"/>
        <x:v>0.99998626710299976</x:v>
      </x:c>
      <x:c r="Z1445" s="34">
        <x:f t="shared" si="819"/>
        <x:v>0.16515054187778655</x:v>
      </x:c>
      <x:c r="AA1445" s="34">
        <x:f t="shared" si="820"/>
        <x:v>0.17009940961619113</x:v>
      </x:c>
      <x:c r="AB1445" s="34">
        <x:f t="shared" si="821"/>
        <x:v>1.0392082537093141</x:v>
      </x:c>
      <x:c r="AC1445" s="34">
        <x:f t="shared" si="822"/>
        <x:v>0.15237824495589977</x:v>
      </x:c>
      <x:c r="AD1445" s="34">
        <x:f t="shared" si="823"/>
        <x:v>1.5268364501591916</x:v>
      </x:c>
      <x:c r="AE1445" s="34">
        <x:f t="shared" si="843"/>
        <x:v>1.5268364501591916</x:v>
      </x:c>
      <x:c r="AF1445" s="33">
        <x:f t="shared" si="824"/>
        <x:v>0</x:v>
      </x:c>
      <x:c r="AG1445" s="33">
        <x:f t="shared" si="844"/>
        <x:v>8.4481430645895195E-3</x:v>
      </x:c>
      <x:c r="AH1445" s="30">
        <x:f t="shared" si="845"/>
        <x:v>45930</x:v>
      </x:c>
      <x:c r="AI1445" s="36">
        <x:f t="shared" si="825"/>
        <x:v>2025</x:v>
      </x:c>
      <x:c r="AJ1445" s="36">
        <x:f t="shared" si="826"/>
        <x:v>10</x:v>
      </x:c>
      <x:c r="AK1445" s="26">
        <x:f t="shared" si="827"/>
        <x:v>0</x:v>
      </x:c>
      <x:c r="AL1445" s="34">
        <x:f t="shared" si="846"/>
        <x:v>1.5147482043526233</x:v>
      </x:c>
      <x:c r="AM1445" s="35" t="str">
        <x:f t="shared" si="828"/>
      </x:c>
      <x:c r="AN1445" s="34">
        <x:f t="shared" si="847"/>
        <x:v>1.5268364501591916</x:v>
      </x:c>
      <x:c r="AO1445" s="35">
        <x:f t="shared" si="829"/>
        <x:v>0</x:v>
      </x:c>
      <x:c r="AP1445" s="31">
        <x:f t="shared" si="830"/>
        <x:v>1</x:v>
      </x:c>
      <x:c r="AQ1445" s="26" t="b">
        <x:f t="shared" si="831"/>
        <x:v>1</x:v>
      </x:c>
    </x:row>
    <x:row r="1446">
      <x:c r="A1446" s="30" t="n">
        <x:f>'净值底稿'!A1408</x:f>
        <x:v>45952</x:v>
      </x:c>
      <x:c r="B1446" s="32" t="n">
        <x:f>'净值底稿'!F1408</x:f>
        <x:v>3.523888535892575</x:v>
      </x:c>
      <x:c r="C1446" s="32" t="n">
        <x:f>'净值底稿'!O1408</x:f>
        <x:v>1.7824493702134259</x:v>
      </x:c>
      <x:c r="D1446" s="32" t="n">
        <x:f>'净值底稿'!P1408</x:f>
        <x:v>1.7472</x:v>
      </x:c>
      <x:c r="E1446" s="32" t="n">
        <x:f>'净值底稿'!Q1408</x:f>
        <x:v>3.2986</x:v>
      </x:c>
      <x:c r="F1446" s="33">
        <x:f t="shared" si="832"/>
        <x:v>-4.0644898805427543E-3</x:v>
      </x:c>
      <x:c r="G1446" s="33">
        <x:f t="shared" si="833"/>
        <x:v>-3.3149021398090062E-3</x:v>
      </x:c>
      <x:c r="H1446" s="33">
        <x:f t="shared" si="834"/>
        <x:v>1.7173278378845858E-4</x:v>
      </x:c>
      <x:c r="I1446" s="33">
        <x:f t="shared" si="835"/>
        <x:v>-3.7832161712802348E-2</x:v>
      </x:c>
      <x:c r="J1446" s="34">
        <x:f t="shared" si="836"/>
        <x:v>0.16447928917155813</x:v>
      </x:c>
      <x:c r="K1446" s="34">
        <x:f t="shared" si="837"/>
        <x:v>0.16953554671927418</x:v>
      </x:c>
      <x:c r="L1446" s="34">
        <x:f t="shared" si="838"/>
        <x:v>1.0393867198356597</x:v>
      </x:c>
      <x:c r="M1446" s="34">
        <x:f t="shared" si="839"/>
        <x:v>0.14661344655121517</x:v>
      </x:c>
      <x:c r="N1446" s="34">
        <x:f t="shared" si="810"/>
        <x:v>1.5200150022777073</x:v>
      </x:c>
      <x:c r="O1446" s="35">
        <x:f t="shared" si="811"/>
        <x:v>0.21974443369987717</x:v>
      </x:c>
      <x:c r="P1446" s="26" t="b">
        <x:f t="shared" si="812"/>
        <x:v>0</x:v>
      </x:c>
      <x:c r="Q1446" s="26" t="b">
        <x:f t="shared" si="813"/>
        <x:v>0</x:v>
      </x:c>
      <x:c r="R1446" s="26" t="b">
        <x:f t="shared" si="814"/>
        <x:v>0</x:v>
      </x:c>
      <x:c r="S1446" s="26" t="b">
        <x:f t="shared" si="840"/>
        <x:v>0</x:v>
      </x:c>
      <x:c r="T1446" s="26" t="str">
        <x:f t="shared" si="841"/>
        <x:v>不调</x:v>
      </x:c>
      <x:c r="U1446" s="34">
        <x:f t="shared" si="815"/>
        <x:v>0.16447928917155813</x:v>
      </x:c>
      <x:c r="V1446" s="34">
        <x:f t="shared" si="816"/>
        <x:v>0.16953554671927418</x:v>
      </x:c>
      <x:c r="W1446" s="34">
        <x:f t="shared" si="817"/>
        <x:v>1.0393867198356597</x:v>
      </x:c>
      <x:c r="X1446" s="34">
        <x:f t="shared" si="818"/>
        <x:v>0.14661344655121517</x:v>
      </x:c>
      <x:c r="Y1446" s="34">
        <x:f t="shared" si="842"/>
        <x:v>0.99998626710299976</x:v>
      </x:c>
      <x:c r="Z1446" s="34">
        <x:f t="shared" si="819"/>
        <x:v>0.16447703039442127</x:v>
      </x:c>
      <x:c r="AA1446" s="34">
        <x:f t="shared" si="820"/>
        <x:v>0.16953321850507319</x:v>
      </x:c>
      <x:c r="AB1446" s="34">
        <x:f t="shared" si="821"/>
        <x:v>1.0393724460448928</x:v>
      </x:c>
      <x:c r="AC1446" s="34">
        <x:f t="shared" si="822"/>
        <x:v>0.14661143312385483</x:v>
      </x:c>
      <x:c r="AD1446" s="34">
        <x:f t="shared" si="823"/>
        <x:v>1.5199941280682421</x:v>
      </x:c>
      <x:c r="AE1446" s="34">
        <x:f t="shared" si="843"/>
        <x:v>1.5268364501591916</x:v>
      </x:c>
      <x:c r="AF1446" s="33">
        <x:f t="shared" si="824"/>
        <x:v>-4.4813719833817212E-3</x:v>
      </x:c>
      <x:c r="AG1446" s="33">
        <x:f t="shared" si="844"/>
        <x:v>-4.4813719833817212E-3</x:v>
      </x:c>
      <x:c r="AH1446" s="30">
        <x:f t="shared" si="845"/>
        <x:v>45930</x:v>
      </x:c>
      <x:c r="AI1446" s="36">
        <x:f t="shared" si="825"/>
        <x:v>2025</x:v>
      </x:c>
      <x:c r="AJ1446" s="36">
        <x:f t="shared" si="826"/>
        <x:v>10</x:v>
      </x:c>
      <x:c r="AK1446" s="26">
        <x:f t="shared" si="827"/>
        <x:v>0</x:v>
      </x:c>
      <x:c r="AL1446" s="34">
        <x:f t="shared" si="846"/>
        <x:v>1.5147482043526233</x:v>
      </x:c>
      <x:c r="AM1446" s="35" t="str">
        <x:f t="shared" si="828"/>
      </x:c>
      <x:c r="AN1446" s="34">
        <x:f t="shared" si="847"/>
        <x:v>1.5268364501591916</x:v>
      </x:c>
      <x:c r="AO1446" s="35">
        <x:f t="shared" si="829"/>
        <x:v>-4.4813719833817212E-3</x:v>
      </x:c>
      <x:c r="AP1446" s="31">
        <x:f t="shared" si="830"/>
        <x:v>1</x:v>
      </x:c>
      <x:c r="AQ1446" s="26" t="b">
        <x:f t="shared" si="831"/>
        <x:v>1</x:v>
      </x:c>
    </x:row>
    <x:row r="1447">
      <x:c r="A1447" s="30" t="n">
        <x:f>'净值底稿'!A1409</x:f>
        <x:v>45953</x:v>
      </x:c>
      <x:c r="B1447" s="32" t="n">
        <x:f>'净值底稿'!F1409</x:f>
        <x:v>3.4783998614611</x:v>
      </x:c>
      <x:c r="C1447" s="32" t="n">
        <x:f>'净值底稿'!O1409</x:f>
        <x:v>1.7843119340649845</x:v>
      </x:c>
      <x:c r="D1447" s="32" t="n">
        <x:f>'净值底稿'!P1409</x:f>
        <x:v>1.7474</x:v>
      </x:c>
      <x:c r="E1447" s="32" t="n">
        <x:f>'净值底稿'!Q1409</x:f>
        <x:v>3.272</x:v>
      </x:c>
      <x:c r="F1447" s="33">
        <x:f t="shared" si="832"/>
        <x:v>-1.2908658707036391E-2</x:v>
      </x:c>
      <x:c r="G1447" s="33">
        <x:f t="shared" si="833"/>
        <x:v>1.0449462872179627E-3</x:v>
      </x:c>
      <x:c r="H1447" s="33">
        <x:f t="shared" si="834"/>
        <x:v>1.1446886446875304E-4</x:v>
      </x:c>
      <x:c r="I1447" s="33">
        <x:f t="shared" si="835"/>
        <x:v>-8.0640271630388893E-3</x:v>
      </x:c>
      <x:c r="J1447" s="34">
        <x:f t="shared" si="836"/>
        <x:v>0.16235385254391282</x:v>
      </x:c>
      <x:c r="K1447" s="34">
        <x:f t="shared" si="837"/>
        <x:v>0.16971037161231017</x:v>
      </x:c>
      <x:c r="L1447" s="34">
        <x:f t="shared" si="838"/>
        <x:v>1.0394914218285516</x:v>
      </x:c>
      <x:c r="M1447" s="34">
        <x:f t="shared" si="839"/>
        <x:v>0.14542915454473201</x:v>
      </x:c>
      <x:c r="N1447" s="34">
        <x:f t="shared" si="810"/>
        <x:v>1.5169848005295066</x:v>
      </x:c>
      <x:c r="O1447" s="35">
        <x:f t="shared" si="811"/>
        <x:v>0.21889752886140673</x:v>
      </x:c>
      <x:c r="P1447" s="26" t="b">
        <x:f t="shared" si="812"/>
        <x:v>0</x:v>
      </x:c>
      <x:c r="Q1447" s="26" t="b">
        <x:f t="shared" si="813"/>
        <x:v>0</x:v>
      </x:c>
      <x:c r="R1447" s="26" t="b">
        <x:f t="shared" si="814"/>
        <x:v>0</x:v>
      </x:c>
      <x:c r="S1447" s="26" t="b">
        <x:f t="shared" si="840"/>
        <x:v>0</x:v>
      </x:c>
      <x:c r="T1447" s="26" t="str">
        <x:f t="shared" si="841"/>
        <x:v>不调</x:v>
      </x:c>
      <x:c r="U1447" s="34">
        <x:f t="shared" si="815"/>
        <x:v>0.16235385254391282</x:v>
      </x:c>
      <x:c r="V1447" s="34">
        <x:f t="shared" si="816"/>
        <x:v>0.16971037161231017</x:v>
      </x:c>
      <x:c r="W1447" s="34">
        <x:f t="shared" si="817"/>
        <x:v>1.0394914218285516</x:v>
      </x:c>
      <x:c r="X1447" s="34">
        <x:f t="shared" si="818"/>
        <x:v>0.14542915454473201</x:v>
      </x:c>
      <x:c r="Y1447" s="34">
        <x:f t="shared" si="842"/>
        <x:v>0.99998626710299976</x:v>
      </x:c>
      <x:c r="Z1447" s="34">
        <x:f t="shared" si="819"/>
        <x:v>0.16235162295517824</x:v>
      </x:c>
      <x:c r="AA1447" s="34">
        <x:f t="shared" si="820"/>
        <x:v>0.16970804099725695</x:v>
      </x:c>
      <x:c r="AB1447" s="34">
        <x:f t="shared" si="821"/>
        <x:v>1.0394771465999231</x:v>
      </x:c>
      <x:c r="AC1447" s="34">
        <x:f t="shared" si="822"/>
        <x:v>0.14542715738113182</x:v>
      </x:c>
      <x:c r="AD1447" s="34">
        <x:f t="shared" si="823"/>
        <x:v>1.5169639679334901</x:v>
      </x:c>
      <x:c r="AE1447" s="34">
        <x:f t="shared" si="843"/>
        <x:v>1.5268364501591916</x:v>
      </x:c>
      <x:c r="AF1447" s="33">
        <x:f t="shared" si="824"/>
        <x:v>-6.4659723211822895E-3</x:v>
      </x:c>
      <x:c r="AG1447" s="33">
        <x:f t="shared" si="844"/>
        <x:v>-1.9935341056895872E-3</x:v>
      </x:c>
      <x:c r="AH1447" s="30">
        <x:f t="shared" si="845"/>
        <x:v>45930</x:v>
      </x:c>
      <x:c r="AI1447" s="36">
        <x:f t="shared" si="825"/>
        <x:v>2025</x:v>
      </x:c>
      <x:c r="AJ1447" s="36">
        <x:f t="shared" si="826"/>
        <x:v>10</x:v>
      </x:c>
      <x:c r="AK1447" s="26">
        <x:f t="shared" si="827"/>
        <x:v>0</x:v>
      </x:c>
      <x:c r="AL1447" s="34">
        <x:f t="shared" si="846"/>
        <x:v>1.5147482043526233</x:v>
      </x:c>
      <x:c r="AM1447" s="35" t="str">
        <x:f t="shared" si="828"/>
      </x:c>
      <x:c r="AN1447" s="34">
        <x:f t="shared" si="847"/>
        <x:v>1.5268364501591916</x:v>
      </x:c>
      <x:c r="AO1447" s="35">
        <x:f t="shared" si="829"/>
        <x:v>-6.4659723211822895E-3</x:v>
      </x:c>
      <x:c r="AP1447" s="31">
        <x:f t="shared" si="830"/>
        <x:v>1</x:v>
      </x:c>
      <x:c r="AQ1447" s="26" t="b">
        <x:f t="shared" si="831"/>
        <x:v>1</x:v>
      </x:c>
    </x:row>
    <x:row r="1448">
      <x:c r="A1448" s="30" t="n">
        <x:f>'净值底稿'!A1410</x:f>
        <x:v>45954</x:v>
      </x:c>
      <x:c r="B1448" s="32" t="n">
        <x:f>'净值底稿'!F1410</x:f>
        <x:v>3.6594254469737497</x:v>
      </x:c>
      <x:c r="C1448" s="32" t="n">
        <x:f>'净值底稿'!O1410</x:f>
        <x:v>1.80559679879053</x:v>
      </x:c>
      <x:c r="D1448" s="32" t="n">
        <x:f>'净值底稿'!P1410</x:f>
        <x:v>1.7469</x:v>
      </x:c>
      <x:c r="E1448" s="32" t="n">
        <x:f>'净值底稿'!Q1410</x:f>
        <x:v>3.2558</x:v>
      </x:c>
      <x:c r="F1448" s="33">
        <x:f t="shared" si="832"/>
        <x:v>5.2042776196699281E-2</x:v>
      </x:c>
      <x:c r="G1448" s="33">
        <x:f t="shared" si="833"/>
        <x:v>1.1928892207235808E-2</x:v>
      </x:c>
      <x:c r="H1448" s="33">
        <x:f t="shared" si="834"/>
        <x:v>-2.8613940711919028E-4</x:v>
      </x:c>
      <x:c r="I1448" s="33">
        <x:f t="shared" si="835"/>
        <x:v>-4.9511002444987406E-3</x:v>
      </x:c>
      <x:c r="J1448" s="34">
        <x:f t="shared" si="836"/>
        <x:v>0.1708008521338055</x:v>
      </x:c>
      <x:c r="K1448" s="34">
        <x:f t="shared" si="837"/>
        <x:v>0.17173246992501437</x:v>
      </x:c>
      <x:c r="L1448" s="34">
        <x:f t="shared" si="838"/>
        <x:v>1.039179711225481</x:v>
      </x:c>
      <x:c r="M1448" s="34">
        <x:f t="shared" si="839"/>
        <x:v>0.14470713294666535</x:v>
      </x:c>
      <x:c r="N1448" s="34">
        <x:f t="shared" si="810"/>
        <x:v>1.5264201662309662</x:v>
      </x:c>
      <x:c r="O1448" s="35">
        <x:f t="shared" si="811"/>
        <x:v>0.22440303766727773</x:v>
      </x:c>
      <x:c r="P1448" s="26" t="b">
        <x:f t="shared" si="812"/>
        <x:v>0</x:v>
      </x:c>
      <x:c r="Q1448" s="26" t="b">
        <x:f t="shared" si="813"/>
        <x:v>0</x:v>
      </x:c>
      <x:c r="R1448" s="26" t="b">
        <x:f t="shared" si="814"/>
        <x:v>0</x:v>
      </x:c>
      <x:c r="S1448" s="26" t="b">
        <x:f t="shared" si="840"/>
        <x:v>0</x:v>
      </x:c>
      <x:c r="T1448" s="26" t="str">
        <x:f t="shared" si="841"/>
        <x:v>不调</x:v>
      </x:c>
      <x:c r="U1448" s="34">
        <x:f t="shared" si="815"/>
        <x:v>0.1708008521338055</x:v>
      </x:c>
      <x:c r="V1448" s="34">
        <x:f t="shared" si="816"/>
        <x:v>0.17173246992501437</x:v>
      </x:c>
      <x:c r="W1448" s="34">
        <x:f t="shared" si="817"/>
        <x:v>1.039179711225481</x:v>
      </x:c>
      <x:c r="X1448" s="34">
        <x:f t="shared" si="818"/>
        <x:v>0.14470713294666535</x:v>
      </x:c>
      <x:c r="Y1448" s="34">
        <x:f t="shared" si="842"/>
        <x:v>0.99998626710299976</x:v>
      </x:c>
      <x:c r="Z1448" s="34">
        <x:f t="shared" si="819"/>
        <x:v>0.17079850654329559</x:v>
      </x:c>
      <x:c r="AA1448" s="34">
        <x:f t="shared" si="820"/>
        <x:v>0.17173011154069329</x:v>
      </x:c>
      <x:c r="AB1448" s="34">
        <x:f t="shared" si="821"/>
        <x:v>1.0391654402775421</x:v>
      </x:c>
      <x:c r="AC1448" s="34">
        <x:f t="shared" si="822"/>
        <x:v>0.14470514569851339</x:v>
      </x:c>
      <x:c r="AD1448" s="34">
        <x:f t="shared" si="823"/>
        <x:v>1.5263992040600443</x:v>
      </x:c>
      <x:c r="AE1448" s="34">
        <x:f t="shared" si="843"/>
        <x:v>1.5268364501591916</x:v>
      </x:c>
      <x:c r="AF1448" s="33">
        <x:f t="shared" si="824"/>
        <x:v>-2.863738936162985E-4</x:v>
      </x:c>
      <x:c r="AG1448" s="33">
        <x:f t="shared" si="844"/>
        <x:v>6.2198155829682467E-3</x:v>
      </x:c>
      <x:c r="AH1448" s="30">
        <x:f t="shared" si="845"/>
        <x:v>45930</x:v>
      </x:c>
      <x:c r="AI1448" s="36">
        <x:f t="shared" si="825"/>
        <x:v>2025</x:v>
      </x:c>
      <x:c r="AJ1448" s="36">
        <x:f t="shared" si="826"/>
        <x:v>10</x:v>
      </x:c>
      <x:c r="AK1448" s="26">
        <x:f t="shared" si="827"/>
        <x:v>0</x:v>
      </x:c>
      <x:c r="AL1448" s="34">
        <x:f t="shared" si="846"/>
        <x:v>1.5147482043526233</x:v>
      </x:c>
      <x:c r="AM1448" s="35" t="str">
        <x:f t="shared" si="828"/>
      </x:c>
      <x:c r="AN1448" s="34">
        <x:f t="shared" si="847"/>
        <x:v>1.5268364501591916</x:v>
      </x:c>
      <x:c r="AO1448" s="35">
        <x:f t="shared" si="829"/>
        <x:v>-2.863738936162985E-4</x:v>
      </x:c>
      <x:c r="AP1448" s="31">
        <x:f t="shared" si="830"/>
        <x:v>1</x:v>
      </x:c>
      <x:c r="AQ1448" s="26" t="b">
        <x:f t="shared" si="831"/>
        <x:v>1</x:v>
      </x:c>
    </x:row>
    <x:row r="1449">
      <x:c r="A1449" s="30" t="n">
        <x:f>'净值底稿'!A1411</x:f>
        <x:v>45957</x:v>
      </x:c>
      <x:c r="B1449" s="32" t="n">
        <x:f>'净值底稿'!F1411</x:f>
        <x:v>3.796866556339275</x:v>
      </x:c>
      <x:c r="C1449" s="32" t="n">
        <x:f>'净值底稿'!O1411</x:f>
        <x:v>1.8255087374504586</x:v>
      </x:c>
      <x:c r="D1449" s="32" t="n">
        <x:f>'净值底稿'!P1411</x:f>
        <x:v>1.7475</x:v>
      </x:c>
      <x:c r="E1449" s="32" t="n">
        <x:f>'净值底稿'!Q1411</x:f>
        <x:v>3.2385</x:v>
      </x:c>
      <x:c r="F1449" s="33">
        <x:f t="shared" si="832"/>
        <x:v>3.7558111609893752E-2</x:v>
      </x:c>
      <x:c r="G1449" s="33">
        <x:f t="shared" si="833"/>
        <x:v>1.102789873867005E-2</x:v>
      </x:c>
      <x:c r="H1449" s="33">
        <x:f t="shared" si="834"/>
        <x:v>3.4346556757691715E-4</x:v>
      </x:c>
      <x:c r="I1449" s="33">
        <x:f t="shared" si="835"/>
        <x:v>-5.3135942011178772E-3</x:v>
      </x:c>
      <x:c r="J1449" s="34">
        <x:f t="shared" si="836"/>
        <x:v>0.17721337591485187</x:v>
      </x:c>
      <x:c r="K1449" s="34">
        <x:f t="shared" si="837"/>
        <x:v>0.17362393382114458</x:v>
      </x:c>
      <x:c r="L1449" s="34">
        <x:f t="shared" si="838"/>
        <x:v>1.0395223578252932</x:v>
      </x:c>
      <x:c r="M1449" s="34">
        <x:f t="shared" si="839"/>
        <x:v>0.14393624127545784</x:v>
      </x:c>
      <x:c r="N1449" s="34">
        <x:f t="shared" si="810"/>
        <x:v>1.5342959088367476</x:v>
      </x:c>
      <x:c r="O1449" s="35">
        <x:f t="shared" si="811"/>
        <x:v>0.2286633938833805</x:v>
      </x:c>
      <x:c r="P1449" s="26" t="b">
        <x:f t="shared" si="812"/>
        <x:v>0</x:v>
      </x:c>
      <x:c r="Q1449" s="26" t="b">
        <x:f t="shared" si="813"/>
        <x:v>0</x:v>
      </x:c>
      <x:c r="R1449" s="26" t="b">
        <x:f t="shared" si="814"/>
        <x:v>0</x:v>
      </x:c>
      <x:c r="S1449" s="26" t="b">
        <x:f t="shared" si="840"/>
        <x:v>0</x:v>
      </x:c>
      <x:c r="T1449" s="26" t="str">
        <x:f t="shared" si="841"/>
        <x:v>不调</x:v>
      </x:c>
      <x:c r="U1449" s="34">
        <x:f t="shared" si="815"/>
        <x:v>0.17721337591485187</x:v>
      </x:c>
      <x:c r="V1449" s="34">
        <x:f t="shared" si="816"/>
        <x:v>0.17362393382114458</x:v>
      </x:c>
      <x:c r="W1449" s="34">
        <x:f t="shared" si="817"/>
        <x:v>1.0395223578252932</x:v>
      </x:c>
      <x:c r="X1449" s="34">
        <x:f t="shared" si="818"/>
        <x:v>0.14393624127545784</x:v>
      </x:c>
      <x:c r="Y1449" s="34">
        <x:f t="shared" si="842"/>
        <x:v>0.99995880187477393</x:v>
      </x:c>
      <x:c r="Z1449" s="34">
        <x:f t="shared" si="819"/>
        <x:v>0.1772060750559992</x:v>
      </x:c>
      <x:c r="AA1449" s="34">
        <x:f t="shared" si="820"/>
        <x:v>0.17361678084057677</x:v>
      </x:c>
      <x:c r="AB1449" s="34">
        <x:f t="shared" si="821"/>
        <x:v>1.0394795314530203</x:v>
      </x:c>
      <x:c r="AC1449" s="34">
        <x:f t="shared" si="822"/>
        <x:v>0.14393031137216522</x:v>
      </x:c>
      <x:c r="AD1449" s="34">
        <x:f t="shared" si="823"/>
        <x:v>1.5342326987217616</x:v>
      </x:c>
      <x:c r="AE1449" s="34">
        <x:f t="shared" si="843"/>
        <x:v>1.5342326987217616</x:v>
      </x:c>
      <x:c r="AF1449" s="33">
        <x:f t="shared" si="824"/>
        <x:v>0</x:v>
      </x:c>
      <x:c r="AG1449" s="33">
        <x:f t="shared" si="844"/>
        <x:v>5.1320091368503018E-3</x:v>
      </x:c>
      <x:c r="AH1449" s="30">
        <x:f t="shared" si="845"/>
        <x:v>45930</x:v>
      </x:c>
      <x:c r="AI1449" s="36">
        <x:f t="shared" si="825"/>
        <x:v>2025</x:v>
      </x:c>
      <x:c r="AJ1449" s="36">
        <x:f t="shared" si="826"/>
        <x:v>10</x:v>
      </x:c>
      <x:c r="AK1449" s="26">
        <x:f t="shared" si="827"/>
        <x:v>0</x:v>
      </x:c>
      <x:c r="AL1449" s="34">
        <x:f t="shared" si="846"/>
        <x:v>1.5147482043526233</x:v>
      </x:c>
      <x:c r="AM1449" s="35" t="str">
        <x:f t="shared" si="828"/>
      </x:c>
      <x:c r="AN1449" s="34">
        <x:f t="shared" si="847"/>
        <x:v>1.5342326987217616</x:v>
      </x:c>
      <x:c r="AO1449" s="35">
        <x:f t="shared" si="829"/>
        <x:v>0</x:v>
      </x:c>
      <x:c r="AP1449" s="31">
        <x:f t="shared" si="830"/>
        <x:v>1</x:v>
      </x:c>
      <x:c r="AQ1449" s="26" t="b">
        <x:f t="shared" si="831"/>
        <x:v>1</x:v>
      </x:c>
    </x:row>
    <x:row r="1450">
      <x:c r="A1450" s="30" t="n">
        <x:f>'净值底稿'!A1412</x:f>
        <x:v>45958</x:v>
      </x:c>
      <x:c r="B1450" s="32" t="n">
        <x:f>'净值底稿'!F1412</x:f>
        <x:v>3.83572661050425</x:v>
      </x:c>
      <x:c r="C1450" s="32" t="n">
        <x:f>'净值底稿'!O1412</x:f>
        <x:v>1.8227849528816906</x:v>
      </x:c>
      <x:c r="D1450" s="32" t="n">
        <x:f>'净值底稿'!P1412</x:f>
        <x:v>1.7502</x:v>
      </x:c>
      <x:c r="E1450" s="32" t="n">
        <x:f>'净值底稿'!Q1412</x:f>
        <x:v>3.1236</x:v>
      </x:c>
      <x:c r="F1450" s="33">
        <x:f t="shared" si="832"/>
        <x:v>1.0234769536499488E-2</x:v>
      </x:c>
      <x:c r="G1450" s="33">
        <x:f t="shared" si="833"/>
        <x:v>-1.4920687657579146E-3</x:v>
      </x:c>
      <x:c r="H1450" s="33">
        <x:f t="shared" si="834"/>
        <x:v>1.5450643776824258E-3</x:v>
      </x:c>
      <x:c r="I1450" s="33">
        <x:f t="shared" si="835"/>
        <x:v>-3.5479388605835993E-2</x:v>
      </x:c>
      <x:c r="J1450" s="34">
        <x:f t="shared" si="836"/>
        <x:v>0.17901973839466498</x:v>
      </x:c>
      <x:c r="K1450" s="34">
        <x:f t="shared" si="837"/>
        <x:v>0.17335773266467311</x:v>
      </x:c>
      <x:c r="L1450" s="34">
        <x:f t="shared" si="838"/>
        <x:v>1.0410855942483983</x:v>
      </x:c>
      <x:c r="M1450" s="34">
        <x:f t="shared" si="839"/>
        <x:v>0.13882375192283319</x:v>
      </x:c>
      <x:c r="N1450" s="34" t="n">
        <x:f t="shared" ref="N1450:N1513" si="848">SUM(J1450:M1450)</x:f>
        <x:v>1.5322868172305697</x:v>
      </x:c>
      <x:c r="O1450" s="35" t="n">
        <x:f t="shared" ref="O1450:O1513" si="849">IFERROR((J1450+K1450)/N1450,0)</x:f>
        <x:v>0.22996834998307916</x:v>
      </x:c>
      <x:c r="P1450" s="26" t="b">
        <x:f t="shared" ref="P1450:P1513" si="850">AND(MONTH(A1450)=12,OR(A1451="",YEAR(A1450)&lt;&gt;YEAR(A1451)))</x:f>
        <x:v>0</x:v>
      </x:c>
      <x:c r="Q1450" s="26" t="b">
        <x:f t="shared" ref="Q1450:Q1513" si="851">AND(MOD(MONTH(A1450),3)=0,OR(A1451="",MONTH(A1450)&lt;&gt;MONTH(A1451)))</x:f>
        <x:v>0</x:v>
      </x:c>
      <x:c r="R1450" s="26" t="b">
        <x:f t="shared" ref="R1450:R1513" si="852">OR(O1450&gt;$E$7,O1450&lt;$E$6)</x:f>
        <x:v>0</x:v>
      </x:c>
      <x:c r="S1450" s="26" t="b">
        <x:f t="shared" si="840"/>
        <x:v>0</x:v>
      </x:c>
      <x:c r="T1450" s="26" t="str">
        <x:f t="shared" si="841"/>
        <x:v>不调</x:v>
      </x:c>
      <x:c r="U1450" s="34" t="n">
        <x:f t="shared" ref="U1450:U1513" si="853">IF(OR(T1450="年末+季度",T1450="季度+动态"),N1450*$E$5/2,IF(T1450="季度",(J1450+K1450)/2,IF(T1450="动态",N1450*$E$5*IF(J1450+K1450=0,0.5,J1450/(J1450+K1450)),J1450)))</x:f>
        <x:v>0.17901973839466498</x:v>
      </x:c>
      <x:c r="V1450" s="34" t="n">
        <x:f t="shared" ref="V1450:V1513" si="854">IF(OR(T1450="年末+季度",T1450="季度+动态"),N1450*$E$5/2,IF(T1450="季度",(J1450+K1450)/2,IF(T1450="动态",N1450*$E$5*IF(J1450+K1450=0,0.5,K1450/(J1450+K1450)),K1450)))</x:f>
        <x:v>0.1733577326646731</x:v>
      </x:c>
      <x:c r="W1450" s="34" t="n">
        <x:f t="shared" ref="W1450:W1513" si="855">IF(OR(T1450="年末+季度",T1450="季度+动态",T1450="动态"),N1450*(1-$E$5)*IF(L1450+M1450=0,$B$7/($B$7+$B$8),L1450/(L1450+M1450)),L1450)</x:f>
        <x:v>1.0410855942483983</x:v>
      </x:c>
      <x:c r="X1450" s="34" t="n">
        <x:f t="shared" ref="X1450:X1513" si="856">IF(OR(T1450="年末+季度",T1450="季度+动态",T1450="动态"),N1450*(1-$E$5)*IF(L1450+M1450=0,$B$8/($B$7+$B$8),M1450/(L1450+M1450)),M1450)</x:f>
        <x:v>0.1388237519228332</x:v>
      </x:c>
      <x:c r="Y1450" s="34">
        <x:f t="shared" si="842"/>
        <x:v>0.99998626710299976</x:v>
      </x:c>
      <x:c r="Z1450" s="34" t="n">
        <x:f t="shared" ref="Z1450:Z1513" si="857">U1450*Y1450</x:f>
        <x:v>0.1790172799350366</x:v>
      </x:c>
      <x:c r="AA1450" s="34" t="n">
        <x:f t="shared" ref="AA1450:AA1513" si="858">V1450*Y1450</x:f>
        <x:v>0.17335535196078622</x:v>
      </x:c>
      <x:c r="AB1450" s="34" t="n">
        <x:f t="shared" ref="AB1450:AB1513" si="859">W1450*Y1450</x:f>
        <x:v>1.041071297127164</x:v>
      </x:c>
      <x:c r="AC1450" s="34" t="n">
        <x:f t="shared" ref="AC1450:AC1513" si="860">X1450*Y1450</x:f>
        <x:v>0.13882184547054685</x:v>
      </x:c>
      <x:c r="AD1450" s="34" t="n">
        <x:f t="shared" ref="AD1450:AD1513" si="861">SUM(Z1450:AC1450)</x:f>
        <x:v>1.5322657744935337</x:v>
      </x:c>
      <x:c r="AE1450" s="34">
        <x:f t="shared" si="843"/>
        <x:v>1.5342326987217616</x:v>
      </x:c>
      <x:c r="AF1450" s="33" t="n">
        <x:f t="shared" ref="AF1450:AF1513" si="862">AD1450/AE1450-1</x:f>
        <x:v>-0.0012820247084204262</x:v>
      </x:c>
      <x:c r="AG1450" s="33">
        <x:f t="shared" si="844"/>
        <x:v>-1.2820247084204262E-3</x:v>
      </x:c>
      <x:c r="AH1450" s="30">
        <x:f t="shared" si="845"/>
        <x:v>45930</x:v>
      </x:c>
      <x:c r="AI1450" s="36" t="n">
        <x:f t="shared" ref="AI1450:AI1513" si="863">YEAR(A1450)</x:f>
        <x:v>2025</x:v>
      </x:c>
      <x:c r="AJ1450" s="36" t="n">
        <x:f t="shared" ref="AJ1450:AJ1513" si="864">MONTH(A1450)</x:f>
        <x:v>10</x:v>
      </x:c>
      <x:c r="AK1450" s="26" t="n">
        <x:f t="shared" ref="AK1450:AK1513" si="865">IF(MONTH(A1450)&lt;&gt;MONTH(A1451),1,0)</x:f>
        <x:v>0</x:v>
      </x:c>
      <x:c r="AL1450" s="34">
        <x:f t="shared" si="846"/>
        <x:v>1.5147482043526233</x:v>
      </x:c>
      <x:c r="AM1450" s="35" t="str">
        <x:f t="shared" ref="AM1450:AM1513" si="866">IF(AK1450,AD1450/AL1450-1,"")</x:f>
      </x:c>
      <x:c r="AN1450" s="34">
        <x:f t="shared" si="847"/>
        <x:v>1.5342326987217616</x:v>
      </x:c>
      <x:c r="AO1450" s="35" t="n">
        <x:f t="shared" ref="AO1450:AO1513" si="867">AD1450/AN1450-1</x:f>
        <x:v>-0.0012820247084204262</x:v>
      </x:c>
      <x:c r="AP1450" s="31" t="n">
        <x:f t="shared" ref="AP1450:AP1513" si="868">IFERROR(SUM(Z1450:AC1450)/AD1450,0)</x:f>
        <x:v>1</x:v>
      </x:c>
      <x:c r="AQ1450" s="26" t="b">
        <x:f t="shared" ref="AQ1450:AQ1513" si="869">AND(B1450&gt;0,C1450&gt;0,D1450&gt;0,E1450&gt;0)</x:f>
        <x:v>1</x:v>
      </x:c>
    </x:row>
    <x:row r="1451">
      <x:c r="A1451" s="30" t="n">
        <x:f>'净值底稿'!A1413</x:f>
        <x:v>45959</x:v>
      </x:c>
      <x:c r="B1451" s="32" t="n">
        <x:f>'净值底稿'!F1413</x:f>
        <x:v>3.90716449406665</x:v>
      </x:c>
      <x:c r="C1451" s="32" t="n">
        <x:f>'净值底稿'!O1413</x:f>
        <x:v>1.8387163729343348</x:v>
      </x:c>
      <x:c r="D1451" s="32" t="n">
        <x:f>'净值底稿'!P1413</x:f>
        <x:v>1.751</x:v>
      </x:c>
      <x:c r="E1451" s="32" t="n">
        <x:f>'净值底稿'!Q1413</x:f>
        <x:v>3.1748</x:v>
      </x:c>
      <x:c r="F1451" s="33" t="n">
        <x:f t="shared" ref="F1451:F1514" si="870">IFERROR(B1451/B1450-1,0)</x:f>
        <x:v>0.01862434183050632</x:v>
      </x:c>
      <x:c r="G1451" s="33" t="n">
        <x:f t="shared" ref="G1451:G1514" si="871">IFERROR(C1451/C1450-1,0)</x:f>
        <x:v>0.008740153372156056</x:v>
      </x:c>
      <x:c r="H1451" s="33" t="n">
        <x:f t="shared" ref="H1451:H1514" si="872">IFERROR(D1451/D1450-1,0)</x:f>
        <x:v>0.00045709061821508357</x:v>
      </x:c>
      <x:c r="I1451" s="33" t="n">
        <x:f t="shared" ref="I1451:I1514" si="873">IFERROR(E1451/E1450-1,0)</x:f>
        <x:v>0.01639134332180814</x:v>
      </x:c>
      <x:c r="J1451" s="34" t="n">
        <x:f t="shared" ref="J1451:J1514" si="874">Z1450*(1+F1451)</x:f>
        <x:v>0.18235135895011417</x:v>
      </x:c>
      <x:c r="K1451" s="34" t="n">
        <x:f t="shared" ref="K1451:K1514" si="875">AA1450*(1+G1451)</x:f>
        <x:v>0.17487050432480758</x:v>
      </x:c>
      <x:c r="L1451" s="34" t="n">
        <x:f t="shared" ref="L1451:L1514" si="876">AB1450*(1+H1451)</x:f>
        <x:v>1.0415471610499738</x:v>
      </x:c>
      <x:c r="M1451" s="34" t="n">
        <x:f t="shared" ref="M1451:M1514" si="877">AC1450*(1+I1451)</x:f>
        <x:v>0.14109732200022157</x:v>
      </x:c>
      <x:c r="N1451" s="34">
        <x:f t="shared" si="848"/>
        <x:v>1.5398663463251172</x:v>
      </x:c>
      <x:c r="O1451" s="35">
        <x:f t="shared" si="849"/>
        <x:v>0.23198238219013609</x:v>
      </x:c>
      <x:c r="P1451" s="26" t="b">
        <x:f t="shared" si="850"/>
        <x:v>0</x:v>
      </x:c>
      <x:c r="Q1451" s="26" t="b">
        <x:f t="shared" si="851"/>
        <x:v>0</x:v>
      </x:c>
      <x:c r="R1451" s="26" t="b">
        <x:f t="shared" si="852"/>
        <x:v>0</x:v>
      </x:c>
      <x:c r="S1451" s="26" t="b">
        <x:f t="shared" ref="S1451:S1514" si="878">AND(OR(P1451,Q1451,R1451),A1451-AH1450&gt;$E$8)</x:f>
        <x:v>0</x:v>
      </x:c>
      <x:c r="T1451" s="26" t="str">
        <x:f t="shared" ref="T1451:T1514" si="879">IF(NOT(OR(P1451,Q1451,R1451)),"不调",IF(NOT(S1451),"间隔规则跳过",IF(P1451,"年末+季度",IF(AND(Q1451,R1451),"季度+动态",IF(Q1451,"季度","动态")))))</x:f>
        <x:v>不调</x:v>
      </x:c>
      <x:c r="U1451" s="34">
        <x:f t="shared" si="853"/>
        <x:v>0.18235135895011417</x:v>
      </x:c>
      <x:c r="V1451" s="34">
        <x:f t="shared" si="854"/>
        <x:v>0.17487050432480758</x:v>
      </x:c>
      <x:c r="W1451" s="34">
        <x:f t="shared" si="855"/>
        <x:v>1.0415471610499738</x:v>
      </x:c>
      <x:c r="X1451" s="34">
        <x:f t="shared" si="856"/>
        <x:v>0.14109732200022157</x:v>
      </x:c>
      <x:c r="Y1451" s="34" t="n">
        <x:f t="shared" ref="Y1451:Y1514" si="880">POWER(1-$H$5,(A1451-A1450)/$H$8)</x:f>
        <x:v>0.9999862671029998</x:v>
      </x:c>
      <x:c r="Z1451" s="34">
        <x:f t="shared" si="857"/>
        <x:v>0.18234885473768386</x:v>
      </x:c>
      <x:c r="AA1451" s="34">
        <x:f t="shared" si="858"/>
        <x:v>0.17486810284618332</x:v>
      </x:c>
      <x:c r="AB1451" s="34">
        <x:f t="shared" si="859"/>
        <x:v>1.0415328575900902</x:v>
      </x:c>
      <x:c r="AC1451" s="34">
        <x:f t="shared" si="860"/>
        <x:v>0.14109538432523153</x:v>
      </x:c>
      <x:c r="AD1451" s="34">
        <x:f t="shared" si="861"/>
        <x:v>1.5398451994991889</x:v>
      </x:c>
      <x:c r="AE1451" s="34" t="n">
        <x:f t="shared" ref="AE1451:AE1514" si="881">MAX(AE1450,AD1451)</x:f>
        <x:v>1.5398451994991889</x:v>
      </x:c>
      <x:c r="AF1451" s="33">
        <x:f t="shared" si="862"/>
        <x:v>0</x:v>
      </x:c>
      <x:c r="AG1451" s="33" t="n">
        <x:f t="shared" ref="AG1451:AG1514" si="882">AD1451/AD1450-1</x:f>
        <x:v>0.004946547219042641</x:v>
      </x:c>
      <x:c r="AH1451" s="30" t="n">
        <x:f t="shared" ref="AH1451:AH1514" si="883">IF(OR(T1451="年末+季度",T1451="季度+动态",T1451="季度",T1451="动态"),A1451,AH1450)</x:f>
        <x:v>45930</x:v>
      </x:c>
      <x:c r="AI1451" s="36">
        <x:f t="shared" si="863"/>
        <x:v>2025</x:v>
      </x:c>
      <x:c r="AJ1451" s="36">
        <x:f t="shared" si="864"/>
        <x:v>10</x:v>
      </x:c>
      <x:c r="AK1451" s="26">
        <x:f t="shared" si="865"/>
        <x:v>0</x:v>
      </x:c>
      <x:c r="AL1451" s="34" t="n">
        <x:f t="shared" ref="AL1451:AL1514" si="884">IF(AK1450,AD1450,AL1450)</x:f>
        <x:v>1.5147482043526233</x:v>
      </x:c>
      <x:c r="AM1451" s="35" t="str">
        <x:f t="shared" si="866"/>
      </x:c>
      <x:c r="AN1451" s="34" t="n">
        <x:f t="shared" ref="AN1451:AN1514" si="885">IF(AI1451&lt;&gt;AI1450,AD1451,MAX(AN1450,AD1451))</x:f>
        <x:v>1.5398451994991889</x:v>
      </x:c>
      <x:c r="AO1451" s="35">
        <x:f t="shared" si="867"/>
        <x:v>0</x:v>
      </x:c>
      <x:c r="AP1451" s="31">
        <x:f t="shared" si="868"/>
        <x:v>1</x:v>
      </x:c>
      <x:c r="AQ1451" s="26" t="b">
        <x:f t="shared" si="869"/>
        <x:v>1</x:v>
      </x:c>
    </x:row>
    <x:row r="1452">
      <x:c r="A1452" s="30" t="n">
        <x:f>'净值底稿'!A1414</x:f>
        <x:v>45960</x:v>
      </x:c>
      <x:c r="B1452" s="32" t="n">
        <x:f>'净值底稿'!F1414</x:f>
        <x:v>3.8217848244774753</x:v>
      </x:c>
      <x:c r="C1452" s="32" t="n">
        <x:f>'净值底稿'!O1414</x:f>
        <x:v>1.8173277359357138</x:v>
      </x:c>
      <x:c r="D1452" s="32" t="n">
        <x:f>'净值底稿'!P1414</x:f>
        <x:v>1.7521</x:v>
      </x:c>
      <x:c r="E1452" s="32" t="n">
        <x:f>'净值底稿'!Q1414</x:f>
        <x:v>3.1557</x:v>
      </x:c>
      <x:c r="F1452" s="33">
        <x:f t="shared" si="870"/>
        <x:v>-2.1852079613958075E-2</x:v>
      </x:c>
      <x:c r="G1452" s="33">
        <x:f t="shared" si="871"/>
        <x:v>-1.1632374254919808E-2</x:v>
      </x:c>
      <x:c r="H1452" s="33">
        <x:f t="shared" si="872"/>
        <x:v>6.2821245002853132E-4</x:v>
      </x:c>
      <x:c r="I1452" s="33">
        <x:f t="shared" si="873"/>
        <x:v>-6.0161270001259926E-3</x:v>
      </x:c>
      <x:c r="J1452" s="34">
        <x:f t="shared" si="874"/>
        <x:v>0.17836415304644193</x:v>
      </x:c>
      <x:c r="K1452" s="34">
        <x:f t="shared" si="875"/>
        <x:v>0.17283397162862871</x:v>
      </x:c>
      <x:c r="L1452" s="34">
        <x:f t="shared" si="876"/>
        <x:v>1.042187161498342</x:v>
      </x:c>
      <x:c r="M1452" s="34">
        <x:f t="shared" si="877"/>
        <x:v>0.14024653657399935</x:v>
      </x:c>
      <x:c r="N1452" s="34">
        <x:f t="shared" si="848"/>
        <x:v>1.5336318227474119</x:v>
      </x:c>
      <x:c r="O1452" s="35">
        <x:f t="shared" si="849"/>
        <x:v>0.22899767692999462</x:v>
      </x:c>
      <x:c r="P1452" s="26" t="b">
        <x:f t="shared" si="850"/>
        <x:v>0</x:v>
      </x:c>
      <x:c r="Q1452" s="26" t="b">
        <x:f t="shared" si="851"/>
        <x:v>0</x:v>
      </x:c>
      <x:c r="R1452" s="26" t="b">
        <x:f t="shared" si="852"/>
        <x:v>0</x:v>
      </x:c>
      <x:c r="S1452" s="26" t="b">
        <x:f t="shared" si="878"/>
        <x:v>0</x:v>
      </x:c>
      <x:c r="T1452" s="26" t="str">
        <x:f t="shared" si="879"/>
        <x:v>不调</x:v>
      </x:c>
      <x:c r="U1452" s="34">
        <x:f t="shared" si="853"/>
        <x:v>0.17836415304644193</x:v>
      </x:c>
      <x:c r="V1452" s="34">
        <x:f t="shared" si="854"/>
        <x:v>0.17283397162862871</x:v>
      </x:c>
      <x:c r="W1452" s="34">
        <x:f t="shared" si="855"/>
        <x:v>1.042187161498342</x:v>
      </x:c>
      <x:c r="X1452" s="34">
        <x:f t="shared" si="856"/>
        <x:v>0.14024653657399935</x:v>
      </x:c>
      <x:c r="Y1452" s="34">
        <x:f t="shared" si="880"/>
        <x:v>0.99998626710299976</x:v>
      </x:c>
      <x:c r="Z1452" s="34">
        <x:f t="shared" si="857"/>
        <x:v>0.17836170358989961</x:v>
      </x:c>
      <x:c r="AA1452" s="34">
        <x:f t="shared" si="858"/>
        <x:v>0.17283159811749818</x:v>
      </x:c>
      <x:c r="AB1452" s="34">
        <x:f t="shared" si="859"/>
        <x:v>1.0421728492493982</x:v>
      </x:c>
      <x:c r="AC1452" s="34">
        <x:f t="shared" si="860"/>
        <x:v>0.14024461058275794</x:v>
      </x:c>
      <x:c r="AD1452" s="34">
        <x:f t="shared" si="861"/>
        <x:v>1.533610761539554</x:v>
      </x:c>
      <x:c r="AE1452" s="34">
        <x:f t="shared" si="881"/>
        <x:v>1.5398451994991889</x:v>
      </x:c>
      <x:c r="AF1452" s="33">
        <x:f t="shared" si="862"/>
        <x:v>-4.0487433163167719E-3</x:v>
      </x:c>
      <x:c r="AG1452" s="33">
        <x:f t="shared" si="882"/>
        <x:v>-4.0487433163167719E-3</x:v>
      </x:c>
      <x:c r="AH1452" s="30">
        <x:f t="shared" si="883"/>
        <x:v>45930</x:v>
      </x:c>
      <x:c r="AI1452" s="36">
        <x:f t="shared" si="863"/>
        <x:v>2025</x:v>
      </x:c>
      <x:c r="AJ1452" s="36">
        <x:f t="shared" si="864"/>
        <x:v>10</x:v>
      </x:c>
      <x:c r="AK1452" s="26">
        <x:f t="shared" si="865"/>
        <x:v>0</x:v>
      </x:c>
      <x:c r="AL1452" s="34">
        <x:f t="shared" si="884"/>
        <x:v>1.5147482043526233</x:v>
      </x:c>
      <x:c r="AM1452" s="35" t="str">
        <x:f t="shared" si="866"/>
      </x:c>
      <x:c r="AN1452" s="34">
        <x:f t="shared" si="885"/>
        <x:v>1.5398451994991889</x:v>
      </x:c>
      <x:c r="AO1452" s="35">
        <x:f t="shared" si="867"/>
        <x:v>-4.0487433163167719E-3</x:v>
      </x:c>
      <x:c r="AP1452" s="31">
        <x:f t="shared" si="868"/>
        <x:v>1</x:v>
      </x:c>
      <x:c r="AQ1452" s="26" t="b">
        <x:f t="shared" si="869"/>
        <x:v>1</x:v>
      </x:c>
    </x:row>
    <x:row r="1453">
      <x:c r="A1453" s="30" t="n">
        <x:f>'净值底稿'!A1415</x:f>
        <x:v>45961</x:v>
      </x:c>
      <x:c r="B1453" s="32" t="n">
        <x:f>'净值底稿'!F1415</x:f>
        <x:v>3.677496700539475</x:v>
      </x:c>
      <x:c r="C1453" s="32" t="n">
        <x:f>'净值底稿'!O1415</x:f>
        <x:v>1.8158052833013765</x:v>
      </x:c>
      <x:c r="D1453" s="32" t="n">
        <x:f>'净值底稿'!P1415</x:f>
        <x:v>1.7538</x:v>
      </x:c>
      <x:c r="E1453" s="32" t="n">
        <x:f>'净值底稿'!Q1415</x:f>
        <x:v>3.205</x:v>
      </x:c>
      <x:c r="F1453" s="33">
        <x:f t="shared" si="870"/>
        <x:v>-3.7754120277487813E-2</x:v>
      </x:c>
      <x:c r="G1453" s="33">
        <x:f t="shared" si="871"/>
        <x:v>-8.3774247442136573E-4</x:v>
      </x:c>
      <x:c r="H1453" s="33">
        <x:f t="shared" si="872"/>
        <x:v>9.7026425432344965E-4</x:v>
      </x:c>
      <x:c r="I1453" s="33">
        <x:f t="shared" si="873"/>
        <x:v>1.5622524321069919E-2</x:v>
      </x:c>
      <x:c r="J1453" s="34">
        <x:f t="shared" si="874"/>
        <x:v>0.17162781437966892</x:v>
      </x:c>
      <x:c r="K1453" s="34">
        <x:f t="shared" si="875"/>
        <x:v>0.17268680974683304</x:v>
      </x:c>
      <x:c r="L1453" s="34">
        <x:f t="shared" si="876"/>
        <x:v>1.0431840323118513</x:v>
      </x:c>
      <x:c r="M1453" s="34">
        <x:f t="shared" si="877"/>
        <x:v>0.14243558542248605</x:v>
      </x:c>
      <x:c r="N1453" s="34">
        <x:f t="shared" si="848"/>
        <x:v>1.5299342418608395</x:v>
      </x:c>
      <x:c r="O1453" s="35">
        <x:f t="shared" si="849"/>
        <x:v>0.22505191053683227</x:v>
      </x:c>
      <x:c r="P1453" s="26" t="b">
        <x:f t="shared" si="850"/>
        <x:v>0</x:v>
      </x:c>
      <x:c r="Q1453" s="26" t="b">
        <x:f t="shared" si="851"/>
        <x:v>0</x:v>
      </x:c>
      <x:c r="R1453" s="26" t="b">
        <x:f t="shared" si="852"/>
        <x:v>0</x:v>
      </x:c>
      <x:c r="S1453" s="26" t="b">
        <x:f t="shared" si="878"/>
        <x:v>0</x:v>
      </x:c>
      <x:c r="T1453" s="26" t="str">
        <x:f t="shared" si="879"/>
        <x:v>不调</x:v>
      </x:c>
      <x:c r="U1453" s="34">
        <x:f t="shared" si="853"/>
        <x:v>0.17162781437966892</x:v>
      </x:c>
      <x:c r="V1453" s="34">
        <x:f t="shared" si="854"/>
        <x:v>0.17268680974683304</x:v>
      </x:c>
      <x:c r="W1453" s="34">
        <x:f t="shared" si="855"/>
        <x:v>1.0431840323118513</x:v>
      </x:c>
      <x:c r="X1453" s="34">
        <x:f t="shared" si="856"/>
        <x:v>0.14243558542248605</x:v>
      </x:c>
      <x:c r="Y1453" s="34">
        <x:f t="shared" si="880"/>
        <x:v>0.99998626710299976</x:v>
      </x:c>
      <x:c r="Z1453" s="34">
        <x:f t="shared" si="857"/>
        <x:v>0.17162545743257168</x:v>
      </x:c>
      <x:c r="AA1453" s="34">
        <x:f t="shared" si="858"/>
        <x:v>0.17268443825666149</x:v>
      </x:c>
      <x:c r="AB1453" s="34">
        <x:f t="shared" si="859"/>
        <x:v>1.0431697063729832</x:v>
      </x:c>
      <x:c r="AC1453" s="34">
        <x:f t="shared" si="860"/>
        <x:v>0.14243362936926227</x:v>
      </x:c>
      <x:c r="AD1453" s="34">
        <x:f t="shared" si="861"/>
        <x:v>1.5299132314314787</x:v>
      </x:c>
      <x:c r="AE1453" s="34">
        <x:f t="shared" si="881"/>
        <x:v>1.5398451994991889</x:v>
      </x:c>
      <x:c r="AF1453" s="33">
        <x:f t="shared" si="862"/>
        <x:v>-6.4499782646595394E-3</x:v>
      </x:c>
      <x:c r="AG1453" s="33">
        <x:f t="shared" si="882"/>
        <x:v>-2.4109964541220164E-3</x:v>
      </x:c>
      <x:c r="AH1453" s="30">
        <x:f t="shared" si="883"/>
        <x:v>45930</x:v>
      </x:c>
      <x:c r="AI1453" s="36">
        <x:f t="shared" si="863"/>
        <x:v>2025</x:v>
      </x:c>
      <x:c r="AJ1453" s="36">
        <x:f t="shared" si="864"/>
        <x:v>10</x:v>
      </x:c>
      <x:c r="AK1453" s="26">
        <x:f t="shared" si="865"/>
        <x:v>1</x:v>
      </x:c>
      <x:c r="AL1453" s="34">
        <x:f t="shared" si="884"/>
        <x:v>1.5147482043526233</x:v>
      </x:c>
      <x:c r="AM1453" s="35">
        <x:f t="shared" si="866"/>
        <x:v>1.0011582806488173E-2</x:v>
      </x:c>
      <x:c r="AN1453" s="34">
        <x:f t="shared" si="885"/>
        <x:v>1.5398451994991889</x:v>
      </x:c>
      <x:c r="AO1453" s="35">
        <x:f t="shared" si="867"/>
        <x:v>-6.4499782646595394E-3</x:v>
      </x:c>
      <x:c r="AP1453" s="31">
        <x:f t="shared" si="868"/>
        <x:v>1</x:v>
      </x:c>
      <x:c r="AQ1453" s="26" t="b">
        <x:f t="shared" si="869"/>
        <x:v>1</x:v>
      </x:c>
    </x:row>
    <x:row r="1454">
      <x:c r="A1454" s="30" t="n">
        <x:f>'净值底稿'!A1416</x:f>
        <x:v>45964</x:v>
      </x:c>
      <x:c r="B1454" s="32" t="n">
        <x:f>'净值底稿'!F1416</x:f>
        <x:v>3.69487114557435</x:v>
      </x:c>
      <x:c r="C1454" s="32" t="n">
        <x:f>'净值底稿'!O1416</x:f>
        <x:v>1.8202436035827678</x:v>
      </x:c>
      <x:c r="D1454" s="32" t="n">
        <x:f>'净值底稿'!P1416</x:f>
        <x:v>1.7543</x:v>
      </x:c>
      <x:c r="E1454" s="32" t="n">
        <x:f>'净值底稿'!Q1416</x:f>
        <x:v>3.2</x:v>
      </x:c>
      <x:c r="F1454" s="33">
        <x:f t="shared" si="870"/>
        <x:v>4.7245304210132844E-3</x:v>
      </x:c>
      <x:c r="G1454" s="33">
        <x:f t="shared" si="871"/>
        <x:v>2.4442710472358797E-3</x:v>
      </x:c>
      <x:c r="H1454" s="33">
        <x:f t="shared" si="872"/>
        <x:v>2.8509522180408808E-4</x:v>
      </x:c>
      <x:c r="I1454" s="33">
        <x:f t="shared" si="873"/>
        <x:v>-1.5600624024960652E-3</x:v>
      </x:c>
      <x:c r="J1454" s="34">
        <x:f t="shared" si="874"/>
        <x:v>0.17243630712723218</x:v>
      </x:c>
      <x:c r="K1454" s="34">
        <x:f t="shared" si="875"/>
        <x:v>0.17310652582940045</x:v>
      </x:c>
      <x:c r="L1454" s="34">
        <x:f t="shared" si="876"/>
        <x:v>1.0434671090718008</x:v>
      </x:c>
      <x:c r="M1454" s="34">
        <x:f t="shared" si="877"/>
        <x:v>0.14221142401923223</x:v>
      </x:c>
      <x:c r="N1454" s="34">
        <x:f t="shared" si="848"/>
        <x:v>1.5312213660476657</x:v>
      </x:c>
      <x:c r="O1454" s="35">
        <x:f t="shared" si="849"/>
        <x:v>0.2256648454746524</x:v>
      </x:c>
      <x:c r="P1454" s="26" t="b">
        <x:f t="shared" si="850"/>
        <x:v>0</x:v>
      </x:c>
      <x:c r="Q1454" s="26" t="b">
        <x:f t="shared" si="851"/>
        <x:v>0</x:v>
      </x:c>
      <x:c r="R1454" s="26" t="b">
        <x:f t="shared" si="852"/>
        <x:v>0</x:v>
      </x:c>
      <x:c r="S1454" s="26" t="b">
        <x:f t="shared" si="878"/>
        <x:v>0</x:v>
      </x:c>
      <x:c r="T1454" s="26" t="str">
        <x:f t="shared" si="879"/>
        <x:v>不调</x:v>
      </x:c>
      <x:c r="U1454" s="34">
        <x:f t="shared" si="853"/>
        <x:v>0.17243630712723218</x:v>
      </x:c>
      <x:c r="V1454" s="34">
        <x:f t="shared" si="854"/>
        <x:v>0.17310652582940045</x:v>
      </x:c>
      <x:c r="W1454" s="34">
        <x:f t="shared" si="855"/>
        <x:v>1.0434671090718008</x:v>
      </x:c>
      <x:c r="X1454" s="34">
        <x:f t="shared" si="856"/>
        <x:v>0.14221142401923223</x:v>
      </x:c>
      <x:c r="Y1454" s="34">
        <x:f t="shared" si="880"/>
        <x:v>0.99995880187477393</x:v>
      </x:c>
      <x:c r="Z1454" s="34">
        <x:f t="shared" si="857"/>
        <x:v>0.17242920307465764</x:v>
      </x:c>
      <x:c r="AA1454" s="34">
        <x:f t="shared" si="858"/>
        <x:v>0.17309939416507189</x:v>
      </x:c>
      <x:c r="AB1454" s="34">
        <x:f t="shared" si="859"/>
        <x:v>1.043424120183172</x:v>
      </x:c>
      <x:c r="AC1454" s="34">
        <x:f t="shared" si="860"/>
        <x:v>0.14220556517517691</x:v>
      </x:c>
      <x:c r="AD1454" s="34">
        <x:f t="shared" si="861"/>
        <x:v>1.5311582825980783</x:v>
      </x:c>
      <x:c r="AE1454" s="34">
        <x:f t="shared" si="881"/>
        <x:v>1.5398451994991889</x:v>
      </x:c>
      <x:c r="AF1454" s="33">
        <x:f t="shared" si="862"/>
        <x:v>-5.6414222052553198E-3</x:v>
      </x:c>
      <x:c r="AG1454" s="33">
        <x:f t="shared" si="882"/>
        <x:v>8.1380508451101008E-4</x:v>
      </x:c>
      <x:c r="AH1454" s="30">
        <x:f t="shared" si="883"/>
        <x:v>45930</x:v>
      </x:c>
      <x:c r="AI1454" s="36">
        <x:f t="shared" si="863"/>
        <x:v>2025</x:v>
      </x:c>
      <x:c r="AJ1454" s="36">
        <x:f t="shared" si="864"/>
        <x:v>11</x:v>
      </x:c>
      <x:c r="AK1454" s="26">
        <x:f t="shared" si="865"/>
        <x:v>0</x:v>
      </x:c>
      <x:c r="AL1454" s="34">
        <x:f t="shared" si="884"/>
        <x:v>1.5299132314314787</x:v>
      </x:c>
      <x:c r="AM1454" s="35" t="str">
        <x:f t="shared" si="866"/>
      </x:c>
      <x:c r="AN1454" s="34">
        <x:f t="shared" si="885"/>
        <x:v>1.5398451994991889</x:v>
      </x:c>
      <x:c r="AO1454" s="35">
        <x:f t="shared" si="867"/>
        <x:v>-5.6414222052553198E-3</x:v>
      </x:c>
      <x:c r="AP1454" s="31">
        <x:f t="shared" si="868"/>
        <x:v>1</x:v>
      </x:c>
      <x:c r="AQ1454" s="26" t="b">
        <x:f t="shared" si="869"/>
        <x:v>1</x:v>
      </x:c>
    </x:row>
    <x:row r="1455">
      <x:c r="A1455" s="30" t="n">
        <x:f>'净值底稿'!A1417</x:f>
        <x:v>45965</x:v>
      </x:c>
      <x:c r="B1455" s="32" t="n">
        <x:f>'净值底稿'!F1417</x:f>
        <x:v>3.6470465623499253</x:v>
      </x:c>
      <x:c r="C1455" s="32" t="n">
        <x:f>'净值底稿'!O1417</x:f>
        <x:v>1.7985438171741053</x:v>
      </x:c>
      <x:c r="D1455" s="32" t="n">
        <x:f>'净值底稿'!P1417</x:f>
        <x:v>1.7542</x:v>
      </x:c>
      <x:c r="E1455" s="32" t="n">
        <x:f>'净值底稿'!Q1417</x:f>
        <x:v>3.1881</x:v>
      </x:c>
      <x:c r="F1455" s="33">
        <x:f t="shared" si="870"/>
        <x:v>-1.2943505020928225E-2</x:v>
      </x:c>
      <x:c r="G1455" s="33">
        <x:f t="shared" si="871"/>
        <x:v>-1.1921363913023009E-2</x:v>
      </x:c>
      <x:c r="H1455" s="33">
        <x:f t="shared" si="872"/>
        <x:v>-5.7002793136806673E-5</x:v>
      </x:c>
      <x:c r="I1455" s="33">
        <x:f t="shared" si="873"/>
        <x:v>-3.7187500000001039E-3</x:v>
      </x:c>
      <x:c r="J1455" s="34">
        <x:f t="shared" si="874"/>
        <x:v>0.17019736481890615</x:v>
      </x:c>
      <x:c r="K1455" s="34">
        <x:f t="shared" si="875"/>
        <x:v>0.17103581329410625</x:v>
      </x:c>
      <x:c r="L1455" s="34">
        <x:f t="shared" si="876"/>
        <x:v>1.0433646420938951</x:v>
      </x:c>
      <x:c r="M1455" s="34">
        <x:f t="shared" si="877"/>
        <x:v>0.14167673822968171</x:v>
      </x:c>
      <x:c r="N1455" s="34">
        <x:f t="shared" si="848"/>
        <x:v>1.5262745584365893</x:v>
      </x:c>
      <x:c r="O1455" s="35">
        <x:f t="shared" si="849"/>
        <x:v>0.22357260443530436</x:v>
      </x:c>
      <x:c r="P1455" s="26" t="b">
        <x:f t="shared" si="850"/>
        <x:v>0</x:v>
      </x:c>
      <x:c r="Q1455" s="26" t="b">
        <x:f t="shared" si="851"/>
        <x:v>0</x:v>
      </x:c>
      <x:c r="R1455" s="26" t="b">
        <x:f t="shared" si="852"/>
        <x:v>0</x:v>
      </x:c>
      <x:c r="S1455" s="26" t="b">
        <x:f t="shared" si="878"/>
        <x:v>0</x:v>
      </x:c>
      <x:c r="T1455" s="26" t="str">
        <x:f t="shared" si="879"/>
        <x:v>不调</x:v>
      </x:c>
      <x:c r="U1455" s="34">
        <x:f t="shared" si="853"/>
        <x:v>0.17019736481890615</x:v>
      </x:c>
      <x:c r="V1455" s="34">
        <x:f t="shared" si="854"/>
        <x:v>0.17103581329410625</x:v>
      </x:c>
      <x:c r="W1455" s="34">
        <x:f t="shared" si="855"/>
        <x:v>1.0433646420938951</x:v>
      </x:c>
      <x:c r="X1455" s="34">
        <x:f t="shared" si="856"/>
        <x:v>0.14167673822968171</x:v>
      </x:c>
      <x:c r="Y1455" s="34">
        <x:f t="shared" si="880"/>
        <x:v>0.99998626710299976</x:v>
      </x:c>
      <x:c r="Z1455" s="34">
        <x:f t="shared" si="857"/>
        <x:v>0.17019502751602539</x:v>
      </x:c>
      <x:c r="AA1455" s="34">
        <x:f t="shared" si="858"/>
        <x:v>0.17103346447689893</x:v>
      </x:c>
      <x:c r="AB1455" s="34">
        <x:f t="shared" si="859"/>
        <x:v>1.0433503136747315</x:v>
      </x:c>
      <x:c r="AC1455" s="34">
        <x:f t="shared" si="860"/>
        <x:v>0.14167479259762827</x:v>
      </x:c>
      <x:c r="AD1455" s="34">
        <x:f t="shared" si="861"/>
        <x:v>1.5262535982652841</x:v>
      </x:c>
      <x:c r="AE1455" s="34">
        <x:f t="shared" si="881"/>
        <x:v>1.5398451994991889</x:v>
      </x:c>
      <x:c r="AF1455" s="33">
        <x:f t="shared" si="862"/>
        <x:v>-8.8266023353030798E-3</x:v>
      </x:c>
      <x:c r="AG1455" s="33">
        <x:f t="shared" si="882"/>
        <x:v>-3.2032510214894394E-3</x:v>
      </x:c>
      <x:c r="AH1455" s="30">
        <x:f t="shared" si="883"/>
        <x:v>45930</x:v>
      </x:c>
      <x:c r="AI1455" s="36">
        <x:f t="shared" si="863"/>
        <x:v>2025</x:v>
      </x:c>
      <x:c r="AJ1455" s="36">
        <x:f t="shared" si="864"/>
        <x:v>11</x:v>
      </x:c>
      <x:c r="AK1455" s="26">
        <x:f t="shared" si="865"/>
        <x:v>0</x:v>
      </x:c>
      <x:c r="AL1455" s="34">
        <x:f t="shared" si="884"/>
        <x:v>1.5299132314314787</x:v>
      </x:c>
      <x:c r="AM1455" s="35" t="str">
        <x:f t="shared" si="866"/>
      </x:c>
      <x:c r="AN1455" s="34">
        <x:f t="shared" si="885"/>
        <x:v>1.5398451994991889</x:v>
      </x:c>
      <x:c r="AO1455" s="35">
        <x:f t="shared" si="867"/>
        <x:v>-8.8266023353030798E-3</x:v>
      </x:c>
      <x:c r="AP1455" s="31">
        <x:f t="shared" si="868"/>
        <x:v>1</x:v>
      </x:c>
      <x:c r="AQ1455" s="26" t="b">
        <x:f t="shared" si="869"/>
        <x:v>1</x:v>
      </x:c>
    </x:row>
    <x:row r="1456">
      <x:c r="A1456" s="30" t="n">
        <x:f>'净值底稿'!A1418</x:f>
        <x:v>45966</x:v>
      </x:c>
      <x:c r="B1456" s="32" t="n">
        <x:f>'净值底稿'!F1418</x:f>
        <x:v>3.647790115096975</x:v>
      </x:c>
      <x:c r="C1456" s="32" t="n">
        <x:f>'净值底稿'!O1418</x:f>
        <x:v>1.8073030605543432</x:v>
      </x:c>
      <x:c r="D1456" s="32" t="n">
        <x:f>'净值底稿'!P1418</x:f>
        <x:v>1.7548</x:v>
      </x:c>
      <x:c r="E1456" s="32" t="n">
        <x:f>'净值底稿'!Q1418</x:f>
        <x:v>3.1657</x:v>
      </x:c>
      <x:c r="F1456" s="33">
        <x:f t="shared" si="870"/>
        <x:v>2.0387805155164251E-4</x:v>
      </x:c>
      <x:c r="G1456" s="33">
        <x:f t="shared" si="871"/>
        <x:v>4.8701862565687648E-3</x:v>
      </x:c>
      <x:c r="H1456" s="33">
        <x:f t="shared" si="872"/>
        <x:v>3.4203625584305897E-4</x:v>
      </x:c>
      <x:c r="I1456" s="33">
        <x:f t="shared" si="873"/>
        <x:v>-7.0261284150433534E-3</x:v>
      </x:c>
      <x:c r="J1456" s="34">
        <x:f t="shared" si="874"/>
        <x:v>0.17022972654661914</x:v>
      </x:c>
      <x:c r="K1456" s="34">
        <x:f t="shared" si="875"/>
        <x:v>0.17186642930500767</x:v>
      </x:c>
      <x:c r="L1456" s="34">
        <x:f t="shared" si="876"/>
        <x:v>1.0437071773095534</x:v>
      </x:c>
      <x:c r="M1456" s="34">
        <x:f t="shared" si="877"/>
        <x:v>0.1406793673116627</x:v>
      </x:c>
      <x:c r="N1456" s="34">
        <x:f t="shared" si="848"/>
        <x:v>1.5264827004728427</x:v>
      </x:c>
      <x:c r="O1456" s="35">
        <x:f t="shared" si="849"/>
        <x:v>0.22410745679964744</x:v>
      </x:c>
      <x:c r="P1456" s="26" t="b">
        <x:f t="shared" si="850"/>
        <x:v>0</x:v>
      </x:c>
      <x:c r="Q1456" s="26" t="b">
        <x:f t="shared" si="851"/>
        <x:v>0</x:v>
      </x:c>
      <x:c r="R1456" s="26" t="b">
        <x:f t="shared" si="852"/>
        <x:v>0</x:v>
      </x:c>
      <x:c r="S1456" s="26" t="b">
        <x:f t="shared" si="878"/>
        <x:v>0</x:v>
      </x:c>
      <x:c r="T1456" s="26" t="str">
        <x:f t="shared" si="879"/>
        <x:v>不调</x:v>
      </x:c>
      <x:c r="U1456" s="34">
        <x:f t="shared" si="853"/>
        <x:v>0.17022972654661914</x:v>
      </x:c>
      <x:c r="V1456" s="34">
        <x:f t="shared" si="854"/>
        <x:v>0.17186642930500767</x:v>
      </x:c>
      <x:c r="W1456" s="34">
        <x:f t="shared" si="855"/>
        <x:v>1.0437071773095534</x:v>
      </x:c>
      <x:c r="X1456" s="34">
        <x:f t="shared" si="856"/>
        <x:v>0.1406793673116627</x:v>
      </x:c>
      <x:c r="Y1456" s="34">
        <x:f t="shared" si="880"/>
        <x:v>0.99998626710299976</x:v>
      </x:c>
      <x:c r="Z1456" s="34">
        <x:f t="shared" si="857"/>
        <x:v>0.17022738879931809</x:v>
      </x:c>
      <x:c r="AA1456" s="34">
        <x:f t="shared" si="858"/>
        <x:v>0.17186406908103624</x:v>
      </x:c>
      <x:c r="AB1456" s="34">
        <x:f t="shared" si="859"/>
        <x:v>1.0436928441863891</x:v>
      </x:c>
      <x:c r="AC1456" s="34">
        <x:f t="shared" si="860"/>
        <x:v>0.14067743537640134</x:v>
      </x:c>
      <x:c r="AD1456" s="34">
        <x:f t="shared" si="861"/>
        <x:v>1.5264617374431446</x:v>
      </x:c>
      <x:c r="AE1456" s="34">
        <x:f t="shared" si="881"/>
        <x:v>1.5398451994991889</x:v>
      </x:c>
      <x:c r="AF1456" s="33">
        <x:f t="shared" si="862"/>
        <x:v>-8.6914334378527247E-3</x:v>
      </x:c>
      <x:c r="AG1456" s="33">
        <x:f t="shared" si="882"/>
        <x:v>1.3637260419696595E-4</x:v>
      </x:c>
      <x:c r="AH1456" s="30">
        <x:f t="shared" si="883"/>
        <x:v>45930</x:v>
      </x:c>
      <x:c r="AI1456" s="36">
        <x:f t="shared" si="863"/>
        <x:v>2025</x:v>
      </x:c>
      <x:c r="AJ1456" s="36">
        <x:f t="shared" si="864"/>
        <x:v>11</x:v>
      </x:c>
      <x:c r="AK1456" s="26">
        <x:f t="shared" si="865"/>
        <x:v>0</x:v>
      </x:c>
      <x:c r="AL1456" s="34">
        <x:f t="shared" si="884"/>
        <x:v>1.5299132314314787</x:v>
      </x:c>
      <x:c r="AM1456" s="35" t="str">
        <x:f t="shared" si="866"/>
      </x:c>
      <x:c r="AN1456" s="34">
        <x:f t="shared" si="885"/>
        <x:v>1.5398451994991889</x:v>
      </x:c>
      <x:c r="AO1456" s="35">
        <x:f t="shared" si="867"/>
        <x:v>-8.6914334378527247E-3</x:v>
      </x:c>
      <x:c r="AP1456" s="31">
        <x:f t="shared" si="868"/>
        <x:v>1</x:v>
      </x:c>
      <x:c r="AQ1456" s="26" t="b">
        <x:f t="shared" si="869"/>
        <x:v>1</x:v>
      </x:c>
    </x:row>
    <x:row r="1457">
      <x:c r="A1457" s="30" t="n">
        <x:f>'净值底稿'!A1419</x:f>
        <x:v>45967</x:v>
      </x:c>
      <x:c r="B1457" s="32" t="n">
        <x:f>'净值底稿'!F1419</x:f>
        <x:v>3.73572423484845</x:v>
      </x:c>
      <x:c r="C1457" s="32" t="n">
        <x:f>'净值底稿'!O1419</x:f>
        <x:v>1.826602284291585</x:v>
      </x:c>
      <x:c r="D1457" s="32" t="n">
        <x:f>'净值底稿'!P1419</x:f>
        <x:v>1.7539</x:v>
      </x:c>
      <x:c r="E1457" s="32" t="n">
        <x:f>'净值底稿'!Q1419</x:f>
        <x:v>3.1925</x:v>
      </x:c>
      <x:c r="F1457" s="33">
        <x:f t="shared" si="870"/>
        <x:v>2.4106134666998846E-2</x:v>
      </x:c>
      <x:c r="G1457" s="33">
        <x:f t="shared" si="871"/>
        <x:v>1.0678465697569361E-2</x:v>
      </x:c>
      <x:c r="H1457" s="33">
        <x:f t="shared" si="872"/>
        <x:v>-5.1287896056528837E-4</x:v>
      </x:c>
      <x:c r="I1457" s="33">
        <x:f t="shared" si="873"/>
        <x:v>8.4657421739267047E-3</x:v>
      </x:c>
      <x:c r="J1457" s="34">
        <x:f t="shared" si="874"/>
        <x:v>0.17433091315772603</x:v>
      </x:c>
      <x:c r="K1457" s="34">
        <x:f t="shared" si="875"/>
        <x:v>0.17369931364736277</x:v>
      </x:c>
      <x:c r="L1457" s="34">
        <x:f t="shared" si="876"/>
        <x:v>1.0431575560853132</x:v>
      </x:c>
      <x:c r="M1457" s="34">
        <x:f t="shared" si="877"/>
        <x:v>0.14186837427398719</x:v>
      </x:c>
      <x:c r="N1457" s="34">
        <x:f t="shared" si="848"/>
        <x:v>1.5330561571643893</x:v>
      </x:c>
      <x:c r="O1457" s="35">
        <x:f t="shared" si="849"/>
        <x:v>0.22701727211925582</x:v>
      </x:c>
      <x:c r="P1457" s="26" t="b">
        <x:f t="shared" si="850"/>
        <x:v>0</x:v>
      </x:c>
      <x:c r="Q1457" s="26" t="b">
        <x:f t="shared" si="851"/>
        <x:v>0</x:v>
      </x:c>
      <x:c r="R1457" s="26" t="b">
        <x:f t="shared" si="852"/>
        <x:v>0</x:v>
      </x:c>
      <x:c r="S1457" s="26" t="b">
        <x:f t="shared" si="878"/>
        <x:v>0</x:v>
      </x:c>
      <x:c r="T1457" s="26" t="str">
        <x:f t="shared" si="879"/>
        <x:v>不调</x:v>
      </x:c>
      <x:c r="U1457" s="34">
        <x:f t="shared" si="853"/>
        <x:v>0.17433091315772603</x:v>
      </x:c>
      <x:c r="V1457" s="34">
        <x:f t="shared" si="854"/>
        <x:v>0.17369931364736277</x:v>
      </x:c>
      <x:c r="W1457" s="34">
        <x:f t="shared" si="855"/>
        <x:v>1.0431575560853132</x:v>
      </x:c>
      <x:c r="X1457" s="34">
        <x:f t="shared" si="856"/>
        <x:v>0.14186837427398719</x:v>
      </x:c>
      <x:c r="Y1457" s="34">
        <x:f t="shared" si="880"/>
        <x:v>0.99998626710299976</x:v>
      </x:c>
      <x:c r="Z1457" s="34">
        <x:f t="shared" si="857"/>
        <x:v>0.17432851908925168</x:v>
      </x:c>
      <x:c r="AA1457" s="34">
        <x:f t="shared" si="858"/>
        <x:v>0.17369692825257943</x:v>
      </x:c>
      <x:c r="AB1457" s="34">
        <x:f t="shared" si="859"/>
        <x:v>1.0431432305100405</x:v>
      </x:c>
      <x:c r="AC1457" s="34">
        <x:f t="shared" si="860"/>
        <x:v>0.14186642601021568</x:v>
      </x:c>
      <x:c r="AD1457" s="34">
        <x:f t="shared" si="861"/>
        <x:v>1.5330351038620873</x:v>
      </x:c>
      <x:c r="AE1457" s="34">
        <x:f t="shared" si="881"/>
        <x:v>1.5398451994991889</x:v>
      </x:c>
      <x:c r="AF1457" s="33">
        <x:f t="shared" si="862"/>
        <x:v>-4.4225845814348519E-3</x:v>
      </x:c>
      <x:c r="AG1457" s="33">
        <x:f t="shared" si="882"/>
        <x:v>4.306276572613843E-3</x:v>
      </x:c>
      <x:c r="AH1457" s="30">
        <x:f t="shared" si="883"/>
        <x:v>45930</x:v>
      </x:c>
      <x:c r="AI1457" s="36">
        <x:f t="shared" si="863"/>
        <x:v>2025</x:v>
      </x:c>
      <x:c r="AJ1457" s="36">
        <x:f t="shared" si="864"/>
        <x:v>11</x:v>
      </x:c>
      <x:c r="AK1457" s="26">
        <x:f t="shared" si="865"/>
        <x:v>0</x:v>
      </x:c>
      <x:c r="AL1457" s="34">
        <x:f t="shared" si="884"/>
        <x:v>1.5299132314314787</x:v>
      </x:c>
      <x:c r="AM1457" s="35" t="str">
        <x:f t="shared" si="866"/>
      </x:c>
      <x:c r="AN1457" s="34">
        <x:f t="shared" si="885"/>
        <x:v>1.5398451994991889</x:v>
      </x:c>
      <x:c r="AO1457" s="35">
        <x:f t="shared" si="867"/>
        <x:v>-4.4225845814348519E-3</x:v>
      </x:c>
      <x:c r="AP1457" s="31">
        <x:f t="shared" si="868"/>
        <x:v>1</x:v>
      </x:c>
      <x:c r="AQ1457" s="26" t="b">
        <x:f t="shared" si="869"/>
        <x:v>1</x:v>
      </x:c>
    </x:row>
    <x:row r="1458">
      <x:c r="A1458" s="30" t="n">
        <x:f>'净值底稿'!A1420</x:f>
        <x:v>45968</x:v>
      </x:c>
      <x:c r="B1458" s="32" t="n">
        <x:f>'净值底稿'!F1420</x:f>
        <x:v>3.6614306729878</x:v>
      </x:c>
      <x:c r="C1458" s="32" t="n">
        <x:f>'净值底稿'!O1420</x:f>
        <x:v>1.8213555744791918</x:v>
      </x:c>
      <x:c r="D1458" s="32" t="n">
        <x:f>'净值底稿'!P1420</x:f>
        <x:v>1.7534</x:v>
      </x:c>
      <x:c r="E1458" s="32" t="n">
        <x:f>'净值底稿'!Q1420</x:f>
        <x:v>3.1936</x:v>
      </x:c>
      <x:c r="F1458" s="33">
        <x:f t="shared" si="870"/>
        <x:v>-1.9887324971047837E-2</x:v>
      </x:c>
      <x:c r="G1458" s="33">
        <x:f t="shared" si="871"/>
        <x:v>-2.8723876333199838E-3</x:v>
      </x:c>
      <x:c r="H1458" s="33">
        <x:f t="shared" si="872"/>
        <x:v>-2.8507896687379741E-4</x:v>
      </x:c>
      <x:c r="I1458" s="33">
        <x:f t="shared" si="873"/>
        <x:v>3.4455755677376132E-4</x:v>
      </x:c>
      <x:c r="J1458" s="34">
        <x:f t="shared" si="874"/>
        <x:v>0.17086159117840222</x:v>
      </x:c>
      <x:c r="K1458" s="34">
        <x:f t="shared" si="875"/>
        <x:v>0.17319800334392105</x:v>
      </x:c>
      <x:c r="L1458" s="34">
        <x:f t="shared" si="876"/>
        <x:v>1.0428458523155852</x:v>
      </x:c>
      <x:c r="M1458" s="34">
        <x:f t="shared" si="877"/>
        <x:v>0.14191530715935</x:v>
      </x:c>
      <x:c r="N1458" s="34">
        <x:f t="shared" si="848"/>
        <x:v>1.5288207539972585</x:v>
      </x:c>
      <x:c r="O1458" s="35">
        <x:f t="shared" si="849"/>
        <x:v>0.22504900827827212</x:v>
      </x:c>
      <x:c r="P1458" s="26" t="b">
        <x:f t="shared" si="850"/>
        <x:v>0</x:v>
      </x:c>
      <x:c r="Q1458" s="26" t="b">
        <x:f t="shared" si="851"/>
        <x:v>0</x:v>
      </x:c>
      <x:c r="R1458" s="26" t="b">
        <x:f t="shared" si="852"/>
        <x:v>0</x:v>
      </x:c>
      <x:c r="S1458" s="26" t="b">
        <x:f t="shared" si="878"/>
        <x:v>0</x:v>
      </x:c>
      <x:c r="T1458" s="26" t="str">
        <x:f t="shared" si="879"/>
        <x:v>不调</x:v>
      </x:c>
      <x:c r="U1458" s="34">
        <x:f t="shared" si="853"/>
        <x:v>0.17086159117840222</x:v>
      </x:c>
      <x:c r="V1458" s="34">
        <x:f t="shared" si="854"/>
        <x:v>0.17319800334392105</x:v>
      </x:c>
      <x:c r="W1458" s="34">
        <x:f t="shared" si="855"/>
        <x:v>1.0428458523155852</x:v>
      </x:c>
      <x:c r="X1458" s="34">
        <x:f t="shared" si="856"/>
        <x:v>0.14191530715935</x:v>
      </x:c>
      <x:c r="Y1458" s="34">
        <x:f t="shared" si="880"/>
        <x:v>0.99998626710299976</x:v>
      </x:c>
      <x:c r="Z1458" s="34">
        <x:f t="shared" si="857"/>
        <x:v>0.17085924475376926</x:v>
      </x:c>
      <x:c r="AA1458" s="34">
        <x:f t="shared" si="858"/>
        <x:v>0.17319562483358047</x:v>
      </x:c>
      <x:c r="AB1458" s="34">
        <x:f t="shared" si="859"/>
        <x:v>1.0428315310209082</x:v>
      </x:c>
      <x:c r="AC1458" s="34">
        <x:f t="shared" si="860"/>
        <x:v>0.14191335825105403</x:v>
      </x:c>
      <x:c r="AD1458" s="34">
        <x:f t="shared" si="861"/>
        <x:v>1.5287997588593121</x:v>
      </x:c>
      <x:c r="AE1458" s="34">
        <x:f t="shared" si="881"/>
        <x:v>1.5398451994991889</x:v>
      </x:c>
      <x:c r="AF1458" s="33">
        <x:f t="shared" si="862"/>
        <x:v>-7.1730850889876185E-3</x:v>
      </x:c>
      <x:c r="AG1458" s="33">
        <x:f t="shared" si="882"/>
        <x:v>-2.7627188654097967E-3</x:v>
      </x:c>
      <x:c r="AH1458" s="30">
        <x:f t="shared" si="883"/>
        <x:v>45930</x:v>
      </x:c>
      <x:c r="AI1458" s="36">
        <x:f t="shared" si="863"/>
        <x:v>2025</x:v>
      </x:c>
      <x:c r="AJ1458" s="36">
        <x:f t="shared" si="864"/>
        <x:v>11</x:v>
      </x:c>
      <x:c r="AK1458" s="26">
        <x:f t="shared" si="865"/>
        <x:v>0</x:v>
      </x:c>
      <x:c r="AL1458" s="34">
        <x:f t="shared" si="884"/>
        <x:v>1.5299132314314787</x:v>
      </x:c>
      <x:c r="AM1458" s="35" t="str">
        <x:f t="shared" si="866"/>
      </x:c>
      <x:c r="AN1458" s="34">
        <x:f t="shared" si="885"/>
        <x:v>1.5398451994991889</x:v>
      </x:c>
      <x:c r="AO1458" s="35">
        <x:f t="shared" si="867"/>
        <x:v>-7.1730850889876185E-3</x:v>
      </x:c>
      <x:c r="AP1458" s="31">
        <x:f t="shared" si="868"/>
        <x:v>1</x:v>
      </x:c>
      <x:c r="AQ1458" s="26" t="b">
        <x:f t="shared" si="869"/>
        <x:v>1</x:v>
      </x:c>
    </x:row>
    <x:row r="1459">
      <x:c r="A1459" s="30" t="n">
        <x:f>'净值底稿'!A1421</x:f>
        <x:v>45971</x:v>
      </x:c>
      <x:c r="B1459" s="32" t="n">
        <x:f>'净值底稿'!F1421</x:f>
        <x:v>3.602036463507775</x:v>
      </x:c>
      <x:c r="C1459" s="32" t="n">
        <x:f>'净值底稿'!O1421</x:f>
        <x:v>1.8251463595622037</x:v>
      </x:c>
      <x:c r="D1459" s="32" t="n">
        <x:f>'净值底稿'!P1421</x:f>
        <x:v>1.7539</x:v>
      </x:c>
      <x:c r="E1459" s="32" t="n">
        <x:f>'净值底稿'!Q1421</x:f>
        <x:v>3.2499</x:v>
      </x:c>
      <x:c r="F1459" s="33">
        <x:f t="shared" si="870"/>
        <x:v>-1.6221585162927044E-2</x:v>
      </x:c>
      <x:c r="G1459" s="33">
        <x:f t="shared" si="871"/>
        <x:v>2.0812987513960657E-3</x:v>
      </x:c>
      <x:c r="H1459" s="33">
        <x:f t="shared" si="872"/>
        <x:v>2.8516026006619732E-4</x:v>
      </x:c>
      <x:c r="I1459" s="33">
        <x:f t="shared" si="873"/>
        <x:v>1.7629008016031955E-2</x:v>
      </x:c>
      <x:c r="J1459" s="34">
        <x:f t="shared" si="874"/>
        <x:v>0.1680876369641226</x:v>
      </x:c>
      <x:c r="K1459" s="34">
        <x:f t="shared" si="875"/>
        <x:v>0.17355609667129387</x:v>
      </x:c>
      <x:c r="L1459" s="34">
        <x:f t="shared" si="876"/>
        <x:v>1.0431289051314994</x:v>
      </x:c>
      <x:c r="M1459" s="34">
        <x:f t="shared" si="877"/>
        <x:v>0.14441514998124388</x:v>
      </x:c>
      <x:c r="N1459" s="34">
        <x:f t="shared" si="848"/>
        <x:v>1.5291877887481595</x:v>
      </x:c>
      <x:c r="O1459" s="35">
        <x:f t="shared" si="849"/>
        <x:v>0.22341515943904874</x:v>
      </x:c>
      <x:c r="P1459" s="26" t="b">
        <x:f t="shared" si="850"/>
        <x:v>0</x:v>
      </x:c>
      <x:c r="Q1459" s="26" t="b">
        <x:f t="shared" si="851"/>
        <x:v>0</x:v>
      </x:c>
      <x:c r="R1459" s="26" t="b">
        <x:f t="shared" si="852"/>
        <x:v>0</x:v>
      </x:c>
      <x:c r="S1459" s="26" t="b">
        <x:f t="shared" si="878"/>
        <x:v>0</x:v>
      </x:c>
      <x:c r="T1459" s="26" t="str">
        <x:f t="shared" si="879"/>
        <x:v>不调</x:v>
      </x:c>
      <x:c r="U1459" s="34">
        <x:f t="shared" si="853"/>
        <x:v>0.1680876369641226</x:v>
      </x:c>
      <x:c r="V1459" s="34">
        <x:f t="shared" si="854"/>
        <x:v>0.17355609667129387</x:v>
      </x:c>
      <x:c r="W1459" s="34">
        <x:f t="shared" si="855"/>
        <x:v>1.0431289051314994</x:v>
      </x:c>
      <x:c r="X1459" s="34">
        <x:f t="shared" si="856"/>
        <x:v>0.14441514998124388</x:v>
      </x:c>
      <x:c r="Y1459" s="34">
        <x:f t="shared" si="880"/>
        <x:v>0.99995880187477393</x:v>
      </x:c>
      <x:c r="Z1459" s="34">
        <x:f t="shared" si="857"/>
        <x:v>0.168080712068606</x:v>
      </x:c>
      <x:c r="AA1459" s="34">
        <x:f t="shared" si="858"/>
        <x:v>0.17354894648548946</x:v>
      </x:c>
      <x:c r="AB1459" s="34">
        <x:f t="shared" si="859"/>
        <x:v>1.0430859301762387</x:v>
      </x:c>
      <x:c r="AC1459" s="34">
        <x:f t="shared" si="860"/>
        <x:v>0.14440920034781041</x:v>
      </x:c>
      <x:c r="AD1459" s="34">
        <x:f t="shared" si="861"/>
        <x:v>1.5291247890781445</x:v>
      </x:c>
      <x:c r="AE1459" s="34">
        <x:f t="shared" si="881"/>
        <x:v>1.5398451994991889</x:v>
      </x:c>
      <x:c r="AF1459" s="33">
        <x:f t="shared" si="862"/>
        <x:v>-6.9620052876295802E-3</x:v>
      </x:c>
      <x:c r="AG1459" s="33">
        <x:f t="shared" si="882"/>
        <x:v>2.1260483392215868E-4</x:v>
      </x:c>
      <x:c r="AH1459" s="30">
        <x:f t="shared" si="883"/>
        <x:v>45930</x:v>
      </x:c>
      <x:c r="AI1459" s="36">
        <x:f t="shared" si="863"/>
        <x:v>2025</x:v>
      </x:c>
      <x:c r="AJ1459" s="36">
        <x:f t="shared" si="864"/>
        <x:v>11</x:v>
      </x:c>
      <x:c r="AK1459" s="26">
        <x:f t="shared" si="865"/>
        <x:v>0</x:v>
      </x:c>
      <x:c r="AL1459" s="34">
        <x:f t="shared" si="884"/>
        <x:v>1.5299132314314787</x:v>
      </x:c>
      <x:c r="AM1459" s="35" t="str">
        <x:f t="shared" si="866"/>
      </x:c>
      <x:c r="AN1459" s="34">
        <x:f t="shared" si="885"/>
        <x:v>1.5398451994991889</x:v>
      </x:c>
      <x:c r="AO1459" s="35">
        <x:f t="shared" si="867"/>
        <x:v>-6.9620052876295802E-3</x:v>
      </x:c>
      <x:c r="AP1459" s="31">
        <x:f t="shared" si="868"/>
        <x:v>1</x:v>
      </x:c>
      <x:c r="AQ1459" s="26" t="b">
        <x:f t="shared" si="869"/>
        <x:v>1</x:v>
      </x:c>
    </x:row>
    <x:row r="1460">
      <x:c r="A1460" s="30" t="n">
        <x:f>'净值底稿'!A1422</x:f>
        <x:v>45972</x:v>
      </x:c>
      <x:c r="B1460" s="32" t="n">
        <x:f>'净值底稿'!F1422</x:f>
        <x:v>3.5216071932074</x:v>
      </x:c>
      <x:c r="C1460" s="32" t="n">
        <x:f>'净值底稿'!O1422</x:f>
        <x:v>1.8185777837883221</x:v>
      </x:c>
      <x:c r="D1460" s="32" t="n">
        <x:f>'净值底稿'!P1422</x:f>
        <x:v>1.7542</x:v>
      </x:c>
      <x:c r="E1460" s="32" t="n">
        <x:f>'净值底稿'!Q1422</x:f>
        <x:v>3.2924</x:v>
      </x:c>
      <x:c r="F1460" s="33">
        <x:f t="shared" si="870"/>
        <x:v>-2.2328832901944207E-2</x:v>
      </x:c>
      <x:c r="G1460" s="33">
        <x:f t="shared" si="871"/>
        <x:v>-3.5989309785858792E-3</x:v>
      </x:c>
      <x:c r="H1460" s="33">
        <x:f t="shared" si="872"/>
        <x:v>1.7104738012418963E-4</x:v>
      </x:c>
      <x:c r="I1460" s="33">
        <x:f t="shared" si="873"/>
        <x:v>1.3077325456168021E-2</x:v>
      </x:c>
      <x:c r="J1460" s="34">
        <x:f t="shared" si="874"/>
        <x:v>0.16432766593478632</x:v>
      </x:c>
      <x:c r="K1460" s="34">
        <x:f t="shared" si="875"/>
        <x:v>0.17292435580568188</x:v>
      </x:c>
      <x:c r="L1460" s="34">
        <x:f t="shared" si="876"/>
        <x:v>1.0432643472918397</x:v>
      </x:c>
      <x:c r="M1460" s="34">
        <x:f t="shared" si="877"/>
        <x:v>0.14629768645962368</x:v>
      </x:c>
      <x:c r="N1460" s="34">
        <x:f t="shared" si="848"/>
        <x:v>1.5268140554919316</x:v>
      </x:c>
      <x:c r="O1460" s="35">
        <x:f t="shared" si="849"/>
        <x:v>0.22088611283566376</x:v>
      </x:c>
      <x:c r="P1460" s="26" t="b">
        <x:f t="shared" si="850"/>
        <x:v>0</x:v>
      </x:c>
      <x:c r="Q1460" s="26" t="b">
        <x:f t="shared" si="851"/>
        <x:v>0</x:v>
      </x:c>
      <x:c r="R1460" s="26" t="b">
        <x:f t="shared" si="852"/>
        <x:v>0</x:v>
      </x:c>
      <x:c r="S1460" s="26" t="b">
        <x:f t="shared" si="878"/>
        <x:v>0</x:v>
      </x:c>
      <x:c r="T1460" s="26" t="str">
        <x:f t="shared" si="879"/>
        <x:v>不调</x:v>
      </x:c>
      <x:c r="U1460" s="34">
        <x:f t="shared" si="853"/>
        <x:v>0.16432766593478632</x:v>
      </x:c>
      <x:c r="V1460" s="34">
        <x:f t="shared" si="854"/>
        <x:v>0.17292435580568188</x:v>
      </x:c>
      <x:c r="W1460" s="34">
        <x:f t="shared" si="855"/>
        <x:v>1.0432643472918397</x:v>
      </x:c>
      <x:c r="X1460" s="34">
        <x:f t="shared" si="856"/>
        <x:v>0.14629768645962368</x:v>
      </x:c>
      <x:c r="Y1460" s="34">
        <x:f t="shared" si="880"/>
        <x:v>0.99998626710299976</x:v>
      </x:c>
      <x:c r="Z1460" s="34">
        <x:f t="shared" si="857"/>
        <x:v>0.16432540923987574</x:v>
      </x:c>
      <x:c r="AA1460" s="34">
        <x:f t="shared" si="858"/>
        <x:v>0.17292198105331477</x:v>
      </x:c>
      <x:c r="AB1460" s="34">
        <x:f t="shared" si="859"/>
        <x:v>1.0432500202500143</x:v>
      </x:c>
      <x:c r="AC1460" s="34">
        <x:f t="shared" si="860"/>
        <x:v>0.14629567736856416</x:v>
      </x:c>
      <x:c r="AD1460" s="34">
        <x:f t="shared" si="861"/>
        <x:v>1.526793087911769</x:v>
      </x:c>
      <x:c r="AE1460" s="34">
        <x:f t="shared" si="881"/>
        <x:v>1.5398451994991889</x:v>
      </x:c>
      <x:c r="AF1460" s="33">
        <x:f t="shared" si="862"/>
        <x:v>-8.476249165607519E-3</x:v>
      </x:c>
      <x:c r="AG1460" s="33">
        <x:f t="shared" si="882"/>
        <x:v>-1.5248599610899749E-3</x:v>
      </x:c>
      <x:c r="AH1460" s="30">
        <x:f t="shared" si="883"/>
        <x:v>45930</x:v>
      </x:c>
      <x:c r="AI1460" s="36">
        <x:f t="shared" si="863"/>
        <x:v>2025</x:v>
      </x:c>
      <x:c r="AJ1460" s="36">
        <x:f t="shared" si="864"/>
        <x:v>11</x:v>
      </x:c>
      <x:c r="AK1460" s="26">
        <x:f t="shared" si="865"/>
        <x:v>0</x:v>
      </x:c>
      <x:c r="AL1460" s="34">
        <x:f t="shared" si="884"/>
        <x:v>1.5299132314314787</x:v>
      </x:c>
      <x:c r="AM1460" s="35" t="str">
        <x:f t="shared" si="866"/>
      </x:c>
      <x:c r="AN1460" s="34">
        <x:f t="shared" si="885"/>
        <x:v>1.5398451994991889</x:v>
      </x:c>
      <x:c r="AO1460" s="35">
        <x:f t="shared" si="867"/>
        <x:v>-8.476249165607519E-3</x:v>
      </x:c>
      <x:c r="AP1460" s="31">
        <x:f t="shared" si="868"/>
        <x:v>1</x:v>
      </x:c>
      <x:c r="AQ1460" s="26" t="b">
        <x:f t="shared" si="869"/>
        <x:v>1</x:v>
      </x:c>
    </x:row>
    <x:row r="1461">
      <x:c r="A1461" s="30" t="n">
        <x:f>'净值底稿'!A1423</x:f>
        <x:v>45973</x:v>
      </x:c>
      <x:c r="B1461" s="32" t="n">
        <x:f>'净值底稿'!F1423</x:f>
        <x:v>3.529354653328825</x:v>
      </x:c>
      <x:c r="C1461" s="32" t="n">
        <x:f>'净值底稿'!O1423</x:f>
        <x:v>1.8113358959238741</x:v>
      </x:c>
      <x:c r="D1461" s="32" t="n">
        <x:f>'净值底稿'!P1423</x:f>
        <x:v>1.7548</x:v>
      </x:c>
      <x:c r="E1461" s="32" t="n">
        <x:f>'净值底稿'!Q1423</x:f>
        <x:v>3.2857</x:v>
      </x:c>
      <x:c r="F1461" s="33">
        <x:f t="shared" si="870"/>
        <x:v>2.1999785031019403E-3</x:v>
      </x:c>
      <x:c r="G1461" s="33">
        <x:f t="shared" si="871"/>
        <x:v>-3.9821710839127444E-3</x:v>
      </x:c>
      <x:c r="H1461" s="33">
        <x:f t="shared" si="872"/>
        <x:v>3.4203625584305897E-4</x:v>
      </x:c>
      <x:c r="I1461" s="33">
        <x:f t="shared" si="873"/>
        <x:v>-2.0349896731868267E-3</x:v>
      </x:c>
      <x:c r="J1461" s="34">
        <x:f t="shared" si="874"/>
        <x:v>0.16468692160771689</x:v>
      </x:c>
      <x:c r="K1461" s="34">
        <x:f t="shared" si="875"/>
        <x:v>0.17223337614059137</x:v>
      </x:c>
      <x:c r="L1461" s="34">
        <x:f t="shared" si="876"/>
        <x:v>1.0436068495808488</x:v>
      </x:c>
      <x:c r="M1461" s="34">
        <x:f t="shared" si="877"/>
        <x:v>0.14599796717588726</x:v>
      </x:c>
      <x:c r="N1461" s="34">
        <x:f t="shared" si="848"/>
        <x:v>1.5265251145050445</x:v>
      </x:c>
      <x:c r="O1461" s="35">
        <x:f t="shared" si="849"/>
        <x:v>0.22071061559806054</x:v>
      </x:c>
      <x:c r="P1461" s="26" t="b">
        <x:f t="shared" si="850"/>
        <x:v>0</x:v>
      </x:c>
      <x:c r="Q1461" s="26" t="b">
        <x:f t="shared" si="851"/>
        <x:v>0</x:v>
      </x:c>
      <x:c r="R1461" s="26" t="b">
        <x:f t="shared" si="852"/>
        <x:v>0</x:v>
      </x:c>
      <x:c r="S1461" s="26" t="b">
        <x:f t="shared" si="878"/>
        <x:v>0</x:v>
      </x:c>
      <x:c r="T1461" s="26" t="str">
        <x:f t="shared" si="879"/>
        <x:v>不调</x:v>
      </x:c>
      <x:c r="U1461" s="34">
        <x:f t="shared" si="853"/>
        <x:v>0.16468692160771689</x:v>
      </x:c>
      <x:c r="V1461" s="34">
        <x:f t="shared" si="854"/>
        <x:v>0.17223337614059137</x:v>
      </x:c>
      <x:c r="W1461" s="34">
        <x:f t="shared" si="855"/>
        <x:v>1.0436068495808488</x:v>
      </x:c>
      <x:c r="X1461" s="34">
        <x:f t="shared" si="856"/>
        <x:v>0.14599796717588726</x:v>
      </x:c>
      <x:c r="Y1461" s="34">
        <x:f t="shared" si="880"/>
        <x:v>0.99998626710299976</x:v>
      </x:c>
      <x:c r="Z1461" s="34">
        <x:f t="shared" si="857"/>
        <x:v>0.16468465997918516</x:v>
      </x:c>
      <x:c r="AA1461" s="34">
        <x:f t="shared" si="858"/>
        <x:v>0.17223101087737683</x:v>
      </x:c>
      <x:c r="AB1461" s="34">
        <x:f t="shared" si="859"/>
        <x:v>1.0435925178354748</x:v>
      </x:c>
      <x:c r="AC1461" s="34">
        <x:f t="shared" si="860"/>
        <x:v>0.14599596220084179</x:v>
      </x:c>
      <x:c r="AD1461" s="34">
        <x:f t="shared" si="861"/>
        <x:v>1.5265041508928785</x:v>
      </x:c>
      <x:c r="AE1461" s="34">
        <x:f t="shared" si="881"/>
        <x:v>1.5398451994991889</x:v>
      </x:c>
      <x:c r="AF1461" s="33">
        <x:f t="shared" si="862"/>
        <x:v>-8.6638894680123313E-3</x:v>
      </x:c>
      <x:c r="AG1461" s="33">
        <x:f t="shared" si="882"/>
        <x:v>-1.8924438496492613E-4</x:v>
      </x:c>
      <x:c r="AH1461" s="30">
        <x:f t="shared" si="883"/>
        <x:v>45930</x:v>
      </x:c>
      <x:c r="AI1461" s="36">
        <x:f t="shared" si="863"/>
        <x:v>2025</x:v>
      </x:c>
      <x:c r="AJ1461" s="36">
        <x:f t="shared" si="864"/>
        <x:v>11</x:v>
      </x:c>
      <x:c r="AK1461" s="26">
        <x:f t="shared" si="865"/>
        <x:v>0</x:v>
      </x:c>
      <x:c r="AL1461" s="34">
        <x:f t="shared" si="884"/>
        <x:v>1.5299132314314787</x:v>
      </x:c>
      <x:c r="AM1461" s="35" t="str">
        <x:f t="shared" si="866"/>
      </x:c>
      <x:c r="AN1461" s="34">
        <x:f t="shared" si="885"/>
        <x:v>1.5398451994991889</x:v>
      </x:c>
      <x:c r="AO1461" s="35">
        <x:f t="shared" si="867"/>
        <x:v>-8.6638894680123313E-3</x:v>
      </x:c>
      <x:c r="AP1461" s="31">
        <x:f t="shared" si="868"/>
        <x:v>1</x:v>
      </x:c>
      <x:c r="AQ1461" s="26" t="b">
        <x:f t="shared" si="869"/>
        <x:v>1</x:v>
      </x:c>
    </x:row>
    <x:row r="1462">
      <x:c r="A1462" s="30" t="n">
        <x:f>'净值底稿'!A1424</x:f>
        <x:v>45974</x:v>
      </x:c>
      <x:c r="B1462" s="32" t="n">
        <x:f>'净值底稿'!F1424</x:f>
        <x:v>3.54077550064775</x:v>
      </x:c>
      <x:c r="C1462" s="32" t="n">
        <x:f>'净值底稿'!O1424</x:f>
        <x:v>1.8340543621076164</x:v>
      </x:c>
      <x:c r="D1462" s="32" t="n">
        <x:f>'净值底稿'!P1424</x:f>
        <x:v>1.7545</x:v>
      </x:c>
      <x:c r="E1462" s="32" t="n">
        <x:f>'净值底稿'!Q1424</x:f>
        <x:v>3.3338</x:v>
      </x:c>
      <x:c r="F1462" s="33">
        <x:f t="shared" si="870"/>
        <x:v>3.2359591032182777E-3</x:v>
      </x:c>
      <x:c r="G1462" s="33">
        <x:f t="shared" si="871"/>
        <x:v>1.2542381694564009E-2</x:v>
      </x:c>
      <x:c r="H1462" s="33">
        <x:f t="shared" si="872"/>
        <x:v>-1.7095965352176279E-4</x:v>
      </x:c>
      <x:c r="I1462" s="33">
        <x:f t="shared" si="873"/>
        <x:v>1.4639194083452711E-2</x:v>
      </x:c>
      <x:c r="J1462" s="34">
        <x:f t="shared" si="874"/>
        <x:v>0.16521757280380522</x:v>
      </x:c>
      <x:c r="K1462" s="34">
        <x:f t="shared" si="875"/>
        <x:v>0.1743911979554415</x:v>
      </x:c>
      <x:c r="L1462" s="34">
        <x:f t="shared" si="876"/>
        <x:v>1.0434141056202078</x:v>
      </x:c>
      <x:c r="M1462" s="34">
        <x:f t="shared" si="877"/>
        <x:v>0.14813322542690036</x:v>
      </x:c>
      <x:c r="N1462" s="34">
        <x:f t="shared" si="848"/>
        <x:v>1.5311561018063549</x:v>
      </x:c>
      <x:c r="O1462" s="35">
        <x:f t="shared" si="849"/>
        <x:v>0.22179892067085724</x:v>
      </x:c>
      <x:c r="P1462" s="26" t="b">
        <x:f t="shared" si="850"/>
        <x:v>0</x:v>
      </x:c>
      <x:c r="Q1462" s="26" t="b">
        <x:f t="shared" si="851"/>
        <x:v>0</x:v>
      </x:c>
      <x:c r="R1462" s="26" t="b">
        <x:f t="shared" si="852"/>
        <x:v>0</x:v>
      </x:c>
      <x:c r="S1462" s="26" t="b">
        <x:f t="shared" si="878"/>
        <x:v>0</x:v>
      </x:c>
      <x:c r="T1462" s="26" t="str">
        <x:f t="shared" si="879"/>
        <x:v>不调</x:v>
      </x:c>
      <x:c r="U1462" s="34">
        <x:f t="shared" si="853"/>
        <x:v>0.16521757280380522</x:v>
      </x:c>
      <x:c r="V1462" s="34">
        <x:f t="shared" si="854"/>
        <x:v>0.1743911979554415</x:v>
      </x:c>
      <x:c r="W1462" s="34">
        <x:f t="shared" si="855"/>
        <x:v>1.0434141056202078</x:v>
      </x:c>
      <x:c r="X1462" s="34">
        <x:f t="shared" si="856"/>
        <x:v>0.14813322542690036</x:v>
      </x:c>
      <x:c r="Y1462" s="34">
        <x:f t="shared" si="880"/>
        <x:v>0.99998626710299976</x:v>
      </x:c>
      <x:c r="Z1462" s="34">
        <x:f t="shared" si="857"/>
        <x:v>0.16521530388789529</x:v>
      </x:c>
      <x:c r="AA1462" s="34">
        <x:f t="shared" si="858"/>
        <x:v>0.17438880305908222</x:v>
      </x:c>
      <x:c r="AB1462" s="34">
        <x:f t="shared" si="859"/>
        <x:v>1.0433997765217666</x:v>
      </x:c>
      <x:c r="AC1462" s="34">
        <x:f t="shared" si="860"/>
        <x:v>0.14813119112857326</x:v>
      </x:c>
      <x:c r="AD1462" s="34">
        <x:f t="shared" si="861"/>
        <x:v>1.5311350745973173</x:v>
      </x:c>
      <x:c r="AE1462" s="34">
        <x:f t="shared" si="881"/>
        <x:v>1.5398451994991889</x:v>
      </x:c>
      <x:c r="AF1462" s="33">
        <x:f t="shared" si="862"/>
        <x:v>-5.6564938506185047E-3</x:v>
      </x:c>
      <x:c r="AG1462" s="33">
        <x:f t="shared" si="882"/>
        <x:v>3.033679077603546E-3</x:v>
      </x:c>
      <x:c r="AH1462" s="30">
        <x:f t="shared" si="883"/>
        <x:v>45930</x:v>
      </x:c>
      <x:c r="AI1462" s="36">
        <x:f t="shared" si="863"/>
        <x:v>2025</x:v>
      </x:c>
      <x:c r="AJ1462" s="36">
        <x:f t="shared" si="864"/>
        <x:v>11</x:v>
      </x:c>
      <x:c r="AK1462" s="26">
        <x:f t="shared" si="865"/>
        <x:v>0</x:v>
      </x:c>
      <x:c r="AL1462" s="34">
        <x:f t="shared" si="884"/>
        <x:v>1.5299132314314787</x:v>
      </x:c>
      <x:c r="AM1462" s="35" t="str">
        <x:f t="shared" si="866"/>
      </x:c>
      <x:c r="AN1462" s="34">
        <x:f t="shared" si="885"/>
        <x:v>1.5398451994991889</x:v>
      </x:c>
      <x:c r="AO1462" s="35">
        <x:f t="shared" si="867"/>
        <x:v>-5.6564938506185047E-3</x:v>
      </x:c>
      <x:c r="AP1462" s="31">
        <x:f t="shared" si="868"/>
        <x:v>1</x:v>
      </x:c>
      <x:c r="AQ1462" s="26" t="b">
        <x:f t="shared" si="869"/>
        <x:v>1</x:v>
      </x:c>
    </x:row>
    <x:row r="1463">
      <x:c r="A1463" s="30" t="n">
        <x:f>'净值底稿'!A1425</x:f>
        <x:v>45975</x:v>
      </x:c>
      <x:c r="B1463" s="32" t="n">
        <x:f>'净值底稿'!F1425</x:f>
        <x:v>3.427267553737875</x:v>
      </x:c>
      <x:c r="C1463" s="32" t="n">
        <x:f>'净值底稿'!O1425</x:f>
        <x:v>1.814475644177554</x:v>
      </x:c>
      <x:c r="D1463" s="32" t="n">
        <x:f>'净值底稿'!P1425</x:f>
        <x:v>1.7546</x:v>
      </x:c>
      <x:c r="E1463" s="32" t="n">
        <x:f>'净值底稿'!Q1425</x:f>
        <x:v>3.2985</x:v>
      </x:c>
      <x:c r="F1463" s="33">
        <x:f t="shared" si="870"/>
        <x:v>-3.2057369039384054E-2</x:v>
      </x:c>
      <x:c r="G1463" s="33">
        <x:f t="shared" si="871"/>
        <x:v>-1.0675102294985028E-2</x:v>
      </x:c>
      <x:c r="H1463" s="33">
        <x:f t="shared" si="872"/>
        <x:v>5.6996295240807626E-5</x:v>
      </x:c>
      <x:c r="I1463" s="33">
        <x:f t="shared" si="873"/>
        <x:v>-1.0588517607534875E-2</x:v>
      </x:c>
      <x:c r="J1463" s="34">
        <x:f t="shared" si="874"/>
        <x:v>0.15991893592020706</x:v>
      </x:c>
      <x:c r="K1463" s="34">
        <x:f t="shared" si="875"/>
        <x:v>0.17252718474732651</x:v>
      </x:c>
      <x:c r="L1463" s="34">
        <x:f t="shared" si="876"/>
        <x:v>1.0434592464434835</x:v>
      </x:c>
      <x:c r="M1463" s="34">
        <x:f t="shared" si="877"/>
        <x:v>0.14656270140308325</x:v>
      </x:c>
      <x:c r="N1463" s="34">
        <x:f t="shared" si="848"/>
        <x:v>1.5224680685141003</x:v>
      </x:c>
      <x:c r="O1463" s="35">
        <x:f t="shared" si="849"/>
        <x:v>0.2183599955511675</x:v>
      </x:c>
      <x:c r="P1463" s="26" t="b">
        <x:f t="shared" si="850"/>
        <x:v>0</x:v>
      </x:c>
      <x:c r="Q1463" s="26" t="b">
        <x:f t="shared" si="851"/>
        <x:v>0</x:v>
      </x:c>
      <x:c r="R1463" s="26" t="b">
        <x:f t="shared" si="852"/>
        <x:v>0</x:v>
      </x:c>
      <x:c r="S1463" s="26" t="b">
        <x:f t="shared" si="878"/>
        <x:v>0</x:v>
      </x:c>
      <x:c r="T1463" s="26" t="str">
        <x:f t="shared" si="879"/>
        <x:v>不调</x:v>
      </x:c>
      <x:c r="U1463" s="34">
        <x:f t="shared" si="853"/>
        <x:v>0.15991893592020706</x:v>
      </x:c>
      <x:c r="V1463" s="34">
        <x:f t="shared" si="854"/>
        <x:v>0.17252718474732651</x:v>
      </x:c>
      <x:c r="W1463" s="34">
        <x:f t="shared" si="855"/>
        <x:v>1.0434592464434835</x:v>
      </x:c>
      <x:c r="X1463" s="34">
        <x:f t="shared" si="856"/>
        <x:v>0.14656270140308325</x:v>
      </x:c>
      <x:c r="Y1463" s="34">
        <x:f t="shared" si="880"/>
        <x:v>0.99998626710299976</x:v>
      </x:c>
      <x:c r="Z1463" s="34">
        <x:f t="shared" si="857"/>
        <x:v>0.15991673976993168</x:v>
      </x:c>
      <x:c r="AA1463" s="34">
        <x:f t="shared" si="858"/>
        <x:v>0.17252481544926862</x:v>
      </x:c>
      <x:c r="AB1463" s="34">
        <x:f t="shared" si="859"/>
        <x:v>1.0434449167251281</x:v>
      </x:c>
      <x:c r="AC1463" s="34">
        <x:f t="shared" si="860"/>
        <x:v>0.1465606886726008</x:v>
      </x:c>
      <x:c r="AD1463" s="34">
        <x:f t="shared" si="861"/>
        <x:v>1.5224471606169292</x:v>
      </x:c>
      <x:c r="AE1463" s="34">
        <x:f t="shared" si="881"/>
        <x:v>1.5398451994991889</x:v>
      </x:c>
      <x:c r="AF1463" s="33">
        <x:f t="shared" si="862"/>
        <x:v>-1.1298563575038667E-2</x:v>
      </x:c>
      <x:c r="AG1463" s="33">
        <x:f t="shared" si="882"/>
        <x:v>-5.6741656072851754E-3</x:v>
      </x:c>
      <x:c r="AH1463" s="30">
        <x:f t="shared" si="883"/>
        <x:v>45930</x:v>
      </x:c>
      <x:c r="AI1463" s="36">
        <x:f t="shared" si="863"/>
        <x:v>2025</x:v>
      </x:c>
      <x:c r="AJ1463" s="36">
        <x:f t="shared" si="864"/>
        <x:v>11</x:v>
      </x:c>
      <x:c r="AK1463" s="26">
        <x:f t="shared" si="865"/>
        <x:v>0</x:v>
      </x:c>
      <x:c r="AL1463" s="34">
        <x:f t="shared" si="884"/>
        <x:v>1.5299132314314787</x:v>
      </x:c>
      <x:c r="AM1463" s="35" t="str">
        <x:f t="shared" si="866"/>
      </x:c>
      <x:c r="AN1463" s="34">
        <x:f t="shared" si="885"/>
        <x:v>1.5398451994991889</x:v>
      </x:c>
      <x:c r="AO1463" s="35">
        <x:f t="shared" si="867"/>
        <x:v>-1.1298563575038667E-2</x:v>
      </x:c>
      <x:c r="AP1463" s="31">
        <x:f t="shared" si="868"/>
        <x:v>1</x:v>
      </x:c>
      <x:c r="AQ1463" s="26" t="b">
        <x:f t="shared" si="869"/>
        <x:v>1</x:v>
      </x:c>
    </x:row>
    <x:row r="1464">
      <x:c r="A1464" s="30" t="n">
        <x:f>'净值底稿'!A1426</x:f>
        <x:v>45978</x:v>
      </x:c>
      <x:c r="B1464" s="32" t="n">
        <x:f>'净值底稿'!F1426</x:f>
        <x:v>3.435621539028975</x:v>
      </x:c>
      <x:c r="C1464" s="32" t="n">
        <x:f>'净值底稿'!O1426</x:f>
        <x:v>1.812255727187557</x:v>
      </x:c>
      <x:c r="D1464" s="32" t="n">
        <x:f>'净值底稿'!P1426</x:f>
        <x:v>1.7554</x:v>
      </x:c>
      <x:c r="E1464" s="32" t="n">
        <x:f>'净值底稿'!Q1426</x:f>
        <x:v>3.2391</x:v>
      </x:c>
      <x:c r="F1464" s="33">
        <x:f t="shared" si="870"/>
        <x:v>2.4375060190409137E-3</x:v>
      </x:c>
      <x:c r="G1464" s="33">
        <x:f t="shared" si="871"/>
        <x:v>-1.2234482160841109E-3</x:v>
      </x:c>
      <x:c r="H1464" s="33">
        <x:f t="shared" si="872"/>
        <x:v>4.559443747862435E-4</x:v>
      </x:c>
      <x:c r="I1464" s="33">
        <x:f t="shared" si="873"/>
        <x:v>-1.8008185538881394E-2</x:v>
      </x:c>
      <x:c r="J1464" s="34">
        <x:f t="shared" si="874"/>
        <x:v>0.16030653778566628</x:v>
      </x:c>
      <x:c r="K1464" s="34">
        <x:f t="shared" si="875"/>
        <x:v>0.17231374027157698</x:v>
      </x:c>
      <x:c r="L1464" s="34">
        <x:f t="shared" si="876"/>
        <x:v>1.0439206695653083</x:v>
      </x:c>
      <x:c r="M1464" s="34">
        <x:f t="shared" si="877"/>
        <x:v>0.14392139659827838</x:v>
      </x:c>
      <x:c r="N1464" s="34">
        <x:f t="shared" si="848"/>
        <x:v>1.5204623442208298</x:v>
      </x:c>
      <x:c r="O1464" s="35">
        <x:f t="shared" si="849"/>
        <x:v>0.21876258844654028</x:v>
      </x:c>
      <x:c r="P1464" s="26" t="b">
        <x:f t="shared" si="850"/>
        <x:v>0</x:v>
      </x:c>
      <x:c r="Q1464" s="26" t="b">
        <x:f t="shared" si="851"/>
        <x:v>0</x:v>
      </x:c>
      <x:c r="R1464" s="26" t="b">
        <x:f t="shared" si="852"/>
        <x:v>0</x:v>
      </x:c>
      <x:c r="S1464" s="26" t="b">
        <x:f t="shared" si="878"/>
        <x:v>0</x:v>
      </x:c>
      <x:c r="T1464" s="26" t="str">
        <x:f t="shared" si="879"/>
        <x:v>不调</x:v>
      </x:c>
      <x:c r="U1464" s="34">
        <x:f t="shared" si="853"/>
        <x:v>0.16030653778566628</x:v>
      </x:c>
      <x:c r="V1464" s="34">
        <x:f t="shared" si="854"/>
        <x:v>0.17231374027157698</x:v>
      </x:c>
      <x:c r="W1464" s="34">
        <x:f t="shared" si="855"/>
        <x:v>1.0439206695653083</x:v>
      </x:c>
      <x:c r="X1464" s="34">
        <x:f t="shared" si="856"/>
        <x:v>0.14392139659827838</x:v>
      </x:c>
      <x:c r="Y1464" s="34">
        <x:f t="shared" si="880"/>
        <x:v>0.99995880187477393</x:v>
      </x:c>
      <x:c r="Z1464" s="34">
        <x:f t="shared" si="857"/>
        <x:v>0.16029993345684804</x:v>
      </x:c>
      <x:c r="AA1464" s="34">
        <x:f t="shared" si="858"/>
        <x:v>0.1723066412685271</x:v>
      </x:c>
      <x:c r="AB1464" s="34">
        <x:f t="shared" si="859"/>
        <x:v>1.0438776619908374</x:v>
      </x:c>
      <x:c r="AC1464" s="34">
        <x:f t="shared" si="860"/>
        <x:v>0.1439154673065586</x:v>
      </x:c>
      <x:c r="AD1464" s="34">
        <x:f t="shared" si="861"/>
        <x:v>1.520399704022771</x:v>
      </x:c>
      <x:c r="AE1464" s="34">
        <x:f t="shared" si="881"/>
        <x:v>1.5398451994991889</x:v>
      </x:c>
      <x:c r="AF1464" s="33">
        <x:f t="shared" si="862"/>
        <x:v>-1.2628214500225221E-2</x:v>
      </x:c>
      <x:c r="AG1464" s="33">
        <x:f t="shared" si="882"/>
        <x:v>-1.344845750396062E-3</x:v>
      </x:c>
      <x:c r="AH1464" s="30">
        <x:f t="shared" si="883"/>
        <x:v>45930</x:v>
      </x:c>
      <x:c r="AI1464" s="36">
        <x:f t="shared" si="863"/>
        <x:v>2025</x:v>
      </x:c>
      <x:c r="AJ1464" s="36">
        <x:f t="shared" si="864"/>
        <x:v>11</x:v>
      </x:c>
      <x:c r="AK1464" s="26">
        <x:f t="shared" si="865"/>
        <x:v>0</x:v>
      </x:c>
      <x:c r="AL1464" s="34">
        <x:f t="shared" si="884"/>
        <x:v>1.5299132314314787</x:v>
      </x:c>
      <x:c r="AM1464" s="35" t="str">
        <x:f t="shared" si="866"/>
      </x:c>
      <x:c r="AN1464" s="34">
        <x:f t="shared" si="885"/>
        <x:v>1.5398451994991889</x:v>
      </x:c>
      <x:c r="AO1464" s="35">
        <x:f t="shared" si="867"/>
        <x:v>-1.2628214500225221E-2</x:v>
      </x:c>
      <x:c r="AP1464" s="31">
        <x:f t="shared" si="868"/>
        <x:v>1</x:v>
      </x:c>
      <x:c r="AQ1464" s="26" t="b">
        <x:f t="shared" si="869"/>
        <x:v>1</x:v>
      </x:c>
    </x:row>
    <x:row r="1465">
      <x:c r="A1465" s="30" t="n">
        <x:f>'净值底稿'!A1427</x:f>
        <x:v>45979</x:v>
      </x:c>
      <x:c r="B1465" s="32" t="n">
        <x:f>'净值底稿'!F1427</x:f>
        <x:v>3.428245531946825</x:v>
      </x:c>
      <x:c r="C1465" s="32" t="n">
        <x:f>'净值底稿'!O1427</x:f>
        <x:v>1.7968657411353586</x:v>
      </x:c>
      <x:c r="D1465" s="32" t="n">
        <x:f>'净值底稿'!P1427</x:f>
        <x:v>1.7557</x:v>
      </x:c>
      <x:c r="E1465" s="32" t="n">
        <x:f>'净值底稿'!Q1427</x:f>
        <x:v>3.1908</x:v>
      </x:c>
      <x:c r="F1465" s="33">
        <x:f t="shared" si="870"/>
        <x:v>-2.1469207240547572E-3</x:v>
      </x:c>
      <x:c r="G1465" s="33">
        <x:f t="shared" si="871"/>
        <x:v>-8.4921712875931643E-3</x:v>
      </x:c>
      <x:c r="H1465" s="33">
        <x:f t="shared" si="872"/>
        <x:v>1.7090121909535405E-4</x:v>
      </x:c>
      <x:c r="I1465" s="33">
        <x:f t="shared" si="873"/>
        <x:v>-1.4911549504492028E-2</x:v>
      </x:c>
      <x:c r="J1465" s="34">
        <x:f t="shared" si="874"/>
        <x:v>0.15995578220764492</x:v>
      </x:c>
      <x:c r="K1465" s="34">
        <x:f t="shared" si="875"/>
        <x:v>0.1708433837568849</x:v>
      </x:c>
      <x:c r="L1465" s="34">
        <x:f t="shared" si="876"/>
        <x:v>1.0440560619558581</x:v>
      </x:c>
      <x:c r="M1465" s="34">
        <x:f t="shared" si="877"/>
        <x:v>0.14176946469135476</x:v>
      </x:c>
      <x:c r="N1465" s="34">
        <x:f t="shared" si="848"/>
        <x:v>1.5166246926117428</x:v>
      </x:c>
      <x:c r="O1465" s="35">
        <x:f t="shared" si="849"/>
        <x:v>0.21811537658329205</x:v>
      </x:c>
      <x:c r="P1465" s="26" t="b">
        <x:f t="shared" si="850"/>
        <x:v>0</x:v>
      </x:c>
      <x:c r="Q1465" s="26" t="b">
        <x:f t="shared" si="851"/>
        <x:v>0</x:v>
      </x:c>
      <x:c r="R1465" s="26" t="b">
        <x:f t="shared" si="852"/>
        <x:v>0</x:v>
      </x:c>
      <x:c r="S1465" s="26" t="b">
        <x:f t="shared" si="878"/>
        <x:v>0</x:v>
      </x:c>
      <x:c r="T1465" s="26" t="str">
        <x:f t="shared" si="879"/>
        <x:v>不调</x:v>
      </x:c>
      <x:c r="U1465" s="34">
        <x:f t="shared" si="853"/>
        <x:v>0.15995578220764492</x:v>
      </x:c>
      <x:c r="V1465" s="34">
        <x:f t="shared" si="854"/>
        <x:v>0.1708433837568849</x:v>
      </x:c>
      <x:c r="W1465" s="34">
        <x:f t="shared" si="855"/>
        <x:v>1.0440560619558581</x:v>
      </x:c>
      <x:c r="X1465" s="34">
        <x:f t="shared" si="856"/>
        <x:v>0.14176946469135476</x:v>
      </x:c>
      <x:c r="Y1465" s="34">
        <x:f t="shared" si="880"/>
        <x:v>0.99998626710299976</x:v>
      </x:c>
      <x:c r="Z1465" s="34">
        <x:f t="shared" si="857"/>
        <x:v>0.15995358555136327</x:v>
      </x:c>
      <x:c r="AA1465" s="34">
        <x:f t="shared" si="858"/>
        <x:v>0.1708410375822926</x:v>
      </x:c>
      <x:c r="AB1465" s="34">
        <x:f t="shared" si="859"/>
        <x:v>1.0440417240414968</x:v>
      </x:c>
      <x:c r="AC1465" s="34">
        <x:f t="shared" si="860"/>
        <x:v>0.14176751778589838</x:v>
      </x:c>
      <x:c r="AD1465" s="34">
        <x:f t="shared" si="861"/>
        <x:v>1.5166038649610509</x:v>
      </x:c>
      <x:c r="AE1465" s="34">
        <x:f t="shared" si="881"/>
        <x:v>1.5398451994991889</x:v>
      </x:c>
      <x:c r="AF1465" s="33">
        <x:f t="shared" si="862"/>
        <x:v>-1.5093292848980422E-2</x:v>
      </x:c>
      <x:c r="AG1465" s="33">
        <x:f t="shared" si="882"/>
        <x:v>-2.4966060251635502E-3</x:v>
      </x:c>
      <x:c r="AH1465" s="30">
        <x:f t="shared" si="883"/>
        <x:v>45930</x:v>
      </x:c>
      <x:c r="AI1465" s="36">
        <x:f t="shared" si="863"/>
        <x:v>2025</x:v>
      </x:c>
      <x:c r="AJ1465" s="36">
        <x:f t="shared" si="864"/>
        <x:v>11</x:v>
      </x:c>
      <x:c r="AK1465" s="26">
        <x:f t="shared" si="865"/>
        <x:v>0</x:v>
      </x:c>
      <x:c r="AL1465" s="34">
        <x:f t="shared" si="884"/>
        <x:v>1.5299132314314787</x:v>
      </x:c>
      <x:c r="AM1465" s="35" t="str">
        <x:f t="shared" si="866"/>
      </x:c>
      <x:c r="AN1465" s="34">
        <x:f t="shared" si="885"/>
        <x:v>1.5398451994991889</x:v>
      </x:c>
      <x:c r="AO1465" s="35">
        <x:f t="shared" si="867"/>
        <x:v>-1.5093292848980422E-2</x:v>
      </x:c>
      <x:c r="AP1465" s="31">
        <x:f t="shared" si="868"/>
        <x:v>1</x:v>
      </x:c>
      <x:c r="AQ1465" s="26" t="b">
        <x:f t="shared" si="869"/>
        <x:v>1</x:v>
      </x:c>
    </x:row>
    <x:row r="1466">
      <x:c r="A1466" s="30" t="n">
        <x:f>'净值底稿'!A1428</x:f>
        <x:v>45980</x:v>
      </x:c>
      <x:c r="B1466" s="32" t="n">
        <x:f>'净值底稿'!F1428</x:f>
        <x:v>3.42880824616515</x:v>
      </x:c>
      <x:c r="C1466" s="32" t="n">
        <x:f>'净值底稿'!O1428</x:f>
        <x:v>1.7848151386129925</x:v>
      </x:c>
      <x:c r="D1466" s="32" t="n">
        <x:f>'净值底稿'!P1428</x:f>
        <x:v>1.7555</x:v>
      </x:c>
      <x:c r="E1466" s="32" t="n">
        <x:f>'净值底稿'!Q1428</x:f>
        <x:v>3.2518</x:v>
      </x:c>
      <x:c r="F1466" s="33">
        <x:f t="shared" si="870"/>
        <x:v>1.6414058242952834E-4</x:v>
      </x:c>
      <x:c r="G1466" s="33">
        <x:f t="shared" si="871"/>
        <x:v>-6.7064568300756466E-3</x:v>
      </x:c>
      <x:c r="H1466" s="33">
        <x:f t="shared" si="872"/>
        <x:v>-1.1391467790622389E-4</x:v>
      </x:c>
      <x:c r="I1466" s="33">
        <x:f t="shared" si="873"/>
        <x:v>1.9117462705277699E-2</x:v>
      </x:c>
      <x:c r="J1466" s="34">
        <x:f t="shared" si="874"/>
        <x:v>0.15997984042605737</x:v>
      </x:c>
      <x:c r="K1466" s="34">
        <x:f t="shared" si="875"/>
        <x:v>0.16969529953894164</x:v>
      </x:c>
      <x:c r="L1466" s="34">
        <x:f t="shared" si="876"/>
        <x:v>1.0439227923647818</x:v>
      </x:c>
      <x:c r="M1466" s="34">
        <x:f t="shared" si="877"/>
        <x:v>0.14447775301999008</x:v>
      </x:c>
      <x:c r="N1466" s="34">
        <x:f t="shared" si="848"/>
        <x:v>1.5180756853497708</x:v>
      </x:c>
      <x:c r="O1466" s="35">
        <x:f t="shared" si="849"/>
        <x:v>0.21716647143916312</x:v>
      </x:c>
      <x:c r="P1466" s="26" t="b">
        <x:f t="shared" si="850"/>
        <x:v>0</x:v>
      </x:c>
      <x:c r="Q1466" s="26" t="b">
        <x:f t="shared" si="851"/>
        <x:v>0</x:v>
      </x:c>
      <x:c r="R1466" s="26" t="b">
        <x:f t="shared" si="852"/>
        <x:v>0</x:v>
      </x:c>
      <x:c r="S1466" s="26" t="b">
        <x:f t="shared" si="878"/>
        <x:v>0</x:v>
      </x:c>
      <x:c r="T1466" s="26" t="str">
        <x:f t="shared" si="879"/>
        <x:v>不调</x:v>
      </x:c>
      <x:c r="U1466" s="34">
        <x:f t="shared" si="853"/>
        <x:v>0.15997984042605737</x:v>
      </x:c>
      <x:c r="V1466" s="34">
        <x:f t="shared" si="854"/>
        <x:v>0.16969529953894164</x:v>
      </x:c>
      <x:c r="W1466" s="34">
        <x:f t="shared" si="855"/>
        <x:v>1.0439227923647818</x:v>
      </x:c>
      <x:c r="X1466" s="34">
        <x:f t="shared" si="856"/>
        <x:v>0.14447775301999008</x:v>
      </x:c>
      <x:c r="Y1466" s="34">
        <x:f t="shared" si="880"/>
        <x:v>0.99998626710299976</x:v>
      </x:c>
      <x:c r="Z1466" s="34">
        <x:f t="shared" si="857"/>
        <x:v>0.15997764343938667</x:v>
      </x:c>
      <x:c r="AA1466" s="34">
        <x:f t="shared" si="858"/>
        <x:v>0.16969296913087165</x:v>
      </x:c>
      <x:c r="AB1466" s="34">
        <x:f t="shared" si="859"/>
        <x:v>1.043908456280598</x:v>
      </x:c>
      <x:c r="AC1466" s="34">
        <x:f t="shared" si="860"/>
        <x:v>0.14447576892188904</x:v>
      </x:c>
      <x:c r="AD1466" s="34">
        <x:f t="shared" si="861"/>
        <x:v>1.5180548377727454</x:v>
      </x:c>
      <x:c r="AE1466" s="34">
        <x:f t="shared" si="881"/>
        <x:v>1.5398451994991889</x:v>
      </x:c>
      <x:c r="AF1466" s="33">
        <x:f t="shared" si="862"/>
        <x:v>-1.4151007993225773E-2</x:v>
      </x:c>
      <x:c r="AG1466" s="33">
        <x:f t="shared" si="882"/>
        <x:v>9.5672498614640666E-4</x:v>
      </x:c>
      <x:c r="AH1466" s="30">
        <x:f t="shared" si="883"/>
        <x:v>45930</x:v>
      </x:c>
      <x:c r="AI1466" s="36">
        <x:f t="shared" si="863"/>
        <x:v>2025</x:v>
      </x:c>
      <x:c r="AJ1466" s="36">
        <x:f t="shared" si="864"/>
        <x:v>11</x:v>
      </x:c>
      <x:c r="AK1466" s="26">
        <x:f t="shared" si="865"/>
        <x:v>0</x:v>
      </x:c>
      <x:c r="AL1466" s="34">
        <x:f t="shared" si="884"/>
        <x:v>1.5299132314314787</x:v>
      </x:c>
      <x:c r="AM1466" s="35" t="str">
        <x:f t="shared" si="866"/>
      </x:c>
      <x:c r="AN1466" s="34">
        <x:f t="shared" si="885"/>
        <x:v>1.5398451994991889</x:v>
      </x:c>
      <x:c r="AO1466" s="35">
        <x:f t="shared" si="867"/>
        <x:v>-1.4151007993225773E-2</x:v>
      </x:c>
      <x:c r="AP1466" s="31">
        <x:f t="shared" si="868"/>
        <x:v>1</x:v>
      </x:c>
      <x:c r="AQ1466" s="26" t="b">
        <x:f t="shared" si="869"/>
        <x:v>1</x:v>
      </x:c>
    </x:row>
    <x:row r="1467">
      <x:c r="A1467" s="30" t="n">
        <x:f>'净值底稿'!A1429</x:f>
        <x:v>45981</x:v>
      </x:c>
      <x:c r="B1467" s="32" t="n">
        <x:f>'净值底稿'!F1429</x:f>
        <x:v>3.4338303905025747</x:v>
      </x:c>
      <x:c r="C1467" s="32" t="n">
        <x:f>'净值底稿'!O1429</x:f>
        <x:v>1.774406799768775</x:v>
      </x:c>
      <x:c r="D1467" s="32" t="n">
        <x:f>'净值底稿'!P1429</x:f>
        <x:v>1.7556</x:v>
      </x:c>
      <x:c r="E1467" s="32" t="n">
        <x:f>'净值底稿'!Q1429</x:f>
        <x:v>3.2352</x:v>
      </x:c>
      <x:c r="F1467" s="33">
        <x:f t="shared" si="870"/>
        <x:v>1.4646909295792376E-3</x:v>
      </x:c>
      <x:c r="G1467" s="33">
        <x:f t="shared" si="871"/>
        <x:v>-5.8316060969239025E-3</x:v>
      </x:c>
      <x:c r="H1467" s="33">
        <x:f t="shared" si="872"/>
        <x:v>5.6963827969269687E-5</x:v>
      </x:c>
      <x:c r="I1467" s="33">
        <x:f t="shared" si="873"/>
        <x:v>-5.104864997847347E-3</x:v>
      </x:c>
      <x:c r="J1467" s="34">
        <x:f t="shared" si="874"/>
        <x:v>0.16021196124266779</x:v>
      </x:c>
      <x:c r="K1467" s="34">
        <x:f t="shared" si="875"/>
        <x:v>0.16870338657748293</x:v>
      </x:c>
      <x:c r="L1467" s="34">
        <x:f t="shared" si="876"/>
        <x:v>1.0439679213023172</x:v>
      </x:c>
      <x:c r="M1467" s="34">
        <x:f t="shared" si="877"/>
        <x:v>0.14373823962608262</x:v>
      </x:c>
      <x:c r="N1467" s="34">
        <x:f t="shared" si="848"/>
        <x:v>1.5166215087485506</x:v>
      </x:c>
      <x:c r="O1467" s="35">
        <x:f t="shared" si="849"/>
        <x:v>0.21687371959504731</x:v>
      </x:c>
      <x:c r="P1467" s="26" t="b">
        <x:f t="shared" si="850"/>
        <x:v>0</x:v>
      </x:c>
      <x:c r="Q1467" s="26" t="b">
        <x:f t="shared" si="851"/>
        <x:v>0</x:v>
      </x:c>
      <x:c r="R1467" s="26" t="b">
        <x:f t="shared" si="852"/>
        <x:v>0</x:v>
      </x:c>
      <x:c r="S1467" s="26" t="b">
        <x:f t="shared" si="878"/>
        <x:v>0</x:v>
      </x:c>
      <x:c r="T1467" s="26" t="str">
        <x:f t="shared" si="879"/>
        <x:v>不调</x:v>
      </x:c>
      <x:c r="U1467" s="34">
        <x:f t="shared" si="853"/>
        <x:v>0.16021196124266779</x:v>
      </x:c>
      <x:c r="V1467" s="34">
        <x:f t="shared" si="854"/>
        <x:v>0.16870338657748293</x:v>
      </x:c>
      <x:c r="W1467" s="34">
        <x:f t="shared" si="855"/>
        <x:v>1.0439679213023172</x:v>
      </x:c>
      <x:c r="X1467" s="34">
        <x:f t="shared" si="856"/>
        <x:v>0.14373823962608262</x:v>
      </x:c>
      <x:c r="Y1467" s="34">
        <x:f t="shared" si="880"/>
        <x:v>0.99998626710299976</x:v>
      </x:c>
      <x:c r="Z1467" s="34">
        <x:f t="shared" si="857"/>
        <x:v>0.16020976106830584</x:v>
      </x:c>
      <x:c r="AA1467" s="34">
        <x:f t="shared" si="858"/>
        <x:v>0.16870106979125146</x:v>
      </x:c>
      <x:c r="AB1467" s="34">
        <x:f t="shared" si="859"/>
        <x:v>1.0439535845983825</x:v>
      </x:c>
      <x:c r="AC1467" s="34">
        <x:f t="shared" si="860"/>
        <x:v>0.14373626568364284</x:v>
      </x:c>
      <x:c r="AD1467" s="34">
        <x:f t="shared" si="861"/>
        <x:v>1.5166006811415826</x:v>
      </x:c>
      <x:c r="AE1467" s="34">
        <x:f t="shared" si="881"/>
        <x:v>1.5398451994991889</x:v>
      </x:c>
      <x:c r="AF1467" s="33">
        <x:f t="shared" si="862"/>
        <x:v>-1.5095360472056618E-2</x:v>
      </x:c>
      <x:c r="AG1467" s="33">
        <x:f t="shared" si="882"/>
        <x:v>-9.5790784033622511E-4</x:v>
      </x:c>
      <x:c r="AH1467" s="30">
        <x:f t="shared" si="883"/>
        <x:v>45930</x:v>
      </x:c>
      <x:c r="AI1467" s="36">
        <x:f t="shared" si="863"/>
        <x:v>2025</x:v>
      </x:c>
      <x:c r="AJ1467" s="36">
        <x:f t="shared" si="864"/>
        <x:v>11</x:v>
      </x:c>
      <x:c r="AK1467" s="26">
        <x:f t="shared" si="865"/>
        <x:v>0</x:v>
      </x:c>
      <x:c r="AL1467" s="34">
        <x:f t="shared" si="884"/>
        <x:v>1.5299132314314787</x:v>
      </x:c>
      <x:c r="AM1467" s="35" t="str">
        <x:f t="shared" si="866"/>
      </x:c>
      <x:c r="AN1467" s="34">
        <x:f t="shared" si="885"/>
        <x:v>1.5398451994991889</x:v>
      </x:c>
      <x:c r="AO1467" s="35">
        <x:f t="shared" si="867"/>
        <x:v>-1.5095360472056618E-2</x:v>
      </x:c>
      <x:c r="AP1467" s="31">
        <x:f t="shared" si="868"/>
        <x:v>1</x:v>
      </x:c>
      <x:c r="AQ1467" s="26" t="b">
        <x:f t="shared" si="869"/>
        <x:v>1</x:v>
      </x:c>
    </x:row>
    <x:row r="1468">
      <x:c r="A1468" s="30" t="n">
        <x:f>'净值底稿'!A1430</x:f>
        <x:v>45982</x:v>
      </x:c>
      <x:c r="B1468" s="32" t="n">
        <x:f>'净值底稿'!F1430</x:f>
        <x:v>3.276848014593225</x:v>
      </x:c>
      <x:c r="C1468" s="32" t="n">
        <x:f>'净值底稿'!O1430</x:f>
        <x:v>1.7179003073040502</x:v>
      </x:c>
      <x:c r="D1468" s="32" t="n">
        <x:f>'净值底稿'!P1430</x:f>
        <x:v>1.7552</x:v>
      </x:c>
      <x:c r="E1468" s="32" t="n">
        <x:f>'净值底稿'!Q1430</x:f>
        <x:v>3.2161</x:v>
      </x:c>
      <x:c r="F1468" s="33">
        <x:f t="shared" si="870"/>
        <x:v>-4.5716403565982056E-2</x:v>
      </x:c>
      <x:c r="G1468" s="33">
        <x:f t="shared" si="871"/>
        <x:v>-3.1845286251206972E-2</x:v>
      </x:c>
      <x:c r="H1468" s="33">
        <x:f t="shared" si="872"/>
        <x:v>-2.2784233310546576E-4</x:v>
      </x:c>
      <x:c r="I1468" s="33">
        <x:f t="shared" si="873"/>
        <x:v>-5.9038081107813944E-3</x:v>
      </x:c>
      <x:c r="J1468" s="34">
        <x:f t="shared" si="874"/>
        <x:v>0.1528855469760976</x:v>
      </x:c>
      <x:c r="K1468" s="34">
        <x:f t="shared" si="875"/>
        <x:v>0.16332873593286421</x:v>
      </x:c>
      <x:c r="L1468" s="34">
        <x:f t="shared" si="876"/>
        <x:v>1.0437157277780138</x:v>
      </x:c>
      <x:c r="M1468" s="34">
        <x:f t="shared" si="877"/>
        <x:v>0.14288767435248631</x:v>
      </x:c>
      <x:c r="N1468" s="34">
        <x:f t="shared" si="848"/>
        <x:v>1.5028176850394619</x:v>
      </x:c>
      <x:c r="O1468" s="35">
        <x:f t="shared" si="849"/>
        <x:v>0.21041426784956849</x:v>
      </x:c>
      <x:c r="P1468" s="26" t="b">
        <x:f t="shared" si="850"/>
        <x:v>0</x:v>
      </x:c>
      <x:c r="Q1468" s="26" t="b">
        <x:f t="shared" si="851"/>
        <x:v>0</x:v>
      </x:c>
      <x:c r="R1468" s="26" t="b">
        <x:f t="shared" si="852"/>
        <x:v>0</x:v>
      </x:c>
      <x:c r="S1468" s="26" t="b">
        <x:f t="shared" si="878"/>
        <x:v>0</x:v>
      </x:c>
      <x:c r="T1468" s="26" t="str">
        <x:f t="shared" si="879"/>
        <x:v>不调</x:v>
      </x:c>
      <x:c r="U1468" s="34">
        <x:f t="shared" si="853"/>
        <x:v>0.1528855469760976</x:v>
      </x:c>
      <x:c r="V1468" s="34">
        <x:f t="shared" si="854"/>
        <x:v>0.16332873593286421</x:v>
      </x:c>
      <x:c r="W1468" s="34">
        <x:f t="shared" si="855"/>
        <x:v>1.0437157277780138</x:v>
      </x:c>
      <x:c r="X1468" s="34">
        <x:f t="shared" si="856"/>
        <x:v>0.14288767435248631</x:v>
      </x:c>
      <x:c r="Y1468" s="34">
        <x:f t="shared" si="880"/>
        <x:v>0.99998626710299976</x:v>
      </x:c>
      <x:c r="Z1468" s="34">
        <x:f t="shared" si="857"/>
        <x:v>0.15288344741462814</x:v>
      </x:c>
      <x:c r="AA1468" s="34">
        <x:f t="shared" si="858"/>
        <x:v>0.16332649295615645</x:v>
      </x:c>
      <x:c r="AB1468" s="34">
        <x:f t="shared" si="859"/>
        <x:v>1.0437013945374267</x:v>
      </x:c>
      <x:c r="AC1468" s="34">
        <x:f t="shared" si="860"/>
        <x:v>0.14288571209077183</x:v>
      </x:c>
      <x:c r="AD1468" s="34">
        <x:f t="shared" si="861"/>
        <x:v>1.5027970469989831</x:v>
      </x:c>
      <x:c r="AE1468" s="34">
        <x:f t="shared" si="881"/>
        <x:v>1.5398451994991889</x:v>
      </x:c>
      <x:c r="AF1468" s="33">
        <x:f t="shared" si="862"/>
        <x:v>-2.4059660355635226E-2</x:v>
      </x:c>
      <x:c r="AG1468" s="33">
        <x:f t="shared" si="882"/>
        <x:v>-9.101693223696361E-3</x:v>
      </x:c>
      <x:c r="AH1468" s="30">
        <x:f t="shared" si="883"/>
        <x:v>45930</x:v>
      </x:c>
      <x:c r="AI1468" s="36">
        <x:f t="shared" si="863"/>
        <x:v>2025</x:v>
      </x:c>
      <x:c r="AJ1468" s="36">
        <x:f t="shared" si="864"/>
        <x:v>11</x:v>
      </x:c>
      <x:c r="AK1468" s="26">
        <x:f t="shared" si="865"/>
        <x:v>0</x:v>
      </x:c>
      <x:c r="AL1468" s="34">
        <x:f t="shared" si="884"/>
        <x:v>1.5299132314314787</x:v>
      </x:c>
      <x:c r="AM1468" s="35" t="str">
        <x:f t="shared" si="866"/>
      </x:c>
      <x:c r="AN1468" s="34">
        <x:f t="shared" si="885"/>
        <x:v>1.5398451994991889</x:v>
      </x:c>
      <x:c r="AO1468" s="35">
        <x:f t="shared" si="867"/>
        <x:v>-2.4059660355635226E-2</x:v>
      </x:c>
      <x:c r="AP1468" s="31">
        <x:f t="shared" si="868"/>
        <x:v>1</x:v>
      </x:c>
      <x:c r="AQ1468" s="26" t="b">
        <x:f t="shared" si="869"/>
        <x:v>1</x:v>
      </x:c>
    </x:row>
    <x:row r="1469">
      <x:c r="A1469" s="30" t="n">
        <x:f>'净值底稿'!A1431</x:f>
        <x:v>45985</x:v>
      </x:c>
      <x:c r="B1469" s="32" t="n">
        <x:f>'净值底稿'!F1431</x:f>
        <x:v>3.254350066294775</x:v>
      </x:c>
      <x:c r="C1469" s="32" t="n">
        <x:f>'净值底稿'!O1431</x:f>
        <x:v>1.7363561880419118</x:v>
      </x:c>
      <x:c r="D1469" s="32" t="n">
        <x:f>'净值底稿'!P1431</x:f>
        <x:v>1.7554</x:v>
      </x:c>
      <x:c r="E1469" s="32" t="n">
        <x:f>'净值底稿'!Q1431</x:f>
        <x:v>3.2203</x:v>
      </x:c>
      <x:c r="F1469" s="33">
        <x:f t="shared" si="870"/>
        <x:v>-6.8657283457325136E-3</x:v>
      </x:c>
      <x:c r="G1469" s="33">
        <x:f t="shared" si="871"/>
        <x:v>1.074327809325859E-2</x:v>
      </x:c>
      <x:c r="H1469" s="33">
        <x:f t="shared" si="872"/>
        <x:v>1.1394712853229905E-4</x:v>
      </x:c>
      <x:c r="I1469" s="33">
        <x:f t="shared" si="873"/>
        <x:v>1.3059295419919348E-3</x:v>
      </x:c>
      <x:c r="J1469" s="34">
        <x:f t="shared" si="874"/>
        <x:v>0.15183379119612023</x:v>
      </x:c>
      <x:c r="K1469" s="34">
        <x:f t="shared" si="875"/>
        <x:v>0.16508115488998107</x:v>
      </x:c>
      <x:c r="L1469" s="34">
        <x:f t="shared" si="876"/>
        <x:v>1.0438203213143795</x:v>
      </x:c>
      <x:c r="M1469" s="34">
        <x:f t="shared" si="877"/>
        <x:v>0.14307231076331972</x:v>
      </x:c>
      <x:c r="N1469" s="34">
        <x:f t="shared" si="848"/>
        <x:v>1.5038075781638005</x:v>
      </x:c>
      <x:c r="O1469" s="35">
        <x:f t="shared" si="849"/>
        <x:v>0.21074168709341459</x:v>
      </x:c>
      <x:c r="P1469" s="26" t="b">
        <x:f t="shared" si="850"/>
        <x:v>0</x:v>
      </x:c>
      <x:c r="Q1469" s="26" t="b">
        <x:f t="shared" si="851"/>
        <x:v>0</x:v>
      </x:c>
      <x:c r="R1469" s="26" t="b">
        <x:f t="shared" si="852"/>
        <x:v>0</x:v>
      </x:c>
      <x:c r="S1469" s="26" t="b">
        <x:f t="shared" si="878"/>
        <x:v>0</x:v>
      </x:c>
      <x:c r="T1469" s="26" t="str">
        <x:f t="shared" si="879"/>
        <x:v>不调</x:v>
      </x:c>
      <x:c r="U1469" s="34">
        <x:f t="shared" si="853"/>
        <x:v>0.15183379119612023</x:v>
      </x:c>
      <x:c r="V1469" s="34">
        <x:f t="shared" si="854"/>
        <x:v>0.16508115488998107</x:v>
      </x:c>
      <x:c r="W1469" s="34">
        <x:f t="shared" si="855"/>
        <x:v>1.0438203213143795</x:v>
      </x:c>
      <x:c r="X1469" s="34">
        <x:f t="shared" si="856"/>
        <x:v>0.14307231076331972</x:v>
      </x:c>
      <x:c r="Y1469" s="34">
        <x:f t="shared" si="880"/>
        <x:v>0.99995880187477393</x:v>
      </x:c>
      <x:c r="Z1469" s="34">
        <x:f t="shared" si="857"/>
        <x:v>0.15182753592857698</x:v>
      </x:c>
      <x:c r="AA1469" s="34">
        <x:f t="shared" si="858"/>
        <x:v>0.16507435385588945</x:v>
      </x:c>
      <x:c r="AB1469" s="34">
        <x:f t="shared" si="859"/>
        <x:v>1.0437773178740686</x:v>
      </x:c>
      <x:c r="AC1469" s="34">
        <x:f t="shared" si="860"/>
        <x:v>0.1430664164523445</x:v>
      </x:c>
      <x:c r="AD1469" s="34">
        <x:f t="shared" si="861"/>
        <x:v>1.5037456241108795</x:v>
      </x:c>
      <x:c r="AE1469" s="34">
        <x:f t="shared" si="881"/>
        <x:v>1.5398451994991889</x:v>
      </x:c>
      <x:c r="AF1469" s="33">
        <x:f t="shared" si="862"/>
        <x:v>-2.344363926974613E-2</x:v>
      </x:c>
      <x:c r="AG1469" s="33">
        <x:f t="shared" si="882"/>
        <x:v>6.312077294738927E-4</x:v>
      </x:c>
      <x:c r="AH1469" s="30">
        <x:f t="shared" si="883"/>
        <x:v>45930</x:v>
      </x:c>
      <x:c r="AI1469" s="36">
        <x:f t="shared" si="863"/>
        <x:v>2025</x:v>
      </x:c>
      <x:c r="AJ1469" s="36">
        <x:f t="shared" si="864"/>
        <x:v>11</x:v>
      </x:c>
      <x:c r="AK1469" s="26">
        <x:f t="shared" si="865"/>
        <x:v>0</x:v>
      </x:c>
      <x:c r="AL1469" s="34">
        <x:f t="shared" si="884"/>
        <x:v>1.5299132314314787</x:v>
      </x:c>
      <x:c r="AM1469" s="35" t="str">
        <x:f t="shared" si="866"/>
      </x:c>
      <x:c r="AN1469" s="34">
        <x:f t="shared" si="885"/>
        <x:v>1.5398451994991889</x:v>
      </x:c>
      <x:c r="AO1469" s="35">
        <x:f t="shared" si="867"/>
        <x:v>-2.344363926974613E-2</x:v>
      </x:c>
      <x:c r="AP1469" s="31">
        <x:f t="shared" si="868"/>
        <x:v>1</x:v>
      </x:c>
      <x:c r="AQ1469" s="26" t="b">
        <x:f t="shared" si="869"/>
        <x:v>1</x:v>
      </x:c>
    </x:row>
    <x:row r="1470">
      <x:c r="A1470" s="30" t="n">
        <x:f>'净值底稿'!A1432</x:f>
        <x:v>45986</x:v>
      </x:c>
      <x:c r="B1470" s="32" t="n">
        <x:f>'净值底稿'!F1432</x:f>
        <x:v>3.3685646503110247</x:v>
      </x:c>
      <x:c r="C1470" s="32" t="n">
        <x:f>'净值底稿'!O1432</x:f>
        <x:v>1.7601665607352555</x:v>
      </x:c>
      <x:c r="D1470" s="32" t="n">
        <x:f>'净值底稿'!P1432</x:f>
        <x:v>1.7544</x:v>
      </x:c>
      <x:c r="E1470" s="32" t="n">
        <x:f>'净值底稿'!Q1432</x:f>
        <x:v>3.2737</x:v>
      </x:c>
      <x:c r="F1470" s="33">
        <x:f t="shared" si="870"/>
        <x:v>3.509597360135519E-2</x:v>
      </x:c>
      <x:c r="G1470" s="33">
        <x:f t="shared" si="871"/>
        <x:v>1.3712838907893987E-2</x:v>
      </x:c>
      <x:c r="H1470" s="33">
        <x:f t="shared" si="872"/>
        <x:v>-5.6967073031799487E-4</x:v>
      </x:c>
      <x:c r="I1470" s="33">
        <x:f t="shared" si="873"/>
        <x:v>1.65823059963357E-2</x:v>
      </x:c>
      <x:c r="J1470" s="34">
        <x:f t="shared" si="874"/>
        <x:v>0.15715607112148514</x:v>
      </x:c>
      <x:c r="K1470" s="34">
        <x:f t="shared" si="875"/>
        <x:v>0.16733799187813994</x:v>
      </x:c>
      <x:c r="L1470" s="34">
        <x:f t="shared" si="876"/>
        <x:v>1.0431827084871059</x:v>
      </x:c>
      <x:c r="M1470" s="34">
        <x:f t="shared" si="877"/>
        <x:v>0.14543878754775647</x:v>
      </x:c>
      <x:c r="N1470" s="34">
        <x:f t="shared" si="848"/>
        <x:v>1.5131155590344876</x:v>
      </x:c>
      <x:c r="O1470" s="35">
        <x:f t="shared" si="849"/>
        <x:v>0.21445425041209895</x:v>
      </x:c>
      <x:c r="P1470" s="26" t="b">
        <x:f t="shared" si="850"/>
        <x:v>0</x:v>
      </x:c>
      <x:c r="Q1470" s="26" t="b">
        <x:f t="shared" si="851"/>
        <x:v>0</x:v>
      </x:c>
      <x:c r="R1470" s="26" t="b">
        <x:f t="shared" si="852"/>
        <x:v>0</x:v>
      </x:c>
      <x:c r="S1470" s="26" t="b">
        <x:f t="shared" si="878"/>
        <x:v>0</x:v>
      </x:c>
      <x:c r="T1470" s="26" t="str">
        <x:f t="shared" si="879"/>
        <x:v>不调</x:v>
      </x:c>
      <x:c r="U1470" s="34">
        <x:f t="shared" si="853"/>
        <x:v>0.15715607112148514</x:v>
      </x:c>
      <x:c r="V1470" s="34">
        <x:f t="shared" si="854"/>
        <x:v>0.16733799187813994</x:v>
      </x:c>
      <x:c r="W1470" s="34">
        <x:f t="shared" si="855"/>
        <x:v>1.0431827084871059</x:v>
      </x:c>
      <x:c r="X1470" s="34">
        <x:f t="shared" si="856"/>
        <x:v>0.14543878754775647</x:v>
      </x:c>
      <x:c r="Y1470" s="34">
        <x:f t="shared" si="880"/>
        <x:v>0.99998626710299976</x:v>
      </x:c>
      <x:c r="Z1470" s="34">
        <x:f t="shared" si="857"/>
        <x:v>0.15715391291334746</x:v>
      </x:c>
      <x:c r="AA1470" s="34">
        <x:f t="shared" si="858"/>
        <x:v>0.16733569384273325</x:v>
      </x:c>
      <x:c r="AB1470" s="34">
        <x:f t="shared" si="859"/>
        <x:v>1.0431683825664178</x:v>
      </x:c>
      <x:c r="AC1470" s="34">
        <x:f t="shared" si="860"/>
        <x:v>0.14543679025186723</x:v>
      </x:c>
      <x:c r="AD1470" s="34">
        <x:f t="shared" si="861"/>
        <x:v>1.5130947795743657</x:v>
      </x:c>
      <x:c r="AE1470" s="34">
        <x:f t="shared" si="881"/>
        <x:v>1.5398451994991889</x:v>
      </x:c>
      <x:c r="AF1470" s="33">
        <x:f t="shared" si="862"/>
        <x:v>-1.7372148793608155E-2</x:v>
      </x:c>
      <x:c r="AG1470" s="33">
        <x:f t="shared" si="882"/>
        <x:v>6.2172453329758515E-3</x:v>
      </x:c>
      <x:c r="AH1470" s="30">
        <x:f t="shared" si="883"/>
        <x:v>45930</x:v>
      </x:c>
      <x:c r="AI1470" s="36">
        <x:f t="shared" si="863"/>
        <x:v>2025</x:v>
      </x:c>
      <x:c r="AJ1470" s="36">
        <x:f t="shared" si="864"/>
        <x:v>11</x:v>
      </x:c>
      <x:c r="AK1470" s="26">
        <x:f t="shared" si="865"/>
        <x:v>0</x:v>
      </x:c>
      <x:c r="AL1470" s="34">
        <x:f t="shared" si="884"/>
        <x:v>1.5299132314314787</x:v>
      </x:c>
      <x:c r="AM1470" s="35" t="str">
        <x:f t="shared" si="866"/>
      </x:c>
      <x:c r="AN1470" s="34">
        <x:f t="shared" si="885"/>
        <x:v>1.5398451994991889</x:v>
      </x:c>
      <x:c r="AO1470" s="35">
        <x:f t="shared" si="867"/>
        <x:v>-1.7372148793608155E-2</x:v>
      </x:c>
      <x:c r="AP1470" s="31">
        <x:f t="shared" si="868"/>
        <x:v>1</x:v>
      </x:c>
      <x:c r="AQ1470" s="26" t="b">
        <x:f t="shared" si="869"/>
        <x:v>1</x:v>
      </x:c>
    </x:row>
    <x:row r="1471">
      <x:c r="A1471" s="30" t="n">
        <x:f>'净值底稿'!A1433</x:f>
        <x:v>45987</x:v>
      </x:c>
      <x:c r="B1471" s="32" t="n">
        <x:f>'净值底稿'!F1433</x:f>
        <x:v>3.4964648018804754</x:v>
      </x:c>
      <x:c r="C1471" s="32" t="n">
        <x:f>'净值底稿'!O1433</x:f>
        <x:v>1.76057919048098</x:v>
      </x:c>
      <x:c r="D1471" s="32" t="n">
        <x:f>'净值底稿'!P1433</x:f>
        <x:v>1.7521</x:v>
      </x:c>
      <x:c r="E1471" s="32" t="n">
        <x:f>'净值底稿'!Q1433</x:f>
        <x:v>3.2733</x:v>
      </x:c>
      <x:c r="F1471" s="33">
        <x:f t="shared" si="870"/>
        <x:v>3.796873886853902E-2</x:v>
      </x:c>
      <x:c r="G1471" s="33">
        <x:f t="shared" si="871"/>
        <x:v>2.3442653378902278E-4</x:v>
      </x:c>
      <x:c r="H1471" s="33">
        <x:f t="shared" si="872"/>
        <x:v>-1.3109895120838599E-3</x:v>
      </x:c>
      <x:c r="I1471" s="33">
        <x:f t="shared" si="873"/>
        <x:v>-1.2218590585577616E-4</x:v>
      </x:c>
      <x:c r="J1471" s="34">
        <x:f t="shared" si="874"/>
        <x:v>0.16312084879492347</x:v>
      </x:c>
      <x:c r="K1471" s="34">
        <x:f t="shared" si="875"/>
        <x:v>0.16737492176941998</x:v>
      </x:c>
      <x:c r="L1471" s="34">
        <x:f t="shared" si="876"/>
        <x:v>1.0418007997575356</x:v>
      </x:c>
      <x:c r="M1471" s="34">
        <x:f t="shared" si="877"/>
        <x:v>0.14541901992590556</x:v>
      </x:c>
      <x:c r="N1471" s="34">
        <x:f t="shared" si="848"/>
        <x:v>1.5177155902477846</x:v>
      </x:c>
      <x:c r="O1471" s="35">
        <x:f t="shared" si="849"/>
        <x:v>0.21775869780080878</x:v>
      </x:c>
      <x:c r="P1471" s="26" t="b">
        <x:f t="shared" si="850"/>
        <x:v>0</x:v>
      </x:c>
      <x:c r="Q1471" s="26" t="b">
        <x:f t="shared" si="851"/>
        <x:v>0</x:v>
      </x:c>
      <x:c r="R1471" s="26" t="b">
        <x:f t="shared" si="852"/>
        <x:v>0</x:v>
      </x:c>
      <x:c r="S1471" s="26" t="b">
        <x:f t="shared" si="878"/>
        <x:v>0</x:v>
      </x:c>
      <x:c r="T1471" s="26" t="str">
        <x:f t="shared" si="879"/>
        <x:v>不调</x:v>
      </x:c>
      <x:c r="U1471" s="34">
        <x:f t="shared" si="853"/>
        <x:v>0.16312084879492347</x:v>
      </x:c>
      <x:c r="V1471" s="34">
        <x:f t="shared" si="854"/>
        <x:v>0.16737492176941998</x:v>
      </x:c>
      <x:c r="W1471" s="34">
        <x:f t="shared" si="855"/>
        <x:v>1.0418007997575356</x:v>
      </x:c>
      <x:c r="X1471" s="34">
        <x:f t="shared" si="856"/>
        <x:v>0.14541901992590556</x:v>
      </x:c>
      <x:c r="Y1471" s="34">
        <x:f t="shared" si="880"/>
        <x:v>0.99998626710299976</x:v>
      </x:c>
      <x:c r="Z1471" s="34">
        <x:f t="shared" si="857"/>
        <x:v>0.16311860867310837</x:v>
      </x:c>
      <x:c r="AA1471" s="34">
        <x:f t="shared" si="858"/>
        <x:v>0.16737262322685889</x:v>
      </x:c>
      <x:c r="AB1471" s="34">
        <x:f t="shared" si="859"/>
        <x:v>1.0417864928144578</x:v>
      </x:c>
      <x:c r="AC1471" s="34">
        <x:f t="shared" si="860"/>
        <x:v>0.14541702290148303</x:v>
      </x:c>
      <x:c r="AD1471" s="34">
        <x:f t="shared" si="861"/>
        <x:v>1.5176947476159082</x:v>
      </x:c>
      <x:c r="AE1471" s="34">
        <x:f t="shared" si="881"/>
        <x:v>1.5398451994991889</x:v>
      </x:c>
      <x:c r="AF1471" s="33">
        <x:f t="shared" si="862"/>
        <x:v>-1.4384856276776881E-2</x:v>
      </x:c>
      <x:c r="AG1471" s="33">
        <x:f t="shared" si="882"/>
        <x:v>3.0401056851419028E-3</x:v>
      </x:c>
      <x:c r="AH1471" s="30">
        <x:f t="shared" si="883"/>
        <x:v>45930</x:v>
      </x:c>
      <x:c r="AI1471" s="36">
        <x:f t="shared" si="863"/>
        <x:v>2025</x:v>
      </x:c>
      <x:c r="AJ1471" s="36">
        <x:f t="shared" si="864"/>
        <x:v>11</x:v>
      </x:c>
      <x:c r="AK1471" s="26">
        <x:f t="shared" si="865"/>
        <x:v>0</x:v>
      </x:c>
      <x:c r="AL1471" s="34">
        <x:f t="shared" si="884"/>
        <x:v>1.5299132314314787</x:v>
      </x:c>
      <x:c r="AM1471" s="35" t="str">
        <x:f t="shared" si="866"/>
      </x:c>
      <x:c r="AN1471" s="34">
        <x:f t="shared" si="885"/>
        <x:v>1.5398451994991889</x:v>
      </x:c>
      <x:c r="AO1471" s="35">
        <x:f t="shared" si="867"/>
        <x:v>-1.4384856276776881E-2</x:v>
      </x:c>
      <x:c r="AP1471" s="31">
        <x:f t="shared" si="868"/>
        <x:v>1</x:v>
      </x:c>
      <x:c r="AQ1471" s="26" t="b">
        <x:f t="shared" si="869"/>
        <x:v>1</x:v>
      </x:c>
    </x:row>
    <x:row r="1472">
      <x:c r="A1472" s="30" t="n">
        <x:f>'净值底稿'!A1434</x:f>
        <x:v>45988</x:v>
      </x:c>
      <x:c r="B1472" s="32" t="n">
        <x:f>'净值底稿'!F1434</x:f>
        <x:v>3.47299296564305</x:v>
      </x:c>
      <x:c r="C1472" s="32" t="n">
        <x:f>'净值底稿'!O1434</x:f>
        <x:v>1.765231346162044</x:v>
      </x:c>
      <x:c r="D1472" s="32" t="n">
        <x:f>'净值底稿'!P1434</x:f>
        <x:v>1.751</x:v>
      </x:c>
      <x:c r="E1472" s="32" t="n">
        <x:f>'净值底稿'!Q1434</x:f>
        <x:v>3.2817</x:v>
      </x:c>
      <x:c r="F1472" s="33">
        <x:f t="shared" si="870"/>
        <x:v>-6.7130194546222155E-3</x:v>
      </x:c>
      <x:c r="G1472" s="33">
        <x:f t="shared" si="871"/>
        <x:v>2.6424006975755976E-3</x:v>
      </x:c>
      <x:c r="H1472" s="33">
        <x:f t="shared" si="872"/>
        <x:v>-6.2781804691514065E-4</x:v>
      </x:c>
      <x:c r="I1472" s="33">
        <x:f t="shared" si="873"/>
        <x:v>2.5662175785903241E-3</x:v>
      </x:c>
      <x:c r="J1472" s="34">
        <x:f t="shared" si="874"/>
        <x:v>0.16202359027967489</x:v>
      </x:c>
      <x:c r="K1472" s="34">
        <x:f t="shared" si="875"/>
        <x:v>0.16781488876322859</x:v>
      </x:c>
      <x:c r="L1472" s="34">
        <x:f t="shared" si="876"/>
        <x:v>1.0411324404532365</x:v>
      </x:c>
      <x:c r="M1472" s="34">
        <x:f t="shared" si="877"/>
        <x:v>0.14579019462187909</x:v>
      </x:c>
      <x:c r="N1472" s="34">
        <x:f t="shared" si="848"/>
        <x:v>1.5167611141180191</x:v>
      </x:c>
      <x:c r="O1472" s="35">
        <x:f t="shared" si="849"/>
        <x:v>0.21746237820363765</x:v>
      </x:c>
      <x:c r="P1472" s="26" t="b">
        <x:f t="shared" si="850"/>
        <x:v>0</x:v>
      </x:c>
      <x:c r="Q1472" s="26" t="b">
        <x:f t="shared" si="851"/>
        <x:v>0</x:v>
      </x:c>
      <x:c r="R1472" s="26" t="b">
        <x:f t="shared" si="852"/>
        <x:v>0</x:v>
      </x:c>
      <x:c r="S1472" s="26" t="b">
        <x:f t="shared" si="878"/>
        <x:v>0</x:v>
      </x:c>
      <x:c r="T1472" s="26" t="str">
        <x:f t="shared" si="879"/>
        <x:v>不调</x:v>
      </x:c>
      <x:c r="U1472" s="34">
        <x:f t="shared" si="853"/>
        <x:v>0.16202359027967489</x:v>
      </x:c>
      <x:c r="V1472" s="34">
        <x:f t="shared" si="854"/>
        <x:v>0.16781488876322859</x:v>
      </x:c>
      <x:c r="W1472" s="34">
        <x:f t="shared" si="855"/>
        <x:v>1.0411324404532365</x:v>
      </x:c>
      <x:c r="X1472" s="34">
        <x:f t="shared" si="856"/>
        <x:v>0.14579019462187909</x:v>
      </x:c>
      <x:c r="Y1472" s="34">
        <x:f t="shared" si="880"/>
        <x:v>0.99998626710299976</x:v>
      </x:c>
      <x:c r="Z1472" s="34">
        <x:f t="shared" si="857"/>
        <x:v>0.16202136522639796</x:v>
      </x:c>
      <x:c r="AA1472" s="34">
        <x:f t="shared" si="858"/>
        <x:v>0.16781258417864608</x:v>
      </x:c>
      <x:c r="AB1472" s="34">
        <x:f t="shared" si="859"/>
        <x:v>1.0411181426886682</x:v>
      </x:c>
      <x:c r="AC1472" s="34">
        <x:f t="shared" si="860"/>
        <x:v>0.14578819250015271</x:v>
      </x:c>
      <x:c r="AD1472" s="34">
        <x:f t="shared" si="861"/>
        <x:v>1.5167402845938649</x:v>
      </x:c>
      <x:c r="AE1472" s="34">
        <x:f t="shared" si="881"/>
        <x:v>1.5398451994991889</x:v>
      </x:c>
      <x:c r="AF1472" s="33">
        <x:f t="shared" si="862"/>
        <x:v>-1.500469976646901E-2</x:v>
      </x:c>
      <x:c r="AG1472" s="33">
        <x:f t="shared" si="882"/>
        <x:v>-6.2888998169274846E-4</x:v>
      </x:c>
      <x:c r="AH1472" s="30">
        <x:f t="shared" si="883"/>
        <x:v>45930</x:v>
      </x:c>
      <x:c r="AI1472" s="36">
        <x:f t="shared" si="863"/>
        <x:v>2025</x:v>
      </x:c>
      <x:c r="AJ1472" s="36">
        <x:f t="shared" si="864"/>
        <x:v>11</x:v>
      </x:c>
      <x:c r="AK1472" s="26">
        <x:f t="shared" si="865"/>
        <x:v>0</x:v>
      </x:c>
      <x:c r="AL1472" s="34">
        <x:f t="shared" si="884"/>
        <x:v>1.5299132314314787</x:v>
      </x:c>
      <x:c r="AM1472" s="35" t="str">
        <x:f t="shared" si="866"/>
      </x:c>
      <x:c r="AN1472" s="34">
        <x:f t="shared" si="885"/>
        <x:v>1.5398451994991889</x:v>
      </x:c>
      <x:c r="AO1472" s="35">
        <x:f t="shared" si="867"/>
        <x:v>-1.500469976646901E-2</x:v>
      </x:c>
      <x:c r="AP1472" s="31">
        <x:f t="shared" si="868"/>
        <x:v>1</x:v>
      </x:c>
      <x:c r="AQ1472" s="26" t="b">
        <x:f t="shared" si="869"/>
        <x:v>1</x:v>
      </x:c>
    </x:row>
    <x:row r="1473">
      <x:c r="A1473" s="30" t="n">
        <x:f>'净值底稿'!A1435</x:f>
        <x:v>45989</x:v>
      </x:c>
      <x:c r="B1473" s="32" t="n">
        <x:f>'净值底稿'!F1435</x:f>
        <x:v>3.483533028225325</x:v>
      </x:c>
      <x:c r="C1473" s="32" t="n">
        <x:f>'净值底稿'!O1435</x:f>
        <x:v>1.7831436264211833</x:v>
      </x:c>
      <x:c r="D1473" s="32" t="n">
        <x:f>'净值底稿'!P1435</x:f>
        <x:v>1.7516</x:v>
      </x:c>
      <x:c r="E1473" s="32" t="n">
        <x:f>'净值底稿'!Q1435</x:f>
        <x:v>3.2966</x:v>
      </x:c>
      <x:c r="F1473" s="33">
        <x:f t="shared" si="870"/>
        <x:v>3.0348643623940852E-3</x:v>
      </x:c>
      <x:c r="G1473" s="33">
        <x:f t="shared" si="871"/>
        <x:v>1.0147270666864161E-2</x:v>
      </x:c>
      <x:c r="H1473" s="33">
        <x:f t="shared" si="872"/>
        <x:v>3.4266133637927965E-4</x:v>
      </x:c>
      <x:c r="I1473" s="33">
        <x:f t="shared" si="873"/>
        <x:v>4.5403297071640036E-3</x:v>
      </x:c>
      <x:c r="J1473" s="34">
        <x:f t="shared" si="874"/>
        <x:v>0.16251307809366999</x:v>
      </x:c>
      <x:c r="K1473" s="34">
        <x:f t="shared" si="875"/>
        <x:v>0.16951542389161273</x:v>
      </x:c>
      <x:c r="L1473" s="34">
        <x:f t="shared" si="876"/>
        <x:v>1.0414748936227707</x:v>
      </x:c>
      <x:c r="M1473" s="34">
        <x:f t="shared" si="877"/>
        <x:v>0.14645011896151489</x:v>
      </x:c>
      <x:c r="N1473" s="34">
        <x:f t="shared" si="848"/>
        <x:v>1.5199535145695682</x:v>
      </x:c>
      <x:c r="O1473" s="35">
        <x:f t="shared" si="849"/>
        <x:v>0.21844648458167423</x:v>
      </x:c>
      <x:c r="P1473" s="26" t="b">
        <x:f t="shared" si="850"/>
        <x:v>0</x:v>
      </x:c>
      <x:c r="Q1473" s="26" t="b">
        <x:f t="shared" si="851"/>
        <x:v>0</x:v>
      </x:c>
      <x:c r="R1473" s="26" t="b">
        <x:f t="shared" si="852"/>
        <x:v>0</x:v>
      </x:c>
      <x:c r="S1473" s="26" t="b">
        <x:f t="shared" si="878"/>
        <x:v>0</x:v>
      </x:c>
      <x:c r="T1473" s="26" t="str">
        <x:f t="shared" si="879"/>
        <x:v>不调</x:v>
      </x:c>
      <x:c r="U1473" s="34">
        <x:f t="shared" si="853"/>
        <x:v>0.16251307809366999</x:v>
      </x:c>
      <x:c r="V1473" s="34">
        <x:f t="shared" si="854"/>
        <x:v>0.16951542389161273</x:v>
      </x:c>
      <x:c r="W1473" s="34">
        <x:f t="shared" si="855"/>
        <x:v>1.0414748936227707</x:v>
      </x:c>
      <x:c r="X1473" s="34">
        <x:f t="shared" si="856"/>
        <x:v>0.14645011896151489</x:v>
      </x:c>
      <x:c r="Y1473" s="34">
        <x:f t="shared" si="880"/>
        <x:v>0.99998626710299976</x:v>
      </x:c>
      <x:c r="Z1473" s="34">
        <x:f t="shared" si="857"/>
        <x:v>0.16251084631830734</x:v>
      </x:c>
      <x:c r="AA1473" s="34">
        <x:f t="shared" si="858"/>
        <x:v>0.16951309595375647</x:v>
      </x:c>
      <x:c r="AB1473" s="34">
        <x:f t="shared" si="859"/>
        <x:v>1.0414605911553283</x:v>
      </x:c>
      <x:c r="AC1473" s="34">
        <x:f t="shared" si="860"/>
        <x:v>0.1464481077771155</x:v>
      </x:c>
      <x:c r="AD1473" s="34">
        <x:f t="shared" si="861"/>
        <x:v>1.5199326412045076</x:v>
      </x:c>
      <x:c r="AE1473" s="34">
        <x:f t="shared" si="881"/>
        <x:v>1.5398451994991889</x:v>
      </x:c>
      <x:c r="AF1473" s="33">
        <x:f t="shared" si="862"/>
        <x:v>-1.2931532534022017E-2</x:v>
      </x:c>
      <x:c r="AG1473" s="33">
        <x:f t="shared" si="882"/>
        <x:v>2.1047483495155728E-3</x:v>
      </x:c>
      <x:c r="AH1473" s="30">
        <x:f t="shared" si="883"/>
        <x:v>45930</x:v>
      </x:c>
      <x:c r="AI1473" s="36">
        <x:f t="shared" si="863"/>
        <x:v>2025</x:v>
      </x:c>
      <x:c r="AJ1473" s="36">
        <x:f t="shared" si="864"/>
        <x:v>11</x:v>
      </x:c>
      <x:c r="AK1473" s="26">
        <x:f t="shared" si="865"/>
        <x:v>1</x:v>
      </x:c>
      <x:c r="AL1473" s="34">
        <x:f t="shared" si="884"/>
        <x:v>1.5299132314314787</x:v>
      </x:c>
      <x:c r="AM1473" s="35">
        <x:f t="shared" si="866"/>
        <x:v>-6.5236315510734944E-3</x:v>
      </x:c>
      <x:c r="AN1473" s="34">
        <x:f t="shared" si="885"/>
        <x:v>1.5398451994991889</x:v>
      </x:c>
      <x:c r="AO1473" s="35">
        <x:f t="shared" si="867"/>
        <x:v>-1.2931532534022017E-2</x:v>
      </x:c>
      <x:c r="AP1473" s="31">
        <x:f t="shared" si="868"/>
        <x:v>1</x:v>
      </x:c>
      <x:c r="AQ1473" s="26" t="b">
        <x:f t="shared" si="869"/>
        <x:v>1</x:v>
      </x:c>
    </x:row>
    <x:row r="1474">
      <x:c r="A1474" s="30" t="n">
        <x:f>'净值底稿'!A1436</x:f>
        <x:v>45992</x:v>
      </x:c>
      <x:c r="B1474" s="32" t="n">
        <x:f>'净值底稿'!F1436</x:f>
        <x:v>3.543827036617225</x:v>
      </x:c>
      <x:c r="C1474" s="32" t="n">
        <x:f>'净值底稿'!O1436</x:f>
        <x:v>1.7971636103305912</x:v>
      </x:c>
      <x:c r="D1474" s="32" t="n">
        <x:f>'净值底稿'!P1436</x:f>
        <x:v>1.7519</x:v>
      </x:c>
      <x:c r="E1474" s="32" t="n">
        <x:f>'净值底稿'!Q1436</x:f>
        <x:v>3.332</x:v>
      </x:c>
      <x:c r="F1474" s="33">
        <x:f t="shared" si="870"/>
        <x:v>1.7308292444299322E-2</x:v>
      </x:c>
      <x:c r="G1474" s="33">
        <x:f t="shared" si="871"/>
        <x:v>7.8625096159787855E-3</x:v>
      </x:c>
      <x:c r="H1474" s="33">
        <x:f t="shared" si="872"/>
        <x:v>1.7127197990407517E-4</x:v>
      </x:c>
      <x:c r="I1474" s="33">
        <x:f t="shared" si="873"/>
        <x:v>1.073833646787592E-2</x:v>
      </x:c>
      <x:c r="J1474" s="34">
        <x:f t="shared" si="874"/>
        <x:v>0.1653236315717552</x:v>
      </x:c>
      <x:c r="K1474" s="34">
        <x:f t="shared" si="875"/>
        <x:v>0.17084589430072722</x:v>
      </x:c>
      <x:c r="L1474" s="34">
        <x:f t="shared" si="876"/>
        <x:v>1.0416389641727675</x:v>
      </x:c>
      <x:c r="M1474" s="34">
        <x:f t="shared" si="877"/>
        <x:v>0.14802071683350992</x:v>
      </x:c>
      <x:c r="N1474" s="34">
        <x:f t="shared" si="848"/>
        <x:v>1.5258292068787598</x:v>
      </x:c>
      <x:c r="O1474" s="35">
        <x:f t="shared" si="849"/>
        <x:v>0.22031923648922125</x:v>
      </x:c>
      <x:c r="P1474" s="26" t="b">
        <x:f t="shared" si="850"/>
        <x:v>0</x:v>
      </x:c>
      <x:c r="Q1474" s="26" t="b">
        <x:f t="shared" si="851"/>
        <x:v>0</x:v>
      </x:c>
      <x:c r="R1474" s="26" t="b">
        <x:f t="shared" si="852"/>
        <x:v>0</x:v>
      </x:c>
      <x:c r="S1474" s="26" t="b">
        <x:f t="shared" si="878"/>
        <x:v>0</x:v>
      </x:c>
      <x:c r="T1474" s="26" t="str">
        <x:f t="shared" si="879"/>
        <x:v>不调</x:v>
      </x:c>
      <x:c r="U1474" s="34">
        <x:f t="shared" si="853"/>
        <x:v>0.1653236315717552</x:v>
      </x:c>
      <x:c r="V1474" s="34">
        <x:f t="shared" si="854"/>
        <x:v>0.17084589430072722</x:v>
      </x:c>
      <x:c r="W1474" s="34">
        <x:f t="shared" si="855"/>
        <x:v>1.0416389641727675</x:v>
      </x:c>
      <x:c r="X1474" s="34">
        <x:f t="shared" si="856"/>
        <x:v>0.14802071683350992</x:v>
      </x:c>
      <x:c r="Y1474" s="34">
        <x:f t="shared" si="880"/>
        <x:v>0.99995880187477393</x:v>
      </x:c>
      <x:c r="Z1474" s="34">
        <x:f t="shared" si="857"/>
        <x:v>0.16531682054807886</x:v>
      </x:c>
      <x:c r="AA1474" s="34">
        <x:f t="shared" si="858"/>
        <x:v>0.17083885577017946</x:v>
      </x:c>
      <x:c r="AB1474" s="34">
        <x:f t="shared" si="859"/>
        <x:v>1.041596050600281</x:v>
      </x:c>
      <x:c r="AC1474" s="34">
        <x:f t="shared" si="860"/>
        <x:v>0.14801461865748178</x:v>
      </x:c>
      <x:c r="AD1474" s="34">
        <x:f t="shared" si="861"/>
        <x:v>1.5257663455760211</x:v>
      </x:c>
      <x:c r="AE1474" s="34">
        <x:f t="shared" si="881"/>
        <x:v>1.5398451994991889</x:v>
      </x:c>
      <x:c r="AF1474" s="33">
        <x:f t="shared" si="862"/>
        <x:v>-9.1430319929215464E-3</x:v>
      </x:c>
      <x:c r="AG1474" s="33">
        <x:f t="shared" si="882"/>
        <x:v>3.8381334891857133E-3</x:v>
      </x:c>
      <x:c r="AH1474" s="30">
        <x:f t="shared" si="883"/>
        <x:v>45930</x:v>
      </x:c>
      <x:c r="AI1474" s="36">
        <x:f t="shared" si="863"/>
        <x:v>2025</x:v>
      </x:c>
      <x:c r="AJ1474" s="36">
        <x:f t="shared" si="864"/>
        <x:v>12</x:v>
      </x:c>
      <x:c r="AK1474" s="26">
        <x:f t="shared" si="865"/>
        <x:v>0</x:v>
      </x:c>
      <x:c r="AL1474" s="34">
        <x:f t="shared" si="884"/>
        <x:v>1.5199326412045076</x:v>
      </x:c>
      <x:c r="AM1474" s="35" t="str">
        <x:f t="shared" si="866"/>
      </x:c>
      <x:c r="AN1474" s="34">
        <x:f t="shared" si="885"/>
        <x:v>1.5398451994991889</x:v>
      </x:c>
      <x:c r="AO1474" s="35">
        <x:f t="shared" si="867"/>
        <x:v>-9.1430319929215464E-3</x:v>
      </x:c>
      <x:c r="AP1474" s="31">
        <x:f t="shared" si="868"/>
        <x:v>1</x:v>
      </x:c>
      <x:c r="AQ1474" s="26" t="b">
        <x:f t="shared" si="869"/>
        <x:v>1</x:v>
      </x:c>
    </x:row>
    <x:row r="1475">
      <x:c r="A1475" s="30" t="n">
        <x:f>'净值底稿'!A1437</x:f>
        <x:v>45993</x:v>
      </x:c>
      <x:c r="B1475" s="32" t="n">
        <x:f>'净值底稿'!F1437</x:f>
        <x:v>3.5421126504277</x:v>
      </x:c>
      <x:c r="C1475" s="32" t="n">
        <x:f>'净值底稿'!O1437</x:f>
        <x:v>1.785041741053499</x:v>
      </x:c>
      <x:c r="D1475" s="32" t="n">
        <x:f>'净值底稿'!P1437</x:f>
        <x:v>1.7508</x:v>
      </x:c>
      <x:c r="E1475" s="32" t="n">
        <x:f>'净值底稿'!Q1437</x:f>
        <x:v>3.3203</x:v>
      </x:c>
      <x:c r="F1475" s="33">
        <x:f t="shared" si="870"/>
        <x:v>-4.8376689150197993E-4</x:v>
      </x:c>
      <x:c r="G1475" s="33">
        <x:f t="shared" si="871"/>
        <x:v>-6.7450004036428979E-3</x:v>
      </x:c>
      <x:c r="H1475" s="33">
        <x:f t="shared" si="872"/>
        <x:v>-6.2788971973293251E-4</x:v>
      </x:c>
      <x:c r="I1475" s="33">
        <x:f t="shared" si="873"/>
        <x:v>-3.5114045618246381E-3</x:v>
      </x:c>
      <x:c r="J1475" s="34">
        <x:f t="shared" si="874"/>
        <x:v>0.16523684574368933</x:v>
      </x:c>
      <x:c r="K1475" s="34">
        <x:f t="shared" si="875"/>
        <x:v>0.16968654761905172</x:v>
      </x:c>
      <x:c r="L1475" s="34">
        <x:f t="shared" si="876"/>
        <x:v>1.0409420431479948</x:v>
      </x:c>
      <x:c r="M1475" s="34">
        <x:f t="shared" si="877"/>
        <x:v>0.14749487945031117</x:v>
      </x:c>
      <x:c r="N1475" s="34">
        <x:f t="shared" si="848"/>
        <x:v>1.5233603159610469</x:v>
      </x:c>
      <x:c r="O1475" s="35">
        <x:f t="shared" si="849"/>
        <x:v>0.2198582895022094</x:v>
      </x:c>
      <x:c r="P1475" s="26" t="b">
        <x:f t="shared" si="850"/>
        <x:v>0</x:v>
      </x:c>
      <x:c r="Q1475" s="26" t="b">
        <x:f t="shared" si="851"/>
        <x:v>0</x:v>
      </x:c>
      <x:c r="R1475" s="26" t="b">
        <x:f t="shared" si="852"/>
        <x:v>0</x:v>
      </x:c>
      <x:c r="S1475" s="26" t="b">
        <x:f t="shared" si="878"/>
        <x:v>0</x:v>
      </x:c>
      <x:c r="T1475" s="26" t="str">
        <x:f t="shared" si="879"/>
        <x:v>不调</x:v>
      </x:c>
      <x:c r="U1475" s="34">
        <x:f t="shared" si="853"/>
        <x:v>0.16523684574368933</x:v>
      </x:c>
      <x:c r="V1475" s="34">
        <x:f t="shared" si="854"/>
        <x:v>0.16968654761905172</x:v>
      </x:c>
      <x:c r="W1475" s="34">
        <x:f t="shared" si="855"/>
        <x:v>1.0409420431479948</x:v>
      </x:c>
      <x:c r="X1475" s="34">
        <x:f t="shared" si="856"/>
        <x:v>0.14749487945031117</x:v>
      </x:c>
      <x:c r="Y1475" s="34">
        <x:f t="shared" si="880"/>
        <x:v>0.99998626710299976</x:v>
      </x:c>
      <x:c r="Z1475" s="34">
        <x:f t="shared" si="857"/>
        <x:v>0.16523457656310608</x:v>
      </x:c>
      <x:c r="AA1475" s="34">
        <x:f t="shared" si="858"/>
        <x:v>0.16968421733117095</x:v>
      </x:c>
      <x:c r="AB1475" s="34">
        <x:f t="shared" si="859"/>
        <x:v>1.0409277479981329</x:v>
      </x:c>
      <x:c r="AC1475" s="34">
        <x:f t="shared" si="860"/>
        <x:v>0.14749285391832362</x:v>
      </x:c>
      <x:c r="AD1475" s="34">
        <x:f t="shared" si="861"/>
        <x:v>1.5233393958107335</x:v>
      </x:c>
      <x:c r="AE1475" s="34">
        <x:f t="shared" si="881"/>
        <x:v>1.5398451994991889</x:v>
      </x:c>
      <x:c r="AF1475" s="33">
        <x:f t="shared" si="862"/>
        <x:v>-1.0719131828201722E-2</x:v>
      </x:c>
      <x:c r="AG1475" s="33">
        <x:f t="shared" si="882"/>
        <x:v>-1.5906431363652551E-3</x:v>
      </x:c>
      <x:c r="AH1475" s="30">
        <x:f t="shared" si="883"/>
        <x:v>45930</x:v>
      </x:c>
      <x:c r="AI1475" s="36">
        <x:f t="shared" si="863"/>
        <x:v>2025</x:v>
      </x:c>
      <x:c r="AJ1475" s="36">
        <x:f t="shared" si="864"/>
        <x:v>12</x:v>
      </x:c>
      <x:c r="AK1475" s="26">
        <x:f t="shared" si="865"/>
        <x:v>0</x:v>
      </x:c>
      <x:c r="AL1475" s="34">
        <x:f t="shared" si="884"/>
        <x:v>1.5199326412045076</x:v>
      </x:c>
      <x:c r="AM1475" s="35" t="str">
        <x:f t="shared" si="866"/>
      </x:c>
      <x:c r="AN1475" s="34">
        <x:f t="shared" si="885"/>
        <x:v>1.5398451994991889</x:v>
      </x:c>
      <x:c r="AO1475" s="35">
        <x:f t="shared" si="867"/>
        <x:v>-1.0719131828201722E-2</x:v>
      </x:c>
      <x:c r="AP1475" s="31">
        <x:f t="shared" si="868"/>
        <x:v>1</x:v>
      </x:c>
      <x:c r="AQ1475" s="26" t="b">
        <x:f t="shared" si="869"/>
        <x:v>1</x:v>
      </x:c>
    </x:row>
    <x:row r="1476">
      <x:c r="A1476" s="30" t="n">
        <x:f>'净值底稿'!A1438</x:f>
        <x:v>45994</x:v>
      </x:c>
      <x:c r="B1476" s="32" t="n">
        <x:f>'净值底稿'!F1438</x:f>
        <x:v>3.521155494287525</x:v>
      </x:c>
      <x:c r="C1476" s="32" t="n">
        <x:f>'净值底稿'!O1438</x:f>
        <x:v>1.7727409184454148</x:v>
      </x:c>
      <x:c r="D1476" s="32" t="n">
        <x:f>'净值底稿'!P1438</x:f>
        <x:v>1.7496</x:v>
      </x:c>
      <x:c r="E1476" s="32" t="n">
        <x:f>'净值底稿'!Q1438</x:f>
        <x:v>3.3041</x:v>
      </x:c>
      <x:c r="F1476" s="33">
        <x:f t="shared" si="870"/>
        <x:v>-5.9165696318677075E-3</x:v>
      </x:c>
      <x:c r="G1476" s="33">
        <x:f t="shared" si="871"/>
        <x:v>-6.8910560045640779E-3</x:v>
      </x:c>
      <x:c r="H1476" s="33">
        <x:f t="shared" si="872"/>
        <x:v>-6.8540095956126645E-4</x:v>
      </x:c>
      <x:c r="I1476" s="33">
        <x:f t="shared" si="873"/>
        <x:v>-4.8790771918200138E-3</x:v>
      </x:c>
      <x:c r="J1476" s="34">
        <x:f t="shared" si="874"/>
        <x:v>0.16425695468527829</x:v>
      </x:c>
      <x:c r="K1476" s="34">
        <x:f t="shared" si="875"/>
        <x:v>0.16851491388645123</x:v>
      </x:c>
      <x:c r="L1476" s="34">
        <x:f t="shared" si="876"/>
        <x:v>1.0402142951208211</x:v>
      </x:c>
      <x:c r="M1476" s="34">
        <x:f t="shared" si="877"/>
        <x:v>0.14677322489881428</x:v>
      </x:c>
      <x:c r="N1476" s="34">
        <x:f t="shared" si="848"/>
        <x:v>1.5197593885913649</x:v>
      </x:c>
      <x:c r="O1476" s="35">
        <x:f t="shared" si="849"/>
        <x:v>0.21896352216660375</x:v>
      </x:c>
      <x:c r="P1476" s="26" t="b">
        <x:f t="shared" si="850"/>
        <x:v>0</x:v>
      </x:c>
      <x:c r="Q1476" s="26" t="b">
        <x:f t="shared" si="851"/>
        <x:v>0</x:v>
      </x:c>
      <x:c r="R1476" s="26" t="b">
        <x:f t="shared" si="852"/>
        <x:v>0</x:v>
      </x:c>
      <x:c r="S1476" s="26" t="b">
        <x:f t="shared" si="878"/>
        <x:v>0</x:v>
      </x:c>
      <x:c r="T1476" s="26" t="str">
        <x:f t="shared" si="879"/>
        <x:v>不调</x:v>
      </x:c>
      <x:c r="U1476" s="34">
        <x:f t="shared" si="853"/>
        <x:v>0.16425695468527829</x:v>
      </x:c>
      <x:c r="V1476" s="34">
        <x:f t="shared" si="854"/>
        <x:v>0.16851491388645123</x:v>
      </x:c>
      <x:c r="W1476" s="34">
        <x:f t="shared" si="855"/>
        <x:v>1.0402142951208211</x:v>
      </x:c>
      <x:c r="X1476" s="34">
        <x:f t="shared" si="856"/>
        <x:v>0.14677322489881428</x:v>
      </x:c>
      <x:c r="Y1476" s="34">
        <x:f t="shared" si="880"/>
        <x:v>0.99998626710299976</x:v>
      </x:c>
      <x:c r="Z1476" s="34">
        <x:f t="shared" si="857"/>
        <x:v>0.16425469896143802</x:v>
      </x:c>
      <x:c r="AA1476" s="34">
        <x:f t="shared" si="858"/>
        <x:v>0.16851259968849583</x:v>
      </x:c>
      <x:c r="AB1476" s="34">
        <x:f t="shared" si="859"/>
        <x:v>1.0402000099650479</x:v>
      </x:c>
      <x:c r="AC1476" s="34">
        <x:f t="shared" si="860"/>
        <x:v>0.14677120927723436</x:v>
      </x:c>
      <x:c r="AD1476" s="34">
        <x:f t="shared" si="861"/>
        <x:v>1.519738517892216</x:v>
      </x:c>
      <x:c r="AE1476" s="34">
        <x:f t="shared" si="881"/>
        <x:v>1.5398451994991889</x:v>
      </x:c>
      <x:c r="AF1476" s="33">
        <x:f t="shared" si="862"/>
        <x:v>-1.3057599305119849E-2</x:v>
      </x:c>
      <x:c r="AG1476" s="33">
        <x:f t="shared" si="882"/>
        <x:v>-2.3638054188187541E-3</x:v>
      </x:c>
      <x:c r="AH1476" s="30">
        <x:f t="shared" si="883"/>
        <x:v>45930</x:v>
      </x:c>
      <x:c r="AI1476" s="36">
        <x:f t="shared" si="863"/>
        <x:v>2025</x:v>
      </x:c>
      <x:c r="AJ1476" s="36">
        <x:f t="shared" si="864"/>
        <x:v>12</x:v>
      </x:c>
      <x:c r="AK1476" s="26">
        <x:f t="shared" si="865"/>
        <x:v>0</x:v>
      </x:c>
      <x:c r="AL1476" s="34">
        <x:f t="shared" si="884"/>
        <x:v>1.5199326412045076</x:v>
      </x:c>
      <x:c r="AM1476" s="35" t="str">
        <x:f t="shared" si="866"/>
      </x:c>
      <x:c r="AN1476" s="34">
        <x:f t="shared" si="885"/>
        <x:v>1.5398451994991889</x:v>
      </x:c>
      <x:c r="AO1476" s="35">
        <x:f t="shared" si="867"/>
        <x:v>-1.3057599305119849E-2</x:v>
      </x:c>
      <x:c r="AP1476" s="31">
        <x:f t="shared" si="868"/>
        <x:v>1</x:v>
      </x:c>
      <x:c r="AQ1476" s="26" t="b">
        <x:f t="shared" si="869"/>
        <x:v>1</x:v>
      </x:c>
    </x:row>
    <x:row r="1477">
      <x:c r="A1477" s="30" t="n">
        <x:f>'净值底稿'!A1439</x:f>
        <x:v>45995</x:v>
      </x:c>
      <x:c r="B1477" s="32" t="n">
        <x:f>'净值底稿'!F1439</x:f>
        <x:v>3.53561134297595</x:v>
      </x:c>
      <x:c r="C1477" s="32" t="n">
        <x:f>'净值底稿'!O1439</x:f>
        <x:v>1.7693107506943777</x:v>
      </x:c>
      <x:c r="D1477" s="32" t="n">
        <x:f>'净值底稿'!P1439</x:f>
        <x:v>1.7466</x:v>
      </x:c>
      <x:c r="E1477" s="32" t="n">
        <x:f>'净值底稿'!Q1439</x:f>
        <x:v>3.3009</x:v>
      </x:c>
      <x:c r="F1477" s="33">
        <x:f t="shared" si="870"/>
        <x:v>4.1054275256737771E-3</x:v>
      </x:c>
      <x:c r="G1477" s="33">
        <x:f t="shared" si="871"/>
        <x:v>-1.9349515292088615E-3</x:v>
      </x:c>
      <x:c r="H1477" s="33">
        <x:f t="shared" si="872"/>
        <x:v>-1.7146776406036235E-3</x:v>
      </x:c>
      <x:c r="I1477" s="33">
        <x:f t="shared" si="873"/>
        <x:v>-9.6849368965834515E-4</x:v>
      </x:c>
      <x:c r="J1477" s="34">
        <x:f t="shared" si="874"/>
        <x:v>0.16492903472377557</x:v>
      </x:c>
      <x:c r="K1477" s="34">
        <x:f t="shared" si="875"/>
        <x:v>0.16818653597603761</x:v>
      </x:c>
      <x:c r="L1477" s="34">
        <x:f t="shared" si="876"/>
        <x:v>1.0384164022662052</x:v>
      </x:c>
      <x:c r="M1477" s="34">
        <x:f t="shared" si="877"/>
        <x:v>0.14662906228722583</x:v>
      </x:c>
      <x:c r="N1477" s="34">
        <x:f t="shared" si="848"/>
        <x:v>1.5181610352532444</x:v>
      </x:c>
      <x:c r="O1477" s="35">
        <x:f t="shared" si="849"/>
        <x:v>0.21942044550250639</x:v>
      </x:c>
      <x:c r="P1477" s="26" t="b">
        <x:f t="shared" si="850"/>
        <x:v>0</x:v>
      </x:c>
      <x:c r="Q1477" s="26" t="b">
        <x:f t="shared" si="851"/>
        <x:v>0</x:v>
      </x:c>
      <x:c r="R1477" s="26" t="b">
        <x:f t="shared" si="852"/>
        <x:v>0</x:v>
      </x:c>
      <x:c r="S1477" s="26" t="b">
        <x:f t="shared" si="878"/>
        <x:v>0</x:v>
      </x:c>
      <x:c r="T1477" s="26" t="str">
        <x:f t="shared" si="879"/>
        <x:v>不调</x:v>
      </x:c>
      <x:c r="U1477" s="34">
        <x:f t="shared" si="853"/>
        <x:v>0.16492903472377557</x:v>
      </x:c>
      <x:c r="V1477" s="34">
        <x:f t="shared" si="854"/>
        <x:v>0.16818653597603761</x:v>
      </x:c>
      <x:c r="W1477" s="34">
        <x:f t="shared" si="855"/>
        <x:v>1.0384164022662052</x:v>
      </x:c>
      <x:c r="X1477" s="34">
        <x:f t="shared" si="856"/>
        <x:v>0.14662906228722583</x:v>
      </x:c>
      <x:c r="Y1477" s="34">
        <x:f t="shared" si="880"/>
        <x:v>0.99998626710299976</x:v>
      </x:c>
      <x:c r="Z1477" s="34">
        <x:f t="shared" si="857"/>
        <x:v>0.16492676977032936</x:v>
      </x:c>
      <x:c r="AA1477" s="34">
        <x:f t="shared" si="858"/>
        <x:v>0.16818422628766222</x:v>
      </x:c>
      <x:c r="AB1477" s="34">
        <x:f t="shared" si="859"/>
        <x:v>1.0384021418007097</x:v>
      </x:c>
      <x:c r="AC1477" s="34">
        <x:f t="shared" si="860"/>
        <x:v>0.1466270486454162</x:v>
      </x:c>
      <x:c r="AD1477" s="34">
        <x:f t="shared" si="861"/>
        <x:v>1.5181401865041173</x:v>
      </x:c>
      <x:c r="AE1477" s="34">
        <x:f t="shared" si="881"/>
        <x:v>1.5398451994991889</x:v>
      </x:c>
      <x:c r="AF1477" s="33">
        <x:f t="shared" si="862"/>
        <x:v>-1.4095581167594462E-2</x:v>
      </x:c>
      <x:c r="AG1477" s="33">
        <x:f t="shared" si="882"/>
        <x:v>-1.0517147320286968E-3</x:v>
      </x:c>
      <x:c r="AH1477" s="30">
        <x:f t="shared" si="883"/>
        <x:v>45930</x:v>
      </x:c>
      <x:c r="AI1477" s="36">
        <x:f t="shared" si="863"/>
        <x:v>2025</x:v>
      </x:c>
      <x:c r="AJ1477" s="36">
        <x:f t="shared" si="864"/>
        <x:v>12</x:v>
      </x:c>
      <x:c r="AK1477" s="26">
        <x:f t="shared" si="865"/>
        <x:v>0</x:v>
      </x:c>
      <x:c r="AL1477" s="34">
        <x:f t="shared" si="884"/>
        <x:v>1.5199326412045076</x:v>
      </x:c>
      <x:c r="AM1477" s="35" t="str">
        <x:f t="shared" si="866"/>
      </x:c>
      <x:c r="AN1477" s="34">
        <x:f t="shared" si="885"/>
        <x:v>1.5398451994991889</x:v>
      </x:c>
      <x:c r="AO1477" s="35">
        <x:f t="shared" si="867"/>
        <x:v>-1.4095581167594462E-2</x:v>
      </x:c>
      <x:c r="AP1477" s="31">
        <x:f t="shared" si="868"/>
        <x:v>1</x:v>
      </x:c>
      <x:c r="AQ1477" s="26" t="b">
        <x:f t="shared" si="869"/>
        <x:v>1</x:v>
      </x:c>
    </x:row>
    <x:row r="1478">
      <x:c r="A1478" s="30" t="n">
        <x:f>'净值底稿'!A1440</x:f>
        <x:v>45996</x:v>
      </x:c>
      <x:c r="B1478" s="32" t="n">
        <x:f>'净值底稿'!F1440</x:f>
        <x:v>3.54854808729445</x:v>
      </x:c>
      <x:c r="C1478" s="32" t="n">
        <x:f>'净值底稿'!O1440</x:f>
        <x:v>1.7931234765292432</x:v>
      </x:c>
      <x:c r="D1478" s="32" t="n">
        <x:f>'净值底稿'!P1440</x:f>
        <x:v>1.7473</x:v>
      </x:c>
      <x:c r="E1478" s="32" t="n">
        <x:f>'净值底稿'!Q1440</x:f>
        <x:v>3.3244</x:v>
      </x:c>
      <x:c r="F1478" s="33">
        <x:f t="shared" si="870"/>
        <x:v>3.6589837127321001E-3</x:v>
      </x:c>
      <x:c r="G1478" s="33">
        <x:f t="shared" si="871"/>
        <x:v>1.3458758347294264E-2</x:v>
      </x:c>
      <x:c r="H1478" s="33">
        <x:f t="shared" si="872"/>
        <x:v>4.0077865567389459E-4</x:v>
      </x:c>
      <x:c r="I1478" s="33">
        <x:f t="shared" si="873"/>
        <x:v>7.1192705019842428E-3</x:v>
      </x:c>
      <x:c r="J1478" s="34">
        <x:f t="shared" si="874"/>
        <x:v>0.16553023413471252</x:v>
      </x:c>
      <x:c r="K1478" s="34">
        <x:f t="shared" si="875"/>
        <x:v>0.17044777714709453</x:v>
      </x:c>
      <x:c r="L1478" s="34">
        <x:f t="shared" si="876"/>
        <x:v>1.0388183112151494</x:v>
      </x:c>
      <x:c r="M1478" s="34">
        <x:f t="shared" si="877"/>
        <x:v>0.14767092626763051</x:v>
      </x:c>
      <x:c r="N1478" s="34">
        <x:f t="shared" si="848"/>
        <x:v>1.5224672487645872</x:v>
      </x:c>
      <x:c r="O1478" s="35">
        <x:f t="shared" si="849"/>
        <x:v>0.22067995981814248</x:v>
      </x:c>
      <x:c r="P1478" s="26" t="b">
        <x:f t="shared" si="850"/>
        <x:v>0</x:v>
      </x:c>
      <x:c r="Q1478" s="26" t="b">
        <x:f t="shared" si="851"/>
        <x:v>0</x:v>
      </x:c>
      <x:c r="R1478" s="26" t="b">
        <x:f t="shared" si="852"/>
        <x:v>0</x:v>
      </x:c>
      <x:c r="S1478" s="26" t="b">
        <x:f t="shared" si="878"/>
        <x:v>0</x:v>
      </x:c>
      <x:c r="T1478" s="26" t="str">
        <x:f t="shared" si="879"/>
        <x:v>不调</x:v>
      </x:c>
      <x:c r="U1478" s="34">
        <x:f t="shared" si="853"/>
        <x:v>0.16553023413471252</x:v>
      </x:c>
      <x:c r="V1478" s="34">
        <x:f t="shared" si="854"/>
        <x:v>0.17044777714709453</x:v>
      </x:c>
      <x:c r="W1478" s="34">
        <x:f t="shared" si="855"/>
        <x:v>1.0388183112151494</x:v>
      </x:c>
      <x:c r="X1478" s="34">
        <x:f t="shared" si="856"/>
        <x:v>0.14767092626763051</x:v>
      </x:c>
      <x:c r="Y1478" s="34">
        <x:f t="shared" si="880"/>
        <x:v>0.99998626710299976</x:v>
      </x:c>
      <x:c r="Z1478" s="34">
        <x:f t="shared" si="857"/>
        <x:v>0.16552796092505673</x:v>
      </x:c>
      <x:c r="AA1478" s="34">
        <x:f t="shared" si="858"/>
        <x:v>0.17044543640532706</x:v>
      </x:c>
      <x:c r="AB1478" s="34">
        <x:f t="shared" si="859"/>
        <x:v>1.0388040452302796</x:v>
      </x:c>
      <x:c r="AC1478" s="34">
        <x:f t="shared" si="860"/>
        <x:v>0.14766889831801014</x:v>
      </x:c>
      <x:c r="AD1478" s="34">
        <x:f t="shared" si="861"/>
        <x:v>1.5224463408786735</x:v>
      </x:c>
      <x:c r="AE1478" s="34">
        <x:f t="shared" si="881"/>
        <x:v>1.5398451994991889</x:v>
      </x:c>
      <x:c r="AF1478" s="33">
        <x:f t="shared" si="862"/>
        <x:v>-1.1299095926119107E-2</x:v>
      </x:c>
      <x:c r="AG1478" s="33">
        <x:f t="shared" si="882"/>
        <x:v>2.8364668907632229E-3</x:v>
      </x:c>
      <x:c r="AH1478" s="30">
        <x:f t="shared" si="883"/>
        <x:v>45930</x:v>
      </x:c>
      <x:c r="AI1478" s="36">
        <x:f t="shared" si="863"/>
        <x:v>2025</x:v>
      </x:c>
      <x:c r="AJ1478" s="36">
        <x:f t="shared" si="864"/>
        <x:v>12</x:v>
      </x:c>
      <x:c r="AK1478" s="26">
        <x:f t="shared" si="865"/>
        <x:v>0</x:v>
      </x:c>
      <x:c r="AL1478" s="34">
        <x:f t="shared" si="884"/>
        <x:v>1.5199326412045076</x:v>
      </x:c>
      <x:c r="AM1478" s="35" t="str">
        <x:f t="shared" si="866"/>
      </x:c>
      <x:c r="AN1478" s="34">
        <x:f t="shared" si="885"/>
        <x:v>1.5398451994991889</x:v>
      </x:c>
      <x:c r="AO1478" s="35">
        <x:f t="shared" si="867"/>
        <x:v>-1.1299095926119107E-2</x:v>
      </x:c>
      <x:c r="AP1478" s="31">
        <x:f t="shared" si="868"/>
        <x:v>1</x:v>
      </x:c>
      <x:c r="AQ1478" s="26" t="b">
        <x:f t="shared" si="869"/>
        <x:v>1</x:v>
      </x:c>
    </x:row>
    <x:row r="1479">
      <x:c r="A1479" s="30" t="n">
        <x:f>'净值底稿'!A1441</x:f>
        <x:v>45999</x:v>
      </x:c>
      <x:c r="B1479" s="32" t="n">
        <x:f>'净值底稿'!F1441</x:f>
        <x:v>3.6738291916933496</x:v>
      </x:c>
      <x:c r="C1479" s="32" t="n">
        <x:f>'净值底稿'!O1441</x:f>
        <x:v>1.8111691749344092</x:v>
      </x:c>
      <x:c r="D1479" s="32" t="n">
        <x:f>'净值底稿'!P1441</x:f>
        <x:v>1.747</x:v>
      </x:c>
      <x:c r="E1479" s="32" t="n">
        <x:f>'净值底稿'!Q1441</x:f>
        <x:v>3.3167</x:v>
      </x:c>
      <x:c r="F1479" s="33">
        <x:f t="shared" si="870"/>
        <x:v>3.5304891272987859E-2</x:v>
      </x:c>
      <x:c r="G1479" s="33">
        <x:f t="shared" si="871"/>
        <x:v>1.0063834778458736E-2</x:v>
      </x:c>
      <x:c r="H1479" s="33">
        <x:f t="shared" si="872"/>
        <x:v>-1.716934699249606E-4</x:v>
      </x:c>
      <x:c r="I1479" s="33">
        <x:f t="shared" si="873"/>
        <x:v>-2.316207435928197E-3</x:v>
      </x:c>
      <x:c r="J1479" s="34">
        <x:f t="shared" si="874"/>
        <x:v>0.17137190758815524</x:v>
      </x:c>
      <x:c r="K1479" s="34">
        <x:f t="shared" si="875"/>
        <x:v>0.17216077111605257</x:v>
      </x:c>
      <x:c r="L1479" s="34">
        <x:f t="shared" si="876"/>
        <x:v>1.0386256893591819</x:v>
      </x:c>
      <x:c r="M1479" s="34">
        <x:f t="shared" si="877"/>
        <x:v>0.14732686651767063</x:v>
      </x:c>
      <x:c r="N1479" s="34">
        <x:f t="shared" si="848"/>
        <x:v>1.5294852345810601</x:v>
      </x:c>
      <x:c r="O1479" s="35">
        <x:f t="shared" si="849"/>
        <x:v>0.2246067310341211</x:v>
      </x:c>
      <x:c r="P1479" s="26" t="b">
        <x:f t="shared" si="850"/>
        <x:v>0</x:v>
      </x:c>
      <x:c r="Q1479" s="26" t="b">
        <x:f t="shared" si="851"/>
        <x:v>0</x:v>
      </x:c>
      <x:c r="R1479" s="26" t="b">
        <x:f t="shared" si="852"/>
        <x:v>0</x:v>
      </x:c>
      <x:c r="S1479" s="26" t="b">
        <x:f t="shared" si="878"/>
        <x:v>0</x:v>
      </x:c>
      <x:c r="T1479" s="26" t="str">
        <x:f t="shared" si="879"/>
        <x:v>不调</x:v>
      </x:c>
      <x:c r="U1479" s="34">
        <x:f t="shared" si="853"/>
        <x:v>0.17137190758815524</x:v>
      </x:c>
      <x:c r="V1479" s="34">
        <x:f t="shared" si="854"/>
        <x:v>0.17216077111605257</x:v>
      </x:c>
      <x:c r="W1479" s="34">
        <x:f t="shared" si="855"/>
        <x:v>1.0386256893591819</x:v>
      </x:c>
      <x:c r="X1479" s="34">
        <x:f t="shared" si="856"/>
        <x:v>0.14732686651767063</x:v>
      </x:c>
      <x:c r="Y1479" s="34">
        <x:f t="shared" si="880"/>
        <x:v>0.99995880187477393</x:v>
      </x:c>
      <x:c r="Z1479" s="34">
        <x:f t="shared" si="857"/>
        <x:v>0.17136484738684618</x:v>
      </x:c>
      <x:c r="AA1479" s="34">
        <x:f t="shared" si="858"/>
        <x:v>0.17215367841504511</x:v>
      </x:c>
      <x:c r="AB1479" s="34">
        <x:f t="shared" si="859"/>
        <x:v>1.0385828999279687</x:v>
      </x:c>
      <x:c r="AC1479" s="34">
        <x:f t="shared" si="860"/>
        <x:v>0.14732079692697467</x:v>
      </x:c>
      <x:c r="AD1479" s="34">
        <x:f t="shared" si="861"/>
        <x:v>1.5294222226568348</x:v>
      </x:c>
      <x:c r="AE1479" s="34">
        <x:f t="shared" si="881"/>
        <x:v>1.5398451994991889</x:v>
      </x:c>
      <x:c r="AF1479" s="33">
        <x:f t="shared" si="862"/>
        <x:v>-6.7688471839533193E-3</x:v>
      </x:c>
      <x:c r="AG1479" s="33">
        <x:f t="shared" si="882"/>
        <x:v>4.5820214419742822E-3</x:v>
      </x:c>
      <x:c r="AH1479" s="30">
        <x:f t="shared" si="883"/>
        <x:v>45930</x:v>
      </x:c>
      <x:c r="AI1479" s="36">
        <x:f t="shared" si="863"/>
        <x:v>2025</x:v>
      </x:c>
      <x:c r="AJ1479" s="36">
        <x:f t="shared" si="864"/>
        <x:v>12</x:v>
      </x:c>
      <x:c r="AK1479" s="26">
        <x:f t="shared" si="865"/>
        <x:v>0</x:v>
      </x:c>
      <x:c r="AL1479" s="34">
        <x:f t="shared" si="884"/>
        <x:v>1.5199326412045076</x:v>
      </x:c>
      <x:c r="AM1479" s="35" t="str">
        <x:f t="shared" si="866"/>
      </x:c>
      <x:c r="AN1479" s="34">
        <x:f t="shared" si="885"/>
        <x:v>1.5398451994991889</x:v>
      </x:c>
      <x:c r="AO1479" s="35">
        <x:f t="shared" si="867"/>
        <x:v>-6.7688471839533193E-3</x:v>
      </x:c>
      <x:c r="AP1479" s="31">
        <x:f t="shared" si="868"/>
        <x:v>1</x:v>
      </x:c>
      <x:c r="AQ1479" s="26" t="b">
        <x:f t="shared" si="869"/>
        <x:v>1</x:v>
      </x:c>
    </x:row>
    <x:row r="1480">
      <x:c r="A1480" s="30" t="n">
        <x:f>'净值底稿'!A1442</x:f>
        <x:v>46000</x:v>
      </x:c>
      <x:c r="B1480" s="32" t="n">
        <x:f>'净值底稿'!F1442</x:f>
        <x:v>3.7652076797817</x:v>
      </x:c>
      <x:c r="C1480" s="32" t="n">
        <x:f>'净值底稿'!O1442</x:f>
        <x:v>1.8027861854299094</x:v>
      </x:c>
      <x:c r="D1480" s="32" t="n">
        <x:f>'净值底稿'!P1442</x:f>
        <x:v>1.7482</x:v>
      </x:c>
      <x:c r="E1480" s="32" t="n">
        <x:f>'净值底稿'!Q1442</x:f>
        <x:v>3.293</x:v>
      </x:c>
      <x:c r="F1480" s="33">
        <x:f t="shared" si="870"/>
        <x:v>2.4872818881988445E-2</x:v>
      </x:c>
      <x:c r="G1480" s="33">
        <x:f t="shared" si="871"/>
        <x:v>-4.6284961231207733E-3</x:v>
      </x:c>
      <x:c r="H1480" s="33">
        <x:f t="shared" si="872"/>
        <x:v>6.8689181453907011E-4</x:v>
      </x:c>
      <x:c r="I1480" s="33">
        <x:f t="shared" si="873"/>
        <x:v>-7.1456568275695131E-3</x:v>
      </x:c>
      <x:c r="J1480" s="34">
        <x:f t="shared" si="874"/>
        <x:v>0.1756271741986388</x:v>
      </x:c>
      <x:c r="K1480" s="34">
        <x:f t="shared" si="875"/>
        <x:v>0.17135686578192011</x:v>
      </x:c>
      <x:c r="L1480" s="34">
        <x:f t="shared" si="876"/>
        <x:v>1.0392962940206494</x:v>
      </x:c>
      <x:c r="M1480" s="34">
        <x:f t="shared" si="877"/>
        <x:v>0.14626809306857044</x:v>
      </x:c>
      <x:c r="N1480" s="34">
        <x:f t="shared" si="848"/>
        <x:v>1.5325484270697787</x:v>
      </x:c>
      <x:c r="O1480" s="35">
        <x:f t="shared" si="849"/>
        <x:v>0.22640983726954056</x:v>
      </x:c>
      <x:c r="P1480" s="26" t="b">
        <x:f t="shared" si="850"/>
        <x:v>0</x:v>
      </x:c>
      <x:c r="Q1480" s="26" t="b">
        <x:f t="shared" si="851"/>
        <x:v>0</x:v>
      </x:c>
      <x:c r="R1480" s="26" t="b">
        <x:f t="shared" si="852"/>
        <x:v>0</x:v>
      </x:c>
      <x:c r="S1480" s="26" t="b">
        <x:f t="shared" si="878"/>
        <x:v>0</x:v>
      </x:c>
      <x:c r="T1480" s="26" t="str">
        <x:f t="shared" si="879"/>
        <x:v>不调</x:v>
      </x:c>
      <x:c r="U1480" s="34">
        <x:f t="shared" si="853"/>
        <x:v>0.1756271741986388</x:v>
      </x:c>
      <x:c r="V1480" s="34">
        <x:f t="shared" si="854"/>
        <x:v>0.17135686578192011</x:v>
      </x:c>
      <x:c r="W1480" s="34">
        <x:f t="shared" si="855"/>
        <x:v>1.0392962940206494</x:v>
      </x:c>
      <x:c r="X1480" s="34">
        <x:f t="shared" si="856"/>
        <x:v>0.14626809306857044</x:v>
      </x:c>
      <x:c r="Y1480" s="34">
        <x:f t="shared" si="880"/>
        <x:v>0.99998626710299976</x:v>
      </x:c>
      <x:c r="Z1480" s="34">
        <x:f t="shared" si="857"/>
        <x:v>0.17562476232874508</x:v>
      </x:c>
      <x:c r="AA1480" s="34">
        <x:f t="shared" si="858"/>
        <x:v>0.17135451255573203</x:v>
      </x:c>
      <x:c r="AB1480" s="34">
        <x:f t="shared" si="859"/>
        <x:v>1.0392820214716909</x:v>
      </x:c>
      <x:c r="AC1480" s="34">
        <x:f t="shared" si="860"/>
        <x:v>0.14626608438391392</x:v>
      </x:c>
      <x:c r="AD1480" s="34">
        <x:f t="shared" si="861"/>
        <x:v>1.5325273807400819</x:v>
      </x:c>
      <x:c r="AE1480" s="34">
        <x:f t="shared" si="881"/>
        <x:v>1.5398451994991889</x:v>
      </x:c>
      <x:c r="AF1480" s="33">
        <x:f t="shared" si="862"/>
        <x:v>-4.752308064139843E-3</x:v>
      </x:c>
      <x:c r="AG1480" s="33">
        <x:f t="shared" si="882"/>
        <x:v>2.0302817869697343E-3</x:v>
      </x:c>
      <x:c r="AH1480" s="30">
        <x:f t="shared" si="883"/>
        <x:v>45930</x:v>
      </x:c>
      <x:c r="AI1480" s="36">
        <x:f t="shared" si="863"/>
        <x:v>2025</x:v>
      </x:c>
      <x:c r="AJ1480" s="36">
        <x:f t="shared" si="864"/>
        <x:v>12</x:v>
      </x:c>
      <x:c r="AK1480" s="26">
        <x:f t="shared" si="865"/>
        <x:v>0</x:v>
      </x:c>
      <x:c r="AL1480" s="34">
        <x:f t="shared" si="884"/>
        <x:v>1.5199326412045076</x:v>
      </x:c>
      <x:c r="AM1480" s="35" t="str">
        <x:f t="shared" si="866"/>
      </x:c>
      <x:c r="AN1480" s="34">
        <x:f t="shared" si="885"/>
        <x:v>1.5398451994991889</x:v>
      </x:c>
      <x:c r="AO1480" s="35">
        <x:f t="shared" si="867"/>
        <x:v>-4.752308064139843E-3</x:v>
      </x:c>
      <x:c r="AP1480" s="31">
        <x:f t="shared" si="868"/>
        <x:v>1</x:v>
      </x:c>
      <x:c r="AQ1480" s="26" t="b">
        <x:f t="shared" si="869"/>
        <x:v>1</x:v>
      </x:c>
    </x:row>
    <x:row r="1481">
      <x:c r="A1481" s="30" t="n">
        <x:f>'净值底稿'!A1443</x:f>
        <x:v>46001</x:v>
      </x:c>
      <x:c r="B1481" s="32" t="n">
        <x:f>'净值底稿'!F1443</x:f>
        <x:v>3.7648421027504253</x:v>
      </x:c>
      <x:c r="C1481" s="32" t="n">
        <x:f>'净值底稿'!O1443</x:f>
        <x:v>1.8055118875645986</x:v>
      </x:c>
      <x:c r="D1481" s="32" t="n">
        <x:f>'净值底稿'!P1443</x:f>
        <x:v>1.7489</x:v>
      </x:c>
      <x:c r="E1481" s="32" t="n">
        <x:f>'净值底稿'!Q1443</x:f>
        <x:v>3.3059</x:v>
      </x:c>
      <x:c r="F1481" s="33">
        <x:f t="shared" si="870"/>
        <x:v>-9.7093457351093981E-5</x:v>
      </x:c>
      <x:c r="G1481" s="33">
        <x:f t="shared" si="871"/>
        <x:v>1.5119386628976716E-3</x:v>
      </x:c>
      <x:c r="H1481" s="33">
        <x:f t="shared" si="872"/>
        <x:v>4.0041185219075182E-4</x:v>
      </x:c>
      <x:c r="I1481" s="33">
        <x:f t="shared" si="873"/>
        <x:v>3.9174005466138251E-3</x:v>
      </x:c>
      <x:c r="J1481" s="34">
        <x:f t="shared" si="874"/>
        <x:v>0.1756077103133741</x:v>
      </x:c>
      <x:c r="K1481" s="34">
        <x:f t="shared" si="875"/>
        <x:v>0.17161359006832702</x:v>
      </x:c>
      <x:c r="L1481" s="34">
        <x:f t="shared" si="876"/>
        <x:v>1.039698162310857</x:v>
      </x:c>
      <x:c r="M1481" s="34">
        <x:f t="shared" si="877"/>
        <x:v>0.14683906722283052</x:v>
      </x:c>
      <x:c r="N1481" s="34">
        <x:f t="shared" si="848"/>
        <x:v>1.5337585299153886</x:v>
      </x:c>
      <x:c r="O1481" s="35">
        <x:f t="shared" si="849"/>
        <x:v>0.2263858968731251</x:v>
      </x:c>
      <x:c r="P1481" s="26" t="b">
        <x:f t="shared" si="850"/>
        <x:v>0</x:v>
      </x:c>
      <x:c r="Q1481" s="26" t="b">
        <x:f t="shared" si="851"/>
        <x:v>0</x:v>
      </x:c>
      <x:c r="R1481" s="26" t="b">
        <x:f t="shared" si="852"/>
        <x:v>0</x:v>
      </x:c>
      <x:c r="S1481" s="26" t="b">
        <x:f t="shared" si="878"/>
        <x:v>0</x:v>
      </x:c>
      <x:c r="T1481" s="26" t="str">
        <x:f t="shared" si="879"/>
        <x:v>不调</x:v>
      </x:c>
      <x:c r="U1481" s="34">
        <x:f t="shared" si="853"/>
        <x:v>0.1756077103133741</x:v>
      </x:c>
      <x:c r="V1481" s="34">
        <x:f t="shared" si="854"/>
        <x:v>0.17161359006832702</x:v>
      </x:c>
      <x:c r="W1481" s="34">
        <x:f t="shared" si="855"/>
        <x:v>1.039698162310857</x:v>
      </x:c>
      <x:c r="X1481" s="34">
        <x:f t="shared" si="856"/>
        <x:v>0.14683906722283052</x:v>
      </x:c>
      <x:c r="Y1481" s="34">
        <x:f t="shared" si="880"/>
        <x:v>0.99998626710299976</x:v>
      </x:c>
      <x:c r="Z1481" s="34">
        <x:f t="shared" si="857"/>
        <x:v>0.17560529871077593</x:v>
      </x:c>
      <x:c r="AA1481" s="34">
        <x:f t="shared" si="858"/>
        <x:v>0.17161123331657077</x:v>
      </x:c>
      <x:c r="AB1481" s="34">
        <x:f t="shared" si="859"/>
        <x:v>1.0396838842430827</x:v>
      </x:c>
      <x:c r="AC1481" s="34">
        <x:f t="shared" si="860"/>
        <x:v>0.14683705069704475</x:v>
      </x:c>
      <x:c r="AD1481" s="34">
        <x:f t="shared" si="861"/>
        <x:v>1.5337374669674742</x:v>
      </x:c>
      <x:c r="AE1481" s="34">
        <x:f t="shared" si="881"/>
        <x:v>1.5398451994991889</x:v>
      </x:c>
      <x:c r="AF1481" s="33">
        <x:f t="shared" si="862"/>
        <x:v>-3.966458793196348E-3</x:v>
      </x:c>
      <x:c r="AG1481" s="33">
        <x:f t="shared" si="882"/>
        <x:v>7.896017014767942E-4</x:v>
      </x:c>
      <x:c r="AH1481" s="30">
        <x:f t="shared" si="883"/>
        <x:v>45930</x:v>
      </x:c>
      <x:c r="AI1481" s="36">
        <x:f t="shared" si="863"/>
        <x:v>2025</x:v>
      </x:c>
      <x:c r="AJ1481" s="36">
        <x:f t="shared" si="864"/>
        <x:v>12</x:v>
      </x:c>
      <x:c r="AK1481" s="26">
        <x:f t="shared" si="865"/>
        <x:v>0</x:v>
      </x:c>
      <x:c r="AL1481" s="34">
        <x:f t="shared" si="884"/>
        <x:v>1.5199326412045076</x:v>
      </x:c>
      <x:c r="AM1481" s="35" t="str">
        <x:f t="shared" si="866"/>
      </x:c>
      <x:c r="AN1481" s="34">
        <x:f t="shared" si="885"/>
        <x:v>1.5398451994991889</x:v>
      </x:c>
      <x:c r="AO1481" s="35">
        <x:f t="shared" si="867"/>
        <x:v>-3.966458793196348E-3</x:v>
      </x:c>
      <x:c r="AP1481" s="31">
        <x:f t="shared" si="868"/>
        <x:v>1</x:v>
      </x:c>
      <x:c r="AQ1481" s="26" t="b">
        <x:f t="shared" si="869"/>
        <x:v>1</x:v>
      </x:c>
    </x:row>
    <x:row r="1482">
      <x:c r="A1482" s="30" t="n">
        <x:f>'净值底稿'!A1444</x:f>
        <x:v>46002</x:v>
      </x:c>
      <x:c r="B1482" s="32" t="n">
        <x:f>'净值底稿'!F1444</x:f>
        <x:v>3.6821604188738752</x:v>
      </x:c>
      <x:c r="C1482" s="32" t="n">
        <x:f>'净值底稿'!O1444</x:f>
        <x:v>1.7831914215370603</x:v>
      </x:c>
      <x:c r="D1482" s="32" t="n">
        <x:f>'净值底稿'!P1444</x:f>
        <x:v>1.7505</x:v>
      </x:c>
      <x:c r="E1482" s="32" t="n">
        <x:f>'净值底稿'!Q1444</x:f>
        <x:v>3.3114</x:v>
      </x:c>
      <x:c r="F1482" s="33">
        <x:f t="shared" si="870"/>
        <x:v>-2.1961527633827305E-2</x:v>
      </x:c>
      <x:c r="G1482" s="33">
        <x:f t="shared" si="871"/>
        <x:v>-1.2362403250440912E-2</x:v>
      </x:c>
      <x:c r="H1482" s="33">
        <x:f t="shared" si="872"/>
        <x:v>9.148607696265465E-4</x:v>
      </x:c>
      <x:c r="I1482" s="33">
        <x:f t="shared" si="873"/>
        <x:v>1.663692186696597E-3</x:v>
      </x:c>
      <x:c r="J1482" s="34">
        <x:f t="shared" si="874"/>
        <x:v>0.17174873809049274</x:v>
      </x:c>
      <x:c r="K1482" s="34">
        <x:f t="shared" si="875"/>
        <x:v>0.16948970604800581</x:v>
      </x:c>
      <x:c r="L1482" s="34">
        <x:f t="shared" si="876"/>
        <x:v>1.0406350502415895</x:v>
      </x:c>
      <x:c r="M1482" s="34">
        <x:f t="shared" si="877"/>
        <x:v>0.14708134235100701</x:v>
      </x:c>
      <x:c r="N1482" s="34">
        <x:f t="shared" si="848"/>
        <x:v>1.5289548367310952</x:v>
      </x:c>
      <x:c r="O1482" s="35">
        <x:f t="shared" si="849"/>
        <x:v>0.22318412286661535</x:v>
      </x:c>
      <x:c r="P1482" s="26" t="b">
        <x:f t="shared" si="850"/>
        <x:v>0</x:v>
      </x:c>
      <x:c r="Q1482" s="26" t="b">
        <x:f t="shared" si="851"/>
        <x:v>0</x:v>
      </x:c>
      <x:c r="R1482" s="26" t="b">
        <x:f t="shared" si="852"/>
        <x:v>0</x:v>
      </x:c>
      <x:c r="S1482" s="26" t="b">
        <x:f t="shared" si="878"/>
        <x:v>0</x:v>
      </x:c>
      <x:c r="T1482" s="26" t="str">
        <x:f t="shared" si="879"/>
        <x:v>不调</x:v>
      </x:c>
      <x:c r="U1482" s="34">
        <x:f t="shared" si="853"/>
        <x:v>0.17174873809049274</x:v>
      </x:c>
      <x:c r="V1482" s="34">
        <x:f t="shared" si="854"/>
        <x:v>0.16948970604800581</x:v>
      </x:c>
      <x:c r="W1482" s="34">
        <x:f t="shared" si="855"/>
        <x:v>1.0406350502415895</x:v>
      </x:c>
      <x:c r="X1482" s="34">
        <x:f t="shared" si="856"/>
        <x:v>0.14708134235100701</x:v>
      </x:c>
      <x:c r="Y1482" s="34">
        <x:f t="shared" si="880"/>
        <x:v>0.99998626710299976</x:v>
      </x:c>
      <x:c r="Z1482" s="34">
        <x:f t="shared" si="857"/>
        <x:v>0.17174637948276261</x:v>
      </x:c>
      <x:c r="AA1482" s="34">
        <x:f t="shared" si="858"/>
        <x:v>0.16948737846333006</x:v>
      </x:c>
      <x:c r="AB1482" s="34">
        <x:f t="shared" si="859"/>
        <x:v>1.0406207593076298</x:v>
      </x:c>
      <x:c r="AC1482" s="34">
        <x:f t="shared" si="860"/>
        <x:v>0.14707932249808184</x:v>
      </x:c>
      <x:c r="AD1482" s="34">
        <x:f t="shared" si="861"/>
        <x:v>1.5289338397518042</x:v>
      </x:c>
      <x:c r="AE1482" s="34">
        <x:f t="shared" si="881"/>
        <x:v>1.5398451994991889</x:v>
      </x:c>
      <x:c r="AF1482" s="33">
        <x:f t="shared" si="862"/>
        <x:v>-7.0860108216939111E-3</x:v>
      </x:c>
      <x:c r="AG1482" s="33">
        <x:f t="shared" si="882"/>
        <x:v>-3.13197487779171E-3</x:v>
      </x:c>
      <x:c r="AH1482" s="30">
        <x:f t="shared" si="883"/>
        <x:v>45930</x:v>
      </x:c>
      <x:c r="AI1482" s="36">
        <x:f t="shared" si="863"/>
        <x:v>2025</x:v>
      </x:c>
      <x:c r="AJ1482" s="36">
        <x:f t="shared" si="864"/>
        <x:v>12</x:v>
      </x:c>
      <x:c r="AK1482" s="26">
        <x:f t="shared" si="865"/>
        <x:v>0</x:v>
      </x:c>
      <x:c r="AL1482" s="34">
        <x:f t="shared" si="884"/>
        <x:v>1.5199326412045076</x:v>
      </x:c>
      <x:c r="AM1482" s="35" t="str">
        <x:f t="shared" si="866"/>
      </x:c>
      <x:c r="AN1482" s="34">
        <x:f t="shared" si="885"/>
        <x:v>1.5398451994991889</x:v>
      </x:c>
      <x:c r="AO1482" s="35">
        <x:f t="shared" si="867"/>
        <x:v>-7.0860108216939111E-3</x:v>
      </x:c>
      <x:c r="AP1482" s="31">
        <x:f t="shared" si="868"/>
        <x:v>1</x:v>
      </x:c>
      <x:c r="AQ1482" s="26" t="b">
        <x:f t="shared" si="869"/>
        <x:v>1</x:v>
      </x:c>
    </x:row>
    <x:row r="1483">
      <x:c r="A1483" s="30" t="n">
        <x:f>'净值底稿'!A1445</x:f>
        <x:v>46003</x:v>
      </x:c>
      <x:c r="B1483" s="32" t="n">
        <x:f>'净值底稿'!F1445</x:f>
        <x:v>3.73299174918945</x:v>
      </x:c>
      <x:c r="C1483" s="32" t="n">
        <x:f>'净值底稿'!O1445</x:f>
        <x:v>1.79499640356185</x:v>
      </x:c>
      <x:c r="D1483" s="32" t="n">
        <x:f>'净值底稿'!P1445</x:f>
        <x:v>1.7498</x:v>
      </x:c>
      <x:c r="E1483" s="32" t="n">
        <x:f>'净值底稿'!Q1445</x:f>
        <x:v>3.351</x:v>
      </x:c>
      <x:c r="F1483" s="33">
        <x:f t="shared" si="870"/>
        <x:v>1.3804757135247536E-2</x:v>
      </x:c>
      <x:c r="G1483" s="33">
        <x:f t="shared" si="871"/>
        <x:v>6.6201428978467369E-3</x:v>
      </x:c>
      <x:c r="H1483" s="33">
        <x:f t="shared" si="872"/>
        <x:v>-3.9988574692939594E-4</x:v>
      </x:c>
      <x:c r="I1483" s="33">
        <x:f t="shared" si="873"/>
        <x:v>1.1958688168146381E-2</x:v>
      </x:c>
      <x:c r="J1483" s="34">
        <x:f t="shared" si="874"/>
        <x:v>0.17411729654038022</x:v>
      </x:c>
      <x:c r="K1483" s="34">
        <x:f t="shared" si="875"/>
        <x:v>0.17060940912813874</x:v>
      </x:c>
      <x:c r="L1483" s="34">
        <x:f t="shared" si="876"/>
        <x:v>1.0402046298980239</x:v>
      </x:c>
      <x:c r="M1483" s="34">
        <x:f t="shared" si="877"/>
        <x:v>0.14883819825181863</x:v>
      </x:c>
      <x:c r="N1483" s="34">
        <x:f t="shared" si="848"/>
        <x:v>1.5337695338183615</x:v>
      </x:c>
      <x:c r="O1483" s="35">
        <x:f t="shared" si="849"/>
        <x:v>0.22475782577993469</x:v>
      </x:c>
      <x:c r="P1483" s="26" t="b">
        <x:f t="shared" si="850"/>
        <x:v>0</x:v>
      </x:c>
      <x:c r="Q1483" s="26" t="b">
        <x:f t="shared" si="851"/>
        <x:v>0</x:v>
      </x:c>
      <x:c r="R1483" s="26" t="b">
        <x:f t="shared" si="852"/>
        <x:v>0</x:v>
      </x:c>
      <x:c r="S1483" s="26" t="b">
        <x:f t="shared" si="878"/>
        <x:v>0</x:v>
      </x:c>
      <x:c r="T1483" s="26" t="str">
        <x:f t="shared" si="879"/>
        <x:v>不调</x:v>
      </x:c>
      <x:c r="U1483" s="34">
        <x:f t="shared" si="853"/>
        <x:v>0.17411729654038022</x:v>
      </x:c>
      <x:c r="V1483" s="34">
        <x:f t="shared" si="854"/>
        <x:v>0.17060940912813874</x:v>
      </x:c>
      <x:c r="W1483" s="34">
        <x:f t="shared" si="855"/>
        <x:v>1.0402046298980239</x:v>
      </x:c>
      <x:c r="X1483" s="34">
        <x:f t="shared" si="856"/>
        <x:v>0.14883819825181863</x:v>
      </x:c>
      <x:c r="Y1483" s="34">
        <x:f t="shared" si="880"/>
        <x:v>0.99998626710299976</x:v>
      </x:c>
      <x:c r="Z1483" s="34">
        <x:f t="shared" si="857"/>
        <x:v>0.17411490540548086</x:v>
      </x:c>
      <x:c r="AA1483" s="34">
        <x:f t="shared" si="858"/>
        <x:v>0.17060706616669591</x:v>
      </x:c>
      <x:c r="AB1483" s="34">
        <x:f t="shared" si="859"/>
        <x:v>1.0401903448749823</x:v>
      </x:c>
      <x:c r="AC1483" s="34">
        <x:f t="shared" si="860"/>
        <x:v>0.14883615427217234</x:v>
      </x:c>
      <x:c r="AD1483" s="34">
        <x:f t="shared" si="861"/>
        <x:v>1.5337484707193314</x:v>
      </x:c>
      <x:c r="AE1483" s="34">
        <x:f t="shared" si="881"/>
        <x:v>1.5398451994991889</x:v>
      </x:c>
      <x:c r="AF1483" s="33">
        <x:f t="shared" si="862"/>
        <x:v>-3.9593127814667728E-3</x:v>
      </x:c>
      <x:c r="AG1483" s="33">
        <x:f t="shared" si="882"/>
        <x:v>3.1490119731465427E-3</x:v>
      </x:c>
      <x:c r="AH1483" s="30">
        <x:f t="shared" si="883"/>
        <x:v>45930</x:v>
      </x:c>
      <x:c r="AI1483" s="36">
        <x:f t="shared" si="863"/>
        <x:v>2025</x:v>
      </x:c>
      <x:c r="AJ1483" s="36">
        <x:f t="shared" si="864"/>
        <x:v>12</x:v>
      </x:c>
      <x:c r="AK1483" s="26">
        <x:f t="shared" si="865"/>
        <x:v>0</x:v>
      </x:c>
      <x:c r="AL1483" s="34">
        <x:f t="shared" si="884"/>
        <x:v>1.5199326412045076</x:v>
      </x:c>
      <x:c r="AM1483" s="35" t="str">
        <x:f t="shared" si="866"/>
      </x:c>
      <x:c r="AN1483" s="34">
        <x:f t="shared" si="885"/>
        <x:v>1.5398451994991889</x:v>
      </x:c>
      <x:c r="AO1483" s="35">
        <x:f t="shared" si="867"/>
        <x:v>-3.9593127814667728E-3</x:v>
      </x:c>
      <x:c r="AP1483" s="31">
        <x:f t="shared" si="868"/>
        <x:v>1</x:v>
      </x:c>
      <x:c r="AQ1483" s="26" t="b">
        <x:f t="shared" si="869"/>
        <x:v>1</x:v>
      </x:c>
    </x:row>
    <x:row r="1484">
      <x:c r="A1484" s="30" t="n">
        <x:f>'净值底稿'!A1446</x:f>
        <x:v>46006</x:v>
      </x:c>
      <x:c r="B1484" s="32" t="n">
        <x:f>'净值底稿'!F1446</x:f>
        <x:v>3.637714594002875</x:v>
      </x:c>
      <x:c r="C1484" s="32" t="n">
        <x:f>'净值底稿'!O1446</x:f>
        <x:v>1.7862368388552203</x:v>
      </x:c>
      <x:c r="D1484" s="32" t="n">
        <x:f>'净值底稿'!P1446</x:f>
        <x:v>1.7484</x:v>
      </x:c>
      <x:c r="E1484" s="32" t="n">
        <x:f>'净值底稿'!Q1446</x:f>
        <x:v>3.3948</x:v>
      </x:c>
      <x:c r="F1484" s="33">
        <x:f t="shared" si="870"/>
        <x:v>-2.5523001814098056E-2</x:v>
      </x:c>
      <x:c r="G1484" s="33">
        <x:f t="shared" si="871"/>
        <x:v>-4.8799901154386038E-3</x:v>
      </x:c>
      <x:c r="H1484" s="33">
        <x:f t="shared" si="872"/>
        <x:v>-8.0009143902159963E-4</x:v>
      </x:c>
      <x:c r="I1484" s="33">
        <x:f t="shared" si="873"/>
        <x:v>1.3070725156669738E-2</x:v>
      </x:c>
      <x:c r="J1484" s="34">
        <x:f t="shared" si="874"/>
        <x:v>0.16967097035895526</x:v>
      </x:c>
      <x:c r="K1484" s="34">
        <x:f t="shared" si="875"/>
        <x:v>0.16977450537017846</x:v>
      </x:c>
      <x:c r="L1484" s="34">
        <x:f t="shared" si="876"/>
        <x:v>1.0393580974850949</x:v>
      </x:c>
      <x:c r="M1484" s="34">
        <x:f t="shared" si="877"/>
        <x:v>0.15078155073803959</x:v>
      </x:c>
      <x:c r="N1484" s="34">
        <x:f t="shared" si="848"/>
        <x:v>1.5295851239522682</x:v>
      </x:c>
      <x:c r="O1484" s="35">
        <x:f t="shared" si="849"/>
        <x:v>0.22191996405668912</x:v>
      </x:c>
      <x:c r="P1484" s="26" t="b">
        <x:f t="shared" si="850"/>
        <x:v>0</x:v>
      </x:c>
      <x:c r="Q1484" s="26" t="b">
        <x:f t="shared" si="851"/>
        <x:v>0</x:v>
      </x:c>
      <x:c r="R1484" s="26" t="b">
        <x:f t="shared" si="852"/>
        <x:v>0</x:v>
      </x:c>
      <x:c r="S1484" s="26" t="b">
        <x:f t="shared" si="878"/>
        <x:v>0</x:v>
      </x:c>
      <x:c r="T1484" s="26" t="str">
        <x:f t="shared" si="879"/>
        <x:v>不调</x:v>
      </x:c>
      <x:c r="U1484" s="34">
        <x:f t="shared" si="853"/>
        <x:v>0.16967097035895526</x:v>
      </x:c>
      <x:c r="V1484" s="34">
        <x:f t="shared" si="854"/>
        <x:v>0.16977450537017846</x:v>
      </x:c>
      <x:c r="W1484" s="34">
        <x:f t="shared" si="855"/>
        <x:v>1.0393580974850949</x:v>
      </x:c>
      <x:c r="X1484" s="34">
        <x:f t="shared" si="856"/>
        <x:v>0.15078155073803959</x:v>
      </x:c>
      <x:c r="Y1484" s="34">
        <x:f t="shared" si="880"/>
        <x:v>0.99995880187477393</x:v>
      </x:c>
      <x:c r="Z1484" s="34">
        <x:f t="shared" si="857"/>
        <x:v>0.16966398023307119</x:v>
      </x:c>
      <x:c r="AA1484" s="34">
        <x:f t="shared" si="858"/>
        <x:v>0.16976751097884601</x:v>
      </x:c>
      <x:c r="AB1484" s="34">
        <x:f t="shared" si="859"/>
        <x:v>1.0393152778800399</x:v>
      </x:c>
      <x:c r="AC1484" s="34">
        <x:f t="shared" si="860"/>
        <x:v>0.1507753388208305</x:v>
      </x:c>
      <x:c r="AD1484" s="34">
        <x:f t="shared" si="861"/>
        <x:v>1.5295221079127876</x:v>
      </x:c>
      <x:c r="AE1484" s="34">
        <x:f t="shared" si="881"/>
        <x:v>1.5398451994991889</x:v>
      </x:c>
      <x:c r="AF1484" s="33">
        <x:f t="shared" si="862"/>
        <x:v>-6.7039801077138916E-3</x:v>
      </x:c>
      <x:c r="AG1484" s="33">
        <x:f t="shared" si="882"/>
        <x:v>-2.7555775195404753E-3</x:v>
      </x:c>
      <x:c r="AH1484" s="30">
        <x:f t="shared" si="883"/>
        <x:v>45930</x:v>
      </x:c>
      <x:c r="AI1484" s="36">
        <x:f t="shared" si="863"/>
        <x:v>2025</x:v>
      </x:c>
      <x:c r="AJ1484" s="36">
        <x:f t="shared" si="864"/>
        <x:v>12</x:v>
      </x:c>
      <x:c r="AK1484" s="26">
        <x:f t="shared" si="865"/>
        <x:v>0</x:v>
      </x:c>
      <x:c r="AL1484" s="34">
        <x:f t="shared" si="884"/>
        <x:v>1.5199326412045076</x:v>
      </x:c>
      <x:c r="AM1484" s="35" t="str">
        <x:f t="shared" si="866"/>
      </x:c>
      <x:c r="AN1484" s="34">
        <x:f t="shared" si="885"/>
        <x:v>1.5398451994991889</x:v>
      </x:c>
      <x:c r="AO1484" s="35">
        <x:f t="shared" si="867"/>
        <x:v>-6.7039801077138916E-3</x:v>
      </x:c>
      <x:c r="AP1484" s="31">
        <x:f t="shared" si="868"/>
        <x:v>1</x:v>
      </x:c>
      <x:c r="AQ1484" s="26" t="b">
        <x:f t="shared" si="869"/>
        <x:v>1</x:v>
      </x:c>
    </x:row>
    <x:row r="1485">
      <x:c r="A1485" s="30" t="n">
        <x:f>'净值底稿'!A1447</x:f>
        <x:v>46007</x:v>
      </x:c>
      <x:c r="B1485" s="32" t="n">
        <x:f>'净值底稿'!F1447</x:f>
        <x:v>3.58827153941195</x:v>
      </x:c>
      <x:c r="C1485" s="32" t="n">
        <x:f>'净值底稿'!O1447</x:f>
        <x:v>1.7600142071496556</x:v>
      </x:c>
      <x:c r="D1485" s="32" t="n">
        <x:f>'净值底稿'!P1447</x:f>
        <x:v>1.7484</x:v>
      </x:c>
      <x:c r="E1485" s="32" t="n">
        <x:f>'净值底稿'!Q1447</x:f>
        <x:v>3.3547</x:v>
      </x:c>
      <x:c r="F1485" s="33">
        <x:f t="shared" si="870"/>
        <x:v>-1.3591790480879551E-2</x:v>
      </x:c>
      <x:c r="G1485" s="33">
        <x:f t="shared" si="871"/>
        <x:v>-1.4680377839688119E-2</x:v>
      </x:c>
      <x:c r="H1485" s="33">
        <x:f t="shared" si="872"/>
        <x:v>0</x:v>
      </x:c>
      <x:c r="I1485" s="33">
        <x:f t="shared" si="873"/>
        <x:v>-1.1812183339224736E-2</x:v>
      </x:c>
      <x:c r="J1485" s="34">
        <x:f t="shared" si="874"/>
        <x:v>0.16735794296159121</x:v>
      </x:c>
      <x:c r="K1485" s="34">
        <x:f t="shared" si="875"/>
        <x:v>0.16727525977277316</x:v>
      </x:c>
      <x:c r="L1485" s="34">
        <x:f t="shared" si="876"/>
        <x:v>1.0393152778800399</x:v>
      </x:c>
      <x:c r="M1485" s="34">
        <x:f t="shared" si="877"/>
        <x:v>0.14899435287564511</x:v>
      </x:c>
      <x:c r="N1485" s="34">
        <x:f t="shared" si="848"/>
        <x:v>1.5229428334900494</x:v>
      </x:c>
      <x:c r="O1485" s="35">
        <x:f t="shared" si="849"/>
        <x:v>0.21972801301247974</x:v>
      </x:c>
      <x:c r="P1485" s="26" t="b">
        <x:f t="shared" si="850"/>
        <x:v>0</x:v>
      </x:c>
      <x:c r="Q1485" s="26" t="b">
        <x:f t="shared" si="851"/>
        <x:v>0</x:v>
      </x:c>
      <x:c r="R1485" s="26" t="b">
        <x:f t="shared" si="852"/>
        <x:v>0</x:v>
      </x:c>
      <x:c r="S1485" s="26" t="b">
        <x:f t="shared" si="878"/>
        <x:v>0</x:v>
      </x:c>
      <x:c r="T1485" s="26" t="str">
        <x:f t="shared" si="879"/>
        <x:v>不调</x:v>
      </x:c>
      <x:c r="U1485" s="34">
        <x:f t="shared" si="853"/>
        <x:v>0.16735794296159121</x:v>
      </x:c>
      <x:c r="V1485" s="34">
        <x:f t="shared" si="854"/>
        <x:v>0.16727525977277316</x:v>
      </x:c>
      <x:c r="W1485" s="34">
        <x:f t="shared" si="855"/>
        <x:v>1.0393152778800399</x:v>
      </x:c>
      <x:c r="X1485" s="34">
        <x:f t="shared" si="856"/>
        <x:v>0.14899435287564511</x:v>
      </x:c>
      <x:c r="Y1485" s="34">
        <x:f t="shared" si="880"/>
        <x:v>0.99998626710299976</x:v>
      </x:c>
      <x:c r="Z1485" s="34">
        <x:f t="shared" si="857"/>
        <x:v>0.16735564465219835</x:v>
      </x:c>
      <x:c r="AA1485" s="34">
        <x:f t="shared" si="858"/>
        <x:v>0.16727296259886001</x:v>
      </x:c>
      <x:c r="AB1485" s="34">
        <x:f t="shared" si="859"/>
        <x:v>1.0393010050703779</x:v>
      </x:c>
      <x:c r="AC1485" s="34">
        <x:f t="shared" si="860"/>
        <x:v>0.14899230675154346</x:v>
      </x:c>
      <x:c r="AD1485" s="34">
        <x:f t="shared" si="861"/>
        <x:v>1.5229219190729797</x:v>
      </x:c>
      <x:c r="AE1485" s="34">
        <x:f t="shared" si="881"/>
        <x:v>1.5398451994991889</x:v>
      </x:c>
      <x:c r="AF1485" s="33">
        <x:f t="shared" si="862"/>
        <x:v>-1.099024787148295E-2</x:v>
      </x:c>
      <x:c r="AG1485" s="33">
        <x:f t="shared" si="882"/>
        <x:v>-4.3151967569887706E-3</x:v>
      </x:c>
      <x:c r="AH1485" s="30">
        <x:f t="shared" si="883"/>
        <x:v>45930</x:v>
      </x:c>
      <x:c r="AI1485" s="36">
        <x:f t="shared" si="863"/>
        <x:v>2025</x:v>
      </x:c>
      <x:c r="AJ1485" s="36">
        <x:f t="shared" si="864"/>
        <x:v>12</x:v>
      </x:c>
      <x:c r="AK1485" s="26">
        <x:f t="shared" si="865"/>
        <x:v>0</x:v>
      </x:c>
      <x:c r="AL1485" s="34">
        <x:f t="shared" si="884"/>
        <x:v>1.5199326412045076</x:v>
      </x:c>
      <x:c r="AM1485" s="35" t="str">
        <x:f t="shared" si="866"/>
      </x:c>
      <x:c r="AN1485" s="34">
        <x:f t="shared" si="885"/>
        <x:v>1.5398451994991889</x:v>
      </x:c>
      <x:c r="AO1485" s="35">
        <x:f t="shared" si="867"/>
        <x:v>-1.099024787148295E-2</x:v>
      </x:c>
      <x:c r="AP1485" s="31">
        <x:f t="shared" si="868"/>
        <x:v>1</x:v>
      </x:c>
      <x:c r="AQ1485" s="26" t="b">
        <x:f t="shared" si="869"/>
        <x:v>1</x:v>
      </x:c>
    </x:row>
    <x:row r="1486">
      <x:c r="A1486" s="30" t="n">
        <x:f>'净值底稿'!A1448</x:f>
        <x:v>46008</x:v>
      </x:c>
      <x:c r="B1486" s="32" t="n">
        <x:f>'净值底稿'!F1448</x:f>
        <x:v>3.7545571181110002</x:v>
      </x:c>
      <x:c r="C1486" s="32" t="n">
        <x:f>'净值底稿'!O1448</x:f>
        <x:v>1.7893397214848346</x:v>
      </x:c>
      <x:c r="D1486" s="32" t="n">
        <x:f>'净值底稿'!P1448</x:f>
        <x:v>1.7499</x:v>
      </x:c>
      <x:c r="E1486" s="32" t="n">
        <x:f>'净值底稿'!Q1448</x:f>
        <x:v>3.3808</x:v>
      </x:c>
      <x:c r="F1486" s="33">
        <x:f t="shared" si="870"/>
        <x:v>4.6341414486792631E-2</x:v>
      </x:c>
      <x:c r="G1486" s="33">
        <x:f t="shared" si="871"/>
        <x:v>1.6662089553624471E-2</x:v>
      </x:c>
      <x:c r="H1486" s="33">
        <x:f t="shared" si="872"/>
        <x:v>8.5792724776934115E-4</x:v>
      </x:c>
      <x:c r="I1486" s="33">
        <x:f t="shared" si="873"/>
        <x:v>7.7801293707335795E-3</x:v>
      </x:c>
      <x:c r="J1486" s="34">
        <x:f t="shared" si="874"/>
        <x:v>0.17511114194773025</x:v>
      </x:c>
      <x:c r="K1486" s="34">
        <x:f t="shared" si="875"/>
        <x:v>0.17006007968158229</x:v>
      </x:c>
      <x:c r="L1486" s="34">
        <x:f t="shared" si="876"/>
        <x:v>1.0401926497212619</x:v>
      </x:c>
      <x:c r="M1486" s="34">
        <x:f t="shared" si="877"/>
        <x:v>0.15015148617331447</x:v>
      </x:c>
      <x:c r="N1486" s="34">
        <x:f t="shared" si="848"/>
        <x:v>1.5355153575238889</x:v>
      </x:c>
      <x:c r="O1486" s="35">
        <x:f t="shared" si="849"/>
        <x:v>0.22479177426523561</x:v>
      </x:c>
      <x:c r="P1486" s="26" t="b">
        <x:f t="shared" si="850"/>
        <x:v>0</x:v>
      </x:c>
      <x:c r="Q1486" s="26" t="b">
        <x:f t="shared" si="851"/>
        <x:v>0</x:v>
      </x:c>
      <x:c r="R1486" s="26" t="b">
        <x:f t="shared" si="852"/>
        <x:v>0</x:v>
      </x:c>
      <x:c r="S1486" s="26" t="b">
        <x:f t="shared" si="878"/>
        <x:v>0</x:v>
      </x:c>
      <x:c r="T1486" s="26" t="str">
        <x:f t="shared" si="879"/>
        <x:v>不调</x:v>
      </x:c>
      <x:c r="U1486" s="34">
        <x:f t="shared" si="853"/>
        <x:v>0.17511114194773025</x:v>
      </x:c>
      <x:c r="V1486" s="34">
        <x:f t="shared" si="854"/>
        <x:v>0.17006007968158229</x:v>
      </x:c>
      <x:c r="W1486" s="34">
        <x:f t="shared" si="855"/>
        <x:v>1.0401926497212619</x:v>
      </x:c>
      <x:c r="X1486" s="34">
        <x:f t="shared" si="856"/>
        <x:v>0.15015148617331447</x:v>
      </x:c>
      <x:c r="Y1486" s="34">
        <x:f t="shared" si="880"/>
        <x:v>0.99998626710299976</x:v>
      </x:c>
      <x:c r="Z1486" s="34">
        <x:f t="shared" si="857"/>
        <x:v>0.1751087371644543</x:v>
      </x:c>
      <x:c r="AA1486" s="34">
        <x:f t="shared" si="858"/>
        <x:v>0.17005774426402417</x:v>
      </x:c>
      <x:c r="AB1486" s="34">
        <x:f t="shared" si="859"/>
        <x:v>1.040178364862743</x:v>
      </x:c>
      <x:c r="AC1486" s="34">
        <x:f t="shared" si="860"/>
        <x:v>0.15014942415842042</x:v>
      </x:c>
      <x:c r="AD1486" s="34">
        <x:f t="shared" si="861"/>
        <x:v>1.5354942704496419</x:v>
      </x:c>
      <x:c r="AE1486" s="34">
        <x:f t="shared" si="881"/>
        <x:v>1.5398451994991889</x:v>
      </x:c>
      <x:c r="AF1486" s="33">
        <x:f t="shared" si="862"/>
        <x:v>-2.8255626286083357E-3</x:v>
      </x:c>
      <x:c r="AG1486" s="33">
        <x:f t="shared" si="882"/>
        <x:v>8.2554142922279805E-3</x:v>
      </x:c>
      <x:c r="AH1486" s="30">
        <x:f t="shared" si="883"/>
        <x:v>45930</x:v>
      </x:c>
      <x:c r="AI1486" s="36">
        <x:f t="shared" si="863"/>
        <x:v>2025</x:v>
      </x:c>
      <x:c r="AJ1486" s="36">
        <x:f t="shared" si="864"/>
        <x:v>12</x:v>
      </x:c>
      <x:c r="AK1486" s="26">
        <x:f t="shared" si="865"/>
        <x:v>0</x:v>
      </x:c>
      <x:c r="AL1486" s="34">
        <x:f t="shared" si="884"/>
        <x:v>1.5199326412045076</x:v>
      </x:c>
      <x:c r="AM1486" s="35" t="str">
        <x:f t="shared" si="866"/>
      </x:c>
      <x:c r="AN1486" s="34">
        <x:f t="shared" si="885"/>
        <x:v>1.5398451994991889</x:v>
      </x:c>
      <x:c r="AO1486" s="35">
        <x:f t="shared" si="867"/>
        <x:v>-2.8255626286083357E-3</x:v>
      </x:c>
      <x:c r="AP1486" s="31">
        <x:f t="shared" si="868"/>
        <x:v>1</x:v>
      </x:c>
      <x:c r="AQ1486" s="26" t="b">
        <x:f t="shared" si="869"/>
        <x:v>1</x:v>
      </x:c>
    </x:row>
    <x:row r="1487">
      <x:c r="A1487" s="30" t="n">
        <x:f>'净值底稿'!A1449</x:f>
        <x:v>46009</x:v>
      </x:c>
      <x:c r="B1487" s="32" t="n">
        <x:f>'净值底稿'!F1449</x:f>
        <x:v>3.656692093491275</x:v>
      </x:c>
      <x:c r="C1487" s="32" t="n">
        <x:f>'净值底稿'!O1449</x:f>
        <x:v>1.7839888067951295</x:v>
      </x:c>
      <x:c r="D1487" s="32" t="n">
        <x:f>'净值底稿'!P1449</x:f>
        <x:v>1.7505</x:v>
      </x:c>
      <x:c r="E1487" s="32" t="n">
        <x:f>'净值底稿'!Q1449</x:f>
        <x:v>3.3902</x:v>
      </x:c>
      <x:c r="F1487" s="33">
        <x:f t="shared" si="870"/>
        <x:v>-2.6065664082629003E-2</x:v>
      </x:c>
      <x:c r="G1487" s="33">
        <x:f t="shared" si="871"/>
        <x:v>-2.99044090144307E-3</x:v>
      </x:c>
      <x:c r="H1487" s="33">
        <x:f t="shared" si="872"/>
        <x:v>3.4287673581334666E-4</x:v>
      </x:c>
      <x:c r="I1487" s="33">
        <x:f t="shared" si="873"/>
        <x:v>2.7804070042594109E-3</x:v>
      </x:c>
      <x:c r="J1487" s="34">
        <x:f t="shared" si="874"/>
        <x:v>0.17054441164359227</x:v>
      </x:c>
      <x:c r="K1487" s="34">
        <x:f t="shared" si="875"/>
        <x:v>0.16954919662996989</x:v>
      </x:c>
      <x:c r="L1487" s="34">
        <x:f t="shared" si="876"/>
        <x:v>1.0405350178251507</x:v>
      </x:c>
      <x:c r="M1487" s="34">
        <x:f t="shared" si="877"/>
        <x:v>0.150566900669036</x:v>
      </x:c>
      <x:c r="N1487" s="34">
        <x:f t="shared" si="848"/>
        <x:v>1.5311955267677488</x:v>
      </x:c>
      <x:c r="O1487" s="35">
        <x:f t="shared" si="849"/>
        <x:v>0.22210984967509473</x:v>
      </x:c>
      <x:c r="P1487" s="26" t="b">
        <x:f t="shared" si="850"/>
        <x:v>0</x:v>
      </x:c>
      <x:c r="Q1487" s="26" t="b">
        <x:f t="shared" si="851"/>
        <x:v>0</x:v>
      </x:c>
      <x:c r="R1487" s="26" t="b">
        <x:f t="shared" si="852"/>
        <x:v>0</x:v>
      </x:c>
      <x:c r="S1487" s="26" t="b">
        <x:f t="shared" si="878"/>
        <x:v>0</x:v>
      </x:c>
      <x:c r="T1487" s="26" t="str">
        <x:f t="shared" si="879"/>
        <x:v>不调</x:v>
      </x:c>
      <x:c r="U1487" s="34">
        <x:f t="shared" si="853"/>
        <x:v>0.17054441164359227</x:v>
      </x:c>
      <x:c r="V1487" s="34">
        <x:f t="shared" si="854"/>
        <x:v>0.16954919662996989</x:v>
      </x:c>
      <x:c r="W1487" s="34">
        <x:f t="shared" si="855"/>
        <x:v>1.0405350178251507</x:v>
      </x:c>
      <x:c r="X1487" s="34">
        <x:f t="shared" si="856"/>
        <x:v>0.150566900669036</x:v>
      </x:c>
      <x:c r="Y1487" s="34">
        <x:f t="shared" si="880"/>
        <x:v>0.99998626710299976</x:v>
      </x:c>
      <x:c r="Z1487" s="34">
        <x:f t="shared" si="857"/>
        <x:v>0.17054206957475321</x:v>
      </x:c>
      <x:c r="AA1487" s="34">
        <x:f t="shared" si="858"/>
        <x:v>0.16954686822831611</x:v>
      </x:c>
      <x:c r="AB1487" s="34">
        <x:f t="shared" si="859"/>
        <x:v>1.0405207282649258</x:v>
      </x:c>
      <x:c r="AC1487" s="34">
        <x:f t="shared" si="860"/>
        <x:v>0.15056483294929746</x:v>
      </x:c>
      <x:c r="AD1487" s="34">
        <x:f t="shared" si="861"/>
        <x:v>1.5311744990172926</x:v>
      </x:c>
      <x:c r="AE1487" s="34">
        <x:f t="shared" si="881"/>
        <x:v>1.5398451994991889</x:v>
      </x:c>
      <x:c r="AF1487" s="33">
        <x:f t="shared" si="862"/>
        <x:v>-5.6308910043141314E-3</x:v>
      </x:c>
      <x:c r="AG1487" s="33">
        <x:f t="shared" si="882"/>
        <x:v>-2.8132774673814698E-3</x:v>
      </x:c>
      <x:c r="AH1487" s="30">
        <x:f t="shared" si="883"/>
        <x:v>45930</x:v>
      </x:c>
      <x:c r="AI1487" s="36">
        <x:f t="shared" si="863"/>
        <x:v>2025</x:v>
      </x:c>
      <x:c r="AJ1487" s="36">
        <x:f t="shared" si="864"/>
        <x:v>12</x:v>
      </x:c>
      <x:c r="AK1487" s="26">
        <x:f t="shared" si="865"/>
        <x:v>0</x:v>
      </x:c>
      <x:c r="AL1487" s="34">
        <x:f t="shared" si="884"/>
        <x:v>1.5199326412045076</x:v>
      </x:c>
      <x:c r="AM1487" s="35" t="str">
        <x:f t="shared" si="866"/>
      </x:c>
      <x:c r="AN1487" s="34">
        <x:f t="shared" si="885"/>
        <x:v>1.5398451994991889</x:v>
      </x:c>
      <x:c r="AO1487" s="35">
        <x:f t="shared" si="867"/>
        <x:v>-5.6308910043141314E-3</x:v>
      </x:c>
      <x:c r="AP1487" s="31">
        <x:f t="shared" si="868"/>
        <x:v>1</x:v>
      </x:c>
      <x:c r="AQ1487" s="26" t="b">
        <x:f t="shared" si="869"/>
        <x:v>1</x:v>
      </x:c>
    </x:row>
    <x:row r="1488">
      <x:c r="A1488" s="30" t="n">
        <x:f>'净值底稿'!A1450</x:f>
        <x:v>46010</x:v>
      </x:c>
      <x:c r="B1488" s="32" t="n">
        <x:f>'净值底稿'!F1450</x:f>
        <x:v>3.6473382021366003</x:v>
      </x:c>
      <x:c r="C1488" s="32" t="n">
        <x:f>'净值底稿'!O1450</x:f>
        <x:v>1.7990950873723108</x:v>
      </x:c>
      <x:c r="D1488" s="32" t="n">
        <x:f>'净值底稿'!P1450</x:f>
        <x:v>1.7517</x:v>
      </x:c>
      <x:c r="E1488" s="32" t="n">
        <x:f>'净值底稿'!Q1450</x:f>
        <x:v>3.3898</x:v>
      </x:c>
      <x:c r="F1488" s="33">
        <x:f t="shared" si="870"/>
        <x:v>-2.5580199577985852E-3</x:v>
      </x:c>
      <x:c r="G1488" s="33">
        <x:f t="shared" si="871"/>
        <x:v>8.467699191633038E-3</x:v>
      </x:c>
      <x:c r="H1488" s="33">
        <x:f t="shared" si="872"/>
        <x:v>6.8551842330766277E-4</x:v>
      </x:c>
      <x:c r="I1488" s="33">
        <x:f t="shared" si="873"/>
        <x:v>-1.1798713940180949E-4</x:v>
      </x:c>
      <x:c r="J1488" s="34">
        <x:f t="shared" si="874"/>
        <x:v>0.17010581955713672</x:v>
      </x:c>
      <x:c r="K1488" s="34">
        <x:f t="shared" si="875"/>
        <x:v>0.17098254010735692</x:v>
      </x:c>
      <x:c r="L1488" s="34">
        <x:f t="shared" si="876"/>
        <x:v>1.0412340243939848</x:v>
      </x:c>
      <x:c r="M1488" s="34">
        <x:f t="shared" si="877"/>
        <x:v>0.15054706823536326</x:v>
      </x:c>
      <x:c r="N1488" s="34">
        <x:f t="shared" si="848"/>
        <x:v>1.5328694522938417</x:v>
      </x:c>
      <x:c r="O1488" s="35">
        <x:f t="shared" si="849"/>
        <x:v>0.22251624830417005</x:v>
      </x:c>
      <x:c r="P1488" s="26" t="b">
        <x:f t="shared" si="850"/>
        <x:v>0</x:v>
      </x:c>
      <x:c r="Q1488" s="26" t="b">
        <x:f t="shared" si="851"/>
        <x:v>0</x:v>
      </x:c>
      <x:c r="R1488" s="26" t="b">
        <x:f t="shared" si="852"/>
        <x:v>0</x:v>
      </x:c>
      <x:c r="S1488" s="26" t="b">
        <x:f t="shared" si="878"/>
        <x:v>0</x:v>
      </x:c>
      <x:c r="T1488" s="26" t="str">
        <x:f t="shared" si="879"/>
        <x:v>不调</x:v>
      </x:c>
      <x:c r="U1488" s="34">
        <x:f t="shared" si="853"/>
        <x:v>0.17010581955713672</x:v>
      </x:c>
      <x:c r="V1488" s="34">
        <x:f t="shared" si="854"/>
        <x:v>0.17098254010735692</x:v>
      </x:c>
      <x:c r="W1488" s="34">
        <x:f t="shared" si="855"/>
        <x:v>1.0412340243939848</x:v>
      </x:c>
      <x:c r="X1488" s="34">
        <x:f t="shared" si="856"/>
        <x:v>0.15054706823536326</x:v>
      </x:c>
      <x:c r="Y1488" s="34">
        <x:f t="shared" si="880"/>
        <x:v>0.99998626710299976</x:v>
      </x:c>
      <x:c r="Z1488" s="34">
        <x:f t="shared" si="857"/>
        <x:v>0.17010348351143759</x:v>
      </x:c>
      <x:c r="AA1488" s="34">
        <x:f t="shared" si="858"/>
        <x:v>0.17098019202174478</x:v>
      </x:c>
      <x:c r="AB1488" s="34">
        <x:f t="shared" si="859"/>
        <x:v>1.0412197252343747</x:v>
      </x:c>
      <x:c r="AC1488" s="34">
        <x:f t="shared" si="860"/>
        <x:v>0.1505450007879815</x:v>
      </x:c>
      <x:c r="AD1488" s="34">
        <x:f t="shared" si="861"/>
        <x:v>1.5328484015555386</x:v>
      </x:c>
      <x:c r="AE1488" s="34">
        <x:f t="shared" si="881"/>
        <x:v>1.5398451994991889</x:v>
      </x:c>
      <x:c r="AF1488" s="33">
        <x:f t="shared" si="862"/>
        <x:v>-4.5438320331977478E-3</x:v>
      </x:c>
      <x:c r="AG1488" s="33">
        <x:f t="shared" si="882"/>
        <x:v>1.0932147441851114E-3</x:v>
      </x:c>
      <x:c r="AH1488" s="30">
        <x:f t="shared" si="883"/>
        <x:v>45930</x:v>
      </x:c>
      <x:c r="AI1488" s="36">
        <x:f t="shared" si="863"/>
        <x:v>2025</x:v>
      </x:c>
      <x:c r="AJ1488" s="36">
        <x:f t="shared" si="864"/>
        <x:v>12</x:v>
      </x:c>
      <x:c r="AK1488" s="26">
        <x:f t="shared" si="865"/>
        <x:v>0</x:v>
      </x:c>
      <x:c r="AL1488" s="34">
        <x:f t="shared" si="884"/>
        <x:v>1.5199326412045076</x:v>
      </x:c>
      <x:c r="AM1488" s="35" t="str">
        <x:f t="shared" si="866"/>
      </x:c>
      <x:c r="AN1488" s="34">
        <x:f t="shared" si="885"/>
        <x:v>1.5398451994991889</x:v>
      </x:c>
      <x:c r="AO1488" s="35">
        <x:f t="shared" si="867"/>
        <x:v>-4.5438320331977478E-3</x:v>
      </x:c>
      <x:c r="AP1488" s="31">
        <x:f t="shared" si="868"/>
        <x:v>1</x:v>
      </x:c>
      <x:c r="AQ1488" s="26" t="b">
        <x:f t="shared" si="869"/>
        <x:v>1</x:v>
      </x:c>
    </x:row>
    <x:row r="1489">
      <x:c r="A1489" s="30" t="n">
        <x:f>'净值底稿'!A1451</x:f>
        <x:v>46013</x:v>
      </x:c>
      <x:c r="B1489" s="32" t="n">
        <x:f>'净值底稿'!F1451</x:f>
        <x:v>3.783236178174825</x:v>
      </x:c>
      <x:c r="C1489" s="32" t="n">
        <x:f>'净值底稿'!O1451</x:f>
        <x:v>1.8168274567029714</x:v>
      </x:c>
      <x:c r="D1489" s="32" t="n">
        <x:f>'净值底稿'!P1451</x:f>
        <x:v>1.7513</x:v>
      </x:c>
      <x:c r="E1489" s="32" t="n">
        <x:f>'净值底稿'!Q1451</x:f>
        <x:v>3.4477</x:v>
      </x:c>
      <x:c r="F1489" s="33">
        <x:f t="shared" si="870"/>
        <x:v>3.7259494049281194E-2</x:v>
      </x:c>
      <x:c r="G1489" s="33">
        <x:f t="shared" si="871"/>
        <x:v>9.8562713305829774E-3</x:v>
      </x:c>
      <x:c r="H1489" s="33">
        <x:f t="shared" si="872"/>
        <x:v>-2.2834960324258358E-4</x:v>
      </x:c>
      <x:c r="I1489" s="33">
        <x:f t="shared" si="873"/>
        <x:v>1.7080653725883632E-2</x:v>
      </x:c>
      <x:c r="J1489" s="34">
        <x:f t="shared" si="874"/>
        <x:v>0.17644145324309399</x:v>
      </x:c>
      <x:c r="K1489" s="34">
        <x:f t="shared" si="875"/>
        <x:v>0.17266541918646627</x:v>
      </x:c>
      <x:c r="L1489" s="34">
        <x:f t="shared" si="876"/>
        <x:v>1.0409819631232291</x:v>
      </x:c>
      <x:c r="M1489" s="34">
        <x:f t="shared" si="877"/>
        <x:v>0.15311640781660388</x:v>
      </x:c>
      <x:c r="N1489" s="34">
        <x:f t="shared" si="848"/>
        <x:v>1.5432052433693932</x:v>
      </x:c>
      <x:c r="O1489" s="35">
        <x:f t="shared" si="849"/>
        <x:v>0.22622193251970144</x:v>
      </x:c>
      <x:c r="P1489" s="26" t="b">
        <x:f t="shared" si="850"/>
        <x:v>0</x:v>
      </x:c>
      <x:c r="Q1489" s="26" t="b">
        <x:f t="shared" si="851"/>
        <x:v>0</x:v>
      </x:c>
      <x:c r="R1489" s="26" t="b">
        <x:f t="shared" si="852"/>
        <x:v>0</x:v>
      </x:c>
      <x:c r="S1489" s="26" t="b">
        <x:f t="shared" si="878"/>
        <x:v>0</x:v>
      </x:c>
      <x:c r="T1489" s="26" t="str">
        <x:f t="shared" si="879"/>
        <x:v>不调</x:v>
      </x:c>
      <x:c r="U1489" s="34">
        <x:f t="shared" si="853"/>
        <x:v>0.17644145324309399</x:v>
      </x:c>
      <x:c r="V1489" s="34">
        <x:f t="shared" si="854"/>
        <x:v>0.17266541918646627</x:v>
      </x:c>
      <x:c r="W1489" s="34">
        <x:f t="shared" si="855"/>
        <x:v>1.0409819631232291</x:v>
      </x:c>
      <x:c r="X1489" s="34">
        <x:f t="shared" si="856"/>
        <x:v>0.15311640781660388</x:v>
      </x:c>
      <x:c r="Y1489" s="34">
        <x:f t="shared" si="880"/>
        <x:v>0.99995880187477393</x:v>
      </x:c>
      <x:c r="Z1489" s="34">
        <x:f t="shared" si="857"/>
        <x:v>0.1764341841860082</x:v>
      </x:c>
      <x:c r="AA1489" s="34">
        <x:f t="shared" si="858"/>
        <x:v>0.17265830569490442</x:v>
      </x:c>
      <x:c r="AB1489" s="34">
        <x:f t="shared" si="859"/>
        <x:v>1.0409390766179543</x:v>
      </x:c>
      <x:c r="AC1489" s="34">
        <x:f t="shared" si="860"/>
        <x:v>0.15311009970766049</x:v>
      </x:c>
      <x:c r="AD1489" s="34">
        <x:f t="shared" si="861"/>
        <x:v>1.5431416662065274</x:v>
      </x:c>
      <x:c r="AE1489" s="34">
        <x:f t="shared" si="881"/>
        <x:v>1.5431416662065274</x:v>
      </x:c>
      <x:c r="AF1489" s="33">
        <x:f t="shared" si="862"/>
        <x:v>0</x:v>
      </x:c>
      <x:c r="AG1489" s="33">
        <x:f t="shared" si="882"/>
        <x:v>6.7151224090673534E-3</x:v>
      </x:c>
      <x:c r="AH1489" s="30">
        <x:f t="shared" si="883"/>
        <x:v>45930</x:v>
      </x:c>
      <x:c r="AI1489" s="36">
        <x:f t="shared" si="863"/>
        <x:v>2025</x:v>
      </x:c>
      <x:c r="AJ1489" s="36">
        <x:f t="shared" si="864"/>
        <x:v>12</x:v>
      </x:c>
      <x:c r="AK1489" s="26">
        <x:f t="shared" si="865"/>
        <x:v>0</x:v>
      </x:c>
      <x:c r="AL1489" s="34">
        <x:f t="shared" si="884"/>
        <x:v>1.5199326412045076</x:v>
      </x:c>
      <x:c r="AM1489" s="35" t="str">
        <x:f t="shared" si="866"/>
      </x:c>
      <x:c r="AN1489" s="34">
        <x:f t="shared" si="885"/>
        <x:v>1.5431416662065274</x:v>
      </x:c>
      <x:c r="AO1489" s="35">
        <x:f t="shared" si="867"/>
        <x:v>0</x:v>
      </x:c>
      <x:c r="AP1489" s="31">
        <x:f t="shared" si="868"/>
        <x:v>1</x:v>
      </x:c>
      <x:c r="AQ1489" s="26" t="b">
        <x:f t="shared" si="869"/>
        <x:v>1</x:v>
      </x:c>
    </x:row>
    <x:row r="1490">
      <x:c r="A1490" s="30" t="n">
        <x:f>'净值底稿'!A1452</x:f>
        <x:v>46014</x:v>
      </x:c>
      <x:c r="B1490" s="32" t="n">
        <x:f>'净值底稿'!F1452</x:f>
        <x:v>3.8084238624188003</x:v>
      </x:c>
      <x:c r="C1490" s="32" t="n">
        <x:f>'净值底稿'!O1452</x:f>
        <x:v>1.8188641983295502</x:v>
      </x:c>
      <x:c r="D1490" s="32" t="n">
        <x:f>'净值底稿'!P1452</x:f>
        <x:v>1.7526</x:v>
      </x:c>
      <x:c r="E1490" s="32" t="n">
        <x:f>'净值底稿'!Q1452</x:f>
        <x:v>3.4982</x:v>
      </x:c>
      <x:c r="F1490" s="33">
        <x:f t="shared" si="870"/>
        <x:v>6.6577086541095287E-3</x:v>
      </x:c>
      <x:c r="G1490" s="33">
        <x:f t="shared" si="871"/>
        <x:v>1.1210429581876014E-3</x:v>
      </x:c>
      <x:c r="H1490" s="33">
        <x:f t="shared" si="872"/>
        <x:v>7.4230571575384374E-4</x:v>
      </x:c>
      <x:c r="I1490" s="33">
        <x:f t="shared" si="873"/>
        <x:v>1.4647446123502661E-2</x:v>
      </x:c>
      <x:c r="J1490" s="34">
        <x:f t="shared" si="874"/>
        <x:v>0.17760883158094415</x:v>
      </x:c>
      <x:c r="K1490" s="34">
        <x:f t="shared" si="875"/>
        <x:v>0.1728518630726763</x:v>
      </x:c>
      <x:c r="L1490" s="34">
        <x:f t="shared" si="876"/>
        <x:v>1.0417117716442792</x:v>
      </x:c>
      <x:c r="M1490" s="34">
        <x:f t="shared" si="877"/>
        <x:v>0.15535277164409256</x:v>
      </x:c>
      <x:c r="N1490" s="34">
        <x:f t="shared" si="848"/>
        <x:v>1.5475252379419921</x:v>
      </x:c>
      <x:c r="O1490" s="35">
        <x:f t="shared" si="849"/>
        <x:v>0.2264652530770275</x:v>
      </x:c>
      <x:c r="P1490" s="26" t="b">
        <x:f t="shared" si="850"/>
        <x:v>0</x:v>
      </x:c>
      <x:c r="Q1490" s="26" t="b">
        <x:f t="shared" si="851"/>
        <x:v>0</x:v>
      </x:c>
      <x:c r="R1490" s="26" t="b">
        <x:f t="shared" si="852"/>
        <x:v>0</x:v>
      </x:c>
      <x:c r="S1490" s="26" t="b">
        <x:f t="shared" si="878"/>
        <x:v>0</x:v>
      </x:c>
      <x:c r="T1490" s="26" t="str">
        <x:f t="shared" si="879"/>
        <x:v>不调</x:v>
      </x:c>
      <x:c r="U1490" s="34">
        <x:f t="shared" si="853"/>
        <x:v>0.17760883158094415</x:v>
      </x:c>
      <x:c r="V1490" s="34">
        <x:f t="shared" si="854"/>
        <x:v>0.1728518630726763</x:v>
      </x:c>
      <x:c r="W1490" s="34">
        <x:f t="shared" si="855"/>
        <x:v>1.0417117716442792</x:v>
      </x:c>
      <x:c r="X1490" s="34">
        <x:f t="shared" si="856"/>
        <x:v>0.15535277164409256</x:v>
      </x:c>
      <x:c r="Y1490" s="34">
        <x:f t="shared" si="880"/>
        <x:v>0.99998626710299976</x:v>
      </x:c>
      <x:c r="Z1490" s="34">
        <x:f t="shared" si="857"/>
        <x:v>0.17760639249715371</x:v>
      </x:c>
      <x:c r="AA1490" s="34">
        <x:f t="shared" si="858"/>
        <x:v>0.17284948931584443</x:v>
      </x:c>
      <x:c r="AB1490" s="34">
        <x:f t="shared" si="859"/>
        <x:v>1.0416974659238152</x:v>
      </x:c>
      <x:c r="AC1490" s="34">
        <x:f t="shared" si="860"/>
        <x:v>0.15535063820048087</x:v>
      </x:c>
      <x:c r="AD1490" s="34">
        <x:f t="shared" si="861"/>
        <x:v>1.5475039859372941</x:v>
      </x:c>
      <x:c r="AE1490" s="34">
        <x:f t="shared" si="881"/>
        <x:v>1.5475039859372941</x:v>
      </x:c>
      <x:c r="AF1490" s="33">
        <x:f t="shared" si="862"/>
        <x:v>0</x:v>
      </x:c>
      <x:c r="AG1490" s="33">
        <x:f t="shared" si="882"/>
        <x:v>2.826908135719286E-3</x:v>
      </x:c>
      <x:c r="AH1490" s="30">
        <x:f t="shared" si="883"/>
        <x:v>45930</x:v>
      </x:c>
      <x:c r="AI1490" s="36">
        <x:f t="shared" si="863"/>
        <x:v>2025</x:v>
      </x:c>
      <x:c r="AJ1490" s="36">
        <x:f t="shared" si="864"/>
        <x:v>12</x:v>
      </x:c>
      <x:c r="AK1490" s="26">
        <x:f t="shared" si="865"/>
        <x:v>0</x:v>
      </x:c>
      <x:c r="AL1490" s="34">
        <x:f t="shared" si="884"/>
        <x:v>1.5199326412045076</x:v>
      </x:c>
      <x:c r="AM1490" s="35" t="str">
        <x:f t="shared" si="866"/>
      </x:c>
      <x:c r="AN1490" s="34">
        <x:f t="shared" si="885"/>
        <x:v>1.5475039859372941</x:v>
      </x:c>
      <x:c r="AO1490" s="35">
        <x:f t="shared" si="867"/>
        <x:v>0</x:v>
      </x:c>
      <x:c r="AP1490" s="31">
        <x:f t="shared" si="868"/>
        <x:v>1</x:v>
      </x:c>
      <x:c r="AQ1490" s="26" t="b">
        <x:f t="shared" si="869"/>
        <x:v>1</x:v>
      </x:c>
    </x:row>
    <x:row r="1491">
      <x:c r="A1491" s="30" t="n">
        <x:f>'净值底稿'!A1453</x:f>
        <x:v>46015</x:v>
      </x:c>
      <x:c r="B1491" s="32" t="n">
        <x:f>'净值底稿'!F1453</x:f>
        <x:v>3.869501168209125</x:v>
      </x:c>
      <x:c r="C1491" s="32" t="n">
        <x:f>'净值底稿'!O1453</x:f>
        <x:v>1.839801729072592</x:v>
      </x:c>
      <x:c r="D1491" s="32" t="n">
        <x:f>'净值底稿'!P1453</x:f>
        <x:v>1.7531</x:v>
      </x:c>
      <x:c r="E1491" s="32" t="n">
        <x:f>'净值底稿'!Q1453</x:f>
        <x:v>3.5017</x:v>
      </x:c>
      <x:c r="F1491" s="33">
        <x:f t="shared" si="870"/>
        <x:v>1.603742335327496E-2</x:v>
      </x:c>
      <x:c r="G1491" s="33">
        <x:f t="shared" si="871"/>
        <x:v>1.1511321605137459E-2</x:v>
      </x:c>
      <x:c r="H1491" s="33">
        <x:f t="shared" si="872"/>
        <x:v>2.8529042565339502E-4</x:v>
      </x:c>
      <x:c r="I1491" s="33">
        <x:f t="shared" si="873"/>
        <x:v>1.0005145503402257E-3</x:v>
      </x:c>
      <x:c r="J1491" s="34">
        <x:f t="shared" si="874"/>
        <x:v>0.18045474140387849</x:v>
      </x:c>
      <x:c r="K1491" s="34">
        <x:f t="shared" si="875"/>
        <x:v>0.17483921537664288</x:v>
      </x:c>
      <x:c r="L1491" s="34">
        <x:f t="shared" si="876"/>
        <x:v>1.0419946522372707</x:v>
      </x:c>
      <x:c r="M1491" s="34">
        <x:f t="shared" si="877"/>
        <x:v>0.15550606877440509</x:v>
      </x:c>
      <x:c r="N1491" s="34">
        <x:f t="shared" si="848"/>
        <x:v>1.552794677792197</x:v>
      </x:c>
      <x:c r="O1491" s="35">
        <x:f t="shared" si="849"/>
        <x:v>0.2288093602212028</x:v>
      </x:c>
      <x:c r="P1491" s="26" t="b">
        <x:f t="shared" si="850"/>
        <x:v>0</x:v>
      </x:c>
      <x:c r="Q1491" s="26" t="b">
        <x:f t="shared" si="851"/>
        <x:v>0</x:v>
      </x:c>
      <x:c r="R1491" s="26" t="b">
        <x:f t="shared" si="852"/>
        <x:v>0</x:v>
      </x:c>
      <x:c r="S1491" s="26" t="b">
        <x:f t="shared" si="878"/>
        <x:v>0</x:v>
      </x:c>
      <x:c r="T1491" s="26" t="str">
        <x:f t="shared" si="879"/>
        <x:v>不调</x:v>
      </x:c>
      <x:c r="U1491" s="34">
        <x:f t="shared" si="853"/>
        <x:v>0.18045474140387849</x:v>
      </x:c>
      <x:c r="V1491" s="34">
        <x:f t="shared" si="854"/>
        <x:v>0.17483921537664288</x:v>
      </x:c>
      <x:c r="W1491" s="34">
        <x:f t="shared" si="855"/>
        <x:v>1.0419946522372707</x:v>
      </x:c>
      <x:c r="X1491" s="34">
        <x:f t="shared" si="856"/>
        <x:v>0.15550606877440509</x:v>
      </x:c>
      <x:c r="Y1491" s="34">
        <x:f t="shared" si="880"/>
        <x:v>0.99998626710299976</x:v>
      </x:c>
      <x:c r="Z1491" s="34">
        <x:f t="shared" si="857"/>
        <x:v>0.18045226323750158</x:v>
      </x:c>
      <x:c r="AA1491" s="34">
        <x:f t="shared" si="858"/>
        <x:v>0.17483681432770651</x:v>
      </x:c>
      <x:c r="AB1491" s="34">
        <x:f t="shared" si="859"/>
        <x:v>1.0419803426320366</x:v>
      </x:c>
      <x:c r="AC1491" s="34">
        <x:f t="shared" si="860"/>
        <x:v>0.1555039332255797</x:v>
      </x:c>
      <x:c r="AD1491" s="34">
        <x:f t="shared" si="861"/>
        <x:v>1.5527733534228243</x:v>
      </x:c>
      <x:c r="AE1491" s="34">
        <x:f t="shared" si="881"/>
        <x:v>1.5527733534228243</x:v>
      </x:c>
      <x:c r="AF1491" s="33">
        <x:f t="shared" si="862"/>
        <x:v>0</x:v>
      </x:c>
      <x:c r="AG1491" s="33">
        <x:f t="shared" si="882"/>
        <x:v>3.4050752265679662E-3</x:v>
      </x:c>
      <x:c r="AH1491" s="30">
        <x:f t="shared" si="883"/>
        <x:v>45930</x:v>
      </x:c>
      <x:c r="AI1491" s="36">
        <x:f t="shared" si="863"/>
        <x:v>2025</x:v>
      </x:c>
      <x:c r="AJ1491" s="36">
        <x:f t="shared" si="864"/>
        <x:v>12</x:v>
      </x:c>
      <x:c r="AK1491" s="26">
        <x:f t="shared" si="865"/>
        <x:v>0</x:v>
      </x:c>
      <x:c r="AL1491" s="34">
        <x:f t="shared" si="884"/>
        <x:v>1.5199326412045076</x:v>
      </x:c>
      <x:c r="AM1491" s="35" t="str">
        <x:f t="shared" si="866"/>
      </x:c>
      <x:c r="AN1491" s="34">
        <x:f t="shared" si="885"/>
        <x:v>1.5527733534228243</x:v>
      </x:c>
      <x:c r="AO1491" s="35">
        <x:f t="shared" si="867"/>
        <x:v>0</x:v>
      </x:c>
      <x:c r="AP1491" s="31">
        <x:f t="shared" si="868"/>
        <x:v>1</x:v>
      </x:c>
      <x:c r="AQ1491" s="26" t="b">
        <x:f t="shared" si="869"/>
        <x:v>1</x:v>
      </x:c>
    </x:row>
    <x:row r="1492">
      <x:c r="A1492" s="30" t="n">
        <x:f>'净值底稿'!A1454</x:f>
        <x:v>46016</x:v>
      </x:c>
      <x:c r="B1492" s="32" t="n">
        <x:f>'净值底稿'!F1454</x:f>
        <x:v>3.8726991505664</x:v>
      </x:c>
      <x:c r="C1492" s="32" t="n">
        <x:f>'净值底稿'!O1454</x:f>
        <x:v>1.853073392993473</x:v>
      </x:c>
      <x:c r="D1492" s="32" t="n">
        <x:f>'净值底稿'!P1454</x:f>
        <x:v>1.7533</x:v>
      </x:c>
      <x:c r="E1492" s="32" t="n">
        <x:f>'净值底稿'!Q1454</x:f>
        <x:v>3.4846</x:v>
      </x:c>
      <x:c r="F1492" s="33">
        <x:f t="shared" si="870"/>
        <x:v>8.2645855841811944E-4</x:v>
      </x:c>
      <x:c r="G1492" s="33">
        <x:f t="shared" si="871"/>
        <x:v>7.2136381389156234E-3</x:v>
      </x:c>
      <x:c r="H1492" s="33">
        <x:f t="shared" si="872"/>
        <x:v>1.1408362329579091E-4</x:v>
      </x:c>
      <x:c r="I1492" s="33">
        <x:f t="shared" si="873"/>
        <x:v>-4.8833423765599626E-3</x:v>
      </x:c>
      <x:c r="J1492" s="34">
        <x:f t="shared" si="874"/>
        <x:v>0.18060139955484014</x:v>
      </x:c>
      <x:c r="K1492" s="34">
        <x:f t="shared" si="875"/>
        <x:v>0.17609802383962736</x:v>
      </x:c>
      <x:c r="L1492" s="34">
        <x:f t="shared" si="876"/>
        <x:v>1.0420992155249271</x:v>
      </x:c>
      <x:c r="M1492" s="34">
        <x:f t="shared" si="877"/>
        <x:v>0.15474455427873748</x:v>
      </x:c>
      <x:c r="N1492" s="34">
        <x:f t="shared" si="848"/>
        <x:v>1.5535431931981321</x:v>
      </x:c>
      <x:c r="O1492" s="35">
        <x:f t="shared" si="849"/>
        <x:v>0.22960380178433545</x:v>
      </x:c>
      <x:c r="P1492" s="26" t="b">
        <x:f t="shared" si="850"/>
        <x:v>0</x:v>
      </x:c>
      <x:c r="Q1492" s="26" t="b">
        <x:f t="shared" si="851"/>
        <x:v>0</x:v>
      </x:c>
      <x:c r="R1492" s="26" t="b">
        <x:f t="shared" si="852"/>
        <x:v>0</x:v>
      </x:c>
      <x:c r="S1492" s="26" t="b">
        <x:f t="shared" si="878"/>
        <x:v>0</x:v>
      </x:c>
      <x:c r="T1492" s="26" t="str">
        <x:f t="shared" si="879"/>
        <x:v>不调</x:v>
      </x:c>
      <x:c r="U1492" s="34">
        <x:f t="shared" si="853"/>
        <x:v>0.18060139955484014</x:v>
      </x:c>
      <x:c r="V1492" s="34">
        <x:f t="shared" si="854"/>
        <x:v>0.17609802383962736</x:v>
      </x:c>
      <x:c r="W1492" s="34">
        <x:f t="shared" si="855"/>
        <x:v>1.0420992155249271</x:v>
      </x:c>
      <x:c r="X1492" s="34">
        <x:f t="shared" si="856"/>
        <x:v>0.15474455427873748</x:v>
      </x:c>
      <x:c r="Y1492" s="34">
        <x:f t="shared" si="880"/>
        <x:v>0.99998626710299976</x:v>
      </x:c>
      <x:c r="Z1492" s="34">
        <x:f t="shared" si="857"/>
        <x:v>0.18059891937442196</x:v>
      </x:c>
      <x:c r="AA1492" s="34">
        <x:f t="shared" si="858"/>
        <x:v>0.17609560550360404</x:v>
      </x:c>
      <x:c r="AB1492" s="34">
        <x:f t="shared" si="859"/>
        <x:v>1.0420849044837364</x:v>
      </x:c>
      <x:c r="AC1492" s="34">
        <x:f t="shared" si="860"/>
        <x:v>0.15474242918771222</x:v>
      </x:c>
      <x:c r="AD1492" s="34">
        <x:f t="shared" si="861"/>
        <x:v>1.5535218585494746</x:v>
      </x:c>
      <x:c r="AE1492" s="34">
        <x:f t="shared" si="881"/>
        <x:v>1.5535218585494746</x:v>
      </x:c>
      <x:c r="AF1492" s="33">
        <x:f t="shared" si="862"/>
        <x:v>0</x:v>
      </x:c>
      <x:c r="AG1492" s="33">
        <x:f t="shared" si="882"/>
        <x:v>4.8204403108820237E-4</x:v>
      </x:c>
      <x:c r="AH1492" s="30">
        <x:f t="shared" si="883"/>
        <x:v>45930</x:v>
      </x:c>
      <x:c r="AI1492" s="36">
        <x:f t="shared" si="863"/>
        <x:v>2025</x:v>
      </x:c>
      <x:c r="AJ1492" s="36">
        <x:f t="shared" si="864"/>
        <x:v>12</x:v>
      </x:c>
      <x:c r="AK1492" s="26">
        <x:f t="shared" si="865"/>
        <x:v>0</x:v>
      </x:c>
      <x:c r="AL1492" s="34">
        <x:f t="shared" si="884"/>
        <x:v>1.5199326412045076</x:v>
      </x:c>
      <x:c r="AM1492" s="35" t="str">
        <x:f t="shared" si="866"/>
      </x:c>
      <x:c r="AN1492" s="34">
        <x:f t="shared" si="885"/>
        <x:v>1.5535218585494746</x:v>
      </x:c>
      <x:c r="AO1492" s="35">
        <x:f t="shared" si="867"/>
        <x:v>0</x:v>
      </x:c>
      <x:c r="AP1492" s="31">
        <x:f t="shared" si="868"/>
        <x:v>1</x:v>
      </x:c>
      <x:c r="AQ1492" s="26" t="b">
        <x:f t="shared" si="869"/>
        <x:v>1</x:v>
      </x:c>
    </x:row>
    <x:row r="1493">
      <x:c r="A1493" s="30" t="n">
        <x:f>'净值底稿'!A1455</x:f>
        <x:v>46017</x:v>
      </x:c>
      <x:c r="B1493" s="32" t="n">
        <x:f>'净值底稿'!F1455</x:f>
        <x:v>3.8387988135804</x:v>
      </x:c>
      <x:c r="C1493" s="32" t="n">
        <x:f>'净值底稿'!O1455</x:f>
        <x:v>1.8563199954569152</x:v>
      </x:c>
      <x:c r="D1493" s="32" t="n">
        <x:f>'净值底稿'!P1455</x:f>
        <x:v>1.7539</x:v>
      </x:c>
      <x:c r="E1493" s="32" t="n">
        <x:f>'净值底稿'!Q1455</x:f>
        <x:v>3.4995</x:v>
      </x:c>
      <x:c r="F1493" s="33">
        <x:f t="shared" si="870"/>
        <x:v>-8.7536717075071824E-3</x:v>
      </x:c>
      <x:c r="G1493" s="33">
        <x:f t="shared" si="871"/>
        <x:v>1.7520096482512848E-3</x:v>
      </x:c>
      <x:c r="H1493" s="33">
        <x:f t="shared" si="872"/>
        <x:v>3.4221182912208548E-4</x:v>
      </x:c>
      <x:c r="I1493" s="33">
        <x:f t="shared" si="873"/>
        <x:v>4.2759570682431303E-3</x:v>
      </x:c>
      <x:c r="J1493" s="34">
        <x:f t="shared" si="874"/>
        <x:v>0.17901801572348772</x:v>
      </x:c>
      <x:c r="K1493" s="34">
        <x:f t="shared" si="875"/>
        <x:v>0.17640412670346101</x:v>
      </x:c>
      <x:c r="L1493" s="34">
        <x:f t="shared" si="876"/>
        <x:v>1.0424415182650002</x:v>
      </x:c>
      <x:c r="M1493" s="34">
        <x:f t="shared" si="877"/>
        <x:v>0.15540410117155454</x:v>
      </x:c>
      <x:c r="N1493" s="34">
        <x:f t="shared" si="848"/>
        <x:v>1.5532677618635033</x:v>
      </x:c>
      <x:c r="O1493" s="35">
        <x:f t="shared" si="849"/>
        <x:v>0.22882219740435336</x:v>
      </x:c>
      <x:c r="P1493" s="26" t="b">
        <x:f t="shared" si="850"/>
        <x:v>0</x:v>
      </x:c>
      <x:c r="Q1493" s="26" t="b">
        <x:f t="shared" si="851"/>
        <x:v>0</x:v>
      </x:c>
      <x:c r="R1493" s="26" t="b">
        <x:f t="shared" si="852"/>
        <x:v>0</x:v>
      </x:c>
      <x:c r="S1493" s="26" t="b">
        <x:f t="shared" si="878"/>
        <x:v>0</x:v>
      </x:c>
      <x:c r="T1493" s="26" t="str">
        <x:f t="shared" si="879"/>
        <x:v>不调</x:v>
      </x:c>
      <x:c r="U1493" s="34">
        <x:f t="shared" si="853"/>
        <x:v>0.17901801572348772</x:v>
      </x:c>
      <x:c r="V1493" s="34">
        <x:f t="shared" si="854"/>
        <x:v>0.17640412670346101</x:v>
      </x:c>
      <x:c r="W1493" s="34">
        <x:f t="shared" si="855"/>
        <x:v>1.0424415182650002</x:v>
      </x:c>
      <x:c r="X1493" s="34">
        <x:f t="shared" si="856"/>
        <x:v>0.15540410117155454</x:v>
      </x:c>
      <x:c r="Y1493" s="34">
        <x:f t="shared" si="880"/>
        <x:v>0.99998626710299976</x:v>
      </x:c>
      <x:c r="Z1493" s="34">
        <x:f t="shared" si="857"/>
        <x:v>0.17901555728751659</x:v>
      </x:c>
      <x:c r="AA1493" s="34">
        <x:f t="shared" si="858"/>
        <x:v>0.17640170416375858</x:v>
      </x:c>
      <x:c r="AB1493" s="34">
        <x:f t="shared" si="859"/>
        <x:v>1.042427202523001</x:v>
      </x:c>
      <x:c r="AC1493" s="34">
        <x:f t="shared" si="860"/>
        <x:v>0.15540196702303974</x:v>
      </x:c>
      <x:c r="AD1493" s="34">
        <x:f t="shared" si="861"/>
        <x:v>1.553246430997316</x:v>
      </x:c>
      <x:c r="AE1493" s="34">
        <x:f t="shared" si="881"/>
        <x:v>1.5535218585494746</x:v>
      </x:c>
      <x:c r="AF1493" s="33">
        <x:f t="shared" si="862"/>
        <x:v>-1.7729235713215274E-4</x:v>
      </x:c>
      <x:c r="AG1493" s="33">
        <x:f t="shared" si="882"/>
        <x:v>-1.7729235713215274E-4</x:v>
      </x:c>
      <x:c r="AH1493" s="30">
        <x:f t="shared" si="883"/>
        <x:v>45930</x:v>
      </x:c>
      <x:c r="AI1493" s="36">
        <x:f t="shared" si="863"/>
        <x:v>2025</x:v>
      </x:c>
      <x:c r="AJ1493" s="36">
        <x:f t="shared" si="864"/>
        <x:v>12</x:v>
      </x:c>
      <x:c r="AK1493" s="26">
        <x:f t="shared" si="865"/>
        <x:v>0</x:v>
      </x:c>
      <x:c r="AL1493" s="34">
        <x:f t="shared" si="884"/>
        <x:v>1.5199326412045076</x:v>
      </x:c>
      <x:c r="AM1493" s="35" t="str">
        <x:f t="shared" si="866"/>
      </x:c>
      <x:c r="AN1493" s="34">
        <x:f t="shared" si="885"/>
        <x:v>1.5535218585494746</x:v>
      </x:c>
      <x:c r="AO1493" s="35">
        <x:f t="shared" si="867"/>
        <x:v>-1.7729235713215274E-4</x:v>
      </x:c>
      <x:c r="AP1493" s="31">
        <x:f t="shared" si="868"/>
        <x:v>1</x:v>
      </x:c>
      <x:c r="AQ1493" s="26" t="b">
        <x:f t="shared" si="869"/>
        <x:v>1</x:v>
      </x:c>
    </x:row>
    <x:row r="1494">
      <x:c r="A1494" s="30" t="n">
        <x:f>'净值底稿'!A1456</x:f>
        <x:v>46020</x:v>
      </x:c>
      <x:c r="B1494" s="32" t="n">
        <x:f>'净值底稿'!F1456</x:f>
        <x:v>3.8646092902645752</x:v>
      </x:c>
      <x:c r="C1494" s="32" t="n">
        <x:f>'净值底稿'!O1456</x:f>
        <x:v>1.8506870191786537</x:v>
      </x:c>
      <x:c r="D1494" s="32" t="n">
        <x:f>'净值底稿'!P1456</x:f>
        <x:v>1.7515</x:v>
      </x:c>
      <x:c r="E1494" s="32" t="n">
        <x:f>'净值底稿'!Q1456</x:f>
        <x:v>3.4894</x:v>
      </x:c>
      <x:c r="F1494" s="33">
        <x:f t="shared" si="870"/>
        <x:v>6.7235814997301802E-3</x:v>
      </x:c>
      <x:c r="G1494" s="33">
        <x:f t="shared" si="871"/>
        <x:v>-3.0344855908719381E-3</x:v>
      </x:c>
      <x:c r="H1494" s="33">
        <x:f t="shared" si="872"/>
        <x:v>-1.3683790409942942E-3</x:v>
      </x:c>
      <x:c r="I1494" s="33">
        <x:f t="shared" si="873"/>
        <x:v>-2.8861265895128163E-3</x:v>
      </x:c>
      <x:c r="J1494" s="34">
        <x:f t="shared" si="874"/>
        <x:v>0.18021918297665881</x:v>
      </x:c>
      <x:c r="K1494" s="34">
        <x:f t="shared" si="875"/>
        <x:v>0.17586641573426839</x:v>
      </x:c>
      <x:c r="L1494" s="34">
        <x:f t="shared" si="876"/>
        <x:v>1.0410007669873063</x:v>
      </x:c>
      <x:c r="M1494" s="34">
        <x:f t="shared" si="877"/>
        <x:v>0.15495345727395196</x:v>
      </x:c>
      <x:c r="N1494" s="34">
        <x:f t="shared" si="848"/>
        <x:v>1.5520398229721855</x:v>
      </x:c>
      <x:c r="O1494" s="35">
        <x:f t="shared" si="849"/>
        <x:v>0.22943071011478081</x:v>
      </x:c>
      <x:c r="P1494" s="26" t="b">
        <x:f t="shared" si="850"/>
        <x:v>0</x:v>
      </x:c>
      <x:c r="Q1494" s="26" t="b">
        <x:f t="shared" si="851"/>
        <x:v>0</x:v>
      </x:c>
      <x:c r="R1494" s="26" t="b">
        <x:f t="shared" si="852"/>
        <x:v>0</x:v>
      </x:c>
      <x:c r="S1494" s="26" t="b">
        <x:f t="shared" si="878"/>
        <x:v>0</x:v>
      </x:c>
      <x:c r="T1494" s="26" t="str">
        <x:f t="shared" si="879"/>
        <x:v>不调</x:v>
      </x:c>
      <x:c r="U1494" s="34">
        <x:f t="shared" si="853"/>
        <x:v>0.18021918297665881</x:v>
      </x:c>
      <x:c r="V1494" s="34">
        <x:f t="shared" si="854"/>
        <x:v>0.17586641573426839</x:v>
      </x:c>
      <x:c r="W1494" s="34">
        <x:f t="shared" si="855"/>
        <x:v>1.0410007669873063</x:v>
      </x:c>
      <x:c r="X1494" s="34">
        <x:f t="shared" si="856"/>
        <x:v>0.15495345727395196</x:v>
      </x:c>
      <x:c r="Y1494" s="34">
        <x:f t="shared" si="880"/>
        <x:v>0.99995880187477393</x:v>
      </x:c>
      <x:c r="Z1494" s="34">
        <x:f t="shared" si="857"/>
        <x:v>0.18021175828419039</x:v>
      </x:c>
      <x:c r="AA1494" s="34">
        <x:f t="shared" si="858"/>
        <x:v>0.17585917036764992</x:v>
      </x:c>
      <x:c r="AB1494" s="34">
        <x:f t="shared" si="859"/>
        <x:v>1.0409578797073475</x:v>
      </x:c>
      <x:c r="AC1494" s="34">
        <x:f t="shared" si="860"/>
        <x:v>0.15494707348201497</x:v>
      </x:c>
      <x:c r="AD1494" s="34">
        <x:f t="shared" si="861"/>
        <x:v>1.5519758818412028</x:v>
      </x:c>
      <x:c r="AE1494" s="34">
        <x:f t="shared" si="881"/>
        <x:v>1.5535218585494746</x:v>
      </x:c>
      <x:c r="AF1494" s="33">
        <x:f t="shared" si="862"/>
        <x:v>-9.9514319657867389E-4</x:v>
      </x:c>
      <x:c r="AG1494" s="33">
        <x:f t="shared" si="882"/>
        <x:v>-8.1799586386133161E-4</x:v>
      </x:c>
      <x:c r="AH1494" s="30">
        <x:f t="shared" si="883"/>
        <x:v>45930</x:v>
      </x:c>
      <x:c r="AI1494" s="36">
        <x:f t="shared" si="863"/>
        <x:v>2025</x:v>
      </x:c>
      <x:c r="AJ1494" s="36">
        <x:f t="shared" si="864"/>
        <x:v>12</x:v>
      </x:c>
      <x:c r="AK1494" s="26">
        <x:f t="shared" si="865"/>
        <x:v>0</x:v>
      </x:c>
      <x:c r="AL1494" s="34">
        <x:f t="shared" si="884"/>
        <x:v>1.5199326412045076</x:v>
      </x:c>
      <x:c r="AM1494" s="35" t="str">
        <x:f t="shared" si="866"/>
      </x:c>
      <x:c r="AN1494" s="34">
        <x:f t="shared" si="885"/>
        <x:v>1.5535218585494746</x:v>
      </x:c>
      <x:c r="AO1494" s="35">
        <x:f t="shared" si="867"/>
        <x:v>-9.9514319657867389E-4</x:v>
      </x:c>
      <x:c r="AP1494" s="31">
        <x:f t="shared" si="868"/>
        <x:v>1</x:v>
      </x:c>
      <x:c r="AQ1494" s="26" t="b">
        <x:f t="shared" si="869"/>
        <x:v>1</x:v>
      </x:c>
    </x:row>
    <x:row r="1495">
      <x:c r="A1495" s="30" t="n">
        <x:f>'净值底稿'!A1457</x:f>
        <x:v>46021</x:v>
      </x:c>
      <x:c r="B1495" s="32" t="n">
        <x:f>'净值底稿'!F1457</x:f>
        <x:v>3.860970352281425</x:v>
      </x:c>
      <x:c r="C1495" s="32" t="n">
        <x:f>'净值底稿'!O1457</x:f>
        <x:v>1.8524329370463923</x:v>
      </x:c>
      <x:c r="D1495" s="32" t="n">
        <x:f>'净值底稿'!P1457</x:f>
        <x:v>1.7513</x:v>
      </x:c>
      <x:c r="E1495" s="32" t="n">
        <x:f>'净值底稿'!Q1457</x:f>
        <x:v>3.4121</x:v>
      </x:c>
      <x:c r="F1495" s="33">
        <x:f t="shared" si="870"/>
        <x:v>-9.41605660452427E-4</x:v>
      </x:c>
      <x:c r="G1495" s="33">
        <x:f t="shared" si="871"/>
        <x:v>9.4338904938839896E-4</x:v>
      </x:c>
      <x:c r="H1495" s="33">
        <x:f t="shared" si="872"/>
        <x:v>-1.1418783899508345E-4</x:v>
      </x:c>
      <x:c r="I1495" s="33">
        <x:f t="shared" si="873"/>
        <x:v>-2.2152805639938045E-2</x:v>
      </x:c>
      <x:c r="J1495" s="34">
        <x:f t="shared" si="874"/>
        <x:v>0.18004206987250992</x:v>
      </x:c>
      <x:c r="K1495" s="34">
        <x:f t="shared" si="875"/>
        <x:v>0.1760250739832093</x:v>
      </x:c>
      <x:c r="L1495" s="34">
        <x:f t="shared" si="876"/>
        <x:v>1.0408390149765789</x:v>
      </x:c>
      <x:c r="M1495" s="34">
        <x:f t="shared" si="877"/>
        <x:v>0.15151456107869068</x:v>
      </x:c>
      <x:c r="N1495" s="34">
        <x:f t="shared" si="848"/>
        <x:v>1.548420719910989</x:v>
      </x:c>
      <x:c r="O1495" s="35">
        <x:f t="shared" si="849"/>
        <x:v>0.22995503694641065</x:v>
      </x:c>
      <x:c r="P1495" s="26" t="b">
        <x:f t="shared" si="850"/>
        <x:v>0</x:v>
      </x:c>
      <x:c r="Q1495" s="26" t="b">
        <x:f t="shared" si="851"/>
        <x:v>0</x:v>
      </x:c>
      <x:c r="R1495" s="26" t="b">
        <x:f t="shared" si="852"/>
        <x:v>0</x:v>
      </x:c>
      <x:c r="S1495" s="26" t="b">
        <x:f t="shared" si="878"/>
        <x:v>0</x:v>
      </x:c>
      <x:c r="T1495" s="26" t="str">
        <x:f t="shared" si="879"/>
        <x:v>不调</x:v>
      </x:c>
      <x:c r="U1495" s="34">
        <x:f t="shared" si="853"/>
        <x:v>0.18004206987250992</x:v>
      </x:c>
      <x:c r="V1495" s="34">
        <x:f t="shared" si="854"/>
        <x:v>0.1760250739832093</x:v>
      </x:c>
      <x:c r="W1495" s="34">
        <x:f t="shared" si="855"/>
        <x:v>1.0408390149765789</x:v>
      </x:c>
      <x:c r="X1495" s="34">
        <x:f t="shared" si="856"/>
        <x:v>0.15151456107869068</x:v>
      </x:c>
      <x:c r="Y1495" s="34">
        <x:f t="shared" si="880"/>
        <x:v>0.99998626710299976</x:v>
      </x:c>
      <x:c r="Z1495" s="34">
        <x:f t="shared" si="857"/>
        <x:v>0.18003959737330866</x:v>
      </x:c>
      <x:c r="AA1495" s="34">
        <x:f t="shared" si="858"/>
        <x:v>0.17602265664899883</x:v>
      </x:c>
      <x:c r="AB1495" s="34">
        <x:f t="shared" si="859"/>
        <x:v>1.0408247212415924</x:v>
      </x:c>
      <x:c r="AC1495" s="34">
        <x:f t="shared" si="860"/>
        <x:v>0.15151248034482936</x:v>
      </x:c>
      <x:c r="AD1495" s="34">
        <x:f t="shared" si="861"/>
        <x:v>1.5483994556087293</x:v>
      </x:c>
      <x:c r="AE1495" s="34">
        <x:f t="shared" si="881"/>
        <x:v>1.5535218585494746</x:v>
      </x:c>
      <x:c r="AF1495" s="33">
        <x:f t="shared" si="862"/>
        <x:v>-3.2972841112953732E-3</x:v>
      </x:c>
      <x:c r="AG1495" s="33">
        <x:f t="shared" si="882"/>
        <x:v>-2.3044341566897941E-3</x:v>
      </x:c>
      <x:c r="AH1495" s="30">
        <x:f t="shared" si="883"/>
        <x:v>45930</x:v>
      </x:c>
      <x:c r="AI1495" s="36">
        <x:f t="shared" si="863"/>
        <x:v>2025</x:v>
      </x:c>
      <x:c r="AJ1495" s="36">
        <x:f t="shared" si="864"/>
        <x:v>12</x:v>
      </x:c>
      <x:c r="AK1495" s="26">
        <x:f t="shared" si="865"/>
        <x:v>0</x:v>
      </x:c>
      <x:c r="AL1495" s="34">
        <x:f t="shared" si="884"/>
        <x:v>1.5199326412045076</x:v>
      </x:c>
      <x:c r="AM1495" s="35" t="str">
        <x:f t="shared" si="866"/>
      </x:c>
      <x:c r="AN1495" s="34">
        <x:f t="shared" si="885"/>
        <x:v>1.5535218585494746</x:v>
      </x:c>
      <x:c r="AO1495" s="35">
        <x:f t="shared" si="867"/>
        <x:v>-3.2972841112953732E-3</x:v>
      </x:c>
      <x:c r="AP1495" s="31">
        <x:f t="shared" si="868"/>
        <x:v>1</x:v>
      </x:c>
      <x:c r="AQ1495" s="26" t="b">
        <x:f t="shared" si="869"/>
        <x:v>1</x:v>
      </x:c>
    </x:row>
    <x:row r="1496">
      <x:c r="A1496" s="30" t="n">
        <x:f>'净值底稿'!A1458</x:f>
        <x:v>46022</x:v>
      </x:c>
      <x:c r="B1496" s="32" t="n">
        <x:f>'净值底稿'!F1458</x:f>
        <x:v>3.7948152453964004</x:v>
      </x:c>
      <x:c r="C1496" s="32" t="n">
        <x:f>'净值底稿'!O1458</x:f>
        <x:v>1.8492078131281686</x:v>
      </x:c>
      <x:c r="D1496" s="32" t="n">
        <x:f>'净值底稿'!P1458</x:f>
        <x:v>1.7513</x:v>
      </x:c>
      <x:c r="E1496" s="32" t="n">
        <x:f>'净值底稿'!Q1458</x:f>
        <x:v>3.3881</x:v>
      </x:c>
      <x:c r="F1496" s="33">
        <x:f t="shared" si="870"/>
        <x:v>-1.7134321387869189E-2</x:v>
      </x:c>
      <x:c r="G1496" s="33">
        <x:f t="shared" si="871"/>
        <x:v>-1.7410206079395696E-3</x:v>
      </x:c>
      <x:c r="H1496" s="33">
        <x:f t="shared" si="872"/>
        <x:v>0</x:v>
      </x:c>
      <x:c r="I1496" s="33">
        <x:f t="shared" si="873"/>
        <x:v>-7.0337915066968071E-3</x:v>
      </x:c>
      <x:c r="J1496" s="34">
        <x:f t="shared" si="874"/>
        <x:v>0.17695474104937181</x:v>
      </x:c>
      <x:c r="K1496" s="34">
        <x:f t="shared" si="875"/>
        <x:v>0.17571619757630866</x:v>
      </x:c>
      <x:c r="L1496" s="34">
        <x:f t="shared" si="876"/>
        <x:v>1.0408247212415924</x:v>
      </x:c>
      <x:c r="M1496" s="34">
        <x:f t="shared" si="877"/>
        <x:v>0.15044677314742133</x:v>
      </x:c>
      <x:c r="N1496" s="34">
        <x:f t="shared" si="848"/>
        <x:v>1.5439424330146942</x:v>
      </x:c>
      <x:c r="O1496" s="35">
        <x:f t="shared" si="849"/>
        <x:v>0.22842233692421871</x:v>
      </x:c>
      <x:c r="P1496" s="26" t="b">
        <x:f t="shared" si="850"/>
        <x:v>1</x:v>
      </x:c>
      <x:c r="Q1496" s="26" t="b">
        <x:f t="shared" si="851"/>
        <x:v>1</x:v>
      </x:c>
      <x:c r="R1496" s="26" t="b">
        <x:f t="shared" si="852"/>
        <x:v>0</x:v>
      </x:c>
      <x:c r="S1496" s="26" t="b">
        <x:f t="shared" si="878"/>
        <x:v>1</x:v>
      </x:c>
      <x:c r="T1496" s="26" t="str">
        <x:f t="shared" si="879"/>
        <x:v>年末+季度</x:v>
      </x:c>
      <x:c r="U1496" s="34">
        <x:f t="shared" si="853"/>
        <x:v>0.15439424330146945</x:v>
      </x:c>
      <x:c r="V1496" s="34">
        <x:f t="shared" si="854"/>
        <x:v>0.15439424330146945</x:v>
      </x:c>
      <x:c r="W1496" s="34">
        <x:f t="shared" si="855"/>
        <x:v>1.0791652180209546</x:v>
      </x:c>
      <x:c r="X1496" s="34">
        <x:f t="shared" si="856"/>
        <x:v>0.15598872839080111</x:v>
      </x:c>
      <x:c r="Y1496" s="34">
        <x:f t="shared" si="880"/>
        <x:v>0.99998626710299976</x:v>
      </x:c>
      <x:c r="Z1496" s="34">
        <x:f t="shared" si="857"/>
        <x:v>0.15439212302122876</x:v>
      </x:c>
      <x:c r="AA1496" s="34">
        <x:f t="shared" si="858"/>
        <x:v>0.15439212302122876</x:v>
      </x:c>
      <x:c r="AB1496" s="34">
        <x:f t="shared" si="859"/>
        <x:v>1.0791503979561692</x:v>
      </x:c>
      <x:c r="AC1496" s="34">
        <x:f t="shared" si="860"/>
        <x:v>0.1559865862136609</x:v>
      </x:c>
      <x:c r="AD1496" s="34">
        <x:f t="shared" si="861"/>
        <x:v>1.5439212302122876</x:v>
      </x:c>
      <x:c r="AE1496" s="34">
        <x:f t="shared" si="881"/>
        <x:v>1.5535218585494746</x:v>
      </x:c>
      <x:c r="AF1496" s="33">
        <x:f t="shared" si="862"/>
        <x:v>-6.1799119750726161E-3</x:v>
      </x:c>
      <x:c r="AG1496" s="33">
        <x:f t="shared" si="882"/>
        <x:v>-2.8921641506785001E-3</x:v>
      </x:c>
      <x:c r="AH1496" s="30">
        <x:f t="shared" si="883"/>
        <x:v>46022</x:v>
      </x:c>
      <x:c r="AI1496" s="36">
        <x:f t="shared" si="863"/>
        <x:v>2025</x:v>
      </x:c>
      <x:c r="AJ1496" s="36">
        <x:f t="shared" si="864"/>
        <x:v>12</x:v>
      </x:c>
      <x:c r="AK1496" s="26">
        <x:f t="shared" si="865"/>
        <x:v>1</x:v>
      </x:c>
      <x:c r="AL1496" s="34">
        <x:f t="shared" si="884"/>
        <x:v>1.5199326412045076</x:v>
      </x:c>
      <x:c r="AM1496" s="35">
        <x:f t="shared" si="866"/>
        <x:v>1.5782665861277634E-2</x:v>
      </x:c>
      <x:c r="AN1496" s="34">
        <x:f t="shared" si="885"/>
        <x:v>1.5535218585494746</x:v>
      </x:c>
      <x:c r="AO1496" s="35">
        <x:f t="shared" si="867"/>
        <x:v>-6.1799119750726161E-3</x:v>
      </x:c>
      <x:c r="AP1496" s="31">
        <x:f t="shared" si="868"/>
        <x:v>1</x:v>
      </x:c>
      <x:c r="AQ1496" s="26" t="b">
        <x:f t="shared" si="869"/>
        <x:v>1</x:v>
      </x:c>
    </x:row>
    <x:row r="1497">
      <x:c r="A1497" s="30" t="n">
        <x:f>'净值底稿'!A1459</x:f>
        <x:v>46027</x:v>
      </x:c>
      <x:c r="B1497" s="32" t="n">
        <x:f>'净值底稿'!F1459</x:f>
        <x:v>3.8917556260052</x:v>
      </x:c>
      <x:c r="C1497" s="32" t="n">
        <x:f>'净值底稿'!O1459</x:f>
        <x:v>1.8863683240675544</x:v>
      </x:c>
      <x:c r="D1497" s="32" t="n">
        <x:f>'净值底稿'!P1459</x:f>
        <x:v>1.7507</x:v>
      </x:c>
      <x:c r="E1497" s="32" t="n">
        <x:f>'净值底稿'!Q1459</x:f>
        <x:v>3.4505</x:v>
      </x:c>
      <x:c r="F1497" s="33">
        <x:f t="shared" si="870"/>
        <x:v>2.5545480962848144E-2</x:v>
      </x:c>
      <x:c r="G1497" s="33">
        <x:f t="shared" si="871"/>
        <x:v>2.0095367689650923E-2</x:v>
      </x:c>
      <x:c r="H1497" s="33">
        <x:f t="shared" si="872"/>
        <x:v>-3.4260263804042346E-4</x:v>
      </x:c>
      <x:c r="I1497" s="33">
        <x:f t="shared" si="873"/>
        <x:v>1.8417402083763745E-2</x:v>
      </x:c>
      <x:c r="J1497" s="34">
        <x:f t="shared" si="874"/>
        <x:v>0.15833614406068128</x:v>
      </x:c>
      <x:c r="K1497" s="34">
        <x:f t="shared" si="875"/>
        <x:v>0.15749468950172618</x:v>
      </x:c>
      <x:c r="L1497" s="34">
        <x:f t="shared" si="876"/>
        <x:v>1.078780678182987</x:v>
      </x:c>
      <x:c r="M1497" s="34">
        <x:f t="shared" si="877"/>
        <x:v>0.15885945389163159</x:v>
      </x:c>
      <x:c r="N1497" s="34">
        <x:f t="shared" si="848"/>
        <x:v>1.5534709656370258</x:v>
      </x:c>
      <x:c r="O1497" s="35">
        <x:f t="shared" si="849"/>
        <x:v>0.20330655708965631</x:v>
      </x:c>
      <x:c r="P1497" s="26" t="b">
        <x:f t="shared" si="850"/>
        <x:v>0</x:v>
      </x:c>
      <x:c r="Q1497" s="26" t="b">
        <x:f t="shared" si="851"/>
        <x:v>0</x:v>
      </x:c>
      <x:c r="R1497" s="26" t="b">
        <x:f t="shared" si="852"/>
        <x:v>0</x:v>
      </x:c>
      <x:c r="S1497" s="26" t="b">
        <x:f t="shared" si="878"/>
        <x:v>0</x:v>
      </x:c>
      <x:c r="T1497" s="26" t="str">
        <x:f t="shared" si="879"/>
        <x:v>不调</x:v>
      </x:c>
      <x:c r="U1497" s="34">
        <x:f t="shared" si="853"/>
        <x:v>0.15833614406068128</x:v>
      </x:c>
      <x:c r="V1497" s="34">
        <x:f t="shared" si="854"/>
        <x:v>0.15749468950172618</x:v>
      </x:c>
      <x:c r="W1497" s="34">
        <x:f t="shared" si="855"/>
        <x:v>1.078780678182987</x:v>
      </x:c>
      <x:c r="X1497" s="34">
        <x:f t="shared" si="856"/>
        <x:v>0.15885945389163159</x:v>
      </x:c>
      <x:c r="Y1497" s="34">
        <x:f t="shared" si="880"/>
        <x:v>0.99993133740089724</x:v>
      </x:c>
      <x:c r="Z1497" s="34">
        <x:f t="shared" si="857"/>
        <x:v>0.15832527228949816</x:v>
      </x:c>
      <x:c r="AA1497" s="34">
        <x:f t="shared" si="858"/>
        <x:v>0.1574838755070001</x:v>
      </x:c>
      <x:c r="AB1497" s="34">
        <x:f t="shared" si="859"/>
        <x:v>1.0787066062977611</x:v>
      </x:c>
      <x:c r="AC1497" s="34">
        <x:f t="shared" si="860"/>
        <x:v>0.15884854618863534</x:v>
      </x:c>
      <x:c r="AD1497" s="34">
        <x:f t="shared" si="861"/>
        <x:v>1.5533643002828945</x:v>
      </x:c>
      <x:c r="AE1497" s="34">
        <x:f t="shared" si="881"/>
        <x:v>1.5535218585494746</x:v>
      </x:c>
      <x:c r="AF1497" s="33">
        <x:f t="shared" si="862"/>
        <x:v>-1.0142005129376575E-4</x:v>
      </x:c>
      <x:c r="AG1497" s="33">
        <x:f t="shared" si="882"/>
        <x:v>6.1162900579510016E-3</x:v>
      </x:c>
      <x:c r="AH1497" s="30">
        <x:f t="shared" si="883"/>
        <x:v>46022</x:v>
      </x:c>
      <x:c r="AI1497" s="36">
        <x:f t="shared" si="863"/>
        <x:v>2026</x:v>
      </x:c>
      <x:c r="AJ1497" s="36">
        <x:f t="shared" si="864"/>
        <x:v>1</x:v>
      </x:c>
      <x:c r="AK1497" s="26">
        <x:f t="shared" si="865"/>
        <x:v>0</x:v>
      </x:c>
      <x:c r="AL1497" s="34">
        <x:f t="shared" si="884"/>
        <x:v>1.5439212302122876</x:v>
      </x:c>
      <x:c r="AM1497" s="35" t="str">
        <x:f t="shared" si="866"/>
      </x:c>
      <x:c r="AN1497" s="34">
        <x:f t="shared" si="885"/>
        <x:v>1.5533643002828945</x:v>
      </x:c>
      <x:c r="AO1497" s="35">
        <x:f t="shared" si="867"/>
        <x:v>0</x:v>
      </x:c>
      <x:c r="AP1497" s="31">
        <x:f t="shared" si="868"/>
        <x:v>1</x:v>
      </x:c>
      <x:c r="AQ1497" s="26" t="b">
        <x:f t="shared" si="869"/>
        <x:v>1</x:v>
      </x:c>
    </x:row>
    <x:row r="1498">
      <x:c r="A1498" s="30" t="n">
        <x:f>'净值底稿'!A1460</x:f>
        <x:v>46028</x:v>
      </x:c>
      <x:c r="B1498" s="32" t="n">
        <x:f>'净值底稿'!F1460</x:f>
        <x:v>3.905776399475875</x:v>
      </x:c>
      <x:c r="C1498" s="32" t="n">
        <x:f>'净值底稿'!O1460</x:f>
        <x:v>1.9121203588822775</x:v>
      </x:c>
      <x:c r="D1498" s="32" t="n">
        <x:f>'净值底稿'!P1460</x:f>
        <x:v>1.7489</x:v>
      </x:c>
      <x:c r="E1498" s="32" t="n">
        <x:f>'净值底稿'!Q1460</x:f>
        <x:v>3.4828</x:v>
      </x:c>
      <x:c r="F1498" s="33">
        <x:f t="shared" si="870"/>
        <x:v>3.6026859900930575E-3</x:v>
      </x:c>
      <x:c r="G1498" s="33">
        <x:f t="shared" si="871"/>
        <x:v>1.3651647181603499E-2</x:v>
      </x:c>
      <x:c r="H1498" s="33">
        <x:f t="shared" si="872"/>
        <x:v>-1.028160164505687E-3</x:v>
      </x:c>
      <x:c r="I1498" s="33">
        <x:f t="shared" si="873"/>
        <x:v>9.3609621793944164E-3</x:v>
      </x:c>
      <x:c r="J1498" s="34">
        <x:f t="shared" si="874"/>
        <x:v>0.15889566852985321</x:v>
      </x:c>
      <x:c r="K1498" s="34">
        <x:f t="shared" si="875"/>
        <x:v>0.15963378981221324</x:v>
      </x:c>
      <x:c r="L1498" s="34">
        <x:f t="shared" si="876"/>
        <x:v>1.0775975231359767</x:v>
      </x:c>
      <x:c r="M1498" s="34">
        <x:f t="shared" si="877"/>
        <x:v>0.16033552142175894</x:v>
      </x:c>
      <x:c r="N1498" s="34">
        <x:f t="shared" si="848"/>
        <x:v>1.556462502899802</x:v>
      </x:c>
      <x:c r="O1498" s="35">
        <x:f t="shared" si="849"/>
        <x:v>0.204649619087272</x:v>
      </x:c>
      <x:c r="P1498" s="26" t="b">
        <x:f t="shared" si="850"/>
        <x:v>0</x:v>
      </x:c>
      <x:c r="Q1498" s="26" t="b">
        <x:f t="shared" si="851"/>
        <x:v>0</x:v>
      </x:c>
      <x:c r="R1498" s="26" t="b">
        <x:f t="shared" si="852"/>
        <x:v>0</x:v>
      </x:c>
      <x:c r="S1498" s="26" t="b">
        <x:f t="shared" si="878"/>
        <x:v>0</x:v>
      </x:c>
      <x:c r="T1498" s="26" t="str">
        <x:f t="shared" si="879"/>
        <x:v>不调</x:v>
      </x:c>
      <x:c r="U1498" s="34">
        <x:f t="shared" si="853"/>
        <x:v>0.15889566852985321</x:v>
      </x:c>
      <x:c r="V1498" s="34">
        <x:f t="shared" si="854"/>
        <x:v>0.15963378981221324</x:v>
      </x:c>
      <x:c r="W1498" s="34">
        <x:f t="shared" si="855"/>
        <x:v>1.0775975231359767</x:v>
      </x:c>
      <x:c r="X1498" s="34">
        <x:f t="shared" si="856"/>
        <x:v>0.16033552142175894</x:v>
      </x:c>
      <x:c r="Y1498" s="34">
        <x:f t="shared" si="880"/>
        <x:v>0.99998626710299976</x:v>
      </x:c>
      <x:c r="Z1498" s="34">
        <x:f t="shared" si="857"/>
        <x:v>0.15889348643200349</x:v>
      </x:c>
      <x:c r="AA1498" s="34">
        <x:f t="shared" si="858"/>
        <x:v>0.15963159757782</x:v>
      </x:c>
      <x:c r="AB1498" s="34">
        <x:f t="shared" si="859"/>
        <x:v>1.0775827246001837</x:v>
      </x:c>
      <x:c r="AC1498" s="34">
        <x:f t="shared" si="860"/>
        <x:v>0.16033331955055777</x:v>
      </x:c>
      <x:c r="AD1498" s="34">
        <x:f t="shared" si="861"/>
        <x:v>1.556441128160565</x:v>
      </x:c>
      <x:c r="AE1498" s="34">
        <x:f t="shared" si="881"/>
        <x:v>1.556441128160565</x:v>
      </x:c>
      <x:c r="AF1498" s="33">
        <x:f t="shared" si="862"/>
        <x:v>0</x:v>
      </x:c>
      <x:c r="AG1498" s="33">
        <x:f t="shared" si="882"/>
        <x:v>1.9807509913225552E-3</x:v>
      </x:c>
      <x:c r="AH1498" s="30">
        <x:f t="shared" si="883"/>
        <x:v>46022</x:v>
      </x:c>
      <x:c r="AI1498" s="36">
        <x:f t="shared" si="863"/>
        <x:v>2026</x:v>
      </x:c>
      <x:c r="AJ1498" s="36">
        <x:f t="shared" si="864"/>
        <x:v>1</x:v>
      </x:c>
      <x:c r="AK1498" s="26">
        <x:f t="shared" si="865"/>
        <x:v>0</x:v>
      </x:c>
      <x:c r="AL1498" s="34">
        <x:f t="shared" si="884"/>
        <x:v>1.5439212302122876</x:v>
      </x:c>
      <x:c r="AM1498" s="35" t="str">
        <x:f t="shared" si="866"/>
      </x:c>
      <x:c r="AN1498" s="34">
        <x:f t="shared" si="885"/>
        <x:v>1.556441128160565</x:v>
      </x:c>
      <x:c r="AO1498" s="35">
        <x:f t="shared" si="867"/>
        <x:v>0</x:v>
      </x:c>
      <x:c r="AP1498" s="31">
        <x:f t="shared" si="868"/>
        <x:v>1</x:v>
      </x:c>
      <x:c r="AQ1498" s="26" t="b">
        <x:f t="shared" si="869"/>
        <x:v>1</x:v>
      </x:c>
    </x:row>
    <x:row r="1499">
      <x:c r="A1499" s="30" t="n">
        <x:f>'净值底稿'!A1461</x:f>
        <x:v>46029</x:v>
      </x:c>
      <x:c r="B1499" s="32" t="n">
        <x:f>'净值底稿'!F1461</x:f>
        <x:v>3.9474986878956253</x:v>
      </x:c>
      <x:c r="C1499" s="32" t="n">
        <x:f>'净值底稿'!O1461</x:f>
        <x:v>1.9205964141218186</x:v>
      </x:c>
      <x:c r="D1499" s="32" t="n">
        <x:f>'净值底稿'!P1461</x:f>
        <x:v>1.7478</x:v>
      </x:c>
      <x:c r="E1499" s="32" t="n">
        <x:f>'净值底稿'!Q1461</x:f>
        <x:v>3.4724</x:v>
      </x:c>
      <x:c r="F1499" s="33">
        <x:f t="shared" si="870"/>
        <x:v>1.0682200964025723E-2</x:v>
      </x:c>
      <x:c r="G1499" s="33">
        <x:f t="shared" si="871"/>
        <x:v>4.4328042427703718E-3</x:v>
      </x:c>
      <x:c r="H1499" s="33">
        <x:f t="shared" si="872"/>
        <x:v>-6.2896677911827847E-4</x:v>
      </x:c>
      <x:c r="I1499" s="33">
        <x:f t="shared" si="873"/>
        <x:v>-2.9861031354083689E-3</x:v>
      </x:c>
      <x:c r="J1499" s="34">
        <x:f t="shared" si="874"/>
        <x:v>0.16059081858594484</x:v>
      </x:c>
      <x:c r="K1499" s="34">
        <x:f t="shared" si="875"/>
        <x:v>0.16033921320084318</x:v>
      </x:c>
      <x:c r="L1499" s="34">
        <x:f t="shared" si="876"/>
        <x:v>1.0769049608646584</x:v>
      </x:c>
      <x:c r="M1499" s="34">
        <x:f t="shared" si="877"/>
        <x:v>0.15985454772233743</x:v>
      </x:c>
      <x:c r="N1499" s="34">
        <x:f t="shared" si="848"/>
        <x:v>1.5576895403737838</x:v>
      </x:c>
      <x:c r="O1499" s="35">
        <x:f t="shared" si="849"/>
        <x:v>0.2060295222305836</x:v>
      </x:c>
      <x:c r="P1499" s="26" t="b">
        <x:f t="shared" si="850"/>
        <x:v>0</x:v>
      </x:c>
      <x:c r="Q1499" s="26" t="b">
        <x:f t="shared" si="851"/>
        <x:v>0</x:v>
      </x:c>
      <x:c r="R1499" s="26" t="b">
        <x:f t="shared" si="852"/>
        <x:v>0</x:v>
      </x:c>
      <x:c r="S1499" s="26" t="b">
        <x:f t="shared" si="878"/>
        <x:v>0</x:v>
      </x:c>
      <x:c r="T1499" s="26" t="str">
        <x:f t="shared" si="879"/>
        <x:v>不调</x:v>
      </x:c>
      <x:c r="U1499" s="34">
        <x:f t="shared" si="853"/>
        <x:v>0.16059081858594484</x:v>
      </x:c>
      <x:c r="V1499" s="34">
        <x:f t="shared" si="854"/>
        <x:v>0.16033921320084318</x:v>
      </x:c>
      <x:c r="W1499" s="34">
        <x:f t="shared" si="855"/>
        <x:v>1.0769049608646584</x:v>
      </x:c>
      <x:c r="X1499" s="34">
        <x:f t="shared" si="856"/>
        <x:v>0.15985454772233743</x:v>
      </x:c>
      <x:c r="Y1499" s="34">
        <x:f t="shared" si="880"/>
        <x:v>0.99998626710299976</x:v>
      </x:c>
      <x:c r="Z1499" s="34">
        <x:f t="shared" si="857"/>
        <x:v>0.16058861320877402</x:v>
      </x:c>
      <x:c r="AA1499" s="34">
        <x:f t="shared" si="858"/>
        <x:v>0.1603370112789432</x:v>
      </x:c>
      <x:c r="AB1499" s="34">
        <x:f t="shared" si="859"/>
        <x:v>1.0768901718397517</x:v>
      </x:c>
      <x:c r="AC1499" s="34">
        <x:f t="shared" si="860"/>
        <x:v>0.15985235245629853</x:v>
      </x:c>
      <x:c r="AD1499" s="34">
        <x:f t="shared" si="861"/>
        <x:v>1.5576681487837674</x:v>
      </x:c>
      <x:c r="AE1499" s="34">
        <x:f t="shared" si="881"/>
        <x:v>1.5576681487837674</x:v>
      </x:c>
      <x:c r="AF1499" s="33">
        <x:f t="shared" si="862"/>
        <x:v>0</x:v>
      </x:c>
      <x:c r="AG1499" s="33">
        <x:f t="shared" si="882"/>
        <x:v>7.883501669301296E-4</x:v>
      </x:c>
      <x:c r="AH1499" s="30">
        <x:f t="shared" si="883"/>
        <x:v>46022</x:v>
      </x:c>
      <x:c r="AI1499" s="36">
        <x:f t="shared" si="863"/>
        <x:v>2026</x:v>
      </x:c>
      <x:c r="AJ1499" s="36">
        <x:f t="shared" si="864"/>
        <x:v>1</x:v>
      </x:c>
      <x:c r="AK1499" s="26">
        <x:f t="shared" si="865"/>
        <x:v>0</x:v>
      </x:c>
      <x:c r="AL1499" s="34">
        <x:f t="shared" si="884"/>
        <x:v>1.5439212302122876</x:v>
      </x:c>
      <x:c r="AM1499" s="35" t="str">
        <x:f t="shared" si="866"/>
      </x:c>
      <x:c r="AN1499" s="34">
        <x:f t="shared" si="885"/>
        <x:v>1.5576681487837674</x:v>
      </x:c>
      <x:c r="AO1499" s="35">
        <x:f t="shared" si="867"/>
        <x:v>0</x:v>
      </x:c>
      <x:c r="AP1499" s="31">
        <x:f t="shared" si="868"/>
        <x:v>1</x:v>
      </x:c>
      <x:c r="AQ1499" s="26" t="b">
        <x:f t="shared" si="869"/>
        <x:v>1</x:v>
      </x:c>
    </x:row>
    <x:row r="1500">
      <x:c r="A1500" s="30" t="n">
        <x:f>'净值底稿'!A1462</x:f>
        <x:v>46030</x:v>
      </x:c>
      <x:c r="B1500" s="32" t="n">
        <x:f>'净值底稿'!F1462</x:f>
        <x:v>3.8900013983242503</x:v>
      </x:c>
      <x:c r="C1500" s="32" t="n">
        <x:f>'净值底稿'!O1462</x:f>
        <x:v>1.9267355242722966</x:v>
      </x:c>
      <x:c r="D1500" s="32" t="n">
        <x:f>'净值底稿'!P1462</x:f>
        <x:v>1.7489</x:v>
      </x:c>
      <x:c r="E1500" s="32" t="n">
        <x:f>'净值底稿'!Q1462</x:f>
        <x:v>3.4599</x:v>
      </x:c>
      <x:c r="F1500" s="33">
        <x:f t="shared" si="870"/>
        <x:v>-1.4565499349672106E-2</x:v>
      </x:c>
      <x:c r="G1500" s="33">
        <x:f t="shared" si="871"/>
        <x:v>3.196460279389246E-3</x:v>
      </x:c>
      <x:c r="H1500" s="33">
        <x:f t="shared" si="872"/>
        <x:v>6.2936262730284298E-4</x:v>
      </x:c>
      <x:c r="I1500" s="33">
        <x:f t="shared" si="873"/>
        <x:v>-3.5998156894365696E-3</x:v>
      </x:c>
      <x:c r="J1500" s="34">
        <x:f t="shared" si="874"/>
        <x:v>0.15824955986751688</x:v>
      </x:c>
      <x:c r="K1500" s="34">
        <x:f t="shared" si="875"/>
        <x:v>0.16084952216681234</x:v>
      </x:c>
      <x:c r="L1500" s="34">
        <x:f t="shared" si="876"/>
        <x:v>1.0775679262676174</x:v>
      </x:c>
      <x:c r="M1500" s="34">
        <x:f t="shared" si="877"/>
        <x:v>0.159276913449933</x:v>
      </x:c>
      <x:c r="N1500" s="34">
        <x:f t="shared" si="848"/>
        <x:v>1.5559439217518796</x:v>
      </x:c>
      <x:c r="O1500" s="35">
        <x:f t="shared" si="849"/>
        <x:v>0.20508392209601417</x:v>
      </x:c>
      <x:c r="P1500" s="26" t="b">
        <x:f t="shared" si="850"/>
        <x:v>0</x:v>
      </x:c>
      <x:c r="Q1500" s="26" t="b">
        <x:f t="shared" si="851"/>
        <x:v>0</x:v>
      </x:c>
      <x:c r="R1500" s="26" t="b">
        <x:f t="shared" si="852"/>
        <x:v>0</x:v>
      </x:c>
      <x:c r="S1500" s="26" t="b">
        <x:f t="shared" si="878"/>
        <x:v>0</x:v>
      </x:c>
      <x:c r="T1500" s="26" t="str">
        <x:f t="shared" si="879"/>
        <x:v>不调</x:v>
      </x:c>
      <x:c r="U1500" s="34">
        <x:f t="shared" si="853"/>
        <x:v>0.15824955986751688</x:v>
      </x:c>
      <x:c r="V1500" s="34">
        <x:f t="shared" si="854"/>
        <x:v>0.16084952216681234</x:v>
      </x:c>
      <x:c r="W1500" s="34">
        <x:f t="shared" si="855"/>
        <x:v>1.0775679262676174</x:v>
      </x:c>
      <x:c r="X1500" s="34">
        <x:f t="shared" si="856"/>
        <x:v>0.159276913449933</x:v>
      </x:c>
      <x:c r="Y1500" s="34">
        <x:f t="shared" si="880"/>
        <x:v>0.99998626710299976</x:v>
      </x:c>
      <x:c r="Z1500" s="34">
        <x:f t="shared" si="857"/>
        <x:v>0.15824738664261087</x:v>
      </x:c>
      <x:c r="AA1500" s="34">
        <x:f t="shared" si="858"/>
        <x:v>0.16084731323689189</x:v>
      </x:c>
      <x:c r="AB1500" s="34">
        <x:f t="shared" si="859"/>
        <x:v>1.0775531281382753</x:v>
      </x:c>
      <x:c r="AC1500" s="34">
        <x:f t="shared" si="860"/>
        <x:v>0.15927472611648608</x:v>
      </x:c>
      <x:c r="AD1500" s="34">
        <x:f t="shared" si="861"/>
        <x:v>1.5559225541342641</x:v>
      </x:c>
      <x:c r="AE1500" s="34">
        <x:f t="shared" si="881"/>
        <x:v>1.5576681487837674</x:v>
      </x:c>
      <x:c r="AF1500" s="33">
        <x:f t="shared" si="862"/>
        <x:v>-1.120646044451945E-3</x:v>
      </x:c>
      <x:c r="AG1500" s="33">
        <x:f t="shared" si="882"/>
        <x:v>-1.120646044451945E-3</x:v>
      </x:c>
      <x:c r="AH1500" s="30">
        <x:f t="shared" si="883"/>
        <x:v>46022</x:v>
      </x:c>
      <x:c r="AI1500" s="36">
        <x:f t="shared" si="863"/>
        <x:v>2026</x:v>
      </x:c>
      <x:c r="AJ1500" s="36">
        <x:f t="shared" si="864"/>
        <x:v>1</x:v>
      </x:c>
      <x:c r="AK1500" s="26">
        <x:f t="shared" si="865"/>
        <x:v>0</x:v>
      </x:c>
      <x:c r="AL1500" s="34">
        <x:f t="shared" si="884"/>
        <x:v>1.5439212302122876</x:v>
      </x:c>
      <x:c r="AM1500" s="35" t="str">
        <x:f t="shared" si="866"/>
      </x:c>
      <x:c r="AN1500" s="34">
        <x:f t="shared" si="885"/>
        <x:v>1.5576681487837674</x:v>
      </x:c>
      <x:c r="AO1500" s="35">
        <x:f t="shared" si="867"/>
        <x:v>-1.120646044451945E-3</x:v>
      </x:c>
      <x:c r="AP1500" s="31">
        <x:f t="shared" si="868"/>
        <x:v>1</x:v>
      </x:c>
      <x:c r="AQ1500" s="26" t="b">
        <x:f t="shared" si="869"/>
        <x:v>1</x:v>
      </x:c>
    </x:row>
    <x:row r="1501">
      <x:c r="A1501" s="30" t="n">
        <x:f>'净值底稿'!A1463</x:f>
        <x:v>46031</x:v>
      </x:c>
      <x:c r="B1501" s="32" t="n">
        <x:f>'净值底稿'!F1463</x:f>
        <x:v>3.8963213518085253</x:v>
      </x:c>
      <x:c r="C1501" s="32" t="n">
        <x:f>'净值底稿'!O1463</x:f>
        <x:v>1.9538614352276165</x:v>
      </x:c>
      <x:c r="D1501" s="32" t="n">
        <x:f>'净值底稿'!P1463</x:f>
        <x:v>1.7497</x:v>
      </x:c>
      <x:c r="E1501" s="32" t="n">
        <x:f>'净值底稿'!Q1463</x:f>
        <x:v>3.4839</x:v>
      </x:c>
      <x:c r="F1501" s="33">
        <x:f t="shared" si="870"/>
        <x:v>1.6246661214562863E-3</x:v>
      </x:c>
      <x:c r="G1501" s="33">
        <x:f t="shared" si="871"/>
        <x:v>1.4078689375681241E-2</x:v>
      </x:c>
      <x:c r="H1501" s="33">
        <x:f t="shared" si="872"/>
        <x:v>4.5743038481349529E-4</x:v>
      </x:c>
      <x:c r="I1501" s="33">
        <x:f t="shared" si="873"/>
        <x:v>6.9366166652216066E-3</x:v>
      </x:c>
      <x:c r="J1501" s="34">
        <x:f t="shared" si="874"/>
        <x:v>0.15850448581049811</x:v>
      </x:c>
      <x:c r="K1501" s="34">
        <x:f t="shared" si="875"/>
        <x:v>0.16311183259686698</x:v>
      </x:c>
      <x:c r="L1501" s="34">
        <x:f t="shared" si="876"/>
        <x:v>1.0780460336803366</x:v>
      </x:c>
      <x:c r="M1501" s="34">
        <x:f t="shared" si="877"/>
        <x:v>0.16037955383601429</x:v>
      </x:c>
      <x:c r="N1501" s="34">
        <x:f t="shared" si="848"/>
        <x:v>1.5600419059237158</x:v>
      </x:c>
      <x:c r="O1501" s="35">
        <x:f t="shared" si="849"/>
        <x:v>0.20615876867546901</x:v>
      </x:c>
      <x:c r="P1501" s="26" t="b">
        <x:f t="shared" si="850"/>
        <x:v>0</x:v>
      </x:c>
      <x:c r="Q1501" s="26" t="b">
        <x:f t="shared" si="851"/>
        <x:v>0</x:v>
      </x:c>
      <x:c r="R1501" s="26" t="b">
        <x:f t="shared" si="852"/>
        <x:v>0</x:v>
      </x:c>
      <x:c r="S1501" s="26" t="b">
        <x:f t="shared" si="878"/>
        <x:v>0</x:v>
      </x:c>
      <x:c r="T1501" s="26" t="str">
        <x:f t="shared" si="879"/>
        <x:v>不调</x:v>
      </x:c>
      <x:c r="U1501" s="34">
        <x:f t="shared" si="853"/>
        <x:v>0.15850448581049811</x:v>
      </x:c>
      <x:c r="V1501" s="34">
        <x:f t="shared" si="854"/>
        <x:v>0.16311183259686698</x:v>
      </x:c>
      <x:c r="W1501" s="34">
        <x:f t="shared" si="855"/>
        <x:v>1.0780460336803366</x:v>
      </x:c>
      <x:c r="X1501" s="34">
        <x:f t="shared" si="856"/>
        <x:v>0.16037955383601429</x:v>
      </x:c>
      <x:c r="Y1501" s="34">
        <x:f t="shared" si="880"/>
        <x:v>0.99998626710299976</x:v>
      </x:c>
      <x:c r="Z1501" s="34">
        <x:f t="shared" si="857"/>
        <x:v>0.15850230908472041</x:v>
      </x:c>
      <x:c r="AA1501" s="34">
        <x:f t="shared" si="858"/>
        <x:v>0.16310959259887042</x:v>
      </x:c>
      <x:c r="AB1501" s="34">
        <x:f t="shared" si="859"/>
        <x:v>1.0780312289851945</x:v>
      </x:c>
      <x:c r="AC1501" s="34">
        <x:f t="shared" si="860"/>
        <x:v>0.16037735136012052</x:v>
      </x:c>
      <x:c r="AD1501" s="34">
        <x:f t="shared" si="861"/>
        <x:v>1.5600204820289059</x:v>
      </x:c>
      <x:c r="AE1501" s="34">
        <x:f t="shared" si="881"/>
        <x:v>1.5600204820289059</x:v>
      </x:c>
      <x:c r="AF1501" s="33">
        <x:f t="shared" si="862"/>
        <x:v>0</x:v>
      </x:c>
      <x:c r="AG1501" s="33">
        <x:f t="shared" si="882"/>
        <x:v>2.6337608409576774E-3</x:v>
      </x:c>
      <x:c r="AH1501" s="30">
        <x:f t="shared" si="883"/>
        <x:v>46022</x:v>
      </x:c>
      <x:c r="AI1501" s="36">
        <x:f t="shared" si="863"/>
        <x:v>2026</x:v>
      </x:c>
      <x:c r="AJ1501" s="36">
        <x:f t="shared" si="864"/>
        <x:v>1</x:v>
      </x:c>
      <x:c r="AK1501" s="26">
        <x:f t="shared" si="865"/>
        <x:v>0</x:v>
      </x:c>
      <x:c r="AL1501" s="34">
        <x:f t="shared" si="884"/>
        <x:v>1.5439212302122876</x:v>
      </x:c>
      <x:c r="AM1501" s="35" t="str">
        <x:f t="shared" si="866"/>
      </x:c>
      <x:c r="AN1501" s="34">
        <x:f t="shared" si="885"/>
        <x:v>1.5600204820289059</x:v>
      </x:c>
      <x:c r="AO1501" s="35">
        <x:f t="shared" si="867"/>
        <x:v>0</x:v>
      </x:c>
      <x:c r="AP1501" s="31">
        <x:f t="shared" si="868"/>
        <x:v>1</x:v>
      </x:c>
      <x:c r="AQ1501" s="26" t="b">
        <x:f t="shared" si="869"/>
        <x:v>1</x:v>
      </x:c>
    </x:row>
    <x:row r="1502">
      <x:c r="A1502" s="30" t="n">
        <x:f>'净值底稿'!A1464</x:f>
        <x:v>46034</x:v>
      </x:c>
      <x:c r="B1502" s="32" t="n">
        <x:f>'净值底稿'!F1464</x:f>
        <x:v>3.9235686907511003</x:v>
      </x:c>
      <x:c r="C1502" s="32" t="n">
        <x:f>'净值底稿'!O1464</x:f>
        <x:v>1.9877098340965478</x:v>
      </x:c>
      <x:c r="D1502" s="32" t="n">
        <x:f>'净值底稿'!P1464</x:f>
        <x:v>1.7507</x:v>
      </x:c>
      <x:c r="E1502" s="32" t="n">
        <x:f>'净值底稿'!Q1464</x:f>
        <x:v>3.5536</x:v>
      </x:c>
      <x:c r="F1502" s="33">
        <x:f t="shared" si="870"/>
        <x:v>6.9930933519966043E-3</x:v>
      </x:c>
      <x:c r="G1502" s="33">
        <x:f t="shared" si="871"/>
        <x:v>1.7323848180148982E-2</x:v>
      </x:c>
      <x:c r="H1502" s="33">
        <x:f t="shared" si="872"/>
        <x:v>5.7152654740799669E-4</x:v>
      </x:c>
      <x:c r="I1502" s="33">
        <x:f t="shared" si="873"/>
        <x:v>2.0006314762191613E-2</x:v>
      </x:c>
      <x:c r="J1502" s="34">
        <x:f t="shared" si="874"/>
        <x:v>0.15961073052865687</x:v>
      </x:c>
      <x:c r="K1502" s="34">
        <x:f t="shared" si="875"/>
        <x:v>0.16593527841777922</x:v>
      </x:c>
      <x:c r="L1502" s="34">
        <x:f t="shared" si="876"/>
        <x:v>1.0786473524514943</x:v>
      </x:c>
      <x:c r="M1502" s="34">
        <x:f t="shared" si="877"/>
        <x:v>0.1635859111321577</x:v>
      </x:c>
      <x:c r="N1502" s="34">
        <x:f t="shared" si="848"/>
        <x:v>1.5677792725300881</x:v>
      </x:c>
      <x:c r="O1502" s="35">
        <x:f t="shared" si="849"/>
        <x:v>0.20764785875824773</x:v>
      </x:c>
      <x:c r="P1502" s="26" t="b">
        <x:f t="shared" si="850"/>
        <x:v>0</x:v>
      </x:c>
      <x:c r="Q1502" s="26" t="b">
        <x:f t="shared" si="851"/>
        <x:v>0</x:v>
      </x:c>
      <x:c r="R1502" s="26" t="b">
        <x:f t="shared" si="852"/>
        <x:v>0</x:v>
      </x:c>
      <x:c r="S1502" s="26" t="b">
        <x:f t="shared" si="878"/>
        <x:v>0</x:v>
      </x:c>
      <x:c r="T1502" s="26" t="str">
        <x:f t="shared" si="879"/>
        <x:v>不调</x:v>
      </x:c>
      <x:c r="U1502" s="34">
        <x:f t="shared" si="853"/>
        <x:v>0.15961073052865687</x:v>
      </x:c>
      <x:c r="V1502" s="34">
        <x:f t="shared" si="854"/>
        <x:v>0.16593527841777922</x:v>
      </x:c>
      <x:c r="W1502" s="34">
        <x:f t="shared" si="855"/>
        <x:v>1.0786473524514943</x:v>
      </x:c>
      <x:c r="X1502" s="34">
        <x:f t="shared" si="856"/>
        <x:v>0.1635859111321577</x:v>
      </x:c>
      <x:c r="Y1502" s="34">
        <x:f t="shared" si="880"/>
        <x:v>0.99995880187477393</x:v>
      </x:c>
      <x:c r="Z1502" s="34">
        <x:f t="shared" si="857"/>
        <x:v>0.15960415486579313</x:v>
      </x:c>
      <x:c r="AA1502" s="34">
        <x:f t="shared" si="858"/>
        <x:v>0.16592844219539954</x:v>
      </x:c>
      <x:c r="AB1502" s="34">
        <x:f t="shared" si="859"/>
        <x:v>1.0786029142027933</x:v>
      </x:c>
      <x:c r="AC1502" s="34">
        <x:f t="shared" si="860"/>
        <x:v>0.16357917169930566</x:v>
      </x:c>
      <x:c r="AD1502" s="34">
        <x:f t="shared" si="861"/>
        <x:v>1.5677146829632915</x:v>
      </x:c>
      <x:c r="AE1502" s="34">
        <x:f t="shared" si="881"/>
        <x:v>1.5677146829632915</x:v>
      </x:c>
      <x:c r="AF1502" s="33">
        <x:f t="shared" si="862"/>
        <x:v>0</x:v>
      </x:c>
      <x:c r="AG1502" s="33">
        <x:f t="shared" si="882"/>
        <x:v>4.9321153299082265E-3</x:v>
      </x:c>
      <x:c r="AH1502" s="30">
        <x:f t="shared" si="883"/>
        <x:v>46022</x:v>
      </x:c>
      <x:c r="AI1502" s="36">
        <x:f t="shared" si="863"/>
        <x:v>2026</x:v>
      </x:c>
      <x:c r="AJ1502" s="36">
        <x:f t="shared" si="864"/>
        <x:v>1</x:v>
      </x:c>
      <x:c r="AK1502" s="26">
        <x:f t="shared" si="865"/>
        <x:v>0</x:v>
      </x:c>
      <x:c r="AL1502" s="34">
        <x:f t="shared" si="884"/>
        <x:v>1.5439212302122876</x:v>
      </x:c>
      <x:c r="AM1502" s="35" t="str">
        <x:f t="shared" si="866"/>
      </x:c>
      <x:c r="AN1502" s="34">
        <x:f t="shared" si="885"/>
        <x:v>1.5677146829632915</x:v>
      </x:c>
      <x:c r="AO1502" s="35">
        <x:f t="shared" si="867"/>
        <x:v>0</x:v>
      </x:c>
      <x:c r="AP1502" s="31">
        <x:f t="shared" si="868"/>
        <x:v>1</x:v>
      </x:c>
      <x:c r="AQ1502" s="26" t="b">
        <x:f t="shared" si="869"/>
        <x:v>1</x:v>
      </x:c>
    </x:row>
    <x:row r="1503">
      <x:c r="A1503" s="30" t="n">
        <x:f>'净值底稿'!A1465</x:f>
        <x:v>46035</x:v>
      </x:c>
      <x:c r="B1503" s="32" t="n">
        <x:f>'净值底稿'!F1465</x:f>
        <x:v>3.84635410254475</x:v>
      </x:c>
      <x:c r="C1503" s="32" t="n">
        <x:f>'净值底稿'!O1465</x:f>
        <x:v>1.9666904628330497</x:v>
      </x:c>
      <x:c r="D1503" s="32" t="n">
        <x:f>'净值底稿'!P1465</x:f>
        <x:v>1.7514</x:v>
      </x:c>
      <x:c r="E1503" s="32" t="n">
        <x:f>'净值底稿'!Q1465</x:f>
        <x:v>3.5597</x:v>
      </x:c>
      <x:c r="F1503" s="33">
        <x:f t="shared" si="870"/>
        <x:v>-1.9679683036610496E-2</x:v>
      </x:c>
      <x:c r="G1503" s="33">
        <x:f t="shared" si="871"/>
        <x:v>-1.0574667842830121E-2</x:v>
      </x:c>
      <x:c r="H1503" s="33">
        <x:f t="shared" si="872"/>
        <x:v>3.9984006397442151E-4</x:v>
      </x:c>
      <x:c r="I1503" s="33">
        <x:f t="shared" si="873"/>
        <x:v>1.7165691130121008E-3</x:v>
      </x:c>
      <x:c r="J1503" s="34">
        <x:f t="shared" si="874"/>
        <x:v>0.15646319568670822</x:v>
      </x:c>
      <x:c r="K1503" s="34">
        <x:f t="shared" si="875"/>
        <x:v>0.16417380403350496</x:v>
      </x:c>
      <x:c r="L1503" s="34">
        <x:f t="shared" si="876"/>
        <x:v>1.079034182861011</x:v>
      </x:c>
      <x:c r="M1503" s="34">
        <x:f t="shared" si="877"/>
        <x:v>0.16385996665297681</x:v>
      </x:c>
      <x:c r="N1503" s="34">
        <x:f t="shared" si="848"/>
        <x:v>1.563531149234201</x:v>
      </x:c>
      <x:c r="O1503" s="35">
        <x:f t="shared" si="849"/>
        <x:v>0.20507234529817803</x:v>
      </x:c>
      <x:c r="P1503" s="26" t="b">
        <x:f t="shared" si="850"/>
        <x:v>0</x:v>
      </x:c>
      <x:c r="Q1503" s="26" t="b">
        <x:f t="shared" si="851"/>
        <x:v>0</x:v>
      </x:c>
      <x:c r="R1503" s="26" t="b">
        <x:f t="shared" si="852"/>
        <x:v>0</x:v>
      </x:c>
      <x:c r="S1503" s="26" t="b">
        <x:f t="shared" si="878"/>
        <x:v>0</x:v>
      </x:c>
      <x:c r="T1503" s="26" t="str">
        <x:f t="shared" si="879"/>
        <x:v>不调</x:v>
      </x:c>
      <x:c r="U1503" s="34">
        <x:f t="shared" si="853"/>
        <x:v>0.15646319568670822</x:v>
      </x:c>
      <x:c r="V1503" s="34">
        <x:f t="shared" si="854"/>
        <x:v>0.16417380403350496</x:v>
      </x:c>
      <x:c r="W1503" s="34">
        <x:f t="shared" si="855"/>
        <x:v>1.079034182861011</x:v>
      </x:c>
      <x:c r="X1503" s="34">
        <x:f t="shared" si="856"/>
        <x:v>0.16385996665297681</x:v>
      </x:c>
      <x:c r="Y1503" s="34">
        <x:f t="shared" si="880"/>
        <x:v>0.99998626710299976</x:v>
      </x:c>
      <x:c r="Z1503" s="34">
        <x:f t="shared" si="857"/>
        <x:v>0.15646104699375751</x:v>
      </x:c>
      <x:c r="AA1503" s="34">
        <x:f t="shared" si="858"/>
        <x:v>0.16417154945156404</x:v>
      </x:c>
      <x:c r="AB1503" s="34">
        <x:f t="shared" si="859"/>
        <x:v>1.079019364595718</x:v>
      </x:c>
      <x:c r="AC1503" s="34">
        <x:f t="shared" si="860"/>
        <x:v>0.1638577163809323</x:v>
      </x:c>
      <x:c r="AD1503" s="34">
        <x:f t="shared" si="861"/>
        <x:v>1.5635096774219719</x:v>
      </x:c>
      <x:c r="AE1503" s="34">
        <x:f t="shared" si="881"/>
        <x:v>1.5677146829632915</x:v>
      </x:c>
      <x:c r="AF1503" s="33">
        <x:f t="shared" si="862"/>
        <x:v>-2.6822518070516166E-3</x:v>
      </x:c>
      <x:c r="AG1503" s="33">
        <x:f t="shared" si="882"/>
        <x:v>-2.6822518070516166E-3</x:v>
      </x:c>
      <x:c r="AH1503" s="30">
        <x:f t="shared" si="883"/>
        <x:v>46022</x:v>
      </x:c>
      <x:c r="AI1503" s="36">
        <x:f t="shared" si="863"/>
        <x:v>2026</x:v>
      </x:c>
      <x:c r="AJ1503" s="36">
        <x:f t="shared" si="864"/>
        <x:v>1</x:v>
      </x:c>
      <x:c r="AK1503" s="26">
        <x:f t="shared" si="865"/>
        <x:v>0</x:v>
      </x:c>
      <x:c r="AL1503" s="34">
        <x:f t="shared" si="884"/>
        <x:v>1.5439212302122876</x:v>
      </x:c>
      <x:c r="AM1503" s="35" t="str">
        <x:f t="shared" si="866"/>
      </x:c>
      <x:c r="AN1503" s="34">
        <x:f t="shared" si="885"/>
        <x:v>1.5677146829632915</x:v>
      </x:c>
      <x:c r="AO1503" s="35">
        <x:f t="shared" si="867"/>
        <x:v>-2.6822518070516166E-3</x:v>
      </x:c>
      <x:c r="AP1503" s="31">
        <x:f t="shared" si="868"/>
        <x:v>1</x:v>
      </x:c>
      <x:c r="AQ1503" s="26" t="b">
        <x:f t="shared" si="869"/>
        <x:v>1</x:v>
      </x:c>
    </x:row>
    <x:row r="1504">
      <x:c r="A1504" s="30" t="n">
        <x:f>'净值底稿'!A1466</x:f>
        <x:v>46036</x:v>
      </x:c>
      <x:c r="B1504" s="32" t="n">
        <x:f>'净值底稿'!F1466</x:f>
        <x:v>3.899862866722775</x:v>
      </x:c>
      <x:c r="C1504" s="32" t="n">
        <x:f>'净值底稿'!O1466</x:f>
        <x:v>1.9791993994474673</x:v>
      </x:c>
      <x:c r="D1504" s="32" t="n">
        <x:f>'净值底稿'!P1466</x:f>
        <x:v>1.7517</x:v>
      </x:c>
      <x:c r="E1504" s="32" t="n">
        <x:f>'净值底稿'!Q1466</x:f>
        <x:v>3.6033</x:v>
      </x:c>
      <x:c r="F1504" s="33">
        <x:f t="shared" si="870"/>
        <x:v>1.3911554358092992E-2</x:v>
      </x:c>
      <x:c r="G1504" s="33">
        <x:f t="shared" si="871"/>
        <x:v>6.3603992854057712E-3</x:v>
      </x:c>
      <x:c r="H1504" s="33">
        <x:f t="shared" si="872"/>
        <x:v>1.7129153819794851E-4</x:v>
      </x:c>
      <x:c r="I1504" s="33">
        <x:f t="shared" si="873"/>
        <x:v>1.2248223164873506E-2</x:v>
      </x:c>
      <x:c r="J1504" s="34">
        <x:f t="shared" si="874"/>
        <x:v>0.15863766335393531</x:v>
      </x:c>
      <x:c r="K1504" s="34">
        <x:f t="shared" si="875"/>
        <x:v>0.16521574605737971</x:v>
      </x:c>
      <x:c r="L1504" s="34">
        <x:f t="shared" si="876"/>
        <x:v>1.0792041914824251</x:v>
      </x:c>
      <x:c r="M1504" s="34">
        <x:f t="shared" si="877"/>
        <x:v>0.16586468225845249</x:v>
      </x:c>
      <x:c r="N1504" s="34">
        <x:f t="shared" si="848"/>
        <x:v>1.5689222831521925</x:v>
      </x:c>
      <x:c r="O1504" s="35">
        <x:f t="shared" si="849"/>
        <x:v>0.20641775114612212</x:v>
      </x:c>
      <x:c r="P1504" s="26" t="b">
        <x:f t="shared" si="850"/>
        <x:v>0</x:v>
      </x:c>
      <x:c r="Q1504" s="26" t="b">
        <x:f t="shared" si="851"/>
        <x:v>0</x:v>
      </x:c>
      <x:c r="R1504" s="26" t="b">
        <x:f t="shared" si="852"/>
        <x:v>0</x:v>
      </x:c>
      <x:c r="S1504" s="26" t="b">
        <x:f t="shared" si="878"/>
        <x:v>0</x:v>
      </x:c>
      <x:c r="T1504" s="26" t="str">
        <x:f t="shared" si="879"/>
        <x:v>不调</x:v>
      </x:c>
      <x:c r="U1504" s="34">
        <x:f t="shared" si="853"/>
        <x:v>0.15863766335393531</x:v>
      </x:c>
      <x:c r="V1504" s="34">
        <x:f t="shared" si="854"/>
        <x:v>0.16521574605737971</x:v>
      </x:c>
      <x:c r="W1504" s="34">
        <x:f t="shared" si="855"/>
        <x:v>1.0792041914824251</x:v>
      </x:c>
      <x:c r="X1504" s="34">
        <x:f t="shared" si="856"/>
        <x:v>0.16586468225845249</x:v>
      </x:c>
      <x:c r="Y1504" s="34">
        <x:f t="shared" si="880"/>
        <x:v>0.99998626710299976</x:v>
      </x:c>
      <x:c r="Z1504" s="34">
        <x:f t="shared" si="857"/>
        <x:v>0.15863548479924411</x:v>
      </x:c>
      <x:c r="AA1504" s="34">
        <x:f t="shared" si="858"/>
        <x:v>0.16521347716655629</x:v>
      </x:c>
      <x:c r="AB1504" s="34">
        <x:f t="shared" si="859"/>
        <x:v>1.0791893708824212</x:v>
      </x:c>
      <x:c r="AC1504" s="34">
        <x:f t="shared" si="860"/>
        <x:v>0.16586240445585507</x:v>
      </x:c>
      <x:c r="AD1504" s="34">
        <x:f t="shared" si="861"/>
        <x:v>1.5689007373040764</x:v>
      </x:c>
      <x:c r="AE1504" s="34">
        <x:f t="shared" si="881"/>
        <x:v>1.5689007373040764</x:v>
      </x:c>
      <x:c r="AF1504" s="33">
        <x:f t="shared" si="862"/>
        <x:v>0</x:v>
      </x:c>
      <x:c r="AG1504" s="33">
        <x:f t="shared" si="882"/>
        <x:v>3.4480502167366645E-3</x:v>
      </x:c>
      <x:c r="AH1504" s="30">
        <x:f t="shared" si="883"/>
        <x:v>46022</x:v>
      </x:c>
      <x:c r="AI1504" s="36">
        <x:f t="shared" si="863"/>
        <x:v>2026</x:v>
      </x:c>
      <x:c r="AJ1504" s="36">
        <x:f t="shared" si="864"/>
        <x:v>1</x:v>
      </x:c>
      <x:c r="AK1504" s="26">
        <x:f t="shared" si="865"/>
        <x:v>0</x:v>
      </x:c>
      <x:c r="AL1504" s="34">
        <x:f t="shared" si="884"/>
        <x:v>1.5439212302122876</x:v>
      </x:c>
      <x:c r="AM1504" s="35" t="str">
        <x:f t="shared" si="866"/>
      </x:c>
      <x:c r="AN1504" s="34">
        <x:f t="shared" si="885"/>
        <x:v>1.5689007373040764</x:v>
      </x:c>
      <x:c r="AO1504" s="35">
        <x:f t="shared" si="867"/>
        <x:v>0</x:v>
      </x:c>
      <x:c r="AP1504" s="31">
        <x:f t="shared" si="868"/>
        <x:v>1</x:v>
      </x:c>
      <x:c r="AQ1504" s="26" t="b">
        <x:f t="shared" si="869"/>
        <x:v>1</x:v>
      </x:c>
    </x:row>
    <x:row r="1505">
      <x:c r="A1505" s="30" t="n">
        <x:f>'净值底稿'!A1467</x:f>
        <x:v>46037</x:v>
      </x:c>
      <x:c r="B1505" s="32" t="n">
        <x:f>'净值底稿'!F1467</x:f>
        <x:v>3.9864552017209998</x:v>
      </x:c>
      <x:c r="C1505" s="32" t="n">
        <x:f>'净值底稿'!O1467</x:f>
        <x:v>1.9818233728032217</x:v>
      </x:c>
      <x:c r="D1505" s="32" t="n">
        <x:f>'净值底稿'!P1467</x:f>
        <x:v>1.7525</x:v>
      </x:c>
      <x:c r="E1505" s="32" t="n">
        <x:f>'净值底稿'!Q1467</x:f>
        <x:v>3.5908</x:v>
      </x:c>
      <x:c r="F1505" s="33">
        <x:f t="shared" si="870"/>
        <x:v>2.2203943563531503E-2</x:v>
      </x:c>
      <x:c r="G1505" s="33">
        <x:f t="shared" si="871"/>
        <x:v>1.3257751374051718E-3</x:v>
      </x:c>
      <x:c r="H1505" s="33">
        <x:f t="shared" si="872"/>
        <x:v>4.5669920648516715E-4</x:v>
      </x:c>
      <x:c r="I1505" s="33">
        <x:f t="shared" si="873"/>
        <x:v>-3.4690422668108845E-3</x:v>
      </x:c>
      <x:c r="J1505" s="34">
        <x:f t="shared" si="874"/>
        <x:v>0.1621578181509</x:v>
      </x:c>
      <x:c r="K1505" s="34">
        <x:f t="shared" si="875"/>
        <x:v>0.16543251308694798</x:v>
      </x:c>
      <x:c r="L1505" s="34">
        <x:f t="shared" si="876"/>
        <x:v>1.0796822358117504</x:v>
      </x:c>
      <x:c r="M1505" s="34">
        <x:f t="shared" si="877"/>
        <x:v>0.16528702076432283</x:v>
      </x:c>
      <x:c r="N1505" s="34">
        <x:f t="shared" si="848"/>
        <x:v>1.5725595878139211</x:v>
      </x:c>
      <x:c r="O1505" s="35">
        <x:f t="shared" si="849"/>
        <x:v>0.20831664108400788</x:v>
      </x:c>
      <x:c r="P1505" s="26" t="b">
        <x:f t="shared" si="850"/>
        <x:v>0</x:v>
      </x:c>
      <x:c r="Q1505" s="26" t="b">
        <x:f t="shared" si="851"/>
        <x:v>0</x:v>
      </x:c>
      <x:c r="R1505" s="26" t="b">
        <x:f t="shared" si="852"/>
        <x:v>0</x:v>
      </x:c>
      <x:c r="S1505" s="26" t="b">
        <x:f t="shared" si="878"/>
        <x:v>0</x:v>
      </x:c>
      <x:c r="T1505" s="26" t="str">
        <x:f t="shared" si="879"/>
        <x:v>不调</x:v>
      </x:c>
      <x:c r="U1505" s="34">
        <x:f t="shared" si="853"/>
        <x:v>0.1621578181509</x:v>
      </x:c>
      <x:c r="V1505" s="34">
        <x:f t="shared" si="854"/>
        <x:v>0.16543251308694798</x:v>
      </x:c>
      <x:c r="W1505" s="34">
        <x:f t="shared" si="855"/>
        <x:v>1.0796822358117504</x:v>
      </x:c>
      <x:c r="X1505" s="34">
        <x:f t="shared" si="856"/>
        <x:v>0.16528702076432283</x:v>
      </x:c>
      <x:c r="Y1505" s="34">
        <x:f t="shared" si="880"/>
        <x:v>0.99998626710299976</x:v>
      </x:c>
      <x:c r="Z1505" s="34">
        <x:f t="shared" si="857"/>
        <x:v>0.16215559125428555</x:v>
      </x:c>
      <x:c r="AA1505" s="34">
        <x:f t="shared" si="858"/>
        <x:v>0.16543024121928526</x:v>
      </x:c>
      <x:c r="AB1505" s="34">
        <x:f t="shared" si="859"/>
        <x:v>1.079667408646813</x:v>
      </x:c>
      <x:c r="AC1505" s="34">
        <x:f t="shared" si="860"/>
        <x:v>0.16528475089469119</x:v>
      </x:c>
      <x:c r="AD1505" s="34">
        <x:f t="shared" si="861"/>
        <x:v>1.572537992015075</x:v>
      </x:c>
      <x:c r="AE1505" s="34">
        <x:f t="shared" si="881"/>
        <x:v>1.572537992015075</x:v>
      </x:c>
      <x:c r="AF1505" s="33">
        <x:f t="shared" si="862"/>
        <x:v>0</x:v>
      </x:c>
      <x:c r="AG1505" s="33">
        <x:f t="shared" si="882"/>
        <x:v>2.31834597595304E-3</x:v>
      </x:c>
      <x:c r="AH1505" s="30">
        <x:f t="shared" si="883"/>
        <x:v>46022</x:v>
      </x:c>
      <x:c r="AI1505" s="36">
        <x:f t="shared" si="863"/>
        <x:v>2026</x:v>
      </x:c>
      <x:c r="AJ1505" s="36">
        <x:f t="shared" si="864"/>
        <x:v>1</x:v>
      </x:c>
      <x:c r="AK1505" s="26">
        <x:f t="shared" si="865"/>
        <x:v>0</x:v>
      </x:c>
      <x:c r="AL1505" s="34">
        <x:f t="shared" si="884"/>
        <x:v>1.5439212302122876</x:v>
      </x:c>
      <x:c r="AM1505" s="35" t="str">
        <x:f t="shared" si="866"/>
      </x:c>
      <x:c r="AN1505" s="34">
        <x:f t="shared" si="885"/>
        <x:v>1.572537992015075</x:v>
      </x:c>
      <x:c r="AO1505" s="35">
        <x:f t="shared" si="867"/>
        <x:v>0</x:v>
      </x:c>
      <x:c r="AP1505" s="31">
        <x:f t="shared" si="868"/>
        <x:v>1</x:v>
      </x:c>
      <x:c r="AQ1505" s="26" t="b">
        <x:f t="shared" si="869"/>
        <x:v>1</x:v>
      </x:c>
    </x:row>
    <x:row r="1506">
      <x:c r="A1506" s="30" t="n">
        <x:f>'净值底稿'!A1468</x:f>
        <x:v>46038</x:v>
      </x:c>
      <x:c r="B1506" s="32" t="n">
        <x:f>'净值底稿'!F1468</x:f>
        <x:v>4.0271206430987245</x:v>
      </x:c>
      <x:c r="C1506" s="32" t="n">
        <x:f>'净值底稿'!O1468</x:f>
        <x:v>1.9881699347909947</x:v>
      </x:c>
      <x:c r="D1506" s="32" t="n">
        <x:f>'净值底稿'!P1468</x:f>
        <x:v>1.7535</x:v>
      </x:c>
      <x:c r="E1506" s="32" t="n">
        <x:f>'净值底稿'!Q1468</x:f>
        <x:v>3.5855</x:v>
      </x:c>
      <x:c r="F1506" s="33">
        <x:f t="shared" si="870"/>
        <x:v>1.0200902636550158E-2</x:v>
      </x:c>
      <x:c r="G1506" s="33">
        <x:f t="shared" si="871"/>
        <x:v>3.2023852755334037E-3</x:v>
      </x:c>
      <x:c r="H1506" s="33">
        <x:f t="shared" si="872"/>
        <x:v>5.7061340941522154E-4</x:v>
      </x:c>
      <x:c r="I1506" s="33">
        <x:f t="shared" si="873"/>
        <x:v>-1.4759942074189514E-3</x:v>
      </x:c>
      <x:c r="J1506" s="34">
        <x:f t="shared" si="874"/>
        <x:v>0.16380972465264274</x:v>
      </x:c>
      <x:c r="K1506" s="34">
        <x:f t="shared" si="875"/>
        <x:v>0.16596001258789383</x:v>
      </x:c>
      <x:c r="L1506" s="34">
        <x:f t="shared" si="876"/>
        <x:v>1.0802834813478954</x:v>
      </x:c>
      <x:c r="M1506" s="34">
        <x:f t="shared" si="877"/>
        <x:v>0.16504079155979595</x:v>
      </x:c>
      <x:c r="N1506" s="34">
        <x:f t="shared" si="848"/>
        <x:v>1.575094010148228</x:v>
      </x:c>
      <x:c r="O1506" s="35">
        <x:f t="shared" si="849"/>
        <x:v>0.20936511415563241</x:v>
      </x:c>
      <x:c r="P1506" s="26" t="b">
        <x:f t="shared" si="850"/>
        <x:v>0</x:v>
      </x:c>
      <x:c r="Q1506" s="26" t="b">
        <x:f t="shared" si="851"/>
        <x:v>0</x:v>
      </x:c>
      <x:c r="R1506" s="26" t="b">
        <x:f t="shared" si="852"/>
        <x:v>0</x:v>
      </x:c>
      <x:c r="S1506" s="26" t="b">
        <x:f t="shared" si="878"/>
        <x:v>0</x:v>
      </x:c>
      <x:c r="T1506" s="26" t="str">
        <x:f t="shared" si="879"/>
        <x:v>不调</x:v>
      </x:c>
      <x:c r="U1506" s="34">
        <x:f t="shared" si="853"/>
        <x:v>0.16380972465264274</x:v>
      </x:c>
      <x:c r="V1506" s="34">
        <x:f t="shared" si="854"/>
        <x:v>0.16596001258789383</x:v>
      </x:c>
      <x:c r="W1506" s="34">
        <x:f t="shared" si="855"/>
        <x:v>1.0802834813478954</x:v>
      </x:c>
      <x:c r="X1506" s="34">
        <x:f t="shared" si="856"/>
        <x:v>0.16504079155979595</x:v>
      </x:c>
      <x:c r="Y1506" s="34">
        <x:f t="shared" si="880"/>
        <x:v>0.99998626710299976</x:v>
      </x:c>
      <x:c r="Z1506" s="34">
        <x:f t="shared" si="857"/>
        <x:v>0.16380747507056645</x:v>
      </x:c>
      <x:c r="AA1506" s="34">
        <x:f t="shared" si="858"/>
        <x:v>0.16595773347613479</x:v>
      </x:c>
      <x:c r="AB1506" s="34">
        <x:f t="shared" si="859"/>
        <x:v>1.080268645926115</x:v>
      </x:c>
      <x:c r="AC1506" s="34">
        <x:f t="shared" si="860"/>
        <x:v>0.16503852507160463</x:v>
      </x:c>
      <x:c r="AD1506" s="34">
        <x:f t="shared" si="861"/>
        <x:v>1.575072379544421</x:v>
      </x:c>
      <x:c r="AE1506" s="34">
        <x:f t="shared" si="881"/>
        <x:v>1.575072379544421</x:v>
      </x:c>
      <x:c r="AF1506" s="33">
        <x:f t="shared" si="862"/>
        <x:v>0</x:v>
      </x:c>
      <x:c r="AG1506" s="33">
        <x:f t="shared" si="882"/>
        <x:v>1.6116542444220006E-3</x:v>
      </x:c>
      <x:c r="AH1506" s="30">
        <x:f t="shared" si="883"/>
        <x:v>46022</x:v>
      </x:c>
      <x:c r="AI1506" s="36">
        <x:f t="shared" si="863"/>
        <x:v>2026</x:v>
      </x:c>
      <x:c r="AJ1506" s="36">
        <x:f t="shared" si="864"/>
        <x:v>1</x:v>
      </x:c>
      <x:c r="AK1506" s="26">
        <x:f t="shared" si="865"/>
        <x:v>0</x:v>
      </x:c>
      <x:c r="AL1506" s="34">
        <x:f t="shared" si="884"/>
        <x:v>1.5439212302122876</x:v>
      </x:c>
      <x:c r="AM1506" s="35" t="str">
        <x:f t="shared" si="866"/>
      </x:c>
      <x:c r="AN1506" s="34">
        <x:f t="shared" si="885"/>
        <x:v>1.575072379544421</x:v>
      </x:c>
      <x:c r="AO1506" s="35">
        <x:f t="shared" si="867"/>
        <x:v>0</x:v>
      </x:c>
      <x:c r="AP1506" s="31">
        <x:f t="shared" si="868"/>
        <x:v>1</x:v>
      </x:c>
      <x:c r="AQ1506" s="26" t="b">
        <x:f t="shared" si="869"/>
        <x:v>1</x:v>
      </x:c>
    </x:row>
    <x:row r="1507">
      <x:c r="A1507" s="30" t="n">
        <x:f>'净值底稿'!A1469</x:f>
        <x:v>46041</x:v>
      </x:c>
      <x:c r="B1507" s="32" t="n">
        <x:f>'净值底稿'!F1469</x:f>
        <x:v>4.002492001269725</x:v>
      </x:c>
      <x:c r="C1507" s="32" t="n">
        <x:f>'净值底稿'!O1469</x:f>
        <x:v>2.003014088924169</x:v>
      </x:c>
      <x:c r="D1507" s="32" t="n">
        <x:f>'净值底稿'!P1469</x:f>
        <x:v>1.7539</x:v>
      </x:c>
      <x:c r="E1507" s="32" t="n">
        <x:f>'净值底稿'!Q1469</x:f>
        <x:v>3.6293</x:v>
      </x:c>
      <x:c r="F1507" s="33">
        <x:f t="shared" si="870"/>
        <x:v>-6.1156950614841277E-3</x:v>
      </x:c>
      <x:c r="G1507" s="33">
        <x:f t="shared" si="871"/>
        <x:v>7.466240120332035E-3</x:v>
      </x:c>
      <x:c r="H1507" s="33">
        <x:f t="shared" si="872"/>
        <x:v>2.2811519817511616E-4</x:v>
      </x:c>
      <x:c r="I1507" s="33">
        <x:f t="shared" si="873"/>
        <x:v>1.2215869474271335E-2</x:v>
      </x:c>
      <x:c r="J1507" s="34">
        <x:f t="shared" si="874"/>
        <x:v>0.16280567850424321</x:v>
      </x:c>
      <x:c r="K1507" s="34">
        <x:f t="shared" si="875"/>
        <x:v>0.16719681376409368</x:v>
      </x:c>
      <x:c r="L1507" s="34">
        <x:f t="shared" si="876"/>
        <x:v>1.0805150716223628</x:v>
      </x:c>
      <x:c r="M1507" s="34">
        <x:f t="shared" si="877"/>
        <x:v>0.1670546141521056</x:v>
      </x:c>
      <x:c r="N1507" s="34">
        <x:f t="shared" si="848"/>
        <x:v>1.5775721780428054</x:v>
      </x:c>
      <x:c r="O1507" s="35">
        <x:f t="shared" si="849"/>
        <x:v>0.20918376785634635</x:v>
      </x:c>
      <x:c r="P1507" s="26" t="b">
        <x:f t="shared" si="850"/>
        <x:v>0</x:v>
      </x:c>
      <x:c r="Q1507" s="26" t="b">
        <x:f t="shared" si="851"/>
        <x:v>0</x:v>
      </x:c>
      <x:c r="R1507" s="26" t="b">
        <x:f t="shared" si="852"/>
        <x:v>0</x:v>
      </x:c>
      <x:c r="S1507" s="26" t="b">
        <x:f t="shared" si="878"/>
        <x:v>0</x:v>
      </x:c>
      <x:c r="T1507" s="26" t="str">
        <x:f t="shared" si="879"/>
        <x:v>不调</x:v>
      </x:c>
      <x:c r="U1507" s="34">
        <x:f t="shared" si="853"/>
        <x:v>0.16280567850424321</x:v>
      </x:c>
      <x:c r="V1507" s="34">
        <x:f t="shared" si="854"/>
        <x:v>0.16719681376409368</x:v>
      </x:c>
      <x:c r="W1507" s="34">
        <x:f t="shared" si="855"/>
        <x:v>1.0805150716223628</x:v>
      </x:c>
      <x:c r="X1507" s="34">
        <x:f t="shared" si="856"/>
        <x:v>0.1670546141521056</x:v>
      </x:c>
      <x:c r="Y1507" s="34">
        <x:f t="shared" si="880"/>
        <x:v>0.99995880187477393</x:v>
      </x:c>
      <x:c r="Z1507" s="34">
        <x:f t="shared" si="857"/>
        <x:v>0.16279897121551268</x:v>
      </x:c>
      <x:c r="AA1507" s="34">
        <x:f t="shared" si="858"/>
        <x:v>0.16718992556882281</x:v>
      </x:c>
      <x:c r="AB1507" s="34">
        <x:f t="shared" si="859"/>
        <x:v>1.0804705564271335</x:v>
      </x:c>
      <x:c r="AC1507" s="34">
        <x:f t="shared" si="860"/>
        <x:v>0.16704773181519217</x:v>
      </x:c>
      <x:c r="AD1507" s="34">
        <x:f t="shared" si="861"/>
        <x:v>1.5775071850266613</x:v>
      </x:c>
      <x:c r="AE1507" s="34">
        <x:f t="shared" si="881"/>
        <x:v>1.5775071850266613</x:v>
      </x:c>
      <x:c r="AF1507" s="33">
        <x:f t="shared" si="862"/>
        <x:v>0</x:v>
      </x:c>
      <x:c r="AG1507" s="33">
        <x:f t="shared" si="882"/>
        <x:v>1.5458372033319012E-3</x:v>
      </x:c>
      <x:c r="AH1507" s="30">
        <x:f t="shared" si="883"/>
        <x:v>46022</x:v>
      </x:c>
      <x:c r="AI1507" s="36">
        <x:f t="shared" si="863"/>
        <x:v>2026</x:v>
      </x:c>
      <x:c r="AJ1507" s="36">
        <x:f t="shared" si="864"/>
        <x:v>1</x:v>
      </x:c>
      <x:c r="AK1507" s="26">
        <x:f t="shared" si="865"/>
        <x:v>0</x:v>
      </x:c>
      <x:c r="AL1507" s="34">
        <x:f t="shared" si="884"/>
        <x:v>1.5439212302122876</x:v>
      </x:c>
      <x:c r="AM1507" s="35" t="str">
        <x:f t="shared" si="866"/>
      </x:c>
      <x:c r="AN1507" s="34">
        <x:f t="shared" si="885"/>
        <x:v>1.5775071850266613</x:v>
      </x:c>
      <x:c r="AO1507" s="35">
        <x:f t="shared" si="867"/>
        <x:v>0</x:v>
      </x:c>
      <x:c r="AP1507" s="31">
        <x:f t="shared" si="868"/>
        <x:v>1</x:v>
      </x:c>
      <x:c r="AQ1507" s="26" t="b">
        <x:f t="shared" si="869"/>
        <x:v>1</x:v>
      </x:c>
    </x:row>
    <x:row r="1508">
      <x:c r="A1508" s="30" t="n">
        <x:f>'净值底稿'!A1470</x:f>
        <x:v>46042</x:v>
      </x:c>
      <x:c r="B1508" s="32" t="n">
        <x:f>'净值底稿'!F1470</x:f>
        <x:v>3.915787123042725</x:v>
      </x:c>
      <x:c r="C1508" s="32" t="n">
        <x:f>'净值底稿'!O1470</x:f>
        <x:v>1.9921323650441365</x:v>
      </x:c>
      <x:c r="D1508" s="32" t="n">
        <x:f>'净值底稿'!P1470</x:f>
        <x:v>1.7554</x:v>
      </x:c>
      <x:c r="E1508" s="32" t="n">
        <x:f>'净值底稿'!Q1470</x:f>
        <x:v>3.6655</x:v>
      </x:c>
      <x:c r="F1508" s="33">
        <x:f t="shared" si="870"/>
        <x:v>-2.1662723673025353E-2</x:v>
      </x:c>
      <x:c r="G1508" s="33">
        <x:f t="shared" si="871"/>
        <x:v>-5.4326746577590956E-3</x:v>
      </x:c>
      <x:c r="H1508" s="33">
        <x:f t="shared" si="872"/>
        <x:v>8.5523690062161428E-4</x:v>
      </x:c>
      <x:c r="I1508" s="33">
        <x:f t="shared" si="873"/>
        <x:v>9.9743752238723449E-3</x:v>
      </x:c>
      <x:c r="J1508" s="34">
        <x:f t="shared" si="874"/>
        <x:v>0.15927230208781823</x:v>
      </x:c>
      <x:c r="K1508" s="34">
        <x:f t="shared" si="875"/>
        <x:v>0.16628163709715243</x:v>
      </x:c>
      <x:c r="L1508" s="34">
        <x:f t="shared" si="876"/>
        <x:v>1.0813946147170252</x:v>
      </x:c>
      <x:c r="M1508" s="34">
        <x:f t="shared" si="877"/>
        <x:v>0.16871392857261369</x:v>
      </x:c>
      <x:c r="N1508" s="34">
        <x:f t="shared" si="848"/>
        <x:v>1.5756624824746095</x:v>
      </x:c>
      <x:c r="O1508" s="35">
        <x:f t="shared" si="849"/>
        <x:v>0.20661400700084048</x:v>
      </x:c>
      <x:c r="P1508" s="26" t="b">
        <x:f t="shared" si="850"/>
        <x:v>0</x:v>
      </x:c>
      <x:c r="Q1508" s="26" t="b">
        <x:f t="shared" si="851"/>
        <x:v>0</x:v>
      </x:c>
      <x:c r="R1508" s="26" t="b">
        <x:f t="shared" si="852"/>
        <x:v>0</x:v>
      </x:c>
      <x:c r="S1508" s="26" t="b">
        <x:f t="shared" si="878"/>
        <x:v>0</x:v>
      </x:c>
      <x:c r="T1508" s="26" t="str">
        <x:f t="shared" si="879"/>
        <x:v>不调</x:v>
      </x:c>
      <x:c r="U1508" s="34">
        <x:f t="shared" si="853"/>
        <x:v>0.15927230208781823</x:v>
      </x:c>
      <x:c r="V1508" s="34">
        <x:f t="shared" si="854"/>
        <x:v>0.16628163709715243</x:v>
      </x:c>
      <x:c r="W1508" s="34">
        <x:f t="shared" si="855"/>
        <x:v>1.0813946147170252</x:v>
      </x:c>
      <x:c r="X1508" s="34">
        <x:f t="shared" si="856"/>
        <x:v>0.16871392857261369</x:v>
      </x:c>
      <x:c r="Y1508" s="34">
        <x:f t="shared" si="880"/>
        <x:v>0.99998626710299976</x:v>
      </x:c>
      <x:c r="Z1508" s="34">
        <x:f t="shared" si="857"/>
        <x:v>0.15927011481769868</x:v>
      </x:c>
      <x:c r="AA1508" s="34">
        <x:f t="shared" si="858"/>
        <x:v>0.16627935356855714</x:v>
      </x:c>
      <x:c r="AB1508" s="34">
        <x:f t="shared" si="859"/>
        <x:v>1.0813797640361646</x:v>
      </x:c>
      <x:c r="AC1508" s="34">
        <x:f t="shared" si="860"/>
        <x:v>0.16871161164161011</x:v>
      </x:c>
      <x:c r="AD1508" s="34">
        <x:f t="shared" si="861"/>
        <x:v>1.5756408440640306</x:v>
      </x:c>
      <x:c r="AE1508" s="34">
        <x:f t="shared" si="881"/>
        <x:v>1.5775071850266613</x:v>
      </x:c>
      <x:c r="AF1508" s="33">
        <x:f t="shared" si="862"/>
        <x:v>-1.1830950631132042E-3</x:v>
      </x:c>
      <x:c r="AG1508" s="33">
        <x:f t="shared" si="882"/>
        <x:v>-1.1830950631132042E-3</x:v>
      </x:c>
      <x:c r="AH1508" s="30">
        <x:f t="shared" si="883"/>
        <x:v>46022</x:v>
      </x:c>
      <x:c r="AI1508" s="36">
        <x:f t="shared" si="863"/>
        <x:v>2026</x:v>
      </x:c>
      <x:c r="AJ1508" s="36">
        <x:f t="shared" si="864"/>
        <x:v>1</x:v>
      </x:c>
      <x:c r="AK1508" s="26">
        <x:f t="shared" si="865"/>
        <x:v>0</x:v>
      </x:c>
      <x:c r="AL1508" s="34">
        <x:f t="shared" si="884"/>
        <x:v>1.5439212302122876</x:v>
      </x:c>
      <x:c r="AM1508" s="35" t="str">
        <x:f t="shared" si="866"/>
      </x:c>
      <x:c r="AN1508" s="34">
        <x:f t="shared" si="885"/>
        <x:v>1.5775071850266613</x:v>
      </x:c>
      <x:c r="AO1508" s="35">
        <x:f t="shared" si="867"/>
        <x:v>-1.1830950631132042E-3</x:v>
      </x:c>
      <x:c r="AP1508" s="31">
        <x:f t="shared" si="868"/>
        <x:v>1</x:v>
      </x:c>
      <x:c r="AQ1508" s="26" t="b">
        <x:f t="shared" si="869"/>
        <x:v>1</x:v>
      </x:c>
    </x:row>
    <x:row r="1509">
      <x:c r="A1509" s="30" t="n">
        <x:f>'净值底稿'!A1471</x:f>
        <x:v>46043</x:v>
      </x:c>
      <x:c r="B1509" s="32" t="n">
        <x:f>'净值底稿'!F1471</x:f>
        <x:v>3.9982524412908997</x:v>
      </x:c>
      <x:c r="C1509" s="32" t="n">
        <x:f>'净值底稿'!O1471</x:f>
        <x:v>2.015079532315224</x:v>
      </x:c>
      <x:c r="D1509" s="32" t="n">
        <x:f>'净值底稿'!P1471</x:f>
        <x:v>1.7565</x:v>
      </x:c>
      <x:c r="E1509" s="32" t="n">
        <x:f>'净值底稿'!Q1471</x:f>
        <x:v>3.7723</x:v>
      </x:c>
      <x:c r="F1509" s="33">
        <x:f t="shared" si="870"/>
        <x:v>2.1059704130212298E-2</x:v>
      </x:c>
      <x:c r="G1509" s="33">
        <x:f t="shared" si="871"/>
        <x:v>1.1518896873390805E-2</x:v>
      </x:c>
      <x:c r="H1509" s="33">
        <x:f t="shared" si="872"/>
        <x:v>6.2663780334970554E-4</x:v>
      </x:c>
      <x:c r="I1509" s="33">
        <x:f t="shared" si="873"/>
        <x:v>2.9136543445641649E-2</x:v>
      </x:c>
      <x:c r="J1509" s="34">
        <x:f t="shared" si="874"/>
        <x:v>0.16262429631254435</x:v>
      </x:c>
      <x:c r="K1509" s="34">
        <x:f t="shared" si="875"/>
        <x:v>0.16819470829448743</x:v>
      </x:c>
      <x:c r="L1509" s="34">
        <x:f t="shared" si="876"/>
        <x:v>1.0820573974760872</x:v>
      </x:c>
      <x:c r="M1509" s="34">
        <x:f t="shared" si="877"/>
        <x:v>0.17362728484399009</x:v>
      </x:c>
      <x:c r="N1509" s="34">
        <x:f t="shared" si="848"/>
        <x:v>1.5865036869271092</x:v>
      </x:c>
      <x:c r="O1509" s="35">
        <x:f t="shared" si="849"/>
        <x:v>0.20852079155756229</x:v>
      </x:c>
      <x:c r="P1509" s="26" t="b">
        <x:f t="shared" si="850"/>
        <x:v>0</x:v>
      </x:c>
      <x:c r="Q1509" s="26" t="b">
        <x:f t="shared" si="851"/>
        <x:v>0</x:v>
      </x:c>
      <x:c r="R1509" s="26" t="b">
        <x:f t="shared" si="852"/>
        <x:v>0</x:v>
      </x:c>
      <x:c r="S1509" s="26" t="b">
        <x:f t="shared" si="878"/>
        <x:v>0</x:v>
      </x:c>
      <x:c r="T1509" s="26" t="str">
        <x:f t="shared" si="879"/>
        <x:v>不调</x:v>
      </x:c>
      <x:c r="U1509" s="34">
        <x:f t="shared" si="853"/>
        <x:v>0.16262429631254435</x:v>
      </x:c>
      <x:c r="V1509" s="34">
        <x:f t="shared" si="854"/>
        <x:v>0.16819470829448743</x:v>
      </x:c>
      <x:c r="W1509" s="34">
        <x:f t="shared" si="855"/>
        <x:v>1.0820573974760872</x:v>
      </x:c>
      <x:c r="X1509" s="34">
        <x:f t="shared" si="856"/>
        <x:v>0.17362728484399009</x:v>
      </x:c>
      <x:c r="Y1509" s="34">
        <x:f t="shared" si="880"/>
        <x:v>0.99998626710299976</x:v>
      </x:c>
      <x:c r="Z1509" s="34">
        <x:f t="shared" si="857"/>
        <x:v>0.16262206300983337</x:v>
      </x:c>
      <x:c r="AA1509" s="34">
        <x:f t="shared" si="858"/>
        <x:v>0.16819239849388243</x:v>
      </x:c>
      <x:c r="AB1509" s="34">
        <x:f t="shared" si="859"/>
        <x:v>1.0820425376932994</x:v>
      </x:c>
      <x:c r="AC1509" s="34">
        <x:f t="shared" si="860"/>
        <x:v>0.17362490043837089</x:v>
      </x:c>
      <x:c r="AD1509" s="34">
        <x:f t="shared" si="861"/>
        <x:v>1.5864818996353862</x:v>
      </x:c>
      <x:c r="AE1509" s="34">
        <x:f t="shared" si="881"/>
        <x:v>1.5864818996353862</x:v>
      </x:c>
      <x:c r="AF1509" s="33">
        <x:f t="shared" si="862"/>
        <x:v>0</x:v>
      </x:c>
      <x:c r="AG1509" s="33">
        <x:f t="shared" si="882"/>
        <x:v>6.8804103499839897E-3</x:v>
      </x:c>
      <x:c r="AH1509" s="30">
        <x:f t="shared" si="883"/>
        <x:v>46022</x:v>
      </x:c>
      <x:c r="AI1509" s="36">
        <x:f t="shared" si="863"/>
        <x:v>2026</x:v>
      </x:c>
      <x:c r="AJ1509" s="36">
        <x:f t="shared" si="864"/>
        <x:v>1</x:v>
      </x:c>
      <x:c r="AK1509" s="26">
        <x:f t="shared" si="865"/>
        <x:v>0</x:v>
      </x:c>
      <x:c r="AL1509" s="34">
        <x:f t="shared" si="884"/>
        <x:v>1.5439212302122876</x:v>
      </x:c>
      <x:c r="AM1509" s="35" t="str">
        <x:f t="shared" si="866"/>
      </x:c>
      <x:c r="AN1509" s="34">
        <x:f t="shared" si="885"/>
        <x:v>1.5864818996353862</x:v>
      </x:c>
      <x:c r="AO1509" s="35">
        <x:f t="shared" si="867"/>
        <x:v>0</x:v>
      </x:c>
      <x:c r="AP1509" s="31">
        <x:f t="shared" si="868"/>
        <x:v>1</x:v>
      </x:c>
      <x:c r="AQ1509" s="26" t="b">
        <x:f t="shared" si="869"/>
        <x:v>1</x:v>
      </x:c>
    </x:row>
    <x:row r="1510">
      <x:c r="A1510" s="30" t="n">
        <x:f>'净值底稿'!A1472</x:f>
        <x:v>46044</x:v>
      </x:c>
      <x:c r="B1510" s="32" t="n">
        <x:f>'净值底稿'!F1472</x:f>
        <x:v>4.0677755594141</x:v>
      </x:c>
      <x:c r="C1510" s="32" t="n">
        <x:f>'净值底稿'!O1472</x:f>
        <x:v>2.025707075600317</x:v>
      </x:c>
      <x:c r="D1510" s="32" t="n">
        <x:f>'净值底稿'!P1472</x:f>
        <x:v>1.7569</x:v>
      </x:c>
      <x:c r="E1510" s="32" t="n">
        <x:f>'净值底稿'!Q1472</x:f>
        <x:v>3.7595</x:v>
      </x:c>
      <x:c r="F1510" s="33">
        <x:f t="shared" si="870"/>
        <x:v>1.738837633292456E-2</x:v>
      </x:c>
      <x:c r="G1510" s="33">
        <x:f t="shared" si="871"/>
        <x:v>5.2740068640777515E-3</x:v>
      </x:c>
      <x:c r="H1510" s="33">
        <x:f t="shared" si="872"/>
        <x:v>2.27725590663308E-4</x:v>
      </x:c>
      <x:c r="I1510" s="33">
        <x:f t="shared" si="873"/>
        <x:v>-3.3931553694032113E-3</x:v>
      </x:c>
      <x:c r="J1510" s="34">
        <x:f t="shared" si="874"/>
        <x:v>0.16544979664148493</x:v>
      </x:c>
      <x:c r="K1510" s="34">
        <x:f t="shared" si="875"/>
        <x:v>0.16907944635802485</x:v>
      </x:c>
      <x:c r="L1510" s="34">
        <x:f t="shared" si="876"/>
        <x:v>1.0822889464693184</x:v>
      </x:c>
      <x:c r="M1510" s="34">
        <x:f t="shared" si="877"/>
        <x:v>0.17303576417518635</x:v>
      </x:c>
      <x:c r="N1510" s="34">
        <x:f t="shared" si="848"/>
        <x:v>1.5898539536440146</x:v>
      </x:c>
      <x:c r="O1510" s="35">
        <x:f t="shared" si="849"/>
        <x:v>0.21041507758165723</x:v>
      </x:c>
      <x:c r="P1510" s="26" t="b">
        <x:f t="shared" si="850"/>
        <x:v>0</x:v>
      </x:c>
      <x:c r="Q1510" s="26" t="b">
        <x:f t="shared" si="851"/>
        <x:v>0</x:v>
      </x:c>
      <x:c r="R1510" s="26" t="b">
        <x:f t="shared" si="852"/>
        <x:v>0</x:v>
      </x:c>
      <x:c r="S1510" s="26" t="b">
        <x:f t="shared" si="878"/>
        <x:v>0</x:v>
      </x:c>
      <x:c r="T1510" s="26" t="str">
        <x:f t="shared" si="879"/>
        <x:v>不调</x:v>
      </x:c>
      <x:c r="U1510" s="34">
        <x:f t="shared" si="853"/>
        <x:v>0.16544979664148493</x:v>
      </x:c>
      <x:c r="V1510" s="34">
        <x:f t="shared" si="854"/>
        <x:v>0.16907944635802485</x:v>
      </x:c>
      <x:c r="W1510" s="34">
        <x:f t="shared" si="855"/>
        <x:v>1.0822889464693184</x:v>
      </x:c>
      <x:c r="X1510" s="34">
        <x:f t="shared" si="856"/>
        <x:v>0.17303576417518635</x:v>
      </x:c>
      <x:c r="Y1510" s="34">
        <x:f t="shared" si="880"/>
        <x:v>0.99998626710299976</x:v>
      </x:c>
      <x:c r="Z1510" s="34">
        <x:f t="shared" si="857"/>
        <x:v>0.16544752453646894</x:v>
      </x:c>
      <x:c r="AA1510" s="34">
        <x:f t="shared" si="858"/>
        <x:v>0.16907712440740316</x:v>
      </x:c>
      <x:c r="AB1510" s="34">
        <x:f t="shared" si="859"/>
        <x:v>1.082274083506692</x:v>
      </x:c>
      <x:c r="AC1510" s="34">
        <x:f t="shared" si="860"/>
        <x:v>0.17303338789285957</x:v>
      </x:c>
      <x:c r="AD1510" s="34">
        <x:f t="shared" si="861"/>
        <x:v>1.5898321203434238</x:v>
      </x:c>
      <x:c r="AE1510" s="34">
        <x:f t="shared" si="881"/>
        <x:v>1.5898321203434238</x:v>
      </x:c>
      <x:c r="AF1510" s="33">
        <x:f t="shared" si="862"/>
        <x:v>0</x:v>
      </x:c>
      <x:c r="AG1510" s="33">
        <x:f t="shared" si="882"/>
        <x:v>2.1117295500234778E-3</x:v>
      </x:c>
      <x:c r="AH1510" s="30">
        <x:f t="shared" si="883"/>
        <x:v>46022</x:v>
      </x:c>
      <x:c r="AI1510" s="36">
        <x:f t="shared" si="863"/>
        <x:v>2026</x:v>
      </x:c>
      <x:c r="AJ1510" s="36">
        <x:f t="shared" si="864"/>
        <x:v>1</x:v>
      </x:c>
      <x:c r="AK1510" s="26">
        <x:f t="shared" si="865"/>
        <x:v>0</x:v>
      </x:c>
      <x:c r="AL1510" s="34">
        <x:f t="shared" si="884"/>
        <x:v>1.5439212302122876</x:v>
      </x:c>
      <x:c r="AM1510" s="35" t="str">
        <x:f t="shared" si="866"/>
      </x:c>
      <x:c r="AN1510" s="34">
        <x:f t="shared" si="885"/>
        <x:v>1.5898321203434238</x:v>
      </x:c>
      <x:c r="AO1510" s="35">
        <x:f t="shared" si="867"/>
        <x:v>0</x:v>
      </x:c>
      <x:c r="AP1510" s="31">
        <x:f t="shared" si="868"/>
        <x:v>1</x:v>
      </x:c>
      <x:c r="AQ1510" s="26" t="b">
        <x:f t="shared" si="869"/>
        <x:v>1</x:v>
      </x:c>
    </x:row>
    <x:row r="1511">
      <x:c r="A1511" s="30" t="n">
        <x:f>'净值底稿'!A1473</x:f>
        <x:v>46045</x:v>
      </x:c>
      <x:c r="B1511" s="32" t="n">
        <x:f>'净值底稿'!F1473</x:f>
        <x:v>3.979189274199975</x:v>
      </x:c>
      <x:c r="C1511" s="32" t="n">
        <x:f>'净值底稿'!O1473</x:f>
        <x:v>2.0534277417186604</x:v>
      </x:c>
      <x:c r="D1511" s="32" t="n">
        <x:f>'净值底稿'!P1473</x:f>
        <x:v>1.7581</x:v>
      </x:c>
      <x:c r="E1511" s="32" t="n">
        <x:f>'净值底稿'!Q1473</x:f>
        <x:v>3.8489</x:v>
      </x:c>
      <x:c r="F1511" s="33">
        <x:f t="shared" si="870"/>
        <x:v>-2.1777574480260742E-2</x:v>
      </x:c>
      <x:c r="G1511" s="33">
        <x:f t="shared" si="871"/>
        <x:v>1.3684439597530851E-2</x:v>
      </x:c>
      <x:c r="H1511" s="33">
        <x:f t="shared" si="872"/>
        <x:v>6.8302123057661923E-4</x:v>
      </x:c>
      <x:c r="I1511" s="33">
        <x:f t="shared" si="873"/>
        <x:v>2.3779757946535529E-2</x:v>
      </x:c>
      <x:c r="J1511" s="34">
        <x:f t="shared" si="874"/>
        <x:v>0.16184447874830121</x:v>
      </x:c>
      <x:c r="K1511" s="34">
        <x:f t="shared" si="875"/>
        <x:v>0.17139085010368049</x:v>
      </x:c>
      <x:c r="L1511" s="34">
        <x:f t="shared" si="876"/>
        <x:v>1.08301329968303</x:v>
      </x:c>
      <x:c r="M1511" s="34">
        <x:f t="shared" si="877"/>
        <x:v>0.17714807997362075</x:v>
      </x:c>
      <x:c r="N1511" s="34">
        <x:f t="shared" si="848"/>
        <x:v>1.5933967085086322</x:v>
      </x:c>
      <x:c r="O1511" s="35">
        <x:f t="shared" si="849"/>
        <x:v>0.20913519343458364</x:v>
      </x:c>
      <x:c r="P1511" s="26" t="b">
        <x:f t="shared" si="850"/>
        <x:v>0</x:v>
      </x:c>
      <x:c r="Q1511" s="26" t="b">
        <x:f t="shared" si="851"/>
        <x:v>0</x:v>
      </x:c>
      <x:c r="R1511" s="26" t="b">
        <x:f t="shared" si="852"/>
        <x:v>0</x:v>
      </x:c>
      <x:c r="S1511" s="26" t="b">
        <x:f t="shared" si="878"/>
        <x:v>0</x:v>
      </x:c>
      <x:c r="T1511" s="26" t="str">
        <x:f t="shared" si="879"/>
        <x:v>不调</x:v>
      </x:c>
      <x:c r="U1511" s="34">
        <x:f t="shared" si="853"/>
        <x:v>0.16184447874830121</x:v>
      </x:c>
      <x:c r="V1511" s="34">
        <x:f t="shared" si="854"/>
        <x:v>0.17139085010368049</x:v>
      </x:c>
      <x:c r="W1511" s="34">
        <x:f t="shared" si="855"/>
        <x:v>1.08301329968303</x:v>
      </x:c>
      <x:c r="X1511" s="34">
        <x:f t="shared" si="856"/>
        <x:v>0.17714807997362075</x:v>
      </x:c>
      <x:c r="Y1511" s="34">
        <x:f t="shared" si="880"/>
        <x:v>0.99998626710299976</x:v>
      </x:c>
      <x:c r="Z1511" s="34">
        <x:f t="shared" si="857"/>
        <x:v>0.16184225615474451</x:v>
      </x:c>
      <x:c r="AA1511" s="34">
        <x:f t="shared" si="858"/>
        <x:v>0.17138849641078924</x:v>
      </x:c>
      <x:c r="AB1511" s="34">
        <x:f t="shared" si="859"/>
        <x:v>1.0829984267729356</x:v>
      </x:c>
      <x:c r="AC1511" s="34">
        <x:f t="shared" si="860"/>
        <x:v>0.17714564721728468</x:v>
      </x:c>
      <x:c r="AD1511" s="34">
        <x:f t="shared" si="861"/>
        <x:v>1.5933748265557541</x:v>
      </x:c>
      <x:c r="AE1511" s="34">
        <x:f t="shared" si="881"/>
        <x:v>1.5933748265557541</x:v>
      </x:c>
      <x:c r="AF1511" s="33">
        <x:f t="shared" si="862"/>
        <x:v>0</x:v>
      </x:c>
      <x:c r="AG1511" s="33">
        <x:f t="shared" si="882"/>
        <x:v>2.2283523945691996E-3</x:v>
      </x:c>
      <x:c r="AH1511" s="30">
        <x:f t="shared" si="883"/>
        <x:v>46022</x:v>
      </x:c>
      <x:c r="AI1511" s="36">
        <x:f t="shared" si="863"/>
        <x:v>2026</x:v>
      </x:c>
      <x:c r="AJ1511" s="36">
        <x:f t="shared" si="864"/>
        <x:v>1</x:v>
      </x:c>
      <x:c r="AK1511" s="26">
        <x:f t="shared" si="865"/>
        <x:v>0</x:v>
      </x:c>
      <x:c r="AL1511" s="34">
        <x:f t="shared" si="884"/>
        <x:v>1.5439212302122876</x:v>
      </x:c>
      <x:c r="AM1511" s="35" t="str">
        <x:f t="shared" si="866"/>
      </x:c>
      <x:c r="AN1511" s="34">
        <x:f t="shared" si="885"/>
        <x:v>1.5933748265557541</x:v>
      </x:c>
      <x:c r="AO1511" s="35">
        <x:f t="shared" si="867"/>
        <x:v>0</x:v>
      </x:c>
      <x:c r="AP1511" s="31">
        <x:f t="shared" si="868"/>
        <x:v>1</x:v>
      </x:c>
      <x:c r="AQ1511" s="26" t="b">
        <x:f t="shared" si="869"/>
        <x:v>1</x:v>
      </x:c>
    </x:row>
    <x:row r="1512">
      <x:c r="A1512" s="30" t="n">
        <x:f>'净值底稿'!A1474</x:f>
        <x:v>46048</x:v>
      </x:c>
      <x:c r="B1512" s="32" t="n">
        <x:f>'净值底稿'!F1474</x:f>
        <x:v>3.9479347511410254</x:v>
      </x:c>
      <x:c r="C1512" s="32" t="n">
        <x:f>'净值底稿'!O1474</x:f>
        <x:v>2.0389717803000407</x:v>
      </x:c>
      <x:c r="D1512" s="32" t="n">
        <x:f>'净值底稿'!P1474</x:f>
        <x:v>1.7585</x:v>
      </x:c>
      <x:c r="E1512" s="32" t="n">
        <x:f>'净值底稿'!Q1474</x:f>
        <x:v>3.9645</x:v>
      </x:c>
      <x:c r="F1512" s="33">
        <x:f t="shared" si="870"/>
        <x:v>-7.8544952012199465E-3</x:v>
      </x:c>
      <x:c r="G1512" s="33">
        <x:f t="shared" si="871"/>
        <x:v>-7.0399172685378097E-3</x:v>
      </x:c>
      <x:c r="H1512" s="33">
        <x:f t="shared" si="872"/>
        <x:v>2.2751834366641077E-4</x:v>
      </x:c>
      <x:c r="I1512" s="33">
        <x:f t="shared" si="873"/>
        <x:v>3.0034555327496104E-2</x:v>
      </x:c>
      <x:c r="J1512" s="34">
        <x:f t="shared" si="874"/>
        <x:v>0.16057106693042247</x:v>
      </x:c>
      <x:c r="K1512" s="34">
        <x:f t="shared" si="875"/>
        <x:v>0.17018193557527819</x:v>
      </x:c>
      <x:c r="L1512" s="34">
        <x:f t="shared" si="876"/>
        <x:v>1.0832448287811882</x:v>
      </x:c>
      <x:c r="M1512" s="34">
        <x:f t="shared" si="877"/>
        <x:v>0.18246613795965733</x:v>
      </x:c>
      <x:c r="N1512" s="34">
        <x:f t="shared" si="848"/>
        <x:v>1.5964639692465461</x:v>
      </x:c>
      <x:c r="O1512" s="35">
        <x:f t="shared" si="849"/>
        <x:v>0.20717849502222097</x:v>
      </x:c>
      <x:c r="P1512" s="26" t="b">
        <x:f t="shared" si="850"/>
        <x:v>0</x:v>
      </x:c>
      <x:c r="Q1512" s="26" t="b">
        <x:f t="shared" si="851"/>
        <x:v>0</x:v>
      </x:c>
      <x:c r="R1512" s="26" t="b">
        <x:f t="shared" si="852"/>
        <x:v>0</x:v>
      </x:c>
      <x:c r="S1512" s="26" t="b">
        <x:f t="shared" si="878"/>
        <x:v>0</x:v>
      </x:c>
      <x:c r="T1512" s="26" t="str">
        <x:f t="shared" si="879"/>
        <x:v>不调</x:v>
      </x:c>
      <x:c r="U1512" s="34">
        <x:f t="shared" si="853"/>
        <x:v>0.16057106693042247</x:v>
      </x:c>
      <x:c r="V1512" s="34">
        <x:f t="shared" si="854"/>
        <x:v>0.17018193557527819</x:v>
      </x:c>
      <x:c r="W1512" s="34">
        <x:f t="shared" si="855"/>
        <x:v>1.0832448287811882</x:v>
      </x:c>
      <x:c r="X1512" s="34">
        <x:f t="shared" si="856"/>
        <x:v>0.18246613795965733</x:v>
      </x:c>
      <x:c r="Y1512" s="34">
        <x:f t="shared" si="880"/>
        <x:v>0.99995880187477393</x:v>
      </x:c>
      <x:c r="Z1512" s="34">
        <x:f t="shared" si="857"/>
        <x:v>0.16056445170349939</x:v>
      </x:c>
      <x:c r="AA1512" s="34">
        <x:f t="shared" si="858"/>
        <x:v>0.17017492439858514</x:v>
      </x:c>
      <x:c r="AB1512" s="34">
        <x:f t="shared" si="859"/>
        <x:v>1.0832002011250816</x:v>
      </x:c>
      <x:c r="AC1512" s="34">
        <x:f t="shared" si="860"/>
        <x:v>0.18245862069685614</x:v>
      </x:c>
      <x:c r="AD1512" s="34">
        <x:f t="shared" si="861"/>
        <x:v>1.5963981979240223</x:v>
      </x:c>
      <x:c r="AE1512" s="34">
        <x:f t="shared" si="881"/>
        <x:v>1.5963981979240223</x:v>
      </x:c>
      <x:c r="AF1512" s="33">
        <x:f t="shared" si="862"/>
        <x:v>0</x:v>
      </x:c>
      <x:c r="AG1512" s="33">
        <x:f t="shared" si="882"/>
        <x:v>1.897463997723392E-3</x:v>
      </x:c>
      <x:c r="AH1512" s="30">
        <x:f t="shared" si="883"/>
        <x:v>46022</x:v>
      </x:c>
      <x:c r="AI1512" s="36">
        <x:f t="shared" si="863"/>
        <x:v>2026</x:v>
      </x:c>
      <x:c r="AJ1512" s="36">
        <x:f t="shared" si="864"/>
        <x:v>1</x:v>
      </x:c>
      <x:c r="AK1512" s="26">
        <x:f t="shared" si="865"/>
        <x:v>0</x:v>
      </x:c>
      <x:c r="AL1512" s="34">
        <x:f t="shared" si="884"/>
        <x:v>1.5439212302122876</x:v>
      </x:c>
      <x:c r="AM1512" s="35" t="str">
        <x:f t="shared" si="866"/>
      </x:c>
      <x:c r="AN1512" s="34">
        <x:f t="shared" si="885"/>
        <x:v>1.5963981979240223</x:v>
      </x:c>
      <x:c r="AO1512" s="35">
        <x:f t="shared" si="867"/>
        <x:v>0</x:v>
      </x:c>
      <x:c r="AP1512" s="31">
        <x:f t="shared" si="868"/>
        <x:v>1</x:v>
      </x:c>
      <x:c r="AQ1512" s="26" t="b">
        <x:f t="shared" si="869"/>
        <x:v>1</x:v>
      </x:c>
    </x:row>
    <x:row r="1513">
      <x:c r="A1513" s="30" t="n">
        <x:f>'净值底稿'!A1475</x:f>
        <x:v>46049</x:v>
      </x:c>
      <x:c r="B1513" s="32" t="n">
        <x:f>'净值底稿'!F1475</x:f>
        <x:v>4.026303230678775</x:v>
      </x:c>
      <x:c r="C1513" s="32" t="n">
        <x:f>'净值底稿'!O1475</x:f>
        <x:v>2.0427384632801715</x:v>
      </x:c>
      <x:c r="D1513" s="32" t="n">
        <x:f>'净值底稿'!P1475</x:f>
        <x:v>1.7582</x:v>
      </x:c>
      <x:c r="E1513" s="32" t="n">
        <x:f>'净值底稿'!Q1475</x:f>
        <x:v>3.9651</x:v>
      </x:c>
      <x:c r="F1513" s="33">
        <x:f t="shared" si="870"/>
        <x:v>1.9850500192562626E-2</x:v>
      </x:c>
      <x:c r="G1513" s="33">
        <x:f t="shared" si="871"/>
        <x:v>1.847344341164181E-3</x:v>
      </x:c>
      <x:c r="H1513" s="33">
        <x:f t="shared" si="872"/>
        <x:v>-1.7059994313328719E-4</x:v>
      </x:c>
      <x:c r="I1513" s="33">
        <x:f t="shared" si="873"/>
        <x:v>1.51343170639473E-4</x:v>
      </x:c>
      <x:c r="J1513" s="34">
        <x:f t="shared" si="874"/>
        <x:v>0.16375173638295842</x:v>
      </x:c>
      <x:c r="K1513" s="34">
        <x:f t="shared" si="875"/>
        <x:v>0.17048929608218091</x:v>
      </x:c>
      <x:c r="L1513" s="34">
        <x:f t="shared" si="876"/>
        <x:v>1.0830154072323677</x:v>
      </x:c>
      <x:c r="M1513" s="34">
        <x:f t="shared" si="877"/>
        <x:v>0.1824862345630229</x:v>
      </x:c>
      <x:c r="N1513" s="34">
        <x:f t="shared" si="848"/>
        <x:v>1.5997426742605299</x:v>
      </x:c>
      <x:c r="O1513" s="35">
        <x:f t="shared" si="849"/>
        <x:v>0.20893424789061155</x:v>
      </x:c>
      <x:c r="P1513" s="26" t="b">
        <x:f t="shared" si="850"/>
        <x:v>0</x:v>
      </x:c>
      <x:c r="Q1513" s="26" t="b">
        <x:f t="shared" si="851"/>
        <x:v>0</x:v>
      </x:c>
      <x:c r="R1513" s="26" t="b">
        <x:f t="shared" si="852"/>
        <x:v>0</x:v>
      </x:c>
      <x:c r="S1513" s="26" t="b">
        <x:f t="shared" si="878"/>
        <x:v>0</x:v>
      </x:c>
      <x:c r="T1513" s="26" t="str">
        <x:f t="shared" si="879"/>
        <x:v>不调</x:v>
      </x:c>
      <x:c r="U1513" s="34">
        <x:f t="shared" si="853"/>
        <x:v>0.16375173638295842</x:v>
      </x:c>
      <x:c r="V1513" s="34">
        <x:f t="shared" si="854"/>
        <x:v>0.17048929608218091</x:v>
      </x:c>
      <x:c r="W1513" s="34">
        <x:f t="shared" si="855"/>
        <x:v>1.0830154072323677</x:v>
      </x:c>
      <x:c r="X1513" s="34">
        <x:f t="shared" si="856"/>
        <x:v>0.1824862345630229</x:v>
      </x:c>
      <x:c r="Y1513" s="34">
        <x:f t="shared" si="880"/>
        <x:v>0.99998626710299976</x:v>
      </x:c>
      <x:c r="Z1513" s="34">
        <x:f t="shared" si="857"/>
        <x:v>0.16374948759722907</x:v>
      </x:c>
      <x:c r="AA1513" s="34">
        <x:f t="shared" si="858"/>
        <x:v>0.17048695477023817</x:v>
      </x:c>
      <x:c r="AB1513" s="34">
        <x:f t="shared" si="859"/>
        <x:v>1.0830005342933304</x:v>
      </x:c>
      <x:c r="AC1513" s="34">
        <x:f t="shared" si="860"/>
        <x:v>0.1824837284983597</x:v>
      </x:c>
      <x:c r="AD1513" s="34">
        <x:f t="shared" si="861"/>
        <x:v>1.5997207051591573</x:v>
      </x:c>
      <x:c r="AE1513" s="34">
        <x:f t="shared" si="881"/>
        <x:v>1.5997207051591573</x:v>
      </x:c>
      <x:c r="AF1513" s="33">
        <x:f t="shared" si="862"/>
        <x:v>0</x:v>
      </x:c>
      <x:c r="AG1513" s="33">
        <x:f t="shared" si="882"/>
        <x:v>2.0812521834814302E-3</x:v>
      </x:c>
      <x:c r="AH1513" s="30">
        <x:f t="shared" si="883"/>
        <x:v>46022</x:v>
      </x:c>
      <x:c r="AI1513" s="36">
        <x:f t="shared" si="863"/>
        <x:v>2026</x:v>
      </x:c>
      <x:c r="AJ1513" s="36">
        <x:f t="shared" si="864"/>
        <x:v>1</x:v>
      </x:c>
      <x:c r="AK1513" s="26">
        <x:f t="shared" si="865"/>
        <x:v>0</x:v>
      </x:c>
      <x:c r="AL1513" s="34">
        <x:f t="shared" si="884"/>
        <x:v>1.5439212302122876</x:v>
      </x:c>
      <x:c r="AM1513" s="35" t="str">
        <x:f t="shared" si="866"/>
      </x:c>
      <x:c r="AN1513" s="34">
        <x:f t="shared" si="885"/>
        <x:v>1.5997207051591573</x:v>
      </x:c>
      <x:c r="AO1513" s="35">
        <x:f t="shared" si="867"/>
        <x:v>0</x:v>
      </x:c>
      <x:c r="AP1513" s="31">
        <x:f t="shared" si="868"/>
        <x:v>1</x:v>
      </x:c>
      <x:c r="AQ1513" s="26" t="b">
        <x:f t="shared" si="869"/>
        <x:v>1</x:v>
      </x:c>
    </x:row>
    <x:row r="1514">
      <x:c r="A1514" s="30" t="n">
        <x:f>'净值底稿'!A1476</x:f>
        <x:v>46050</x:v>
      </x:c>
      <x:c r="B1514" s="32" t="n">
        <x:f>'净值底稿'!F1476</x:f>
        <x:v>4.0285746922716</x:v>
      </x:c>
      <x:c r="C1514" s="32" t="n">
        <x:f>'净值底稿'!O1476</x:f>
        <x:v>2.043885195225866</x:v>
      </x:c>
      <x:c r="D1514" s="32" t="n">
        <x:f>'净值底稿'!P1476</x:f>
        <x:v>1.7587</x:v>
      </x:c>
      <x:c r="E1514" s="32" t="n">
        <x:f>'净值底稿'!Q1476</x:f>
        <x:v>4.0988</x:v>
      </x:c>
      <x:c r="F1514" s="33">
        <x:f t="shared" si="870"/>
        <x:v>5.6415561935740932E-4</x:v>
      </x:c>
      <x:c r="G1514" s="33">
        <x:f t="shared" si="871"/>
        <x:v>5.6136992880295722E-4</x:v>
      </x:c>
      <x:c r="H1514" s="33">
        <x:f t="shared" si="872"/>
        <x:v>2.8438175406653166E-4</x:v>
      </x:c>
      <x:c r="I1514" s="33">
        <x:f t="shared" si="873"/>
        <x:v>3.3719200020176032E-2</x:v>
      </x:c>
      <x:c r="J1514" s="34">
        <x:f t="shared" si="874"/>
        <x:v>0.16384186779082394</x:v>
      </x:c>
      <x:c r="K1514" s="34">
        <x:f t="shared" si="875"/>
        <x:v>0.17058266101989938</x:v>
      </x:c>
      <x:c r="L1514" s="34">
        <x:f t="shared" si="876"/>
        <x:v>1.0833085198849277</x:v>
      </x:c>
      <x:c r="M1514" s="34">
        <x:f t="shared" si="877"/>
        <x:v>0.18863693384002339</x:v>
      </x:c>
      <x:c r="N1514" s="34" t="n">
        <x:f t="shared" ref="N1514:N1577" si="886">SUM(J1514:M1514)</x:f>
        <x:v>1.6063699825356743</x:v>
      </x:c>
      <x:c r="O1514" s="35" t="n">
        <x:f t="shared" ref="O1514:O1577" si="887">IFERROR((J1514+K1514)/N1514,0)</x:f>
        <x:v>0.20818649031453526</x:v>
      </x:c>
      <x:c r="P1514" s="26" t="b">
        <x:f t="shared" ref="P1514:P1577" si="888">AND(MONTH(A1514)=12,OR(A1515="",YEAR(A1514)&lt;&gt;YEAR(A1515)))</x:f>
        <x:v>0</x:v>
      </x:c>
      <x:c r="Q1514" s="26" t="b">
        <x:f t="shared" ref="Q1514:Q1577" si="889">AND(MOD(MONTH(A1514),3)=0,OR(A1515="",MONTH(A1514)&lt;&gt;MONTH(A1515)))</x:f>
        <x:v>0</x:v>
      </x:c>
      <x:c r="R1514" s="26" t="b">
        <x:f t="shared" ref="R1514:R1577" si="890">OR(O1514&gt;$E$7,O1514&lt;$E$6)</x:f>
        <x:v>0</x:v>
      </x:c>
      <x:c r="S1514" s="26" t="b">
        <x:f t="shared" si="878"/>
        <x:v>0</x:v>
      </x:c>
      <x:c r="T1514" s="26" t="str">
        <x:f t="shared" si="879"/>
        <x:v>不调</x:v>
      </x:c>
      <x:c r="U1514" s="34" t="n">
        <x:f t="shared" ref="U1514:U1577" si="891">IF(OR(T1514="年末+季度",T1514="季度+动态"),N1514*$E$5/2,IF(T1514="季度",(J1514+K1514)/2,IF(T1514="动态",N1514*$E$5*IF(J1514+K1514=0,0.5,J1514/(J1514+K1514)),J1514)))</x:f>
        <x:v>0.16384186779082394</x:v>
      </x:c>
      <x:c r="V1514" s="34" t="n">
        <x:f t="shared" ref="V1514:V1577" si="892">IF(OR(T1514="年末+季度",T1514="季度+动态"),N1514*$E$5/2,IF(T1514="季度",(J1514+K1514)/2,IF(T1514="动态",N1514*$E$5*IF(J1514+K1514=0,0.5,K1514/(J1514+K1514)),K1514)))</x:f>
        <x:v>0.17058266101989938</x:v>
      </x:c>
      <x:c r="W1514" s="34" t="n">
        <x:f t="shared" ref="W1514:W1577" si="893">IF(OR(T1514="年末+季度",T1514="季度+动态",T1514="动态"),N1514*(1-$E$5)*IF(L1514+M1514=0,$B$7/($B$7+$B$8),L1514/(L1514+M1514)),L1514)</x:f>
        <x:v>1.0833085198849277</x:v>
      </x:c>
      <x:c r="X1514" s="34" t="n">
        <x:f t="shared" ref="X1514:X1577" si="894">IF(OR(T1514="年末+季度",T1514="季度+动态",T1514="动态"),N1514*(1-$E$5)*IF(L1514+M1514=0,$B$8/($B$7+$B$8),M1514/(L1514+M1514)),M1514)</x:f>
        <x:v>0.1886369338400234</x:v>
      </x:c>
      <x:c r="Y1514" s="34">
        <x:f t="shared" si="880"/>
        <x:v>0.99998626710299976</x:v>
      </x:c>
      <x:c r="Z1514" s="34" t="n">
        <x:f t="shared" ref="Z1514:Z1577" si="895">U1514*Y1514</x:f>
        <x:v>0.16383961776732925</x:v>
      </x:c>
      <x:c r="AA1514" s="34" t="n">
        <x:f t="shared" ref="AA1514:AA1577" si="896">V1514*Y1514</x:f>
        <x:v>0.17058031842578558</x:v>
      </x:c>
      <x:c r="AB1514" s="34" t="n">
        <x:f t="shared" ref="AB1514:AB1577" si="897">W1514*Y1514</x:f>
        <x:v>1.0832936429206046</x:v>
      </x:c>
      <x:c r="AC1514" s="34" t="n">
        <x:f t="shared" ref="AC1514:AC1577" si="898">X1514*Y1514</x:f>
        <x:v>0.18863434330844053</x:v>
      </x:c>
      <x:c r="AD1514" s="34" t="n">
        <x:f t="shared" ref="AD1514:AD1577" si="899">SUM(Z1514:AC1514)</x:f>
        <x:v>1.60634792242216</x:v>
      </x:c>
      <x:c r="AE1514" s="34">
        <x:f t="shared" si="881"/>
        <x:v>1.60634792242216</x:v>
      </x:c>
      <x:c r="AF1514" s="33" t="n">
        <x:f t="shared" ref="AF1514:AF1577" si="900">AD1514/AE1514-1</x:f>
        <x:v>0</x:v>
      </x:c>
      <x:c r="AG1514" s="33">
        <x:f t="shared" si="882"/>
        <x:v>4.1427339420123666E-3</x:v>
      </x:c>
      <x:c r="AH1514" s="30">
        <x:f t="shared" si="883"/>
        <x:v>46022</x:v>
      </x:c>
      <x:c r="AI1514" s="36" t="n">
        <x:f t="shared" ref="AI1514:AI1577" si="901">YEAR(A1514)</x:f>
        <x:v>2026</x:v>
      </x:c>
      <x:c r="AJ1514" s="36" t="n">
        <x:f t="shared" ref="AJ1514:AJ1577" si="902">MONTH(A1514)</x:f>
        <x:v>1</x:v>
      </x:c>
      <x:c r="AK1514" s="26" t="n">
        <x:f t="shared" ref="AK1514:AK1577" si="903">IF(MONTH(A1514)&lt;&gt;MONTH(A1515),1,0)</x:f>
        <x:v>0</x:v>
      </x:c>
      <x:c r="AL1514" s="34">
        <x:f t="shared" si="884"/>
        <x:v>1.5439212302122876</x:v>
      </x:c>
      <x:c r="AM1514" s="35" t="str">
        <x:f t="shared" ref="AM1514:AM1577" si="904">IF(AK1514,AD1514/AL1514-1,"")</x:f>
      </x:c>
      <x:c r="AN1514" s="34">
        <x:f t="shared" si="885"/>
        <x:v>1.60634792242216</x:v>
      </x:c>
      <x:c r="AO1514" s="35" t="n">
        <x:f t="shared" ref="AO1514:AO1577" si="905">AD1514/AN1514-1</x:f>
        <x:v>0</x:v>
      </x:c>
      <x:c r="AP1514" s="31" t="n">
        <x:f t="shared" ref="AP1514:AP1577" si="906">IFERROR(SUM(Z1514:AC1514)/AD1514,0)</x:f>
        <x:v>1</x:v>
      </x:c>
      <x:c r="AQ1514" s="26" t="b">
        <x:f t="shared" ref="AQ1514:AQ1577" si="907">AND(B1514&gt;0,C1514&gt;0,D1514&gt;0,E1514&gt;0)</x:f>
        <x:v>1</x:v>
      </x:c>
    </x:row>
    <x:row r="1515">
      <x:c r="A1515" s="30" t="n">
        <x:f>'净值底稿'!A1477</x:f>
        <x:v>46051</x:v>
      </x:c>
      <x:c r="B1515" s="32" t="n">
        <x:f>'净值底稿'!F1477</x:f>
        <x:v>3.9180546929303</x:v>
      </x:c>
      <x:c r="C1515" s="32" t="n">
        <x:f>'净值底稿'!O1477</x:f>
        <x:v>2.0265218581450513</x:v>
      </x:c>
      <x:c r="D1515" s="32" t="n">
        <x:f>'净值底稿'!P1477</x:f>
        <x:v>1.7589</x:v>
      </x:c>
      <x:c r="E1515" s="32" t="n">
        <x:f>'净值底稿'!Q1477</x:f>
        <x:v>4.2992</x:v>
      </x:c>
      <x:c r="F1515" s="33" t="n">
        <x:f t="shared" ref="F1515:F1578" si="908">IFERROR(B1515/B1514-1,0)</x:f>
        <x:v>-0.02743402016433283</x:v>
      </x:c>
      <x:c r="G1515" s="33" t="n">
        <x:f t="shared" ref="G1515:G1578" si="909">IFERROR(C1515/C1514-1,0)</x:f>
        <x:v>-0.008495260458548426</x:v>
      </x:c>
      <x:c r="H1515" s="33" t="n">
        <x:f t="shared" ref="H1515:H1578" si="910">IFERROR(D1515/D1514-1,0)</x:f>
        <x:v>0.00011372036163082022</x:v>
      </x:c>
      <x:c r="I1515" s="33" t="n">
        <x:f t="shared" ref="I1515:I1578" si="911">IFERROR(E1515/E1514-1,0)</x:f>
        <x:v>0.048892358739143216</x:v>
      </x:c>
      <x:c r="J1515" s="34" t="n">
        <x:f t="shared" ref="J1515:J1578" si="912">Z1514*(1+F1515)</x:f>
        <x:v>0.15934483838978375</x:v>
      </x:c>
      <x:c r="K1515" s="34" t="n">
        <x:f t="shared" ref="K1515:K1578" si="913">AA1514*(1+G1515)</x:f>
        <x:v>0.1691311941916564</x:v>
      </x:c>
      <x:c r="L1515" s="34" t="n">
        <x:f t="shared" ref="L1515:L1578" si="914">AB1514*(1+H1515)</x:f>
        <x:v>1.0834168354654299</x:v>
      </x:c>
      <x:c r="M1515" s="34" t="n">
        <x:f t="shared" ref="M1515:M1578" si="915">AC1514*(1+I1515)</x:f>
        <x:v>0.1978571212919995</x:v>
      </x:c>
      <x:c r="N1515" s="34">
        <x:f t="shared" si="886"/>
        <x:v>1.6097499893388696</x:v>
      </x:c>
      <x:c r="O1515" s="35">
        <x:f t="shared" si="887"/>
        <x:v>0.20405406725074526</x:v>
      </x:c>
      <x:c r="P1515" s="26" t="b">
        <x:f t="shared" si="888"/>
        <x:v>0</x:v>
      </x:c>
      <x:c r="Q1515" s="26" t="b">
        <x:f t="shared" si="889"/>
        <x:v>0</x:v>
      </x:c>
      <x:c r="R1515" s="26" t="b">
        <x:f t="shared" si="890"/>
        <x:v>0</x:v>
      </x:c>
      <x:c r="S1515" s="26" t="b">
        <x:f t="shared" ref="S1515:S1578" si="916">AND(OR(P1515,Q1515,R1515),A1515-AH1514&gt;$E$8)</x:f>
        <x:v>0</x:v>
      </x:c>
      <x:c r="T1515" s="26" t="str">
        <x:f t="shared" ref="T1515:T1578" si="917">IF(NOT(OR(P1515,Q1515,R1515)),"不调",IF(NOT(S1515),"间隔规则跳过",IF(P1515,"年末+季度",IF(AND(Q1515,R1515),"季度+动态",IF(Q1515,"季度","动态")))))</x:f>
        <x:v>不调</x:v>
      </x:c>
      <x:c r="U1515" s="34">
        <x:f t="shared" si="891"/>
        <x:v>0.15934483838978375</x:v>
      </x:c>
      <x:c r="V1515" s="34">
        <x:f t="shared" si="892"/>
        <x:v>0.1691311941916564</x:v>
      </x:c>
      <x:c r="W1515" s="34">
        <x:f t="shared" si="893"/>
        <x:v>1.0834168354654299</x:v>
      </x:c>
      <x:c r="X1515" s="34">
        <x:f t="shared" si="894"/>
        <x:v>0.1978571212919995</x:v>
      </x:c>
      <x:c r="Y1515" s="34" t="n">
        <x:f t="shared" ref="Y1515:Y1578" si="918">POWER(1-$H$5,(A1515-A1514)/$H$8)</x:f>
        <x:v>0.9999862671029998</x:v>
      </x:c>
      <x:c r="Z1515" s="34">
        <x:f t="shared" si="895"/>
        <x:v>0.15934265012353063</x:v>
      </x:c>
      <x:c r="AA1515" s="34">
        <x:f t="shared" si="896"/>
        <x:v>0.16912887153038703</x:v>
      </x:c>
      <x:c r="AB1515" s="34">
        <x:f t="shared" si="897"/>
        <x:v>1.0834019570136202</x:v>
      </x:c>
      <x:c r="AC1515" s="34">
        <x:f t="shared" si="898"/>
        <x:v>0.19785440414053204</x:v>
      </x:c>
      <x:c r="AD1515" s="34">
        <x:f t="shared" si="899"/>
        <x:v>1.6097278828080701</x:v>
      </x:c>
      <x:c r="AE1515" s="34" t="n">
        <x:f t="shared" ref="AE1515:AE1578" si="919">MAX(AE1514,AD1515)</x:f>
        <x:v>1.60972788280807</x:v>
      </x:c>
      <x:c r="AF1515" s="33">
        <x:f t="shared" si="900"/>
        <x:v>0</x:v>
      </x:c>
      <x:c r="AG1515" s="33" t="n">
        <x:f t="shared" ref="AG1515:AG1578" si="920">AD1515/AD1514-1</x:f>
        <x:v>0.0021041272184756377</x:v>
      </x:c>
      <x:c r="AH1515" s="30" t="n">
        <x:f t="shared" ref="AH1515:AH1578" si="921">IF(OR(T1515="年末+季度",T1515="季度+动态",T1515="季度",T1515="动态"),A1515,AH1514)</x:f>
        <x:v>46022</x:v>
      </x:c>
      <x:c r="AI1515" s="36">
        <x:f t="shared" si="901"/>
        <x:v>2026</x:v>
      </x:c>
      <x:c r="AJ1515" s="36">
        <x:f t="shared" si="902"/>
        <x:v>1</x:v>
      </x:c>
      <x:c r="AK1515" s="26">
        <x:f t="shared" si="903"/>
        <x:v>0</x:v>
      </x:c>
      <x:c r="AL1515" s="34" t="n">
        <x:f t="shared" ref="AL1515:AL1578" si="922">IF(AK1514,AD1514,AL1514)</x:f>
        <x:v>1.5439212302122876</x:v>
      </x:c>
      <x:c r="AM1515" s="35" t="str">
        <x:f t="shared" si="904"/>
      </x:c>
      <x:c r="AN1515" s="34" t="n">
        <x:f t="shared" ref="AN1515:AN1578" si="923">IF(AI1515&lt;&gt;AI1514,AD1515,MAX(AN1514,AD1515))</x:f>
        <x:v>1.60972788280807</x:v>
      </x:c>
      <x:c r="AO1515" s="35">
        <x:f t="shared" si="905"/>
        <x:v>0</x:v>
      </x:c>
      <x:c r="AP1515" s="31">
        <x:f t="shared" si="906"/>
        <x:v>1</x:v>
      </x:c>
      <x:c r="AQ1515" s="26" t="b">
        <x:f t="shared" si="907"/>
        <x:v>1</x:v>
      </x:c>
    </x:row>
    <x:row r="1516">
      <x:c r="A1516" s="30" t="n">
        <x:f>'净值底稿'!A1478</x:f>
        <x:v>46052</x:v>
      </x:c>
      <x:c r="B1516" s="32" t="n">
        <x:f>'净值底稿'!F1478</x:f>
        <x:v>3.9874874432429497</x:v>
      </x:c>
      <x:c r="C1516" s="32" t="n">
        <x:f>'净值底稿'!O1478</x:f>
        <x:v>2.0129045752261825</x:v>
      </x:c>
      <x:c r="D1516" s="32" t="n">
        <x:f>'净值底稿'!P1478</x:f>
        <x:v>1.7587</x:v>
      </x:c>
      <x:c r="E1516" s="32" t="n">
        <x:f>'净值底稿'!Q1478</x:f>
        <x:v>4.0398</x:v>
      </x:c>
      <x:c r="F1516" s="33">
        <x:f t="shared" si="908"/>
        <x:v>1.7721230496841489E-2</x:v>
      </x:c>
      <x:c r="G1516" s="33">
        <x:f t="shared" si="909"/>
        <x:v>-6.7195341930992303E-3</x:v>
      </x:c>
      <x:c r="H1516" s="33">
        <x:f t="shared" si="910"/>
        <x:v>-1.137074307805408E-4</x:v>
      </x:c>
      <x:c r="I1516" s="33">
        <x:f t="shared" si="911"/>
        <x:v>-6.0336806847785751E-2</x:v>
      </x:c>
      <x:c r="J1516" s="34">
        <x:f t="shared" si="912"/>
        <x:v>0.16216639795434729</x:v>
      </x:c>
      <x:c r="K1516" s="34">
        <x:f t="shared" si="913"/>
        <x:v>0.16799240429509829</x:v>
      </x:c>
      <x:c r="L1516" s="34">
        <x:f t="shared" si="914"/>
        <x:v>1.0832787661605856</x:v>
      </x:c>
      <x:c r="M1516" s="34">
        <x:f t="shared" si="915"/>
        <x:v>0.18591650117392103</x:v>
      </x:c>
      <x:c r="N1516" s="34">
        <x:f t="shared" si="886"/>
        <x:v>1.5993540695839521</x:v>
      </x:c>
      <x:c r="O1516" s="35">
        <x:f t="shared" si="887"/>
        <x:v>0.20643258958620178</x:v>
      </x:c>
      <x:c r="P1516" s="26" t="b">
        <x:f t="shared" si="888"/>
        <x:v>0</x:v>
      </x:c>
      <x:c r="Q1516" s="26" t="b">
        <x:f t="shared" si="889"/>
        <x:v>0</x:v>
      </x:c>
      <x:c r="R1516" s="26" t="b">
        <x:f t="shared" si="890"/>
        <x:v>0</x:v>
      </x:c>
      <x:c r="S1516" s="26" t="b">
        <x:f t="shared" si="916"/>
        <x:v>0</x:v>
      </x:c>
      <x:c r="T1516" s="26" t="str">
        <x:f t="shared" si="917"/>
        <x:v>不调</x:v>
      </x:c>
      <x:c r="U1516" s="34">
        <x:f t="shared" si="891"/>
        <x:v>0.16216639795434729</x:v>
      </x:c>
      <x:c r="V1516" s="34">
        <x:f t="shared" si="892"/>
        <x:v>0.16799240429509829</x:v>
      </x:c>
      <x:c r="W1516" s="34">
        <x:f t="shared" si="893"/>
        <x:v>1.0832787661605856</x:v>
      </x:c>
      <x:c r="X1516" s="34">
        <x:f t="shared" si="894"/>
        <x:v>0.18591650117392103</x:v>
      </x:c>
      <x:c r="Y1516" s="34">
        <x:f t="shared" si="918"/>
        <x:v>0.99998626710299976</x:v>
      </x:c>
      <x:c r="Z1516" s="34">
        <x:f t="shared" si="895"/>
        <x:v>0.16216417093990729</x:v>
      </x:c>
      <x:c r="AA1516" s="34">
        <x:f t="shared" si="896"/>
        <x:v>0.16799009727271327</x:v>
      </x:c>
      <x:c r="AB1516" s="34">
        <x:f t="shared" si="897"/>
        <x:v>1.0832638896048674</x:v>
      </x:c>
      <x:c r="AC1516" s="34">
        <x:f t="shared" si="898"/>
        <x:v>0.18591394800175975</x:v>
      </x:c>
      <x:c r="AD1516" s="34">
        <x:f t="shared" si="899"/>
        <x:v>1.5993321058192478</x:v>
      </x:c>
      <x:c r="AE1516" s="34">
        <x:f t="shared" si="919"/>
        <x:v>1.6097278828080701</x:v>
      </x:c>
      <x:c r="AF1516" s="33">
        <x:f t="shared" si="900"/>
        <x:v>-6.4580958681584866E-3</x:v>
      </x:c>
      <x:c r="AG1516" s="33">
        <x:f t="shared" si="920"/>
        <x:v>-6.4580958681584866E-3</x:v>
      </x:c>
      <x:c r="AH1516" s="30">
        <x:f t="shared" si="921"/>
        <x:v>46022</x:v>
      </x:c>
      <x:c r="AI1516" s="36">
        <x:f t="shared" si="901"/>
        <x:v>2026</x:v>
      </x:c>
      <x:c r="AJ1516" s="36">
        <x:f t="shared" si="902"/>
        <x:v>1</x:v>
      </x:c>
      <x:c r="AK1516" s="26">
        <x:f t="shared" si="903"/>
        <x:v>1</x:v>
      </x:c>
      <x:c r="AL1516" s="34">
        <x:f t="shared" si="922"/>
        <x:v>1.5439212302122876</x:v>
      </x:c>
      <x:c r="AM1516" s="35">
        <x:f t="shared" si="904"/>
        <x:v>3.5889703776753823E-2</x:v>
      </x:c>
      <x:c r="AN1516" s="34">
        <x:f t="shared" si="923"/>
        <x:v>1.6097278828080701</x:v>
      </x:c>
      <x:c r="AO1516" s="35">
        <x:f t="shared" si="905"/>
        <x:v>-6.4580958681584866E-3</x:v>
      </x:c>
      <x:c r="AP1516" s="31">
        <x:f t="shared" si="906"/>
        <x:v>1</x:v>
      </x:c>
      <x:c r="AQ1516" s="26" t="b">
        <x:f t="shared" si="907"/>
        <x:v>1</x:v>
      </x:c>
    </x:row>
    <x:row r="1517">
      <x:c r="A1517" s="30" t="n">
        <x:f>'净值底稿'!A1479</x:f>
        <x:v>46055</x:v>
      </x:c>
      <x:c r="B1517" s="32" t="n">
        <x:f>'净值底稿'!F1479</x:f>
        <x:v>3.8890900883643</x:v>
      </x:c>
      <x:c r="C1517" s="32" t="n">
        <x:f>'净值底稿'!O1479</x:f>
        <x:v>1.9520103424707367</x:v>
      </x:c>
      <x:c r="D1517" s="32" t="n">
        <x:f>'净值底稿'!P1479</x:f>
        <x:v>1.7588</x:v>
      </x:c>
      <x:c r="E1517" s="32" t="n">
        <x:f>'净值底稿'!Q1479</x:f>
        <x:v>3.5806</x:v>
      </x:c>
      <x:c r="F1517" s="33">
        <x:f t="shared" si="908"/>
        <x:v>-2.4676530341278036E-2</x:v>
      </x:c>
      <x:c r="G1517" s="33">
        <x:f t="shared" si="909"/>
        <x:v>-3.0251922274359799E-2</x:v>
      </x:c>
      <x:c r="H1517" s="33">
        <x:f t="shared" si="910"/>
        <x:v>5.6860180815299088E-5</x:v>
      </x:c>
      <x:c r="I1517" s="33">
        <x:f t="shared" si="911"/>
        <x:v>-0.1136689935145303</x:v>
      </x:c>
      <x:c r="J1517" s="34">
        <x:f t="shared" si="912"/>
        <x:v>0.15816252185544047</x:v>
      </x:c>
      <x:c r="K1517" s="34">
        <x:f t="shared" si="913"/>
        <x:v>0.162908073907157</x:v>
      </x:c>
      <x:c r="L1517" s="34">
        <x:f t="shared" si="914"/>
        <x:v>1.0833254841855011</x:v>
      </x:c>
      <x:c r="M1517" s="34">
        <x:f t="shared" si="915"/>
        <x:v>0.16478129665208699</x:v>
      </x:c>
      <x:c r="N1517" s="34">
        <x:f t="shared" si="886"/>
        <x:v>1.5691773766001855</x:v>
      </x:c>
      <x:c r="O1517" s="35">
        <x:f t="shared" si="887"/>
        <x:v>0.20461077284853296</x:v>
      </x:c>
      <x:c r="P1517" s="26" t="b">
        <x:f t="shared" si="888"/>
        <x:v>0</x:v>
      </x:c>
      <x:c r="Q1517" s="26" t="b">
        <x:f t="shared" si="889"/>
        <x:v>0</x:v>
      </x:c>
      <x:c r="R1517" s="26" t="b">
        <x:f t="shared" si="890"/>
        <x:v>0</x:v>
      </x:c>
      <x:c r="S1517" s="26" t="b">
        <x:f t="shared" si="916"/>
        <x:v>0</x:v>
      </x:c>
      <x:c r="T1517" s="26" t="str">
        <x:f t="shared" si="917"/>
        <x:v>不调</x:v>
      </x:c>
      <x:c r="U1517" s="34">
        <x:f t="shared" si="891"/>
        <x:v>0.15816252185544047</x:v>
      </x:c>
      <x:c r="V1517" s="34">
        <x:f t="shared" si="892"/>
        <x:v>0.162908073907157</x:v>
      </x:c>
      <x:c r="W1517" s="34">
        <x:f t="shared" si="893"/>
        <x:v>1.0833254841855011</x:v>
      </x:c>
      <x:c r="X1517" s="34">
        <x:f t="shared" si="894"/>
        <x:v>0.16478129665208699</x:v>
      </x:c>
      <x:c r="Y1517" s="34">
        <x:f t="shared" si="918"/>
        <x:v>0.99995880187477393</x:v>
      </x:c>
      <x:c r="Z1517" s="34">
        <x:f t="shared" si="895"/>
        <x:v>0.15815600585605899</x:v>
      </x:c>
      <x:c r="AA1517" s="34">
        <x:f t="shared" si="896"/>
        <x:v>0.16290136239992783</x:v>
      </x:c>
      <x:c r="AB1517" s="34">
        <x:f t="shared" si="897"/>
        <x:v>1.083280853206543</x:v>
      </x:c>
      <x:c r="AC1517" s="34">
        <x:f t="shared" si="898"/>
        <x:v>0.1647745079715926</x:v>
      </x:c>
      <x:c r="AD1517" s="34">
        <x:f t="shared" si="899"/>
        <x:v>1.5691127294341223</x:v>
      </x:c>
      <x:c r="AE1517" s="34">
        <x:f t="shared" si="919"/>
        <x:v>1.6097278828080701</x:v>
      </x:c>
      <x:c r="AF1517" s="33">
        <x:f t="shared" si="900"/>
        <x:v>-2.5231067814453945E-2</x:v>
      </x:c>
      <x:c r="AG1517" s="33">
        <x:f t="shared" si="920"/>
        <x:v>-1.8894997652564416E-2</x:v>
      </x:c>
      <x:c r="AH1517" s="30">
        <x:f t="shared" si="921"/>
        <x:v>46022</x:v>
      </x:c>
      <x:c r="AI1517" s="36">
        <x:f t="shared" si="901"/>
        <x:v>2026</x:v>
      </x:c>
      <x:c r="AJ1517" s="36">
        <x:f t="shared" si="902"/>
        <x:v>2</x:v>
      </x:c>
      <x:c r="AK1517" s="26">
        <x:f t="shared" si="903"/>
        <x:v>0</x:v>
      </x:c>
      <x:c r="AL1517" s="34">
        <x:f t="shared" si="922"/>
        <x:v>1.5993321058192478</x:v>
      </x:c>
      <x:c r="AM1517" s="35" t="str">
        <x:f t="shared" si="904"/>
      </x:c>
      <x:c r="AN1517" s="34">
        <x:f t="shared" si="923"/>
        <x:v>1.6097278828080701</x:v>
      </x:c>
      <x:c r="AO1517" s="35">
        <x:f t="shared" si="905"/>
        <x:v>-2.5231067814453945E-2</x:v>
      </x:c>
      <x:c r="AP1517" s="31">
        <x:f t="shared" si="906"/>
        <x:v>1</x:v>
      </x:c>
      <x:c r="AQ1517" s="26" t="b">
        <x:f t="shared" si="907"/>
        <x:v>1</x:v>
      </x:c>
    </x:row>
    <x:row r="1518">
      <x:c r="A1518" s="30" t="n">
        <x:f>'净值底稿'!A1480</x:f>
        <x:v>46056</x:v>
      </x:c>
      <x:c r="B1518" s="32" t="n">
        <x:f>'净值底稿'!F1480</x:f>
        <x:v>3.9347208400906</x:v>
      </x:c>
      <x:c r="C1518" s="32" t="n">
        <x:f>'净值底稿'!O1480</x:f>
        <x:v>1.9972166915413778</x:v>
      </x:c>
      <x:c r="D1518" s="32" t="n">
        <x:f>'净值底稿'!P1480</x:f>
        <x:v>1.7585</x:v>
      </x:c>
      <x:c r="E1518" s="32" t="n">
        <x:f>'净值底稿'!Q1480</x:f>
        <x:v>3.8065</x:v>
      </x:c>
      <x:c r="F1518" s="33">
        <x:f t="shared" si="908"/>
        <x:v>1.1733014841394995E-2</x:v>
      </x:c>
      <x:c r="G1518" s="33">
        <x:f t="shared" si="909"/>
        <x:v>2.3158867597710353E-2</x:v>
      </x:c>
      <x:c r="H1518" s="33">
        <x:f t="shared" si="910"/>
        <x:v>-1.7057084375704523E-4</x:v>
      </x:c>
      <x:c r="I1518" s="33">
        <x:f t="shared" si="911"/>
        <x:v>6.3089984918728748E-2</x:v>
      </x:c>
      <x:c r="J1518" s="34">
        <x:f t="shared" si="912"/>
        <x:v>0.1600116526200239</x:v>
      </x:c>
      <x:c r="K1518" s="34">
        <x:f t="shared" si="913"/>
        <x:v>0.1666739734832344</x:v>
      </x:c>
      <x:c r="L1518" s="34">
        <x:f t="shared" si="914"/>
        <x:v>1.0830960770773856</x:v>
      </x:c>
      <x:c r="M1518" s="34">
        <x:f t="shared" si="915"/>
        <x:v>0.17517012919451133</x:v>
      </x:c>
      <x:c r="N1518" s="34">
        <x:f t="shared" si="886"/>
        <x:v>1.5849518323751552</x:v>
      </x:c>
      <x:c r="O1518" s="35">
        <x:f t="shared" si="887"/>
        <x:v>0.20611706894189855</x:v>
      </x:c>
      <x:c r="P1518" s="26" t="b">
        <x:f t="shared" si="888"/>
        <x:v>0</x:v>
      </x:c>
      <x:c r="Q1518" s="26" t="b">
        <x:f t="shared" si="889"/>
        <x:v>0</x:v>
      </x:c>
      <x:c r="R1518" s="26" t="b">
        <x:f t="shared" si="890"/>
        <x:v>0</x:v>
      </x:c>
      <x:c r="S1518" s="26" t="b">
        <x:f t="shared" si="916"/>
        <x:v>0</x:v>
      </x:c>
      <x:c r="T1518" s="26" t="str">
        <x:f t="shared" si="917"/>
        <x:v>不调</x:v>
      </x:c>
      <x:c r="U1518" s="34">
        <x:f t="shared" si="891"/>
        <x:v>0.1600116526200239</x:v>
      </x:c>
      <x:c r="V1518" s="34">
        <x:f t="shared" si="892"/>
        <x:v>0.1666739734832344</x:v>
      </x:c>
      <x:c r="W1518" s="34">
        <x:f t="shared" si="893"/>
        <x:v>1.0830960770773856</x:v>
      </x:c>
      <x:c r="X1518" s="34">
        <x:f t="shared" si="894"/>
        <x:v>0.17517012919451133</x:v>
      </x:c>
      <x:c r="Y1518" s="34">
        <x:f t="shared" si="918"/>
        <x:v>0.99998626710299976</x:v>
      </x:c>
      <x:c r="Z1518" s="34">
        <x:f t="shared" si="895"/>
        <x:v>0.16000945519647963</x:v>
      </x:c>
      <x:c r="AA1518" s="34">
        <x:f t="shared" si="896"/>
        <x:v>0.16667168456672393</x:v>
      </x:c>
      <x:c r="AB1518" s="34">
        <x:f t="shared" si="897"/>
        <x:v>1.0830812030305177</x:v>
      </x:c>
      <x:c r="AC1518" s="34">
        <x:f t="shared" si="898"/>
        <x:v>0.17516772360116958</x:v>
      </x:c>
      <x:c r="AD1518" s="34">
        <x:f t="shared" si="899"/>
        <x:v>1.5849300663948906</x:v>
      </x:c>
      <x:c r="AE1518" s="34">
        <x:f t="shared" si="919"/>
        <x:v>1.6097278828080701</x:v>
      </x:c>
      <x:c r="AF1518" s="33">
        <x:f t="shared" si="900"/>
        <x:v>-1.5404974143779615E-2</x:v>
      </x:c>
      <x:c r="AG1518" s="33">
        <x:f t="shared" si="920"/>
        <x:v>1.0080433778950182E-2</x:v>
      </x:c>
      <x:c r="AH1518" s="30">
        <x:f t="shared" si="921"/>
        <x:v>46022</x:v>
      </x:c>
      <x:c r="AI1518" s="36">
        <x:f t="shared" si="901"/>
        <x:v>2026</x:v>
      </x:c>
      <x:c r="AJ1518" s="36">
        <x:f t="shared" si="902"/>
        <x:v>2</x:v>
      </x:c>
      <x:c r="AK1518" s="26">
        <x:f t="shared" si="903"/>
        <x:v>0</x:v>
      </x:c>
      <x:c r="AL1518" s="34">
        <x:f t="shared" si="922"/>
        <x:v>1.5993321058192478</x:v>
      </x:c>
      <x:c r="AM1518" s="35" t="str">
        <x:f t="shared" si="904"/>
      </x:c>
      <x:c r="AN1518" s="34">
        <x:f t="shared" si="923"/>
        <x:v>1.6097278828080701</x:v>
      </x:c>
      <x:c r="AO1518" s="35">
        <x:f t="shared" si="905"/>
        <x:v>-1.5404974143779615E-2</x:v>
      </x:c>
      <x:c r="AP1518" s="31">
        <x:f t="shared" si="906"/>
        <x:v>1</x:v>
      </x:c>
      <x:c r="AQ1518" s="26" t="b">
        <x:f t="shared" si="907"/>
        <x:v>1</x:v>
      </x:c>
    </x:row>
    <x:row r="1519">
      <x:c r="A1519" s="30" t="n">
        <x:f>'净值底稿'!A1481</x:f>
        <x:v>46057</x:v>
      </x:c>
      <x:c r="B1519" s="32" t="n">
        <x:f>'净值底稿'!F1481</x:f>
        <x:v>3.860613324712025</x:v>
      </x:c>
      <x:c r="C1519" s="32" t="n">
        <x:f>'净值底稿'!O1481</x:f>
        <x:v>2.004033440146485</x:v>
      </x:c>
      <x:c r="D1519" s="32" t="n">
        <x:f>'净值底稿'!P1481</x:f>
        <x:v>1.7584</x:v>
      </x:c>
      <x:c r="E1519" s="32" t="n">
        <x:f>'净值底稿'!Q1481</x:f>
        <x:v>3.9535</x:v>
      </x:c>
      <x:c r="F1519" s="33">
        <x:f t="shared" si="908"/>
        <x:v>-1.8834249846519935E-2</x:v>
      </x:c>
      <x:c r="G1519" s="33">
        <x:f t="shared" si="909"/>
        <x:v>3.4131241912696009E-3</x:v>
      </x:c>
      <x:c r="H1519" s="33">
        <x:f t="shared" si="910"/>
        <x:v>-5.686664771109573E-5</x:v>
      </x:c>
      <x:c r="I1519" s="33">
        <x:f t="shared" si="911"/>
        <x:v>3.8618153159069912E-2</x:v>
      </x:c>
      <x:c r="J1519" s="34">
        <x:f t="shared" si="912"/>
        <x:v>0.1569957971395036</x:v>
      </x:c>
      <x:c r="K1519" s="34">
        <x:f t="shared" si="913"/>
        <x:v>0.16724055572531826</x:v>
      </x:c>
      <x:c r="L1519" s="34">
        <x:f t="shared" si="914"/>
        <x:v>1.0830196118333024</x:v>
      </x:c>
      <x:c r="M1519" s="34">
        <x:f t="shared" si="915"/>
        <x:v>0.18193237757972516</x:v>
      </x:c>
      <x:c r="N1519" s="34">
        <x:f t="shared" si="886"/>
        <x:v>1.5891883422778494</x:v>
      </x:c>
      <x:c r="O1519" s="35">
        <x:f t="shared" si="887"/>
        <x:v>0.20402638519238098</x:v>
      </x:c>
      <x:c r="P1519" s="26" t="b">
        <x:f t="shared" si="888"/>
        <x:v>0</x:v>
      </x:c>
      <x:c r="Q1519" s="26" t="b">
        <x:f t="shared" si="889"/>
        <x:v>0</x:v>
      </x:c>
      <x:c r="R1519" s="26" t="b">
        <x:f t="shared" si="890"/>
        <x:v>0</x:v>
      </x:c>
      <x:c r="S1519" s="26" t="b">
        <x:f t="shared" si="916"/>
        <x:v>0</x:v>
      </x:c>
      <x:c r="T1519" s="26" t="str">
        <x:f t="shared" si="917"/>
        <x:v>不调</x:v>
      </x:c>
      <x:c r="U1519" s="34">
        <x:f t="shared" si="891"/>
        <x:v>0.1569957971395036</x:v>
      </x:c>
      <x:c r="V1519" s="34">
        <x:f t="shared" si="892"/>
        <x:v>0.16724055572531826</x:v>
      </x:c>
      <x:c r="W1519" s="34">
        <x:f t="shared" si="893"/>
        <x:v>1.0830196118333024</x:v>
      </x:c>
      <x:c r="X1519" s="34">
        <x:f t="shared" si="894"/>
        <x:v>0.18193237757972516</x:v>
      </x:c>
      <x:c r="Y1519" s="34">
        <x:f t="shared" si="918"/>
        <x:v>0.99998626710299976</x:v>
      </x:c>
      <x:c r="Z1519" s="34">
        <x:f t="shared" si="895"/>
        <x:v>0.156993641132392</x:v>
      </x:c>
      <x:c r="AA1519" s="34">
        <x:f t="shared" si="896"/>
        <x:v>0.16723825902799222</x:v>
      </x:c>
      <x:c r="AB1519" s="34">
        <x:f t="shared" si="897"/>
        <x:v>1.0830047388365238</x:v>
      </x:c>
      <x:c r="AC1519" s="34">
        <x:f t="shared" si="898"/>
        <x:v>0.18192987912112285</x:v>
      </x:c>
      <x:c r="AD1519" s="34">
        <x:f t="shared" si="899"/>
        <x:v>1.5891665181180308</x:v>
      </x:c>
      <x:c r="AE1519" s="34">
        <x:f t="shared" si="919"/>
        <x:v>1.6097278828080701</x:v>
      </x:c>
      <x:c r="AF1519" s="33">
        <x:f t="shared" si="900"/>
        <x:v>-1.2773192854292459E-2</x:v>
      </x:c>
      <x:c r="AG1519" s="33">
        <x:f t="shared" si="920"/>
        <x:v>2.672958140529369E-3</x:v>
      </x:c>
      <x:c r="AH1519" s="30">
        <x:f t="shared" si="921"/>
        <x:v>46022</x:v>
      </x:c>
      <x:c r="AI1519" s="36">
        <x:f t="shared" si="901"/>
        <x:v>2026</x:v>
      </x:c>
      <x:c r="AJ1519" s="36">
        <x:f t="shared" si="902"/>
        <x:v>2</x:v>
      </x:c>
      <x:c r="AK1519" s="26">
        <x:f t="shared" si="903"/>
        <x:v>0</x:v>
      </x:c>
      <x:c r="AL1519" s="34">
        <x:f t="shared" si="922"/>
        <x:v>1.5993321058192478</x:v>
      </x:c>
      <x:c r="AM1519" s="35" t="str">
        <x:f t="shared" si="904"/>
      </x:c>
      <x:c r="AN1519" s="34">
        <x:f t="shared" si="923"/>
        <x:v>1.6097278828080701</x:v>
      </x:c>
      <x:c r="AO1519" s="35">
        <x:f t="shared" si="905"/>
        <x:v>-1.2773192854292459E-2</x:v>
      </x:c>
      <x:c r="AP1519" s="31">
        <x:f t="shared" si="906"/>
        <x:v>1</x:v>
      </x:c>
      <x:c r="AQ1519" s="26" t="b">
        <x:f t="shared" si="907"/>
        <x:v>1</x:v>
      </x:c>
    </x:row>
    <x:row r="1520">
      <x:c r="A1520" s="30" t="n">
        <x:f>'净值底稿'!A1482</x:f>
        <x:v>46058</x:v>
      </x:c>
      <x:c r="B1520" s="32" t="n">
        <x:f>'净值底稿'!F1482</x:f>
        <x:v>3.8063628808163252</x:v>
      </x:c>
      <x:c r="C1520" s="32" t="n">
        <x:f>'净值底稿'!O1482</x:f>
        <x:v>1.9782809504948962</x:v>
      </x:c>
      <x:c r="D1520" s="32" t="n">
        <x:f>'净值底稿'!P1482</x:f>
        <x:v>1.7591</x:v>
      </x:c>
      <x:c r="E1520" s="32" t="n">
        <x:f>'净值底稿'!Q1482</x:f>
        <x:v>3.8375</x:v>
      </x:c>
      <x:c r="F1520" s="33">
        <x:f t="shared" si="908"/>
        <x:v>-1.4052286342286502E-2</x:v>
      </x:c>
      <x:c r="G1520" s="33">
        <x:f t="shared" si="909"/>
        <x:v>-1.2850329308729869E-2</x:v>
      </x:c>
      <x:c r="H1520" s="33">
        <x:f t="shared" si="910"/>
        <x:v>3.9808917197459159E-4</x:v>
      </x:c>
      <x:c r="I1520" s="33">
        <x:f t="shared" si="911"/>
        <x:v>-2.934109017326425E-2</x:v>
      </x:c>
      <x:c r="J1520" s="34">
        <x:f t="shared" si="912"/>
        <x:v>0.15478752153328146</x:v>
      </x:c>
      <x:c r="K1520" s="34">
        <x:f t="shared" si="913"/>
        <x:v>0.16508919232646385</x:v>
      </x:c>
      <x:c r="L1520" s="34">
        <x:f t="shared" si="914"/>
        <x:v>1.0834358712962517</x:v>
      </x:c>
      <x:c r="M1520" s="34">
        <x:f t="shared" si="915"/>
        <x:v>0.17659185813261891</x:v>
      </x:c>
      <x:c r="N1520" s="34">
        <x:f t="shared" si="886"/>
        <x:v>1.579904443288616</x:v>
      </x:c>
      <x:c r="O1520" s="35">
        <x:f t="shared" si="887"/>
        <x:v>0.20246586128583374</x:v>
      </x:c>
      <x:c r="P1520" s="26" t="b">
        <x:f t="shared" si="888"/>
        <x:v>0</x:v>
      </x:c>
      <x:c r="Q1520" s="26" t="b">
        <x:f t="shared" si="889"/>
        <x:v>0</x:v>
      </x:c>
      <x:c r="R1520" s="26" t="b">
        <x:f t="shared" si="890"/>
        <x:v>0</x:v>
      </x:c>
      <x:c r="S1520" s="26" t="b">
        <x:f t="shared" si="916"/>
        <x:v>0</x:v>
      </x:c>
      <x:c r="T1520" s="26" t="str">
        <x:f t="shared" si="917"/>
        <x:v>不调</x:v>
      </x:c>
      <x:c r="U1520" s="34">
        <x:f t="shared" si="891"/>
        <x:v>0.15478752153328146</x:v>
      </x:c>
      <x:c r="V1520" s="34">
        <x:f t="shared" si="892"/>
        <x:v>0.16508919232646385</x:v>
      </x:c>
      <x:c r="W1520" s="34">
        <x:f t="shared" si="893"/>
        <x:v>1.0834358712962517</x:v>
      </x:c>
      <x:c r="X1520" s="34">
        <x:f t="shared" si="894"/>
        <x:v>0.17659185813261891</x:v>
      </x:c>
      <x:c r="Y1520" s="34">
        <x:f t="shared" si="918"/>
        <x:v>0.99998626710299976</x:v>
      </x:c>
      <x:c r="Z1520" s="34">
        <x:f t="shared" si="895"/>
        <x:v>0.15478539585219131</x:v>
      </x:c>
      <x:c r="AA1520" s="34">
        <x:f t="shared" si="896"/>
        <x:v>0.16508692517358978</x:v>
      </x:c>
      <x:c r="AB1520" s="34">
        <x:f t="shared" si="897"/>
        <x:v>1.0834209925830249</x:v>
      </x:c>
      <x:c r="AC1520" s="34">
        <x:f t="shared" si="898"/>
        <x:v>0.17658943301482008</x:v>
      </x:c>
      <x:c r="AD1520" s="34">
        <x:f t="shared" si="899"/>
        <x:v>1.5798827466236263</x:v>
      </x:c>
      <x:c r="AE1520" s="34">
        <x:f t="shared" si="919"/>
        <x:v>1.6097278828080701</x:v>
      </x:c>
      <x:c r="AF1520" s="33">
        <x:f t="shared" si="900"/>
        <x:v>-1.8540485322513511E-2</x:v>
      </x:c>
      <x:c r="AG1520" s="33">
        <x:f t="shared" si="920"/>
        <x:v>-5.8419123411930229E-3</x:v>
      </x:c>
      <x:c r="AH1520" s="30">
        <x:f t="shared" si="921"/>
        <x:v>46022</x:v>
      </x:c>
      <x:c r="AI1520" s="36">
        <x:f t="shared" si="901"/>
        <x:v>2026</x:v>
      </x:c>
      <x:c r="AJ1520" s="36">
        <x:f t="shared" si="902"/>
        <x:v>2</x:v>
      </x:c>
      <x:c r="AK1520" s="26">
        <x:f t="shared" si="903"/>
        <x:v>0</x:v>
      </x:c>
      <x:c r="AL1520" s="34">
        <x:f t="shared" si="922"/>
        <x:v>1.5993321058192478</x:v>
      </x:c>
      <x:c r="AM1520" s="35" t="str">
        <x:f t="shared" si="904"/>
      </x:c>
      <x:c r="AN1520" s="34">
        <x:f t="shared" si="923"/>
        <x:v>1.6097278828080701</x:v>
      </x:c>
      <x:c r="AO1520" s="35">
        <x:f t="shared" si="905"/>
        <x:v>-1.8540485322513511E-2</x:v>
      </x:c>
      <x:c r="AP1520" s="31">
        <x:f t="shared" si="906"/>
        <x:v>1</x:v>
      </x:c>
      <x:c r="AQ1520" s="26" t="b">
        <x:f t="shared" si="907"/>
        <x:v>1</x:v>
      </x:c>
    </x:row>
    <x:row r="1521">
      <x:c r="A1521" s="30" t="n">
        <x:f>'净值底稿'!A1483</x:f>
        <x:v>46059</x:v>
      </x:c>
      <x:c r="B1521" s="32" t="n">
        <x:f>'净值底稿'!F1483</x:f>
        <x:v>3.7734596767247</x:v>
      </x:c>
      <x:c r="C1521" s="32" t="n">
        <x:f>'净值底稿'!O1483</x:f>
        <x:v>1.979821182827926</x:v>
      </x:c>
      <x:c r="D1521" s="32" t="n">
        <x:f>'净值底稿'!P1483</x:f>
        <x:v>1.7603</x:v>
      </x:c>
      <x:c r="E1521" s="32" t="n">
        <x:f>'净值底稿'!Q1483</x:f>
        <x:v>3.7946</x:v>
      </x:c>
      <x:c r="F1521" s="33">
        <x:f t="shared" si="908"/>
        <x:v>-8.6442635980541471E-3</x:v>
      </x:c>
      <x:c r="G1521" s="33">
        <x:f t="shared" si="909"/>
        <x:v>7.7857107841250439E-4</x:v>
      </x:c>
      <x:c r="H1521" s="33">
        <x:f t="shared" si="910"/>
        <x:v>6.8216701722456641E-4</x:v>
      </x:c>
      <x:c r="I1521" s="33">
        <x:f t="shared" si="911"/>
        <x:v>-1.1179153094462491E-2</x:v>
      </x:c>
      <x:c r="J1521" s="34">
        <x:f t="shared" si="912"/>
        <x:v>0.15344739008931582</x:v>
      </x:c>
      <x:c r="K1521" s="34">
        <x:f t="shared" si="913"/>
        <x:v>0.16521545707895399</x:v>
      </x:c>
      <x:c r="L1521" s="34">
        <x:f t="shared" si="914"/>
        <x:v>1.0841600666499338</x:v>
      </x:c>
      <x:c r="M1521" s="34">
        <x:f t="shared" si="915"/>
        <x:v>0.17461531270828307</x:v>
      </x:c>
      <x:c r="N1521" s="34">
        <x:f t="shared" si="886"/>
        <x:v>1.5774382265264866</x:v>
      </x:c>
      <x:c r="O1521" s="35">
        <x:f t="shared" si="887"/>
        <x:v>0.20201288507503984</x:v>
      </x:c>
      <x:c r="P1521" s="26" t="b">
        <x:f t="shared" si="888"/>
        <x:v>0</x:v>
      </x:c>
      <x:c r="Q1521" s="26" t="b">
        <x:f t="shared" si="889"/>
        <x:v>0</x:v>
      </x:c>
      <x:c r="R1521" s="26" t="b">
        <x:f t="shared" si="890"/>
        <x:v>0</x:v>
      </x:c>
      <x:c r="S1521" s="26" t="b">
        <x:f t="shared" si="916"/>
        <x:v>0</x:v>
      </x:c>
      <x:c r="T1521" s="26" t="str">
        <x:f t="shared" si="917"/>
        <x:v>不调</x:v>
      </x:c>
      <x:c r="U1521" s="34">
        <x:f t="shared" si="891"/>
        <x:v>0.15344739008931582</x:v>
      </x:c>
      <x:c r="V1521" s="34">
        <x:f t="shared" si="892"/>
        <x:v>0.16521545707895399</x:v>
      </x:c>
      <x:c r="W1521" s="34">
        <x:f t="shared" si="893"/>
        <x:v>1.0841600666499338</x:v>
      </x:c>
      <x:c r="X1521" s="34">
        <x:f t="shared" si="894"/>
        <x:v>0.17461531270828307</x:v>
      </x:c>
      <x:c r="Y1521" s="34">
        <x:f t="shared" si="918"/>
        <x:v>0.99998626710299976</x:v>
      </x:c>
      <x:c r="Z1521" s="34">
        <x:f t="shared" si="895"/>
        <x:v>0.15344528281211278</x:v>
      </x:c>
      <x:c r="AA1521" s="34">
        <x:f t="shared" si="896"/>
        <x:v>0.16521318819209907</x:v>
      </x:c>
      <x:c r="AB1521" s="34">
        <x:f t="shared" si="897"/>
        <x:v>1.0841451779914066</x:v>
      </x:c>
      <x:c r="AC1521" s="34">
        <x:f t="shared" si="898"/>
        <x:v>0.17461291473417898</x:v>
      </x:c>
      <x:c r="AD1521" s="34">
        <x:f t="shared" si="899"/>
        <x:v>1.5774165637297977</x:v>
      </x:c>
      <x:c r="AE1521" s="34">
        <x:f t="shared" si="919"/>
        <x:v>1.6097278828080701</x:v>
      </x:c>
      <x:c r="AF1521" s="33">
        <x:f t="shared" si="900"/>
        <x:v>-2.0072534882049409E-2</x:v>
      </x:c>
      <x:c r="AG1521" s="33">
        <x:f t="shared" si="920"/>
        <x:v>-1.5609910919649472E-3</x:v>
      </x:c>
      <x:c r="AH1521" s="30">
        <x:f t="shared" si="921"/>
        <x:v>46022</x:v>
      </x:c>
      <x:c r="AI1521" s="36">
        <x:f t="shared" si="901"/>
        <x:v>2026</x:v>
      </x:c>
      <x:c r="AJ1521" s="36">
        <x:f t="shared" si="902"/>
        <x:v>2</x:v>
      </x:c>
      <x:c r="AK1521" s="26">
        <x:f t="shared" si="903"/>
        <x:v>0</x:v>
      </x:c>
      <x:c r="AL1521" s="34">
        <x:f t="shared" si="922"/>
        <x:v>1.5993321058192478</x:v>
      </x:c>
      <x:c r="AM1521" s="35" t="str">
        <x:f t="shared" si="904"/>
      </x:c>
      <x:c r="AN1521" s="34">
        <x:f t="shared" si="923"/>
        <x:v>1.6097278828080701</x:v>
      </x:c>
      <x:c r="AO1521" s="35">
        <x:f t="shared" si="905"/>
        <x:v>-2.0072534882049409E-2</x:v>
      </x:c>
      <x:c r="AP1521" s="31">
        <x:f t="shared" si="906"/>
        <x:v>1</x:v>
      </x:c>
      <x:c r="AQ1521" s="26" t="b">
        <x:f t="shared" si="907"/>
        <x:v>1</x:v>
      </x:c>
    </x:row>
    <x:row r="1522">
      <x:c r="A1522" s="30" t="n">
        <x:f>'净值底稿'!A1484</x:f>
        <x:v>46062</x:v>
      </x:c>
      <x:c r="B1522" s="32" t="n">
        <x:f>'净值底稿'!F1484</x:f>
        <x:v>3.897452004718325</x:v>
      </x:c>
      <x:c r="C1522" s="32" t="n">
        <x:f>'净值底稿'!O1484</x:f>
        <x:v>2.0148526405147855</x:v>
      </x:c>
      <x:c r="D1522" s="32" t="n">
        <x:f>'净值底稿'!P1484</x:f>
        <x:v>1.7614</x:v>
      </x:c>
      <x:c r="E1522" s="32" t="n">
        <x:f>'净值底稿'!Q1484</x:f>
        <x:v>3.8737</x:v>
      </x:c>
      <x:c r="F1522" s="33">
        <x:f t="shared" si="908"/>
        <x:v>3.2859057368077815E-2</x:v>
      </x:c>
      <x:c r="G1522" s="33">
        <x:f t="shared" si="909"/>
        <x:v>1.7694253395562409E-2</x:v>
      </x:c>
      <x:c r="H1522" s="33">
        <x:f t="shared" si="910"/>
        <x:v>6.2489348406535861E-4</x:v>
      </x:c>
      <x:c r="I1522" s="33">
        <x:f t="shared" si="911"/>
        <x:v>2.0845411901122546E-2</x:v>
      </x:c>
      <x:c r="J1522" s="34">
        <x:f t="shared" si="912"/>
        <x:v>0.15848735016289692</x:v>
      </x:c>
      <x:c r="K1522" s="34">
        <x:f t="shared" si="913"/>
        <x:v>0.16813651220825881</x:v>
      </x:c>
      <x:c r="L1522" s="34">
        <x:f t="shared" si="914"/>
        <x:v>1.0848226532489142</x:v>
      </x:c>
      <x:c r="M1522" s="34">
        <x:f t="shared" si="915"/>
        <x:v>0.17825279286506854</x:v>
      </x:c>
      <x:c r="N1522" s="34">
        <x:f t="shared" si="886"/>
        <x:v>1.5896993084851385</x:v>
      </x:c>
      <x:c r="O1522" s="35">
        <x:f t="shared" si="887"/>
        <x:v>0.20546266871211211</x:v>
      </x:c>
      <x:c r="P1522" s="26" t="b">
        <x:f t="shared" si="888"/>
        <x:v>0</x:v>
      </x:c>
      <x:c r="Q1522" s="26" t="b">
        <x:f t="shared" si="889"/>
        <x:v>0</x:v>
      </x:c>
      <x:c r="R1522" s="26" t="b">
        <x:f t="shared" si="890"/>
        <x:v>0</x:v>
      </x:c>
      <x:c r="S1522" s="26" t="b">
        <x:f t="shared" si="916"/>
        <x:v>0</x:v>
      </x:c>
      <x:c r="T1522" s="26" t="str">
        <x:f t="shared" si="917"/>
        <x:v>不调</x:v>
      </x:c>
      <x:c r="U1522" s="34">
        <x:f t="shared" si="891"/>
        <x:v>0.15848735016289692</x:v>
      </x:c>
      <x:c r="V1522" s="34">
        <x:f t="shared" si="892"/>
        <x:v>0.16813651220825881</x:v>
      </x:c>
      <x:c r="W1522" s="34">
        <x:f t="shared" si="893"/>
        <x:v>1.0848226532489142</x:v>
      </x:c>
      <x:c r="X1522" s="34">
        <x:f t="shared" si="894"/>
        <x:v>0.17825279286506854</x:v>
      </x:c>
      <x:c r="Y1522" s="34">
        <x:f t="shared" si="918"/>
        <x:v>0.99995880187477393</x:v>
      </x:c>
      <x:c r="Z1522" s="34">
        <x:f t="shared" si="895"/>
        <x:v>0.15848082078119816</x:v>
      </x:c>
      <x:c r="AA1522" s="34">
        <x:f t="shared" si="896"/>
        <x:v>0.16812958529917379</x:v>
      </x:c>
      <x:c r="AB1522" s="34">
        <x:f t="shared" si="897"/>
        <x:v>1.0847779605893977</x:v>
      </x:c>
      <x:c r="AC1522" s="34">
        <x:f t="shared" si="898"/>
        <x:v>0.17824544918418619</x:v>
      </x:c>
      <x:c r="AD1522" s="34">
        <x:f t="shared" si="899"/>
        <x:v>1.589633815853956</x:v>
      </x:c>
      <x:c r="AE1522" s="34">
        <x:f t="shared" si="919"/>
        <x:v>1.6097278828080701</x:v>
      </x:c>
      <x:c r="AF1522" s="33">
        <x:f t="shared" si="900"/>
        <x:v>-1.2482896748400307E-2</x:v>
      </x:c>
      <x:c r="AG1522" s="33">
        <x:f t="shared" si="920"/>
        <x:v>7.7451019629657392E-3</x:v>
      </x:c>
      <x:c r="AH1522" s="30">
        <x:f t="shared" si="921"/>
        <x:v>46022</x:v>
      </x:c>
      <x:c r="AI1522" s="36">
        <x:f t="shared" si="901"/>
        <x:v>2026</x:v>
      </x:c>
      <x:c r="AJ1522" s="36">
        <x:f t="shared" si="902"/>
        <x:v>2</x:v>
      </x:c>
      <x:c r="AK1522" s="26">
        <x:f t="shared" si="903"/>
        <x:v>0</x:v>
      </x:c>
      <x:c r="AL1522" s="34">
        <x:f t="shared" si="922"/>
        <x:v>1.5993321058192478</x:v>
      </x:c>
      <x:c r="AM1522" s="35" t="str">
        <x:f t="shared" si="904"/>
      </x:c>
      <x:c r="AN1522" s="34">
        <x:f t="shared" si="923"/>
        <x:v>1.6097278828080701</x:v>
      </x:c>
      <x:c r="AO1522" s="35">
        <x:f t="shared" si="905"/>
        <x:v>-1.2482896748400307E-2</x:v>
      </x:c>
      <x:c r="AP1522" s="31">
        <x:f t="shared" si="906"/>
        <x:v>1</x:v>
      </x:c>
      <x:c r="AQ1522" s="26" t="b">
        <x:f t="shared" si="907"/>
        <x:v>1</x:v>
      </x:c>
    </x:row>
    <x:row r="1523">
      <x:c r="A1523" s="30" t="n">
        <x:f>'净值底稿'!A1485</x:f>
        <x:v>46063</x:v>
      </x:c>
      <x:c r="B1523" s="32" t="n">
        <x:f>'净值底稿'!F1485</x:f>
        <x:v>3.9030022066168497</x:v>
      </x:c>
      <x:c r="C1523" s="32" t="n">
        <x:f>'净值底稿'!O1485</x:f>
        <x:v>2.018201652786767</x:v>
      </x:c>
      <x:c r="D1523" s="32" t="n">
        <x:f>'净值底稿'!P1485</x:f>
        <x:v>1.7615</x:v>
      </x:c>
      <x:c r="E1523" s="32" t="n">
        <x:f>'净值底稿'!Q1485</x:f>
        <x:v>3.8768</x:v>
      </x:c>
      <x:c r="F1523" s="33">
        <x:f t="shared" si="908"/>
        <x:v>1.424059075469053E-3</x:v>
      </x:c>
      <x:c r="G1523" s="33">
        <x:f t="shared" si="909"/>
        <x:v>1.662162385794197E-3</x:v>
      </x:c>
      <x:c r="H1523" s="33">
        <x:f t="shared" si="910"/>
        <x:v>5.6773021460232442E-5</x:v>
      </x:c>
      <x:c r="I1523" s="33">
        <x:f t="shared" si="911"/>
        <x:v>8.0026847716641036E-4</x:v>
      </x:c>
      <x:c r="J1523" s="34">
        <x:f t="shared" si="912"/>
        <x:v>0.15870650683231941</x:v>
      </x:c>
      <x:c r="K1523" s="34">
        <x:f t="shared" si="913"/>
        <x:v>0.16840904397179726</x:v>
      </x:c>
      <x:c r="L1523" s="34">
        <x:f t="shared" si="914"/>
        <x:v>1.0848395467118339</x:v>
      </x:c>
      <x:c r="M1523" s="34">
        <x:f t="shared" si="915"/>
        <x:v>0.17838809339836667</x:v>
      </x:c>
      <x:c r="N1523" s="34">
        <x:f t="shared" si="886"/>
        <x:v>1.5903431909143173</x:v>
      </x:c>
      <x:c r="O1523" s="35">
        <x:f t="shared" si="887"/>
        <x:v>0.20568865429357547</x:v>
      </x:c>
      <x:c r="P1523" s="26" t="b">
        <x:f t="shared" si="888"/>
        <x:v>0</x:v>
      </x:c>
      <x:c r="Q1523" s="26" t="b">
        <x:f t="shared" si="889"/>
        <x:v>0</x:v>
      </x:c>
      <x:c r="R1523" s="26" t="b">
        <x:f t="shared" si="890"/>
        <x:v>0</x:v>
      </x:c>
      <x:c r="S1523" s="26" t="b">
        <x:f t="shared" si="916"/>
        <x:v>0</x:v>
      </x:c>
      <x:c r="T1523" s="26" t="str">
        <x:f t="shared" si="917"/>
        <x:v>不调</x:v>
      </x:c>
      <x:c r="U1523" s="34">
        <x:f t="shared" si="891"/>
        <x:v>0.15870650683231941</x:v>
      </x:c>
      <x:c r="V1523" s="34">
        <x:f t="shared" si="892"/>
        <x:v>0.16840904397179726</x:v>
      </x:c>
      <x:c r="W1523" s="34">
        <x:f t="shared" si="893"/>
        <x:v>1.0848395467118339</x:v>
      </x:c>
      <x:c r="X1523" s="34">
        <x:f t="shared" si="894"/>
        <x:v>0.17838809339836667</x:v>
      </x:c>
      <x:c r="Y1523" s="34">
        <x:f t="shared" si="918"/>
        <x:v>0.99998626710299976</x:v>
      </x:c>
      <x:c r="Z1523" s="34">
        <x:f t="shared" si="895"/>
        <x:v>0.1587043273322078</x:v>
      </x:c>
      <x:c r="AA1523" s="34">
        <x:f t="shared" si="896"/>
        <x:v>0.1684067312277425</x:v>
      </x:c>
      <x:c r="AB1523" s="34">
        <x:f t="shared" si="897"/>
        <x:v>1.0848246487220772</x:v>
      </x:c>
      <x:c r="AC1523" s="34">
        <x:f t="shared" si="898"/>
        <x:v>0.17838564361305395</x:v>
      </x:c>
      <x:c r="AD1523" s="34">
        <x:f t="shared" si="899"/>
        <x:v>1.5903213508950813</x:v>
      </x:c>
      <x:c r="AE1523" s="34">
        <x:f t="shared" si="919"/>
        <x:v>1.6097278828080701</x:v>
      </x:c>
      <x:c r="AF1523" s="33">
        <x:f t="shared" si="900"/>
        <x:v>-1.2055784160944882E-2</x:v>
      </x:c>
      <x:c r="AG1523" s="33">
        <x:f t="shared" si="920"/>
        <x:v>4.3251158491242059E-4</x:v>
      </x:c>
      <x:c r="AH1523" s="30">
        <x:f t="shared" si="921"/>
        <x:v>46022</x:v>
      </x:c>
      <x:c r="AI1523" s="36">
        <x:f t="shared" si="901"/>
        <x:v>2026</x:v>
      </x:c>
      <x:c r="AJ1523" s="36">
        <x:f t="shared" si="902"/>
        <x:v>2</x:v>
      </x:c>
      <x:c r="AK1523" s="26">
        <x:f t="shared" si="903"/>
        <x:v>0</x:v>
      </x:c>
      <x:c r="AL1523" s="34">
        <x:f t="shared" si="922"/>
        <x:v>1.5993321058192478</x:v>
      </x:c>
      <x:c r="AM1523" s="35" t="str">
        <x:f t="shared" si="904"/>
      </x:c>
      <x:c r="AN1523" s="34">
        <x:f t="shared" si="923"/>
        <x:v>1.6097278828080701</x:v>
      </x:c>
      <x:c r="AO1523" s="35">
        <x:f t="shared" si="905"/>
        <x:v>-1.2055784160944882E-2</x:v>
      </x:c>
      <x:c r="AP1523" s="31">
        <x:f t="shared" si="906"/>
        <x:v>1</x:v>
      </x:c>
      <x:c r="AQ1523" s="26" t="b">
        <x:f t="shared" si="907"/>
        <x:v>1</x:v>
      </x:c>
    </x:row>
    <x:row r="1524">
      <x:c r="A1524" s="30" t="n">
        <x:f>'净值底稿'!A1486</x:f>
        <x:v>46064</x:v>
      </x:c>
      <x:c r="B1524" s="32" t="n">
        <x:f>'净值底稿'!F1486</x:f>
        <x:v>3.834555714702625</x:v>
      </x:c>
      <x:c r="C1524" s="32" t="n">
        <x:f>'净值底稿'!O1486</x:f>
        <x:v>2.020431251874411</x:v>
      </x:c>
      <x:c r="D1524" s="32" t="n">
        <x:f>'净值底稿'!P1486</x:f>
        <x:v>1.762</x:v>
      </x:c>
      <x:c r="E1524" s="32" t="n">
        <x:f>'净值底稿'!Q1486</x:f>
        <x:v>3.8979</x:v>
      </x:c>
      <x:c r="F1524" s="33">
        <x:f t="shared" si="908"/>
        <x:v>-1.7536882709977886E-2</x:v>
      </x:c>
      <x:c r="G1524" s="33">
        <x:f t="shared" si="909"/>
        <x:v>1.1047454472972174E-3</x:v>
      </x:c>
      <x:c r="H1524" s="33">
        <x:f t="shared" si="910"/>
        <x:v>2.8384899233602212E-4</x:v>
      </x:c>
      <x:c r="I1524" s="33">
        <x:f t="shared" si="911"/>
        <x:v>5.4426330994634675E-3</x:v>
      </x:c>
      <x:c r="J1524" s="34">
        <x:f t="shared" si="912"/>
        <x:v>0.15592114815821692</x:v>
      </x:c>
      <x:c r="K1524" s="34">
        <x:f t="shared" si="913"/>
        <x:v>0.16859277779736054</x:v>
      </x:c>
      <x:c r="L1524" s="34">
        <x:f t="shared" si="914"/>
        <x:v>1.0851325751054781</x:v>
      </x:c>
      <x:c r="M1524" s="34">
        <x:f t="shared" si="915"/>
        <x:v>0.17935653122145145</x:v>
      </x:c>
      <x:c r="N1524" s="34">
        <x:f t="shared" si="886"/>
        <x:v>1.5890030322825073</x:v>
      </x:c>
      <x:c r="O1524" s="35">
        <x:f t="shared" si="887"/>
        <x:v>0.20422486261050915</x:v>
      </x:c>
      <x:c r="P1524" s="26" t="b">
        <x:f t="shared" si="888"/>
        <x:v>0</x:v>
      </x:c>
      <x:c r="Q1524" s="26" t="b">
        <x:f t="shared" si="889"/>
        <x:v>0</x:v>
      </x:c>
      <x:c r="R1524" s="26" t="b">
        <x:f t="shared" si="890"/>
        <x:v>0</x:v>
      </x:c>
      <x:c r="S1524" s="26" t="b">
        <x:f t="shared" si="916"/>
        <x:v>0</x:v>
      </x:c>
      <x:c r="T1524" s="26" t="str">
        <x:f t="shared" si="917"/>
        <x:v>不调</x:v>
      </x:c>
      <x:c r="U1524" s="34">
        <x:f t="shared" si="891"/>
        <x:v>0.15592114815821692</x:v>
      </x:c>
      <x:c r="V1524" s="34">
        <x:f t="shared" si="892"/>
        <x:v>0.16859277779736054</x:v>
      </x:c>
      <x:c r="W1524" s="34">
        <x:f t="shared" si="893"/>
        <x:v>1.0851325751054781</x:v>
      </x:c>
      <x:c r="X1524" s="34">
        <x:f t="shared" si="894"/>
        <x:v>0.17935653122145145</x:v>
      </x:c>
      <x:c r="Y1524" s="34">
        <x:f t="shared" si="918"/>
        <x:v>0.99998626710299976</x:v>
      </x:c>
      <x:c r="Z1524" s="34">
        <x:f t="shared" si="895"/>
        <x:v>0.15591900690914912</x:v>
      </x:c>
      <x:c r="AA1524" s="34">
        <x:f t="shared" si="896"/>
        <x:v>0.16859046253010807</x:v>
      </x:c>
      <x:c r="AB1524" s="34">
        <x:f t="shared" si="897"/>
        <x:v>1.0851176730915926</x:v>
      </x:c>
      <x:c r="AC1524" s="34">
        <x:f t="shared" si="898"/>
        <x:v>0.17935406813668187</x:v>
      </x:c>
      <x:c r="AD1524" s="34">
        <x:f t="shared" si="899"/>
        <x:v>1.5889812106675316</x:v>
      </x:c>
      <x:c r="AE1524" s="34">
        <x:f t="shared" si="919"/>
        <x:v>1.6097278828080701</x:v>
      </x:c>
      <x:c r="AF1524" s="33">
        <x:f t="shared" si="900"/>
        <x:v>-1.2888310106393353E-2</x:v>
      </x:c>
      <x:c r="AG1524" s="33">
        <x:f t="shared" si="920"/>
        <x:v>-8.4268517604657589E-4</x:v>
      </x:c>
      <x:c r="AH1524" s="30">
        <x:f t="shared" si="921"/>
        <x:v>46022</x:v>
      </x:c>
      <x:c r="AI1524" s="36">
        <x:f t="shared" si="901"/>
        <x:v>2026</x:v>
      </x:c>
      <x:c r="AJ1524" s="36">
        <x:f t="shared" si="902"/>
        <x:v>2</x:v>
      </x:c>
      <x:c r="AK1524" s="26">
        <x:f t="shared" si="903"/>
        <x:v>0</x:v>
      </x:c>
      <x:c r="AL1524" s="34">
        <x:f t="shared" si="922"/>
        <x:v>1.5993321058192478</x:v>
      </x:c>
      <x:c r="AM1524" s="35" t="str">
        <x:f t="shared" si="904"/>
      </x:c>
      <x:c r="AN1524" s="34">
        <x:f t="shared" si="923"/>
        <x:v>1.6097278828080701</x:v>
      </x:c>
      <x:c r="AO1524" s="35">
        <x:f t="shared" si="905"/>
        <x:v>-1.2888310106393353E-2</x:v>
      </x:c>
      <x:c r="AP1524" s="31">
        <x:f t="shared" si="906"/>
        <x:v>1</x:v>
      </x:c>
      <x:c r="AQ1524" s="26" t="b">
        <x:f t="shared" si="907"/>
        <x:v>1</x:v>
      </x:c>
    </x:row>
    <x:row r="1525">
      <x:c r="A1525" s="30" t="n">
        <x:f>'净值底稿'!A1487</x:f>
        <x:v>46065</x:v>
      </x:c>
      <x:c r="B1525" s="32" t="n">
        <x:f>'净值底稿'!F1487</x:f>
        <x:v>3.87127930936695</x:v>
      </x:c>
      <x:c r="C1525" s="32" t="n">
        <x:f>'净值底稿'!O1487</x:f>
        <x:v>2.0342494436184846</x:v>
      </x:c>
      <x:c r="D1525" s="32" t="n">
        <x:f>'净值底稿'!P1487</x:f>
        <x:v>1.7626</x:v>
      </x:c>
      <x:c r="E1525" s="32" t="n">
        <x:f>'净值底稿'!Q1487</x:f>
        <x:v>3.8967</x:v>
      </x:c>
      <x:c r="F1525" s="33">
        <x:f t="shared" si="908"/>
        <x:v>9.5770142349262954E-3</x:v>
      </x:c>
      <x:c r="G1525" s="33">
        <x:f t="shared" si="909"/>
        <x:v>6.8392288682201929E-3</x:v>
      </x:c>
      <x:c r="H1525" s="33">
        <x:f t="shared" si="910"/>
        <x:v>3.4052213393875874E-4</x:v>
      </x:c>
      <x:c r="I1525" s="33">
        <x:f t="shared" si="911"/>
        <x:v>-3.078580774262818E-4</x:v>
      </x:c>
      <x:c r="J1525" s="34">
        <x:f t="shared" si="912"/>
        <x:v>0.1574122454578136</x:v>
      </x:c>
      <x:c r="K1525" s="34">
        <x:f t="shared" si="913"/>
        <x:v>0.16974349128835056</x:v>
      </x:c>
      <x:c r="L1525" s="34">
        <x:f t="shared" si="914"/>
        <x:v>1.0854871796772083</x:v>
      </x:c>
      <x:c r="M1525" s="34">
        <x:f t="shared" si="915"/>
        <x:v>0.17929885253808672</x:v>
      </x:c>
      <x:c r="N1525" s="34">
        <x:f t="shared" si="886"/>
        <x:v>1.5919417689614592</x:v>
      </x:c>
      <x:c r="O1525" s="35">
        <x:f t="shared" si="887"/>
        <x:v>0.20550735154062319</x:v>
      </x:c>
      <x:c r="P1525" s="26" t="b">
        <x:f t="shared" si="888"/>
        <x:v>0</x:v>
      </x:c>
      <x:c r="Q1525" s="26" t="b">
        <x:f t="shared" si="889"/>
        <x:v>0</x:v>
      </x:c>
      <x:c r="R1525" s="26" t="b">
        <x:f t="shared" si="890"/>
        <x:v>0</x:v>
      </x:c>
      <x:c r="S1525" s="26" t="b">
        <x:f t="shared" si="916"/>
        <x:v>0</x:v>
      </x:c>
      <x:c r="T1525" s="26" t="str">
        <x:f t="shared" si="917"/>
        <x:v>不调</x:v>
      </x:c>
      <x:c r="U1525" s="34">
        <x:f t="shared" si="891"/>
        <x:v>0.1574122454578136</x:v>
      </x:c>
      <x:c r="V1525" s="34">
        <x:f t="shared" si="892"/>
        <x:v>0.16974349128835056</x:v>
      </x:c>
      <x:c r="W1525" s="34">
        <x:f t="shared" si="893"/>
        <x:v>1.0854871796772083</x:v>
      </x:c>
      <x:c r="X1525" s="34">
        <x:f t="shared" si="894"/>
        <x:v>0.17929885253808672</x:v>
      </x:c>
      <x:c r="Y1525" s="34">
        <x:f t="shared" si="918"/>
        <x:v>0.99998626710299976</x:v>
      </x:c>
      <x:c r="Z1525" s="34">
        <x:f t="shared" si="895"/>
        <x:v>0.15741008373166016</x:v>
      </x:c>
      <x:c r="AA1525" s="34">
        <x:f t="shared" si="896"/>
        <x:v>0.16974116021846825</x:v>
      </x:c>
      <x:c r="AB1525" s="34">
        <x:f t="shared" si="897"/>
        <x:v>1.0854722727935748</x:v>
      </x:c>
      <x:c r="AC1525" s="34">
        <x:f t="shared" si="898"/>
        <x:v>0.17929639024541255</x:v>
      </x:c>
      <x:c r="AD1525" s="34">
        <x:f t="shared" si="899"/>
        <x:v>1.5919199069891159</x:v>
      </x:c>
      <x:c r="AE1525" s="34">
        <x:f t="shared" si="919"/>
        <x:v>1.6097278828080701</x:v>
      </x:c>
      <x:c r="AF1525" s="33">
        <x:f t="shared" si="900"/>
        <x:v>-1.1062724333189333E-2</x:v>
      </x:c>
      <x:c r="AG1525" s="33">
        <x:f t="shared" si="920"/>
        <x:v>1.8494216935074359E-3</x:v>
      </x:c>
      <x:c r="AH1525" s="30">
        <x:f t="shared" si="921"/>
        <x:v>46022</x:v>
      </x:c>
      <x:c r="AI1525" s="36">
        <x:f t="shared" si="901"/>
        <x:v>2026</x:v>
      </x:c>
      <x:c r="AJ1525" s="36">
        <x:f t="shared" si="902"/>
        <x:v>2</x:v>
      </x:c>
      <x:c r="AK1525" s="26">
        <x:f t="shared" si="903"/>
        <x:v>0</x:v>
      </x:c>
      <x:c r="AL1525" s="34">
        <x:f t="shared" si="922"/>
        <x:v>1.5993321058192478</x:v>
      </x:c>
      <x:c r="AM1525" s="35" t="str">
        <x:f t="shared" si="904"/>
      </x:c>
      <x:c r="AN1525" s="34">
        <x:f t="shared" si="923"/>
        <x:v>1.6097278828080701</x:v>
      </x:c>
      <x:c r="AO1525" s="35">
        <x:f t="shared" si="905"/>
        <x:v>-1.1062724333189333E-2</x:v>
      </x:c>
      <x:c r="AP1525" s="31">
        <x:f t="shared" si="906"/>
        <x:v>1</x:v>
      </x:c>
      <x:c r="AQ1525" s="26" t="b">
        <x:f t="shared" si="907"/>
        <x:v>1</x:v>
      </x:c>
    </x:row>
    <x:row r="1526">
      <x:c r="A1526" s="30" t="n">
        <x:f>'净值底稿'!A1488</x:f>
        <x:v>46066</x:v>
      </x:c>
      <x:c r="B1526" s="32" t="n">
        <x:f>'净值底稿'!F1488</x:f>
        <x:v>3.835941124700075</x:v>
      </x:c>
      <x:c r="C1526" s="32" t="n">
        <x:f>'净值底稿'!O1488</x:f>
        <x:v>2.0140077603603737</x:v>
      </x:c>
      <x:c r="D1526" s="32" t="n">
        <x:f>'净值底稿'!P1488</x:f>
        <x:v>1.7627</x:v>
      </x:c>
      <x:c r="E1526" s="32" t="n">
        <x:f>'净值底稿'!Q1488</x:f>
        <x:v>3.8481</x:v>
      </x:c>
      <x:c r="F1526" s="33">
        <x:f t="shared" si="908"/>
        <x:v>-9.1282963183180188E-3</x:v>
      </x:c>
      <x:c r="G1526" s="33">
        <x:f t="shared" si="909"/>
        <x:v>-9.9504430597781024E-3</x:v>
      </x:c>
      <x:c r="H1526" s="33">
        <x:f t="shared" si="910"/>
        <x:v>5.6734369681121777E-5</x:v>
      </x:c>
      <x:c r="I1526" s="33">
        <x:f t="shared" si="911"/>
        <x:v>-1.2472091769959226E-2</x:v>
      </x:c>
      <x:c r="J1526" s="34">
        <x:f t="shared" si="912"/>
        <x:v>0.15597319784386632</x:v>
      </x:c>
      <x:c r="K1526" s="34">
        <x:f t="shared" si="913"/>
        <x:v>0.16805216046881372</x:v>
      </x:c>
      <x:c r="L1526" s="34">
        <x:f t="shared" si="914"/>
        <x:v>1.0855338563787782</x:v>
      </x:c>
      <x:c r="M1526" s="34">
        <x:f t="shared" si="915"/>
        <x:v>0.17706018921224934</x:v>
      </x:c>
      <x:c r="N1526" s="34">
        <x:f t="shared" si="886"/>
        <x:v>1.5866194039037076</x:v>
      </x:c>
      <x:c r="O1526" s="35">
        <x:f t="shared" si="887"/>
        <x:v>0.2042237461078884</x:v>
      </x:c>
      <x:c r="P1526" s="26" t="b">
        <x:f t="shared" si="888"/>
        <x:v>0</x:v>
      </x:c>
      <x:c r="Q1526" s="26" t="b">
        <x:f t="shared" si="889"/>
        <x:v>0</x:v>
      </x:c>
      <x:c r="R1526" s="26" t="b">
        <x:f t="shared" si="890"/>
        <x:v>0</x:v>
      </x:c>
      <x:c r="S1526" s="26" t="b">
        <x:f t="shared" si="916"/>
        <x:v>0</x:v>
      </x:c>
      <x:c r="T1526" s="26" t="str">
        <x:f t="shared" si="917"/>
        <x:v>不调</x:v>
      </x:c>
      <x:c r="U1526" s="34">
        <x:f t="shared" si="891"/>
        <x:v>0.15597319784386632</x:v>
      </x:c>
      <x:c r="V1526" s="34">
        <x:f t="shared" si="892"/>
        <x:v>0.16805216046881372</x:v>
      </x:c>
      <x:c r="W1526" s="34">
        <x:f t="shared" si="893"/>
        <x:v>1.0855338563787782</x:v>
      </x:c>
      <x:c r="X1526" s="34">
        <x:f t="shared" si="894"/>
        <x:v>0.17706018921224934</x:v>
      </x:c>
      <x:c r="Y1526" s="34">
        <x:f t="shared" si="918"/>
        <x:v>0.99998626710299976</x:v>
      </x:c>
      <x:c r="Z1526" s="34">
        <x:f t="shared" si="895"/>
        <x:v>0.15597105588000554</x:v>
      </x:c>
      <x:c r="AA1526" s="34">
        <x:f t="shared" si="896"/>
        <x:v>0.16804985262580333</x:v>
      </x:c>
      <x:c r="AB1526" s="34">
        <x:f t="shared" si="897"/>
        <x:v>1.0855189488541384</x:v>
      </x:c>
      <x:c r="AC1526" s="34">
        <x:f t="shared" si="898"/>
        <x:v>0.17705775766290804</x:v>
      </x:c>
      <x:c r="AD1526" s="34">
        <x:f t="shared" si="899"/>
        <x:v>1.5865976150228551</x:v>
      </x:c>
      <x:c r="AE1526" s="34">
        <x:f t="shared" si="919"/>
        <x:v>1.6097278828080701</x:v>
      </x:c>
      <x:c r="AF1526" s="33">
        <x:f t="shared" si="900"/>
        <x:v>-1.4369054566456096E-2</x:v>
      </x:c>
      <x:c r="AG1526" s="33">
        <x:f t="shared" si="920"/>
        <x:v>-3.34331642119301E-3</x:v>
      </x:c>
      <x:c r="AH1526" s="30">
        <x:f t="shared" si="921"/>
        <x:v>46022</x:v>
      </x:c>
      <x:c r="AI1526" s="36">
        <x:f t="shared" si="901"/>
        <x:v>2026</x:v>
      </x:c>
      <x:c r="AJ1526" s="36">
        <x:f t="shared" si="902"/>
        <x:v>2</x:v>
      </x:c>
      <x:c r="AK1526" s="26">
        <x:f t="shared" si="903"/>
        <x:v>0</x:v>
      </x:c>
      <x:c r="AL1526" s="34">
        <x:f t="shared" si="922"/>
        <x:v>1.5993321058192478</x:v>
      </x:c>
      <x:c r="AM1526" s="35" t="str">
        <x:f t="shared" si="904"/>
      </x:c>
      <x:c r="AN1526" s="34">
        <x:f t="shared" si="923"/>
        <x:v>1.6097278828080701</x:v>
      </x:c>
      <x:c r="AO1526" s="35">
        <x:f t="shared" si="905"/>
        <x:v>-1.4369054566456096E-2</x:v>
      </x:c>
      <x:c r="AP1526" s="31">
        <x:f t="shared" si="906"/>
        <x:v>1</x:v>
      </x:c>
      <x:c r="AQ1526" s="26" t="b">
        <x:f t="shared" si="907"/>
        <x:v>1</x:v>
      </x:c>
    </x:row>
    <x:row r="1527">
      <x:c r="A1527" s="30" t="n">
        <x:f>'净值底稿'!A1489</x:f>
        <x:v>46077</x:v>
      </x:c>
      <x:c r="B1527" s="32" t="n">
        <x:f>'净值底稿'!F1489</x:f>
        <x:v>3.93758566583855</x:v>
      </x:c>
      <x:c r="C1527" s="32" t="n">
        <x:f>'净值底稿'!O1489</x:f>
        <x:v>2.032369430395161</x:v>
      </x:c>
      <x:c r="D1527" s="32" t="n">
        <x:f>'净值底稿'!P1489</x:f>
        <x:v>1.7639</x:v>
      </x:c>
      <x:c r="E1527" s="32" t="n">
        <x:f>'净值底稿'!Q1489</x:f>
        <x:v>3.9802</x:v>
      </x:c>
      <x:c r="F1527" s="33">
        <x:f t="shared" si="908"/>
        <x:v>2.6497940879220971E-2</x:v>
      </x:c>
      <x:c r="G1527" s="33">
        <x:f t="shared" si="909"/>
        <x:v>9.1169807764304167E-3</x:v>
      </x:c>
      <x:c r="H1527" s="33">
        <x:f t="shared" si="910"/>
        <x:v>6.8077381290065908E-4</x:v>
      </x:c>
      <x:c r="I1527" s="33">
        <x:f t="shared" si="911"/>
        <x:v>3.4328629713364922E-2</x:v>
      </x:c>
      <x:c r="J1527" s="34">
        <x:f t="shared" si="912"/>
        <x:v>0.16010396769758359</x:v>
      </x:c>
      <x:c r="K1527" s="34">
        <x:f t="shared" si="913"/>
        <x:v>0.16958195990167474</x:v>
      </x:c>
      <x:c r="L1527" s="34">
        <x:f t="shared" si="914"/>
        <x:v>1.0862579417279257</x:v>
      </x:c>
      <x:c r="M1527" s="34">
        <x:f t="shared" si="915"/>
        <x:v>0.18313590786359671</x:v>
      </x:c>
      <x:c r="N1527" s="34">
        <x:f t="shared" si="886"/>
        <x:v>1.5990797771907808</x:v>
      </x:c>
      <x:c r="O1527" s="35">
        <x:f t="shared" si="887"/>
        <x:v>0.20617228252266528</x:v>
      </x:c>
      <x:c r="P1527" s="26" t="b">
        <x:f t="shared" si="888"/>
        <x:v>0</x:v>
      </x:c>
      <x:c r="Q1527" s="26" t="b">
        <x:f t="shared" si="889"/>
        <x:v>0</x:v>
      </x:c>
      <x:c r="R1527" s="26" t="b">
        <x:f t="shared" si="890"/>
        <x:v>0</x:v>
      </x:c>
      <x:c r="S1527" s="26" t="b">
        <x:f t="shared" si="916"/>
        <x:v>0</x:v>
      </x:c>
      <x:c r="T1527" s="26" t="str">
        <x:f t="shared" si="917"/>
        <x:v>不调</x:v>
      </x:c>
      <x:c r="U1527" s="34">
        <x:f t="shared" si="891"/>
        <x:v>0.16010396769758359</x:v>
      </x:c>
      <x:c r="V1527" s="34">
        <x:f t="shared" si="892"/>
        <x:v>0.16958195990167474</x:v>
      </x:c>
      <x:c r="W1527" s="34">
        <x:f t="shared" si="893"/>
        <x:v>1.0862579417279257</x:v>
      </x:c>
      <x:c r="X1527" s="34">
        <x:f t="shared" si="894"/>
        <x:v>0.18313590786359671</x:v>
      </x:c>
      <x:c r="Y1527" s="34">
        <x:f t="shared" si="918"/>
        <x:v>0.99984894850515482</x:v>
      </x:c>
      <x:c r="Z1527" s="34">
        <x:f t="shared" si="895"/>
        <x:v>0.16007978375393223</x:v>
      </x:c>
      <x:c r="AA1527" s="34">
        <x:f t="shared" si="896"/>
        <x:v>0.16955634429313282</x:v>
      </x:c>
      <x:c r="AB1527" s="34">
        <x:f t="shared" si="897"/>
        <x:v>1.0860938608420403</x:v>
      </x:c>
      <x:c r="AC1527" s="34">
        <x:f t="shared" si="898"/>
        <x:v>0.18310824491095409</x:v>
      </x:c>
      <x:c r="AD1527" s="34">
        <x:f t="shared" si="899"/>
        <x:v>1.5988382338000593</x:v>
      </x:c>
      <x:c r="AE1527" s="34">
        <x:f t="shared" si="919"/>
        <x:v>1.6097278828080701</x:v>
      </x:c>
      <x:c r="AF1527" s="33">
        <x:f t="shared" si="900"/>
        <x:v>-6.7649005302775622E-3</x:v>
      </x:c>
      <x:c r="AG1527" s="33">
        <x:f t="shared" si="920"/>
        <x:v>7.7150114567818839E-3</x:v>
      </x:c>
      <x:c r="AH1527" s="30">
        <x:f t="shared" si="921"/>
        <x:v>46022</x:v>
      </x:c>
      <x:c r="AI1527" s="36">
        <x:f t="shared" si="901"/>
        <x:v>2026</x:v>
      </x:c>
      <x:c r="AJ1527" s="36">
        <x:f t="shared" si="902"/>
        <x:v>2</x:v>
      </x:c>
      <x:c r="AK1527" s="26">
        <x:f t="shared" si="903"/>
        <x:v>0</x:v>
      </x:c>
      <x:c r="AL1527" s="34">
        <x:f t="shared" si="922"/>
        <x:v>1.5993321058192478</x:v>
      </x:c>
      <x:c r="AM1527" s="35" t="str">
        <x:f t="shared" si="904"/>
      </x:c>
      <x:c r="AN1527" s="34">
        <x:f t="shared" si="923"/>
        <x:v>1.6097278828080701</x:v>
      </x:c>
      <x:c r="AO1527" s="35">
        <x:f t="shared" si="905"/>
        <x:v>-6.7649005302775622E-3</x:v>
      </x:c>
      <x:c r="AP1527" s="31">
        <x:f t="shared" si="906"/>
        <x:v>1</x:v>
      </x:c>
      <x:c r="AQ1527" s="26" t="b">
        <x:f t="shared" si="907"/>
        <x:v>1</x:v>
      </x:c>
    </x:row>
    <x:row r="1528">
      <x:c r="A1528" s="30" t="n">
        <x:f>'净值底稿'!A1490</x:f>
        <x:v>46078</x:v>
      </x:c>
      <x:c r="B1528" s="32" t="n">
        <x:f>'净值底稿'!F1490</x:f>
        <x:v>4.003847163691475</x:v>
      </x:c>
      <x:c r="C1528" s="32" t="n">
        <x:f>'净值底稿'!O1490</x:f>
        <x:v>2.0581974201246</x:v>
      </x:c>
      <x:c r="D1528" s="32" t="n">
        <x:f>'净值底稿'!P1490</x:f>
        <x:v>1.763</x:v>
      </x:c>
      <x:c r="E1528" s="32" t="n">
        <x:f>'净值底稿'!Q1490</x:f>
        <x:v>3.9731</x:v>
      </x:c>
      <x:c r="F1528" s="33">
        <x:f t="shared" si="908"/>
        <x:v>1.6827950799341851E-2</x:v>
      </x:c>
      <x:c r="G1528" s="33">
        <x:f t="shared" si="909"/>
        <x:v>1.2708314415267097E-2</x:v>
      </x:c>
      <x:c r="H1528" s="33">
        <x:f t="shared" si="910"/>
        <x:v>-5.1023300640629099E-4</x:v>
      </x:c>
      <x:c r="I1528" s="33">
        <x:f t="shared" si="911"/>
        <x:v>-1.7838299582935147E-3</x:v>
      </x:c>
      <x:c r="J1528" s="34">
        <x:f t="shared" si="912"/>
        <x:v>0.16277359847891268</x:v>
      </x:c>
      <x:c r="K1528" s="34">
        <x:f t="shared" si="913"/>
        <x:v>0.17171111962751323</x:v>
      </x:c>
      <x:c r="L1528" s="34">
        <x:f t="shared" si="914"/>
        <x:v>1.0855396999061835</x:v>
      </x:c>
      <x:c r="M1528" s="34">
        <x:f t="shared" si="915"/>
        <x:v>0.18278161093807138</x:v>
      </x:c>
      <x:c r="N1528" s="34">
        <x:f t="shared" si="886"/>
        <x:v>1.6028060289506807</x:v>
      </x:c>
      <x:c r="O1528" s="35">
        <x:f t="shared" si="887"/>
        <x:v>0.20868696028389982</x:v>
      </x:c>
      <x:c r="P1528" s="26" t="b">
        <x:f t="shared" si="888"/>
        <x:v>0</x:v>
      </x:c>
      <x:c r="Q1528" s="26" t="b">
        <x:f t="shared" si="889"/>
        <x:v>0</x:v>
      </x:c>
      <x:c r="R1528" s="26" t="b">
        <x:f t="shared" si="890"/>
        <x:v>0</x:v>
      </x:c>
      <x:c r="S1528" s="26" t="b">
        <x:f t="shared" si="916"/>
        <x:v>0</x:v>
      </x:c>
      <x:c r="T1528" s="26" t="str">
        <x:f t="shared" si="917"/>
        <x:v>不调</x:v>
      </x:c>
      <x:c r="U1528" s="34">
        <x:f t="shared" si="891"/>
        <x:v>0.16277359847891268</x:v>
      </x:c>
      <x:c r="V1528" s="34">
        <x:f t="shared" si="892"/>
        <x:v>0.17171111962751323</x:v>
      </x:c>
      <x:c r="W1528" s="34">
        <x:f t="shared" si="893"/>
        <x:v>1.0855396999061835</x:v>
      </x:c>
      <x:c r="X1528" s="34">
        <x:f t="shared" si="894"/>
        <x:v>0.18278161093807138</x:v>
      </x:c>
      <x:c r="Y1528" s="34">
        <x:f t="shared" si="918"/>
        <x:v>0.99998626710299976</x:v>
      </x:c>
      <x:c r="Z1528" s="34">
        <x:f t="shared" si="895"/>
        <x:v>0.16277136312585042</x:v>
      </x:c>
      <x:c r="AA1528" s="34">
        <x:f t="shared" si="896"/>
        <x:v>0.17170876153639358</x:v>
      </x:c>
      <x:c r="AB1528" s="34">
        <x:f t="shared" si="897"/>
        <x:v>1.0855247923012949</x:v>
      </x:c>
      <x:c r="AC1528" s="34">
        <x:f t="shared" si="898"/>
        <x:v>0.18277910081703483</x:v>
      </x:c>
      <x:c r="AD1528" s="34">
        <x:f t="shared" si="899"/>
        <x:v>1.6027840177805737</x:v>
      </x:c>
      <x:c r="AE1528" s="34">
        <x:f t="shared" si="919"/>
        <x:v>1.6097278828080701</x:v>
      </x:c>
      <x:c r="AF1528" s="33">
        <x:f t="shared" si="900"/>
        <x:v>-4.3136887306588489E-3</x:v>
      </x:c>
      <x:c r="AG1528" s="33">
        <x:f t="shared" si="920"/>
        <x:v>2.4679069446169599E-3</x:v>
      </x:c>
      <x:c r="AH1528" s="30">
        <x:f t="shared" si="921"/>
        <x:v>46022</x:v>
      </x:c>
      <x:c r="AI1528" s="36">
        <x:f t="shared" si="901"/>
        <x:v>2026</x:v>
      </x:c>
      <x:c r="AJ1528" s="36">
        <x:f t="shared" si="902"/>
        <x:v>2</x:v>
      </x:c>
      <x:c r="AK1528" s="26">
        <x:f t="shared" si="903"/>
        <x:v>0</x:v>
      </x:c>
      <x:c r="AL1528" s="34">
        <x:f t="shared" si="922"/>
        <x:v>1.5993321058192478</x:v>
      </x:c>
      <x:c r="AM1528" s="35" t="str">
        <x:f t="shared" si="904"/>
      </x:c>
      <x:c r="AN1528" s="34">
        <x:f t="shared" si="923"/>
        <x:v>1.6097278828080701</x:v>
      </x:c>
      <x:c r="AO1528" s="35">
        <x:f t="shared" si="905"/>
        <x:v>-4.3136887306588489E-3</x:v>
      </x:c>
      <x:c r="AP1528" s="31">
        <x:f t="shared" si="906"/>
        <x:v>1</x:v>
      </x:c>
      <x:c r="AQ1528" s="26" t="b">
        <x:f t="shared" si="907"/>
        <x:v>1</x:v>
      </x:c>
    </x:row>
    <x:row r="1529">
      <x:c r="A1529" s="30" t="n">
        <x:f>'净值底稿'!A1491</x:f>
        <x:v>46079</x:v>
      </x:c>
      <x:c r="B1529" s="32" t="n">
        <x:f>'净值底稿'!F1491</x:f>
        <x:v>4.098858383908775</x:v>
      </x:c>
      <x:c r="C1529" s="32" t="n">
        <x:f>'净值底稿'!O1491</x:f>
        <x:v>2.066227573294781</x:v>
      </x:c>
      <x:c r="D1529" s="32" t="n">
        <x:f>'净值底稿'!P1491</x:f>
        <x:v>1.7615</x:v>
      </x:c>
      <x:c r="E1529" s="32" t="n">
        <x:f>'净值底稿'!Q1491</x:f>
        <x:v>3.9691</x:v>
      </x:c>
      <x:c r="F1529" s="33">
        <x:f t="shared" si="908"/>
        <x:v>2.3729981773255693E-2</x:v>
      </x:c>
      <x:c r="G1529" s="33">
        <x:f t="shared" si="909"/>
        <x:v>3.9015466114493691E-3</x:v>
      </x:c>
      <x:c r="H1529" s="33">
        <x:f t="shared" si="910"/>
        <x:v>-8.5082246171286346E-4</x:v>
      </x:c>
      <x:c r="I1529" s="33">
        <x:f t="shared" si="911"/>
        <x:v>-1.0067705318265174E-3</x:v>
      </x:c>
      <x:c r="J1529" s="34">
        <x:f t="shared" si="912"/>
        <x:v>0.16663392460603482</x:v>
      </x:c>
      <x:c r="K1529" s="34">
        <x:f t="shared" si="913"/>
        <x:v>0.17237869127312208</x:v>
      </x:c>
      <x:c r="L1529" s="34">
        <x:f t="shared" si="914"/>
        <x:v>1.0846012034252588</x:v>
      </x:c>
      <x:c r="M1529" s="34">
        <x:f t="shared" si="915"/>
        <x:v>0.18259508420449849</x:v>
      </x:c>
      <x:c r="N1529" s="34">
        <x:f t="shared" si="886"/>
        <x:v>1.6062089035089142</x:v>
      </x:c>
      <x:c r="O1529" s="35">
        <x:f t="shared" si="887"/>
        <x:v>0.21106383804656542</x:v>
      </x:c>
      <x:c r="P1529" s="26" t="b">
        <x:f t="shared" si="888"/>
        <x:v>0</x:v>
      </x:c>
      <x:c r="Q1529" s="26" t="b">
        <x:f t="shared" si="889"/>
        <x:v>0</x:v>
      </x:c>
      <x:c r="R1529" s="26" t="b">
        <x:f t="shared" si="890"/>
        <x:v>0</x:v>
      </x:c>
      <x:c r="S1529" s="26" t="b">
        <x:f t="shared" si="916"/>
        <x:v>0</x:v>
      </x:c>
      <x:c r="T1529" s="26" t="str">
        <x:f t="shared" si="917"/>
        <x:v>不调</x:v>
      </x:c>
      <x:c r="U1529" s="34">
        <x:f t="shared" si="891"/>
        <x:v>0.16663392460603482</x:v>
      </x:c>
      <x:c r="V1529" s="34">
        <x:f t="shared" si="892"/>
        <x:v>0.17237869127312208</x:v>
      </x:c>
      <x:c r="W1529" s="34">
        <x:f t="shared" si="893"/>
        <x:v>1.0846012034252588</x:v>
      </x:c>
      <x:c r="X1529" s="34">
        <x:f t="shared" si="894"/>
        <x:v>0.18259508420449849</x:v>
      </x:c>
      <x:c r="Y1529" s="34">
        <x:f t="shared" si="918"/>
        <x:v>0.99998626710299976</x:v>
      </x:c>
      <x:c r="Z1529" s="34">
        <x:f t="shared" si="895"/>
        <x:v>0.16663163623951147</x:v>
      </x:c>
      <x:c r="AA1529" s="34">
        <x:f t="shared" si="896"/>
        <x:v>0.1723763240143098</x:v>
      </x:c>
      <x:c r="AB1529" s="34">
        <x:f t="shared" si="897"/>
        <x:v>1.0845863087086458</x:v>
      </x:c>
      <x:c r="AC1529" s="34">
        <x:f t="shared" si="898"/>
        <x:v>0.18259257664501435</x:v>
      </x:c>
      <x:c r="AD1529" s="34">
        <x:f t="shared" si="899"/>
        <x:v>1.6061868456074813</x:v>
      </x:c>
      <x:c r="AE1529" s="34">
        <x:f t="shared" si="919"/>
        <x:v>1.6097278828080701</x:v>
      </x:c>
      <x:c r="AF1529" s="33">
        <x:f t="shared" si="900"/>
        <x:v>-2.1997737868661993E-3</x:v>
      </x:c>
      <x:c r="AG1529" s="33">
        <x:f t="shared" si="920"/>
        <x:v>2.1230732208195047E-3</x:v>
      </x:c>
      <x:c r="AH1529" s="30">
        <x:f t="shared" si="921"/>
        <x:v>46022</x:v>
      </x:c>
      <x:c r="AI1529" s="36">
        <x:f t="shared" si="901"/>
        <x:v>2026</x:v>
      </x:c>
      <x:c r="AJ1529" s="36">
        <x:f t="shared" si="902"/>
        <x:v>2</x:v>
      </x:c>
      <x:c r="AK1529" s="26">
        <x:f t="shared" si="903"/>
        <x:v>0</x:v>
      </x:c>
      <x:c r="AL1529" s="34">
        <x:f t="shared" si="922"/>
        <x:v>1.5993321058192478</x:v>
      </x:c>
      <x:c r="AM1529" s="35" t="str">
        <x:f t="shared" si="904"/>
      </x:c>
      <x:c r="AN1529" s="34">
        <x:f t="shared" si="923"/>
        <x:v>1.6097278828080701</x:v>
      </x:c>
      <x:c r="AO1529" s="35">
        <x:f t="shared" si="905"/>
        <x:v>-2.1997737868661993E-3</x:v>
      </x:c>
      <x:c r="AP1529" s="31">
        <x:f t="shared" si="906"/>
        <x:v>1</x:v>
      </x:c>
      <x:c r="AQ1529" s="26" t="b">
        <x:f t="shared" si="907"/>
        <x:v>1</x:v>
      </x:c>
    </x:row>
    <x:row r="1530">
      <x:c r="A1530" s="30" t="n">
        <x:f>'净值底稿'!A1492</x:f>
        <x:v>46080</x:v>
      </x:c>
      <x:c r="B1530" s="32" t="n">
        <x:f>'净值底稿'!F1492</x:f>
        <x:v>3.9914933008652995</x:v>
      </x:c>
      <x:c r="C1530" s="32" t="n">
        <x:f>'净值底稿'!O1492</x:f>
        <x:v>2.0794242715818436</x:v>
      </x:c>
      <x:c r="D1530" s="32" t="n">
        <x:f>'净值底稿'!P1492</x:f>
        <x:v>1.7619</x:v>
      </x:c>
      <x:c r="E1530" s="32" t="n">
        <x:f>'净值底稿'!Q1492</x:f>
        <x:v>3.964</x:v>
      </x:c>
      <x:c r="F1530" s="33">
        <x:f t="shared" si="908"/>
        <x:v>-2.6193899126880638E-2</x:v>
      </x:c>
      <x:c r="G1530" s="33">
        <x:f t="shared" si="909"/>
        <x:v>6.3868561515803002E-3</x:v>
      </x:c>
      <x:c r="H1530" s="33">
        <x:f t="shared" si="910"/>
        <x:v>2.2707919386877329E-4</x:v>
      </x:c>
      <x:c r="I1530" s="33">
        <x:f t="shared" si="911"/>
        <x:v>-1.2849260537654006E-3</x:v>
      </x:c>
      <x:c r="J1530" s="34">
        <x:f t="shared" si="912"/>
        <x:v>0.16226690396850663</x:v>
      </x:c>
      <x:c r="K1530" s="34">
        <x:f t="shared" si="913"/>
        <x:v>0.17347726679972739</x:v>
      </x:c>
      <x:c r="L1530" s="34">
        <x:f t="shared" si="914"/>
        <x:v>1.0848325956933085</x:v>
      </x:c>
      <x:c r="M1530" s="34">
        <x:f t="shared" si="915"/>
        <x:v>0.18235795868605903</x:v>
      </x:c>
      <x:c r="N1530" s="34">
        <x:f t="shared" si="886"/>
        <x:v>1.6029347251476016</x:v>
      </x:c>
      <x:c r="O1530" s="35">
        <x:f t="shared" si="887"/>
        <x:v>0.20945592200413402</x:v>
      </x:c>
      <x:c r="P1530" s="26" t="b">
        <x:f t="shared" si="888"/>
        <x:v>0</x:v>
      </x:c>
      <x:c r="Q1530" s="26" t="b">
        <x:f t="shared" si="889"/>
        <x:v>0</x:v>
      </x:c>
      <x:c r="R1530" s="26" t="b">
        <x:f t="shared" si="890"/>
        <x:v>0</x:v>
      </x:c>
      <x:c r="S1530" s="26" t="b">
        <x:f t="shared" si="916"/>
        <x:v>0</x:v>
      </x:c>
      <x:c r="T1530" s="26" t="str">
        <x:f t="shared" si="917"/>
        <x:v>不调</x:v>
      </x:c>
      <x:c r="U1530" s="34">
        <x:f t="shared" si="891"/>
        <x:v>0.16226690396850663</x:v>
      </x:c>
      <x:c r="V1530" s="34">
        <x:f t="shared" si="892"/>
        <x:v>0.17347726679972739</x:v>
      </x:c>
      <x:c r="W1530" s="34">
        <x:f t="shared" si="893"/>
        <x:v>1.0848325956933085</x:v>
      </x:c>
      <x:c r="X1530" s="34">
        <x:f t="shared" si="894"/>
        <x:v>0.18235795868605903</x:v>
      </x:c>
      <x:c r="Y1530" s="34">
        <x:f t="shared" si="918"/>
        <x:v>0.99998626710299976</x:v>
      </x:c>
      <x:c r="Z1530" s="34">
        <x:f t="shared" si="895"/>
        <x:v>0.16226467557382787</x:v>
      </x:c>
      <x:c r="AA1530" s="34">
        <x:f t="shared" si="896"/>
        <x:v>0.17347488445429055</x:v>
      </x:c>
      <x:c r="AB1530" s="34">
        <x:f t="shared" si="897"/>
        <x:v>1.0848176977990094</x:v>
      </x:c>
      <x:c r="AC1530" s="34">
        <x:f t="shared" si="898"/>
        <x:v>0.18235545438299522</x:v>
      </x:c>
      <x:c r="AD1530" s="34">
        <x:f t="shared" si="899"/>
        <x:v>1.602912712210123</x:v>
      </x:c>
      <x:c r="AE1530" s="34">
        <x:f t="shared" si="919"/>
        <x:v>1.6097278828080701</x:v>
      </x:c>
      <x:c r="AF1530" s="33">
        <x:f t="shared" si="900"/>
        <x:v>-4.233740789814977E-3</x:v>
      </x:c>
      <x:c r="AG1530" s="33">
        <x:f t="shared" si="920"/>
        <x:v>-2.0384511343198852E-3</x:v>
      </x:c>
      <x:c r="AH1530" s="30">
        <x:f t="shared" si="921"/>
        <x:v>46022</x:v>
      </x:c>
      <x:c r="AI1530" s="36">
        <x:f t="shared" si="901"/>
        <x:v>2026</x:v>
      </x:c>
      <x:c r="AJ1530" s="36">
        <x:f t="shared" si="902"/>
        <x:v>2</x:v>
      </x:c>
      <x:c r="AK1530" s="26">
        <x:f t="shared" si="903"/>
        <x:v>1</x:v>
      </x:c>
      <x:c r="AL1530" s="34">
        <x:f t="shared" si="922"/>
        <x:v>1.5993321058192478</x:v>
      </x:c>
      <x:c r="AM1530" s="35">
        <x:f t="shared" si="904"/>
        <x:v>2.2388135508859541E-3</x:v>
      </x:c>
      <x:c r="AN1530" s="34">
        <x:f t="shared" si="923"/>
        <x:v>1.6097278828080701</x:v>
      </x:c>
      <x:c r="AO1530" s="35">
        <x:f t="shared" si="905"/>
        <x:v>-4.233740789814977E-3</x:v>
      </x:c>
      <x:c r="AP1530" s="31">
        <x:f t="shared" si="906"/>
        <x:v>1</x:v>
      </x:c>
      <x:c r="AQ1530" s="26" t="b">
        <x:f t="shared" si="907"/>
        <x:v>1</x:v>
      </x:c>
    </x:row>
    <x:row r="1531">
      <x:c r="A1531" s="30" t="n">
        <x:f>'净值底稿'!A1493</x:f>
        <x:v>46083</x:v>
      </x:c>
      <x:c r="B1531" s="32" t="n">
        <x:f>'净值底稿'!F1493</x:f>
        <x:v>4.017625949846925</x:v>
      </x:c>
      <x:c r="C1531" s="32" t="n">
        <x:f>'净值底稿'!O1493</x:f>
        <x:v>2.062760791797907</x:v>
      </x:c>
      <x:c r="D1531" s="32" t="n">
        <x:f>'净值底稿'!P1493</x:f>
        <x:v>1.7635</x:v>
      </x:c>
      <x:c r="E1531" s="32" t="n">
        <x:f>'净值底稿'!Q1493</x:f>
        <x:v>4.1518</x:v>
      </x:c>
      <x:c r="F1531" s="33">
        <x:f t="shared" si="908"/>
        <x:v>6.5470857676150906E-3</x:v>
      </x:c>
      <x:c r="G1531" s="33">
        <x:f t="shared" si="909"/>
        <x:v>-8.0135064362119035E-3</x:v>
      </x:c>
      <x:c r="H1531" s="33">
        <x:f t="shared" si="910"/>
        <x:v>9.0811056246109523E-4</x:v>
      </x:c>
      <x:c r="I1531" s="33">
        <x:f t="shared" si="911"/>
        <x:v>4.7376387487386484E-2</x:v>
      </x:c>
      <x:c r="J1531" s="34">
        <x:f t="shared" si="912"/>
        <x:v>0.16332703632186396</x:v>
      </x:c>
      <x:c r="K1531" s="34">
        <x:f t="shared" si="913"/>
        <x:v>0.17208474235119497</x:v>
      </x:c>
      <x:c r="L1531" s="34">
        <x:f t="shared" si="914"/>
        <x:v>1.0858028322087254</x:v>
      </x:c>
      <x:c r="M1531" s="34">
        <x:f t="shared" si="915"/>
        <x:v>0.19099479705028244</x:v>
      </x:c>
      <x:c r="N1531" s="34">
        <x:f t="shared" si="886"/>
        <x:v>1.6122094079320668</x:v>
      </x:c>
      <x:c r="O1531" s="35">
        <x:f t="shared" si="887"/>
        <x:v>0.20804479680048615</x:v>
      </x:c>
      <x:c r="P1531" s="26" t="b">
        <x:f t="shared" si="888"/>
        <x:v>0</x:v>
      </x:c>
      <x:c r="Q1531" s="26" t="b">
        <x:f t="shared" si="889"/>
        <x:v>0</x:v>
      </x:c>
      <x:c r="R1531" s="26" t="b">
        <x:f t="shared" si="890"/>
        <x:v>0</x:v>
      </x:c>
      <x:c r="S1531" s="26" t="b">
        <x:f t="shared" si="916"/>
        <x:v>0</x:v>
      </x:c>
      <x:c r="T1531" s="26" t="str">
        <x:f t="shared" si="917"/>
        <x:v>不调</x:v>
      </x:c>
      <x:c r="U1531" s="34">
        <x:f t="shared" si="891"/>
        <x:v>0.16332703632186396</x:v>
      </x:c>
      <x:c r="V1531" s="34">
        <x:f t="shared" si="892"/>
        <x:v>0.17208474235119497</x:v>
      </x:c>
      <x:c r="W1531" s="34">
        <x:f t="shared" si="893"/>
        <x:v>1.0858028322087254</x:v>
      </x:c>
      <x:c r="X1531" s="34">
        <x:f t="shared" si="894"/>
        <x:v>0.19099479705028244</x:v>
      </x:c>
      <x:c r="Y1531" s="34">
        <x:f t="shared" si="918"/>
        <x:v>0.99995880187477393</x:v>
      </x:c>
      <x:c r="Z1531" s="34">
        <x:f t="shared" si="895"/>
        <x:v>0.16332030755416876</x:v>
      </x:c>
      <x:c r="AA1531" s="34">
        <x:f t="shared" si="896"/>
        <x:v>0.17207765278243009</x:v>
      </x:c>
      <x:c r="AB1531" s="34">
        <x:f t="shared" si="897"/>
        <x:v>1.0857580991676732</x:v>
      </x:c>
      <x:c r="AC1531" s="34">
        <x:f t="shared" si="898"/>
        <x:v>0.19098692842271603</x:v>
      </x:c>
      <x:c r="AD1531" s="34">
        <x:f t="shared" si="899"/>
        <x:v>1.6121429879269882</x:v>
      </x:c>
      <x:c r="AE1531" s="34">
        <x:f t="shared" si="919"/>
        <x:v>1.6121429879269882</x:v>
      </x:c>
      <x:c r="AF1531" s="33">
        <x:f t="shared" si="900"/>
        <x:v>0</x:v>
      </x:c>
      <x:c r="AG1531" s="33">
        <x:f t="shared" si="920"/>
        <x:v>5.7584394000709249E-3</x:v>
      </x:c>
      <x:c r="AH1531" s="30">
        <x:f t="shared" si="921"/>
        <x:v>46022</x:v>
      </x:c>
      <x:c r="AI1531" s="36">
        <x:f t="shared" si="901"/>
        <x:v>2026</x:v>
      </x:c>
      <x:c r="AJ1531" s="36">
        <x:f t="shared" si="902"/>
        <x:v>3</x:v>
      </x:c>
      <x:c r="AK1531" s="26">
        <x:f t="shared" si="903"/>
        <x:v>0</x:v>
      </x:c>
      <x:c r="AL1531" s="34">
        <x:f t="shared" si="922"/>
        <x:v>1.602912712210123</x:v>
      </x:c>
      <x:c r="AM1531" s="35" t="str">
        <x:f t="shared" si="904"/>
      </x:c>
      <x:c r="AN1531" s="34">
        <x:f t="shared" si="923"/>
        <x:v>1.6121429879269882</x:v>
      </x:c>
      <x:c r="AO1531" s="35">
        <x:f t="shared" si="905"/>
        <x:v>0</x:v>
      </x:c>
      <x:c r="AP1531" s="31">
        <x:f t="shared" si="906"/>
        <x:v>1</x:v>
      </x:c>
      <x:c r="AQ1531" s="26" t="b">
        <x:f t="shared" si="907"/>
        <x:v>1</x:v>
      </x:c>
    </x:row>
    <x:row r="1532">
      <x:c r="A1532" s="30" t="n">
        <x:f>'净值底稿'!A1494</x:f>
        <x:v>46084</x:v>
      </x:c>
      <x:c r="B1532" s="32" t="n">
        <x:f>'净值底稿'!F1494</x:f>
        <x:v>3.8992151166810998</x:v>
      </x:c>
      <x:c r="C1532" s="32" t="n">
        <x:f>'净值底稿'!O1494</x:f>
        <x:v>1.9921100194482453</x:v>
      </x:c>
      <x:c r="D1532" s="32" t="n">
        <x:f>'净值底稿'!P1494</x:f>
        <x:v>1.7637</x:v>
      </x:c>
      <x:c r="E1532" s="32" t="n">
        <x:f>'净值底稿'!Q1494</x:f>
        <x:v>4.0995</x:v>
      </x:c>
      <x:c r="F1532" s="33">
        <x:f t="shared" si="908"/>
        <x:v>-2.9472836606488251E-2</x:v>
      </x:c>
      <x:c r="G1532" s="33">
        <x:f t="shared" si="909"/>
        <x:v>-3.4250589128215103E-2</x:v>
      </x:c>
      <x:c r="H1532" s="33">
        <x:f t="shared" si="910"/>
        <x:v>1.1341083073435065E-4</x:v>
      </x:c>
      <x:c r="I1532" s="33">
        <x:f t="shared" si="911"/>
        <x:v>-1.2596945902981771E-2</x:v>
      </x:c>
      <x:c r="J1532" s="34">
        <x:f t="shared" si="912"/>
        <x:v>0.15850679481510335</x:v>
      </x:c>
      <x:c r="K1532" s="34">
        <x:f t="shared" si="913"/>
        <x:v>0.16618389179883142</x:v>
      </x:c>
      <x:c r="L1532" s="34">
        <x:f t="shared" si="914"/>
        <x:v>1.0858812358956764</x:v>
      </x:c>
      <x:c r="M1532" s="34">
        <x:f t="shared" si="915"/>
        <x:v>0.18858107641719843</x:v>
      </x:c>
      <x:c r="N1532" s="34">
        <x:f t="shared" si="886"/>
        <x:v>1.5991529989268096</x:v>
      </x:c>
      <x:c r="O1532" s="35">
        <x:f t="shared" si="887"/>
        <x:v>0.20303916312687681</x:v>
      </x:c>
      <x:c r="P1532" s="26" t="b">
        <x:f t="shared" si="888"/>
        <x:v>0</x:v>
      </x:c>
      <x:c r="Q1532" s="26" t="b">
        <x:f t="shared" si="889"/>
        <x:v>0</x:v>
      </x:c>
      <x:c r="R1532" s="26" t="b">
        <x:f t="shared" si="890"/>
        <x:v>0</x:v>
      </x:c>
      <x:c r="S1532" s="26" t="b">
        <x:f t="shared" si="916"/>
        <x:v>0</x:v>
      </x:c>
      <x:c r="T1532" s="26" t="str">
        <x:f t="shared" si="917"/>
        <x:v>不调</x:v>
      </x:c>
      <x:c r="U1532" s="34">
        <x:f t="shared" si="891"/>
        <x:v>0.15850679481510335</x:v>
      </x:c>
      <x:c r="V1532" s="34">
        <x:f t="shared" si="892"/>
        <x:v>0.16618389179883142</x:v>
      </x:c>
      <x:c r="W1532" s="34">
        <x:f t="shared" si="893"/>
        <x:v>1.0858812358956764</x:v>
      </x:c>
      <x:c r="X1532" s="34">
        <x:f t="shared" si="894"/>
        <x:v>0.18858107641719843</x:v>
      </x:c>
      <x:c r="Y1532" s="34">
        <x:f t="shared" si="918"/>
        <x:v>0.99998626710299976</x:v>
      </x:c>
      <x:c r="Z1532" s="34">
        <x:f t="shared" si="895"/>
        <x:v>0.15850461805761631</x:v>
      </x:c>
      <x:c r="AA1532" s="34">
        <x:f t="shared" si="896"/>
        <x:v>0.16618160961256226</x:v>
      </x:c>
      <x:c r="AB1532" s="34">
        <x:f t="shared" si="897"/>
        <x:v>1.0858663236005093</x:v>
      </x:c>
      <x:c r="AC1532" s="34">
        <x:f t="shared" si="898"/>
        <x:v>0.1885784866526998</x:v>
      </x:c>
      <x:c r="AD1532" s="34">
        <x:f t="shared" si="899"/>
        <x:v>1.5991310379233876</x:v>
      </x:c>
      <x:c r="AE1532" s="34">
        <x:f t="shared" si="919"/>
        <x:v>1.6121429879269882</x:v>
      </x:c>
      <x:c r="AF1532" s="33">
        <x:f t="shared" si="900"/>
        <x:v>-8.0712133483471504E-3</x:v>
      </x:c>
      <x:c r="AG1532" s="33">
        <x:f t="shared" si="920"/>
        <x:v>-8.0712133483471504E-3</x:v>
      </x:c>
      <x:c r="AH1532" s="30">
        <x:f t="shared" si="921"/>
        <x:v>46022</x:v>
      </x:c>
      <x:c r="AI1532" s="36">
        <x:f t="shared" si="901"/>
        <x:v>2026</x:v>
      </x:c>
      <x:c r="AJ1532" s="36">
        <x:f t="shared" si="902"/>
        <x:v>3</x:v>
      </x:c>
      <x:c r="AK1532" s="26">
        <x:f t="shared" si="903"/>
        <x:v>0</x:v>
      </x:c>
      <x:c r="AL1532" s="34">
        <x:f t="shared" si="922"/>
        <x:v>1.602912712210123</x:v>
      </x:c>
      <x:c r="AM1532" s="35" t="str">
        <x:f t="shared" si="904"/>
      </x:c>
      <x:c r="AN1532" s="34">
        <x:f t="shared" si="923"/>
        <x:v>1.6121429879269882</x:v>
      </x:c>
      <x:c r="AO1532" s="35">
        <x:f t="shared" si="905"/>
        <x:v>-8.0712133483471504E-3</x:v>
      </x:c>
      <x:c r="AP1532" s="31">
        <x:f t="shared" si="906"/>
        <x:v>1</x:v>
      </x:c>
      <x:c r="AQ1532" s="26" t="b">
        <x:f t="shared" si="907"/>
        <x:v>1</x:v>
      </x:c>
    </x:row>
    <x:row r="1533">
      <x:c r="A1533" s="30" t="n">
        <x:f>'净值底稿'!A1495</x:f>
        <x:v>46085</x:v>
      </x:c>
      <x:c r="B1533" s="32" t="n">
        <x:f>'净值底稿'!F1495</x:f>
        <x:v>3.857512531891175</x:v>
      </x:c>
      <x:c r="C1533" s="32" t="n">
        <x:f>'净值底稿'!O1495</x:f>
        <x:v>1.9790723051594954</x:v>
      </x:c>
      <x:c r="D1533" s="32" t="n">
        <x:f>'净值底稿'!P1495</x:f>
        <x:v>1.7645</x:v>
      </x:c>
      <x:c r="E1533" s="32" t="n">
        <x:f>'净值底稿'!Q1495</x:f>
        <x:v>3.9984</x:v>
      </x:c>
      <x:c r="F1533" s="33">
        <x:f t="shared" si="908"/>
        <x:v>-1.0695122875246987E-2</x:v>
      </x:c>
      <x:c r="G1533" s="33">
        <x:f t="shared" si="909"/>
        <x:v>-6.5446758268706828E-3</x:v>
      </x:c>
      <x:c r="H1533" s="33">
        <x:f t="shared" si="910"/>
        <x:v>4.5359188070537293E-4</x:v>
      </x:c>
      <x:c r="I1533" s="33">
        <x:f t="shared" si="911"/>
        <x:v>-2.4661544090742726E-2</x:v>
      </x:c>
      <x:c r="J1533" s="34">
        <x:f t="shared" si="912"/>
        <x:v>0.15680939169119601</x:v>
      </x:c>
      <x:c r="K1533" s="34">
        <x:f t="shared" si="913"/>
        <x:v>0.16509400484926046</x:v>
      </x:c>
      <x:c r="L1533" s="34">
        <x:f t="shared" si="914"/>
        <x:v>1.0863588637484258</x:v>
      </x:c>
      <x:c r="M1533" s="34">
        <x:f t="shared" si="915"/>
        <x:v>0.1839278499895487</x:v>
      </x:c>
      <x:c r="N1533" s="34">
        <x:f t="shared" si="886"/>
        <x:v>1.592190110278431</x:v>
      </x:c>
      <x:c r="O1533" s="35">
        <x:f t="shared" si="887"/>
        <x:v>0.20217648285992951</x:v>
      </x:c>
      <x:c r="P1533" s="26" t="b">
        <x:f t="shared" si="888"/>
        <x:v>0</x:v>
      </x:c>
      <x:c r="Q1533" s="26" t="b">
        <x:f t="shared" si="889"/>
        <x:v>0</x:v>
      </x:c>
      <x:c r="R1533" s="26" t="b">
        <x:f t="shared" si="890"/>
        <x:v>0</x:v>
      </x:c>
      <x:c r="S1533" s="26" t="b">
        <x:f t="shared" si="916"/>
        <x:v>0</x:v>
      </x:c>
      <x:c r="T1533" s="26" t="str">
        <x:f t="shared" si="917"/>
        <x:v>不调</x:v>
      </x:c>
      <x:c r="U1533" s="34">
        <x:f t="shared" si="891"/>
        <x:v>0.15680939169119601</x:v>
      </x:c>
      <x:c r="V1533" s="34">
        <x:f t="shared" si="892"/>
        <x:v>0.16509400484926046</x:v>
      </x:c>
      <x:c r="W1533" s="34">
        <x:f t="shared" si="893"/>
        <x:v>1.0863588637484258</x:v>
      </x:c>
      <x:c r="X1533" s="34">
        <x:f t="shared" si="894"/>
        <x:v>0.1839278499895487</x:v>
      </x:c>
      <x:c r="Y1533" s="34">
        <x:f t="shared" si="918"/>
        <x:v>0.99998626710299976</x:v>
      </x:c>
      <x:c r="Z1533" s="34">
        <x:f t="shared" si="895"/>
        <x:v>0.15680723824397125</x:v>
      </x:c>
      <x:c r="AA1533" s="34">
        <x:f t="shared" si="896"/>
        <x:v>0.1650917376302965</x:v>
      </x:c>
      <x:c r="AB1533" s="34">
        <x:f t="shared" si="897"/>
        <x:v>1.0863439448940446</x:v>
      </x:c>
      <x:c r="AC1533" s="34">
        <x:f t="shared" si="898"/>
        <x:v>0.18392532412732931</x:v>
      </x:c>
      <x:c r="AD1533" s="34">
        <x:f t="shared" si="899"/>
        <x:v>1.5921682448956416</x:v>
      </x:c>
      <x:c r="AE1533" s="34">
        <x:f t="shared" si="919"/>
        <x:v>1.6121429879269882</x:v>
      </x:c>
      <x:c r="AF1533" s="33">
        <x:f t="shared" si="900"/>
        <x:v>-1.2390180759978109E-2</x:v>
      </x:c>
      <x:c r="AG1533" s="33">
        <x:f t="shared" si="920"/>
        <x:v>-4.3541103653318425E-3</x:v>
      </x:c>
      <x:c r="AH1533" s="30">
        <x:f t="shared" si="921"/>
        <x:v>46022</x:v>
      </x:c>
      <x:c r="AI1533" s="36">
        <x:f t="shared" si="901"/>
        <x:v>2026</x:v>
      </x:c>
      <x:c r="AJ1533" s="36">
        <x:f t="shared" si="902"/>
        <x:v>3</x:v>
      </x:c>
      <x:c r="AK1533" s="26">
        <x:f t="shared" si="903"/>
        <x:v>0</x:v>
      </x:c>
      <x:c r="AL1533" s="34">
        <x:f t="shared" si="922"/>
        <x:v>1.602912712210123</x:v>
      </x:c>
      <x:c r="AM1533" s="35" t="str">
        <x:f t="shared" si="904"/>
      </x:c>
      <x:c r="AN1533" s="34">
        <x:f t="shared" si="923"/>
        <x:v>1.6121429879269882</x:v>
      </x:c>
      <x:c r="AO1533" s="35">
        <x:f t="shared" si="905"/>
        <x:v>-1.2390180759978109E-2</x:v>
      </x:c>
      <x:c r="AP1533" s="31">
        <x:f t="shared" si="906"/>
        <x:v>1</x:v>
      </x:c>
      <x:c r="AQ1533" s="26" t="b">
        <x:f t="shared" si="907"/>
        <x:v>1</x:v>
      </x:c>
    </x:row>
    <x:row r="1534">
      <x:c r="A1534" s="30" t="n">
        <x:f>'净值底稿'!A1496</x:f>
        <x:v>46086</x:v>
      </x:c>
      <x:c r="B1534" s="32" t="n">
        <x:f>'净值底稿'!F1496</x:f>
        <x:v>3.9045380890998502</x:v>
      </x:c>
      <x:c r="C1534" s="32" t="n">
        <x:f>'净值底稿'!O1496</x:f>
        <x:v>1.9997477333311946</x:v>
      </x:c>
      <x:c r="D1534" s="32" t="n">
        <x:f>'净值底稿'!P1496</x:f>
        <x:v>1.7646</x:v>
      </x:c>
      <x:c r="E1534" s="32" t="n">
        <x:f>'净值底稿'!Q1496</x:f>
        <x:v>3.9866</x:v>
      </x:c>
      <x:c r="F1534" s="33">
        <x:f t="shared" si="908"/>
        <x:v>1.2190642757450965E-2</x:v>
      </x:c>
      <x:c r="G1534" s="33">
        <x:f t="shared" si="909"/>
        <x:v>1.0447030216024888E-2</x:v>
      </x:c>
      <x:c r="H1534" s="33">
        <x:f t="shared" si="910"/>
        <x:v>5.6673278549190798E-5</x:v>
      </x:c>
      <x:c r="I1534" s="33">
        <x:f t="shared" si="911"/>
        <x:v>-2.9511804721888968E-3</x:v>
      </x:c>
      <x:c r="J1534" s="34">
        <x:f t="shared" si="912"/>
        <x:v>0.15871881926718601</x:v>
      </x:c>
      <x:c r="K1534" s="34">
        <x:f t="shared" si="913"/>
        <x:v>0.16681645600173625</x:v>
      </x:c>
      <x:c r="L1534" s="34">
        <x:f t="shared" si="914"/>
        <x:v>1.0864055115670339</x:v>
      </x:c>
      <x:c r="M1534" s="34">
        <x:f t="shared" si="915"/>
        <x:v>0.18338252730242371</x:v>
      </x:c>
      <x:c r="N1534" s="34">
        <x:f t="shared" si="886"/>
        <x:v>1.5953233141383798</x:v>
      </x:c>
      <x:c r="O1534" s="35">
        <x:f t="shared" si="887"/>
        <x:v>0.20405598813977152</x:v>
      </x:c>
      <x:c r="P1534" s="26" t="b">
        <x:f t="shared" si="888"/>
        <x:v>0</x:v>
      </x:c>
      <x:c r="Q1534" s="26" t="b">
        <x:f t="shared" si="889"/>
        <x:v>0</x:v>
      </x:c>
      <x:c r="R1534" s="26" t="b">
        <x:f t="shared" si="890"/>
        <x:v>0</x:v>
      </x:c>
      <x:c r="S1534" s="26" t="b">
        <x:f t="shared" si="916"/>
        <x:v>0</x:v>
      </x:c>
      <x:c r="T1534" s="26" t="str">
        <x:f t="shared" si="917"/>
        <x:v>不调</x:v>
      </x:c>
      <x:c r="U1534" s="34">
        <x:f t="shared" si="891"/>
        <x:v>0.15871881926718601</x:v>
      </x:c>
      <x:c r="V1534" s="34">
        <x:f t="shared" si="892"/>
        <x:v>0.16681645600173625</x:v>
      </x:c>
      <x:c r="W1534" s="34">
        <x:f t="shared" si="893"/>
        <x:v>1.0864055115670339</x:v>
      </x:c>
      <x:c r="X1534" s="34">
        <x:f t="shared" si="894"/>
        <x:v>0.18338252730242371</x:v>
      </x:c>
      <x:c r="Y1534" s="34">
        <x:f t="shared" si="918"/>
        <x:v>0.99998626710299976</x:v>
      </x:c>
      <x:c r="Z1534" s="34">
        <x:f t="shared" si="895"/>
        <x:v>0.15871663959798901</x:v>
      </x:c>
      <x:c r="AA1534" s="34">
        <x:f t="shared" si="896"/>
        <x:v>0.16681416512852804</x:v>
      </x:c>
      <x:c r="AB1534" s="34">
        <x:f t="shared" si="897"/>
        <x:v>1.0863905920720431</x:v>
      </x:c>
      <x:c r="AC1534" s="34">
        <x:f t="shared" si="898"/>
        <x:v>0.18338000892906461</x:v>
      </x:c>
      <x:c r="AD1534" s="34">
        <x:f t="shared" si="899"/>
        <x:v>1.5953014057276249</x:v>
      </x:c>
      <x:c r="AE1534" s="34">
        <x:f t="shared" si="919"/>
        <x:v>1.6121429879269882</x:v>
      </x:c>
      <x:c r="AF1534" s="33">
        <x:f t="shared" si="900"/>
        <x:v>-1.0446704991732392E-2</x:v>
      </x:c>
      <x:c r="AG1534" s="33">
        <x:f t="shared" si="920"/>
        <x:v>1.9678578831276994E-3</x:v>
      </x:c>
      <x:c r="AH1534" s="30">
        <x:f t="shared" si="921"/>
        <x:v>46022</x:v>
      </x:c>
      <x:c r="AI1534" s="36">
        <x:f t="shared" si="901"/>
        <x:v>2026</x:v>
      </x:c>
      <x:c r="AJ1534" s="36">
        <x:f t="shared" si="902"/>
        <x:v>3</x:v>
      </x:c>
      <x:c r="AK1534" s="26">
        <x:f t="shared" si="903"/>
        <x:v>0</x:v>
      </x:c>
      <x:c r="AL1534" s="34">
        <x:f t="shared" si="922"/>
        <x:v>1.602912712210123</x:v>
      </x:c>
      <x:c r="AM1534" s="35" t="str">
        <x:f t="shared" si="904"/>
      </x:c>
      <x:c r="AN1534" s="34">
        <x:f t="shared" si="923"/>
        <x:v>1.6121429879269882</x:v>
      </x:c>
      <x:c r="AO1534" s="35">
        <x:f t="shared" si="905"/>
        <x:v>-1.0446704991732392E-2</x:v>
      </x:c>
      <x:c r="AP1534" s="31">
        <x:f t="shared" si="906"/>
        <x:v>1</x:v>
      </x:c>
      <x:c r="AQ1534" s="26" t="b">
        <x:f t="shared" si="907"/>
        <x:v>1</x:v>
      </x:c>
    </x:row>
    <x:row r="1535">
      <x:c r="A1535" s="30" t="n">
        <x:f>'净值底稿'!A1497</x:f>
        <x:v>46087</x:v>
      </x:c>
      <x:c r="B1535" s="32" t="n">
        <x:f>'净值底稿'!F1497</x:f>
        <x:v>3.8903163481966</x:v>
      </x:c>
      <x:c r="C1535" s="32" t="n">
        <x:f>'净值底稿'!O1497</x:f>
        <x:v>2.0192127824974246</x:v>
      </x:c>
      <x:c r="D1535" s="32" t="n">
        <x:f>'净值底稿'!P1497</x:f>
        <x:v>1.7647</x:v>
      </x:c>
      <x:c r="E1535" s="32" t="n">
        <x:f>'净值底稿'!Q1497</x:f>
        <x:v>3.9519</x:v>
      </x:c>
      <x:c r="F1535" s="33">
        <x:f t="shared" si="908"/>
        <x:v>-3.6423619334007284E-3</x:v>
      </x:c>
      <x:c r="G1535" s="33">
        <x:f t="shared" si="909"/>
        <x:v>9.7337523337530651E-3</x:v>
      </x:c>
      <x:c r="H1535" s="33">
        <x:f t="shared" si="910"/>
        <x:v>5.6670066870712077E-5</x:v>
      </x:c>
      <x:c r="I1535" s="33">
        <x:f t="shared" si="911"/>
        <x:v>-8.7041589324236002E-3</x:v>
      </x:c>
      <x:c r="J1535" s="34">
        <x:f t="shared" si="912"/>
        <x:v>0.15813853615172002</x:v>
      </x:c>
      <x:c r="K1535" s="34">
        <x:f t="shared" si="913"/>
        <x:v>0.1684378928976509</x:v>
      </x:c>
      <x:c r="L1535" s="34">
        <x:f t="shared" si="914"/>
        <x:v>1.0864521578995436</x:v>
      </x:c>
      <x:c r="M1535" s="34">
        <x:f t="shared" si="915"/>
        <x:v>0.18178384018631677</x:v>
      </x:c>
      <x:c r="N1535" s="34">
        <x:f t="shared" si="886"/>
        <x:v>1.5948124271352313</x:v>
      </x:c>
      <x:c r="O1535" s="35">
        <x:f t="shared" si="887"/>
        <x:v>0.20477419381287465</x:v>
      </x:c>
      <x:c r="P1535" s="26" t="b">
        <x:f t="shared" si="888"/>
        <x:v>0</x:v>
      </x:c>
      <x:c r="Q1535" s="26" t="b">
        <x:f t="shared" si="889"/>
        <x:v>0</x:v>
      </x:c>
      <x:c r="R1535" s="26" t="b">
        <x:f t="shared" si="890"/>
        <x:v>0</x:v>
      </x:c>
      <x:c r="S1535" s="26" t="b">
        <x:f t="shared" si="916"/>
        <x:v>0</x:v>
      </x:c>
      <x:c r="T1535" s="26" t="str">
        <x:f t="shared" si="917"/>
        <x:v>不调</x:v>
      </x:c>
      <x:c r="U1535" s="34">
        <x:f t="shared" si="891"/>
        <x:v>0.15813853615172002</x:v>
      </x:c>
      <x:c r="V1535" s="34">
        <x:f t="shared" si="892"/>
        <x:v>0.1684378928976509</x:v>
      </x:c>
      <x:c r="W1535" s="34">
        <x:f t="shared" si="893"/>
        <x:v>1.0864521578995436</x:v>
      </x:c>
      <x:c r="X1535" s="34">
        <x:f t="shared" si="894"/>
        <x:v>0.18178384018631677</x:v>
      </x:c>
      <x:c r="Y1535" s="34">
        <x:f t="shared" si="918"/>
        <x:v>0.99998626710299976</x:v>
      </x:c>
      <x:c r="Z1535" s="34">
        <x:f t="shared" si="895"/>
        <x:v>0.15813636445149129</x:v>
      </x:c>
      <x:c r="AA1535" s="34">
        <x:f t="shared" si="896"/>
        <x:v>0.1684355797574168</x:v>
      </x:c>
      <x:c r="AB1535" s="34">
        <x:f t="shared" si="897"/>
        <x:v>1.0864372377639635</x:v>
      </x:c>
      <x:c r="AC1535" s="34">
        <x:f t="shared" si="898"/>
        <x:v>0.18178134376756319</x:v>
      </x:c>
      <x:c r="AD1535" s="34">
        <x:f t="shared" si="899"/>
        <x:v>1.5947905257404349</x:v>
      </x:c>
      <x:c r="AE1535" s="34">
        <x:f t="shared" si="919"/>
        <x:v>1.6121429879269882</x:v>
      </x:c>
      <x:c r="AF1535" s="33">
        <x:f t="shared" si="900"/>
        <x:v>-1.0763599951432612E-2</x:v>
      </x:c>
      <x:c r="AG1535" s="33">
        <x:f t="shared" si="920"/>
        <x:v>-3.2024041686151694E-4</x:v>
      </x:c>
      <x:c r="AH1535" s="30">
        <x:f t="shared" si="921"/>
        <x:v>46022</x:v>
      </x:c>
      <x:c r="AI1535" s="36">
        <x:f t="shared" si="901"/>
        <x:v>2026</x:v>
      </x:c>
      <x:c r="AJ1535" s="36">
        <x:f t="shared" si="902"/>
        <x:v>3</x:v>
      </x:c>
      <x:c r="AK1535" s="26">
        <x:f t="shared" si="903"/>
        <x:v>0</x:v>
      </x:c>
      <x:c r="AL1535" s="34">
        <x:f t="shared" si="922"/>
        <x:v>1.602912712210123</x:v>
      </x:c>
      <x:c r="AM1535" s="35" t="str">
        <x:f t="shared" si="904"/>
      </x:c>
      <x:c r="AN1535" s="34">
        <x:f t="shared" si="923"/>
        <x:v>1.6121429879269882</x:v>
      </x:c>
      <x:c r="AO1535" s="35">
        <x:f t="shared" si="905"/>
        <x:v>-1.0763599951432612E-2</x:v>
      </x:c>
      <x:c r="AP1535" s="31">
        <x:f t="shared" si="906"/>
        <x:v>1</x:v>
      </x:c>
      <x:c r="AQ1535" s="26" t="b">
        <x:f t="shared" si="907"/>
        <x:v>1</x:v>
      </x:c>
    </x:row>
    <x:row r="1536">
      <x:c r="A1536" s="30" t="n">
        <x:f>'净值底稿'!A1498</x:f>
        <x:v>46090</x:v>
      </x:c>
      <x:c r="B1536" s="32" t="n">
        <x:f>'净值底稿'!F1498</x:f>
        <x:v>3.789611118942375</x:v>
      </x:c>
      <x:c r="C1536" s="32" t="n">
        <x:f>'净值底稿'!O1498</x:f>
        <x:v>2.003179403056388</x:v>
      </x:c>
      <x:c r="D1536" s="32" t="n">
        <x:f>'净值底稿'!P1498</x:f>
        <x:v>1.7628</x:v>
      </x:c>
      <x:c r="E1536" s="32" t="n">
        <x:f>'净值底稿'!Q1498</x:f>
        <x:v>3.9543</x:v>
      </x:c>
      <x:c r="F1536" s="33">
        <x:f t="shared" si="908"/>
        <x:v>-2.5886128592320756E-2</x:v>
      </x:c>
      <x:c r="G1536" s="33">
        <x:f t="shared" si="909"/>
        <x:v>-7.9404110255314464E-3</x:v>
      </x:c>
      <x:c r="H1536" s="33">
        <x:f t="shared" si="910"/>
        <x:v>-1.0766702555675689E-3</x:v>
      </x:c>
      <x:c r="I1536" s="33">
        <x:f t="shared" si="911"/>
        <x:v>6.0730281636667272E-4</x:v>
      </x:c>
      <x:c r="J1536" s="34">
        <x:f t="shared" si="912"/>
        <x:v>0.15404282618617787</x:v>
      </x:c>
      <x:c r="K1536" s="34">
        <x:f t="shared" si="913"/>
        <x:v>0.16709813202281923</x:v>
      </x:c>
      <x:c r="L1536" s="34">
        <x:f t="shared" si="914"/>
        <x:v>1.0852675031055221</x:v>
      </x:c>
      <x:c r="M1536" s="34">
        <x:f t="shared" si="915"/>
        <x:v>0.18189174008959616</x:v>
      </x:c>
      <x:c r="N1536" s="34">
        <x:f t="shared" si="886"/>
        <x:v>1.5883002014041154</x:v>
      </x:c>
      <x:c r="O1536" s="35">
        <x:f t="shared" si="887"/>
        <x:v>0.20219159950058357</x:v>
      </x:c>
      <x:c r="P1536" s="26" t="b">
        <x:f t="shared" si="888"/>
        <x:v>0</x:v>
      </x:c>
      <x:c r="Q1536" s="26" t="b">
        <x:f t="shared" si="889"/>
        <x:v>0</x:v>
      </x:c>
      <x:c r="R1536" s="26" t="b">
        <x:f t="shared" si="890"/>
        <x:v>0</x:v>
      </x:c>
      <x:c r="S1536" s="26" t="b">
        <x:f t="shared" si="916"/>
        <x:v>0</x:v>
      </x:c>
      <x:c r="T1536" s="26" t="str">
        <x:f t="shared" si="917"/>
        <x:v>不调</x:v>
      </x:c>
      <x:c r="U1536" s="34">
        <x:f t="shared" si="891"/>
        <x:v>0.15404282618617787</x:v>
      </x:c>
      <x:c r="V1536" s="34">
        <x:f t="shared" si="892"/>
        <x:v>0.16709813202281923</x:v>
      </x:c>
      <x:c r="W1536" s="34">
        <x:f t="shared" si="893"/>
        <x:v>1.0852675031055221</x:v>
      </x:c>
      <x:c r="X1536" s="34">
        <x:f t="shared" si="894"/>
        <x:v>0.18189174008959616</x:v>
      </x:c>
      <x:c r="Y1536" s="34">
        <x:f t="shared" si="918"/>
        <x:v>0.99995880187477393</x:v>
      </x:c>
      <x:c r="Z1536" s="34">
        <x:f t="shared" si="895"/>
        <x:v>0.15403647991053449</x:v>
      </x:c>
      <x:c r="AA1536" s="34">
        <x:f t="shared" si="896"/>
        <x:v>0.1670912478930511</x:v>
      </x:c>
      <x:c r="AB1536" s="34">
        <x:f t="shared" si="897"/>
        <x:v>1.0852227921190254</x:v>
      </x:c>
      <x:c r="AC1536" s="34">
        <x:f t="shared" si="898"/>
        <x:v>0.18188424649091037</x:v>
      </x:c>
      <x:c r="AD1536" s="34">
        <x:f t="shared" si="899"/>
        <x:v>1.5882347664135212</x:v>
      </x:c>
      <x:c r="AE1536" s="34">
        <x:f t="shared" si="919"/>
        <x:v>1.6121429879269882</x:v>
      </x:c>
      <x:c r="AF1536" s="33">
        <x:f t="shared" si="900"/>
        <x:v>-1.4830087462781361E-2</x:v>
      </x:c>
      <x:c r="AG1536" s="33">
        <x:f t="shared" si="920"/>
        <x:v>-4.1107338055385023E-3</x:v>
      </x:c>
      <x:c r="AH1536" s="30">
        <x:f t="shared" si="921"/>
        <x:v>46022</x:v>
      </x:c>
      <x:c r="AI1536" s="36">
        <x:f t="shared" si="901"/>
        <x:v>2026</x:v>
      </x:c>
      <x:c r="AJ1536" s="36">
        <x:f t="shared" si="902"/>
        <x:v>3</x:v>
      </x:c>
      <x:c r="AK1536" s="26">
        <x:f t="shared" si="903"/>
        <x:v>0</x:v>
      </x:c>
      <x:c r="AL1536" s="34">
        <x:f t="shared" si="922"/>
        <x:v>1.602912712210123</x:v>
      </x:c>
      <x:c r="AM1536" s="35" t="str">
        <x:f t="shared" si="904"/>
      </x:c>
      <x:c r="AN1536" s="34">
        <x:f t="shared" si="923"/>
        <x:v>1.6121429879269882</x:v>
      </x:c>
      <x:c r="AO1536" s="35">
        <x:f t="shared" si="905"/>
        <x:v>-1.4830087462781361E-2</x:v>
      </x:c>
      <x:c r="AP1536" s="31">
        <x:f t="shared" si="906"/>
        <x:v>1</x:v>
      </x:c>
      <x:c r="AQ1536" s="26" t="b">
        <x:f t="shared" si="907"/>
        <x:v>1</x:v>
      </x:c>
    </x:row>
    <x:row r="1537">
      <x:c r="A1537" s="30" t="n">
        <x:f>'净值底稿'!A1499</x:f>
        <x:v>46091</x:v>
      </x:c>
      <x:c r="B1537" s="32" t="n">
        <x:f>'净值底稿'!F1499</x:f>
        <x:v>3.942802760444175</x:v>
      </x:c>
      <x:c r="C1537" s="32" t="n">
        <x:f>'净值底稿'!O1499</x:f>
        <x:v>2.0386145317753757</x:v>
      </x:c>
      <x:c r="D1537" s="32" t="n">
        <x:f>'净值底稿'!P1499</x:f>
        <x:v>1.7631</x:v>
      </x:c>
      <x:c r="E1537" s="32" t="n">
        <x:f>'净值底稿'!Q1499</x:f>
        <x:v>3.9703</x:v>
      </x:c>
      <x:c r="F1537" s="33">
        <x:f t="shared" si="908"/>
        <x:v>4.0424105981764713E-2</x:v>
      </x:c>
      <x:c r="G1537" s="33">
        <x:f t="shared" si="909"/>
        <x:v>1.7689443424249385E-2</x:v>
      </x:c>
      <x:c r="H1537" s="33">
        <x:f t="shared" si="910"/>
        <x:v>1.7018379850242127E-4</x:v>
      </x:c>
      <x:c r="I1537" s="33">
        <x:f t="shared" si="911"/>
        <x:v>4.0462281566902014E-3</x:v>
      </x:c>
      <x:c r="J1537" s="34">
        <x:f t="shared" si="912"/>
        <x:v>0.16026326689949591</x:v>
      </x:c>
      <x:c r="K1537" s="34">
        <x:f t="shared" si="913"/>
        <x:v>0.17004699906934245</x:v>
      </x:c>
      <x:c r="L1537" s="34">
        <x:f t="shared" si="914"/>
        <x:v>1.0854074794560096</x:v>
      </x:c>
      <x:c r="M1537" s="34">
        <x:f t="shared" si="915"/>
        <x:v>0.18262019165032026</x:v>
      </x:c>
      <x:c r="N1537" s="34">
        <x:f t="shared" si="886"/>
        <x:v>1.5983379370751682</x:v>
      </x:c>
      <x:c r="O1537" s="35">
        <x:f t="shared" si="887"/>
        <x:v>0.20665859096936659</x:v>
      </x:c>
      <x:c r="P1537" s="26" t="b">
        <x:f t="shared" si="888"/>
        <x:v>0</x:v>
      </x:c>
      <x:c r="Q1537" s="26" t="b">
        <x:f t="shared" si="889"/>
        <x:v>0</x:v>
      </x:c>
      <x:c r="R1537" s="26" t="b">
        <x:f t="shared" si="890"/>
        <x:v>0</x:v>
      </x:c>
      <x:c r="S1537" s="26" t="b">
        <x:f t="shared" si="916"/>
        <x:v>0</x:v>
      </x:c>
      <x:c r="T1537" s="26" t="str">
        <x:f t="shared" si="917"/>
        <x:v>不调</x:v>
      </x:c>
      <x:c r="U1537" s="34">
        <x:f t="shared" si="891"/>
        <x:v>0.16026326689949591</x:v>
      </x:c>
      <x:c r="V1537" s="34">
        <x:f t="shared" si="892"/>
        <x:v>0.17004699906934245</x:v>
      </x:c>
      <x:c r="W1537" s="34">
        <x:f t="shared" si="893"/>
        <x:v>1.0854074794560096</x:v>
      </x:c>
      <x:c r="X1537" s="34">
        <x:f t="shared" si="894"/>
        <x:v>0.18262019165032026</x:v>
      </x:c>
      <x:c r="Y1537" s="34">
        <x:f t="shared" si="918"/>
        <x:v>0.99998626710299976</x:v>
      </x:c>
      <x:c r="Z1537" s="34">
        <x:f t="shared" si="895"/>
        <x:v>0.16026106602055865</x:v>
      </x:c>
      <x:c r="AA1537" s="34">
        <x:f t="shared" si="896"/>
        <x:v>0.17004466383141903</x:v>
      </x:c>
      <x:c r="AB1537" s="34">
        <x:f t="shared" si="897"/>
        <x:v>1.085392573666891</x:v>
      </x:c>
      <x:c r="AC1537" s="34">
        <x:f t="shared" si="898"/>
        <x:v>0.18261768374603815</x:v>
      </x:c>
      <x:c r="AD1537" s="34">
        <x:f t="shared" si="899"/>
        <x:v>1.5983159872649066</x:v>
      </x:c>
      <x:c r="AE1537" s="34">
        <x:f t="shared" si="919"/>
        <x:v>1.6121429879269882</x:v>
      </x:c>
      <x:c r="AF1537" s="33">
        <x:f t="shared" si="900"/>
        <x:v>-8.5767830556154889E-3</x:v>
      </x:c>
      <x:c r="AG1537" s="33">
        <x:f t="shared" si="920"/>
        <x:v>6.3474374598602168E-3</x:v>
      </x:c>
      <x:c r="AH1537" s="30">
        <x:f t="shared" si="921"/>
        <x:v>46022</x:v>
      </x:c>
      <x:c r="AI1537" s="36">
        <x:f t="shared" si="901"/>
        <x:v>2026</x:v>
      </x:c>
      <x:c r="AJ1537" s="36">
        <x:f t="shared" si="902"/>
        <x:v>3</x:v>
      </x:c>
      <x:c r="AK1537" s="26">
        <x:f t="shared" si="903"/>
        <x:v>0</x:v>
      </x:c>
      <x:c r="AL1537" s="34">
        <x:f t="shared" si="922"/>
        <x:v>1.602912712210123</x:v>
      </x:c>
      <x:c r="AM1537" s="35" t="str">
        <x:f t="shared" si="904"/>
      </x:c>
      <x:c r="AN1537" s="34">
        <x:f t="shared" si="923"/>
        <x:v>1.6121429879269882</x:v>
      </x:c>
      <x:c r="AO1537" s="35">
        <x:f t="shared" si="905"/>
        <x:v>-8.5767830556154889E-3</x:v>
      </x:c>
      <x:c r="AP1537" s="31">
        <x:f t="shared" si="906"/>
        <x:v>1</x:v>
      </x:c>
      <x:c r="AQ1537" s="26" t="b">
        <x:f t="shared" si="907"/>
        <x:v>1</x:v>
      </x:c>
    </x:row>
    <x:row r="1538">
      <x:c r="A1538" s="30" t="n">
        <x:f>'净值底稿'!A1500</x:f>
        <x:v>46092</x:v>
      </x:c>
      <x:c r="B1538" s="32" t="n">
        <x:f>'净值底稿'!F1500</x:f>
        <x:v>3.9276214622889</x:v>
      </x:c>
      <x:c r="C1538" s="32" t="n">
        <x:f>'净值底稿'!O1500</x:f>
        <x:v>2.0421578404631315</x:v>
      </x:c>
      <x:c r="D1538" s="32" t="n">
        <x:f>'净值底稿'!P1500</x:f>
        <x:v>1.7629</x:v>
      </x:c>
      <x:c r="E1538" s="32" t="n">
        <x:f>'净值底稿'!Q1500</x:f>
        <x:v>3.9898</x:v>
      </x:c>
      <x:c r="F1538" s="33">
        <x:f t="shared" si="908"/>
        <x:v>-3.8503823492213041E-3</x:v>
      </x:c>
      <x:c r="G1538" s="33">
        <x:f t="shared" si="909"/>
        <x:v>1.7380964535116394E-3</x:v>
      </x:c>
      <x:c r="H1538" s="33">
        <x:f t="shared" si="910"/>
        <x:v>-1.1343656060347485E-4</x:v>
      </x:c>
      <x:c r="I1538" s="33">
        <x:f t="shared" si="911"/>
        <x:v>4.9114676472810093E-3</x:v>
      </x:c>
      <x:c r="J1538" s="34">
        <x:f t="shared" si="912"/>
        <x:v>0.15964399964068571</x:v>
      </x:c>
      <x:c r="K1538" s="34">
        <x:f t="shared" si="913"/>
        <x:v>0.17034021785856299</x:v>
      </x:c>
      <x:c r="L1538" s="34">
        <x:f t="shared" si="914"/>
        <x:v>1.0852694504664298</x:v>
      </x:c>
      <x:c r="M1538" s="34">
        <x:f t="shared" si="915"/>
        <x:v>0.1835146045915782</x:v>
      </x:c>
      <x:c r="N1538" s="34">
        <x:f t="shared" si="886"/>
        <x:v>1.5987682725572565</x:v>
      </x:c>
      <x:c r="O1538" s="35">
        <x:f t="shared" si="887"/>
        <x:v>0.20639902802889215</x:v>
      </x:c>
      <x:c r="P1538" s="26" t="b">
        <x:f t="shared" si="888"/>
        <x:v>0</x:v>
      </x:c>
      <x:c r="Q1538" s="26" t="b">
        <x:f t="shared" si="889"/>
        <x:v>0</x:v>
      </x:c>
      <x:c r="R1538" s="26" t="b">
        <x:f t="shared" si="890"/>
        <x:v>0</x:v>
      </x:c>
      <x:c r="S1538" s="26" t="b">
        <x:f t="shared" si="916"/>
        <x:v>0</x:v>
      </x:c>
      <x:c r="T1538" s="26" t="str">
        <x:f t="shared" si="917"/>
        <x:v>不调</x:v>
      </x:c>
      <x:c r="U1538" s="34">
        <x:f t="shared" si="891"/>
        <x:v>0.15964399964068571</x:v>
      </x:c>
      <x:c r="V1538" s="34">
        <x:f t="shared" si="892"/>
        <x:v>0.17034021785856299</x:v>
      </x:c>
      <x:c r="W1538" s="34">
        <x:f t="shared" si="893"/>
        <x:v>1.0852694504664298</x:v>
      </x:c>
      <x:c r="X1538" s="34">
        <x:f t="shared" si="894"/>
        <x:v>0.1835146045915782</x:v>
      </x:c>
      <x:c r="Y1538" s="34">
        <x:f t="shared" si="918"/>
        <x:v>0.99998626710299976</x:v>
      </x:c>
      <x:c r="Z1538" s="34">
        <x:f t="shared" si="895"/>
        <x:v>0.15964180726608193</x:v>
      </x:c>
      <x:c r="AA1538" s="34">
        <x:f t="shared" si="896"/>
        <x:v>0.17033787859389612</x:v>
      </x:c>
      <x:c r="AB1538" s="34">
        <x:f t="shared" si="897"/>
        <x:v>1.0852545465728489</x:v>
      </x:c>
      <x:c r="AC1538" s="34">
        <x:f t="shared" si="898"/>
        <x:v>0.1835120844044153</x:v>
      </x:c>
      <x:c r="AD1538" s="34">
        <x:f t="shared" si="899"/>
        <x:v>1.5987463168372424</x:v>
      </x:c>
      <x:c r="AE1538" s="34">
        <x:f t="shared" si="919"/>
        <x:v>1.6121429879269882</x:v>
      </x:c>
      <x:c r="AF1538" s="33">
        <x:f t="shared" si="900"/>
        <x:v>-8.3098529039115077E-3</x:v>
      </x:c>
      <x:c r="AG1538" s="33">
        <x:f t="shared" si="920"/>
        <x:v>2.6923935927847253E-4</x:v>
      </x:c>
      <x:c r="AH1538" s="30">
        <x:f t="shared" si="921"/>
        <x:v>46022</x:v>
      </x:c>
      <x:c r="AI1538" s="36">
        <x:f t="shared" si="901"/>
        <x:v>2026</x:v>
      </x:c>
      <x:c r="AJ1538" s="36">
        <x:f t="shared" si="902"/>
        <x:v>3</x:v>
      </x:c>
      <x:c r="AK1538" s="26">
        <x:f t="shared" si="903"/>
        <x:v>0</x:v>
      </x:c>
      <x:c r="AL1538" s="34">
        <x:f t="shared" si="922"/>
        <x:v>1.602912712210123</x:v>
      </x:c>
      <x:c r="AM1538" s="35" t="str">
        <x:f t="shared" si="904"/>
      </x:c>
      <x:c r="AN1538" s="34">
        <x:f t="shared" si="923"/>
        <x:v>1.6121429879269882</x:v>
      </x:c>
      <x:c r="AO1538" s="35">
        <x:f t="shared" si="905"/>
        <x:v>-8.3098529039115077E-3</x:v>
      </x:c>
      <x:c r="AP1538" s="31">
        <x:f t="shared" si="906"/>
        <x:v>1</x:v>
      </x:c>
      <x:c r="AQ1538" s="26" t="b">
        <x:f t="shared" si="907"/>
        <x:v>1</x:v>
      </x:c>
    </x:row>
    <x:row r="1539">
      <x:c r="A1539" s="30" t="n">
        <x:f>'净值底稿'!A1501</x:f>
        <x:v>46093</x:v>
      </x:c>
      <x:c r="B1539" s="32" t="n">
        <x:f>'净值底稿'!F1501</x:f>
        <x:v>3.8685322409843503</x:v>
      </x:c>
      <x:c r="C1539" s="32" t="n">
        <x:f>'净值底稿'!O1501</x:f>
        <x:v>2.029551776209081</x:v>
      </x:c>
      <x:c r="D1539" s="32" t="n">
        <x:f>'净值底稿'!P1501</x:f>
        <x:v>1.7637</x:v>
      </x:c>
      <x:c r="E1539" s="32" t="n">
        <x:f>'净值底稿'!Q1501</x:f>
        <x:v>3.9753</x:v>
      </x:c>
      <x:c r="F1539" s="33">
        <x:f t="shared" si="908"/>
        <x:v>-1.5044530607619677E-2</x:v>
      </x:c>
      <x:c r="G1539" s="33">
        <x:f t="shared" si="909"/>
        <x:v>-6.1729137700695658E-3</x:v>
      </x:c>
      <x:c r="H1539" s="33">
        <x:f t="shared" si="910"/>
        <x:v>4.5379771966658211E-4</x:v>
      </x:c>
      <x:c r="I1539" s="33">
        <x:f t="shared" si="911"/>
        <x:v>-3.6342673818235971E-3</x:v>
      </x:c>
      <x:c r="J1539" s="34">
        <x:f t="shared" si="912"/>
        <x:v>0.15724007121041164</x:v>
      </x:c>
      <x:c r="K1539" s="34">
        <x:f t="shared" si="913"/>
        <x:v>0.16928639755755942</x:v>
      </x:c>
      <x:c r="L1539" s="34">
        <x:f t="shared" si="914"/>
        <x:v>1.0857470326113414</x:v>
      </x:c>
      <x:c r="M1539" s="34">
        <x:f t="shared" si="915"/>
        <x:v>0.18284515242189386</x:v>
      </x:c>
      <x:c r="N1539" s="34">
        <x:f t="shared" si="886"/>
        <x:v>1.5951186538012065</x:v>
      </x:c>
      <x:c r="O1539" s="35">
        <x:f t="shared" si="887"/>
        <x:v>0.20470356107356064</x:v>
      </x:c>
      <x:c r="P1539" s="26" t="b">
        <x:f t="shared" si="888"/>
        <x:v>0</x:v>
      </x:c>
      <x:c r="Q1539" s="26" t="b">
        <x:f t="shared" si="889"/>
        <x:v>0</x:v>
      </x:c>
      <x:c r="R1539" s="26" t="b">
        <x:f t="shared" si="890"/>
        <x:v>0</x:v>
      </x:c>
      <x:c r="S1539" s="26" t="b">
        <x:f t="shared" si="916"/>
        <x:v>0</x:v>
      </x:c>
      <x:c r="T1539" s="26" t="str">
        <x:f t="shared" si="917"/>
        <x:v>不调</x:v>
      </x:c>
      <x:c r="U1539" s="34">
        <x:f t="shared" si="891"/>
        <x:v>0.15724007121041164</x:v>
      </x:c>
      <x:c r="V1539" s="34">
        <x:f t="shared" si="892"/>
        <x:v>0.16928639755755942</x:v>
      </x:c>
      <x:c r="W1539" s="34">
        <x:f t="shared" si="893"/>
        <x:v>1.0857470326113414</x:v>
      </x:c>
      <x:c r="X1539" s="34">
        <x:f t="shared" si="894"/>
        <x:v>0.18284515242189386</x:v>
      </x:c>
      <x:c r="Y1539" s="34">
        <x:f t="shared" si="918"/>
        <x:v>0.99998626710299976</x:v>
      </x:c>
      <x:c r="Z1539" s="34">
        <x:f t="shared" si="895"/>
        <x:v>0.15723791184870939</x:v>
      </x:c>
      <x:c r="AA1539" s="34">
        <x:f t="shared" si="896"/>
        <x:v>0.16928407276489821</x:v>
      </x:c>
      <x:c r="AB1539" s="34">
        <x:f t="shared" si="897"/>
        <x:v>1.0857321221591743</x:v>
      </x:c>
      <x:c r="AC1539" s="34">
        <x:f t="shared" si="898"/>
        <x:v>0.18284264142824866</x:v>
      </x:c>
      <x:c r="AD1539" s="34">
        <x:f t="shared" si="899"/>
        <x:v>1.5950967482010305</x:v>
      </x:c>
      <x:c r="AE1539" s="34">
        <x:f t="shared" si="919"/>
        <x:v>1.6121429879269882</x:v>
      </x:c>
      <x:c r="AF1539" s="33">
        <x:f t="shared" si="900"/>
        <x:v>-1.0573652494607177E-2</x:v>
      </x:c>
      <x:c r="AG1539" s="33">
        <x:f t="shared" si="920"/>
        <x:v>-2.2827690658463462E-3</x:v>
      </x:c>
      <x:c r="AH1539" s="30">
        <x:f t="shared" si="921"/>
        <x:v>46022</x:v>
      </x:c>
      <x:c r="AI1539" s="36">
        <x:f t="shared" si="901"/>
        <x:v>2026</x:v>
      </x:c>
      <x:c r="AJ1539" s="36">
        <x:f t="shared" si="902"/>
        <x:v>3</x:v>
      </x:c>
      <x:c r="AK1539" s="26">
        <x:f t="shared" si="903"/>
        <x:v>0</x:v>
      </x:c>
      <x:c r="AL1539" s="34">
        <x:f t="shared" si="922"/>
        <x:v>1.602912712210123</x:v>
      </x:c>
      <x:c r="AM1539" s="35" t="str">
        <x:f t="shared" si="904"/>
      </x:c>
      <x:c r="AN1539" s="34">
        <x:f t="shared" si="923"/>
        <x:v>1.6121429879269882</x:v>
      </x:c>
      <x:c r="AO1539" s="35">
        <x:f t="shared" si="905"/>
        <x:v>-1.0573652494607177E-2</x:v>
      </x:c>
      <x:c r="AP1539" s="31">
        <x:f t="shared" si="906"/>
        <x:v>1</x:v>
      </x:c>
      <x:c r="AQ1539" s="26" t="b">
        <x:f t="shared" si="907"/>
        <x:v>1</x:v>
      </x:c>
    </x:row>
    <x:row r="1540">
      <x:c r="A1540" s="30" t="n">
        <x:f>'净值底稿'!A1502</x:f>
        <x:v>46094</x:v>
      </x:c>
      <x:c r="B1540" s="32" t="n">
        <x:f>'净值底稿'!F1502</x:f>
        <x:v>3.889975262332225</x:v>
      </x:c>
      <x:c r="C1540" s="32" t="n">
        <x:f>'净值底稿'!O1502</x:f>
        <x:v>2.008467747807336</x:v>
      </x:c>
      <x:c r="D1540" s="32" t="n">
        <x:f>'净值底稿'!P1502</x:f>
        <x:v>1.7637</x:v>
      </x:c>
      <x:c r="E1540" s="32" t="n">
        <x:f>'净值底稿'!Q1502</x:f>
        <x:v>3.9239</x:v>
      </x:c>
      <x:c r="F1540" s="33">
        <x:f t="shared" si="908"/>
        <x:v>5.542934635700103E-3</x:v>
      </x:c>
      <x:c r="G1540" s="33">
        <x:f t="shared" si="909"/>
        <x:v>-1.038851467052837E-2</x:v>
      </x:c>
      <x:c r="H1540" s="33">
        <x:f t="shared" si="910"/>
        <x:v>0</x:v>
      </x:c>
      <x:c r="I1540" s="33">
        <x:f t="shared" si="911"/>
        <x:v>-1.292984177294787E-2</x:v>
      </x:c>
      <x:c r="J1540" s="34">
        <x:f t="shared" si="912"/>
        <x:v>0.15810947131634076</x:v>
      </x:c>
      <x:c r="K1540" s="34">
        <x:f t="shared" si="913"/>
        <x:v>0.16752546269149327</x:v>
      </x:c>
      <x:c r="L1540" s="34">
        <x:f t="shared" si="914"/>
        <x:v>1.0857321221591743</x:v>
      </x:c>
      <x:c r="M1540" s="34">
        <x:f t="shared" si="915"/>
        <x:v>0.18047851500523357</x:v>
      </x:c>
      <x:c r="N1540" s="34">
        <x:f t="shared" si="886"/>
        <x:v>1.5918455711722417</x:v>
      </x:c>
      <x:c r="O1540" s="35">
        <x:f t="shared" si="887"/>
        <x:v>0.20456439990471886</x:v>
      </x:c>
      <x:c r="P1540" s="26" t="b">
        <x:f t="shared" si="888"/>
        <x:v>0</x:v>
      </x:c>
      <x:c r="Q1540" s="26" t="b">
        <x:f t="shared" si="889"/>
        <x:v>0</x:v>
      </x:c>
      <x:c r="R1540" s="26" t="b">
        <x:f t="shared" si="890"/>
        <x:v>0</x:v>
      </x:c>
      <x:c r="S1540" s="26" t="b">
        <x:f t="shared" si="916"/>
        <x:v>0</x:v>
      </x:c>
      <x:c r="T1540" s="26" t="str">
        <x:f t="shared" si="917"/>
        <x:v>不调</x:v>
      </x:c>
      <x:c r="U1540" s="34">
        <x:f t="shared" si="891"/>
        <x:v>0.15810947131634076</x:v>
      </x:c>
      <x:c r="V1540" s="34">
        <x:f t="shared" si="892"/>
        <x:v>0.16752546269149327</x:v>
      </x:c>
      <x:c r="W1540" s="34">
        <x:f t="shared" si="893"/>
        <x:v>1.0857321221591743</x:v>
      </x:c>
      <x:c r="X1540" s="34">
        <x:f t="shared" si="894"/>
        <x:v>0.18047851500523357</x:v>
      </x:c>
      <x:c r="Y1540" s="34">
        <x:f t="shared" si="918"/>
        <x:v>0.99998626710299976</x:v>
      </x:c>
      <x:c r="Z1540" s="34">
        <x:f t="shared" si="895"/>
        <x:v>0.15810730001525641</x:v>
      </x:c>
      <x:c r="AA1540" s="34">
        <x:f t="shared" si="896"/>
        <x:v>0.1675231620815692</x:v>
      </x:c>
      <x:c r="AB1540" s="34">
        <x:f t="shared" si="897"/>
        <x:v>1.0857172119117708</x:v>
      </x:c>
      <x:c r="AC1540" s="34">
        <x:f t="shared" si="898"/>
        <x:v>0.18047603651237626</x:v>
      </x:c>
      <x:c r="AD1540" s="34">
        <x:f t="shared" si="899"/>
        <x:v>1.5918237105209727</x:v>
      </x:c>
      <x:c r="AE1540" s="34">
        <x:f t="shared" si="919"/>
        <x:v>1.6121429879269882</x:v>
      </x:c>
      <x:c r="AF1540" s="33">
        <x:f t="shared" si="900"/>
        <x:v>-1.2603892804907812E-2</x:v>
      </x:c>
      <x:c r="AG1540" s="33">
        <x:f t="shared" si="920"/>
        <x:v>-2.0519367767185548E-3</x:v>
      </x:c>
      <x:c r="AH1540" s="30">
        <x:f t="shared" si="921"/>
        <x:v>46022</x:v>
      </x:c>
      <x:c r="AI1540" s="36">
        <x:f t="shared" si="901"/>
        <x:v>2026</x:v>
      </x:c>
      <x:c r="AJ1540" s="36">
        <x:f t="shared" si="902"/>
        <x:v>3</x:v>
      </x:c>
      <x:c r="AK1540" s="26">
        <x:f t="shared" si="903"/>
        <x:v>0</x:v>
      </x:c>
      <x:c r="AL1540" s="34">
        <x:f t="shared" si="922"/>
        <x:v>1.602912712210123</x:v>
      </x:c>
      <x:c r="AM1540" s="35" t="str">
        <x:f t="shared" si="904"/>
      </x:c>
      <x:c r="AN1540" s="34">
        <x:f t="shared" si="923"/>
        <x:v>1.6121429879269882</x:v>
      </x:c>
      <x:c r="AO1540" s="35">
        <x:f t="shared" si="905"/>
        <x:v>-1.2603892804907812E-2</x:v>
      </x:c>
      <x:c r="AP1540" s="31">
        <x:f t="shared" si="906"/>
        <x:v>1</x:v>
      </x:c>
      <x:c r="AQ1540" s="26" t="b">
        <x:f t="shared" si="907"/>
        <x:v>1</x:v>
      </x:c>
    </x:row>
    <x:row r="1541">
      <x:c r="A1541" s="30" t="n">
        <x:f>'净值底稿'!A1503</x:f>
        <x:v>46097</x:v>
      </x:c>
      <x:c r="B1541" s="32" t="n">
        <x:f>'净值底稿'!F1503</x:f>
        <x:v>3.96652228606945</x:v>
      </x:c>
      <x:c r="C1541" s="32" t="n">
        <x:f>'净值底稿'!O1503</x:f>
        <x:v>2.006502271615409</x:v>
      </x:c>
      <x:c r="D1541" s="32" t="n">
        <x:f>'净值底稿'!P1503</x:f>
        <x:v>1.7627</x:v>
      </x:c>
      <x:c r="E1541" s="32" t="n">
        <x:f>'净值底稿'!Q1503</x:f>
        <x:v>3.8666</x:v>
      </x:c>
      <x:c r="F1541" s="33">
        <x:f t="shared" si="908"/>
        <x:v>1.967802327136936E-2</x:v>
      </x:c>
      <x:c r="G1541" s="33">
        <x:f t="shared" si="909"/>
        <x:v>-9.7859484877105274E-4</x:v>
      </x:c>
      <x:c r="H1541" s="33">
        <x:f t="shared" si="910"/>
        <x:v>-5.6698985088177167E-4</x:v>
      </x:c>
      <x:c r="I1541" s="33">
        <x:f t="shared" si="911"/>
        <x:v>-1.4602818624327885E-2</x:v>
      </x:c>
      <x:c r="J1541" s="34">
        <x:f t="shared" si="912"/>
        <x:v>0.16121853914433001</x:v>
      </x:c>
      <x:c r="K1541" s="34">
        <x:f t="shared" si="913"/>
        <x:v>0.16735922477810633</x:v>
      </x:c>
      <x:c r="L1541" s="34">
        <x:f t="shared" si="914"/>
        <x:v>1.0851016212716893</x:v>
      </x:c>
      <x:c r="M1541" s="34">
        <x:f t="shared" si="915"/>
        <x:v>0.17784057768514844</x:v>
      </x:c>
      <x:c r="N1541" s="34">
        <x:f t="shared" si="886"/>
        <x:v>1.591519962879274</x:v>
      </x:c>
      <x:c r="O1541" s="35">
        <x:f t="shared" si="887"/>
        <x:v>0.20645532043971027</x:v>
      </x:c>
      <x:c r="P1541" s="26" t="b">
        <x:f t="shared" si="888"/>
        <x:v>0</x:v>
      </x:c>
      <x:c r="Q1541" s="26" t="b">
        <x:f t="shared" si="889"/>
        <x:v>0</x:v>
      </x:c>
      <x:c r="R1541" s="26" t="b">
        <x:f t="shared" si="890"/>
        <x:v>0</x:v>
      </x:c>
      <x:c r="S1541" s="26" t="b">
        <x:f t="shared" si="916"/>
        <x:v>0</x:v>
      </x:c>
      <x:c r="T1541" s="26" t="str">
        <x:f t="shared" si="917"/>
        <x:v>不调</x:v>
      </x:c>
      <x:c r="U1541" s="34">
        <x:f t="shared" si="891"/>
        <x:v>0.16121853914433001</x:v>
      </x:c>
      <x:c r="V1541" s="34">
        <x:f t="shared" si="892"/>
        <x:v>0.16735922477810633</x:v>
      </x:c>
      <x:c r="W1541" s="34">
        <x:f t="shared" si="893"/>
        <x:v>1.0851016212716893</x:v>
      </x:c>
      <x:c r="X1541" s="34">
        <x:f t="shared" si="894"/>
        <x:v>0.17784057768514844</x:v>
      </x:c>
      <x:c r="Y1541" s="34">
        <x:f t="shared" si="918"/>
        <x:v>0.99995880187477393</x:v>
      </x:c>
      <x:c r="Z1541" s="34">
        <x:f t="shared" si="895"/>
        <x:v>0.16121189724276558</x:v>
      </x:c>
      <x:c r="AA1541" s="34">
        <x:f t="shared" si="896"/>
        <x:v>0.16735232989180618</x:v>
      </x:c>
      <x:c r="AB1541" s="34">
        <x:f t="shared" si="897"/>
        <x:v>1.085056917119213</x:v>
      </x:c>
      <x:c r="AC1541" s="34">
        <x:f t="shared" si="898"/>
        <x:v>0.1778332509867587</x:v>
      </x:c>
      <x:c r="AD1541" s="34">
        <x:f t="shared" si="899"/>
        <x:v>1.5914543952405436</x:v>
      </x:c>
      <x:c r="AE1541" s="34">
        <x:f t="shared" si="919"/>
        <x:v>1.6121429879269882</x:v>
      </x:c>
      <x:c r="AF1541" s="33">
        <x:f t="shared" si="900"/>
        <x:v>-1.2832976256682782E-2</x:v>
      </x:c>
      <x:c r="AG1541" s="33">
        <x:f t="shared" si="920"/>
        <x:v>-2.3200765134245849E-4</x:v>
      </x:c>
      <x:c r="AH1541" s="30">
        <x:f t="shared" si="921"/>
        <x:v>46022</x:v>
      </x:c>
      <x:c r="AI1541" s="36">
        <x:f t="shared" si="901"/>
        <x:v>2026</x:v>
      </x:c>
      <x:c r="AJ1541" s="36">
        <x:f t="shared" si="902"/>
        <x:v>3</x:v>
      </x:c>
      <x:c r="AK1541" s="26">
        <x:f t="shared" si="903"/>
        <x:v>0</x:v>
      </x:c>
      <x:c r="AL1541" s="34">
        <x:f t="shared" si="922"/>
        <x:v>1.602912712210123</x:v>
      </x:c>
      <x:c r="AM1541" s="35" t="str">
        <x:f t="shared" si="904"/>
      </x:c>
      <x:c r="AN1541" s="34">
        <x:f t="shared" si="923"/>
        <x:v>1.6121429879269882</x:v>
      </x:c>
      <x:c r="AO1541" s="35">
        <x:f t="shared" si="905"/>
        <x:v>-1.2832976256682782E-2</x:v>
      </x:c>
      <x:c r="AP1541" s="31">
        <x:f t="shared" si="906"/>
        <x:v>1</x:v>
      </x:c>
      <x:c r="AQ1541" s="26" t="b">
        <x:f t="shared" si="907"/>
        <x:v>1</x:v>
      </x:c>
    </x:row>
    <x:row r="1542">
      <x:c r="A1542" s="30" t="n">
        <x:f>'净值底稿'!A1504</x:f>
        <x:v>46098</x:v>
      </x:c>
      <x:c r="B1542" s="32" t="n">
        <x:f>'净值底稿'!F1504</x:f>
        <x:v>3.849616381126525</x:v>
      </x:c>
      <x:c r="C1542" s="32" t="n">
        <x:f>'净值底稿'!O1504</x:f>
        <x:v>1.9687396195728917</x:v>
      </x:c>
      <x:c r="D1542" s="32" t="n">
        <x:f>'净值底稿'!P1504</x:f>
        <x:v>1.7633</x:v>
      </x:c>
      <x:c r="E1542" s="32" t="n">
        <x:f>'净值底稿'!Q1504</x:f>
        <x:v>3.87</x:v>
      </x:c>
      <x:c r="F1542" s="33">
        <x:f t="shared" si="908"/>
        <x:v>-2.9473149653917674E-2</x:v>
      </x:c>
      <x:c r="G1542" s="33">
        <x:f t="shared" si="909"/>
        <x:v>-1.8820139192822882E-2</x:v>
      </x:c>
      <x:c r="H1542" s="33">
        <x:f t="shared" si="910"/>
        <x:v>3.4038690645044056E-4</x:v>
      </x:c>
      <x:c r="I1542" s="33">
        <x:f t="shared" si="911"/>
        <x:v>8.793255056120941E-4</x:v>
      </x:c>
      <x:c r="J1542" s="34">
        <x:f t="shared" si="912"/>
        <x:v>0.15646047486933756</x:v>
      </x:c>
      <x:c r="K1542" s="34">
        <x:f t="shared" si="913"/>
        <x:v>0.16420273574899918</x:v>
      </x:c>
      <x:c r="L1542" s="34">
        <x:f t="shared" si="914"/>
        <x:v>1.085426256286554</x:v>
      </x:c>
      <x:c r="M1542" s="34">
        <x:f t="shared" si="915"/>
        <x:v>0.17798962430009727</x:v>
      </x:c>
      <x:c r="N1542" s="34">
        <x:f t="shared" si="886"/>
        <x:v>1.584079091204988</x:v>
      </x:c>
      <x:c r="O1542" s="35">
        <x:f t="shared" si="887"/>
        <x:v>0.20242878805654363</x:v>
      </x:c>
      <x:c r="P1542" s="26" t="b">
        <x:f t="shared" si="888"/>
        <x:v>0</x:v>
      </x:c>
      <x:c r="Q1542" s="26" t="b">
        <x:f t="shared" si="889"/>
        <x:v>0</x:v>
      </x:c>
      <x:c r="R1542" s="26" t="b">
        <x:f t="shared" si="890"/>
        <x:v>0</x:v>
      </x:c>
      <x:c r="S1542" s="26" t="b">
        <x:f t="shared" si="916"/>
        <x:v>0</x:v>
      </x:c>
      <x:c r="T1542" s="26" t="str">
        <x:f t="shared" si="917"/>
        <x:v>不调</x:v>
      </x:c>
      <x:c r="U1542" s="34">
        <x:f t="shared" si="891"/>
        <x:v>0.15646047486933756</x:v>
      </x:c>
      <x:c r="V1542" s="34">
        <x:f t="shared" si="892"/>
        <x:v>0.16420273574899918</x:v>
      </x:c>
      <x:c r="W1542" s="34">
        <x:f t="shared" si="893"/>
        <x:v>1.085426256286554</x:v>
      </x:c>
      <x:c r="X1542" s="34">
        <x:f t="shared" si="894"/>
        <x:v>0.17798962430009727</x:v>
      </x:c>
      <x:c r="Y1542" s="34">
        <x:f t="shared" si="918"/>
        <x:v>0.99998626710299976</x:v>
      </x:c>
      <x:c r="Z1542" s="34">
        <x:f t="shared" si="895"/>
        <x:v>0.15645832621375158</x:v>
      </x:c>
      <x:c r="AA1542" s="34">
        <x:f t="shared" si="896"/>
        <x:v>0.16420048076974197</x:v>
      </x:c>
      <x:c r="AB1542" s="34">
        <x:f t="shared" si="897"/>
        <x:v>1.085411350239575</x:v>
      </x:c>
      <x:c r="AC1542" s="34">
        <x:f t="shared" si="898"/>
        <x:v>0.17798717998691965</x:v>
      </x:c>
      <x:c r="AD1542" s="34">
        <x:f t="shared" si="899"/>
        <x:v>1.5840573372099882</x:v>
      </x:c>
      <x:c r="AE1542" s="34">
        <x:f t="shared" si="919"/>
        <x:v>1.6121429879269882</x:v>
      </x:c>
      <x:c r="AF1542" s="33">
        <x:f t="shared" si="900"/>
        <x:v>-1.7421314937525856E-2</x:v>
      </x:c>
      <x:c r="AG1542" s="33">
        <x:f t="shared" si="920"/>
        <x:v>-4.6479861770951647E-3</x:v>
      </x:c>
      <x:c r="AH1542" s="30">
        <x:f t="shared" si="921"/>
        <x:v>46022</x:v>
      </x:c>
      <x:c r="AI1542" s="36">
        <x:f t="shared" si="901"/>
        <x:v>2026</x:v>
      </x:c>
      <x:c r="AJ1542" s="36">
        <x:f t="shared" si="902"/>
        <x:v>3</x:v>
      </x:c>
      <x:c r="AK1542" s="26">
        <x:f t="shared" si="903"/>
        <x:v>0</x:v>
      </x:c>
      <x:c r="AL1542" s="34">
        <x:f t="shared" si="922"/>
        <x:v>1.602912712210123</x:v>
      </x:c>
      <x:c r="AM1542" s="35" t="str">
        <x:f t="shared" si="904"/>
      </x:c>
      <x:c r="AN1542" s="34">
        <x:f t="shared" si="923"/>
        <x:v>1.6121429879269882</x:v>
      </x:c>
      <x:c r="AO1542" s="35">
        <x:f t="shared" si="905"/>
        <x:v>-1.7421314937525856E-2</x:v>
      </x:c>
      <x:c r="AP1542" s="31">
        <x:f t="shared" si="906"/>
        <x:v>1</x:v>
      </x:c>
      <x:c r="AQ1542" s="26" t="b">
        <x:f t="shared" si="907"/>
        <x:v>1</x:v>
      </x:c>
    </x:row>
    <x:row r="1543">
      <x:c r="A1543" s="30" t="n">
        <x:f>'净值底稿'!A1505</x:f>
        <x:v>46099</x:v>
      </x:c>
      <x:c r="B1543" s="32" t="n">
        <x:f>'净值底稿'!F1505</x:f>
        <x:v>3.9758339439457995</x:v>
      </x:c>
      <x:c r="C1543" s="32" t="n">
        <x:f>'净值底稿'!O1505</x:f>
        <x:v>1.9905030143258997</x:v>
      </x:c>
      <x:c r="D1543" s="32" t="n">
        <x:f>'净值底稿'!P1505</x:f>
        <x:v>1.7644</x:v>
      </x:c>
      <x:c r="E1543" s="32" t="n">
        <x:f>'净值底稿'!Q1505</x:f>
        <x:v>3.8558</x:v>
      </x:c>
      <x:c r="F1543" s="33">
        <x:f t="shared" si="908"/>
        <x:v>3.2787049493575582E-2</x:v>
      </x:c>
      <x:c r="G1543" s="33">
        <x:f t="shared" si="909"/>
        <x:v>1.1054481017519935E-2</x:v>
      </x:c>
      <x:c r="H1543" s="33">
        <x:f t="shared" si="910"/>
        <x:v>6.2383031815338441E-4</x:v>
      </x:c>
      <x:c r="I1543" s="33">
        <x:f t="shared" si="911"/>
        <x:v>-3.6692506459948815E-3</x:v>
      </x:c>
      <x:c r="J1543" s="34">
        <x:f t="shared" si="912"/>
        <x:v>0.16158813309900386</x:v>
      </x:c>
      <x:c r="K1543" s="34">
        <x:f t="shared" si="913"/>
        <x:v>0.16601563186747872</x:v>
      </x:c>
      <x:c r="L1543" s="34">
        <x:f t="shared" si="914"/>
        <x:v>1.0860884627475222</x:v>
      </x:c>
      <x:c r="M1543" s="34">
        <x:f t="shared" si="915"/>
        <x:v>0.17733410041177383</x:v>
      </x:c>
      <x:c r="N1543" s="34">
        <x:f t="shared" si="886"/>
        <x:v>1.5910263281257786</x:v>
      </x:c>
      <x:c r="O1543" s="35">
        <x:f t="shared" si="887"/>
        <x:v>0.20590719284475842</x:v>
      </x:c>
      <x:c r="P1543" s="26" t="b">
        <x:f t="shared" si="888"/>
        <x:v>0</x:v>
      </x:c>
      <x:c r="Q1543" s="26" t="b">
        <x:f t="shared" si="889"/>
        <x:v>0</x:v>
      </x:c>
      <x:c r="R1543" s="26" t="b">
        <x:f t="shared" si="890"/>
        <x:v>0</x:v>
      </x:c>
      <x:c r="S1543" s="26" t="b">
        <x:f t="shared" si="916"/>
        <x:v>0</x:v>
      </x:c>
      <x:c r="T1543" s="26" t="str">
        <x:f t="shared" si="917"/>
        <x:v>不调</x:v>
      </x:c>
      <x:c r="U1543" s="34">
        <x:f t="shared" si="891"/>
        <x:v>0.16158813309900386</x:v>
      </x:c>
      <x:c r="V1543" s="34">
        <x:f t="shared" si="892"/>
        <x:v>0.16601563186747872</x:v>
      </x:c>
      <x:c r="W1543" s="34">
        <x:f t="shared" si="893"/>
        <x:v>1.0860884627475222</x:v>
      </x:c>
      <x:c r="X1543" s="34">
        <x:f t="shared" si="894"/>
        <x:v>0.17733410041177383</x:v>
      </x:c>
      <x:c r="Y1543" s="34">
        <x:f t="shared" si="918"/>
        <x:v>0.99998626710299976</x:v>
      </x:c>
      <x:c r="Z1543" s="34">
        <x:f t="shared" si="895"/>
        <x:v>0.16158591402581554</x:v>
      </x:c>
      <x:c r="AA1543" s="34">
        <x:f t="shared" si="896"/>
        <x:v>0.16601335199190587</x:v>
      </x:c>
      <x:c r="AB1543" s="34">
        <x:f t="shared" si="897"/>
        <x:v>1.0860735476065302</x:v>
      </x:c>
      <x:c r="AC1543" s="34">
        <x:f t="shared" si="898"/>
        <x:v>0.17733166510083825</x:v>
      </x:c>
      <x:c r="AD1543" s="34">
        <x:f t="shared" si="899"/>
        <x:v>1.5910044787250899</x:v>
      </x:c>
      <x:c r="AE1543" s="34">
        <x:f t="shared" si="919"/>
        <x:v>1.6121429879269882</x:v>
      </x:c>
      <x:c r="AF1543" s="33">
        <x:f t="shared" si="900"/>
        <x:v>-1.3112056039818021E-2</x:v>
      </x:c>
      <x:c r="AG1543" s="33">
        <x:f t="shared" si="920"/>
        <x:v>4.3856629125165192E-3</x:v>
      </x:c>
      <x:c r="AH1543" s="30">
        <x:f t="shared" si="921"/>
        <x:v>46022</x:v>
      </x:c>
      <x:c r="AI1543" s="36">
        <x:f t="shared" si="901"/>
        <x:v>2026</x:v>
      </x:c>
      <x:c r="AJ1543" s="36">
        <x:f t="shared" si="902"/>
        <x:v>3</x:v>
      </x:c>
      <x:c r="AK1543" s="26">
        <x:f t="shared" si="903"/>
        <x:v>0</x:v>
      </x:c>
      <x:c r="AL1543" s="34">
        <x:f t="shared" si="922"/>
        <x:v>1.602912712210123</x:v>
      </x:c>
      <x:c r="AM1543" s="35" t="str">
        <x:f t="shared" si="904"/>
      </x:c>
      <x:c r="AN1543" s="34">
        <x:f t="shared" si="923"/>
        <x:v>1.6121429879269882</x:v>
      </x:c>
      <x:c r="AO1543" s="35">
        <x:f t="shared" si="905"/>
        <x:v>-1.3112056039818021E-2</x:v>
      </x:c>
      <x:c r="AP1543" s="31">
        <x:f t="shared" si="906"/>
        <x:v>1</x:v>
      </x:c>
      <x:c r="AQ1543" s="26" t="b">
        <x:f t="shared" si="907"/>
        <x:v>1</x:v>
      </x:c>
    </x:row>
    <x:row r="1544">
      <x:c r="A1544" s="30" t="n">
        <x:f>'净值底稿'!A1506</x:f>
        <x:v>46100</x:v>
      </x:c>
      <x:c r="B1544" s="32" t="n">
        <x:f>'净值底稿'!F1506</x:f>
        <x:v>3.91659526283845</x:v>
      </x:c>
      <x:c r="C1544" s="32" t="n">
        <x:f>'净值底稿'!O1506</x:f>
        <x:v>1.942311095985324</x:v>
      </x:c>
      <x:c r="D1544" s="32" t="n">
        <x:f>'净值底稿'!P1506</x:f>
        <x:v>1.7644</x:v>
      </x:c>
      <x:c r="E1544" s="32" t="n">
        <x:f>'净值底稿'!Q1506</x:f>
        <x:v>3.6845</x:v>
      </x:c>
      <x:c r="F1544" s="33">
        <x:f t="shared" si="908"/>
        <x:v>-1.4899686944308876E-2</x:v>
      </x:c>
      <x:c r="G1544" s="33">
        <x:f t="shared" si="909"/>
        <x:v>-2.4210924572197312E-2</x:v>
      </x:c>
      <x:c r="H1544" s="33">
        <x:f t="shared" si="910"/>
        <x:v>0</x:v>
      </x:c>
      <x:c r="I1544" s="33">
        <x:f t="shared" si="911"/>
        <x:v>-4.4426578142019779E-2</x:v>
      </x:c>
      <x:c r="J1544" s="34">
        <x:f t="shared" si="912"/>
        <x:v>0.15917833449222088</x:v>
      </x:c>
      <x:c r="K1544" s="34">
        <x:f t="shared" si="913"/>
        <x:v>0.16199401524885218</x:v>
      </x:c>
      <x:c r="L1544" s="34">
        <x:f t="shared" si="914"/>
        <x:v>1.0860735476065302</x:v>
      </x:c>
      <x:c r="M1544" s="34">
        <x:f t="shared" si="915"/>
        <x:v>0.16945342602418137</x:v>
      </x:c>
      <x:c r="N1544" s="34">
        <x:f t="shared" si="886"/>
        <x:v>1.5766993233717845</x:v>
      </x:c>
      <x:c r="O1544" s="35">
        <x:f t="shared" si="887"/>
        <x:v>0.20369917395172299</x:v>
      </x:c>
      <x:c r="P1544" s="26" t="b">
        <x:f t="shared" si="888"/>
        <x:v>0</x:v>
      </x:c>
      <x:c r="Q1544" s="26" t="b">
        <x:f t="shared" si="889"/>
        <x:v>0</x:v>
      </x:c>
      <x:c r="R1544" s="26" t="b">
        <x:f t="shared" si="890"/>
        <x:v>0</x:v>
      </x:c>
      <x:c r="S1544" s="26" t="b">
        <x:f t="shared" si="916"/>
        <x:v>0</x:v>
      </x:c>
      <x:c r="T1544" s="26" t="str">
        <x:f t="shared" si="917"/>
        <x:v>不调</x:v>
      </x:c>
      <x:c r="U1544" s="34">
        <x:f t="shared" si="891"/>
        <x:v>0.15917833449222088</x:v>
      </x:c>
      <x:c r="V1544" s="34">
        <x:f t="shared" si="892"/>
        <x:v>0.16199401524885218</x:v>
      </x:c>
      <x:c r="W1544" s="34">
        <x:f t="shared" si="893"/>
        <x:v>1.0860735476065302</x:v>
      </x:c>
      <x:c r="X1544" s="34">
        <x:f t="shared" si="894"/>
        <x:v>0.16945342602418137</x:v>
      </x:c>
      <x:c r="Y1544" s="34">
        <x:f t="shared" si="918"/>
        <x:v>0.99998626710299976</x:v>
      </x:c>
      <x:c r="Z1544" s="34">
        <x:f t="shared" si="895"/>
        <x:v>0.15917614851254863</x:v>
      </x:c>
      <x:c r="AA1544" s="34">
        <x:f t="shared" si="896"/>
        <x:v>0.16199179060172611</x:v>
      </x:c>
      <x:c r="AB1544" s="34">
        <x:f t="shared" si="897"/>
        <x:v>1.0860586326703663</x:v>
      </x:c>
      <x:c r="AC1544" s="34">
        <x:f t="shared" si="898"/>
        <x:v>0.16945109893773544</x:v>
      </x:c>
      <x:c r="AD1544" s="34">
        <x:f t="shared" si="899"/>
        <x:v>1.5766776707223764</x:v>
      </x:c>
      <x:c r="AE1544" s="34">
        <x:f t="shared" si="919"/>
        <x:v>1.6121429879269882</x:v>
      </x:c>
      <x:c r="AF1544" s="33">
        <x:f t="shared" si="900"/>
        <x:v>-2.1998865776922005E-2</x:v>
      </x:c>
      <x:c r="AG1544" s="33">
        <x:f t="shared" si="920"/>
        <x:v>-9.0048822579015253E-3</x:v>
      </x:c>
      <x:c r="AH1544" s="30">
        <x:f t="shared" si="921"/>
        <x:v>46022</x:v>
      </x:c>
      <x:c r="AI1544" s="36">
        <x:f t="shared" si="901"/>
        <x:v>2026</x:v>
      </x:c>
      <x:c r="AJ1544" s="36">
        <x:f t="shared" si="902"/>
        <x:v>3</x:v>
      </x:c>
      <x:c r="AK1544" s="26">
        <x:f t="shared" si="903"/>
        <x:v>0</x:v>
      </x:c>
      <x:c r="AL1544" s="34">
        <x:f t="shared" si="922"/>
        <x:v>1.602912712210123</x:v>
      </x:c>
      <x:c r="AM1544" s="35" t="str">
        <x:f t="shared" si="904"/>
      </x:c>
      <x:c r="AN1544" s="34">
        <x:f t="shared" si="923"/>
        <x:v>1.6121429879269882</x:v>
      </x:c>
      <x:c r="AO1544" s="35">
        <x:f t="shared" si="905"/>
        <x:v>-2.1998865776922005E-2</x:v>
      </x:c>
      <x:c r="AP1544" s="31">
        <x:f t="shared" si="906"/>
        <x:v>1</x:v>
      </x:c>
      <x:c r="AQ1544" s="26" t="b">
        <x:f t="shared" si="907"/>
        <x:v>1</x:v>
      </x:c>
    </x:row>
    <x:row r="1545">
      <x:c r="A1545" s="30" t="n">
        <x:f>'净值底稿'!A1507</x:f>
        <x:v>46101</x:v>
      </x:c>
      <x:c r="B1545" s="32" t="n">
        <x:f>'净值底稿'!F1507</x:f>
        <x:v>3.9841373059299996</x:v>
      </x:c>
      <x:c r="C1545" s="32" t="n">
        <x:f>'净值底稿'!O1507</x:f>
        <x:v>1.9134049734143341</x:v>
      </x:c>
      <x:c r="D1545" s="32" t="n">
        <x:f>'净值底稿'!P1507</x:f>
        <x:v>1.7645</x:v>
      </x:c>
      <x:c r="E1545" s="32" t="n">
        <x:f>'净值底稿'!Q1507</x:f>
        <x:v>3.6121</x:v>
      </x:c>
      <x:c r="F1545" s="33">
        <x:f t="shared" si="908"/>
        <x:v>1.7245091350746256E-2</x:v>
      </x:c>
      <x:c r="G1545" s="33">
        <x:f t="shared" si="909"/>
        <x:v>-1.4882334055928315E-2</x:v>
      </x:c>
      <x:c r="H1545" s="33">
        <x:f t="shared" si="910"/>
        <x:v>5.6676490591600626E-5</x:v>
      </x:c>
      <x:c r="I1545" s="33">
        <x:f t="shared" si="911"/>
        <x:v>-1.9649884651920191E-2</x:v>
      </x:c>
      <x:c r="J1545" s="34">
        <x:f t="shared" si="912"/>
        <x:v>0.16192115573450749</x:v>
      </x:c>
      <x:c r="K1545" s="34">
        <x:f t="shared" si="913"/>
        <x:v>0.15958097465967325</x:v>
      </x:c>
      <x:c r="L1545" s="34">
        <x:f t="shared" si="914"/>
        <x:v>1.0861201866622427</x:v>
      </x:c>
      <x:c r="M1545" s="34">
        <x:f t="shared" si="915"/>
        <x:v>0.16612140438946782</x:v>
      </x:c>
      <x:c r="N1545" s="34">
        <x:f t="shared" si="886"/>
        <x:v>1.5737437214458914</x:v>
      </x:c>
      <x:c r="O1545" s="35">
        <x:f t="shared" si="887"/>
        <x:v>0.20429128708376845</x:v>
      </x:c>
      <x:c r="P1545" s="26" t="b">
        <x:f t="shared" si="888"/>
        <x:v>0</x:v>
      </x:c>
      <x:c r="Q1545" s="26" t="b">
        <x:f t="shared" si="889"/>
        <x:v>0</x:v>
      </x:c>
      <x:c r="R1545" s="26" t="b">
        <x:f t="shared" si="890"/>
        <x:v>0</x:v>
      </x:c>
      <x:c r="S1545" s="26" t="b">
        <x:f t="shared" si="916"/>
        <x:v>0</x:v>
      </x:c>
      <x:c r="T1545" s="26" t="str">
        <x:f t="shared" si="917"/>
        <x:v>不调</x:v>
      </x:c>
      <x:c r="U1545" s="34">
        <x:f t="shared" si="891"/>
        <x:v>0.16192115573450749</x:v>
      </x:c>
      <x:c r="V1545" s="34">
        <x:f t="shared" si="892"/>
        <x:v>0.15958097465967325</x:v>
      </x:c>
      <x:c r="W1545" s="34">
        <x:f t="shared" si="893"/>
        <x:v>1.0861201866622427</x:v>
      </x:c>
      <x:c r="X1545" s="34">
        <x:f t="shared" si="894"/>
        <x:v>0.16612140438946782</x:v>
      </x:c>
      <x:c r="Y1545" s="34">
        <x:f t="shared" si="918"/>
        <x:v>0.99998626710299976</x:v>
      </x:c>
      <x:c r="Z1545" s="34">
        <x:f t="shared" si="895"/>
        <x:v>0.16191893208795363</x:v>
      </x:c>
      <x:c r="AA1545" s="34">
        <x:f t="shared" si="896"/>
        <x:v>0.15957878315058505</x:v>
      </x:c>
      <x:c r="AB1545" s="34">
        <x:f t="shared" si="897"/>
        <x:v>1.0861052710855894</x:v>
      </x:c>
      <x:c r="AC1545" s="34">
        <x:f t="shared" si="898"/>
        <x:v>0.16611912306133181</x:v>
      </x:c>
      <x:c r="AD1545" s="34">
        <x:f t="shared" si="899"/>
        <x:v>1.5737221093854599</x:v>
      </x:c>
      <x:c r="AE1545" s="34">
        <x:f t="shared" si="919"/>
        <x:v>1.6121429879269882</x:v>
      </x:c>
      <x:c r="AF1545" s="33">
        <x:f t="shared" si="900"/>
        <x:v>-2.3832177932884613E-2</x:v>
      </x:c>
      <x:c r="AG1545" s="33">
        <x:f t="shared" si="920"/>
        <x:v>-1.8745501327246394E-3</x:v>
      </x:c>
      <x:c r="AH1545" s="30">
        <x:f t="shared" si="921"/>
        <x:v>46022</x:v>
      </x:c>
      <x:c r="AI1545" s="36">
        <x:f t="shared" si="901"/>
        <x:v>2026</x:v>
      </x:c>
      <x:c r="AJ1545" s="36">
        <x:f t="shared" si="902"/>
        <x:v>3</x:v>
      </x:c>
      <x:c r="AK1545" s="26">
        <x:f t="shared" si="903"/>
        <x:v>0</x:v>
      </x:c>
      <x:c r="AL1545" s="34">
        <x:f t="shared" si="922"/>
        <x:v>1.602912712210123</x:v>
      </x:c>
      <x:c r="AM1545" s="35" t="str">
        <x:f t="shared" si="904"/>
      </x:c>
      <x:c r="AN1545" s="34">
        <x:f t="shared" si="923"/>
        <x:v>1.6121429879269882</x:v>
      </x:c>
      <x:c r="AO1545" s="35">
        <x:f t="shared" si="905"/>
        <x:v>-2.3832177932884613E-2</x:v>
      </x:c>
      <x:c r="AP1545" s="31">
        <x:f t="shared" si="906"/>
        <x:v>1</x:v>
      </x:c>
      <x:c r="AQ1545" s="26" t="b">
        <x:f t="shared" si="907"/>
        <x:v>1</x:v>
      </x:c>
    </x:row>
    <x:row r="1546">
      <x:c r="A1546" s="30" t="n">
        <x:f>'净值底稿'!A1508</x:f>
        <x:v>46104</x:v>
      </x:c>
      <x:c r="B1546" s="32" t="n">
        <x:f>'净值底稿'!F1508</x:f>
        <x:v>3.812787561011675</x:v>
      </x:c>
      <x:c r="C1546" s="32" t="n">
        <x:f>'净值底稿'!O1508</x:f>
        <x:v>1.8265911019021086</x:v>
      </x:c>
      <x:c r="D1546" s="32" t="n">
        <x:f>'净值底稿'!P1508</x:f>
        <x:v>1.7645</x:v>
      </x:c>
      <x:c r="E1546" s="32" t="n">
        <x:f>'净值底稿'!Q1508</x:f>
        <x:v>3.2212</x:v>
      </x:c>
      <x:c r="F1546" s="33">
        <x:f t="shared" si="908"/>
        <x:v>-4.3007991884036478E-2</x:v>
      </x:c>
      <x:c r="G1546" s="33">
        <x:f t="shared" si="909"/>
        <x:v>-4.5371404756679556E-2</x:v>
      </x:c>
      <x:c r="H1546" s="33">
        <x:f t="shared" si="910"/>
        <x:v>0</x:v>
      </x:c>
      <x:c r="I1546" s="33">
        <x:f t="shared" si="911"/>
        <x:v>-0.10821959524930092</x:v>
      </x:c>
      <x:c r="J1546" s="34">
        <x:f t="shared" si="912"/>
        <x:v>0.15495512397084307</x:v>
      </x:c>
      <x:c r="K1546" s="34">
        <x:f t="shared" si="913"/>
        <x:v>0.15233846958968145</x:v>
      </x:c>
      <x:c r="L1546" s="34">
        <x:f t="shared" si="914"/>
        <x:v>1.0861052710855894</x:v>
      </x:c>
      <x:c r="M1546" s="34">
        <x:f t="shared" si="915"/>
        <x:v>0.14814177880046567</x:v>
      </x:c>
      <x:c r="N1546" s="34">
        <x:f t="shared" si="886"/>
        <x:v>1.5415406434465797</x:v>
      </x:c>
      <x:c r="O1546" s="35">
        <x:f t="shared" si="887"/>
        <x:v>0.19934186936095108</x:v>
      </x:c>
      <x:c r="P1546" s="26" t="b">
        <x:f t="shared" si="888"/>
        <x:v>0</x:v>
      </x:c>
      <x:c r="Q1546" s="26" t="b">
        <x:f t="shared" si="889"/>
        <x:v>0</x:v>
      </x:c>
      <x:c r="R1546" s="26" t="b">
        <x:f t="shared" si="890"/>
        <x:v>0</x:v>
      </x:c>
      <x:c r="S1546" s="26" t="b">
        <x:f t="shared" si="916"/>
        <x:v>0</x:v>
      </x:c>
      <x:c r="T1546" s="26" t="str">
        <x:f t="shared" si="917"/>
        <x:v>不调</x:v>
      </x:c>
      <x:c r="U1546" s="34">
        <x:f t="shared" si="891"/>
        <x:v>0.15495512397084307</x:v>
      </x:c>
      <x:c r="V1546" s="34">
        <x:f t="shared" si="892"/>
        <x:v>0.15233846958968145</x:v>
      </x:c>
      <x:c r="W1546" s="34">
        <x:f t="shared" si="893"/>
        <x:v>1.0861052710855894</x:v>
      </x:c>
      <x:c r="X1546" s="34">
        <x:f t="shared" si="894"/>
        <x:v>0.14814177880046567</x:v>
      </x:c>
      <x:c r="Y1546" s="34">
        <x:f t="shared" si="918"/>
        <x:v>0.99995880187477393</x:v>
      </x:c>
      <x:c r="Z1546" s="34">
        <x:f t="shared" si="895"/>
        <x:v>0.15494874011024129</x:v>
      </x:c>
      <x:c r="AA1546" s="34">
        <x:f t="shared" si="896"/>
        <x:v>0.15233219353033453</x:v>
      </x:c>
      <x:c r="AB1546" s="34">
        <x:f t="shared" si="897"/>
        <x:v>1.0860605255846225</x:v>
      </x:c>
      <x:c r="AC1546" s="34">
        <x:f t="shared" si="898"/>
        <x:v>0.14813567563691143</x:v>
      </x:c>
      <x:c r="AD1546" s="34">
        <x:f t="shared" si="899"/>
        <x:v>1.5414771348621097</x:v>
      </x:c>
      <x:c r="AE1546" s="34">
        <x:f t="shared" si="919"/>
        <x:v>1.6121429879269882</x:v>
      </x:c>
      <x:c r="AF1546" s="33">
        <x:f t="shared" si="900"/>
        <x:v>-4.3833489705367823E-2</x:v>
      </x:c>
      <x:c r="AG1546" s="33">
        <x:f t="shared" si="920"/>
        <x:v>-2.0489624140784257E-2</x:v>
      </x:c>
      <x:c r="AH1546" s="30">
        <x:f t="shared" si="921"/>
        <x:v>46022</x:v>
      </x:c>
      <x:c r="AI1546" s="36">
        <x:f t="shared" si="901"/>
        <x:v>2026</x:v>
      </x:c>
      <x:c r="AJ1546" s="36">
        <x:f t="shared" si="902"/>
        <x:v>3</x:v>
      </x:c>
      <x:c r="AK1546" s="26">
        <x:f t="shared" si="903"/>
        <x:v>0</x:v>
      </x:c>
      <x:c r="AL1546" s="34">
        <x:f t="shared" si="922"/>
        <x:v>1.602912712210123</x:v>
      </x:c>
      <x:c r="AM1546" s="35" t="str">
        <x:f t="shared" si="904"/>
      </x:c>
      <x:c r="AN1546" s="34">
        <x:f t="shared" si="923"/>
        <x:v>1.6121429879269882</x:v>
      </x:c>
      <x:c r="AO1546" s="35">
        <x:f t="shared" si="905"/>
        <x:v>-4.3833489705367823E-2</x:v>
      </x:c>
      <x:c r="AP1546" s="31">
        <x:f t="shared" si="906"/>
        <x:v>1</x:v>
      </x:c>
      <x:c r="AQ1546" s="26" t="b">
        <x:f t="shared" si="907"/>
        <x:v>1</x:v>
      </x:c>
    </x:row>
    <x:row r="1547">
      <x:c r="A1547" s="30" t="n">
        <x:f>'净值底稿'!A1509</x:f>
        <x:v>46105</x:v>
      </x:c>
      <x:c r="B1547" s="32" t="n">
        <x:f>'净值底稿'!F1509</x:f>
        <x:v>3.890918346146</x:v>
      </x:c>
      <x:c r="C1547" s="32" t="n">
        <x:f>'净值底稿'!O1509</x:f>
        <x:v>1.8755589989701036</x:v>
      </x:c>
      <x:c r="D1547" s="32" t="n">
        <x:f>'净值底稿'!P1509</x:f>
        <x:v>1.7651</x:v>
      </x:c>
      <x:c r="E1547" s="32" t="n">
        <x:f>'净值底稿'!Q1509</x:f>
        <x:v>3.3988</x:v>
      </x:c>
      <x:c r="F1547" s="33">
        <x:f t="shared" si="908"/>
        <x:v>2.0491775081639796E-2</x:v>
      </x:c>
      <x:c r="G1547" s="33">
        <x:f t="shared" si="909"/>
        <x:v>2.680835191685893E-2</x:v>
      </x:c>
      <x:c r="H1547" s="33">
        <x:f t="shared" si="910"/>
        <x:v>3.4003967129492274E-4</x:v>
      </x:c>
      <x:c r="I1547" s="33">
        <x:f t="shared" si="911"/>
        <x:v>5.513473239786415E-2</x:v>
      </x:c>
      <x:c r="J1547" s="34">
        <x:f t="shared" si="912"/>
        <x:v>0.1581239148417638</x:v>
      </x:c>
      <x:c r="K1547" s="34">
        <x:f t="shared" si="913"/>
        <x:v>0.1564159685827628</x:v>
      </x:c>
      <x:c r="L1547" s="34">
        <x:f t="shared" si="914"/>
        <x:v>1.0864298292487486</x:v>
      </x:c>
      <x:c r="M1547" s="34">
        <x:f t="shared" si="915"/>
        <x:v>0.15630309647172935</x:v>
      </x:c>
      <x:c r="N1547" s="34">
        <x:f t="shared" si="886"/>
        <x:v>1.5572728091450045</x:v>
      </x:c>
      <x:c r="O1547" s="35">
        <x:f t="shared" si="887"/>
        <x:v>0.20198123384509592</x:v>
      </x:c>
      <x:c r="P1547" s="26" t="b">
        <x:f t="shared" si="888"/>
        <x:v>0</x:v>
      </x:c>
      <x:c r="Q1547" s="26" t="b">
        <x:f t="shared" si="889"/>
        <x:v>0</x:v>
      </x:c>
      <x:c r="R1547" s="26" t="b">
        <x:f t="shared" si="890"/>
        <x:v>0</x:v>
      </x:c>
      <x:c r="S1547" s="26" t="b">
        <x:f t="shared" si="916"/>
        <x:v>0</x:v>
      </x:c>
      <x:c r="T1547" s="26" t="str">
        <x:f t="shared" si="917"/>
        <x:v>不调</x:v>
      </x:c>
      <x:c r="U1547" s="34">
        <x:f t="shared" si="891"/>
        <x:v>0.1581239148417638</x:v>
      </x:c>
      <x:c r="V1547" s="34">
        <x:f t="shared" si="892"/>
        <x:v>0.1564159685827628</x:v>
      </x:c>
      <x:c r="W1547" s="34">
        <x:f t="shared" si="893"/>
        <x:v>1.0864298292487486</x:v>
      </x:c>
      <x:c r="X1547" s="34">
        <x:f t="shared" si="894"/>
        <x:v>0.15630309647172935</x:v>
      </x:c>
      <x:c r="Y1547" s="34">
        <x:f t="shared" si="918"/>
        <x:v>0.99998626710299976</x:v>
      </x:c>
      <x:c r="Z1547" s="34">
        <x:f t="shared" si="895"/>
        <x:v>0.15812174334232801</x:v>
      </x:c>
      <x:c r="AA1547" s="34">
        <x:f t="shared" si="896"/>
        <x:v>0.15641382053837705</x:v>
      </x:c>
      <x:c r="AB1547" s="34">
        <x:f t="shared" si="897"/>
        <x:v>1.0864149094198057</x:v>
      </x:c>
      <x:c r="AC1547" s="34">
        <x:f t="shared" si="898"/>
        <x:v>0.15630094997740468</x:v>
      </x:c>
      <x:c r="AD1547" s="34">
        <x:f t="shared" si="899"/>
        <x:v>1.5572514232779153</x:v>
      </x:c>
      <x:c r="AE1547" s="34">
        <x:f t="shared" si="919"/>
        <x:v>1.6121429879269882</x:v>
      </x:c>
      <x:c r="AF1547" s="33">
        <x:f t="shared" si="900"/>
        <x:v>-3.4048818907593592E-2</x:v>
      </x:c>
      <x:c r="AG1547" s="33">
        <x:f t="shared" si="920"/>
        <x:v>1.0233228932855276E-2</x:v>
      </x:c>
      <x:c r="AH1547" s="30">
        <x:f t="shared" si="921"/>
        <x:v>46022</x:v>
      </x:c>
      <x:c r="AI1547" s="36">
        <x:f t="shared" si="901"/>
        <x:v>2026</x:v>
      </x:c>
      <x:c r="AJ1547" s="36">
        <x:f t="shared" si="902"/>
        <x:v>3</x:v>
      </x:c>
      <x:c r="AK1547" s="26">
        <x:f t="shared" si="903"/>
        <x:v>0</x:v>
      </x:c>
      <x:c r="AL1547" s="34">
        <x:f t="shared" si="922"/>
        <x:v>1.602912712210123</x:v>
      </x:c>
      <x:c r="AM1547" s="35" t="str">
        <x:f t="shared" si="904"/>
      </x:c>
      <x:c r="AN1547" s="34">
        <x:f t="shared" si="923"/>
        <x:v>1.6121429879269882</x:v>
      </x:c>
      <x:c r="AO1547" s="35">
        <x:f t="shared" si="905"/>
        <x:v>-3.4048818907593592E-2</x:v>
      </x:c>
      <x:c r="AP1547" s="31">
        <x:f t="shared" si="906"/>
        <x:v>1</x:v>
      </x:c>
      <x:c r="AQ1547" s="26" t="b">
        <x:f t="shared" si="907"/>
        <x:v>1</x:v>
      </x:c>
    </x:row>
    <x:row r="1548">
      <x:c r="A1548" s="30" t="n">
        <x:f>'净值底稿'!A1510</x:f>
        <x:v>46106</x:v>
      </x:c>
      <x:c r="B1548" s="32" t="n">
        <x:f>'净值底稿'!F1510</x:f>
        <x:v>3.9846779797378247</x:v>
      </x:c>
      <x:c r="C1548" s="32" t="n">
        <x:f>'净值底稿'!O1510</x:f>
        <x:v>1.913471048358364</x:v>
      </x:c>
      <x:c r="D1548" s="32" t="n">
        <x:f>'净值底稿'!P1510</x:f>
        <x:v>1.7654</x:v>
      </x:c>
      <x:c r="E1548" s="32" t="n">
        <x:f>'净值底稿'!Q1510</x:f>
        <x:v>3.5224</x:v>
      </x:c>
      <x:c r="F1548" s="33">
        <x:f t="shared" si="908"/>
        <x:v>2.4097044772140919E-2</x:v>
      </x:c>
      <x:c r="G1548" s="33">
        <x:f t="shared" si="909"/>
        <x:v>2.0213733297154812E-2</x:v>
      </x:c>
      <x:c r="H1548" s="33">
        <x:f t="shared" si="910"/>
        <x:v>1.6996204181074503E-4</x:v>
      </x:c>
      <x:c r="I1548" s="33">
        <x:f t="shared" si="911"/>
        <x:v>3.6365776156290552E-2</x:v>
      </x:c>
      <x:c r="J1548" s="34">
        <x:f t="shared" si="912"/>
        <x:v>0.16193201007109706</x:v>
      </x:c>
      <x:c r="K1548" s="34">
        <x:f t="shared" si="913"/>
        <x:v>0.15957552779072884</x:v>
      </x:c>
      <x:c r="L1548" s="34">
        <x:f t="shared" si="914"/>
        <x:v>1.0865995587160644</x:v>
      </x:c>
      <x:c r="M1548" s="34">
        <x:f t="shared" si="915"/>
        <x:v>0.16198495533729854</x:v>
      </x:c>
      <x:c r="N1548" s="34">
        <x:f t="shared" si="886"/>
        <x:v>1.5700920519151889</x:v>
      </x:c>
      <x:c r="O1548" s="35">
        <x:f t="shared" si="887"/>
        <x:v>0.20476986522519677</x:v>
      </x:c>
      <x:c r="P1548" s="26" t="b">
        <x:f t="shared" si="888"/>
        <x:v>0</x:v>
      </x:c>
      <x:c r="Q1548" s="26" t="b">
        <x:f t="shared" si="889"/>
        <x:v>0</x:v>
      </x:c>
      <x:c r="R1548" s="26" t="b">
        <x:f t="shared" si="890"/>
        <x:v>0</x:v>
      </x:c>
      <x:c r="S1548" s="26" t="b">
        <x:f t="shared" si="916"/>
        <x:v>0</x:v>
      </x:c>
      <x:c r="T1548" s="26" t="str">
        <x:f t="shared" si="917"/>
        <x:v>不调</x:v>
      </x:c>
      <x:c r="U1548" s="34">
        <x:f t="shared" si="891"/>
        <x:v>0.16193201007109706</x:v>
      </x:c>
      <x:c r="V1548" s="34">
        <x:f t="shared" si="892"/>
        <x:v>0.15957552779072884</x:v>
      </x:c>
      <x:c r="W1548" s="34">
        <x:f t="shared" si="893"/>
        <x:v>1.0865995587160644</x:v>
      </x:c>
      <x:c r="X1548" s="34">
        <x:f t="shared" si="894"/>
        <x:v>0.16198495533729854</x:v>
      </x:c>
      <x:c r="Y1548" s="34">
        <x:f t="shared" si="918"/>
        <x:v>0.99998626710299976</x:v>
      </x:c>
      <x:c r="Z1548" s="34">
        <x:f t="shared" si="895"/>
        <x:v>0.16192978627548171</x:v>
      </x:c>
      <x:c r="AA1548" s="34">
        <x:f t="shared" si="896"/>
        <x:v>0.15957333635644194</x:v>
      </x:c>
      <x:c r="AB1548" s="34">
        <x:f t="shared" si="897"/>
        <x:v>1.0865846365562439</x:v>
      </x:c>
      <x:c r="AC1548" s="34">
        <x:f t="shared" si="898"/>
        <x:v>0.1619827308145913</x:v>
      </x:c>
      <x:c r="AD1548" s="34">
        <x:f t="shared" si="899"/>
        <x:v>1.5700704900027589</x:v>
      </x:c>
      <x:c r="AE1548" s="34">
        <x:f t="shared" si="919"/>
        <x:v>1.6121429879269882</x:v>
      </x:c>
      <x:c r="AF1548" s="33">
        <x:f t="shared" si="900"/>
        <x:v>-2.6097249585986915E-2</x:v>
      </x:c>
      <x:c r="AG1548" s="33">
        <x:f t="shared" si="920"/>
        <x:v>8.2318542357535662E-3</x:v>
      </x:c>
      <x:c r="AH1548" s="30">
        <x:f t="shared" si="921"/>
        <x:v>46022</x:v>
      </x:c>
      <x:c r="AI1548" s="36">
        <x:f t="shared" si="901"/>
        <x:v>2026</x:v>
      </x:c>
      <x:c r="AJ1548" s="36">
        <x:f t="shared" si="902"/>
        <x:v>3</x:v>
      </x:c>
      <x:c r="AK1548" s="26">
        <x:f t="shared" si="903"/>
        <x:v>0</x:v>
      </x:c>
      <x:c r="AL1548" s="34">
        <x:f t="shared" si="922"/>
        <x:v>1.602912712210123</x:v>
      </x:c>
      <x:c r="AM1548" s="35" t="str">
        <x:f t="shared" si="904"/>
      </x:c>
      <x:c r="AN1548" s="34">
        <x:f t="shared" si="923"/>
        <x:v>1.6121429879269882</x:v>
      </x:c>
      <x:c r="AO1548" s="35">
        <x:f t="shared" si="905"/>
        <x:v>-2.6097249585986915E-2</x:v>
      </x:c>
      <x:c r="AP1548" s="31">
        <x:f t="shared" si="906"/>
        <x:v>1</x:v>
      </x:c>
      <x:c r="AQ1548" s="26" t="b">
        <x:f t="shared" si="907"/>
        <x:v>1</x:v>
      </x:c>
    </x:row>
    <x:row r="1549">
      <x:c r="A1549" s="30" t="n">
        <x:f>'净值底稿'!A1511</x:f>
        <x:v>46107</x:v>
      </x:c>
      <x:c r="B1549" s="32" t="n">
        <x:f>'净值底稿'!F1511</x:f>
        <x:v>3.91088030873795</x:v>
      </x:c>
      <x:c r="C1549" s="32" t="n">
        <x:f>'净值底稿'!O1511</x:f>
        <x:v>1.8891368133099078</x:v>
      </x:c>
      <x:c r="D1549" s="32" t="n">
        <x:f>'净值底稿'!P1511</x:f>
        <x:v>1.7659</x:v>
      </x:c>
      <x:c r="E1549" s="32" t="n">
        <x:f>'净值底稿'!Q1511</x:f>
        <x:v>3.4442</x:v>
      </x:c>
      <x:c r="F1549" s="33">
        <x:f t="shared" si="908"/>
        <x:v>-1.8520360083082665E-2</x:v>
      </x:c>
      <x:c r="G1549" s="33">
        <x:f t="shared" si="909"/>
        <x:v>-1.2717325965989068E-2</x:v>
      </x:c>
      <x:c r="H1549" s="33">
        <x:f t="shared" si="910"/>
        <x:v>2.8322193270646778E-4</x:v>
      </x:c>
      <x:c r="I1549" s="33">
        <x:f t="shared" si="911"/>
        <x:v>-2.2200772200772323E-2</x:v>
      </x:c>
      <x:c r="J1549" s="34">
        <x:f t="shared" si="912"/>
        <x:v>0.15893078832548319</x:v>
      </x:c>
      <x:c r="K1549" s="34">
        <x:f t="shared" si="913"/>
        <x:v>0.15754399022251667</x:v>
      </x:c>
      <x:c r="L1549" s="34">
        <x:f t="shared" si="914"/>
        <x:v>1.0868923811570586</x:v>
      </x:c>
      <x:c r="M1549" s="34">
        <x:f t="shared" si="915"/>
        <x:v>0.15838658910731754</x:v>
      </x:c>
      <x:c r="N1549" s="34">
        <x:f t="shared" si="886"/>
        <x:v>1.5617537488123758</x:v>
      </x:c>
      <x:c r="O1549" s="35">
        <x:f t="shared" si="887"/>
        <x:v>0.20264063959421311</x:v>
      </x:c>
      <x:c r="P1549" s="26" t="b">
        <x:f t="shared" si="888"/>
        <x:v>0</x:v>
      </x:c>
      <x:c r="Q1549" s="26" t="b">
        <x:f t="shared" si="889"/>
        <x:v>0</x:v>
      </x:c>
      <x:c r="R1549" s="26" t="b">
        <x:f t="shared" si="890"/>
        <x:v>0</x:v>
      </x:c>
      <x:c r="S1549" s="26" t="b">
        <x:f t="shared" si="916"/>
        <x:v>0</x:v>
      </x:c>
      <x:c r="T1549" s="26" t="str">
        <x:f t="shared" si="917"/>
        <x:v>不调</x:v>
      </x:c>
      <x:c r="U1549" s="34">
        <x:f t="shared" si="891"/>
        <x:v>0.15893078832548319</x:v>
      </x:c>
      <x:c r="V1549" s="34">
        <x:f t="shared" si="892"/>
        <x:v>0.15754399022251667</x:v>
      </x:c>
      <x:c r="W1549" s="34">
        <x:f t="shared" si="893"/>
        <x:v>1.0868923811570586</x:v>
      </x:c>
      <x:c r="X1549" s="34">
        <x:f t="shared" si="894"/>
        <x:v>0.15838658910731754</x:v>
      </x:c>
      <x:c r="Y1549" s="34">
        <x:f t="shared" si="918"/>
        <x:v>0.99998626710299976</x:v>
      </x:c>
      <x:c r="Z1549" s="34">
        <x:f t="shared" si="895"/>
        <x:v>0.15892860574533693</x:v>
      </x:c>
      <x:c r="AA1549" s="34">
        <x:f t="shared" si="896"/>
        <x:v>0.15754182668712594</x:v>
      </x:c>
      <x:c r="AB1549" s="34">
        <x:f t="shared" si="897"/>
        <x:v>1.0868774549759377</x:v>
      </x:c>
      <x:c r="AC1549" s="34">
        <x:f t="shared" si="898"/>
        <x:v>0.1583844140006031</x:v>
      </x:c>
      <x:c r="AD1549" s="34">
        <x:f t="shared" si="899"/>
        <x:v>1.5617323014090037</x:v>
      </x:c>
      <x:c r="AE1549" s="34">
        <x:f t="shared" si="919"/>
        <x:v>1.6121429879269882</x:v>
      </x:c>
      <x:c r="AF1549" s="33">
        <x:f t="shared" si="900"/>
        <x:v>-3.1269364377415565E-2</x:v>
      </x:c>
      <x:c r="AG1549" s="33">
        <x:f t="shared" si="920"/>
        <x:v>-5.3107097081612764E-3</x:v>
      </x:c>
      <x:c r="AH1549" s="30">
        <x:f t="shared" si="921"/>
        <x:v>46022</x:v>
      </x:c>
      <x:c r="AI1549" s="36">
        <x:f t="shared" si="901"/>
        <x:v>2026</x:v>
      </x:c>
      <x:c r="AJ1549" s="36">
        <x:f t="shared" si="902"/>
        <x:v>3</x:v>
      </x:c>
      <x:c r="AK1549" s="26">
        <x:f t="shared" si="903"/>
        <x:v>0</x:v>
      </x:c>
      <x:c r="AL1549" s="34">
        <x:f t="shared" si="922"/>
        <x:v>1.602912712210123</x:v>
      </x:c>
      <x:c r="AM1549" s="35" t="str">
        <x:f t="shared" si="904"/>
      </x:c>
      <x:c r="AN1549" s="34">
        <x:f t="shared" si="923"/>
        <x:v>1.6121429879269882</x:v>
      </x:c>
      <x:c r="AO1549" s="35">
        <x:f t="shared" si="905"/>
        <x:v>-3.1269364377415565E-2</x:v>
      </x:c>
      <x:c r="AP1549" s="31">
        <x:f t="shared" si="906"/>
        <x:v>1</x:v>
      </x:c>
      <x:c r="AQ1549" s="26" t="b">
        <x:f t="shared" si="907"/>
        <x:v>1</x:v>
      </x:c>
    </x:row>
    <x:row r="1550">
      <x:c r="A1550" s="30" t="n">
        <x:f>'净值底稿'!A1512</x:f>
        <x:v>46108</x:v>
      </x:c>
      <x:c r="B1550" s="32" t="n">
        <x:f>'净值底稿'!F1512</x:f>
        <x:v>3.9220359649876753</x:v>
      </x:c>
      <x:c r="C1550" s="32" t="n">
        <x:f>'净值底稿'!O1512</x:f>
        <x:v>1.9143847842996928</x:v>
      </x:c>
      <x:c r="D1550" s="32" t="n">
        <x:f>'净值底稿'!P1512</x:f>
        <x:v>1.7662</x:v>
      </x:c>
      <x:c r="E1550" s="32" t="n">
        <x:f>'净值底稿'!Q1512</x:f>
        <x:v>3.449</x:v>
      </x:c>
      <x:c r="F1550" s="33">
        <x:f t="shared" si="908"/>
        <x:v>2.85246680262774E-3</x:v>
      </x:c>
      <x:c r="G1550" s="33">
        <x:f t="shared" si="909"/>
        <x:v>1.3364818689626246E-2</x:v>
      </x:c>
      <x:c r="H1550" s="33">
        <x:f t="shared" si="910"/>
        <x:v>1.6988504445314412E-4</x:v>
      </x:c>
      <x:c r="I1550" s="33">
        <x:f t="shared" si="911"/>
        <x:v>1.3936472910980324E-3</x:v>
      </x:c>
      <x:c r="J1550" s="34">
        <x:f t="shared" si="912"/>
        <x:v>0.15938194431721342</x:v>
      </x:c>
      <x:c r="K1550" s="34">
        <x:f t="shared" si="913"/>
        <x:v>0.15964734463683189</x:v>
      </x:c>
      <x:c r="L1550" s="34">
        <x:f t="shared" si="914"/>
        <x:v>1.0870620992006914</x:v>
      </x:c>
      <x:c r="M1550" s="34">
        <x:f t="shared" si="915"/>
        <x:v>0.15860514601012718</x:v>
      </x:c>
      <x:c r="N1550" s="34">
        <x:f t="shared" si="886"/>
        <x:v>1.564696534164864</x:v>
      </x:c>
      <x:c r="O1550" s="35">
        <x:f t="shared" si="887"/>
        <x:v>0.20389211708986302</x:v>
      </x:c>
      <x:c r="P1550" s="26" t="b">
        <x:f t="shared" si="888"/>
        <x:v>0</x:v>
      </x:c>
      <x:c r="Q1550" s="26" t="b">
        <x:f t="shared" si="889"/>
        <x:v>0</x:v>
      </x:c>
      <x:c r="R1550" s="26" t="b">
        <x:f t="shared" si="890"/>
        <x:v>0</x:v>
      </x:c>
      <x:c r="S1550" s="26" t="b">
        <x:f t="shared" si="916"/>
        <x:v>0</x:v>
      </x:c>
      <x:c r="T1550" s="26" t="str">
        <x:f t="shared" si="917"/>
        <x:v>不调</x:v>
      </x:c>
      <x:c r="U1550" s="34">
        <x:f t="shared" si="891"/>
        <x:v>0.15938194431721342</x:v>
      </x:c>
      <x:c r="V1550" s="34">
        <x:f t="shared" si="892"/>
        <x:v>0.15964734463683189</x:v>
      </x:c>
      <x:c r="W1550" s="34">
        <x:f t="shared" si="893"/>
        <x:v>1.0870620992006914</x:v>
      </x:c>
      <x:c r="X1550" s="34">
        <x:f t="shared" si="894"/>
        <x:v>0.15860514601012718</x:v>
      </x:c>
      <x:c r="Y1550" s="34">
        <x:f t="shared" si="918"/>
        <x:v>0.99998626710299976</x:v>
      </x:c>
      <x:c r="Z1550" s="34">
        <x:f t="shared" si="895"/>
        <x:v>0.15937975554138842</x:v>
      </x:c>
      <x:c r="AA1550" s="34">
        <x:f t="shared" si="896"/>
        <x:v>0.15964515221629164</x:v>
      </x:c>
      <x:c r="AB1550" s="34">
        <x:f t="shared" si="897"/>
        <x:v>1.0870471706888503</x:v>
      </x:c>
      <x:c r="AC1550" s="34">
        <x:f t="shared" si="898"/>
        <x:v>0.15860296790199332</x:v>
      </x:c>
      <x:c r="AD1550" s="34">
        <x:f t="shared" si="899"/>
        <x:v>1.5646750463485237</x:v>
      </x:c>
      <x:c r="AE1550" s="34">
        <x:f t="shared" si="919"/>
        <x:v>1.6121429879269882</x:v>
      </x:c>
      <x:c r="AF1550" s="33">
        <x:f t="shared" si="900"/>
        <x:v>-2.9444002135010527E-2</x:v>
      </x:c>
      <x:c r="AG1550" s="33">
        <x:f t="shared" si="920"/>
        <x:v>1.8842825603755387E-3</x:v>
      </x:c>
      <x:c r="AH1550" s="30">
        <x:f t="shared" si="921"/>
        <x:v>46022</x:v>
      </x:c>
      <x:c r="AI1550" s="36">
        <x:f t="shared" si="901"/>
        <x:v>2026</x:v>
      </x:c>
      <x:c r="AJ1550" s="36">
        <x:f t="shared" si="902"/>
        <x:v>3</x:v>
      </x:c>
      <x:c r="AK1550" s="26">
        <x:f t="shared" si="903"/>
        <x:v>0</x:v>
      </x:c>
      <x:c r="AL1550" s="34">
        <x:f t="shared" si="922"/>
        <x:v>1.602912712210123</x:v>
      </x:c>
      <x:c r="AM1550" s="35" t="str">
        <x:f t="shared" si="904"/>
      </x:c>
      <x:c r="AN1550" s="34">
        <x:f t="shared" si="923"/>
        <x:v>1.6121429879269882</x:v>
      </x:c>
      <x:c r="AO1550" s="35">
        <x:f t="shared" si="905"/>
        <x:v>-2.9444002135010527E-2</x:v>
      </x:c>
      <x:c r="AP1550" s="31">
        <x:f t="shared" si="906"/>
        <x:v>1</x:v>
      </x:c>
      <x:c r="AQ1550" s="26" t="b">
        <x:f t="shared" si="907"/>
        <x:v>1</x:v>
      </x:c>
    </x:row>
    <x:row r="1551">
      <x:c r="A1551" s="30" t="n">
        <x:f>'净值底稿'!A1513</x:f>
        <x:v>46111</x:v>
      </x:c>
      <x:c r="B1551" s="32" t="n">
        <x:f>'净值底稿'!F1513</x:f>
        <x:v>3.9285669602451505</x:v>
      </x:c>
      <x:c r="C1551" s="32" t="n">
        <x:f>'净值底稿'!O1513</x:f>
        <x:v>1.9211236682989525</x:v>
      </x:c>
      <x:c r="D1551" s="32" t="n">
        <x:f>'净值底稿'!P1513</x:f>
        <x:v>1.768</x:v>
      </x:c>
      <x:c r="E1551" s="32" t="n">
        <x:f>'净值底稿'!Q1513</x:f>
        <x:v>3.4995</x:v>
      </x:c>
      <x:c r="F1551" s="33">
        <x:f t="shared" si="908"/>
        <x:v>1.6652053463501737E-3</x:v>
      </x:c>
      <x:c r="G1551" s="33">
        <x:f t="shared" si="909"/>
        <x:v>3.5201303596470446E-3</x:v>
      </x:c>
      <x:c r="H1551" s="33">
        <x:f t="shared" si="910"/>
        <x:v>1.0191371305627861E-3</x:v>
      </x:c>
      <x:c r="I1551" s="33">
        <x:f t="shared" si="911"/>
        <x:v>1.4641925195708838E-2</x:v>
      </x:c>
      <x:c r="J1551" s="34">
        <x:f t="shared" si="912"/>
        <x:v>0.15964515556241593</x:v>
      </x:c>
      <x:c r="K1551" s="34">
        <x:f t="shared" si="913"/>
        <x:v>0.16020712396337869</x:v>
      </x:c>
      <x:c r="L1551" s="34">
        <x:f t="shared" si="914"/>
        <x:v>1.0881550208231725</x:v>
      </x:c>
      <x:c r="M1551" s="34">
        <x:f t="shared" si="915"/>
        <x:v>0.16092522069383172</x:v>
      </x:c>
      <x:c r="N1551" s="34">
        <x:f t="shared" si="886"/>
        <x:v>1.5689325210427987</x:v>
      </x:c>
      <x:c r="O1551" s="35">
        <x:f t="shared" si="887"/>
        <x:v>0.2038661798617083</x:v>
      </x:c>
      <x:c r="P1551" s="26" t="b">
        <x:f t="shared" si="888"/>
        <x:v>0</x:v>
      </x:c>
      <x:c r="Q1551" s="26" t="b">
        <x:f t="shared" si="889"/>
        <x:v>0</x:v>
      </x:c>
      <x:c r="R1551" s="26" t="b">
        <x:f t="shared" si="890"/>
        <x:v>0</x:v>
      </x:c>
      <x:c r="S1551" s="26" t="b">
        <x:f t="shared" si="916"/>
        <x:v>0</x:v>
      </x:c>
      <x:c r="T1551" s="26" t="str">
        <x:f t="shared" si="917"/>
        <x:v>不调</x:v>
      </x:c>
      <x:c r="U1551" s="34">
        <x:f t="shared" si="891"/>
        <x:v>0.15964515556241593</x:v>
      </x:c>
      <x:c r="V1551" s="34">
        <x:f t="shared" si="892"/>
        <x:v>0.16020712396337869</x:v>
      </x:c>
      <x:c r="W1551" s="34">
        <x:f t="shared" si="893"/>
        <x:v>1.0881550208231725</x:v>
      </x:c>
      <x:c r="X1551" s="34">
        <x:f t="shared" si="894"/>
        <x:v>0.16092522069383172</x:v>
      </x:c>
      <x:c r="Y1551" s="34">
        <x:f t="shared" si="918"/>
        <x:v>0.99995880187477393</x:v>
      </x:c>
      <x:c r="Z1551" s="34">
        <x:f t="shared" si="895"/>
        <x:v>0.15963857848130533</x:v>
      </x:c>
      <x:c r="AA1551" s="34">
        <x:f t="shared" si="896"/>
        <x:v>0.16020052373022353</x:v>
      </x:c>
      <x:c r="AB1551" s="34">
        <x:f t="shared" si="897"/>
        <x:v>1.0881101908763593</x:v>
      </x:c>
      <x:c r="AC1551" s="34">
        <x:f t="shared" si="898"/>
        <x:v>0.16091859087643753</x:v>
      </x:c>
      <x:c r="AD1551" s="34">
        <x:f t="shared" si="899"/>
        <x:v>1.5688678839643255</x:v>
      </x:c>
      <x:c r="AE1551" s="34">
        <x:f t="shared" si="919"/>
        <x:v>1.6121429879269882</x:v>
      </x:c>
      <x:c r="AF1551" s="33">
        <x:f t="shared" si="900"/>
        <x:v>-2.6843216939651859E-2</x:v>
      </x:c>
      <x:c r="AG1551" s="33">
        <x:f t="shared" si="920"/>
        <x:v>2.6796858718918237E-3</x:v>
      </x:c>
      <x:c r="AH1551" s="30">
        <x:f t="shared" si="921"/>
        <x:v>46022</x:v>
      </x:c>
      <x:c r="AI1551" s="36">
        <x:f t="shared" si="901"/>
        <x:v>2026</x:v>
      </x:c>
      <x:c r="AJ1551" s="36">
        <x:f t="shared" si="902"/>
        <x:v>3</x:v>
      </x:c>
      <x:c r="AK1551" s="26">
        <x:f t="shared" si="903"/>
        <x:v>0</x:v>
      </x:c>
      <x:c r="AL1551" s="34">
        <x:f t="shared" si="922"/>
        <x:v>1.602912712210123</x:v>
      </x:c>
      <x:c r="AM1551" s="35" t="str">
        <x:f t="shared" si="904"/>
      </x:c>
      <x:c r="AN1551" s="34">
        <x:f t="shared" si="923"/>
        <x:v>1.6121429879269882</x:v>
      </x:c>
      <x:c r="AO1551" s="35">
        <x:f t="shared" si="905"/>
        <x:v>-2.6843216939651859E-2</x:v>
      </x:c>
      <x:c r="AP1551" s="31">
        <x:f t="shared" si="906"/>
        <x:v>1</x:v>
      </x:c>
      <x:c r="AQ1551" s="26" t="b">
        <x:f t="shared" si="907"/>
        <x:v>1</x:v>
      </x:c>
    </x:row>
    <x:row r="1552">
      <x:c r="A1552" s="30" t="n">
        <x:f>'净值底稿'!A1514</x:f>
        <x:v>46112</x:v>
      </x:c>
      <x:c r="B1552" s="32" t="n">
        <x:f>'净值底稿'!F1514</x:f>
        <x:v>3.840104919867075</x:v>
      </x:c>
      <x:c r="C1552" s="32" t="n">
        <x:f>'净值底稿'!O1514</x:f>
        <x:v>1.893393514660463</x:v>
      </x:c>
      <x:c r="D1552" s="32" t="n">
        <x:f>'净值底稿'!P1514</x:f>
        <x:v>1.768</x:v>
      </x:c>
      <x:c r="E1552" s="32" t="n">
        <x:f>'净值底稿'!Q1514</x:f>
        <x:v>3.5357</x:v>
      </x:c>
      <x:c r="F1552" s="33">
        <x:f t="shared" si="908"/>
        <x:v>-2.251763588943767E-2</x:v>
      </x:c>
      <x:c r="G1552" s="33">
        <x:f t="shared" si="909"/>
        <x:v>-1.4434340743426977E-2</x:v>
      </x:c>
      <x:c r="H1552" s="33">
        <x:f t="shared" si="910"/>
        <x:v>0</x:v>
      </x:c>
      <x:c r="I1552" s="33">
        <x:f t="shared" si="911"/>
        <x:v>1.0344334904986541E-2</x:v>
      </x:c>
      <x:c r="J1552" s="34">
        <x:f t="shared" si="912"/>
        <x:v>0.15604389509715588</x:v>
      </x:c>
      <x:c r="K1552" s="34">
        <x:f t="shared" si="913"/>
        <x:v>0.15788813478342603</x:v>
      </x:c>
      <x:c r="L1552" s="34">
        <x:f t="shared" si="914"/>
        <x:v>1.0881101908763593</x:v>
      </x:c>
      <x:c r="M1552" s="34">
        <x:f t="shared" si="915"/>
        <x:v>0.16258318667290192</x:v>
      </x:c>
      <x:c r="N1552" s="34">
        <x:f t="shared" si="886"/>
        <x:v>1.5646254074298431</x:v>
      </x:c>
      <x:c r="O1552" s="35">
        <x:f t="shared" si="887"/>
        <x:v>0.20064357154743342</x:v>
      </x:c>
      <x:c r="P1552" s="26" t="b">
        <x:f t="shared" si="888"/>
        <x:v>0</x:v>
      </x:c>
      <x:c r="Q1552" s="26" t="b">
        <x:f t="shared" si="889"/>
        <x:v>1</x:v>
      </x:c>
      <x:c r="R1552" s="26" t="b">
        <x:f t="shared" si="890"/>
        <x:v>0</x:v>
      </x:c>
      <x:c r="S1552" s="26" t="b">
        <x:f t="shared" si="916"/>
        <x:v>1</x:v>
      </x:c>
      <x:c r="T1552" s="26" t="str">
        <x:f t="shared" si="917"/>
        <x:v>季度</x:v>
      </x:c>
      <x:c r="U1552" s="34">
        <x:f t="shared" si="891"/>
        <x:v>0.15696601494029094</x:v>
      </x:c>
      <x:c r="V1552" s="34">
        <x:f t="shared" si="892"/>
        <x:v>0.15696601494029094</x:v>
      </x:c>
      <x:c r="W1552" s="34">
        <x:f t="shared" si="893"/>
        <x:v>1.0881101908763593</x:v>
      </x:c>
      <x:c r="X1552" s="34">
        <x:f t="shared" si="894"/>
        <x:v>0.16258318667290192</x:v>
      </x:c>
      <x:c r="Y1552" s="34">
        <x:f t="shared" si="918"/>
        <x:v>0.99998626710299976</x:v>
      </x:c>
      <x:c r="Z1552" s="34">
        <x:f t="shared" si="895"/>
        <x:v>0.15696385934217524</x:v>
      </x:c>
      <x:c r="AA1552" s="34">
        <x:f t="shared" si="896"/>
        <x:v>0.15696385934217524</x:v>
      </x:c>
      <x:c r="AB1552" s="34">
        <x:f t="shared" si="897"/>
        <x:v>1.0880952479711832</x:v>
      </x:c>
      <x:c r="AC1552" s="34">
        <x:f t="shared" si="898"/>
        <x:v>0.16258095393474536</x:v>
      </x:c>
      <x:c r="AD1552" s="34">
        <x:f t="shared" si="899"/>
        <x:v>1.5646039205902791</x:v>
      </x:c>
      <x:c r="AE1552" s="34">
        <x:f t="shared" si="919"/>
        <x:v>1.6121429879269882</x:v>
      </x:c>
      <x:c r="AF1552" s="33">
        <x:f t="shared" si="900"/>
        <x:v>-2.9488120900391324E-2</x:v>
      </x:c>
      <x:c r="AG1552" s="33">
        <x:f t="shared" si="920"/>
        <x:v>-2.7178600681607712E-3</x:v>
      </x:c>
      <x:c r="AH1552" s="30">
        <x:f t="shared" si="921"/>
        <x:v>46112</x:v>
      </x:c>
      <x:c r="AI1552" s="36">
        <x:f t="shared" si="901"/>
        <x:v>2026</x:v>
      </x:c>
      <x:c r="AJ1552" s="36">
        <x:f t="shared" si="902"/>
        <x:v>3</x:v>
      </x:c>
      <x:c r="AK1552" s="26">
        <x:f t="shared" si="903"/>
        <x:v>1</x:v>
      </x:c>
      <x:c r="AL1552" s="34">
        <x:f t="shared" si="922"/>
        <x:v>1.602912712210123</x:v>
      </x:c>
      <x:c r="AM1552" s="35">
        <x:f t="shared" si="904"/>
        <x:v>-2.3899487057547297E-2</x:v>
      </x:c>
      <x:c r="AN1552" s="34">
        <x:f t="shared" si="923"/>
        <x:v>1.6121429879269882</x:v>
      </x:c>
      <x:c r="AO1552" s="35">
        <x:f t="shared" si="905"/>
        <x:v>-2.9488120900391324E-2</x:v>
      </x:c>
      <x:c r="AP1552" s="31">
        <x:f t="shared" si="906"/>
        <x:v>1</x:v>
      </x:c>
      <x:c r="AQ1552" s="26" t="b">
        <x:f t="shared" si="907"/>
        <x:v>1</x:v>
      </x:c>
    </x:row>
    <x:row r="1553">
      <x:c r="A1553" s="30" t="n">
        <x:f>'净值底稿'!A1515</x:f>
        <x:v>46113</x:v>
      </x:c>
      <x:c r="B1553" s="32" t="n">
        <x:f>'净值底稿'!F1515</x:f>
        <x:v>3.959351986192575</x:v>
      </x:c>
      <x:c r="C1553" s="32" t="n">
        <x:f>'净值底稿'!O1515</x:f>
        <x:v>1.9300080145620344</x:v>
      </x:c>
      <x:c r="D1553" s="32" t="n">
        <x:f>'净值底稿'!P1515</x:f>
        <x:v>1.7673</x:v>
      </x:c>
      <x:c r="E1553" s="32" t="n">
        <x:f>'净值底稿'!Q1515</x:f>
        <x:v>3.6335</x:v>
      </x:c>
      <x:c r="F1553" s="33">
        <x:f t="shared" si="908"/>
        <x:v>3.1053075062758229E-2</x:v>
      </x:c>
      <x:c r="G1553" s="33">
        <x:f t="shared" si="909"/>
        <x:v>1.9338029637297804E-2</x:v>
      </x:c>
      <x:c r="H1553" s="33">
        <x:f t="shared" si="910"/>
        <x:v>-3.9592760180995334E-4</x:v>
      </x:c>
      <x:c r="I1553" s="33">
        <x:f t="shared" si="911"/>
        <x:v>2.7660717821082148E-2</x:v>
      </x:c>
      <x:c r="J1553" s="34">
        <x:f t="shared" si="912"/>
        <x:v>0.16183806984846805</x:v>
      </x:c>
      <x:c r="K1553" s="34">
        <x:f t="shared" si="913"/>
        <x:v>0.15999923110611888</x:v>
      </x:c>
      <x:c r="L1553" s="34">
        <x:f t="shared" si="914"/>
        <x:v>1.0876644410291132</x:v>
      </x:c>
      <x:c r="M1553" s="34">
        <x:f t="shared" si="915"/>
        <x:v>0.16707805982461671</x:v>
      </x:c>
      <x:c r="N1553" s="34">
        <x:f t="shared" si="886"/>
        <x:v>1.5765798018083168</x:v>
      </x:c>
      <x:c r="O1553" s="35">
        <x:f t="shared" si="887"/>
        <x:v>0.20413638471420456</x:v>
      </x:c>
      <x:c r="P1553" s="26" t="b">
        <x:f t="shared" si="888"/>
        <x:v>0</x:v>
      </x:c>
      <x:c r="Q1553" s="26" t="b">
        <x:f t="shared" si="889"/>
        <x:v>0</x:v>
      </x:c>
      <x:c r="R1553" s="26" t="b">
        <x:f t="shared" si="890"/>
        <x:v>0</x:v>
      </x:c>
      <x:c r="S1553" s="26" t="b">
        <x:f t="shared" si="916"/>
        <x:v>0</x:v>
      </x:c>
      <x:c r="T1553" s="26" t="str">
        <x:f t="shared" si="917"/>
        <x:v>不调</x:v>
      </x:c>
      <x:c r="U1553" s="34">
        <x:f t="shared" si="891"/>
        <x:v>0.16183806984846805</x:v>
      </x:c>
      <x:c r="V1553" s="34">
        <x:f t="shared" si="892"/>
        <x:v>0.15999923110611888</x:v>
      </x:c>
      <x:c r="W1553" s="34">
        <x:f t="shared" si="893"/>
        <x:v>1.0876644410291132</x:v>
      </x:c>
      <x:c r="X1553" s="34">
        <x:f t="shared" si="894"/>
        <x:v>0.16707805982461671</x:v>
      </x:c>
      <x:c r="Y1553" s="34">
        <x:f t="shared" si="918"/>
        <x:v>0.99998626710299976</x:v>
      </x:c>
      <x:c r="Z1553" s="34">
        <x:f t="shared" si="895"/>
        <x:v>0.16183584734292411</x:v>
      </x:c>
      <x:c r="AA1553" s="34">
        <x:f t="shared" si="896"/>
        <x:v>0.15999703385315797</x:v>
      </x:c>
      <x:c r="AB1553" s="34">
        <x:f t="shared" si="897"/>
        <x:v>1.0876495042453738</x:v>
      </x:c>
      <x:c r="AC1553" s="34">
        <x:f t="shared" si="898"/>
        <x:v>0.16707576535883015</x:v>
      </x:c>
      <x:c r="AD1553" s="34">
        <x:f t="shared" si="899"/>
        <x:v>1.5765581508002859</x:v>
      </x:c>
      <x:c r="AE1553" s="34">
        <x:f t="shared" si="919"/>
        <x:v>1.6121429879269882</x:v>
      </x:c>
      <x:c r="AF1553" s="33">
        <x:f t="shared" si="900"/>
        <x:v>-2.207300307304616E-2</x:v>
      </x:c>
      <x:c r="AG1553" s="33">
        <x:f t="shared" si="920"/>
        <x:v>7.6404194395069958E-3</x:v>
      </x:c>
      <x:c r="AH1553" s="30">
        <x:f t="shared" si="921"/>
        <x:v>46112</x:v>
      </x:c>
      <x:c r="AI1553" s="36">
        <x:f t="shared" si="901"/>
        <x:v>2026</x:v>
      </x:c>
      <x:c r="AJ1553" s="36">
        <x:f t="shared" si="902"/>
        <x:v>4</x:v>
      </x:c>
      <x:c r="AK1553" s="26">
        <x:f t="shared" si="903"/>
        <x:v>0</x:v>
      </x:c>
      <x:c r="AL1553" s="34">
        <x:f t="shared" si="922"/>
        <x:v>1.5646039205902791</x:v>
      </x:c>
      <x:c r="AM1553" s="35" t="str">
        <x:f t="shared" si="904"/>
      </x:c>
      <x:c r="AN1553" s="34">
        <x:f t="shared" si="923"/>
        <x:v>1.6121429879269882</x:v>
      </x:c>
      <x:c r="AO1553" s="35">
        <x:f t="shared" si="905"/>
        <x:v>-2.207300307304616E-2</x:v>
      </x:c>
      <x:c r="AP1553" s="31">
        <x:f t="shared" si="906"/>
        <x:v>1</x:v>
      </x:c>
      <x:c r="AQ1553" s="26" t="b">
        <x:f t="shared" si="907"/>
        <x:v>1</x:v>
      </x:c>
    </x:row>
    <x:row r="1554">
      <x:c r="A1554" s="30" t="n">
        <x:f>'净值底稿'!A1516</x:f>
        <x:v>46114</x:v>
      </x:c>
      <x:c r="B1554" s="32" t="n">
        <x:f>'净值底稿'!F1516</x:f>
        <x:v>3.89278229847425</x:v>
      </x:c>
      <x:c r="C1554" s="32" t="n">
        <x:f>'净值底稿'!O1516</x:f>
        <x:v>1.9007723420056193</x:v>
      </x:c>
      <x:c r="D1554" s="32" t="n">
        <x:f>'净值底稿'!P1516</x:f>
        <x:v>1.7674</x:v>
      </x:c>
      <x:c r="E1554" s="32" t="n">
        <x:f>'净值底稿'!Q1516</x:f>
        <x:v>3.5672</x:v>
      </x:c>
      <x:c r="F1554" s="33">
        <x:f t="shared" si="908"/>
        <x:v>-1.6813278523978847E-2</x:v>
      </x:c>
      <x:c r="G1554" s="33">
        <x:f t="shared" si="909"/>
        <x:v>-1.5147953964869676E-2</x:v>
      </x:c>
      <x:c r="H1554" s="33">
        <x:f t="shared" si="910"/>
        <x:v>5.6583488937889115E-5</x:v>
      </x:c>
      <x:c r="I1554" s="33">
        <x:f t="shared" si="911"/>
        <x:v>-1.8246869409660138E-2</x:v>
      </x:c>
      <x:c r="J1554" s="34">
        <x:f t="shared" si="912"/>
        <x:v>0.15911485616638341</x:v>
      </x:c>
      <x:c r="K1554" s="34">
        <x:f t="shared" si="913"/>
        <x:v>0.15757340614983464</x:v>
      </x:c>
      <x:c r="L1554" s="34">
        <x:f t="shared" si="914"/>
        <x:v>1.0877110472490656</x:v>
      </x:c>
      <x:c r="M1554" s="34">
        <x:f t="shared" si="915"/>
        <x:v>0.16402715568680856</x:v>
      </x:c>
      <x:c r="N1554" s="34">
        <x:f t="shared" si="886"/>
        <x:v>1.5684264652520923</x:v>
      </x:c>
      <x:c r="O1554" s="35">
        <x:f t="shared" si="887"/>
        <x:v>0.2019146382264832</x:v>
      </x:c>
      <x:c r="P1554" s="26" t="b">
        <x:f t="shared" si="888"/>
        <x:v>0</x:v>
      </x:c>
      <x:c r="Q1554" s="26" t="b">
        <x:f t="shared" si="889"/>
        <x:v>0</x:v>
      </x:c>
      <x:c r="R1554" s="26" t="b">
        <x:f t="shared" si="890"/>
        <x:v>0</x:v>
      </x:c>
      <x:c r="S1554" s="26" t="b">
        <x:f t="shared" si="916"/>
        <x:v>0</x:v>
      </x:c>
      <x:c r="T1554" s="26" t="str">
        <x:f t="shared" si="917"/>
        <x:v>不调</x:v>
      </x:c>
      <x:c r="U1554" s="34">
        <x:f t="shared" si="891"/>
        <x:v>0.15911485616638341</x:v>
      </x:c>
      <x:c r="V1554" s="34">
        <x:f t="shared" si="892"/>
        <x:v>0.15757340614983464</x:v>
      </x:c>
      <x:c r="W1554" s="34">
        <x:f t="shared" si="893"/>
        <x:v>1.0877110472490656</x:v>
      </x:c>
      <x:c r="X1554" s="34">
        <x:f t="shared" si="894"/>
        <x:v>0.16402715568680856</x:v>
      </x:c>
      <x:c r="Y1554" s="34">
        <x:f t="shared" si="918"/>
        <x:v>0.99998626710299976</x:v>
      </x:c>
      <x:c r="Z1554" s="34">
        <x:f t="shared" si="895"/>
        <x:v>0.15911267105845248</x:v>
      </x:c>
      <x:c r="AA1554" s="34">
        <x:f t="shared" si="896"/>
        <x:v>0.15757124221047802</x:v>
      </x:c>
      <x:c r="AB1554" s="34">
        <x:f t="shared" si="897"/>
        <x:v>1.0876961098252877</x:v>
      </x:c>
      <x:c r="AC1554" s="34">
        <x:f t="shared" si="898"/>
        <x:v>0.16402490311877427</x:v>
      </x:c>
      <x:c r="AD1554" s="34">
        <x:f t="shared" si="899"/>
        <x:v>1.5684049262129927</x:v>
      </x:c>
      <x:c r="AE1554" s="34">
        <x:f t="shared" si="919"/>
        <x:v>1.6121429879269882</x:v>
      </x:c>
      <x:c r="AF1554" s="33">
        <x:f t="shared" si="900"/>
        <x:v>-2.713038610194074E-2</x:v>
      </x:c>
      <x:c r="AG1554" s="33">
        <x:f t="shared" si="920"/>
        <x:v>-5.171534321873672E-3</x:v>
      </x:c>
      <x:c r="AH1554" s="30">
        <x:f t="shared" si="921"/>
        <x:v>46112</x:v>
      </x:c>
      <x:c r="AI1554" s="36">
        <x:f t="shared" si="901"/>
        <x:v>2026</x:v>
      </x:c>
      <x:c r="AJ1554" s="36">
        <x:f t="shared" si="902"/>
        <x:v>4</x:v>
      </x:c>
      <x:c r="AK1554" s="26">
        <x:f t="shared" si="903"/>
        <x:v>0</x:v>
      </x:c>
      <x:c r="AL1554" s="34">
        <x:f t="shared" si="922"/>
        <x:v>1.5646039205902791</x:v>
      </x:c>
      <x:c r="AM1554" s="35" t="str">
        <x:f t="shared" si="904"/>
      </x:c>
      <x:c r="AN1554" s="34">
        <x:f t="shared" si="923"/>
        <x:v>1.6121429879269882</x:v>
      </x:c>
      <x:c r="AO1554" s="35">
        <x:f t="shared" si="905"/>
        <x:v>-2.713038610194074E-2</x:v>
      </x:c>
      <x:c r="AP1554" s="31">
        <x:f t="shared" si="906"/>
        <x:v>1</x:v>
      </x:c>
      <x:c r="AQ1554" s="26" t="b">
        <x:f t="shared" si="907"/>
        <x:v>1</x:v>
      </x:c>
    </x:row>
    <x:row r="1555">
      <x:c r="A1555" s="30" t="n">
        <x:f>'净值底稿'!A1517</x:f>
        <x:v>46115</x:v>
      </x:c>
      <x:c r="B1555" s="32" t="n">
        <x:f>'净值底稿'!F1517</x:f>
        <x:v>3.9584381553023</x:v>
      </x:c>
      <x:c r="C1555" s="32" t="n">
        <x:f>'净值底稿'!O1517</x:f>
        <x:v>1.8766282434894253</x:v>
      </x:c>
      <x:c r="D1555" s="32" t="n">
        <x:f>'净值底稿'!P1517</x:f>
        <x:v>1.7684</x:v>
      </x:c>
      <x:c r="E1555" s="32" t="n">
        <x:f>'净值底稿'!Q1517</x:f>
        <x:v>3.5888</x:v>
      </x:c>
      <x:c r="F1555" s="33">
        <x:f t="shared" si="908"/>
        <x:v>1.6866048957780988E-2</x:v>
      </x:c>
      <x:c r="G1555" s="33">
        <x:f t="shared" si="909"/>
        <x:v>-1.2702256857713978E-2</x:v>
      </x:c>
      <x:c r="H1555" s="33">
        <x:f t="shared" si="910"/>
        <x:v>5.6580287427854259E-4</x:v>
      </x:c>
      <x:c r="I1555" s="33">
        <x:f t="shared" si="911"/>
        <x:v>6.0551693204753398E-3</x:v>
      </x:c>
      <x:c r="J1555" s="34">
        <x:f t="shared" si="912"/>
        <x:v>0.16179627315832765</x:v>
      </x:c>
      <x:c r="K1555" s="34">
        <x:f t="shared" si="913"/>
        <x:v>0.15556973181853148</x:v>
      </x:c>
      <x:c r="L1555" s="34">
        <x:f t="shared" si="914"/>
        <x:v>1.0883115314105685</x:v>
      </x:c>
      <x:c r="M1555" s="34">
        <x:f t="shared" si="915"/>
        <x:v>0.165018101679933</x:v>
      </x:c>
      <x:c r="N1555" s="34">
        <x:f t="shared" si="886"/>
        <x:v>1.5706956380673607</x:v>
      </x:c>
      <x:c r="O1555" s="35">
        <x:f t="shared" si="887"/>
        <x:v>0.20205442562211318</x:v>
      </x:c>
      <x:c r="P1555" s="26" t="b">
        <x:f t="shared" si="888"/>
        <x:v>0</x:v>
      </x:c>
      <x:c r="Q1555" s="26" t="b">
        <x:f t="shared" si="889"/>
        <x:v>0</x:v>
      </x:c>
      <x:c r="R1555" s="26" t="b">
        <x:f t="shared" si="890"/>
        <x:v>0</x:v>
      </x:c>
      <x:c r="S1555" s="26" t="b">
        <x:f t="shared" si="916"/>
        <x:v>0</x:v>
      </x:c>
      <x:c r="T1555" s="26" t="str">
        <x:f t="shared" si="917"/>
        <x:v>不调</x:v>
      </x:c>
      <x:c r="U1555" s="34">
        <x:f t="shared" si="891"/>
        <x:v>0.16179627315832765</x:v>
      </x:c>
      <x:c r="V1555" s="34">
        <x:f t="shared" si="892"/>
        <x:v>0.15556973181853148</x:v>
      </x:c>
      <x:c r="W1555" s="34">
        <x:f t="shared" si="893"/>
        <x:v>1.0883115314105685</x:v>
      </x:c>
      <x:c r="X1555" s="34">
        <x:f t="shared" si="894"/>
        <x:v>0.165018101679933</x:v>
      </x:c>
      <x:c r="Y1555" s="34">
        <x:f t="shared" si="918"/>
        <x:v>0.99998626710299976</x:v>
      </x:c>
      <x:c r="Z1555" s="34">
        <x:f t="shared" si="895"/>
        <x:v>0.16179405122677334</x:v>
      </x:c>
      <x:c r="AA1555" s="34">
        <x:f t="shared" si="896"/>
        <x:v>0.15556759539542805</x:v>
      </x:c>
      <x:c r="AB1555" s="34">
        <x:f t="shared" si="897"/>
        <x:v>1.0882965857404034</x:v>
      </x:c>
      <x:c r="AC1555" s="34">
        <x:f t="shared" si="898"/>
        <x:v>0.16501583550333945</x:v>
      </x:c>
      <x:c r="AD1555" s="34">
        <x:f t="shared" si="899"/>
        <x:v>1.5706740678659443</x:v>
      </x:c>
      <x:c r="AE1555" s="34">
        <x:f t="shared" si="919"/>
        <x:v>1.6121429879269882</x:v>
      </x:c>
      <x:c r="AF1555" s="33">
        <x:f t="shared" si="900"/>
        <x:v>-2.5722854840790288E-2</x:v>
      </x:c>
      <x:c r="AG1555" s="33">
        <x:f t="shared" si="920"/>
        <x:v>1.4467830437325802E-3</x:v>
      </x:c>
      <x:c r="AH1555" s="30">
        <x:f t="shared" si="921"/>
        <x:v>46112</x:v>
      </x:c>
      <x:c r="AI1555" s="36">
        <x:f t="shared" si="901"/>
        <x:v>2026</x:v>
      </x:c>
      <x:c r="AJ1555" s="36">
        <x:f t="shared" si="902"/>
        <x:v>4</x:v>
      </x:c>
      <x:c r="AK1555" s="26">
        <x:f t="shared" si="903"/>
        <x:v>0</x:v>
      </x:c>
      <x:c r="AL1555" s="34">
        <x:f t="shared" si="922"/>
        <x:v>1.5646039205902791</x:v>
      </x:c>
      <x:c r="AM1555" s="35" t="str">
        <x:f t="shared" si="904"/>
      </x:c>
      <x:c r="AN1555" s="34">
        <x:f t="shared" si="923"/>
        <x:v>1.6121429879269882</x:v>
      </x:c>
      <x:c r="AO1555" s="35">
        <x:f t="shared" si="905"/>
        <x:v>-2.5722854840790288E-2</x:v>
      </x:c>
      <x:c r="AP1555" s="31">
        <x:f t="shared" si="906"/>
        <x:v>1</x:v>
      </x:c>
      <x:c r="AQ1555" s="26" t="b">
        <x:f t="shared" si="907"/>
        <x:v>1</x:v>
      </x:c>
    </x:row>
    <x:row r="1556">
      <x:c r="A1556" s="30" t="n">
        <x:f>'净值底稿'!A1518</x:f>
        <x:v>46119</x:v>
      </x:c>
      <x:c r="B1556" s="32" t="n">
        <x:f>'净值底稿'!F1518</x:f>
        <x:v>3.9584295027413496</x:v>
      </x:c>
      <x:c r="C1556" s="32" t="n">
        <x:f>'净值底稿'!O1518</x:f>
        <x:v>1.892126072596865</x:v>
      </x:c>
      <x:c r="D1556" s="32" t="n">
        <x:f>'净值底稿'!P1518</x:f>
        <x:v>1.7695</x:v>
      </x:c>
      <x:c r="E1556" s="32" t="n">
        <x:f>'净值底稿'!Q1518</x:f>
        <x:v>3.5676</x:v>
      </x:c>
      <x:c r="F1556" s="33">
        <x:f t="shared" si="908"/>
        <x:v>-2.1858522505358025E-6</x:v>
      </x:c>
      <x:c r="G1556" s="33">
        <x:f t="shared" si="909"/>
        <x:v>8.2583373458255949E-3</x:v>
      </x:c>
      <x:c r="H1556" s="33">
        <x:f t="shared" si="910"/>
        <x:v>6.2203121465742583E-4</x:v>
      </x:c>
      <x:c r="I1556" s="33">
        <x:f t="shared" si="911"/>
        <x:v>-5.9072670530538884E-3</x:v>
      </x:c>
      <x:c r="J1556" s="34">
        <x:f t="shared" si="912"/>
        <x:v>0.16179369756888234</x:v>
      </x:c>
      <x:c r="K1556" s="34">
        <x:f t="shared" si="913"/>
        <x:v>0.1568523250782824</x:v>
      </x:c>
      <x:c r="L1556" s="34">
        <x:f t="shared" si="914"/>
        <x:v>1.0889735401875391</x:v>
      </x:c>
      <x:c r="M1556" s="34">
        <x:f t="shared" si="915"/>
        <x:v>0.1640410428950384</x:v>
      </x:c>
      <x:c r="N1556" s="34">
        <x:f t="shared" si="886"/>
        <x:v>1.5716606057297424</x:v>
      </x:c>
      <x:c r="O1556" s="35">
        <x:f t="shared" si="887"/>
        <x:v>0.20274480475332221</x:v>
      </x:c>
      <x:c r="P1556" s="26" t="b">
        <x:f t="shared" si="888"/>
        <x:v>0</x:v>
      </x:c>
      <x:c r="Q1556" s="26" t="b">
        <x:f t="shared" si="889"/>
        <x:v>0</x:v>
      </x:c>
      <x:c r="R1556" s="26" t="b">
        <x:f t="shared" si="890"/>
        <x:v>0</x:v>
      </x:c>
      <x:c r="S1556" s="26" t="b">
        <x:f t="shared" si="916"/>
        <x:v>0</x:v>
      </x:c>
      <x:c r="T1556" s="26" t="str">
        <x:f t="shared" si="917"/>
        <x:v>不调</x:v>
      </x:c>
      <x:c r="U1556" s="34">
        <x:f t="shared" si="891"/>
        <x:v>0.16179369756888234</x:v>
      </x:c>
      <x:c r="V1556" s="34">
        <x:f t="shared" si="892"/>
        <x:v>0.1568523250782824</x:v>
      </x:c>
      <x:c r="W1556" s="34">
        <x:f t="shared" si="893"/>
        <x:v>1.0889735401875391</x:v>
      </x:c>
      <x:c r="X1556" s="34">
        <x:f t="shared" si="894"/>
        <x:v>0.1640410428950384</x:v>
      </x:c>
      <x:c r="Y1556" s="34">
        <x:f t="shared" si="918"/>
        <x:v>0.99994506954354323</x:v>
      </x:c>
      <x:c r="Z1556" s="34">
        <x:f t="shared" si="895"/>
        <x:v>0.16178481016722307</x:v>
      </x:c>
      <x:c r="AA1556" s="34">
        <x:f t="shared" si="896"/>
        <x:v>0.15684370910846954</x:v>
      </x:c>
      <x:c r="AB1556" s="34">
        <x:f t="shared" si="897"/>
        <x:v>1.0889137223739072</x:v>
      </x:c>
      <x:c r="AC1556" s="34">
        <x:f t="shared" si="898"/>
        <x:v>0.16403203204567454</x:v>
      </x:c>
      <x:c r="AD1556" s="34">
        <x:f t="shared" si="899"/>
        <x:v>1.5715742736952742</x:v>
      </x:c>
      <x:c r="AE1556" s="34">
        <x:f t="shared" si="919"/>
        <x:v>1.6121429879269882</x:v>
      </x:c>
      <x:c r="AF1556" s="33">
        <x:f t="shared" si="900"/>
        <x:v>-2.5164464030501543E-2</x:v>
      </x:c>
      <x:c r="AG1556" s="33">
        <x:f t="shared" si="920"/>
        <x:v>5.7313343853260257E-4</x:v>
      </x:c>
      <x:c r="AH1556" s="30">
        <x:f t="shared" si="921"/>
        <x:v>46112</x:v>
      </x:c>
      <x:c r="AI1556" s="36">
        <x:f t="shared" si="901"/>
        <x:v>2026</x:v>
      </x:c>
      <x:c r="AJ1556" s="36">
        <x:f t="shared" si="902"/>
        <x:v>4</x:v>
      </x:c>
      <x:c r="AK1556" s="26">
        <x:f t="shared" si="903"/>
        <x:v>0</x:v>
      </x:c>
      <x:c r="AL1556" s="34">
        <x:f t="shared" si="922"/>
        <x:v>1.5646039205902791</x:v>
      </x:c>
      <x:c r="AM1556" s="35" t="str">
        <x:f t="shared" si="904"/>
      </x:c>
      <x:c r="AN1556" s="34">
        <x:f t="shared" si="923"/>
        <x:v>1.6121429879269882</x:v>
      </x:c>
      <x:c r="AO1556" s="35">
        <x:f t="shared" si="905"/>
        <x:v>-2.5164464030501543E-2</x:v>
      </x:c>
      <x:c r="AP1556" s="31">
        <x:f t="shared" si="906"/>
        <x:v>1</x:v>
      </x:c>
      <x:c r="AQ1556" s="26" t="b">
        <x:f t="shared" si="907"/>
        <x:v>1</x:v>
      </x:c>
    </x:row>
    <x:row r="1557">
      <x:c r="A1557" s="30" t="n">
        <x:f>'净值底稿'!A1519</x:f>
        <x:v>46120</x:v>
      </x:c>
      <x:c r="B1557" s="32" t="n">
        <x:f>'净值底稿'!F1519</x:f>
        <x:v>4.22414690636335</x:v>
      </x:c>
      <x:c r="C1557" s="32" t="n">
        <x:f>'净值底稿'!O1519</x:f>
        <x:v>1.9756766305313755</x:v>
      </x:c>
      <x:c r="D1557" s="32" t="n">
        <x:f>'净值底稿'!P1519</x:f>
        <x:v>1.7704</x:v>
      </x:c>
      <x:c r="E1557" s="32" t="n">
        <x:f>'净值底稿'!Q1519</x:f>
        <x:v>3.6762</x:v>
      </x:c>
      <x:c r="F1557" s="33">
        <x:f t="shared" si="908"/>
        <x:v>6.7126976352106738E-2</x:v>
      </x:c>
      <x:c r="G1557" s="33">
        <x:f t="shared" si="909"/>
        <x:v>4.4156971961091918E-2</x:v>
      </x:c>
      <x:c r="H1557" s="33">
        <x:f t="shared" si="910"/>
        <x:v>5.0861825374393099E-4</x:v>
      </x:c>
      <x:c r="I1557" s="33">
        <x:f t="shared" si="911"/>
        <x:v>3.0440632357887631E-2</x:v>
      </x:c>
      <x:c r="J1557" s="34">
        <x:f t="shared" si="912"/>
        <x:v>0.17264493529344832</x:v>
      </x:c>
      <x:c r="K1557" s="34">
        <x:f t="shared" si="913"/>
        <x:v>0.16376945237384588</x:v>
      </x:c>
      <x:c r="L1557" s="34">
        <x:f t="shared" si="914"/>
        <x:v>1.0894675637698588</x:v>
      </x:c>
      <x:c r="M1557" s="34">
        <x:f t="shared" si="915"/>
        <x:v>0.16902527082809415</x:v>
      </x:c>
      <x:c r="N1557" s="34">
        <x:f t="shared" si="886"/>
        <x:v>1.5949072222652472</x:v>
      </x:c>
      <x:c r="O1557" s="35">
        <x:f t="shared" si="887"/>
        <x:v>0.21093038075875331</x:v>
      </x:c>
      <x:c r="P1557" s="26" t="b">
        <x:f t="shared" si="888"/>
        <x:v>0</x:v>
      </x:c>
      <x:c r="Q1557" s="26" t="b">
        <x:f t="shared" si="889"/>
        <x:v>0</x:v>
      </x:c>
      <x:c r="R1557" s="26" t="b">
        <x:f t="shared" si="890"/>
        <x:v>0</x:v>
      </x:c>
      <x:c r="S1557" s="26" t="b">
        <x:f t="shared" si="916"/>
        <x:v>0</x:v>
      </x:c>
      <x:c r="T1557" s="26" t="str">
        <x:f t="shared" si="917"/>
        <x:v>不调</x:v>
      </x:c>
      <x:c r="U1557" s="34">
        <x:f t="shared" si="891"/>
        <x:v>0.17264493529344832</x:v>
      </x:c>
      <x:c r="V1557" s="34">
        <x:f t="shared" si="892"/>
        <x:v>0.16376945237384588</x:v>
      </x:c>
      <x:c r="W1557" s="34">
        <x:f t="shared" si="893"/>
        <x:v>1.0894675637698588</x:v>
      </x:c>
      <x:c r="X1557" s="34">
        <x:f t="shared" si="894"/>
        <x:v>0.16902527082809415</x:v>
      </x:c>
      <x:c r="Y1557" s="34">
        <x:f t="shared" si="918"/>
        <x:v>0.99998626710299976</x:v>
      </x:c>
      <x:c r="Z1557" s="34">
        <x:f t="shared" si="895"/>
        <x:v>0.17264256437833433</x:v>
      </x:c>
      <x:c r="AA1557" s="34">
        <x:f t="shared" si="896"/>
        <x:v>0.16376720334482464</x:v>
      </x:c>
      <x:c r="AB1557" s="34">
        <x:f t="shared" si="897"/>
        <x:v>1.0894526022240205</x:v>
      </x:c>
      <x:c r="AC1557" s="34">
        <x:f t="shared" si="898"/>
        <x:v>0.16902294962145945</x:v>
      </x:c>
      <x:c r="AD1557" s="34">
        <x:f t="shared" si="899"/>
        <x:v>1.594885319568639</x:v>
      </x:c>
      <x:c r="AE1557" s="34">
        <x:f t="shared" si="919"/>
        <x:v>1.6121429879269882</x:v>
      </x:c>
      <x:c r="AF1557" s="33">
        <x:f t="shared" si="900"/>
        <x:v>-1.0704800062766417E-2</x:v>
      </x:c>
      <x:c r="AG1557" s="33">
        <x:f t="shared" si="920"/>
        <x:v>1.4832926616031417E-2</x:v>
      </x:c>
      <x:c r="AH1557" s="30">
        <x:f t="shared" si="921"/>
        <x:v>46112</x:v>
      </x:c>
      <x:c r="AI1557" s="36">
        <x:f t="shared" si="901"/>
        <x:v>2026</x:v>
      </x:c>
      <x:c r="AJ1557" s="36">
        <x:f t="shared" si="902"/>
        <x:v>4</x:v>
      </x:c>
      <x:c r="AK1557" s="26">
        <x:f t="shared" si="903"/>
        <x:v>0</x:v>
      </x:c>
      <x:c r="AL1557" s="34">
        <x:f t="shared" si="922"/>
        <x:v>1.5646039205902791</x:v>
      </x:c>
      <x:c r="AM1557" s="35" t="str">
        <x:f t="shared" si="904"/>
      </x:c>
      <x:c r="AN1557" s="34">
        <x:f t="shared" si="923"/>
        <x:v>1.6121429879269882</x:v>
      </x:c>
      <x:c r="AO1557" s="35">
        <x:f t="shared" si="905"/>
        <x:v>-1.0704800062766417E-2</x:v>
      </x:c>
      <x:c r="AP1557" s="31">
        <x:f t="shared" si="906"/>
        <x:v>1</x:v>
      </x:c>
      <x:c r="AQ1557" s="26" t="b">
        <x:f t="shared" si="907"/>
        <x:v>1</x:v>
      </x:c>
    </x:row>
    <x:row r="1558">
      <x:c r="A1558" s="30" t="n">
        <x:f>'净值底稿'!A1520</x:f>
        <x:v>46121</x:v>
      </x:c>
      <x:c r="B1558" s="32" t="n">
        <x:f>'净值底稿'!F1520</x:f>
        <x:v>4.255126835344875</x:v>
      </x:c>
      <x:c r="C1558" s="32" t="n">
        <x:f>'净值底稿'!O1520</x:f>
        <x:v>1.9654539503458104</x:v>
      </x:c>
      <x:c r="D1558" s="32" t="n">
        <x:f>'净值底稿'!P1520</x:f>
        <x:v>1.7701</x:v>
      </x:c>
      <x:c r="E1558" s="32" t="n">
        <x:f>'净值底稿'!Q1520</x:f>
        <x:v>3.5964</x:v>
      </x:c>
      <x:c r="F1558" s="33">
        <x:f t="shared" si="908"/>
        <x:v>7.33400842069587E-3</x:v>
      </x:c>
      <x:c r="G1558" s="33">
        <x:f t="shared" si="909"/>
        <x:v>-5.1742679078081721E-3</x:v>
      </x:c>
      <x:c r="H1558" s="33">
        <x:f t="shared" si="910"/>
        <x:v>-1.6945323090822306E-4</x:v>
      </x:c>
      <x:c r="I1558" s="33">
        <x:f t="shared" si="911"/>
        <x:v>-2.1707197649747045E-2</x:v>
      </x:c>
      <x:c r="J1558" s="34">
        <x:f t="shared" si="912"/>
        <x:v>0.17390872639925556</x:v>
      </x:c>
      <x:c r="K1558" s="34">
        <x:f t="shared" si="913"/>
        <x:v>0.16291982796020602</x:v>
      </x:c>
      <x:c r="L1558" s="34">
        <x:f t="shared" si="914"/>
        <x:v>1.0892679909606522</x:v>
      </x:c>
      <x:c r="M1558" s="34">
        <x:f t="shared" si="915"/>
        <x:v>0.16535393504668319</x:v>
      </x:c>
      <x:c r="N1558" s="34">
        <x:f t="shared" si="886"/>
        <x:v>1.591450480366797</x:v>
      </x:c>
      <x:c r="O1558" s="35">
        <x:f t="shared" si="887"/>
        <x:v>0.21164878110554181</x:v>
      </x:c>
      <x:c r="P1558" s="26" t="b">
        <x:f t="shared" si="888"/>
        <x:v>0</x:v>
      </x:c>
      <x:c r="Q1558" s="26" t="b">
        <x:f t="shared" si="889"/>
        <x:v>0</x:v>
      </x:c>
      <x:c r="R1558" s="26" t="b">
        <x:f t="shared" si="890"/>
        <x:v>0</x:v>
      </x:c>
      <x:c r="S1558" s="26" t="b">
        <x:f t="shared" si="916"/>
        <x:v>0</x:v>
      </x:c>
      <x:c r="T1558" s="26" t="str">
        <x:f t="shared" si="917"/>
        <x:v>不调</x:v>
      </x:c>
      <x:c r="U1558" s="34">
        <x:f t="shared" si="891"/>
        <x:v>0.17390872639925556</x:v>
      </x:c>
      <x:c r="V1558" s="34">
        <x:f t="shared" si="892"/>
        <x:v>0.16291982796020602</x:v>
      </x:c>
      <x:c r="W1558" s="34">
        <x:f t="shared" si="893"/>
        <x:v>1.0892679909606522</x:v>
      </x:c>
      <x:c r="X1558" s="34">
        <x:f t="shared" si="894"/>
        <x:v>0.16535393504668319</x:v>
      </x:c>
      <x:c r="Y1558" s="34">
        <x:f t="shared" si="918"/>
        <x:v>0.99998626710299976</x:v>
      </x:c>
      <x:c r="Z1558" s="34">
        <x:f t="shared" si="895"/>
        <x:v>0.17390633812862846</x:v>
      </x:c>
      <x:c r="AA1558" s="34">
        <x:f t="shared" si="896"/>
        <x:v>0.16291759059898933</x:v>
      </x:c>
      <x:c r="AB1558" s="34">
        <x:f t="shared" si="897"/>
        <x:v>1.0892530321555267</x:v>
      </x:c>
      <x:c r="AC1558" s="34">
        <x:f t="shared" si="898"/>
        <x:v>0.16535166425812461</x:v>
      </x:c>
      <x:c r="AD1558" s="34">
        <x:f t="shared" si="899"/>
        <x:v>1.591428625141269</x:v>
      </x:c>
      <x:c r="AE1558" s="34">
        <x:f t="shared" si="919"/>
        <x:v>1.6121429879269882</x:v>
      </x:c>
      <x:c r="AF1558" s="33">
        <x:f t="shared" si="900"/>
        <x:v>-1.2848961252720614E-2</x:v>
      </x:c>
      <x:c r="AG1558" s="33">
        <x:f t="shared" si="920"/>
        <x:v>-2.1673623707971768E-3</x:v>
      </x:c>
      <x:c r="AH1558" s="30">
        <x:f t="shared" si="921"/>
        <x:v>46112</x:v>
      </x:c>
      <x:c r="AI1558" s="36">
        <x:f t="shared" si="901"/>
        <x:v>2026</x:v>
      </x:c>
      <x:c r="AJ1558" s="36">
        <x:f t="shared" si="902"/>
        <x:v>4</x:v>
      </x:c>
      <x:c r="AK1558" s="26">
        <x:f t="shared" si="903"/>
        <x:v>0</x:v>
      </x:c>
      <x:c r="AL1558" s="34">
        <x:f t="shared" si="922"/>
        <x:v>1.5646039205902791</x:v>
      </x:c>
      <x:c r="AM1558" s="35" t="str">
        <x:f t="shared" si="904"/>
      </x:c>
      <x:c r="AN1558" s="34">
        <x:f t="shared" si="923"/>
        <x:v>1.6121429879269882</x:v>
      </x:c>
      <x:c r="AO1558" s="35">
        <x:f t="shared" si="905"/>
        <x:v>-1.2848961252720614E-2</x:v>
      </x:c>
      <x:c r="AP1558" s="31">
        <x:f t="shared" si="906"/>
        <x:v>1</x:v>
      </x:c>
      <x:c r="AQ1558" s="26" t="b">
        <x:f t="shared" si="907"/>
        <x:v>1</x:v>
      </x:c>
    </x:row>
    <x:row r="1559">
      <x:c r="A1559" s="30" t="n">
        <x:f>'净值底稿'!A1521</x:f>
        <x:v>46122</x:v>
      </x:c>
      <x:c r="B1559" s="32" t="n">
        <x:f>'净值底稿'!F1521</x:f>
        <x:v>4.4025366652279505</x:v>
      </x:c>
      <x:c r="C1559" s="32" t="n">
        <x:f>'净值底稿'!O1521</x:f>
        <x:v>1.984868898628287</x:v>
      </x:c>
      <x:c r="D1559" s="32" t="n">
        <x:f>'净值底稿'!P1521</x:f>
        <x:v>1.7715</x:v>
      </x:c>
      <x:c r="E1559" s="32" t="n">
        <x:f>'净值底稿'!Q1521</x:f>
        <x:v>3.6332</x:v>
      </x:c>
      <x:c r="F1559" s="33">
        <x:f t="shared" si="908"/>
        <x:v>3.464287566204316E-2</x:v>
      </x:c>
      <x:c r="G1559" s="33">
        <x:f t="shared" si="909"/>
        <x:v>9.8780987868276604E-3</x:v>
      </x:c>
      <x:c r="H1559" s="33">
        <x:f t="shared" si="910"/>
        <x:v>7.9091576747081227E-4</x:v>
      </x:c>
      <x:c r="I1559" s="33">
        <x:f t="shared" si="911"/>
        <x:v>1.0232454676899039E-2</x:v>
      </x:c>
      <x:c r="J1559" s="34">
        <x:f t="shared" si="912"/>
        <x:v>0.17993095377725976</x:v>
      </x:c>
      <x:c r="K1559" s="34">
        <x:f t="shared" si="913"/>
        <x:v>0.1645269066530381</x:v>
      </x:c>
      <x:c r="L1559" s="34">
        <x:f t="shared" si="914"/>
        <x:v>1.090114539553424</x:v>
      </x:c>
      <x:c r="M1559" s="34">
        <x:f t="shared" si="915"/>
        <x:v>0.16704361766839571</x:v>
      </x:c>
      <x:c r="N1559" s="34">
        <x:f t="shared" si="886"/>
        <x:v>1.6016160176521175</x:v>
      </x:c>
      <x:c r="O1559" s="35">
        <x:f t="shared" si="887"/>
        <x:v>0.21506894076599861</x:v>
      </x:c>
      <x:c r="P1559" s="26" t="b">
        <x:f t="shared" si="888"/>
        <x:v>0</x:v>
      </x:c>
      <x:c r="Q1559" s="26" t="b">
        <x:f t="shared" si="889"/>
        <x:v>0</x:v>
      </x:c>
      <x:c r="R1559" s="26" t="b">
        <x:f t="shared" si="890"/>
        <x:v>0</x:v>
      </x:c>
      <x:c r="S1559" s="26" t="b">
        <x:f t="shared" si="916"/>
        <x:v>0</x:v>
      </x:c>
      <x:c r="T1559" s="26" t="str">
        <x:f t="shared" si="917"/>
        <x:v>不调</x:v>
      </x:c>
      <x:c r="U1559" s="34">
        <x:f t="shared" si="891"/>
        <x:v>0.17993095377725976</x:v>
      </x:c>
      <x:c r="V1559" s="34">
        <x:f t="shared" si="892"/>
        <x:v>0.1645269066530381</x:v>
      </x:c>
      <x:c r="W1559" s="34">
        <x:f t="shared" si="893"/>
        <x:v>1.090114539553424</x:v>
      </x:c>
      <x:c r="X1559" s="34">
        <x:f t="shared" si="894"/>
        <x:v>0.16704361766839571</x:v>
      </x:c>
      <x:c r="Y1559" s="34">
        <x:f t="shared" si="918"/>
        <x:v>0.99998626710299976</x:v>
      </x:c>
      <x:c r="Z1559" s="34">
        <x:f t="shared" si="895"/>
        <x:v>0.17992848280400439</x:v>
      </x:c>
      <x:c r="AA1559" s="34">
        <x:f t="shared" si="896"/>
        <x:v>0.16452464722197527</x:v>
      </x:c>
      <x:c r="AB1559" s="34">
        <x:f t="shared" si="897"/>
        <x:v>1.0900995691227338</x:v>
      </x:c>
      <x:c r="AC1559" s="34">
        <x:f t="shared" si="898"/>
        <x:v>0.16704132367559971</x:v>
      </x:c>
      <x:c r="AD1559" s="34">
        <x:f t="shared" si="899"/>
        <x:v>1.6015940228243131</x:v>
      </x:c>
      <x:c r="AE1559" s="34">
        <x:f t="shared" si="919"/>
        <x:v>1.6121429879269882</x:v>
      </x:c>
      <x:c r="AF1559" s="33">
        <x:f t="shared" si="900"/>
        <x:v>-6.5434425988725176E-3</x:v>
      </x:c>
      <x:c r="AG1559" s="33">
        <x:f t="shared" si="920"/>
        <x:v>6.3875925834511182E-3</x:v>
      </x:c>
      <x:c r="AH1559" s="30">
        <x:f t="shared" si="921"/>
        <x:v>46112</x:v>
      </x:c>
      <x:c r="AI1559" s="36">
        <x:f t="shared" si="901"/>
        <x:v>2026</x:v>
      </x:c>
      <x:c r="AJ1559" s="36">
        <x:f t="shared" si="902"/>
        <x:v>4</x:v>
      </x:c>
      <x:c r="AK1559" s="26">
        <x:f t="shared" si="903"/>
        <x:v>0</x:v>
      </x:c>
      <x:c r="AL1559" s="34">
        <x:f t="shared" si="922"/>
        <x:v>1.5646039205902791</x:v>
      </x:c>
      <x:c r="AM1559" s="35" t="str">
        <x:f t="shared" si="904"/>
      </x:c>
      <x:c r="AN1559" s="34">
        <x:f t="shared" si="923"/>
        <x:v>1.6121429879269882</x:v>
      </x:c>
      <x:c r="AO1559" s="35">
        <x:f t="shared" si="905"/>
        <x:v>-6.5434425988725176E-3</x:v>
      </x:c>
      <x:c r="AP1559" s="31">
        <x:f t="shared" si="906"/>
        <x:v>1</x:v>
      </x:c>
      <x:c r="AQ1559" s="26" t="b">
        <x:f t="shared" si="907"/>
        <x:v>1</x:v>
      </x:c>
    </x:row>
    <x:row r="1560">
      <x:c r="A1560" s="30" t="n">
        <x:f>'净值底稿'!A1522</x:f>
        <x:v>46125</x:v>
      </x:c>
      <x:c r="B1560" s="32" t="n">
        <x:f>'净值底稿'!F1522</x:f>
        <x:v>4.4324505402369745</x:v>
      </x:c>
      <x:c r="C1560" s="32" t="n">
        <x:f>'净值底稿'!O1522</x:f>
        <x:v>1.9864283176321642</x:v>
      </x:c>
      <x:c r="D1560" s="32" t="n">
        <x:f>'净值底稿'!P1522</x:f>
        <x:v>1.773</x:v>
      </x:c>
      <x:c r="E1560" s="32" t="n">
        <x:f>'净值底稿'!Q1522</x:f>
        <x:v>3.6155</x:v>
      </x:c>
      <x:c r="F1560" s="33">
        <x:f t="shared" si="908"/>
        <x:v>6.7946907166700488E-3</x:v>
      </x:c>
      <x:c r="G1560" s="33">
        <x:f t="shared" si="909"/>
        <x:v>7.8565340257741312E-4</x:v>
      </x:c>
      <x:c r="H1560" s="33">
        <x:f t="shared" si="910"/>
        <x:v>8.4674005080431769E-4</x:v>
      </x:c>
      <x:c r="I1560" s="33">
        <x:f t="shared" si="911"/>
        <x:v>-4.8717384124188357E-3</x:v>
      </x:c>
      <x:c r="J1560" s="34">
        <x:f t="shared" si="912"/>
        <x:v>0.1811510411957773</x:v>
      </x:c>
      <x:c r="K1560" s="34">
        <x:f t="shared" si="913"/>
        <x:v>0.16465390657087306</x:v>
      </x:c>
      <x:c r="L1560" s="34">
        <x:f t="shared" si="914"/>
        <x:v>1.0910226000872745</x:v>
      </x:c>
      <x:c r="M1560" s="34">
        <x:f t="shared" si="915"/>
        <x:v>0.16622754204258799</x:v>
      </x:c>
      <x:c r="N1560" s="34">
        <x:f t="shared" si="886"/>
        <x:v>1.603055089896513</x:v>
      </x:c>
      <x:c r="O1560" s="35">
        <x:f t="shared" si="887"/>
        <x:v>0.21571619712019641</x:v>
      </x:c>
      <x:c r="P1560" s="26" t="b">
        <x:f t="shared" si="888"/>
        <x:v>0</x:v>
      </x:c>
      <x:c r="Q1560" s="26" t="b">
        <x:f t="shared" si="889"/>
        <x:v>0</x:v>
      </x:c>
      <x:c r="R1560" s="26" t="b">
        <x:f t="shared" si="890"/>
        <x:v>0</x:v>
      </x:c>
      <x:c r="S1560" s="26" t="b">
        <x:f t="shared" si="916"/>
        <x:v>0</x:v>
      </x:c>
      <x:c r="T1560" s="26" t="str">
        <x:f t="shared" si="917"/>
        <x:v>不调</x:v>
      </x:c>
      <x:c r="U1560" s="34">
        <x:f t="shared" si="891"/>
        <x:v>0.1811510411957773</x:v>
      </x:c>
      <x:c r="V1560" s="34">
        <x:f t="shared" si="892"/>
        <x:v>0.16465390657087306</x:v>
      </x:c>
      <x:c r="W1560" s="34">
        <x:f t="shared" si="893"/>
        <x:v>1.0910226000872745</x:v>
      </x:c>
      <x:c r="X1560" s="34">
        <x:f t="shared" si="894"/>
        <x:v>0.16622754204258799</x:v>
      </x:c>
      <x:c r="Y1560" s="34">
        <x:f t="shared" si="918"/>
        <x:v>0.99995880187477393</x:v>
      </x:c>
      <x:c r="Z1560" s="34">
        <x:f t="shared" si="895"/>
        <x:v>0.18114357811249729</x:v>
      </x:c>
      <x:c r="AA1560" s="34">
        <x:f t="shared" si="896"/>
        <x:v>0.16464712313861118</x:v>
      </x:c>
      <x:c r="AB1560" s="34">
        <x:f t="shared" si="897"/>
        <x:v>1.0909776520015717</x:v>
      </x:c>
      <x:c r="AC1560" s="34">
        <x:f t="shared" si="898"/>
        <x:v>0.16622069377949492</x:v>
      </x:c>
      <x:c r="AD1560" s="34">
        <x:f t="shared" si="899"/>
        <x:v>1.6029890470321753</x:v>
      </x:c>
      <x:c r="AE1560" s="34">
        <x:f t="shared" si="919"/>
        <x:v>1.6121429879269882</x:v>
      </x:c>
      <x:c r="AF1560" s="33">
        <x:f t="shared" si="900"/>
        <x:v>-5.6781197222360857E-3</x:v>
      </x:c>
      <x:c r="AG1560" s="33">
        <x:f t="shared" si="920"/>
        <x:v>8.7102236146097134E-4</x:v>
      </x:c>
      <x:c r="AH1560" s="30">
        <x:f t="shared" si="921"/>
        <x:v>46112</x:v>
      </x:c>
      <x:c r="AI1560" s="36">
        <x:f t="shared" si="901"/>
        <x:v>2026</x:v>
      </x:c>
      <x:c r="AJ1560" s="36">
        <x:f t="shared" si="902"/>
        <x:v>4</x:v>
      </x:c>
      <x:c r="AK1560" s="26">
        <x:f t="shared" si="903"/>
        <x:v>0</x:v>
      </x:c>
      <x:c r="AL1560" s="34">
        <x:f t="shared" si="922"/>
        <x:v>1.5646039205902791</x:v>
      </x:c>
      <x:c r="AM1560" s="35" t="str">
        <x:f t="shared" si="904"/>
      </x:c>
      <x:c r="AN1560" s="34">
        <x:f t="shared" si="923"/>
        <x:v>1.6121429879269882</x:v>
      </x:c>
      <x:c r="AO1560" s="35">
        <x:f t="shared" si="905"/>
        <x:v>-5.6781197222360857E-3</x:v>
      </x:c>
      <x:c r="AP1560" s="31">
        <x:f t="shared" si="906"/>
        <x:v>1</x:v>
      </x:c>
      <x:c r="AQ1560" s="26" t="b">
        <x:f t="shared" si="907"/>
        <x:v>1</x:v>
      </x:c>
    </x:row>
    <x:row r="1561">
      <x:c r="A1561" s="30" t="n">
        <x:f>'净值底稿'!A1523</x:f>
        <x:v>46126</x:v>
      </x:c>
      <x:c r="B1561" s="32" t="n">
        <x:f>'净值底稿'!F1523</x:f>
        <x:v>4.548917247619325</x:v>
      </x:c>
      <x:c r="C1561" s="32" t="n">
        <x:f>'净值底稿'!O1523</x:f>
        <x:v>2.012988830804271</x:v>
      </x:c>
      <x:c r="D1561" s="32" t="n">
        <x:f>'净值底稿'!P1523</x:f>
        <x:v>1.7735</x:v>
      </x:c>
      <x:c r="E1561" s="32" t="n">
        <x:f>'净值底稿'!Q1523</x:f>
        <x:v>3.6362</x:v>
      </x:c>
      <x:c r="F1561" s="33">
        <x:f t="shared" si="908"/>
        <x:v>2.627591810107921E-2</x:v>
      </x:c>
      <x:c r="G1561" s="33">
        <x:f t="shared" si="909"/>
        <x:v>1.3370990000669769E-2</x:v>
      </x:c>
      <x:c r="H1561" s="33">
        <x:f t="shared" si="910"/>
        <x:v>2.8200789622112588E-4</x:v>
      </x:c>
      <x:c r="I1561" s="33">
        <x:f t="shared" si="911"/>
        <x:v>5.7253491909832199E-3</x:v>
      </x:c>
      <x:c r="J1561" s="34">
        <x:f t="shared" si="912"/>
        <x:v>0.18590329193551772</x:v>
      </x:c>
      <x:c r="K1561" s="34">
        <x:f t="shared" si="913"/>
        <x:v>0.1668486181757366</x:v>
      </x:c>
      <x:c r="L1561" s="34">
        <x:f t="shared" si="914"/>
        <x:v>1.091285316314037</x:v>
      </x:c>
      <x:c r="M1561" s="34">
        <x:f t="shared" si="915"/>
        <x:v>0.16717236529415003</x:v>
      </x:c>
      <x:c r="N1561" s="34">
        <x:f t="shared" si="886"/>
        <x:v>1.6112095917194411</x:v>
      </x:c>
      <x:c r="O1561" s="35">
        <x:f t="shared" si="887"/>
        <x:v>0.21893607878463942</x:v>
      </x:c>
      <x:c r="P1561" s="26" t="b">
        <x:f t="shared" si="888"/>
        <x:v>0</x:v>
      </x:c>
      <x:c r="Q1561" s="26" t="b">
        <x:f t="shared" si="889"/>
        <x:v>0</x:v>
      </x:c>
      <x:c r="R1561" s="26" t="b">
        <x:f t="shared" si="890"/>
        <x:v>0</x:v>
      </x:c>
      <x:c r="S1561" s="26" t="b">
        <x:f t="shared" si="916"/>
        <x:v>0</x:v>
      </x:c>
      <x:c r="T1561" s="26" t="str">
        <x:f t="shared" si="917"/>
        <x:v>不调</x:v>
      </x:c>
      <x:c r="U1561" s="34">
        <x:f t="shared" si="891"/>
        <x:v>0.18590329193551772</x:v>
      </x:c>
      <x:c r="V1561" s="34">
        <x:f t="shared" si="892"/>
        <x:v>0.1668486181757366</x:v>
      </x:c>
      <x:c r="W1561" s="34">
        <x:f t="shared" si="893"/>
        <x:v>1.091285316314037</x:v>
      </x:c>
      <x:c r="X1561" s="34">
        <x:f t="shared" si="894"/>
        <x:v>0.16717236529415003</x:v>
      </x:c>
      <x:c r="Y1561" s="34">
        <x:f t="shared" si="918"/>
        <x:v>0.99998626710299976</x:v>
      </x:c>
      <x:c r="Z1561" s="34">
        <x:f t="shared" si="895"/>
        <x:v>0.18590073894475756</x:v>
      </x:c>
      <x:c r="AA1561" s="34">
        <x:f t="shared" si="896"/>
        <x:v>0.16684632686084855</x:v>
      </x:c>
      <x:c r="AB1561" s="34">
        <x:f t="shared" si="897"/>
        <x:v>1.0912703298051902</x:v>
      </x:c>
      <x:c r="AC1561" s="34">
        <x:f t="shared" si="898"/>
        <x:v>0.16717006953327615</x:v>
      </x:c>
      <x:c r="AD1561" s="34">
        <x:f t="shared" si="899"/>
        <x:v>1.6111874651440723</x:v>
      </x:c>
      <x:c r="AE1561" s="34">
        <x:f t="shared" si="919"/>
        <x:v>1.6121429879269882</x:v>
      </x:c>
      <x:c r="AF1561" s="33">
        <x:f t="shared" si="900"/>
        <x:v>-5.9270349470963435E-4</x:v>
      </x:c>
      <x:c r="AG1561" s="33">
        <x:f t="shared" si="920"/>
        <x:v>5.1144567251260042E-3</x:v>
      </x:c>
      <x:c r="AH1561" s="30">
        <x:f t="shared" si="921"/>
        <x:v>46112</x:v>
      </x:c>
      <x:c r="AI1561" s="36">
        <x:f t="shared" si="901"/>
        <x:v>2026</x:v>
      </x:c>
      <x:c r="AJ1561" s="36">
        <x:f t="shared" si="902"/>
        <x:v>4</x:v>
      </x:c>
      <x:c r="AK1561" s="26">
        <x:f t="shared" si="903"/>
        <x:v>0</x:v>
      </x:c>
      <x:c r="AL1561" s="34">
        <x:f t="shared" si="922"/>
        <x:v>1.5646039205902791</x:v>
      </x:c>
      <x:c r="AM1561" s="35" t="str">
        <x:f t="shared" si="904"/>
      </x:c>
      <x:c r="AN1561" s="34">
        <x:f t="shared" si="923"/>
        <x:v>1.6121429879269882</x:v>
      </x:c>
      <x:c r="AO1561" s="35">
        <x:f t="shared" si="905"/>
        <x:v>-5.9270349470963435E-4</x:v>
      </x:c>
      <x:c r="AP1561" s="31">
        <x:f t="shared" si="906"/>
        <x:v>1</x:v>
      </x:c>
      <x:c r="AQ1561" s="26" t="b">
        <x:f t="shared" si="907"/>
        <x:v>1</x:v>
      </x:c>
    </x:row>
    <x:row r="1562">
      <x:c r="A1562" s="30" t="n">
        <x:f>'净值底稿'!A1524</x:f>
        <x:v>46127</x:v>
      </x:c>
      <x:c r="B1562" s="32" t="n">
        <x:f>'净值底稿'!F1524</x:f>
        <x:v>4.4752693377757495</x:v>
      </x:c>
      <x:c r="C1562" s="32" t="n">
        <x:f>'净值底稿'!O1524</x:f>
        <x:v>2.0038220601079946</x:v>
      </x:c>
      <x:c r="D1562" s="32" t="n">
        <x:f>'净值底稿'!P1524</x:f>
        <x:v>1.774</x:v>
      </x:c>
      <x:c r="E1562" s="32" t="n">
        <x:f>'净值底稿'!Q1524</x:f>
        <x:v>3.6611</x:v>
      </x:c>
      <x:c r="F1562" s="33">
        <x:f t="shared" si="908"/>
        <x:v>-1.6190206555663167E-2</x:v>
      </x:c>
      <x:c r="G1562" s="33">
        <x:f t="shared" si="909"/>
        <x:v>-4.5538110077908422E-3</x:v>
      </x:c>
      <x:c r="H1562" s="33">
        <x:f t="shared" si="910"/>
        <x:v>2.8192839018892357E-4</x:v>
      </x:c>
      <x:c r="I1562" s="33">
        <x:f t="shared" si="911"/>
        <x:v>6.8478081513667632E-3</x:v>
      </x:c>
      <x:c r="J1562" s="34">
        <x:f t="shared" si="912"/>
        <x:v>0.18289096758239151</x:v>
      </x:c>
      <x:c r="K1562" s="34">
        <x:f t="shared" si="913"/>
        <x:v>0.16608654022098016</x:v>
      </x:c>
      <x:c r="L1562" s="34">
        <x:f t="shared" si="914"/>
        <x:v>1.0915779898925331</x:v>
      </x:c>
      <x:c r="M1562" s="34">
        <x:f t="shared" si="915"/>
        <x:v>0.16831481809809068</x:v>
      </x:c>
      <x:c r="N1562" s="34">
        <x:f t="shared" si="886"/>
        <x:v>1.6088703157939954</x:v>
      </x:c>
      <x:c r="O1562" s="35">
        <x:f t="shared" si="887"/>
        <x:v>0.21690841354801638</x:v>
      </x:c>
      <x:c r="P1562" s="26" t="b">
        <x:f t="shared" si="888"/>
        <x:v>0</x:v>
      </x:c>
      <x:c r="Q1562" s="26" t="b">
        <x:f t="shared" si="889"/>
        <x:v>0</x:v>
      </x:c>
      <x:c r="R1562" s="26" t="b">
        <x:f t="shared" si="890"/>
        <x:v>0</x:v>
      </x:c>
      <x:c r="S1562" s="26" t="b">
        <x:f t="shared" si="916"/>
        <x:v>0</x:v>
      </x:c>
      <x:c r="T1562" s="26" t="str">
        <x:f t="shared" si="917"/>
        <x:v>不调</x:v>
      </x:c>
      <x:c r="U1562" s="34">
        <x:f t="shared" si="891"/>
        <x:v>0.18289096758239151</x:v>
      </x:c>
      <x:c r="V1562" s="34">
        <x:f t="shared" si="892"/>
        <x:v>0.16608654022098016</x:v>
      </x:c>
      <x:c r="W1562" s="34">
        <x:f t="shared" si="893"/>
        <x:v>1.0915779898925331</x:v>
      </x:c>
      <x:c r="X1562" s="34">
        <x:f t="shared" si="894"/>
        <x:v>0.16831481809809068</x:v>
      </x:c>
      <x:c r="Y1562" s="34">
        <x:f t="shared" si="918"/>
        <x:v>0.99998626710299976</x:v>
      </x:c>
      <x:c r="Z1562" s="34">
        <x:f t="shared" si="895"/>
        <x:v>0.18288845595957143</x:v>
      </x:c>
      <x:c r="AA1562" s="34">
        <x:f t="shared" si="896"/>
        <x:v>0.16608425937163018</x:v>
      </x:c>
      <x:c r="AB1562" s="34">
        <x:f t="shared" si="897"/>
        <x:v>1.0915629993644302</x:v>
      </x:c>
      <x:c r="AC1562" s="34">
        <x:f t="shared" si="898"/>
        <x:v>0.16831250664803013</x:v>
      </x:c>
      <x:c r="AD1562" s="34">
        <x:f t="shared" si="899"/>
        <x:v>1.6088482213436621</x:v>
      </x:c>
      <x:c r="AE1562" s="34">
        <x:f t="shared" si="919"/>
        <x:v>1.6121429879269882</x:v>
      </x:c>
      <x:c r="AF1562" s="33">
        <x:f t="shared" si="900"/>
        <x:v>-2.0437185832770099E-3</x:v>
      </x:c>
      <x:c r="AG1562" s="33">
        <x:f t="shared" si="920"/>
        <x:v>-1.4518756203214522E-3</x:v>
      </x:c>
      <x:c r="AH1562" s="30">
        <x:f t="shared" si="921"/>
        <x:v>46112</x:v>
      </x:c>
      <x:c r="AI1562" s="36">
        <x:f t="shared" si="901"/>
        <x:v>2026</x:v>
      </x:c>
      <x:c r="AJ1562" s="36">
        <x:f t="shared" si="902"/>
        <x:v>4</x:v>
      </x:c>
      <x:c r="AK1562" s="26">
        <x:f t="shared" si="903"/>
        <x:v>0</x:v>
      </x:c>
      <x:c r="AL1562" s="34">
        <x:f t="shared" si="922"/>
        <x:v>1.5646039205902791</x:v>
      </x:c>
      <x:c r="AM1562" s="35" t="str">
        <x:f t="shared" si="904"/>
      </x:c>
      <x:c r="AN1562" s="34">
        <x:f t="shared" si="923"/>
        <x:v>1.6121429879269882</x:v>
      </x:c>
      <x:c r="AO1562" s="35">
        <x:f t="shared" si="905"/>
        <x:v>-2.0437185832770099E-3</x:v>
      </x:c>
      <x:c r="AP1562" s="31">
        <x:f t="shared" si="906"/>
        <x:v>1</x:v>
      </x:c>
      <x:c r="AQ1562" s="26" t="b">
        <x:f t="shared" si="907"/>
        <x:v>1</x:v>
      </x:c>
    </x:row>
    <x:row r="1563">
      <x:c r="A1563" s="30" t="n">
        <x:f>'净值底稿'!A1525</x:f>
        <x:v>46128</x:v>
      </x:c>
      <x:c r="B1563" s="32" t="n">
        <x:f>'净值底稿'!F1525</x:f>
        <x:v>4.596678806119925</x:v>
      </x:c>
      <x:c r="C1563" s="32" t="n">
        <x:f>'净值底稿'!O1525</x:f>
        <x:v>2.0384661943302977</x:v>
      </x:c>
      <x:c r="D1563" s="32" t="n">
        <x:f>'净值底稿'!P1525</x:f>
        <x:v>1.7737</x:v>
      </x:c>
      <x:c r="E1563" s="32" t="n">
        <x:f>'净值底稿'!Q1525</x:f>
        <x:v>3.6711</x:v>
      </x:c>
      <x:c r="F1563" s="33">
        <x:f t="shared" si="908"/>
        <x:v>2.7128974633852332E-2</x:v>
      </x:c>
      <x:c r="G1563" s="33">
        <x:f t="shared" si="909"/>
        <x:v>1.728902726045245E-2</x:v>
      </x:c>
      <x:c r="H1563" s="33">
        <x:f t="shared" si="910"/>
        <x:v>-1.6910935738445598E-4</x:v>
      </x:c>
      <x:c r="I1563" s="33">
        <x:f t="shared" si="911"/>
        <x:v>2.7314195187240209E-3</x:v>
      </x:c>
      <x:c r="J1563" s="34">
        <x:f t="shared" si="912"/>
        <x:v>0.18785003224212307</x:v>
      </x:c>
      <x:c r="K1563" s="34">
        <x:f t="shared" si="913"/>
        <x:v>0.16895569465943835</x:v>
      </x:c>
      <x:c r="L1563" s="34">
        <x:f t="shared" si="914"/>
        <x:v>1.091378405847063</x:v>
      </x:c>
      <x:c r="M1563" s="34">
        <x:f t="shared" si="915"/>
        <x:v>0.16877223871393393</x:v>
      </x:c>
      <x:c r="N1563" s="34">
        <x:f t="shared" si="886"/>
        <x:v>1.6169563714625583</x:v>
      </x:c>
      <x:c r="O1563" s="35">
        <x:f t="shared" si="887"/>
        <x:v>0.22066503042306945</x:v>
      </x:c>
      <x:c r="P1563" s="26" t="b">
        <x:f t="shared" si="888"/>
        <x:v>0</x:v>
      </x:c>
      <x:c r="Q1563" s="26" t="b">
        <x:f t="shared" si="889"/>
        <x:v>0</x:v>
      </x:c>
      <x:c r="R1563" s="26" t="b">
        <x:f t="shared" si="890"/>
        <x:v>0</x:v>
      </x:c>
      <x:c r="S1563" s="26" t="b">
        <x:f t="shared" si="916"/>
        <x:v>0</x:v>
      </x:c>
      <x:c r="T1563" s="26" t="str">
        <x:f t="shared" si="917"/>
        <x:v>不调</x:v>
      </x:c>
      <x:c r="U1563" s="34">
        <x:f t="shared" si="891"/>
        <x:v>0.18785003224212307</x:v>
      </x:c>
      <x:c r="V1563" s="34">
        <x:f t="shared" si="892"/>
        <x:v>0.16895569465943835</x:v>
      </x:c>
      <x:c r="W1563" s="34">
        <x:f t="shared" si="893"/>
        <x:v>1.091378405847063</x:v>
      </x:c>
      <x:c r="X1563" s="34">
        <x:f t="shared" si="894"/>
        <x:v>0.16877223871393393</x:v>
      </x:c>
      <x:c r="Y1563" s="34">
        <x:f t="shared" si="918"/>
        <x:v>0.99998626710299976</x:v>
      </x:c>
      <x:c r="Z1563" s="34">
        <x:f t="shared" si="895"/>
        <x:v>0.18784745251697879</x:v>
      </x:c>
      <x:c r="AA1563" s="34">
        <x:f t="shared" si="896"/>
        <x:v>0.16895337440828601</x:v>
      </x:c>
      <x:c r="AB1563" s="34">
        <x:f t="shared" si="897"/>
        <x:v>1.0913634180598273</x:v>
      </x:c>
      <x:c r="AC1563" s="34">
        <x:f t="shared" si="898"/>
        <x:v>0.16876992098216317</x:v>
      </x:c>
      <x:c r="AD1563" s="34">
        <x:f t="shared" si="899"/>
        <x:v>1.6169341659672551</x:v>
      </x:c>
      <x:c r="AE1563" s="34">
        <x:f t="shared" si="919"/>
        <x:v>1.6169341659672551</x:v>
      </x:c>
      <x:c r="AF1563" s="33">
        <x:f t="shared" si="900"/>
        <x:v>0</x:v>
      </x:c>
      <x:c r="AG1563" s="33">
        <x:f t="shared" si="920"/>
        <x:v>5.0259213493986099E-3</x:v>
      </x:c>
      <x:c r="AH1563" s="30">
        <x:f t="shared" si="921"/>
        <x:v>46112</x:v>
      </x:c>
      <x:c r="AI1563" s="36">
        <x:f t="shared" si="901"/>
        <x:v>2026</x:v>
      </x:c>
      <x:c r="AJ1563" s="36">
        <x:f t="shared" si="902"/>
        <x:v>4</x:v>
      </x:c>
      <x:c r="AK1563" s="26">
        <x:f t="shared" si="903"/>
        <x:v>0</x:v>
      </x:c>
      <x:c r="AL1563" s="34">
        <x:f t="shared" si="922"/>
        <x:v>1.5646039205902791</x:v>
      </x:c>
      <x:c r="AM1563" s="35" t="str">
        <x:f t="shared" si="904"/>
      </x:c>
      <x:c r="AN1563" s="34">
        <x:f t="shared" si="923"/>
        <x:v>1.6169341659672551</x:v>
      </x:c>
      <x:c r="AO1563" s="35">
        <x:f t="shared" si="905"/>
        <x:v>0</x:v>
      </x:c>
      <x:c r="AP1563" s="31">
        <x:f t="shared" si="906"/>
        <x:v>1</x:v>
      </x:c>
      <x:c r="AQ1563" s="26" t="b">
        <x:f t="shared" si="907"/>
        <x:v>1</x:v>
      </x:c>
    </x:row>
    <x:row r="1564">
      <x:c r="A1564" s="30" t="n">
        <x:f>'净值底稿'!A1526</x:f>
        <x:v>46129</x:v>
      </x:c>
      <x:c r="B1564" s="32" t="n">
        <x:f>'净值底稿'!F1526</x:f>
        <x:v>4.759533183506025</x:v>
      </x:c>
      <x:c r="C1564" s="32" t="n">
        <x:f>'净值底稿'!O1526</x:f>
        <x:v>2.0473219724175715</x:v>
      </x:c>
      <x:c r="D1564" s="32" t="n">
        <x:f>'净值底稿'!P1526</x:f>
        <x:v>1.7761</x:v>
      </x:c>
      <x:c r="E1564" s="32" t="n">
        <x:f>'净值底稿'!Q1526</x:f>
        <x:v>3.6524</x:v>
      </x:c>
      <x:c r="F1564" s="33">
        <x:f t="shared" si="908"/>
        <x:v>3.5428704996589788E-2</x:v>
      </x:c>
      <x:c r="G1564" s="33">
        <x:f t="shared" si="909"/>
        <x:v>4.3443340448348078E-3</x:v>
      </x:c>
      <x:c r="H1564" s="33">
        <x:f t="shared" si="910"/>
        <x:v>1.3531036815694897E-3</x:v>
      </x:c>
      <x:c r="I1564" s="33">
        <x:f t="shared" si="911"/>
        <x:v>-5.093841083054107E-3</x:v>
      </x:c>
      <x:c r="J1564" s="34">
        <x:f t="shared" si="912"/>
        <x:v>0.19450264449656374</x:v>
      </x:c>
      <x:c r="K1564" s="34">
        <x:f t="shared" si="913"/>
        <x:v>0.16968736430471765</x:v>
      </x:c>
      <x:c r="L1564" s="34">
        <x:f t="shared" si="914"/>
        <x:v>1.0928401459187342</x:v>
      </x:c>
      <x:c r="M1564" s="34">
        <x:f t="shared" si="915"/>
        <x:v>0.16791023382508044</x:v>
      </x:c>
      <x:c r="N1564" s="34">
        <x:f t="shared" si="886"/>
        <x:v>1.6249403885450959</x:v>
      </x:c>
      <x:c r="O1564" s="35">
        <x:f t="shared" si="887"/>
        <x:v>0.22412515029388985</x:v>
      </x:c>
      <x:c r="P1564" s="26" t="b">
        <x:f t="shared" si="888"/>
        <x:v>0</x:v>
      </x:c>
      <x:c r="Q1564" s="26" t="b">
        <x:f t="shared" si="889"/>
        <x:v>0</x:v>
      </x:c>
      <x:c r="R1564" s="26" t="b">
        <x:f t="shared" si="890"/>
        <x:v>0</x:v>
      </x:c>
      <x:c r="S1564" s="26" t="b">
        <x:f t="shared" si="916"/>
        <x:v>0</x:v>
      </x:c>
      <x:c r="T1564" s="26" t="str">
        <x:f t="shared" si="917"/>
        <x:v>不调</x:v>
      </x:c>
      <x:c r="U1564" s="34">
        <x:f t="shared" si="891"/>
        <x:v>0.19450264449656374</x:v>
      </x:c>
      <x:c r="V1564" s="34">
        <x:f t="shared" si="892"/>
        <x:v>0.16968736430471765</x:v>
      </x:c>
      <x:c r="W1564" s="34">
        <x:f t="shared" si="893"/>
        <x:v>1.0928401459187342</x:v>
      </x:c>
      <x:c r="X1564" s="34">
        <x:f t="shared" si="894"/>
        <x:v>0.16791023382508044</x:v>
      </x:c>
      <x:c r="Y1564" s="34">
        <x:f t="shared" si="918"/>
        <x:v>0.99998626710299976</x:v>
      </x:c>
      <x:c r="Z1564" s="34">
        <x:f t="shared" si="895"/>
        <x:v>0.1944999734117806</x:v>
      </x:c>
      <x:c r="AA1564" s="34">
        <x:f t="shared" si="896"/>
        <x:v>0.1696850340056214</x:v>
      </x:c>
      <x:c r="AB1564" s="34">
        <x:f t="shared" si="897"/>
        <x:v>1.0928251380575726</x:v>
      </x:c>
      <x:c r="AC1564" s="34">
        <x:f t="shared" si="898"/>
        <x:v>0.16790792793113404</x:v>
      </x:c>
      <x:c r="AD1564" s="34">
        <x:f t="shared" si="899"/>
        <x:v>1.6249180734061086</x:v>
      </x:c>
      <x:c r="AE1564" s="34">
        <x:f t="shared" si="919"/>
        <x:v>1.6249180734061086</x:v>
      </x:c>
      <x:c r="AF1564" s="33">
        <x:f t="shared" si="900"/>
        <x:v>0</x:v>
      </x:c>
      <x:c r="AG1564" s="33">
        <x:f t="shared" si="920"/>
        <x:v>4.9376824405695796E-3</x:v>
      </x:c>
      <x:c r="AH1564" s="30">
        <x:f t="shared" si="921"/>
        <x:v>46112</x:v>
      </x:c>
      <x:c r="AI1564" s="36">
        <x:f t="shared" si="901"/>
        <x:v>2026</x:v>
      </x:c>
      <x:c r="AJ1564" s="36">
        <x:f t="shared" si="902"/>
        <x:v>4</x:v>
      </x:c>
      <x:c r="AK1564" s="26">
        <x:f t="shared" si="903"/>
        <x:v>0</x:v>
      </x:c>
      <x:c r="AL1564" s="34">
        <x:f t="shared" si="922"/>
        <x:v>1.5646039205902791</x:v>
      </x:c>
      <x:c r="AM1564" s="35" t="str">
        <x:f t="shared" si="904"/>
      </x:c>
      <x:c r="AN1564" s="34">
        <x:f t="shared" si="923"/>
        <x:v>1.6249180734061086</x:v>
      </x:c>
      <x:c r="AO1564" s="35">
        <x:f t="shared" si="905"/>
        <x:v>0</x:v>
      </x:c>
      <x:c r="AP1564" s="31">
        <x:f t="shared" si="906"/>
        <x:v>1</x:v>
      </x:c>
      <x:c r="AQ1564" s="26" t="b">
        <x:f t="shared" si="907"/>
        <x:v>1</x:v>
      </x:c>
    </x:row>
    <x:row r="1565">
      <x:c r="A1565" s="30" t="n">
        <x:f>'净值底稿'!A1527</x:f>
        <x:v>46132</x:v>
      </x:c>
      <x:c r="B1565" s="32" t="n">
        <x:f>'净值底稿'!F1527</x:f>
        <x:v>4.779172536283175</x:v>
      </x:c>
      <x:c r="C1565" s="32" t="n">
        <x:f>'净值底稿'!O1527</x:f>
        <x:v>2.0619189364960793</x:v>
      </x:c>
      <x:c r="D1565" s="32" t="n">
        <x:f>'净值底稿'!P1527</x:f>
        <x:v>1.7764</x:v>
      </x:c>
      <x:c r="E1565" s="32" t="n">
        <x:f>'净值底稿'!Q1527</x:f>
        <x:v>3.6563</x:v>
      </x:c>
      <x:c r="F1565" s="33">
        <x:f t="shared" si="908"/>
        <x:v>4.1263191199527594E-3</x:v>
      </x:c>
      <x:c r="G1565" s="33">
        <x:f t="shared" si="909"/>
        <x:v>7.1297843109996428E-3</x:v>
      </x:c>
      <x:c r="H1565" s="33">
        <x:f t="shared" si="910"/>
        <x:v>1.6890940825398104E-4</x:v>
      </x:c>
      <x:c r="I1565" s="33">
        <x:f t="shared" si="911"/>
        <x:v>1.0677910415068936E-3</x:v>
      </x:c>
      <x:c r="J1565" s="34">
        <x:f t="shared" si="912"/>
        <x:v>0.19530254237089995</x:v>
      </x:c>
      <x:c r="K1565" s="34">
        <x:f t="shared" si="913"/>
        <x:v>0.17089485169888613</x:v>
      </x:c>
      <x:c r="L1565" s="34">
        <x:f t="shared" si="914"/>
        <x:v>1.093009726504967</x:v>
      </x:c>
      <x:c r="M1565" s="34">
        <x:f t="shared" si="915"/>
        <x:v>0.1680872185123769</x:v>
      </x:c>
      <x:c r="N1565" s="34">
        <x:f t="shared" si="886"/>
        <x:v>1.6272943390871299</x:v>
      </x:c>
      <x:c r="O1565" s="35">
        <x:f t="shared" si="887"/>
        <x:v>0.22503451605148048</x:v>
      </x:c>
      <x:c r="P1565" s="26" t="b">
        <x:f t="shared" si="888"/>
        <x:v>0</x:v>
      </x:c>
      <x:c r="Q1565" s="26" t="b">
        <x:f t="shared" si="889"/>
        <x:v>0</x:v>
      </x:c>
      <x:c r="R1565" s="26" t="b">
        <x:f t="shared" si="890"/>
        <x:v>0</x:v>
      </x:c>
      <x:c r="S1565" s="26" t="b">
        <x:f t="shared" si="916"/>
        <x:v>0</x:v>
      </x:c>
      <x:c r="T1565" s="26" t="str">
        <x:f t="shared" si="917"/>
        <x:v>不调</x:v>
      </x:c>
      <x:c r="U1565" s="34">
        <x:f t="shared" si="891"/>
        <x:v>0.19530254237089995</x:v>
      </x:c>
      <x:c r="V1565" s="34">
        <x:f t="shared" si="892"/>
        <x:v>0.17089485169888613</x:v>
      </x:c>
      <x:c r="W1565" s="34">
        <x:f t="shared" si="893"/>
        <x:v>1.093009726504967</x:v>
      </x:c>
      <x:c r="X1565" s="34">
        <x:f t="shared" si="894"/>
        <x:v>0.1680872185123769</x:v>
      </x:c>
      <x:c r="Y1565" s="34">
        <x:f t="shared" si="918"/>
        <x:v>0.99995880187477393</x:v>
      </x:c>
      <x:c r="Z1565" s="34">
        <x:f t="shared" si="895"/>
        <x:v>0.19529449627230239</x:v>
      </x:c>
      <x:c r="AA1565" s="34">
        <x:f t="shared" si="896"/>
        <x:v>0.17088781115138535</x:v>
      </x:c>
      <x:c r="AB1565" s="34">
        <x:f t="shared" si="897"/>
        <x:v>1.092964696553381</x:v>
      </x:c>
      <x:c r="AC1565" s="34">
        <x:f t="shared" si="898"/>
        <x:v>0.16808029363409974</x:v>
      </x:c>
      <x:c r="AD1565" s="34">
        <x:f t="shared" si="899"/>
        <x:v>1.6272272976111684</x:v>
      </x:c>
      <x:c r="AE1565" s="34">
        <x:f t="shared" si="919"/>
        <x:v>1.6272272976111684</x:v>
      </x:c>
      <x:c r="AF1565" s="33">
        <x:f t="shared" si="900"/>
        <x:v>0</x:v>
      </x:c>
      <x:c r="AG1565" s="33">
        <x:f t="shared" si="920"/>
        <x:v>1.4211326976130145E-3</x:v>
      </x:c>
      <x:c r="AH1565" s="30">
        <x:f t="shared" si="921"/>
        <x:v>46112</x:v>
      </x:c>
      <x:c r="AI1565" s="36">
        <x:f t="shared" si="901"/>
        <x:v>2026</x:v>
      </x:c>
      <x:c r="AJ1565" s="36">
        <x:f t="shared" si="902"/>
        <x:v>4</x:v>
      </x:c>
      <x:c r="AK1565" s="26">
        <x:f t="shared" si="903"/>
        <x:v>0</x:v>
      </x:c>
      <x:c r="AL1565" s="34">
        <x:f t="shared" si="922"/>
        <x:v>1.5646039205902791</x:v>
      </x:c>
      <x:c r="AM1565" s="35" t="str">
        <x:f t="shared" si="904"/>
      </x:c>
      <x:c r="AN1565" s="34">
        <x:f t="shared" si="923"/>
        <x:v>1.6272272976111684</x:v>
      </x:c>
      <x:c r="AO1565" s="35">
        <x:f t="shared" si="905"/>
        <x:v>0</x:v>
      </x:c>
      <x:c r="AP1565" s="31">
        <x:f t="shared" si="906"/>
        <x:v>1</x:v>
      </x:c>
      <x:c r="AQ1565" s="26" t="b">
        <x:f t="shared" si="907"/>
        <x:v>1</x:v>
      </x:c>
    </x:row>
    <x:row r="1566">
      <x:c r="A1566" s="30" t="n">
        <x:f>'净值底稿'!A1528</x:f>
        <x:v>46133</x:v>
      </x:c>
      <x:c r="B1566" s="32" t="n">
        <x:f>'净值底稿'!F1528</x:f>
        <x:v>4.831787417309875</x:v>
      </x:c>
      <x:c r="C1566" s="32" t="n">
        <x:f>'净值底稿'!O1528</x:f>
        <x:v>2.0619788408731163</x:v>
      </x:c>
      <x:c r="D1566" s="32" t="n">
        <x:f>'净值底稿'!P1528</x:f>
        <x:v>1.7779</x:v>
      </x:c>
      <x:c r="E1566" s="32" t="n">
        <x:f>'净值底稿'!Q1528</x:f>
        <x:v>3.6441</x:v>
      </x:c>
      <x:c r="F1566" s="33">
        <x:f t="shared" si="908"/>
        <x:v>1.1009203084268337E-2</x:v>
      </x:c>
      <x:c r="G1566" s="33">
        <x:f t="shared" si="909"/>
        <x:v>2.9052731403078624E-5</x:v>
      </x:c>
      <x:c r="H1566" s="33">
        <x:f t="shared" si="910"/>
        <x:v>8.4440441342037431E-4</x:v>
      </x:c>
      <x:c r="I1566" s="33">
        <x:f t="shared" si="911"/>
        <x:v>-3.3367065065776913E-3</x:v>
      </x:c>
      <x:c r="J1566" s="34">
        <x:f t="shared" si="912"/>
        <x:v>0.19744453304300405</x:v>
      </x:c>
      <x:c r="K1566" s="34">
        <x:f t="shared" si="913"/>
        <x:v>0.17089277590906279</x:v>
      </x:c>
      <x:c r="L1566" s="34">
        <x:f t="shared" si="914"/>
        <x:v>1.0938876007668634</x:v>
      </x:c>
      <x:c r="M1566" s="34">
        <x:f t="shared" si="915"/>
        <x:v>0.16751945902470336</x:v>
      </x:c>
      <x:c r="N1566" s="34">
        <x:f t="shared" si="886"/>
        <x:v>1.6297443687436337</x:v>
      </x:c>
      <x:c r="O1566" s="35">
        <x:f t="shared" si="887"/>
        <x:v>0.22600925397644861</x:v>
      </x:c>
      <x:c r="P1566" s="26" t="b">
        <x:f t="shared" si="888"/>
        <x:v>0</x:v>
      </x:c>
      <x:c r="Q1566" s="26" t="b">
        <x:f t="shared" si="889"/>
        <x:v>0</x:v>
      </x:c>
      <x:c r="R1566" s="26" t="b">
        <x:f t="shared" si="890"/>
        <x:v>0</x:v>
      </x:c>
      <x:c r="S1566" s="26" t="b">
        <x:f t="shared" si="916"/>
        <x:v>0</x:v>
      </x:c>
      <x:c r="T1566" s="26" t="str">
        <x:f t="shared" si="917"/>
        <x:v>不调</x:v>
      </x:c>
      <x:c r="U1566" s="34">
        <x:f t="shared" si="891"/>
        <x:v>0.19744453304300405</x:v>
      </x:c>
      <x:c r="V1566" s="34">
        <x:f t="shared" si="892"/>
        <x:v>0.17089277590906279</x:v>
      </x:c>
      <x:c r="W1566" s="34">
        <x:f t="shared" si="893"/>
        <x:v>1.0938876007668634</x:v>
      </x:c>
      <x:c r="X1566" s="34">
        <x:f t="shared" si="894"/>
        <x:v>0.16751945902470336</x:v>
      </x:c>
      <x:c r="Y1566" s="34">
        <x:f t="shared" si="918"/>
        <x:v>0.99998626710299976</x:v>
      </x:c>
      <x:c r="Z1566" s="34">
        <x:f t="shared" si="895"/>
        <x:v>0.19744182155756851</x:v>
      </x:c>
      <x:c r="AA1566" s="34">
        <x:f t="shared" si="896"/>
        <x:v>0.17089042905617316</x:v>
      </x:c>
      <x:c r="AB1566" s="34">
        <x:f t="shared" si="897"/>
        <x:v>1.0938725785211123</x:v>
      </x:c>
      <x:c r="AC1566" s="34">
        <x:f t="shared" si="898"/>
        <x:v>0.16751715849722704</x:v>
      </x:c>
      <x:c r="AD1566" s="34">
        <x:f t="shared" si="899"/>
        <x:v>1.629721987632081</x:v>
      </x:c>
      <x:c r="AE1566" s="34">
        <x:f t="shared" si="919"/>
        <x:v>1.629721987632081</x:v>
      </x:c>
      <x:c r="AF1566" s="33">
        <x:f t="shared" si="900"/>
        <x:v>0</x:v>
      </x:c>
      <x:c r="AG1566" s="33">
        <x:f t="shared" si="920"/>
        <x:v>1.5330925338918888E-3</x:v>
      </x:c>
      <x:c r="AH1566" s="30">
        <x:f t="shared" si="921"/>
        <x:v>46112</x:v>
      </x:c>
      <x:c r="AI1566" s="36">
        <x:f t="shared" si="901"/>
        <x:v>2026</x:v>
      </x:c>
      <x:c r="AJ1566" s="36">
        <x:f t="shared" si="902"/>
        <x:v>4</x:v>
      </x:c>
      <x:c r="AK1566" s="26">
        <x:f t="shared" si="903"/>
        <x:v>0</x:v>
      </x:c>
      <x:c r="AL1566" s="34">
        <x:f t="shared" si="922"/>
        <x:v>1.5646039205902791</x:v>
      </x:c>
      <x:c r="AM1566" s="35" t="str">
        <x:f t="shared" si="904"/>
      </x:c>
      <x:c r="AN1566" s="34">
        <x:f t="shared" si="923"/>
        <x:v>1.629721987632081</x:v>
      </x:c>
      <x:c r="AO1566" s="35">
        <x:f t="shared" si="905"/>
        <x:v>0</x:v>
      </x:c>
      <x:c r="AP1566" s="31">
        <x:f t="shared" si="906"/>
        <x:v>1</x:v>
      </x:c>
      <x:c r="AQ1566" s="26" t="b">
        <x:f t="shared" si="907"/>
        <x:v>1</x:v>
      </x:c>
    </x:row>
    <x:row r="1567">
      <x:c r="A1567" s="30" t="n">
        <x:f>'净值底稿'!A1529</x:f>
        <x:v>46134</x:v>
      </x:c>
      <x:c r="B1567" s="32" t="n">
        <x:f>'净值底稿'!F1529</x:f>
        <x:v>5.00223347414985</x:v>
      </x:c>
      <x:c r="C1567" s="32" t="n">
        <x:f>'净值底稿'!O1529</x:f>
        <x:v>2.083964204874369</x:v>
      </x:c>
      <x:c r="D1567" s="32" t="n">
        <x:f>'净值底稿'!P1529</x:f>
        <x:v>1.7793</x:v>
      </x:c>
      <x:c r="E1567" s="32" t="n">
        <x:f>'净值底稿'!Q1529</x:f>
        <x:v>3.6378</x:v>
      </x:c>
      <x:c r="F1567" s="33">
        <x:f t="shared" si="908"/>
        <x:v>3.5275984251573744E-2</x:v>
      </x:c>
      <x:c r="G1567" s="33">
        <x:f t="shared" si="909"/>
        <x:v>1.0662264600127092E-2</x:v>
      </x:c>
      <x:c r="H1567" s="33">
        <x:f t="shared" si="910"/>
        <x:v>7.874458630969805E-4</x:v>
      </x:c>
      <x:c r="I1567" s="33">
        <x:f t="shared" si="911"/>
        <x:v>-1.7288219313410513E-3</x:v>
      </x:c>
      <x:c r="J1567" s="34">
        <x:f t="shared" si="912"/>
        <x:v>0.20440677614543534</x:v>
      </x:c>
      <x:c r="K1567" s="34">
        <x:f t="shared" si="913"/>
        <x:v>0.17271250802839933</x:v>
      </x:c>
      <x:c r="L1567" s="34">
        <x:f t="shared" si="914"/>
        <x:v>1.0947339439578241</x:v>
      </x:c>
      <x:c r="M1567" s="34">
        <x:f t="shared" si="915"/>
        <x:v>0.16722755115974108</x:v>
      </x:c>
      <x:c r="N1567" s="34">
        <x:f t="shared" si="886"/>
        <x:v>1.6390807792913997</x:v>
      </x:c>
      <x:c r="O1567" s="35">
        <x:f t="shared" si="887"/>
        <x:v>0.23007974282809249</x:v>
      </x:c>
      <x:c r="P1567" s="26" t="b">
        <x:f t="shared" si="888"/>
        <x:v>0</x:v>
      </x:c>
      <x:c r="Q1567" s="26" t="b">
        <x:f t="shared" si="889"/>
        <x:v>0</x:v>
      </x:c>
      <x:c r="R1567" s="26" t="b">
        <x:f t="shared" si="890"/>
        <x:v>0</x:v>
      </x:c>
      <x:c r="S1567" s="26" t="b">
        <x:f t="shared" si="916"/>
        <x:v>0</x:v>
      </x:c>
      <x:c r="T1567" s="26" t="str">
        <x:f t="shared" si="917"/>
        <x:v>不调</x:v>
      </x:c>
      <x:c r="U1567" s="34">
        <x:f t="shared" si="891"/>
        <x:v>0.20440677614543534</x:v>
      </x:c>
      <x:c r="V1567" s="34">
        <x:f t="shared" si="892"/>
        <x:v>0.17271250802839933</x:v>
      </x:c>
      <x:c r="W1567" s="34">
        <x:f t="shared" si="893"/>
        <x:v>1.0947339439578241</x:v>
      </x:c>
      <x:c r="X1567" s="34">
        <x:f t="shared" si="894"/>
        <x:v>0.16722755115974108</x:v>
      </x:c>
      <x:c r="Y1567" s="34">
        <x:f t="shared" si="918"/>
        <x:v>0.99998626710299976</x:v>
      </x:c>
      <x:c r="Z1567" s="34">
        <x:f t="shared" si="895"/>
        <x:v>0.20440396904823238</x:v>
      </x:c>
      <x:c r="AA1567" s="34">
        <x:f t="shared" si="896"/>
        <x:v>0.17271013618531592</x:v>
      </x:c>
      <x:c r="AB1567" s="34">
        <x:f t="shared" si="897"/>
        <x:v>1.0947189100893291</x:v>
      </x:c>
      <x:c r="AC1567" s="34">
        <x:f t="shared" si="898"/>
        <x:v>0.16722525464100541</x:v>
      </x:c>
      <x:c r="AD1567" s="34">
        <x:f t="shared" si="899"/>
        <x:v>1.6390582699638827</x:v>
      </x:c>
      <x:c r="AE1567" s="34">
        <x:f t="shared" si="919"/>
        <x:v>1.6390582699638827</x:v>
      </x:c>
      <x:c r="AF1567" s="33">
        <x:f t="shared" si="900"/>
        <x:v>0</x:v>
      </x:c>
      <x:c r="AG1567" s="33">
        <x:f t="shared" si="920"/>
        <x:v>5.7287576670466134E-3</x:v>
      </x:c>
      <x:c r="AH1567" s="30">
        <x:f t="shared" si="921"/>
        <x:v>46112</x:v>
      </x:c>
      <x:c r="AI1567" s="36">
        <x:f t="shared" si="901"/>
        <x:v>2026</x:v>
      </x:c>
      <x:c r="AJ1567" s="36">
        <x:f t="shared" si="902"/>
        <x:v>4</x:v>
      </x:c>
      <x:c r="AK1567" s="26">
        <x:f t="shared" si="903"/>
        <x:v>0</x:v>
      </x:c>
      <x:c r="AL1567" s="34">
        <x:f t="shared" si="922"/>
        <x:v>1.5646039205902791</x:v>
      </x:c>
      <x:c r="AM1567" s="35" t="str">
        <x:f t="shared" si="904"/>
      </x:c>
      <x:c r="AN1567" s="34">
        <x:f t="shared" si="923"/>
        <x:v>1.6390582699638827</x:v>
      </x:c>
      <x:c r="AO1567" s="35">
        <x:f t="shared" si="905"/>
        <x:v>0</x:v>
      </x:c>
      <x:c r="AP1567" s="31">
        <x:f t="shared" si="906"/>
        <x:v>1</x:v>
      </x:c>
      <x:c r="AQ1567" s="26" t="b">
        <x:f t="shared" si="907"/>
        <x:v>1</x:v>
      </x:c>
    </x:row>
    <x:row r="1568">
      <x:c r="A1568" s="30" t="n">
        <x:f>'净值底稿'!A1530</x:f>
        <x:v>46135</x:v>
      </x:c>
      <x:c r="B1568" s="32" t="n">
        <x:f>'净值底稿'!F1530</x:f>
        <x:v>4.926037406603426</x:v>
      </x:c>
      <x:c r="C1568" s="32" t="n">
        <x:f>'净值底稿'!O1530</x:f>
        <x:v>2.0604854250549107</x:v>
      </x:c>
      <x:c r="D1568" s="32" t="n">
        <x:f>'净值底稿'!P1530</x:f>
        <x:v>1.778</x:v>
      </x:c>
      <x:c r="E1568" s="32" t="n">
        <x:f>'净值底稿'!Q1530</x:f>
        <x:v>3.5992</x:v>
      </x:c>
      <x:c r="F1568" s="33">
        <x:f t="shared" si="908"/>
        <x:v>-1.5232409270815706E-2</x:v>
      </x:c>
      <x:c r="G1568" s="33">
        <x:f t="shared" si="909"/>
        <x:v>-1.1266402639998119E-2</x:v>
      </x:c>
      <x:c r="H1568" s="33">
        <x:f t="shared" si="910"/>
        <x:v>-7.3062440285509567E-4</x:v>
      </x:c>
      <x:c r="I1568" s="33">
        <x:f t="shared" si="911"/>
        <x:v>-1.0610808730551313E-2</x:v>
      </x:c>
      <x:c r="J1568" s="34">
        <x:f t="shared" si="912"/>
        <x:v>0.20129040413511057</x:v>
      </x:c>
      <x:c r="K1568" s="34">
        <x:f t="shared" si="913"/>
        <x:v>0.17076431425104324</x:v>
      </x:c>
      <x:c r="L1568" s="34">
        <x:f t="shared" si="914"/>
        <x:v>1.0939190817393509</x:v>
      </x:c>
      <x:c r="M1568" s="34">
        <x:f t="shared" si="915"/>
        <x:v>0.16545085944909196</x:v>
      </x:c>
      <x:c r="N1568" s="34">
        <x:f t="shared" si="886"/>
        <x:v>1.6314246595745967</x:v>
      </x:c>
      <x:c r="O1568" s="35">
        <x:f t="shared" si="887"/>
        <x:v>0.22805510276102434</x:v>
      </x:c>
      <x:c r="P1568" s="26" t="b">
        <x:f t="shared" si="888"/>
        <x:v>0</x:v>
      </x:c>
      <x:c r="Q1568" s="26" t="b">
        <x:f t="shared" si="889"/>
        <x:v>0</x:v>
      </x:c>
      <x:c r="R1568" s="26" t="b">
        <x:f t="shared" si="890"/>
        <x:v>0</x:v>
      </x:c>
      <x:c r="S1568" s="26" t="b">
        <x:f t="shared" si="916"/>
        <x:v>0</x:v>
      </x:c>
      <x:c r="T1568" s="26" t="str">
        <x:f t="shared" si="917"/>
        <x:v>不调</x:v>
      </x:c>
      <x:c r="U1568" s="34">
        <x:f t="shared" si="891"/>
        <x:v>0.20129040413511057</x:v>
      </x:c>
      <x:c r="V1568" s="34">
        <x:f t="shared" si="892"/>
        <x:v>0.17076431425104324</x:v>
      </x:c>
      <x:c r="W1568" s="34">
        <x:f t="shared" si="893"/>
        <x:v>1.0939190817393509</x:v>
      </x:c>
      <x:c r="X1568" s="34">
        <x:f t="shared" si="894"/>
        <x:v>0.16545085944909196</x:v>
      </x:c>
      <x:c r="Y1568" s="34">
        <x:f t="shared" si="918"/>
        <x:v>0.99998626710299976</x:v>
      </x:c>
      <x:c r="Z1568" s="34">
        <x:f t="shared" si="895"/>
        <x:v>0.20128763983472345</x:v>
      </x:c>
      <x:c r="AA1568" s="34">
        <x:f t="shared" si="896"/>
        <x:v>0.17076196916230432</x:v>
      </x:c>
      <x:c r="AB1568" s="34">
        <x:f t="shared" si="897"/>
        <x:v>1.0939040590612747</x:v>
      </x:c>
      <x:c r="AC1568" s="34">
        <x:f t="shared" si="898"/>
        <x:v>0.16544858732948053</x:v>
      </x:c>
      <x:c r="AD1568" s="34">
        <x:f t="shared" si="899"/>
        <x:v>1.6314022553877829</x:v>
      </x:c>
      <x:c r="AE1568" s="34">
        <x:f t="shared" si="919"/>
        <x:v>1.6390582699638827</x:v>
      </x:c>
      <x:c r="AF1568" s="33">
        <x:f t="shared" si="900"/>
        <x:v>-4.6709837693985623E-3</x:v>
      </x:c>
      <x:c r="AG1568" s="33">
        <x:f t="shared" si="920"/>
        <x:v>-4.6709837693985623E-3</x:v>
      </x:c>
      <x:c r="AH1568" s="30">
        <x:f t="shared" si="921"/>
        <x:v>46112</x:v>
      </x:c>
      <x:c r="AI1568" s="36">
        <x:f t="shared" si="901"/>
        <x:v>2026</x:v>
      </x:c>
      <x:c r="AJ1568" s="36">
        <x:f t="shared" si="902"/>
        <x:v>4</x:v>
      </x:c>
      <x:c r="AK1568" s="26">
        <x:f t="shared" si="903"/>
        <x:v>0</x:v>
      </x:c>
      <x:c r="AL1568" s="34">
        <x:f t="shared" si="922"/>
        <x:v>1.5646039205902791</x:v>
      </x:c>
      <x:c r="AM1568" s="35" t="str">
        <x:f t="shared" si="904"/>
      </x:c>
      <x:c r="AN1568" s="34">
        <x:f t="shared" si="923"/>
        <x:v>1.6390582699638827</x:v>
      </x:c>
      <x:c r="AO1568" s="35">
        <x:f t="shared" si="905"/>
        <x:v>-4.6709837693985623E-3</x:v>
      </x:c>
      <x:c r="AP1568" s="31">
        <x:f t="shared" si="906"/>
        <x:v>1</x:v>
      </x:c>
      <x:c r="AQ1568" s="26" t="b">
        <x:f t="shared" si="907"/>
        <x:v>1</x:v>
      </x:c>
    </x:row>
    <x:row r="1569">
      <x:c r="A1569" s="30" t="n">
        <x:f>'净值底稿'!A1531</x:f>
        <x:v>46136</x:v>
      </x:c>
      <x:c r="B1569" s="32" t="n">
        <x:f>'净值底稿'!F1531</x:f>
        <x:v>4.843792418067499</x:v>
      </x:c>
      <x:c r="C1569" s="32" t="n">
        <x:f>'净值底稿'!O1531</x:f>
        <x:v>2.0527045505638286</x:v>
      </x:c>
      <x:c r="D1569" s="32" t="n">
        <x:f>'净值底稿'!P1531</x:f>
        <x:v>1.7767</x:v>
      </x:c>
      <x:c r="E1569" s="32" t="n">
        <x:f>'净值底稿'!Q1531</x:f>
        <x:v>3.5841</x:v>
      </x:c>
      <x:c r="F1569" s="33">
        <x:f t="shared" si="908"/>
        <x:v>-1.6695973202654812E-2</x:v>
      </x:c>
      <x:c r="G1569" s="33">
        <x:f t="shared" si="909"/>
        <x:v>-3.7762336954529907E-3</x:v>
      </x:c>
      <x:c r="H1569" s="33">
        <x:f t="shared" si="910"/>
        <x:v>-7.311586051743646E-4</x:v>
      </x:c>
      <x:c r="I1569" s="33">
        <x:f t="shared" si="911"/>
        <x:v>-4.1953767503890571E-3</x:v>
      </x:c>
      <x:c r="J1569" s="34">
        <x:f t="shared" si="912"/>
        <x:v>0.19792694679401726</x:v>
      </x:c>
      <x:c r="K1569" s="34">
        <x:f t="shared" si="913"/>
        <x:v>0.17011713206045173</x:v>
      </x:c>
      <x:c r="L1569" s="34">
        <x:f t="shared" si="914"/>
        <x:v>1.093104241695257</x:v>
      </x:c>
      <x:c r="M1569" s="34">
        <x:f t="shared" si="915"/>
        <x:v>0.16475446817281372</x:v>
      </x:c>
      <x:c r="N1569" s="34">
        <x:f t="shared" si="886"/>
        <x:v>1.6259027887225397</x:v>
      </x:c>
      <x:c r="O1569" s="35">
        <x:f t="shared" si="887"/>
        <x:v>0.22636290521626981</x:v>
      </x:c>
      <x:c r="P1569" s="26" t="b">
        <x:f t="shared" si="888"/>
        <x:v>0</x:v>
      </x:c>
      <x:c r="Q1569" s="26" t="b">
        <x:f t="shared" si="889"/>
        <x:v>0</x:v>
      </x:c>
      <x:c r="R1569" s="26" t="b">
        <x:f t="shared" si="890"/>
        <x:v>0</x:v>
      </x:c>
      <x:c r="S1569" s="26" t="b">
        <x:f t="shared" si="916"/>
        <x:v>0</x:v>
      </x:c>
      <x:c r="T1569" s="26" t="str">
        <x:f t="shared" si="917"/>
        <x:v>不调</x:v>
      </x:c>
      <x:c r="U1569" s="34">
        <x:f t="shared" si="891"/>
        <x:v>0.19792694679401726</x:v>
      </x:c>
      <x:c r="V1569" s="34">
        <x:f t="shared" si="892"/>
        <x:v>0.17011713206045173</x:v>
      </x:c>
      <x:c r="W1569" s="34">
        <x:f t="shared" si="893"/>
        <x:v>1.093104241695257</x:v>
      </x:c>
      <x:c r="X1569" s="34">
        <x:f t="shared" si="894"/>
        <x:v>0.16475446817281372</x:v>
      </x:c>
      <x:c r="Y1569" s="34">
        <x:f t="shared" si="918"/>
        <x:v>0.99998626710299976</x:v>
      </x:c>
      <x:c r="Z1569" s="34">
        <x:f t="shared" si="895"/>
        <x:v>0.19792422868364337</x:v>
      </x:c>
      <x:c r="AA1569" s="34">
        <x:f t="shared" si="896"/>
        <x:v>0.17011479585939918</x:v>
      </x:c>
      <x:c r="AB1569" s="34">
        <x:f t="shared" si="897"/>
        <x:v>1.0930892302072952</x:v>
      </x:c>
      <x:c r="AC1569" s="34">
        <x:f t="shared" si="898"/>
        <x:v>0.16475220561667198</x:v>
      </x:c>
      <x:c r="AD1569" s="34">
        <x:f t="shared" si="899"/>
        <x:v>1.6258804603670096</x:v>
      </x:c>
      <x:c r="AE1569" s="34">
        <x:f t="shared" si="919"/>
        <x:v>1.6390582699638827</x:v>
      </x:c>
      <x:c r="AF1569" s="33">
        <x:f t="shared" si="900"/>
        <x:v>-8.0398664515834994E-3</x:v>
      </x:c>
      <x:c r="AG1569" s="33">
        <x:f t="shared" si="920"/>
        <x:v>-3.3846925260384575E-3</x:v>
      </x:c>
      <x:c r="AH1569" s="30">
        <x:f t="shared" si="921"/>
        <x:v>46112</x:v>
      </x:c>
      <x:c r="AI1569" s="36">
        <x:f t="shared" si="901"/>
        <x:v>2026</x:v>
      </x:c>
      <x:c r="AJ1569" s="36">
        <x:f t="shared" si="902"/>
        <x:v>4</x:v>
      </x:c>
      <x:c r="AK1569" s="26">
        <x:f t="shared" si="903"/>
        <x:v>0</x:v>
      </x:c>
      <x:c r="AL1569" s="34">
        <x:f t="shared" si="922"/>
        <x:v>1.5646039205902791</x:v>
      </x:c>
      <x:c r="AM1569" s="35" t="str">
        <x:f t="shared" si="904"/>
      </x:c>
      <x:c r="AN1569" s="34">
        <x:f t="shared" si="923"/>
        <x:v>1.6390582699638827</x:v>
      </x:c>
      <x:c r="AO1569" s="35">
        <x:f t="shared" si="905"/>
        <x:v>-8.0398664515834994E-3</x:v>
      </x:c>
      <x:c r="AP1569" s="31">
        <x:f t="shared" si="906"/>
        <x:v>1</x:v>
      </x:c>
      <x:c r="AQ1569" s="26" t="b">
        <x:f t="shared" si="907"/>
        <x:v>1</x:v>
      </x:c>
    </x:row>
    <x:row r="1570">
      <x:c r="A1570" s="30" t="n">
        <x:f>'净值底稿'!A1532</x:f>
        <x:v>46139</x:v>
      </x:c>
      <x:c r="B1570" s="32" t="n">
        <x:f>'净值底稿'!F1532</x:f>
        <x:v>4.914282165557649</x:v>
      </x:c>
      <x:c r="C1570" s="32" t="n">
        <x:f>'净值底稿'!O1532</x:f>
        <x:v>2.0661899689542933</x:v>
      </x:c>
      <x:c r="D1570" s="32" t="n">
        <x:f>'净值底稿'!P1532</x:f>
        <x:v>1.7755</x:v>
      </x:c>
      <x:c r="E1570" s="32" t="n">
        <x:f>'净值底稿'!Q1532</x:f>
        <x:v>3.5974</x:v>
      </x:c>
      <x:c r="F1570" s="33">
        <x:f t="shared" si="908"/>
        <x:v>1.4552594621359383E-2</x:v>
      </x:c>
      <x:c r="G1570" s="33">
        <x:f t="shared" si="909"/>
        <x:v>6.5695856652925322E-3</x:v>
      </x:c>
      <x:c r="H1570" s="33">
        <x:f t="shared" si="910"/>
        <x:v>-6.7540946698929627E-4</x:v>
      </x:c>
      <x:c r="I1570" s="33">
        <x:f t="shared" si="911"/>
        <x:v>3.7108339611060526E-3</x:v>
      </x:c>
      <x:c r="J1570" s="34">
        <x:f t="shared" si="912"/>
        <x:v>0.20080453974942167</x:v>
      </x:c>
      <x:c r="K1570" s="34">
        <x:f t="shared" si="913"/>
        <x:v>0.17123237958373125</x:v>
      </x:c>
      <x:c r="L1570" s="34">
        <x:f t="shared" si="914"/>
        <x:v>1.0923509473929491</x:v>
      </x:c>
      <x:c r="M1570" s="34">
        <x:f t="shared" si="915"/>
        <x:v>0.16536357369644145</x:v>
      </x:c>
      <x:c r="N1570" s="34">
        <x:f t="shared" si="886"/>
        <x:v>1.6297514404225435</x:v>
      </x:c>
      <x:c r="O1570" s="35">
        <x:f t="shared" si="887"/>
        <x:v>0.22827831907710749</x:v>
      </x:c>
      <x:c r="P1570" s="26" t="b">
        <x:f t="shared" si="888"/>
        <x:v>0</x:v>
      </x:c>
      <x:c r="Q1570" s="26" t="b">
        <x:f t="shared" si="889"/>
        <x:v>0</x:v>
      </x:c>
      <x:c r="R1570" s="26" t="b">
        <x:f t="shared" si="890"/>
        <x:v>0</x:v>
      </x:c>
      <x:c r="S1570" s="26" t="b">
        <x:f t="shared" si="916"/>
        <x:v>0</x:v>
      </x:c>
      <x:c r="T1570" s="26" t="str">
        <x:f t="shared" si="917"/>
        <x:v>不调</x:v>
      </x:c>
      <x:c r="U1570" s="34">
        <x:f t="shared" si="891"/>
        <x:v>0.20080453974942167</x:v>
      </x:c>
      <x:c r="V1570" s="34">
        <x:f t="shared" si="892"/>
        <x:v>0.17123237958373125</x:v>
      </x:c>
      <x:c r="W1570" s="34">
        <x:f t="shared" si="893"/>
        <x:v>1.0923509473929491</x:v>
      </x:c>
      <x:c r="X1570" s="34">
        <x:f t="shared" si="894"/>
        <x:v>0.16536357369644145</x:v>
      </x:c>
      <x:c r="Y1570" s="34">
        <x:f t="shared" si="918"/>
        <x:v>0.99995880187477393</x:v>
      </x:c>
      <x:c r="Z1570" s="34">
        <x:f t="shared" si="895"/>
        <x:v>0.20079626697884712</x:v>
      </x:c>
      <x:c r="AA1570" s="34">
        <x:f t="shared" si="896"/>
        <x:v>0.1712253251307144</x:v>
      </x:c>
      <x:c r="AB1570" s="34">
        <x:f t="shared" si="897"/>
        <x:v>1.0923059445818277</x:v>
      </x:c>
      <x:c r="AC1570" s="34">
        <x:f t="shared" si="898"/>
        <x:v>0.16535676102722446</x:v>
      </x:c>
      <x:c r="AD1570" s="34">
        <x:f t="shared" si="899"/>
        <x:v>1.6296842977186137</x:v>
      </x:c>
      <x:c r="AE1570" s="34">
        <x:f t="shared" si="919"/>
        <x:v>1.6390582699638827</x:v>
      </x:c>
      <x:c r="AF1570" s="33">
        <x:f t="shared" si="900"/>
        <x:v>-5.7191208006751593E-3</x:v>
      </x:c>
      <x:c r="AG1570" s="33">
        <x:f t="shared" si="920"/>
        <x:v>2.3395553635876531E-3</x:v>
      </x:c>
      <x:c r="AH1570" s="30">
        <x:f t="shared" si="921"/>
        <x:v>46112</x:v>
      </x:c>
      <x:c r="AI1570" s="36">
        <x:f t="shared" si="901"/>
        <x:v>2026</x:v>
      </x:c>
      <x:c r="AJ1570" s="36">
        <x:f t="shared" si="902"/>
        <x:v>4</x:v>
      </x:c>
      <x:c r="AK1570" s="26">
        <x:f t="shared" si="903"/>
        <x:v>0</x:v>
      </x:c>
      <x:c r="AL1570" s="34">
        <x:f t="shared" si="922"/>
        <x:v>1.5646039205902791</x:v>
      </x:c>
      <x:c r="AM1570" s="35" t="str">
        <x:f t="shared" si="904"/>
      </x:c>
      <x:c r="AN1570" s="34">
        <x:f t="shared" si="923"/>
        <x:v>1.6390582699638827</x:v>
      </x:c>
      <x:c r="AO1570" s="35">
        <x:f t="shared" si="905"/>
        <x:v>-5.7191208006751593E-3</x:v>
      </x:c>
      <x:c r="AP1570" s="31">
        <x:f t="shared" si="906"/>
        <x:v>1</x:v>
      </x:c>
      <x:c r="AQ1570" s="26" t="b">
        <x:f t="shared" si="907"/>
        <x:v>1</x:v>
      </x:c>
    </x:row>
    <x:row r="1571">
      <x:c r="A1571" s="30" t="n">
        <x:f>'净值底稿'!A1533</x:f>
        <x:v>46140</x:v>
      </x:c>
      <x:c r="B1571" s="32" t="n">
        <x:f>'净值底稿'!F1533</x:f>
        <x:v>4.8230466865425505</x:v>
      </x:c>
      <x:c r="C1571" s="32" t="n">
        <x:f>'净值底稿'!O1533</x:f>
        <x:v>2.0478131440096305</x:v>
      </x:c>
      <x:c r="D1571" s="32" t="n">
        <x:f>'净值底稿'!P1533</x:f>
        <x:v>1.7766</x:v>
      </x:c>
      <x:c r="E1571" s="32" t="n">
        <x:f>'净值底稿'!Q1533</x:f>
        <x:v>3.542</x:v>
      </x:c>
      <x:c r="F1571" s="33">
        <x:f t="shared" si="908"/>
        <x:v>-1.856537250842738E-2</x:v>
      </x:c>
      <x:c r="G1571" s="33">
        <x:f t="shared" si="909"/>
        <x:v>-8.8940635763338216E-3</x:v>
      </x:c>
      <x:c r="H1571" s="33">
        <x:f t="shared" si="910"/>
        <x:v>6.1954379048145825E-4</x:v>
      </x:c>
      <x:c r="I1571" s="33">
        <x:f t="shared" si="911"/>
        <x:v>-1.5400011119141688E-2</x:v>
      </x:c>
      <x:c r="J1571" s="34">
        <x:f t="shared" si="912"/>
        <x:v>0.19706840948408319</x:v>
      </x:c>
      <x:c r="K1571" s="34">
        <x:f t="shared" si="913"/>
        <x:v>0.16970243620312339</x:v>
      </x:c>
      <x:c r="L1571" s="34">
        <x:f t="shared" si="914"/>
        <x:v>1.0929826759470993</x:v>
      </x:c>
      <x:c r="M1571" s="34">
        <x:f t="shared" si="915"/>
        <x:v>0.16281026506877996</x:v>
      </x:c>
      <x:c r="N1571" s="34">
        <x:f t="shared" si="886"/>
        <x:v>1.6225637867030858</x:v>
      </x:c>
      <x:c r="O1571" s="35">
        <x:f t="shared" si="887"/>
        <x:v>0.22604402285623196</x:v>
      </x:c>
      <x:c r="P1571" s="26" t="b">
        <x:f t="shared" si="888"/>
        <x:v>0</x:v>
      </x:c>
      <x:c r="Q1571" s="26" t="b">
        <x:f t="shared" si="889"/>
        <x:v>0</x:v>
      </x:c>
      <x:c r="R1571" s="26" t="b">
        <x:f t="shared" si="890"/>
        <x:v>0</x:v>
      </x:c>
      <x:c r="S1571" s="26" t="b">
        <x:f t="shared" si="916"/>
        <x:v>0</x:v>
      </x:c>
      <x:c r="T1571" s="26" t="str">
        <x:f t="shared" si="917"/>
        <x:v>不调</x:v>
      </x:c>
      <x:c r="U1571" s="34">
        <x:f t="shared" si="891"/>
        <x:v>0.19706840948408319</x:v>
      </x:c>
      <x:c r="V1571" s="34">
        <x:f t="shared" si="892"/>
        <x:v>0.16970243620312339</x:v>
      </x:c>
      <x:c r="W1571" s="34">
        <x:f t="shared" si="893"/>
        <x:v>1.0929826759470993</x:v>
      </x:c>
      <x:c r="X1571" s="34">
        <x:f t="shared" si="894"/>
        <x:v>0.16281026506877996</x:v>
      </x:c>
      <x:c r="Y1571" s="34">
        <x:f t="shared" si="918"/>
        <x:v>0.99998626710299976</x:v>
      </x:c>
      <x:c r="Z1571" s="34">
        <x:f t="shared" si="895"/>
        <x:v>0.19706570316391375</x:v>
      </x:c>
      <x:c r="AA1571" s="34">
        <x:f t="shared" si="896"/>
        <x:v>0.16970010569704633</x:v>
      </x:c>
      <x:c r="AB1571" s="34">
        <x:f t="shared" si="897"/>
        <x:v>1.0929676661285874</x:v>
      </x:c>
      <x:c r="AC1571" s="34">
        <x:f t="shared" si="898"/>
        <x:v>0.16280802921217918</x:v>
      </x:c>
      <x:c r="AD1571" s="34">
        <x:f t="shared" si="899"/>
        <x:v>1.6225415042017268</x:v>
      </x:c>
      <x:c r="AE1571" s="34">
        <x:f t="shared" si="919"/>
        <x:v>1.6390582699638827</x:v>
      </x:c>
      <x:c r="AF1571" s="33">
        <x:f t="shared" si="900"/>
        <x:v>-1.0076985098595559E-2</x:v>
      </x:c>
      <x:c r="AG1571" s="33">
        <x:f t="shared" si="920"/>
        <x:v>-4.3829308086762442E-3</x:v>
      </x:c>
      <x:c r="AH1571" s="30">
        <x:f t="shared" si="921"/>
        <x:v>46112</x:v>
      </x:c>
      <x:c r="AI1571" s="36">
        <x:f t="shared" si="901"/>
        <x:v>2026</x:v>
      </x:c>
      <x:c r="AJ1571" s="36">
        <x:f t="shared" si="902"/>
        <x:v>4</x:v>
      </x:c>
      <x:c r="AK1571" s="26">
        <x:f t="shared" si="903"/>
        <x:v>0</x:v>
      </x:c>
      <x:c r="AL1571" s="34">
        <x:f t="shared" si="922"/>
        <x:v>1.5646039205902791</x:v>
      </x:c>
      <x:c r="AM1571" s="35" t="str">
        <x:f t="shared" si="904"/>
      </x:c>
      <x:c r="AN1571" s="34">
        <x:f t="shared" si="923"/>
        <x:v>1.6390582699638827</x:v>
      </x:c>
      <x:c r="AO1571" s="35">
        <x:f t="shared" si="905"/>
        <x:v>-1.0076985098595559E-2</x:v>
      </x:c>
      <x:c r="AP1571" s="31">
        <x:f t="shared" si="906"/>
        <x:v>1</x:v>
      </x:c>
      <x:c r="AQ1571" s="26" t="b">
        <x:f t="shared" si="907"/>
        <x:v>1</x:v>
      </x:c>
    </x:row>
    <x:row r="1572">
      <x:c r="A1572" s="30" t="n">
        <x:f>'净值底稿'!A1534</x:f>
        <x:v>46141</x:v>
      </x:c>
      <x:c r="B1572" s="32" t="n">
        <x:f>'净值底稿'!F1534</x:f>
        <x:v>4.8867253914454</x:v>
      </x:c>
      <x:c r="C1572" s="32" t="n">
        <x:f>'净值底稿'!O1534</x:f>
        <x:v>2.0753900299632226</x:v>
      </x:c>
      <x:c r="D1572" s="32" t="n">
        <x:f>'净值底稿'!P1534</x:f>
        <x:v>1.7779</x:v>
      </x:c>
      <x:c r="E1572" s="32" t="n">
        <x:f>'净值底稿'!Q1534</x:f>
        <x:v>3.503</x:v>
      </x:c>
      <x:c r="F1572" s="33">
        <x:f t="shared" si="908"/>
        <x:v>1.3203004043176314E-2</x:v>
      </x:c>
      <x:c r="G1572" s="33">
        <x:f t="shared" si="909"/>
        <x:v>1.3466505005235163E-2</x:v>
      </x:c>
      <x:c r="H1572" s="33">
        <x:f t="shared" si="910"/>
        <x:v>7.3173477428811751E-4</x:v>
      </x:c>
      <x:c r="I1572" s="33">
        <x:f t="shared" si="911"/>
        <x:v>-1.1010728402032655E-2</x:v>
      </x:c>
      <x:c r="J1572" s="34">
        <x:f t="shared" si="912"/>
        <x:v>0.1996675624395583</x:v>
      </x:c>
      <x:c r="K1572" s="34">
        <x:f t="shared" si="913"/>
        <x:v>0.17198537301980454</x:v>
      </x:c>
      <x:c r="L1572" s="34">
        <x:f t="shared" si="914"/>
        <x:v>1.0937674285770662</x:v>
      </x:c>
      <x:c r="M1572" s="34">
        <x:f t="shared" si="915"/>
        <x:v>0.16101539422085367</x:v>
      </x:c>
      <x:c r="N1572" s="34">
        <x:f t="shared" si="886"/>
        <x:v>1.6264357582572826</x:v>
      </x:c>
      <x:c r="O1572" s="35">
        <x:f t="shared" si="887"/>
        <x:v>0.22850760232767325</x:v>
      </x:c>
      <x:c r="P1572" s="26" t="b">
        <x:f t="shared" si="888"/>
        <x:v>0</x:v>
      </x:c>
      <x:c r="Q1572" s="26" t="b">
        <x:f t="shared" si="889"/>
        <x:v>0</x:v>
      </x:c>
      <x:c r="R1572" s="26" t="b">
        <x:f t="shared" si="890"/>
        <x:v>0</x:v>
      </x:c>
      <x:c r="S1572" s="26" t="b">
        <x:f t="shared" si="916"/>
        <x:v>0</x:v>
      </x:c>
      <x:c r="T1572" s="26" t="str">
        <x:f t="shared" si="917"/>
        <x:v>不调</x:v>
      </x:c>
      <x:c r="U1572" s="34">
        <x:f t="shared" si="891"/>
        <x:v>0.1996675624395583</x:v>
      </x:c>
      <x:c r="V1572" s="34">
        <x:f t="shared" si="892"/>
        <x:v>0.17198537301980454</x:v>
      </x:c>
      <x:c r="W1572" s="34">
        <x:f t="shared" si="893"/>
        <x:v>1.0937674285770662</x:v>
      </x:c>
      <x:c r="X1572" s="34">
        <x:f t="shared" si="894"/>
        <x:v>0.16101539422085367</x:v>
      </x:c>
      <x:c r="Y1572" s="34">
        <x:f t="shared" si="918"/>
        <x:v>0.99998626710299976</x:v>
      </x:c>
      <x:c r="Z1572" s="34">
        <x:f t="shared" si="895"/>
        <x:v>0.19966482042548903</x:v>
      </x:c>
      <x:c r="AA1572" s="34">
        <x:f t="shared" si="896"/>
        <x:v>0.17198301116239131</x:v>
      </x:c>
      <x:c r="AB1572" s="34">
        <x:f t="shared" si="897"/>
        <x:v>1.0937524079816274</x:v>
      </x:c>
      <x:c r="AC1572" s="34">
        <x:f t="shared" si="898"/>
        <x:v>0.16101318301302939</x:v>
      </x:c>
      <x:c r="AD1572" s="34">
        <x:f t="shared" si="899"/>
        <x:v>1.6264134225825373</x:v>
      </x:c>
      <x:c r="AE1572" s="34">
        <x:f t="shared" si="919"/>
        <x:v>1.6390582699638827</x:v>
      </x:c>
      <x:c r="AF1572" s="33">
        <x:f t="shared" si="900"/>
        <x:v>-7.7147027735774421E-3</x:v>
      </x:c>
      <x:c r="AG1572" s="33">
        <x:f t="shared" si="920"/>
        <x:v>2.3863293301180644E-3</x:v>
      </x:c>
      <x:c r="AH1572" s="30">
        <x:f t="shared" si="921"/>
        <x:v>46112</x:v>
      </x:c>
      <x:c r="AI1572" s="36">
        <x:f t="shared" si="901"/>
        <x:v>2026</x:v>
      </x:c>
      <x:c r="AJ1572" s="36">
        <x:f t="shared" si="902"/>
        <x:v>4</x:v>
      </x:c>
      <x:c r="AK1572" s="26">
        <x:f t="shared" si="903"/>
        <x:v>0</x:v>
      </x:c>
      <x:c r="AL1572" s="34">
        <x:f t="shared" si="922"/>
        <x:v>1.5646039205902791</x:v>
      </x:c>
      <x:c r="AM1572" s="35" t="str">
        <x:f t="shared" si="904"/>
      </x:c>
      <x:c r="AN1572" s="34">
        <x:f t="shared" si="923"/>
        <x:v>1.6390582699638827</x:v>
      </x:c>
      <x:c r="AO1572" s="35">
        <x:f t="shared" si="905"/>
        <x:v>-7.7147027735774421E-3</x:v>
      </x:c>
      <x:c r="AP1572" s="31">
        <x:f t="shared" si="906"/>
        <x:v>1</x:v>
      </x:c>
      <x:c r="AQ1572" s="26" t="b">
        <x:f t="shared" si="907"/>
        <x:v>1</x:v>
      </x:c>
    </x:row>
    <x:row r="1573">
      <x:c r="A1573" s="30" t="n">
        <x:f>'净值底稿'!A1535</x:f>
        <x:v>46142</x:v>
      </x:c>
      <x:c r="B1573" s="32" t="n">
        <x:f>'净值底稿'!F1535</x:f>
        <x:v>4.896753816007076</x:v>
      </x:c>
      <x:c r="C1573" s="32" t="n">
        <x:f>'净值底稿'!O1535</x:f>
        <x:v>2.0825816536711588</x:v>
      </x:c>
      <x:c r="D1573" s="32" t="n">
        <x:f>'净值底稿'!P1535</x:f>
        <x:v>1.7771</x:v>
      </x:c>
      <x:c r="E1573" s="32" t="n">
        <x:f>'净值底稿'!Q1535</x:f>
        <x:v>3.5133</x:v>
      </x:c>
      <x:c r="F1573" s="33">
        <x:f t="shared" si="908"/>
        <x:v>2.0521768174719401E-3</x:v>
      </x:c>
      <x:c r="G1573" s="33">
        <x:f t="shared" si="909"/>
        <x:v>3.4651914117866944E-3</x:v>
      </x:c>
      <x:c r="H1573" s="33">
        <x:f t="shared" si="910"/>
        <x:v>-4.4996906462690944E-4</x:v>
      </x:c>
      <x:c r="I1573" s="33">
        <x:f t="shared" si="911"/>
        <x:v>2.9403368541249808E-3</x:v>
      </x:c>
      <x:c r="J1573" s="34">
        <x:f t="shared" si="912"/>
        <x:v>0.20007456794123091</x:v>
      </x:c>
      <x:c r="K1573" s="34">
        <x:f t="shared" si="913"/>
        <x:v>0.17257896521564445</x:v>
      </x:c>
      <x:c r="L1573" s="34">
        <x:f t="shared" si="914"/>
        <x:v>1.0932602532336746</x:v>
      </x:c>
      <x:c r="M1573" s="34">
        <x:f t="shared" si="915"/>
        <x:v>0.16148661600904257</x:v>
      </x:c>
      <x:c r="N1573" s="34">
        <x:f t="shared" si="886"/>
        <x:v>1.6274004023995925</x:v>
      </x:c>
      <x:c r="O1573" s="35">
        <x:f t="shared" si="887"/>
        <x:v>0.22898699828720692</x:v>
      </x:c>
      <x:c r="P1573" s="26" t="b">
        <x:f t="shared" si="888"/>
        <x:v>0</x:v>
      </x:c>
      <x:c r="Q1573" s="26" t="b">
        <x:f t="shared" si="889"/>
        <x:v>0</x:v>
      </x:c>
      <x:c r="R1573" s="26" t="b">
        <x:f t="shared" si="890"/>
        <x:v>0</x:v>
      </x:c>
      <x:c r="S1573" s="26" t="b">
        <x:f t="shared" si="916"/>
        <x:v>0</x:v>
      </x:c>
      <x:c r="T1573" s="26" t="str">
        <x:f t="shared" si="917"/>
        <x:v>不调</x:v>
      </x:c>
      <x:c r="U1573" s="34">
        <x:f t="shared" si="891"/>
        <x:v>0.20007456794123091</x:v>
      </x:c>
      <x:c r="V1573" s="34">
        <x:f t="shared" si="892"/>
        <x:v>0.17257896521564445</x:v>
      </x:c>
      <x:c r="W1573" s="34">
        <x:f t="shared" si="893"/>
        <x:v>1.0932602532336746</x:v>
      </x:c>
      <x:c r="X1573" s="34">
        <x:f t="shared" si="894"/>
        <x:v>0.16148661600904257</x:v>
      </x:c>
      <x:c r="Y1573" s="34">
        <x:f t="shared" si="918"/>
        <x:v>0.99998626710299976</x:v>
      </x:c>
      <x:c r="Z1573" s="34">
        <x:f t="shared" si="895"/>
        <x:v>0.200071820337797</x:v>
      </x:c>
      <x:c r="AA1573" s="34">
        <x:f t="shared" si="896"/>
        <x:v>0.17257659520649074</x:v>
      </x:c>
      <x:c r="AB1573" s="34">
        <x:f t="shared" si="897"/>
        <x:v>1.0932452396032224</x:v>
      </x:c>
      <x:c r="AC1573" s="34">
        <x:f t="shared" si="898"/>
        <x:v>0.16148439832997799</x:v>
      </x:c>
      <x:c r="AD1573" s="34">
        <x:f t="shared" si="899"/>
        <x:v>1.6273780534774882</x:v>
      </x:c>
      <x:c r="AE1573" s="34">
        <x:f t="shared" si="919"/>
        <x:v>1.6390582699638827</x:v>
      </x:c>
      <x:c r="AF1573" s="33">
        <x:f t="shared" si="900"/>
        <x:v>-7.1261752558997582E-3</x:v>
      </x:c>
      <x:c r="AG1573" s="33">
        <x:f t="shared" si="920"/>
        <x:v>5.9310313205562792E-4</x:v>
      </x:c>
      <x:c r="AH1573" s="30">
        <x:f t="shared" si="921"/>
        <x:v>46112</x:v>
      </x:c>
      <x:c r="AI1573" s="36">
        <x:f t="shared" si="901"/>
        <x:v>2026</x:v>
      </x:c>
      <x:c r="AJ1573" s="36">
        <x:f t="shared" si="902"/>
        <x:v>4</x:v>
      </x:c>
      <x:c r="AK1573" s="26">
        <x:f t="shared" si="903"/>
        <x:v>1</x:v>
      </x:c>
      <x:c r="AL1573" s="34">
        <x:f t="shared" si="922"/>
        <x:v>1.5646039205902791</x:v>
      </x:c>
      <x:c r="AM1573" s="35">
        <x:f t="shared" si="904"/>
        <x:v>4.0121421185961514E-2</x:v>
      </x:c>
      <x:c r="AN1573" s="34">
        <x:f t="shared" si="923"/>
        <x:v>1.6390582699638827</x:v>
      </x:c>
      <x:c r="AO1573" s="35">
        <x:f t="shared" si="905"/>
        <x:v>-7.1261752558997582E-3</x:v>
      </x:c>
      <x:c r="AP1573" s="31">
        <x:f t="shared" si="906"/>
        <x:v>1</x:v>
      </x:c>
      <x:c r="AQ1573" s="26" t="b">
        <x:f t="shared" si="907"/>
        <x:v>1</x:v>
      </x:c>
    </x:row>
    <x:row r="1574">
      <x:c r="A1574" s="30" t="n">
        <x:f>'净值底稿'!A1536</x:f>
        <x:v>46148</x:v>
      </x:c>
      <x:c r="B1574" s="32" t="n">
        <x:f>'净值底稿'!F1536</x:f>
        <x:v>4.991552352860925</x:v>
      </x:c>
      <x:c r="C1574" s="32" t="n">
        <x:f>'净值底稿'!O1536</x:f>
        <x:v>2.1234048964614454</x:v>
      </x:c>
      <x:c r="D1574" s="32" t="n">
        <x:f>'净值底稿'!P1536</x:f>
        <x:v>1.7755</x:v>
      </x:c>
      <x:c r="E1574" s="32" t="n">
        <x:f>'净值底稿'!Q1536</x:f>
        <x:v>3.5595</x:v>
      </x:c>
      <x:c r="F1574" s="33">
        <x:f t="shared" si="908"/>
        <x:v>1.9359465559400046E-2</x:v>
      </x:c>
      <x:c r="G1574" s="33">
        <x:f t="shared" si="909"/>
        <x:v>1.960222914588905E-2</x:v>
      </x:c>
      <x:c r="H1574" s="33">
        <x:f t="shared" si="910"/>
        <x:v>-9.0034325586618724E-4</x:v>
      </x:c>
      <x:c r="I1574" s="33">
        <x:f t="shared" si="911"/>
        <x:v>1.3150029886431547E-2</x:v>
      </x:c>
      <x:c r="J1574" s="34">
        <x:f t="shared" si="912"/>
        <x:v>0.20394510385303305</x:v>
      </x:c>
      <x:c r="K1574" s="34">
        <x:f t="shared" si="913"/>
        <x:v>0.1759594811709457</x:v>
      </x:c>
      <x:c r="L1574" s="34">
        <x:f t="shared" si="914"/>
        <x:v>1.0922609436247379</x:v>
      </x:c>
      <x:c r="M1574" s="34">
        <x:f t="shared" si="915"/>
        <x:v>0.16360792299420962</x:v>
      </x:c>
      <x:c r="N1574" s="34">
        <x:f t="shared" si="886"/>
        <x:v>1.6357734516429263</x:v>
      </x:c>
      <x:c r="O1574" s="35">
        <x:f t="shared" si="887"/>
        <x:v>0.23224767747783956</x:v>
      </x:c>
      <x:c r="P1574" s="26" t="b">
        <x:f t="shared" si="888"/>
        <x:v>0</x:v>
      </x:c>
      <x:c r="Q1574" s="26" t="b">
        <x:f t="shared" si="889"/>
        <x:v>0</x:v>
      </x:c>
      <x:c r="R1574" s="26" t="b">
        <x:f t="shared" si="890"/>
        <x:v>0</x:v>
      </x:c>
      <x:c r="S1574" s="26" t="b">
        <x:f t="shared" si="916"/>
        <x:v>0</x:v>
      </x:c>
      <x:c r="T1574" s="26" t="str">
        <x:f t="shared" si="917"/>
        <x:v>不调</x:v>
      </x:c>
      <x:c r="U1574" s="34">
        <x:f t="shared" si="891"/>
        <x:v>0.20394510385303305</x:v>
      </x:c>
      <x:c r="V1574" s="34">
        <x:f t="shared" si="892"/>
        <x:v>0.1759594811709457</x:v>
      </x:c>
      <x:c r="W1574" s="34">
        <x:f t="shared" si="893"/>
        <x:v>1.0922609436247379</x:v>
      </x:c>
      <x:c r="X1574" s="34">
        <x:f t="shared" si="894"/>
        <x:v>0.16360792299420962</x:v>
      </x:c>
      <x:c r="Y1574" s="34">
        <x:f t="shared" si="918"/>
        <x:v>0.99991760544683339</x:v>
      </x:c>
      <x:c r="Z1574" s="34">
        <x:f t="shared" si="895"/>
        <x:v>0.20392829988733055</x:v>
      </x:c>
      <x:c r="AA1574" s="34">
        <x:f t="shared" si="896"/>
        <x:v>0.1759449830681192</x:v>
      </x:c>
      <x:c r="AB1574" s="34">
        <x:f t="shared" si="897"/>
        <x:v>1.0921709472723466</x:v>
      </x:c>
      <x:c r="AC1574" s="34">
        <x:f t="shared" si="898"/>
        <x:v>0.1635944425925</x:v>
      </x:c>
      <x:c r="AD1574" s="34">
        <x:f t="shared" si="899"/>
        <x:v>1.6356386728202963</x:v>
      </x:c>
      <x:c r="AE1574" s="34">
        <x:f t="shared" si="919"/>
        <x:v>1.6390582699638827</x:v>
      </x:c>
      <x:c r="AF1574" s="33">
        <x:f t="shared" si="900"/>
        <x:v>-2.0863182269058589E-3</x:v>
      </x:c>
      <x:c r="AG1574" s="33">
        <x:f t="shared" si="920"/>
        <x:v>5.0760297062850679E-3</x:v>
      </x:c>
      <x:c r="AH1574" s="30">
        <x:f t="shared" si="921"/>
        <x:v>46112</x:v>
      </x:c>
      <x:c r="AI1574" s="36">
        <x:f t="shared" si="901"/>
        <x:v>2026</x:v>
      </x:c>
      <x:c r="AJ1574" s="36">
        <x:f t="shared" si="902"/>
        <x:v>5</x:v>
      </x:c>
      <x:c r="AK1574" s="26">
        <x:f t="shared" si="903"/>
        <x:v>0</x:v>
      </x:c>
      <x:c r="AL1574" s="34">
        <x:f t="shared" si="922"/>
        <x:v>1.6273780534774882</x:v>
      </x:c>
      <x:c r="AM1574" s="35" t="str">
        <x:f t="shared" si="904"/>
      </x:c>
      <x:c r="AN1574" s="34">
        <x:f t="shared" si="923"/>
        <x:v>1.6390582699638827</x:v>
      </x:c>
      <x:c r="AO1574" s="35">
        <x:f t="shared" si="905"/>
        <x:v>-2.0863182269058589E-3</x:v>
      </x:c>
      <x:c r="AP1574" s="31">
        <x:f t="shared" si="906"/>
        <x:v>1</x:v>
      </x:c>
      <x:c r="AQ1574" s="26" t="b">
        <x:f t="shared" si="907"/>
        <x:v>1</x:v>
      </x:c>
    </x:row>
    <x:row r="1575">
      <x:c r="A1575" s="30" t="n">
        <x:f>'净值底稿'!A1537</x:f>
        <x:v>46149</x:v>
      </x:c>
      <x:c r="B1575" s="32" t="n">
        <x:f>'净值底稿'!F1537</x:f>
        <x:v>5.1312263509276</x:v>
      </x:c>
      <x:c r="C1575" s="32" t="n">
        <x:f>'净值底稿'!O1537</x:f>
        <x:v>2.1529326444029806</x:v>
      </x:c>
      <x:c r="D1575" s="32" t="n">
        <x:f>'净值底稿'!P1537</x:f>
        <x:v>1.7759</x:v>
      </x:c>
      <x:c r="E1575" s="32" t="n">
        <x:f>'净值底稿'!Q1537</x:f>
        <x:v>3.601</x:v>
      </x:c>
      <x:c r="F1575" s="33">
        <x:f t="shared" si="908"/>
        <x:v>2.7982076154449365E-2</x:v>
      </x:c>
      <x:c r="G1575" s="33">
        <x:f t="shared" si="909"/>
        <x:v>1.3905849040256824E-2</x:v>
      </x:c>
      <x:c r="H1575" s="33">
        <x:f t="shared" si="910"/>
        <x:v>2.2528865108428775E-4</x:v>
      </x:c>
      <x:c r="I1575" s="33">
        <x:f t="shared" si="911"/>
        <x:v>1.165894086248076E-2</x:v>
      </x:c>
      <x:c r="J1575" s="34">
        <x:f t="shared" si="912"/>
        <x:v>0.20963463710482522</x:v>
      </x:c>
      <x:c r="K1575" s="34">
        <x:f t="shared" si="913"/>
        <x:v>0.17839164744205502</x:v>
      </x:c>
      <x:c r="L1575" s="34">
        <x:f t="shared" si="914"/>
        <x:v>1.092417000991811</x:v>
      </x:c>
      <x:c r="M1575" s="34">
        <x:f t="shared" si="915"/>
        <x:v>0.16550178052411646</x:v>
      </x:c>
      <x:c r="N1575" s="34">
        <x:f t="shared" si="886"/>
        <x:v>1.6459450660628079</x:v>
      </x:c>
      <x:c r="O1575" s="35">
        <x:f t="shared" si="887"/>
        <x:v>0.23574680136504234</x:v>
      </x:c>
      <x:c r="P1575" s="26" t="b">
        <x:f t="shared" si="888"/>
        <x:v>0</x:v>
      </x:c>
      <x:c r="Q1575" s="26" t="b">
        <x:f t="shared" si="889"/>
        <x:v>0</x:v>
      </x:c>
      <x:c r="R1575" s="26" t="b">
        <x:f t="shared" si="890"/>
        <x:v>0</x:v>
      </x:c>
      <x:c r="S1575" s="26" t="b">
        <x:f t="shared" si="916"/>
        <x:v>0</x:v>
      </x:c>
      <x:c r="T1575" s="26" t="str">
        <x:f t="shared" si="917"/>
        <x:v>不调</x:v>
      </x:c>
      <x:c r="U1575" s="34">
        <x:f t="shared" si="891"/>
        <x:v>0.20963463710482522</x:v>
      </x:c>
      <x:c r="V1575" s="34">
        <x:f t="shared" si="892"/>
        <x:v>0.17839164744205502</x:v>
      </x:c>
      <x:c r="W1575" s="34">
        <x:f t="shared" si="893"/>
        <x:v>1.092417000991811</x:v>
      </x:c>
      <x:c r="X1575" s="34">
        <x:f t="shared" si="894"/>
        <x:v>0.16550178052411646</x:v>
      </x:c>
      <x:c r="Y1575" s="34">
        <x:f t="shared" si="918"/>
        <x:v>0.99998626710299976</x:v>
      </x:c>
      <x:c r="Z1575" s="34">
        <x:f t="shared" si="895"/>
        <x:v>0.20963175821394617</x:v>
      </x:c>
      <x:c r="AA1575" s="34">
        <x:f t="shared" si="896"/>
        <x:v>0.17838919760793498</x:v>
      </x:c>
      <x:c r="AB1575" s="34">
        <x:f t="shared" si="897"/>
        <x:v>1.0924019989416551</x:v>
      </x:c>
      <x:c r="AC1575" s="34">
        <x:f t="shared" si="898"/>
        <x:v>0.16549950770521116</x:v>
      </x:c>
      <x:c r="AD1575" s="34">
        <x:f t="shared" si="899"/>
        <x:v>1.6459224624687474</x:v>
      </x:c>
      <x:c r="AE1575" s="34">
        <x:f t="shared" si="919"/>
        <x:v>1.6459224624687474</x:v>
      </x:c>
      <x:c r="AF1575" s="33">
        <x:f t="shared" si="900"/>
        <x:v>0</x:v>
      </x:c>
      <x:c r="AG1575" s="33">
        <x:f t="shared" si="920"/>
        <x:v>6.2873236120781772E-3</x:v>
      </x:c>
      <x:c r="AH1575" s="30">
        <x:f t="shared" si="921"/>
        <x:v>46112</x:v>
      </x:c>
      <x:c r="AI1575" s="36">
        <x:f t="shared" si="901"/>
        <x:v>2026</x:v>
      </x:c>
      <x:c r="AJ1575" s="36">
        <x:f t="shared" si="902"/>
        <x:v>5</x:v>
      </x:c>
      <x:c r="AK1575" s="26">
        <x:f t="shared" si="903"/>
        <x:v>0</x:v>
      </x:c>
      <x:c r="AL1575" s="34">
        <x:f t="shared" si="922"/>
        <x:v>1.6273780534774882</x:v>
      </x:c>
      <x:c r="AM1575" s="35" t="str">
        <x:f t="shared" si="904"/>
      </x:c>
      <x:c r="AN1575" s="34">
        <x:f t="shared" si="923"/>
        <x:v>1.6459224624687474</x:v>
      </x:c>
      <x:c r="AO1575" s="35">
        <x:f t="shared" si="905"/>
        <x:v>0</x:v>
      </x:c>
      <x:c r="AP1575" s="31">
        <x:f t="shared" si="906"/>
        <x:v>1</x:v>
      </x:c>
      <x:c r="AQ1575" s="26" t="b">
        <x:f t="shared" si="907"/>
        <x:v>1</x:v>
      </x:c>
    </x:row>
    <x:row r="1576">
      <x:c r="A1576" s="30" t="n">
        <x:f>'净值底稿'!A1538</x:f>
        <x:v>46150</x:v>
      </x:c>
      <x:c r="B1576" s="32" t="n">
        <x:f>'净值底稿'!F1538</x:f>
        <x:v>5.123663253942775</x:v>
      </x:c>
      <x:c r="C1576" s="32" t="n">
        <x:f>'净值底稿'!O1538</x:f>
        <x:v>2.159379893329966</x:v>
      </x:c>
      <x:c r="D1576" s="32" t="n">
        <x:f>'净值底稿'!P1538</x:f>
        <x:v>1.7762</x:v>
      </x:c>
      <x:c r="E1576" s="32" t="n">
        <x:f>'净值底稿'!Q1538</x:f>
        <x:v>3.5797</x:v>
      </x:c>
      <x:c r="F1576" s="33">
        <x:f t="shared" si="908"/>
        <x:v>-1.4739355599577841E-3</x:v>
      </x:c>
      <x:c r="G1576" s="33">
        <x:f t="shared" si="909"/>
        <x:v>2.9946356862331491E-3</x:v>
      </x:c>
      <x:c r="H1576" s="33">
        <x:f t="shared" si="910"/>
        <x:v>1.6892843065496876E-4</x:v>
      </x:c>
      <x:c r="I1576" s="33">
        <x:f t="shared" si="911"/>
        <x:v>-5.9150236045543148E-3</x:v>
      </x:c>
      <x:c r="J1576" s="34">
        <x:f t="shared" si="912"/>
        <x:v>0.20932277451101816</x:v>
      </x:c>
      <x:c r="K1576" s="34">
        <x:f t="shared" si="913"/>
        <x:v>0.1789234082651302</x:v>
      </x:c>
      <x:c r="L1576" s="34">
        <x:f t="shared" si="914"/>
        <x:v>1.0925865366969807</x:v>
      </x:c>
      <x:c r="M1576" s="34">
        <x:f t="shared" si="915"/>
        <x:v>0.16452057421059271</x:v>
      </x:c>
      <x:c r="N1576" s="34">
        <x:f t="shared" si="886"/>
        <x:v>1.6453532936837216</x:v>
      </x:c>
      <x:c r="O1576" s="35">
        <x:f t="shared" si="887"/>
        <x:v>0.23596523875241293</x:v>
      </x:c>
      <x:c r="P1576" s="26" t="b">
        <x:f t="shared" si="888"/>
        <x:v>0</x:v>
      </x:c>
      <x:c r="Q1576" s="26" t="b">
        <x:f t="shared" si="889"/>
        <x:v>0</x:v>
      </x:c>
      <x:c r="R1576" s="26" t="b">
        <x:f t="shared" si="890"/>
        <x:v>0</x:v>
      </x:c>
      <x:c r="S1576" s="26" t="b">
        <x:f t="shared" si="916"/>
        <x:v>0</x:v>
      </x:c>
      <x:c r="T1576" s="26" t="str">
        <x:f t="shared" si="917"/>
        <x:v>不调</x:v>
      </x:c>
      <x:c r="U1576" s="34">
        <x:f t="shared" si="891"/>
        <x:v>0.20932277451101816</x:v>
      </x:c>
      <x:c r="V1576" s="34">
        <x:f t="shared" si="892"/>
        <x:v>0.1789234082651302</x:v>
      </x:c>
      <x:c r="W1576" s="34">
        <x:f t="shared" si="893"/>
        <x:v>1.0925865366969807</x:v>
      </x:c>
      <x:c r="X1576" s="34">
        <x:f t="shared" si="894"/>
        <x:v>0.16452057421059271</x:v>
      </x:c>
      <x:c r="Y1576" s="34">
        <x:f t="shared" si="918"/>
        <x:v>0.99998626710299976</x:v>
      </x:c>
      <x:c r="Z1576" s="34">
        <x:f t="shared" si="895"/>
        <x:v>0.209319899902916</x:v>
      </x:c>
      <x:c r="AA1576" s="34">
        <x:f t="shared" si="896"/>
        <x:v>0.17892095112839357</x:v>
      </x:c>
      <x:c r="AB1576" s="34">
        <x:f t="shared" si="897"/>
        <x:v>1.0925715323186085</x:v>
      </x:c>
      <x:c r="AC1576" s="34">
        <x:f t="shared" si="898"/>
        <x:v>0.16451831486649265</x:v>
      </x:c>
      <x:c r="AD1576" s="34">
        <x:f t="shared" si="899"/>
        <x:v>1.6453306982164106</x:v>
      </x:c>
      <x:c r="AE1576" s="34">
        <x:f t="shared" si="919"/>
        <x:v>1.6459224624687474</x:v>
      </x:c>
      <x:c r="AF1576" s="33">
        <x:f t="shared" si="900"/>
        <x:v>-3.5953349312045635E-4</x:v>
      </x:c>
      <x:c r="AG1576" s="33">
        <x:f t="shared" si="920"/>
        <x:v>-3.5953349312045635E-4</x:v>
      </x:c>
      <x:c r="AH1576" s="30">
        <x:f t="shared" si="921"/>
        <x:v>46112</x:v>
      </x:c>
      <x:c r="AI1576" s="36">
        <x:f t="shared" si="901"/>
        <x:v>2026</x:v>
      </x:c>
      <x:c r="AJ1576" s="36">
        <x:f t="shared" si="902"/>
        <x:v>5</x:v>
      </x:c>
      <x:c r="AK1576" s="26">
        <x:f t="shared" si="903"/>
        <x:v>0</x:v>
      </x:c>
      <x:c r="AL1576" s="34">
        <x:f t="shared" si="922"/>
        <x:v>1.6273780534774882</x:v>
      </x:c>
      <x:c r="AM1576" s="35" t="str">
        <x:f t="shared" si="904"/>
      </x:c>
      <x:c r="AN1576" s="34">
        <x:f t="shared" si="923"/>
        <x:v>1.6459224624687474</x:v>
      </x:c>
      <x:c r="AO1576" s="35">
        <x:f t="shared" si="905"/>
        <x:v>-3.5953349312045635E-4</x:v>
      </x:c>
      <x:c r="AP1576" s="31">
        <x:f t="shared" si="906"/>
        <x:v>1</x:v>
      </x:c>
      <x:c r="AQ1576" s="26" t="b">
        <x:f t="shared" si="907"/>
        <x:v>1</x:v>
      </x:c>
    </x:row>
    <x:row r="1577">
      <x:c r="A1577" s="30" t="n">
        <x:f>'净值底稿'!A1539</x:f>
        <x:v>46153</x:v>
      </x:c>
      <x:c r="B1577" s="32" t="n">
        <x:f>'净值底稿'!F1539</x:f>
        <x:v>5.261456990704625</x:v>
      </x:c>
      <x:c r="C1577" s="32" t="n">
        <x:f>'净值底稿'!O1539</x:f>
        <x:v>2.1931952506161605</x:v>
      </x:c>
      <x:c r="D1577" s="32" t="n">
        <x:f>'净值底稿'!P1539</x:f>
        <x:v>1.7774</x:v>
      </x:c>
      <x:c r="E1577" s="32" t="n">
        <x:f>'净值底稿'!Q1539</x:f>
        <x:v>3.557</x:v>
      </x:c>
      <x:c r="F1577" s="33">
        <x:f t="shared" si="908"/>
        <x:v>2.6893597399441527E-2</x:v>
      </x:c>
      <x:c r="G1577" s="33">
        <x:f t="shared" si="909"/>
        <x:v>1.5659753705517865E-2</x:v>
      </x:c>
      <x:c r="H1577" s="33">
        <x:f t="shared" si="910"/>
        <x:v>6.7559959464036368E-4</x:v>
      </x:c>
      <x:c r="I1577" s="33">
        <x:f t="shared" si="911"/>
        <x:v>-6.3413135178925772E-3</x:v>
      </x:c>
      <x:c r="J1577" s="34">
        <x:f t="shared" si="912"/>
        <x:v>0.21494926501859643</x:v>
      </x:c>
      <x:c r="K1577" s="34">
        <x:f t="shared" si="913"/>
        <x:v>0.1817228091558212</x:v>
      </x:c>
      <x:c r="L1577" s="34">
        <x:f t="shared" si="914"/>
        <x:v>1.0933096732029586</x:v>
      </x:c>
      <x:c r="M1577" s="34">
        <x:f t="shared" si="915"/>
        <x:v>0.16347505265248885</x:v>
      </x:c>
      <x:c r="N1577" s="34">
        <x:f t="shared" si="886"/>
        <x:v>1.6534568000298651</x:v>
      </x:c>
      <x:c r="O1577" s="35">
        <x:f t="shared" si="887"/>
        <x:v>0.23990471003974997</x:v>
      </x:c>
      <x:c r="P1577" s="26" t="b">
        <x:f t="shared" si="888"/>
        <x:v>0</x:v>
      </x:c>
      <x:c r="Q1577" s="26" t="b">
        <x:f t="shared" si="889"/>
        <x:v>0</x:v>
      </x:c>
      <x:c r="R1577" s="26" t="b">
        <x:f t="shared" si="890"/>
        <x:v>0</x:v>
      </x:c>
      <x:c r="S1577" s="26" t="b">
        <x:f t="shared" si="916"/>
        <x:v>0</x:v>
      </x:c>
      <x:c r="T1577" s="26" t="str">
        <x:f t="shared" si="917"/>
        <x:v>不调</x:v>
      </x:c>
      <x:c r="U1577" s="34">
        <x:f t="shared" si="891"/>
        <x:v>0.21494926501859643</x:v>
      </x:c>
      <x:c r="V1577" s="34">
        <x:f t="shared" si="892"/>
        <x:v>0.1817228091558212</x:v>
      </x:c>
      <x:c r="W1577" s="34">
        <x:f t="shared" si="893"/>
        <x:v>1.0933096732029586</x:v>
      </x:c>
      <x:c r="X1577" s="34">
        <x:f t="shared" si="894"/>
        <x:v>0.16347505265248885</x:v>
      </x:c>
      <x:c r="Y1577" s="34">
        <x:f t="shared" si="918"/>
        <x:v>0.99995880187477393</x:v>
      </x:c>
      <x:c r="Z1577" s="34">
        <x:f t="shared" si="895"/>
        <x:v>0.21494040951185894</x:v>
      </x:c>
      <x:c r="AA1577" s="34">
        <x:f t="shared" si="896"/>
        <x:v>0.18171532251677316</x:v>
      </x:c>
      <x:c r="AB1577" s="34">
        <x:f t="shared" si="897"/>
        <x:v>1.0932646308941312</x:v>
      </x:c>
      <x:c r="AC1577" s="34">
        <x:f t="shared" si="898"/>
        <x:v>0.16346831778679832</x:v>
      </x:c>
      <x:c r="AD1577" s="34">
        <x:f t="shared" si="899"/>
        <x:v>1.6533886807095617</x:v>
      </x:c>
      <x:c r="AE1577" s="34">
        <x:f t="shared" si="919"/>
        <x:v>1.6533886807095617</x:v>
      </x:c>
      <x:c r="AF1577" s="33">
        <x:f t="shared" si="900"/>
        <x:v>0</x:v>
      </x:c>
      <x:c r="AG1577" s="33">
        <x:f t="shared" si="920"/>
        <x:v>4.8974850477694343E-3</x:v>
      </x:c>
      <x:c r="AH1577" s="30">
        <x:f t="shared" si="921"/>
        <x:v>46112</x:v>
      </x:c>
      <x:c r="AI1577" s="36">
        <x:f t="shared" si="901"/>
        <x:v>2026</x:v>
      </x:c>
      <x:c r="AJ1577" s="36">
        <x:f t="shared" si="902"/>
        <x:v>5</x:v>
      </x:c>
      <x:c r="AK1577" s="26">
        <x:f t="shared" si="903"/>
        <x:v>0</x:v>
      </x:c>
      <x:c r="AL1577" s="34">
        <x:f t="shared" si="922"/>
        <x:v>1.6273780534774882</x:v>
      </x:c>
      <x:c r="AM1577" s="35" t="str">
        <x:f t="shared" si="904"/>
      </x:c>
      <x:c r="AN1577" s="34">
        <x:f t="shared" si="923"/>
        <x:v>1.6533886807095617</x:v>
      </x:c>
      <x:c r="AO1577" s="35">
        <x:f t="shared" si="905"/>
        <x:v>0</x:v>
      </x:c>
      <x:c r="AP1577" s="31">
        <x:f t="shared" si="906"/>
        <x:v>1</x:v>
      </x:c>
      <x:c r="AQ1577" s="26" t="b">
        <x:f t="shared" si="907"/>
        <x:v>1</x:v>
      </x:c>
    </x:row>
    <x:row r="1578">
      <x:c r="A1578" s="30" t="n">
        <x:f>'净值底稿'!A1540</x:f>
        <x:v>46154</x:v>
      </x:c>
      <x:c r="B1578" s="32" t="n">
        <x:f>'净值底稿'!F1540</x:f>
        <x:v>5.3472063407844</x:v>
      </x:c>
      <x:c r="C1578" s="32" t="n">
        <x:f>'净值底稿'!O1540</x:f>
        <x:v>2.180951955286158</x:v>
      </x:c>
      <x:c r="D1578" s="32" t="n">
        <x:f>'净值底稿'!P1540</x:f>
        <x:v>1.7781</x:v>
      </x:c>
      <x:c r="E1578" s="32" t="n">
        <x:f>'净值底稿'!Q1540</x:f>
        <x:v>3.5676</x:v>
      </x:c>
      <x:c r="F1578" s="33">
        <x:f t="shared" si="908"/>
        <x:v>1.6297643453375699E-2</x:v>
      </x:c>
      <x:c r="G1578" s="33">
        <x:f t="shared" si="909"/>
        <x:v>-5.582400986215319E-3</x:v>
      </x:c>
      <x:c r="H1578" s="33">
        <x:f t="shared" si="910"/>
        <x:v>3.9383368965895116E-4</x:v>
      </x:c>
      <x:c r="I1578" s="33">
        <x:f t="shared" si="911"/>
        <x:v>2.9800393590104779E-3</x:v>
      </x:c>
      <x:c r="J1578" s="34">
        <x:f t="shared" si="912"/>
        <x:v>0.21844343166980579</x:v>
      </x:c>
      <x:c r="K1578" s="34">
        <x:f t="shared" si="913"/>
        <x:v>0.18070091472114511</x:v>
      </x:c>
      <x:c r="L1578" s="34">
        <x:f t="shared" si="914"/>
        <x:v>1.0936951953374898</x:v>
      </x:c>
      <x:c r="M1578" s="34">
        <x:f t="shared" si="915"/>
        <x:v>0.16395545980775422</x:v>
      </x:c>
      <x:c r="N1578" s="34" t="n">
        <x:f t="shared" ref="N1578:N1641" si="924">SUM(J1578:M1578)</x:f>
        <x:v>1.656795001536195</x:v>
      </x:c>
      <x:c r="O1578" s="35" t="n">
        <x:f t="shared" ref="O1578:O1641" si="925">IFERROR((J1578+K1578)/N1578,0)</x:f>
        <x:v>0.24091353850105818</x:v>
      </x:c>
      <x:c r="P1578" s="26" t="b">
        <x:f t="shared" ref="P1578:P1641" si="926">AND(MONTH(A1578)=12,OR(A1579="",YEAR(A1578)&lt;&gt;YEAR(A1579)))</x:f>
        <x:v>0</x:v>
      </x:c>
      <x:c r="Q1578" s="26" t="b">
        <x:f t="shared" ref="Q1578:Q1641" si="927">AND(MOD(MONTH(A1578),3)=0,OR(A1579="",MONTH(A1578)&lt;&gt;MONTH(A1579)))</x:f>
        <x:v>0</x:v>
      </x:c>
      <x:c r="R1578" s="26" t="b">
        <x:f t="shared" ref="R1578:R1641" si="928">OR(O1578&gt;$E$7,O1578&lt;$E$6)</x:f>
        <x:v>0</x:v>
      </x:c>
      <x:c r="S1578" s="26" t="b">
        <x:f t="shared" si="916"/>
        <x:v>0</x:v>
      </x:c>
      <x:c r="T1578" s="26" t="str">
        <x:f t="shared" si="917"/>
        <x:v>不调</x:v>
      </x:c>
      <x:c r="U1578" s="34" t="n">
        <x:f t="shared" ref="U1578:U1641" si="929">IF(OR(T1578="年末+季度",T1578="季度+动态"),N1578*$E$5/2,IF(T1578="季度",(J1578+K1578)/2,IF(T1578="动态",N1578*$E$5*IF(J1578+K1578=0,0.5,J1578/(J1578+K1578)),J1578)))</x:f>
        <x:v>0.2184434316698058</x:v>
      </x:c>
      <x:c r="V1578" s="34" t="n">
        <x:f t="shared" ref="V1578:V1641" si="930">IF(OR(T1578="年末+季度",T1578="季度+动态"),N1578*$E$5/2,IF(T1578="季度",(J1578+K1578)/2,IF(T1578="动态",N1578*$E$5*IF(J1578+K1578=0,0.5,K1578/(J1578+K1578)),K1578)))</x:f>
        <x:v>0.1807009147211451</x:v>
      </x:c>
      <x:c r="W1578" s="34" t="n">
        <x:f t="shared" ref="W1578:W1641" si="931">IF(OR(T1578="年末+季度",T1578="季度+动态",T1578="动态"),N1578*(1-$E$5)*IF(L1578+M1578=0,$B$7/($B$7+$B$8),L1578/(L1578+M1578)),L1578)</x:f>
        <x:v>1.0936951953374898</x:v>
      </x:c>
      <x:c r="X1578" s="34" t="n">
        <x:f t="shared" ref="X1578:X1641" si="932">IF(OR(T1578="年末+季度",T1578="季度+动态",T1578="动态"),N1578*(1-$E$5)*IF(L1578+M1578=0,$B$8/($B$7+$B$8),M1578/(L1578+M1578)),M1578)</x:f>
        <x:v>0.16395545980775422</x:v>
      </x:c>
      <x:c r="Y1578" s="34">
        <x:f t="shared" si="918"/>
        <x:v>0.99998626710299976</x:v>
      </x:c>
      <x:c r="Z1578" s="34" t="n">
        <x:f t="shared" ref="Z1578:Z1641" si="933">U1578*Y1578</x:f>
        <x:v>0.2184404318086583</x:v>
      </x:c>
      <x:c r="AA1578" s="34" t="n">
        <x:f t="shared" ref="AA1578:AA1641" si="934">V1578*Y1578</x:f>
        <x:v>0.1806984331740954</x:v>
      </x:c>
      <x:c r="AB1578" s="34" t="n">
        <x:f t="shared" ref="AB1578:AB1641" si="935">W1578*Y1578</x:f>
        <x:v>1.0936801757340227</x:v>
      </x:c>
      <x:c r="AC1578" s="34" t="n">
        <x:f t="shared" ref="AC1578:AC1641" si="936">X1578*Y1578</x:f>
        <x:v>0.16395320822431206</x:v>
      </x:c>
      <x:c r="AD1578" s="34" t="n">
        <x:f t="shared" ref="AD1578:AD1641" si="937">SUM(Z1578:AC1578)</x:f>
        <x:v>1.6567722489410883</x:v>
      </x:c>
      <x:c r="AE1578" s="34">
        <x:f t="shared" si="919"/>
        <x:v>1.6567722489410883</x:v>
      </x:c>
      <x:c r="AF1578" s="33" t="n">
        <x:f t="shared" ref="AF1578:AF1641" si="938">AD1578/AE1578-1</x:f>
        <x:v>0</x:v>
      </x:c>
      <x:c r="AG1578" s="33">
        <x:f t="shared" si="920"/>
        <x:v>2.0464445360026673E-3</x:v>
      </x:c>
      <x:c r="AH1578" s="30">
        <x:f t="shared" si="921"/>
        <x:v>46112</x:v>
      </x:c>
      <x:c r="AI1578" s="36" t="n">
        <x:f t="shared" ref="AI1578:AI1641" si="939">YEAR(A1578)</x:f>
        <x:v>2026</x:v>
      </x:c>
      <x:c r="AJ1578" s="36" t="n">
        <x:f t="shared" ref="AJ1578:AJ1641" si="940">MONTH(A1578)</x:f>
        <x:v>5</x:v>
      </x:c>
      <x:c r="AK1578" s="26" t="n">
        <x:f t="shared" ref="AK1578:AK1641" si="941">IF(MONTH(A1578)&lt;&gt;MONTH(A1579),1,0)</x:f>
        <x:v>0</x:v>
      </x:c>
      <x:c r="AL1578" s="34">
        <x:f t="shared" si="922"/>
        <x:v>1.6273780534774882</x:v>
      </x:c>
      <x:c r="AM1578" s="35" t="str">
        <x:f t="shared" ref="AM1578:AM1641" si="942">IF(AK1578,AD1578/AL1578-1,"")</x:f>
      </x:c>
      <x:c r="AN1578" s="34">
        <x:f t="shared" si="923"/>
        <x:v>1.6567722489410883</x:v>
      </x:c>
      <x:c r="AO1578" s="35" t="n">
        <x:f t="shared" ref="AO1578:AO1641" si="943">AD1578/AN1578-1</x:f>
        <x:v>0</x:v>
      </x:c>
      <x:c r="AP1578" s="31" t="n">
        <x:f t="shared" ref="AP1578:AP1641" si="944">IFERROR(SUM(Z1578:AC1578)/AD1578,0)</x:f>
        <x:v>1</x:v>
      </x:c>
      <x:c r="AQ1578" s="26" t="b">
        <x:f t="shared" ref="AQ1578:AQ1641" si="945">AND(B1578&gt;0,C1578&gt;0,D1578&gt;0,E1578&gt;0)</x:f>
        <x:v>1</x:v>
      </x:c>
    </x:row>
    <x:row r="1579">
      <x:c r="A1579" s="30" t="n">
        <x:f>'净值底稿'!A1541</x:f>
        <x:v>46155</x:v>
      </x:c>
      <x:c r="B1579" s="32" t="n">
        <x:f>'净值底稿'!F1541</x:f>
        <x:v>5.487826823404975</x:v>
      </x:c>
      <x:c r="C1579" s="32" t="n">
        <x:f>'净值底稿'!O1541</x:f>
        <x:v>2.210530829444099</x:v>
      </x:c>
      <x:c r="D1579" s="32" t="n">
        <x:f>'净值底稿'!P1541</x:f>
        <x:v>1.7789</x:v>
      </x:c>
      <x:c r="E1579" s="32" t="n">
        <x:f>'净值底稿'!Q1541</x:f>
        <x:v>3.5707</x:v>
      </x:c>
      <x:c r="F1579" s="33" t="n">
        <x:f t="shared" ref="F1579:F1642" si="946">IFERROR(B1579/B1578-1,0)</x:f>
        <x:v>0.026297934595871153</x:v>
      </x:c>
      <x:c r="G1579" s="33" t="n">
        <x:f t="shared" ref="G1579:G1642" si="947">IFERROR(C1579/C1578-1,0)</x:f>
        <x:v>0.013562368527306745</x:v>
      </x:c>
      <x:c r="H1579" s="33" t="n">
        <x:f t="shared" ref="H1579:H1642" si="948">IFERROR(D1579/D1578-1,0)</x:f>
        <x:v>0.0004499184522803734</x:v>
      </x:c>
      <x:c r="I1579" s="33" t="n">
        <x:f t="shared" ref="I1579:I1642" si="949">IFERROR(E1579/E1578-1,0)</x:f>
        <x:v>0.0008689314945622417</x:v>
      </x:c>
      <x:c r="J1579" s="34" t="n">
        <x:f t="shared" ref="J1579:J1642" si="950">Z1578*(1+F1579)</x:f>
        <x:v>0.22418496399745624</x:v>
      </x:c>
      <x:c r="K1579" s="34" t="n">
        <x:f t="shared" ref="K1579:K1642" si="951">AA1578*(1+G1579)</x:f>
        <x:v>0.18314913191710938</x:v>
      </x:c>
      <x:c r="L1579" s="34" t="n">
        <x:f t="shared" ref="L1579:L1642" si="952">AB1578*(1+H1579)</x:f>
        <x:v>1.0941722426259786</x:v>
      </x:c>
      <x:c r="M1579" s="34" t="n">
        <x:f t="shared" ref="M1579:M1642" si="953">AC1578*(1+I1579)</x:f>
        <x:v>0.16409567233057268</x:v>
      </x:c>
      <x:c r="N1579" s="34">
        <x:f t="shared" si="924"/>
        <x:v>1.6656020108711167</x:v>
      </x:c>
      <x:c r="O1579" s="35">
        <x:f t="shared" si="925"/>
        <x:v>0.2445566787599687</x:v>
      </x:c>
      <x:c r="P1579" s="26" t="b">
        <x:f t="shared" si="926"/>
        <x:v>0</x:v>
      </x:c>
      <x:c r="Q1579" s="26" t="b">
        <x:f t="shared" si="927"/>
        <x:v>0</x:v>
      </x:c>
      <x:c r="R1579" s="26" t="b">
        <x:f t="shared" si="928"/>
        <x:v>0</x:v>
      </x:c>
      <x:c r="S1579" s="26" t="b">
        <x:f t="shared" ref="S1579:S1642" si="954">AND(OR(P1579,Q1579,R1579),A1579-AH1578&gt;$E$8)</x:f>
        <x:v>0</x:v>
      </x:c>
      <x:c r="T1579" s="26" t="str">
        <x:f t="shared" ref="T1579:T1642" si="955">IF(NOT(OR(P1579,Q1579,R1579)),"不调",IF(NOT(S1579),"间隔规则跳过",IF(P1579,"年末+季度",IF(AND(Q1579,R1579),"季度+动态",IF(Q1579,"季度","动态")))))</x:f>
        <x:v>不调</x:v>
      </x:c>
      <x:c r="U1579" s="34">
        <x:f t="shared" si="929"/>
        <x:v>0.22418496399745624</x:v>
      </x:c>
      <x:c r="V1579" s="34">
        <x:f t="shared" si="930"/>
        <x:v>0.18314913191710938</x:v>
      </x:c>
      <x:c r="W1579" s="34">
        <x:f t="shared" si="931"/>
        <x:v>1.0941722426259786</x:v>
      </x:c>
      <x:c r="X1579" s="34">
        <x:f t="shared" si="932"/>
        <x:v>0.16409567233057268</x:v>
      </x:c>
      <x:c r="Y1579" s="34" t="n">
        <x:f t="shared" ref="Y1579:Y1642" si="956">POWER(1-$H$5,(A1579-A1578)/$H$8)</x:f>
        <x:v>0.9999862671029998</x:v>
      </x:c>
      <x:c r="Z1579" s="34">
        <x:f t="shared" si="933"/>
        <x:v>0.22418188528843666</x:v>
      </x:c>
      <x:c r="AA1579" s="34">
        <x:f t="shared" si="934"/>
        <x:v>0.18314661674894508</x:v>
      </x:c>
      <x:c r="AB1579" s="34">
        <x:f t="shared" si="935"/>
        <x:v>1.0941572164712701</x:v>
      </x:c>
      <x:c r="AC1579" s="34">
        <x:f t="shared" si="936"/>
        <x:v>0.16409341882160638</x:v>
      </x:c>
      <x:c r="AD1579" s="34">
        <x:f t="shared" si="937"/>
        <x:v>1.6655791373302582</x:v>
      </x:c>
      <x:c r="AE1579" s="34" t="n">
        <x:f t="shared" ref="AE1579:AE1642" si="957">MAX(AE1578,AD1579)</x:f>
        <x:v>1.6655791373302582</x:v>
      </x:c>
      <x:c r="AF1579" s="33">
        <x:f t="shared" si="938"/>
        <x:v>0</x:v>
      </x:c>
      <x:c r="AG1579" s="33" t="n">
        <x:f t="shared" ref="AG1579:AG1642" si="958">AD1579/AD1578-1</x:f>
        <x:v>0.005315690430473197</x:v>
      </x:c>
      <x:c r="AH1579" s="30" t="n">
        <x:f t="shared" ref="AH1579:AH1642" si="959">IF(OR(T1579="年末+季度",T1579="季度+动态",T1579="季度",T1579="动态"),A1579,AH1578)</x:f>
        <x:v>46112</x:v>
      </x:c>
      <x:c r="AI1579" s="36">
        <x:f t="shared" si="939"/>
        <x:v>2026</x:v>
      </x:c>
      <x:c r="AJ1579" s="36">
        <x:f t="shared" si="940"/>
        <x:v>5</x:v>
      </x:c>
      <x:c r="AK1579" s="26">
        <x:f t="shared" si="941"/>
        <x:v>0</x:v>
      </x:c>
      <x:c r="AL1579" s="34" t="n">
        <x:f t="shared" ref="AL1579:AL1642" si="960">IF(AK1578,AD1578,AL1578)</x:f>
        <x:v>1.6273780534774882</x:v>
      </x:c>
      <x:c r="AM1579" s="35" t="str">
        <x:f t="shared" si="942"/>
      </x:c>
      <x:c r="AN1579" s="34" t="n">
        <x:f t="shared" ref="AN1579:AN1642" si="961">IF(AI1579&lt;&gt;AI1578,AD1579,MAX(AN1578,AD1579))</x:f>
        <x:v>1.6655791373302582</x:v>
      </x:c>
      <x:c r="AO1579" s="35">
        <x:f t="shared" si="943"/>
        <x:v>0</x:v>
      </x:c>
      <x:c r="AP1579" s="31">
        <x:f t="shared" si="944"/>
        <x:v>1</x:v>
      </x:c>
      <x:c r="AQ1579" s="26" t="b">
        <x:f t="shared" si="945"/>
        <x:v>1</x:v>
      </x:c>
    </x:row>
    <x:row r="1580">
      <x:c r="A1580" s="30" t="n">
        <x:f>'净值底稿'!A1542</x:f>
        <x:v>46156</x:v>
      </x:c>
      <x:c r="B1580" s="32" t="n">
        <x:f>'净值底稿'!F1542</x:f>
        <x:v>5.338683441782425</x:v>
      </x:c>
      <x:c r="C1580" s="32" t="n">
        <x:f>'净值底稿'!O1542</x:f>
        <x:v>2.1687113870436616</x:v>
      </x:c>
      <x:c r="D1580" s="32" t="n">
        <x:f>'净值底稿'!P1542</x:f>
        <x:v>1.7784</x:v>
      </x:c>
      <x:c r="E1580" s="32" t="n">
        <x:f>'净值底稿'!Q1542</x:f>
        <x:v>3.5659</x:v>
      </x:c>
      <x:c r="F1580" s="33">
        <x:f t="shared" si="946"/>
        <x:v>-2.7177129749515805E-2</x:v>
      </x:c>
      <x:c r="G1580" s="33">
        <x:f t="shared" si="947"/>
        <x:v>-1.8918280552076339E-2</x:v>
      </x:c>
      <x:c r="H1580" s="33">
        <x:f t="shared" si="948"/>
        <x:v>-2.8107257293830124E-4</x:v>
      </x:c>
      <x:c r="I1580" s="33">
        <x:f t="shared" si="949"/>
        <x:v>-1.3442742319432766E-3</x:v>
      </x:c>
      <x:c r="J1580" s="34">
        <x:f t="shared" si="950"/>
        <x:v>0.21808926510446175</x:v>
      </x:c>
      <x:c r="K1580" s="34">
        <x:f t="shared" si="951"/>
        <x:v>0.17968179767112494</x:v>
      </x:c>
      <x:c r="L1580" s="34">
        <x:f t="shared" si="952"/>
        <x:v>1.0938496788872374</x:v>
      </x:c>
      <x:c r="M1580" s="34">
        <x:f t="shared" si="953"/>
        <x:v>0.16387283226705301</x:v>
      </x:c>
      <x:c r="N1580" s="34">
        <x:f t="shared" si="924"/>
        <x:v>1.6554935739298773</x:v>
      </x:c>
      <x:c r="O1580" s="35">
        <x:f t="shared" si="925"/>
        <x:v>0.24027339582559765</x:v>
      </x:c>
      <x:c r="P1580" s="26" t="b">
        <x:f t="shared" si="926"/>
        <x:v>0</x:v>
      </x:c>
      <x:c r="Q1580" s="26" t="b">
        <x:f t="shared" si="927"/>
        <x:v>0</x:v>
      </x:c>
      <x:c r="R1580" s="26" t="b">
        <x:f t="shared" si="928"/>
        <x:v>0</x:v>
      </x:c>
      <x:c r="S1580" s="26" t="b">
        <x:f t="shared" si="954"/>
        <x:v>0</x:v>
      </x:c>
      <x:c r="T1580" s="26" t="str">
        <x:f t="shared" si="955"/>
        <x:v>不调</x:v>
      </x:c>
      <x:c r="U1580" s="34">
        <x:f t="shared" si="929"/>
        <x:v>0.21808926510446175</x:v>
      </x:c>
      <x:c r="V1580" s="34">
        <x:f t="shared" si="930"/>
        <x:v>0.17968179767112494</x:v>
      </x:c>
      <x:c r="W1580" s="34">
        <x:f t="shared" si="931"/>
        <x:v>1.0938496788872374</x:v>
      </x:c>
      <x:c r="X1580" s="34">
        <x:f t="shared" si="932"/>
        <x:v>0.16387283226705301</x:v>
      </x:c>
      <x:c r="Y1580" s="34">
        <x:f t="shared" si="956"/>
        <x:v>0.99998626710299976</x:v>
      </x:c>
      <x:c r="Z1580" s="34">
        <x:f t="shared" si="933"/>
        <x:v>0.2180862701070472</x:v>
      </x:c>
      <x:c r="AA1580" s="34">
        <x:f t="shared" si="934"/>
        <x:v>0.17967933011950471</x:v>
      </x:c>
      <x:c r="AB1580" s="34">
        <x:f t="shared" si="935"/>
        <x:v>1.0938346571622635</x:v>
      </x:c>
      <x:c r="AC1580" s="34">
        <x:f t="shared" si="936"/>
        <x:v>0.16387058181832637</x:v>
      </x:c>
      <x:c r="AD1580" s="34">
        <x:f t="shared" si="937"/>
        <x:v>1.6554708392071418</x:v>
      </x:c>
      <x:c r="AE1580" s="34">
        <x:f t="shared" si="957"/>
        <x:v>1.6655791373302582</x:v>
      </x:c>
      <x:c r="AF1580" s="33">
        <x:f t="shared" si="938"/>
        <x:v>-6.0689389633680202E-3</x:v>
      </x:c>
      <x:c r="AG1580" s="33">
        <x:f t="shared" si="958"/>
        <x:v>-6.0689389633680202E-3</x:v>
      </x:c>
      <x:c r="AH1580" s="30">
        <x:f t="shared" si="959"/>
        <x:v>46112</x:v>
      </x:c>
      <x:c r="AI1580" s="36">
        <x:f t="shared" si="939"/>
        <x:v>2026</x:v>
      </x:c>
      <x:c r="AJ1580" s="36">
        <x:f t="shared" si="940"/>
        <x:v>5</x:v>
      </x:c>
      <x:c r="AK1580" s="26">
        <x:f t="shared" si="941"/>
        <x:v>0</x:v>
      </x:c>
      <x:c r="AL1580" s="34">
        <x:f t="shared" si="960"/>
        <x:v>1.6273780534774882</x:v>
      </x:c>
      <x:c r="AM1580" s="35" t="str">
        <x:f t="shared" si="942"/>
      </x:c>
      <x:c r="AN1580" s="34">
        <x:f t="shared" si="961"/>
        <x:v>1.6655791373302582</x:v>
      </x:c>
      <x:c r="AO1580" s="35">
        <x:f t="shared" si="943"/>
        <x:v>-6.0689389633680202E-3</x:v>
      </x:c>
      <x:c r="AP1580" s="31">
        <x:f t="shared" si="944"/>
        <x:v>1</x:v>
      </x:c>
      <x:c r="AQ1580" s="26" t="b">
        <x:f t="shared" si="945"/>
        <x:v>1</x:v>
      </x:c>
    </x:row>
    <x:row r="1581">
      <x:c r="A1581" s="30" t="n">
        <x:f>'净值底稿'!A1543</x:f>
        <x:v>46157</x:v>
      </x:c>
      <x:c r="B1581" s="32" t="n">
        <x:f>'净值底稿'!F1543</x:f>
        <x:v>5.2551091968561</x:v>
      </x:c>
      <x:c r="C1581" s="32" t="n">
        <x:f>'净值底稿'!O1543</x:f>
        <x:v>2.144763054214237</x:v>
      </x:c>
      <x:c r="D1581" s="32" t="n">
        <x:f>'净值底稿'!P1543</x:f>
        <x:v>1.7781</x:v>
      </x:c>
      <x:c r="E1581" s="32" t="n">
        <x:f>'净值底稿'!Q1543</x:f>
        <x:v>3.4885</x:v>
      </x:c>
      <x:c r="F1581" s="33">
        <x:f t="shared" si="946"/>
        <x:v>-1.565446721793684E-2</x:v>
      </x:c>
      <x:c r="G1581" s="33">
        <x:f t="shared" si="947"/>
        <x:v>-1.1042655547666258E-2</x:v>
      </x:c>
      <x:c r="H1581" s="33">
        <x:f t="shared" si="948"/>
        <x:v>-1.6869095816463009E-4</x:v>
      </x:c>
      <x:c r="I1581" s="33">
        <x:f t="shared" si="949"/>
        <x:v>-2.1705600269216752E-2</x:v>
      </x:c>
      <x:c r="J1581" s="34">
        <x:f t="shared" si="950"/>
        <x:v>0.21467224574097432</x:v>
      </x:c>
      <x:c r="K1581" s="34">
        <x:f t="shared" si="951"/>
        <x:v>0.17769519316795959</x:v>
      </x:c>
      <x:c r="L1581" s="34">
        <x:f t="shared" si="952"/>
        <x:v>1.0936501371458731</x:v>
      </x:c>
      <x:c r="M1581" s="34">
        <x:f t="shared" si="953"/>
        <x:v>0.16031367247349379</x:v>
      </x:c>
      <x:c r="N1581" s="34">
        <x:f t="shared" si="924"/>
        <x:v>1.6463312485283006</x:v>
      </x:c>
      <x:c r="O1581" s="35">
        <x:f t="shared" si="925"/>
        <x:v>0.23832836755038309</x:v>
      </x:c>
      <x:c r="P1581" s="26" t="b">
        <x:f t="shared" si="926"/>
        <x:v>0</x:v>
      </x:c>
      <x:c r="Q1581" s="26" t="b">
        <x:f t="shared" si="927"/>
        <x:v>0</x:v>
      </x:c>
      <x:c r="R1581" s="26" t="b">
        <x:f t="shared" si="928"/>
        <x:v>0</x:v>
      </x:c>
      <x:c r="S1581" s="26" t="b">
        <x:f t="shared" si="954"/>
        <x:v>0</x:v>
      </x:c>
      <x:c r="T1581" s="26" t="str">
        <x:f t="shared" si="955"/>
        <x:v>不调</x:v>
      </x:c>
      <x:c r="U1581" s="34">
        <x:f t="shared" si="929"/>
        <x:v>0.21467224574097432</x:v>
      </x:c>
      <x:c r="V1581" s="34">
        <x:f t="shared" si="930"/>
        <x:v>0.17769519316795959</x:v>
      </x:c>
      <x:c r="W1581" s="34">
        <x:f t="shared" si="931"/>
        <x:v>1.0936501371458731</x:v>
      </x:c>
      <x:c r="X1581" s="34">
        <x:f t="shared" si="932"/>
        <x:v>0.16031367247349379</x:v>
      </x:c>
      <x:c r="Y1581" s="34">
        <x:f t="shared" si="956"/>
        <x:v>0.99998626710299976</x:v>
      </x:c>
      <x:c r="Z1581" s="34">
        <x:f t="shared" si="933"/>
        <x:v>0.21466929766913476</x:v>
      </x:c>
      <x:c r="AA1581" s="34">
        <x:f t="shared" si="934"/>
        <x:v>0.17769275289817438</x:v>
      </x:c>
      <x:c r="AB1581" s="34">
        <x:f t="shared" si="935"/>
        <x:v>1.0936351181611854</x:v>
      </x:c>
      <x:c r="AC1581" s="34">
        <x:f t="shared" si="936"/>
        <x:v>0.16031147090234199</x:v>
      </x:c>
      <x:c r="AD1581" s="34">
        <x:f t="shared" si="937"/>
        <x:v>1.6463086396308366</x:v>
      </x:c>
      <x:c r="AE1581" s="34">
        <x:f t="shared" si="957"/>
        <x:v>1.6655791373302582</x:v>
      </x:c>
      <x:c r="AF1581" s="33">
        <x:f t="shared" si="938"/>
        <x:v>-1.1569848149221018E-2</x:v>
      </x:c>
      <x:c r="AG1581" s="33">
        <x:f t="shared" si="958"/>
        <x:v>-5.5344977146762897E-3</x:v>
      </x:c>
      <x:c r="AH1581" s="30">
        <x:f t="shared" si="959"/>
        <x:v>46112</x:v>
      </x:c>
      <x:c r="AI1581" s="36">
        <x:f t="shared" si="939"/>
        <x:v>2026</x:v>
      </x:c>
      <x:c r="AJ1581" s="36">
        <x:f t="shared" si="940"/>
        <x:v>5</x:v>
      </x:c>
      <x:c r="AK1581" s="26">
        <x:f t="shared" si="941"/>
        <x:v>0</x:v>
      </x:c>
      <x:c r="AL1581" s="34">
        <x:f t="shared" si="960"/>
        <x:v>1.6273780534774882</x:v>
      </x:c>
      <x:c r="AM1581" s="35" t="str">
        <x:f t="shared" si="942"/>
      </x:c>
      <x:c r="AN1581" s="34">
        <x:f t="shared" si="961"/>
        <x:v>1.6655791373302582</x:v>
      </x:c>
      <x:c r="AO1581" s="35">
        <x:f t="shared" si="943"/>
        <x:v>-1.1569848149221018E-2</x:v>
      </x:c>
      <x:c r="AP1581" s="31">
        <x:f t="shared" si="944"/>
        <x:v>1</x:v>
      </x:c>
      <x:c r="AQ1581" s="26" t="b">
        <x:f t="shared" si="945"/>
        <x:v>1</x:v>
      </x:c>
    </x:row>
    <x:row r="1582">
      <x:c r="A1582" s="30" t="n">
        <x:f>'净值底稿'!A1544</x:f>
        <x:v>46160</x:v>
      </x:c>
      <x:c r="B1582" s="32" t="n">
        <x:f>'净值底稿'!F1544</x:f>
        <x:v>5.29813142890265</x:v>
      </x:c>
      <x:c r="C1582" s="32" t="n">
        <x:f>'净值底稿'!O1544</x:f>
        <x:v>2.152598380060174</x:v>
      </x:c>
      <x:c r="D1582" s="32" t="n">
        <x:f>'净值底稿'!P1544</x:f>
        <x:v>1.779</x:v>
      </x:c>
      <x:c r="E1582" s="32" t="n">
        <x:f>'净值底稿'!Q1544</x:f>
        <x:v>3.465</x:v>
      </x:c>
      <x:c r="F1582" s="33">
        <x:f t="shared" si="946"/>
        <x:v>8.1867436878928501E-3</x:v>
      </x:c>
      <x:c r="G1582" s="33">
        <x:f t="shared" si="947"/>
        <x:v>3.6532361141439207E-3</x:v>
      </x:c>
      <x:c r="H1582" s="33">
        <x:f t="shared" si="948"/>
        <x:v>5.0615825881550336E-4</x:v>
      </x:c>
      <x:c r="I1582" s="33">
        <x:f t="shared" si="949"/>
        <x:v>-6.7364196646123586E-3</x:v>
      </x:c>
      <x:c r="J1582" s="34">
        <x:f t="shared" si="950"/>
        <x:v>0.21642674018681193</x:v>
      </x:c>
      <x:c r="K1582" s="34">
        <x:f t="shared" si="951"/>
        <x:v>0.17834190648028364</x:v>
      </x:c>
      <x:c r="L1582" s="34">
        <x:f t="shared" si="952"/>
        <x:v>1.0941886706083734</x:v>
      </x:c>
      <x:c r="M1582" s="34">
        <x:f t="shared" si="953"/>
        <x:v>0.15923154555729252</x:v>
      </x:c>
      <x:c r="N1582" s="34">
        <x:f t="shared" si="924"/>
        <x:v>1.6481888628327617</x:v>
      </x:c>
      <x:c r="O1582" s="35">
        <x:f t="shared" si="925"/>
        <x:v>0.23951663281391308</x:v>
      </x:c>
      <x:c r="P1582" s="26" t="b">
        <x:f t="shared" si="926"/>
        <x:v>0</x:v>
      </x:c>
      <x:c r="Q1582" s="26" t="b">
        <x:f t="shared" si="927"/>
        <x:v>0</x:v>
      </x:c>
      <x:c r="R1582" s="26" t="b">
        <x:f t="shared" si="928"/>
        <x:v>0</x:v>
      </x:c>
      <x:c r="S1582" s="26" t="b">
        <x:f t="shared" si="954"/>
        <x:v>0</x:v>
      </x:c>
      <x:c r="T1582" s="26" t="str">
        <x:f t="shared" si="955"/>
        <x:v>不调</x:v>
      </x:c>
      <x:c r="U1582" s="34">
        <x:f t="shared" si="929"/>
        <x:v>0.21642674018681193</x:v>
      </x:c>
      <x:c r="V1582" s="34">
        <x:f t="shared" si="930"/>
        <x:v>0.17834190648028364</x:v>
      </x:c>
      <x:c r="W1582" s="34">
        <x:f t="shared" si="931"/>
        <x:v>1.0941886706083734</x:v>
      </x:c>
      <x:c r="X1582" s="34">
        <x:f t="shared" si="932"/>
        <x:v>0.15923154555729252</x:v>
      </x:c>
      <x:c r="Y1582" s="34">
        <x:f t="shared" si="956"/>
        <x:v>0.99995880187477393</x:v>
      </x:c>
      <x:c r="Z1582" s="34">
        <x:f t="shared" si="933"/>
        <x:v>0.21641782381086744</x:v>
      </x:c>
      <x:c r="AA1582" s="34">
        <x:f t="shared" si="934"/>
        <x:v>0.17833455912808741</x:v>
      </x:c>
      <x:c r="AB1582" s="34">
        <x:f t="shared" si="935"/>
        <x:v>1.0941435920865008</x:v>
      </x:c>
      <x:c r="AC1582" s="34">
        <x:f t="shared" si="936"/>
        <x:v>0.1592249855161387</x:v>
      </x:c>
      <x:c r="AD1582" s="34">
        <x:f t="shared" si="937"/>
        <x:v>1.6481209605415945</x:v>
      </x:c>
      <x:c r="AE1582" s="34">
        <x:f t="shared" si="957"/>
        <x:v>1.6655791373302582</x:v>
      </x:c>
      <x:c r="AF1582" s="33">
        <x:f t="shared" si="938"/>
        <x:v>-1.0481745596698122E-2</x:v>
      </x:c>
      <x:c r="AG1582" s="33">
        <x:f t="shared" si="958"/>
        <x:v>1.1008390936733115E-3</x:v>
      </x:c>
      <x:c r="AH1582" s="30">
        <x:f t="shared" si="959"/>
        <x:v>46112</x:v>
      </x:c>
      <x:c r="AI1582" s="36">
        <x:f t="shared" si="939"/>
        <x:v>2026</x:v>
      </x:c>
      <x:c r="AJ1582" s="36">
        <x:f t="shared" si="940"/>
        <x:v>5</x:v>
      </x:c>
      <x:c r="AK1582" s="26">
        <x:f t="shared" si="941"/>
        <x:v>0</x:v>
      </x:c>
      <x:c r="AL1582" s="34">
        <x:f t="shared" si="960"/>
        <x:v>1.6273780534774882</x:v>
      </x:c>
      <x:c r="AM1582" s="35" t="str">
        <x:f t="shared" si="942"/>
      </x:c>
      <x:c r="AN1582" s="34">
        <x:f t="shared" si="961"/>
        <x:v>1.6655791373302582</x:v>
      </x:c>
      <x:c r="AO1582" s="35">
        <x:f t="shared" si="943"/>
        <x:v>-1.0481745596698122E-2</x:v>
      </x:c>
      <x:c r="AP1582" s="31">
        <x:f t="shared" si="944"/>
        <x:v>1</x:v>
      </x:c>
      <x:c r="AQ1582" s="26" t="b">
        <x:f t="shared" si="945"/>
        <x:v>1</x:v>
      </x:c>
    </x:row>
    <x:row r="1583">
      <x:c r="A1583" s="30" t="n">
        <x:f>'净值底稿'!A1545</x:f>
        <x:v>46161</x:v>
      </x:c>
      <x:c r="B1583" s="32" t="n">
        <x:f>'净值底稿'!F1545</x:f>
        <x:v>5.2934987052260745</x:v>
      </x:c>
      <x:c r="C1583" s="32" t="n">
        <x:f>'净值底稿'!O1545</x:f>
        <x:v>2.1692501929907717</x:v>
      </x:c>
      <x:c r="D1583" s="32" t="n">
        <x:f>'净值底稿'!P1545</x:f>
        <x:v>1.7811</x:v>
      </x:c>
      <x:c r="E1583" s="32" t="n">
        <x:f>'净值底稿'!Q1545</x:f>
        <x:v>3.4601</x:v>
      </x:c>
      <x:c r="F1583" s="33">
        <x:f t="shared" si="946"/>
        <x:v>-8.7440708837516201E-4</x:v>
      </x:c>
      <x:c r="G1583" s="33">
        <x:f t="shared" si="947"/>
        <x:v>7.7356803223704862E-3</x:v>
      </x:c>
      <x:c r="H1583" s="33">
        <x:f t="shared" si="948"/>
        <x:v>1.1804384485665231E-3</x:v>
      </x:c>
      <x:c r="I1583" s="33">
        <x:f t="shared" si="949"/>
        <x:v>-1.4141414141413122E-3</x:v>
      </x:c>
      <x:c r="J1583" s="34">
        <x:f t="shared" si="950"/>
        <x:v>0.21622858653167648</x:v>
      </x:c>
      <x:c r="K1583" s="34">
        <x:f t="shared" si="951"/>
        <x:v>0.17971409826793316</x:v>
      </x:c>
      <x:c r="L1583" s="34">
        <x:f t="shared" si="952"/>
        <x:v>1.0954351612508524</x:v>
      </x:c>
      <x:c r="M1583" s="34">
        <x:f t="shared" si="953"/>
        <x:v>0.15899981886995429</x:v>
      </x:c>
      <x:c r="N1583" s="34">
        <x:f t="shared" si="924"/>
        <x:v>1.6503776649204163</x:v>
      </x:c>
      <x:c r="O1583" s="35">
        <x:f t="shared" si="925"/>
        <x:v>0.23991035095515706</x:v>
      </x:c>
      <x:c r="P1583" s="26" t="b">
        <x:f t="shared" si="926"/>
        <x:v>0</x:v>
      </x:c>
      <x:c r="Q1583" s="26" t="b">
        <x:f t="shared" si="927"/>
        <x:v>0</x:v>
      </x:c>
      <x:c r="R1583" s="26" t="b">
        <x:f t="shared" si="928"/>
        <x:v>0</x:v>
      </x:c>
      <x:c r="S1583" s="26" t="b">
        <x:f t="shared" si="954"/>
        <x:v>0</x:v>
      </x:c>
      <x:c r="T1583" s="26" t="str">
        <x:f t="shared" si="955"/>
        <x:v>不调</x:v>
      </x:c>
      <x:c r="U1583" s="34">
        <x:f t="shared" si="929"/>
        <x:v>0.21622858653167648</x:v>
      </x:c>
      <x:c r="V1583" s="34">
        <x:f t="shared" si="930"/>
        <x:v>0.17971409826793316</x:v>
      </x:c>
      <x:c r="W1583" s="34">
        <x:f t="shared" si="931"/>
        <x:v>1.0954351612508524</x:v>
      </x:c>
      <x:c r="X1583" s="34">
        <x:f t="shared" si="932"/>
        <x:v>0.15899981886995429</x:v>
      </x:c>
      <x:c r="Y1583" s="34">
        <x:f t="shared" si="956"/>
        <x:v>0.99998626710299976</x:v>
      </x:c>
      <x:c r="Z1583" s="34">
        <x:f t="shared" si="933"/>
        <x:v>0.21622561708676913</x:v>
      </x:c>
      <x:c r="AA1583" s="34">
        <x:f t="shared" si="934"/>
        <x:v>0.17971163027273215</x:v>
      </x:c>
      <x:c r="AB1583" s="34">
        <x:f t="shared" si="935"/>
        <x:v>1.0954201177526124</x:v>
      </x:c>
      <x:c r="AC1583" s="34">
        <x:f t="shared" si="936"/>
        <x:v>0.15899763534181868</x:v>
      </x:c>
      <x:c r="AD1583" s="34">
        <x:f t="shared" si="937"/>
        <x:v>1.6503550004539325</x:v>
      </x:c>
      <x:c r="AE1583" s="34">
        <x:f t="shared" si="957"/>
        <x:v>1.6655791373302582</x:v>
      </x:c>
      <x:c r="AF1583" s="33">
        <x:f t="shared" si="938"/>
        <x:v>-9.1404464279783992E-3</x:v>
      </x:c>
      <x:c r="AG1583" s="33">
        <x:f t="shared" si="958"/>
        <x:v>1.3555072508779631E-3</x:v>
      </x:c>
      <x:c r="AH1583" s="30">
        <x:f t="shared" si="959"/>
        <x:v>46112</x:v>
      </x:c>
      <x:c r="AI1583" s="36">
        <x:f t="shared" si="939"/>
        <x:v>2026</x:v>
      </x:c>
      <x:c r="AJ1583" s="36">
        <x:f t="shared" si="940"/>
        <x:v>5</x:v>
      </x:c>
      <x:c r="AK1583" s="26">
        <x:f t="shared" si="941"/>
        <x:v>0</x:v>
      </x:c>
      <x:c r="AL1583" s="34">
        <x:f t="shared" si="960"/>
        <x:v>1.6273780534774882</x:v>
      </x:c>
      <x:c r="AM1583" s="35" t="str">
        <x:f t="shared" si="942"/>
      </x:c>
      <x:c r="AN1583" s="34">
        <x:f t="shared" si="961"/>
        <x:v>1.6655791373302582</x:v>
      </x:c>
      <x:c r="AO1583" s="35">
        <x:f t="shared" si="943"/>
        <x:v>-9.1404464279783992E-3</x:v>
      </x:c>
      <x:c r="AP1583" s="31">
        <x:f t="shared" si="944"/>
        <x:v>1</x:v>
      </x:c>
      <x:c r="AQ1583" s="26" t="b">
        <x:f t="shared" si="945"/>
        <x:v>1</x:v>
      </x:c>
    </x:row>
    <x:row r="1584">
      <x:c r="A1584" s="30" t="n">
        <x:f>'净值底稿'!A1546</x:f>
        <x:v>46162</x:v>
      </x:c>
      <x:c r="B1584" s="32" t="n">
        <x:f>'净值底稿'!F1546</x:f>
        <x:v>5.367507121501</x:v>
      </x:c>
      <x:c r="C1584" s="32" t="n">
        <x:f>'净值底稿'!O1546</x:f>
        <x:v>2.1776475430450506</x:v>
      </x:c>
      <x:c r="D1584" s="32" t="n">
        <x:f>'净值底稿'!P1546</x:f>
        <x:v>1.7809</x:v>
      </x:c>
      <x:c r="E1584" s="32" t="n">
        <x:f>'净值底稿'!Q1546</x:f>
        <x:v>3.4146</x:v>
      </x:c>
      <x:c r="F1584" s="33">
        <x:f t="shared" si="946"/>
        <x:v>1.3981002054814784E-2</x:v>
      </x:c>
      <x:c r="G1584" s="33">
        <x:f t="shared" si="947"/>
        <x:v>3.8710841568263543E-3</x:v>
      </x:c>
      <x:c r="H1584" s="33">
        <x:f t="shared" si="948"/>
        <x:v>-1.1229015776770268E-4</x:v>
      </x:c>
      <x:c r="I1584" s="33">
        <x:f t="shared" si="949"/>
        <x:v>-1.3149908962168722E-2</x:v>
      </x:c>
      <x:c r="J1584" s="34">
        <x:f t="shared" si="950"/>
        <x:v>0.21924866788356284</x:v>
      </x:c>
      <x:c r="K1584" s="34">
        <x:f t="shared" si="951"/>
        <x:v>0.18040730911747838</x:v>
      </x:c>
      <x:c r="L1584" s="34">
        <x:f t="shared" si="952"/>
        <x:v>1.0952971128547679</x:v>
      </x:c>
      <x:c r="M1584" s="34">
        <x:f t="shared" si="953"/>
        <x:v>0.15690683091187366</x:v>
      </x:c>
      <x:c r="N1584" s="34">
        <x:f t="shared" si="924"/>
        <x:v>1.651859920767683</x:v>
      </x:c>
      <x:c r="O1584" s="35">
        <x:f t="shared" si="925"/>
        <x:v>0.24194301948757596</x:v>
      </x:c>
      <x:c r="P1584" s="26" t="b">
        <x:f t="shared" si="926"/>
        <x:v>0</x:v>
      </x:c>
      <x:c r="Q1584" s="26" t="b">
        <x:f t="shared" si="927"/>
        <x:v>0</x:v>
      </x:c>
      <x:c r="R1584" s="26" t="b">
        <x:f t="shared" si="928"/>
        <x:v>0</x:v>
      </x:c>
      <x:c r="S1584" s="26" t="b">
        <x:f t="shared" si="954"/>
        <x:v>0</x:v>
      </x:c>
      <x:c r="T1584" s="26" t="str">
        <x:f t="shared" si="955"/>
        <x:v>不调</x:v>
      </x:c>
      <x:c r="U1584" s="34">
        <x:f t="shared" si="929"/>
        <x:v>0.21924866788356284</x:v>
      </x:c>
      <x:c r="V1584" s="34">
        <x:f t="shared" si="930"/>
        <x:v>0.18040730911747838</x:v>
      </x:c>
      <x:c r="W1584" s="34">
        <x:f t="shared" si="931"/>
        <x:v>1.0952971128547679</x:v>
      </x:c>
      <x:c r="X1584" s="34">
        <x:f t="shared" si="932"/>
        <x:v>0.15690683091187366</x:v>
      </x:c>
      <x:c r="Y1584" s="34">
        <x:f t="shared" si="956"/>
        <x:v>0.99998626710299976</x:v>
      </x:c>
      <x:c r="Z1584" s="34">
        <x:f t="shared" si="933"/>
        <x:v>0.21924565696418935</x:v>
      </x:c>
      <x:c r="AA1584" s="34">
        <x:f t="shared" si="934"/>
        <x:v>0.18040483160248416</x:v>
      </x:c>
      <x:c r="AB1584" s="34">
        <x:f t="shared" si="935"/>
        <x:v>1.0952820712523323</x:v>
      </x:c>
      <x:c r="AC1584" s="34">
        <x:f t="shared" si="936"/>
        <x:v>0.15690467612652612</x:v>
      </x:c>
      <x:c r="AD1584" s="34">
        <x:f t="shared" si="937"/>
        <x:v>1.6518372359455318</x:v>
      </x:c>
      <x:c r="AE1584" s="34">
        <x:f t="shared" si="957"/>
        <x:v>1.6655791373302582</x:v>
      </x:c>
      <x:c r="AF1584" s="33">
        <x:f t="shared" si="938"/>
        <x:v>-8.250524443259577E-3</x:v>
      </x:c>
      <x:c r="AG1584" s="33">
        <x:f t="shared" si="958"/>
        <x:v>8.9813130580496114E-4</x:v>
      </x:c>
      <x:c r="AH1584" s="30">
        <x:f t="shared" si="959"/>
        <x:v>46112</x:v>
      </x:c>
      <x:c r="AI1584" s="36">
        <x:f t="shared" si="939"/>
        <x:v>2026</x:v>
      </x:c>
      <x:c r="AJ1584" s="36">
        <x:f t="shared" si="940"/>
        <x:v>5</x:v>
      </x:c>
      <x:c r="AK1584" s="26">
        <x:f t="shared" si="941"/>
        <x:v>0</x:v>
      </x:c>
      <x:c r="AL1584" s="34">
        <x:f t="shared" si="960"/>
        <x:v>1.6273780534774882</x:v>
      </x:c>
      <x:c r="AM1584" s="35" t="str">
        <x:f t="shared" si="942"/>
      </x:c>
      <x:c r="AN1584" s="34">
        <x:f t="shared" si="961"/>
        <x:v>1.6655791373302582</x:v>
      </x:c>
      <x:c r="AO1584" s="35">
        <x:f t="shared" si="943"/>
        <x:v>-8.250524443259577E-3</x:v>
      </x:c>
      <x:c r="AP1584" s="31">
        <x:f t="shared" si="944"/>
        <x:v>1</x:v>
      </x:c>
      <x:c r="AQ1584" s="26" t="b">
        <x:f t="shared" si="945"/>
        <x:v>1</x:v>
      </x:c>
    </x:row>
    <x:row r="1585">
      <x:c r="A1585" s="30" t="n">
        <x:f>'净值底稿'!A1547</x:f>
        <x:v>46163</x:v>
      </x:c>
      <x:c r="B1585" s="32" t="n">
        <x:f>'净值底稿'!F1547</x:f>
        <x:v>5.2354205504729</x:v>
      </x:c>
      <x:c r="C1585" s="32" t="n">
        <x:f>'净值底稿'!O1547</x:f>
        <x:v>2.116397556286483</x:v>
      </x:c>
      <x:c r="D1585" s="32" t="n">
        <x:f>'净值底稿'!P1547</x:f>
        <x:v>1.7809</x:v>
      </x:c>
      <x:c r="E1585" s="32" t="n">
        <x:f>'净值底稿'!Q1547</x:f>
        <x:v>3.4382</x:v>
      </x:c>
      <x:c r="F1585" s="33">
        <x:f t="shared" si="946"/>
        <x:v>-2.460855068063017E-2</x:v>
      </x:c>
      <x:c r="G1585" s="33">
        <x:f t="shared" si="947"/>
        <x:v>-2.8126675941746004E-2</x:v>
      </x:c>
      <x:c r="H1585" s="33">
        <x:f t="shared" si="948"/>
        <x:v>0</x:v>
      </x:c>
      <x:c r="I1585" s="33">
        <x:f t="shared" si="949"/>
        <x:v>6.9114976864055322E-3</x:v>
      </x:c>
      <x:c r="J1585" s="34">
        <x:f t="shared" si="950"/>
        <x:v>0.21385033910327805</x:v>
      </x:c>
      <x:c r="K1585" s="34">
        <x:f t="shared" si="951"/>
        <x:v>0.17533064336567583</x:v>
      </x:c>
      <x:c r="L1585" s="34">
        <x:f t="shared" si="952"/>
        <x:v>1.0952820712523323</x:v>
      </x:c>
      <x:c r="M1585" s="34">
        <x:f t="shared" si="953"/>
        <x:v>0.1579891224325608</x:v>
      </x:c>
      <x:c r="N1585" s="34">
        <x:f t="shared" si="924"/>
        <x:v>1.6424521761538471</x:v>
      </x:c>
      <x:c r="O1585" s="35">
        <x:f t="shared" si="925"/>
        <x:v>0.23695118075237012</x:v>
      </x:c>
      <x:c r="P1585" s="26" t="b">
        <x:f t="shared" si="926"/>
        <x:v>0</x:v>
      </x:c>
      <x:c r="Q1585" s="26" t="b">
        <x:f t="shared" si="927"/>
        <x:v>0</x:v>
      </x:c>
      <x:c r="R1585" s="26" t="b">
        <x:f t="shared" si="928"/>
        <x:v>0</x:v>
      </x:c>
      <x:c r="S1585" s="26" t="b">
        <x:f t="shared" si="954"/>
        <x:v>0</x:v>
      </x:c>
      <x:c r="T1585" s="26" t="str">
        <x:f t="shared" si="955"/>
        <x:v>不调</x:v>
      </x:c>
      <x:c r="U1585" s="34">
        <x:f t="shared" si="929"/>
        <x:v>0.21385033910327805</x:v>
      </x:c>
      <x:c r="V1585" s="34">
        <x:f t="shared" si="930"/>
        <x:v>0.17533064336567583</x:v>
      </x:c>
      <x:c r="W1585" s="34">
        <x:f t="shared" si="931"/>
        <x:v>1.0952820712523323</x:v>
      </x:c>
      <x:c r="X1585" s="34">
        <x:f t="shared" si="932"/>
        <x:v>0.1579891224325608</x:v>
      </x:c>
      <x:c r="Y1585" s="34">
        <x:f t="shared" si="956"/>
        <x:v>0.99998626710299976</x:v>
      </x:c>
      <x:c r="Z1585" s="34">
        <x:f t="shared" si="933"/>
        <x:v>0.21384740231859767</x:v>
      </x:c>
      <x:c r="AA1585" s="34">
        <x:f t="shared" si="934"/>
        <x:v>0.1753282355680095</x:v>
      </x:c>
      <x:c r="AB1585" s="34">
        <x:f t="shared" si="935"/>
        <x:v>1.0952670298564617</x:v>
      </x:c>
      <x:c r="AC1585" s="34">
        <x:f t="shared" si="936"/>
        <x:v>0.15798695278421529</x:v>
      </x:c>
      <x:c r="AD1585" s="34">
        <x:f t="shared" si="937"/>
        <x:v>1.6424296205272841</x:v>
      </x:c>
      <x:c r="AE1585" s="34">
        <x:f t="shared" si="957"/>
        <x:v>1.6655791373302582</x:v>
      </x:c>
      <x:c r="AF1585" s="33">
        <x:f t="shared" si="938"/>
        <x:v>-1.389877927990868E-2</x:v>
      </x:c>
      <x:c r="AG1585" s="33">
        <x:f t="shared" si="958"/>
        <x:v>-5.6952435830414094E-3</x:v>
      </x:c>
      <x:c r="AH1585" s="30">
        <x:f t="shared" si="959"/>
        <x:v>46112</x:v>
      </x:c>
      <x:c r="AI1585" s="36">
        <x:f t="shared" si="939"/>
        <x:v>2026</x:v>
      </x:c>
      <x:c r="AJ1585" s="36">
        <x:f t="shared" si="940"/>
        <x:v>5</x:v>
      </x:c>
      <x:c r="AK1585" s="26">
        <x:f t="shared" si="941"/>
        <x:v>0</x:v>
      </x:c>
      <x:c r="AL1585" s="34">
        <x:f t="shared" si="960"/>
        <x:v>1.6273780534774882</x:v>
      </x:c>
      <x:c r="AM1585" s="35" t="str">
        <x:f t="shared" si="942"/>
      </x:c>
      <x:c r="AN1585" s="34">
        <x:f t="shared" si="961"/>
        <x:v>1.6655791373302582</x:v>
      </x:c>
      <x:c r="AO1585" s="35">
        <x:f t="shared" si="943"/>
        <x:v>-1.389877927990868E-2</x:v>
      </x:c>
      <x:c r="AP1585" s="31">
        <x:f t="shared" si="944"/>
        <x:v>1</x:v>
      </x:c>
      <x:c r="AQ1585" s="26" t="b">
        <x:f t="shared" si="945"/>
        <x:v>1</x:v>
      </x:c>
    </x:row>
    <x:row r="1586">
      <x:c r="A1586" s="30" t="n">
        <x:f>'净值底稿'!A1548</x:f>
        <x:v>46164</x:v>
      </x:c>
      <x:c r="B1586" s="32" t="n">
        <x:f>'净值底稿'!F1548</x:f>
        <x:v>5.5571161918292</x:v>
      </x:c>
      <x:c r="C1586" s="32" t="n">
        <x:f>'净值底稿'!O1548</x:f>
        <x:v>2.1624072808444854</x:v>
      </x:c>
      <x:c r="D1586" s="32" t="n">
        <x:f>'净值底稿'!P1548</x:f>
        <x:v>1.7806</x:v>
      </x:c>
      <x:c r="E1586" s="32" t="n">
        <x:f>'净值底稿'!Q1548</x:f>
        <x:v>3.4394</x:v>
      </x:c>
      <x:c r="F1586" s="33">
        <x:f t="shared" si="946"/>
        <x:v>6.1445998130416291E-2</x:v>
      </x:c>
      <x:c r="G1586" s="33">
        <x:f t="shared" si="947"/>
        <x:v>2.1739641695075917E-2</x:v>
      </x:c>
      <x:c r="H1586" s="33">
        <x:f t="shared" si="948"/>
        <x:v>-1.6845415239485906E-4</x:v>
      </x:c>
      <x:c r="I1586" s="33">
        <x:f t="shared" si="949"/>
        <x:v>3.490198359605845E-4</x:v>
      </x:c>
      <x:c r="J1586" s="34">
        <x:f t="shared" si="950"/>
        <x:v>0.22698746940166059</x:v>
      </x:c>
      <x:c r="K1586" s="34">
        <x:f t="shared" si="951"/>
        <x:v>0.1791398085882879</x:v>
      </x:c>
      <x:c r="L1586" s="34">
        <x:f t="shared" si="952"/>
        <x:v>1.0950825275773013</x:v>
      </x:c>
      <x:c r="M1586" s="34">
        <x:f t="shared" si="953"/>
        <x:v>0.15804209336455996</x:v>
      </x:c>
      <x:c r="N1586" s="34">
        <x:f t="shared" si="924"/>
        <x:v>1.6592518989318097</x:v>
      </x:c>
      <x:c r="O1586" s="35">
        <x:f t="shared" si="925"/>
        <x:v>0.24476529347436904</x:v>
      </x:c>
      <x:c r="P1586" s="26" t="b">
        <x:f t="shared" si="926"/>
        <x:v>0</x:v>
      </x:c>
      <x:c r="Q1586" s="26" t="b">
        <x:f t="shared" si="927"/>
        <x:v>0</x:v>
      </x:c>
      <x:c r="R1586" s="26" t="b">
        <x:f t="shared" si="928"/>
        <x:v>0</x:v>
      </x:c>
      <x:c r="S1586" s="26" t="b">
        <x:f t="shared" si="954"/>
        <x:v>0</x:v>
      </x:c>
      <x:c r="T1586" s="26" t="str">
        <x:f t="shared" si="955"/>
        <x:v>不调</x:v>
      </x:c>
      <x:c r="U1586" s="34">
        <x:f t="shared" si="929"/>
        <x:v>0.22698746940166059</x:v>
      </x:c>
      <x:c r="V1586" s="34">
        <x:f t="shared" si="930"/>
        <x:v>0.1791398085882879</x:v>
      </x:c>
      <x:c r="W1586" s="34">
        <x:f t="shared" si="931"/>
        <x:v>1.0950825275773013</x:v>
      </x:c>
      <x:c r="X1586" s="34">
        <x:f t="shared" si="932"/>
        <x:v>0.15804209336455996</x:v>
      </x:c>
      <x:c r="Y1586" s="34">
        <x:f t="shared" si="956"/>
        <x:v>0.99998626710299976</x:v>
      </x:c>
      <x:c r="Z1586" s="34">
        <x:f t="shared" si="933"/>
        <x:v>0.22698435220612295</x:v>
      </x:c>
      <x:c r="AA1586" s="34">
        <x:f t="shared" si="934"/>
        <x:v>0.17913734847974791</x:v>
      </x:c>
      <x:c r="AB1586" s="34">
        <x:f t="shared" si="935"/>
        <x:v>1.0950674889217433</x:v>
      </x:c>
      <x:c r="AC1586" s="34">
        <x:f t="shared" si="936"/>
        <x:v>0.15803992298877009</x:v>
      </x:c>
      <x:c r="AD1586" s="34">
        <x:f t="shared" si="937"/>
        <x:v>1.6592291125963843</x:v>
      </x:c>
      <x:c r="AE1586" s="34">
        <x:f t="shared" si="957"/>
        <x:v>1.6655791373302582</x:v>
      </x:c>
      <x:c r="AF1586" s="33">
        <x:f t="shared" si="938"/>
        <x:v>-3.812502565355369E-3</x:v>
      </x:c>
      <x:c r="AG1586" s="33">
        <x:f t="shared" si="958"/>
        <x:v>1.0228439538070955E-2</x:v>
      </x:c>
      <x:c r="AH1586" s="30">
        <x:f t="shared" si="959"/>
        <x:v>46112</x:v>
      </x:c>
      <x:c r="AI1586" s="36">
        <x:f t="shared" si="939"/>
        <x:v>2026</x:v>
      </x:c>
      <x:c r="AJ1586" s="36">
        <x:f t="shared" si="940"/>
        <x:v>5</x:v>
      </x:c>
      <x:c r="AK1586" s="26">
        <x:f t="shared" si="941"/>
        <x:v>0</x:v>
      </x:c>
      <x:c r="AL1586" s="34">
        <x:f t="shared" si="960"/>
        <x:v>1.6273780534774882</x:v>
      </x:c>
      <x:c r="AM1586" s="35" t="str">
        <x:f t="shared" si="942"/>
      </x:c>
      <x:c r="AN1586" s="34">
        <x:f t="shared" si="961"/>
        <x:v>1.6655791373302582</x:v>
      </x:c>
      <x:c r="AO1586" s="35">
        <x:f t="shared" si="943"/>
        <x:v>-3.812502565355369E-3</x:v>
      </x:c>
      <x:c r="AP1586" s="31">
        <x:f t="shared" si="944"/>
        <x:v>1</x:v>
      </x:c>
      <x:c r="AQ1586" s="26" t="b">
        <x:f t="shared" si="945"/>
        <x:v>1</x:v>
      </x:c>
    </x:row>
    <x:row r="1587">
      <x:c r="A1587" s="30" t="n">
        <x:f>'净值底稿'!A1549</x:f>
        <x:v>46167</x:v>
      </x:c>
      <x:c r="B1587" s="32" t="n">
        <x:f>'净值底稿'!F1549</x:f>
        <x:v>5.75927759060875</x:v>
      </x:c>
      <x:c r="C1587" s="32" t="n">
        <x:f>'净值底稿'!O1549</x:f>
        <x:v>2.187446041486574</x:v>
      </x:c>
      <x:c r="D1587" s="32" t="n">
        <x:f>'净值底稿'!P1549</x:f>
        <x:v>1.7816</x:v>
      </x:c>
      <x:c r="E1587" s="32" t="n">
        <x:f>'净值底稿'!Q1549</x:f>
        <x:v>3.4561</x:v>
      </x:c>
      <x:c r="F1587" s="33">
        <x:f t="shared" si="946"/>
        <x:v>3.637883243772988E-2</x:v>
      </x:c>
      <x:c r="G1587" s="33">
        <x:f t="shared" si="947"/>
        <x:v>1.1579114103015042E-2</x:v>
      </x:c>
      <x:c r="H1587" s="33">
        <x:f t="shared" si="948"/>
        <x:v>5.6160844659114417E-4</x:v>
      </x:c>
      <x:c r="I1587" s="33">
        <x:f t="shared" si="949"/>
        <x:v>4.8554980519859292E-3</x:v>
      </x:c>
      <x:c r="J1587" s="34">
        <x:f t="shared" si="950"/>
        <x:v>0.23524177792101617</x:v>
      </x:c>
      <x:c r="K1587" s="34">
        <x:f t="shared" si="951"/>
        <x:v>0.18121160027790648</x:v>
      </x:c>
      <x:c r="L1587" s="34">
        <x:f t="shared" si="952"/>
        <x:v>1.0956824880731091</x:v>
      </x:c>
      <x:c r="M1587" s="34">
        <x:f t="shared" si="953"/>
        <x:v>0.15880728552697806</x:v>
      </x:c>
      <x:c r="N1587" s="34">
        <x:f t="shared" si="924"/>
        <x:v>1.6709431517990097</x:v>
      </x:c>
      <x:c r="O1587" s="35">
        <x:f t="shared" si="925"/>
        <x:v>0.24923252341083593</x:v>
      </x:c>
      <x:c r="P1587" s="26" t="b">
        <x:f t="shared" si="926"/>
        <x:v>0</x:v>
      </x:c>
      <x:c r="Q1587" s="26" t="b">
        <x:f t="shared" si="927"/>
        <x:v>0</x:v>
      </x:c>
      <x:c r="R1587" s="26" t="b">
        <x:f t="shared" si="928"/>
        <x:v>0</x:v>
      </x:c>
      <x:c r="S1587" s="26" t="b">
        <x:f t="shared" si="954"/>
        <x:v>0</x:v>
      </x:c>
      <x:c r="T1587" s="26" t="str">
        <x:f t="shared" si="955"/>
        <x:v>不调</x:v>
      </x:c>
      <x:c r="U1587" s="34">
        <x:f t="shared" si="929"/>
        <x:v>0.23524177792101617</x:v>
      </x:c>
      <x:c r="V1587" s="34">
        <x:f t="shared" si="930"/>
        <x:v>0.18121160027790648</x:v>
      </x:c>
      <x:c r="W1587" s="34">
        <x:f t="shared" si="931"/>
        <x:v>1.0956824880731091</x:v>
      </x:c>
      <x:c r="X1587" s="34">
        <x:f t="shared" si="932"/>
        <x:v>0.15880728552697806</x:v>
      </x:c>
      <x:c r="Y1587" s="34">
        <x:f t="shared" si="956"/>
        <x:v>0.99995880187477393</x:v>
      </x:c>
      <x:c r="Z1587" s="34">
        <x:f t="shared" si="933"/>
        <x:v>0.23523208640079096</x:v>
      </x:c>
      <x:c r="AA1587" s="34">
        <x:f t="shared" si="934"/>
        <x:v>0.18120413469970581</x:v>
      </x:c>
      <x:c r="AB1587" s="34">
        <x:f t="shared" si="935"/>
        <x:v>1.0956373480087573</x:v>
      </x:c>
      <x:c r="AC1587" s="34">
        <x:f t="shared" si="936"/>
        <x:v>0.15880074296454211</x:v>
      </x:c>
      <x:c r="AD1587" s="34">
        <x:f t="shared" si="937"/>
        <x:v>1.6708743120737963</x:v>
      </x:c>
      <x:c r="AE1587" s="34">
        <x:f t="shared" si="957"/>
        <x:v>1.6708743120737963</x:v>
      </x:c>
      <x:c r="AF1587" s="33">
        <x:f t="shared" si="938"/>
        <x:v>0</x:v>
      </x:c>
      <x:c r="AG1587" s="33">
        <x:f t="shared" si="958"/>
        <x:v>7.0184397013077771E-3</x:v>
      </x:c>
      <x:c r="AH1587" s="30">
        <x:f t="shared" si="959"/>
        <x:v>46112</x:v>
      </x:c>
      <x:c r="AI1587" s="36">
        <x:f t="shared" si="939"/>
        <x:v>2026</x:v>
      </x:c>
      <x:c r="AJ1587" s="36">
        <x:f t="shared" si="940"/>
        <x:v>5</x:v>
      </x:c>
      <x:c r="AK1587" s="26">
        <x:f t="shared" si="941"/>
        <x:v>0</x:v>
      </x:c>
      <x:c r="AL1587" s="34">
        <x:f t="shared" si="960"/>
        <x:v>1.6273780534774882</x:v>
      </x:c>
      <x:c r="AM1587" s="35" t="str">
        <x:f t="shared" si="942"/>
      </x:c>
      <x:c r="AN1587" s="34">
        <x:f t="shared" si="961"/>
        <x:v>1.6708743120737963</x:v>
      </x:c>
      <x:c r="AO1587" s="35">
        <x:f t="shared" si="943"/>
        <x:v>0</x:v>
      </x:c>
      <x:c r="AP1587" s="31">
        <x:f t="shared" si="944"/>
        <x:v>1</x:v>
      </x:c>
      <x:c r="AQ1587" s="26" t="b">
        <x:f t="shared" si="945"/>
        <x:v>1</x:v>
      </x:c>
    </x:row>
    <x:row r="1588">
      <x:c r="A1588" s="30" t="n">
        <x:f>'净值底稿'!A1550</x:f>
        <x:v>46168</x:v>
      </x:c>
      <x:c r="B1588" s="32" t="n">
        <x:f>'净值底稿'!F1550</x:f>
        <x:v>5.80589931457895</x:v>
      </x:c>
      <x:c r="C1588" s="32" t="n">
        <x:f>'净值底稿'!O1550</x:f>
        <x:v>2.1717042438569165</x:v>
      </x:c>
      <x:c r="D1588" s="32" t="n">
        <x:f>'净值底稿'!P1550</x:f>
        <x:v>1.7829</x:v>
      </x:c>
      <x:c r="E1588" s="32" t="n">
        <x:f>'净值底稿'!Q1550</x:f>
        <x:v>3.4393</x:v>
      </x:c>
      <x:c r="F1588" s="33">
        <x:f t="shared" si="946"/>
        <x:v>8.0950645695949675E-3</x:v>
      </x:c>
      <x:c r="G1588" s="33">
        <x:f t="shared" si="947"/>
        <x:v>-7.1964278574659923E-3</x:v>
      </x:c>
      <x:c r="H1588" s="33">
        <x:f t="shared" si="948"/>
        <x:v>7.2968118545113647E-4</x:v>
      </x:c>
      <x:c r="I1588" s="33">
        <x:f t="shared" si="949"/>
        <x:v>-4.8609704580308E-3</x:v>
      </x:c>
      <x:c r="J1588" s="34">
        <x:f t="shared" si="950"/>
        <x:v>0.23713630532904592</x:v>
      </x:c>
      <x:c r="K1588" s="34">
        <x:f t="shared" si="951"/>
        <x:v>0.17990011221686483</x:v>
      </x:c>
      <x:c r="L1588" s="34">
        <x:f t="shared" si="952"/>
        <x:v>1.096436813967677</x:v>
      </x:c>
      <x:c r="M1588" s="34">
        <x:f t="shared" si="953"/>
        <x:v>0.15802881724427811</x:v>
      </x:c>
      <x:c r="N1588" s="34">
        <x:f t="shared" si="924"/>
        <x:v>1.6715020487578658</x:v>
      </x:c>
      <x:c r="O1588" s="35">
        <x:f t="shared" si="925"/>
        <x:v>0.24949799963202005</x:v>
      </x:c>
      <x:c r="P1588" s="26" t="b">
        <x:f t="shared" si="926"/>
        <x:v>0</x:v>
      </x:c>
      <x:c r="Q1588" s="26" t="b">
        <x:f t="shared" si="927"/>
        <x:v>0</x:v>
      </x:c>
      <x:c r="R1588" s="26" t="b">
        <x:f t="shared" si="928"/>
        <x:v>0</x:v>
      </x:c>
      <x:c r="S1588" s="26" t="b">
        <x:f t="shared" si="954"/>
        <x:v>0</x:v>
      </x:c>
      <x:c r="T1588" s="26" t="str">
        <x:f t="shared" si="955"/>
        <x:v>不调</x:v>
      </x:c>
      <x:c r="U1588" s="34">
        <x:f t="shared" si="929"/>
        <x:v>0.23713630532904592</x:v>
      </x:c>
      <x:c r="V1588" s="34">
        <x:f t="shared" si="930"/>
        <x:v>0.17990011221686483</x:v>
      </x:c>
      <x:c r="W1588" s="34">
        <x:f t="shared" si="931"/>
        <x:v>1.096436813967677</x:v>
      </x:c>
      <x:c r="X1588" s="34">
        <x:f t="shared" si="932"/>
        <x:v>0.15802881724427811</x:v>
      </x:c>
      <x:c r="Y1588" s="34">
        <x:f t="shared" si="956"/>
        <x:v>0.99998626710299976</x:v>
      </x:c>
      <x:c r="Z1588" s="34">
        <x:f t="shared" si="933"/>
        <x:v>0.23713304876058983</x:v>
      </x:c>
      <x:c r="AA1588" s="34">
        <x:f t="shared" si="934"/>
        <x:v>0.17989764166715341</x:v>
      </x:c>
      <x:c r="AB1588" s="34">
        <x:f t="shared" si="935"/>
        <x:v>1.0964217567138435</x:v>
      </x:c>
      <x:c r="AC1588" s="34">
        <x:f t="shared" si="936"/>
        <x:v>0.15802664705080782</x:v>
      </x:c>
      <x:c r="AD1588" s="34">
        <x:f t="shared" si="937"/>
        <x:v>1.6714790941923945</x:v>
      </x:c>
      <x:c r="AE1588" s="34">
        <x:f t="shared" si="957"/>
        <x:v>1.6714790941923945</x:v>
      </x:c>
      <x:c r="AF1588" s="33">
        <x:f t="shared" si="938"/>
        <x:v>0</x:v>
      </x:c>
      <x:c r="AG1588" s="33">
        <x:f t="shared" si="958"/>
        <x:v>3.6195548296369395E-4</x:v>
      </x:c>
      <x:c r="AH1588" s="30">
        <x:f t="shared" si="959"/>
        <x:v>46112</x:v>
      </x:c>
      <x:c r="AI1588" s="36">
        <x:f t="shared" si="939"/>
        <x:v>2026</x:v>
      </x:c>
      <x:c r="AJ1588" s="36">
        <x:f t="shared" si="940"/>
        <x:v>5</x:v>
      </x:c>
      <x:c r="AK1588" s="26">
        <x:f t="shared" si="941"/>
        <x:v>0</x:v>
      </x:c>
      <x:c r="AL1588" s="34">
        <x:f t="shared" si="960"/>
        <x:v>1.6273780534774882</x:v>
      </x:c>
      <x:c r="AM1588" s="35" t="str">
        <x:f t="shared" si="942"/>
      </x:c>
      <x:c r="AN1588" s="34">
        <x:f t="shared" si="961"/>
        <x:v>1.6714790941923945</x:v>
      </x:c>
      <x:c r="AO1588" s="35">
        <x:f t="shared" si="943"/>
        <x:v>0</x:v>
      </x:c>
      <x:c r="AP1588" s="31">
        <x:f t="shared" si="944"/>
        <x:v>1</x:v>
      </x:c>
      <x:c r="AQ1588" s="26" t="b">
        <x:f t="shared" si="945"/>
        <x:v>1</x:v>
      </x:c>
    </x:row>
    <x:row r="1589">
      <x:c r="A1589" s="30" t="n">
        <x:f>'净值底稿'!A1551</x:f>
        <x:v>46169</x:v>
      </x:c>
      <x:c r="B1589" s="32" t="n">
        <x:f>'净值底稿'!F1551</x:f>
        <x:v>5.795841852049475</x:v>
      </x:c>
      <x:c r="C1589" s="32" t="n">
        <x:f>'净值底稿'!O1551</x:f>
        <x:v>2.138079693668213</x:v>
      </x:c>
      <x:c r="D1589" s="32" t="n">
        <x:f>'净值底稿'!P1551</x:f>
        <x:v>1.7844</x:v>
      </x:c>
      <x:c r="E1589" s="32" t="n">
        <x:f>'净值底稿'!Q1551</x:f>
        <x:v>3.4064</x:v>
      </x:c>
      <x:c r="F1589" s="33">
        <x:f t="shared" si="946"/>
        <x:v>-1.7322833181450115E-3</x:v>
      </x:c>
      <x:c r="G1589" s="33">
        <x:f t="shared" si="947"/>
        <x:v>-1.5483024580265514E-2</x:v>
      </x:c>
      <x:c r="H1589" s="33">
        <x:f t="shared" si="948"/>
        <x:v>8.4132592966512654E-4</x:v>
      </x:c>
      <x:c r="I1589" s="33">
        <x:f t="shared" si="949"/>
        <x:v>-9.5659000377983361E-3</x:v>
      </x:c>
      <x:c r="J1589" s="34">
        <x:f t="shared" si="950"/>
        <x:v>0.236722267136041</x:v>
      </x:c>
      <x:c r="K1589" s="34">
        <x:f t="shared" si="951"/>
        <x:v>0.17711228205928908</x:v>
      </x:c>
      <x:c r="L1589" s="34">
        <x:f t="shared" si="952"/>
        <x:v>1.0973442047676158</x:v>
      </x:c>
      <x:c r="M1589" s="34">
        <x:f t="shared" si="953"/>
        <x:v>0.15651497994181135</x:v>
      </x:c>
      <x:c r="N1589" s="34">
        <x:f t="shared" si="924"/>
        <x:v>1.6676937339047573</x:v>
      </x:c>
      <x:c r="O1589" s="35">
        <x:f t="shared" si="925"/>
        <x:v>0.24814781082517659</x:v>
      </x:c>
      <x:c r="P1589" s="26" t="b">
        <x:f t="shared" si="926"/>
        <x:v>0</x:v>
      </x:c>
      <x:c r="Q1589" s="26" t="b">
        <x:f t="shared" si="927"/>
        <x:v>0</x:v>
      </x:c>
      <x:c r="R1589" s="26" t="b">
        <x:f t="shared" si="928"/>
        <x:v>0</x:v>
      </x:c>
      <x:c r="S1589" s="26" t="b">
        <x:f t="shared" si="954"/>
        <x:v>0</x:v>
      </x:c>
      <x:c r="T1589" s="26" t="str">
        <x:f t="shared" si="955"/>
        <x:v>不调</x:v>
      </x:c>
      <x:c r="U1589" s="34">
        <x:f t="shared" si="929"/>
        <x:v>0.236722267136041</x:v>
      </x:c>
      <x:c r="V1589" s="34">
        <x:f t="shared" si="930"/>
        <x:v>0.17711228205928908</x:v>
      </x:c>
      <x:c r="W1589" s="34">
        <x:f t="shared" si="931"/>
        <x:v>1.0973442047676158</x:v>
      </x:c>
      <x:c r="X1589" s="34">
        <x:f t="shared" si="932"/>
        <x:v>0.15651497994181135</x:v>
      </x:c>
      <x:c r="Y1589" s="34">
        <x:f t="shared" si="956"/>
        <x:v>0.99998626710299976</x:v>
      </x:c>
      <x:c r="Z1589" s="34">
        <x:f t="shared" si="933"/>
        <x:v>0.23671901625352876</x:v>
      </x:c>
      <x:c r="AA1589" s="34">
        <x:f t="shared" si="934"/>
        <x:v>0.1771098497945621</x:v>
      </x:c>
      <x:c r="AB1589" s="34">
        <x:f t="shared" si="935"/>
        <x:v>1.0973291350526779</x:v>
      </x:c>
      <x:c r="AC1589" s="34">
        <x:f t="shared" si="936"/>
        <x:v>0.15651283053771281</x:v>
      </x:c>
      <x:c r="AD1589" s="34">
        <x:f t="shared" si="937"/>
        <x:v>1.6676708316384816</x:v>
      </x:c>
      <x:c r="AE1589" s="34">
        <x:f t="shared" si="957"/>
        <x:v>1.6714790941923945</x:v>
      </x:c>
      <x:c r="AF1589" s="33">
        <x:f t="shared" si="938"/>
        <x:v>-2.2783788126006232E-3</x:v>
      </x:c>
      <x:c r="AG1589" s="33">
        <x:f t="shared" si="958"/>
        <x:v>-2.2783788126006232E-3</x:v>
      </x:c>
      <x:c r="AH1589" s="30">
        <x:f t="shared" si="959"/>
        <x:v>46112</x:v>
      </x:c>
      <x:c r="AI1589" s="36">
        <x:f t="shared" si="939"/>
        <x:v>2026</x:v>
      </x:c>
      <x:c r="AJ1589" s="36">
        <x:f t="shared" si="940"/>
        <x:v>5</x:v>
      </x:c>
      <x:c r="AK1589" s="26">
        <x:f t="shared" si="941"/>
        <x:v>0</x:v>
      </x:c>
      <x:c r="AL1589" s="34">
        <x:f t="shared" si="960"/>
        <x:v>1.6273780534774882</x:v>
      </x:c>
      <x:c r="AM1589" s="35" t="str">
        <x:f t="shared" si="942"/>
      </x:c>
      <x:c r="AN1589" s="34">
        <x:f t="shared" si="961"/>
        <x:v>1.6714790941923945</x:v>
      </x:c>
      <x:c r="AO1589" s="35">
        <x:f t="shared" si="943"/>
        <x:v>-2.2783788126006232E-3</x:v>
      </x:c>
      <x:c r="AP1589" s="31">
        <x:f t="shared" si="944"/>
        <x:v>1</x:v>
      </x:c>
      <x:c r="AQ1589" s="26" t="b">
        <x:f t="shared" si="945"/>
        <x:v>1</x:v>
      </x:c>
    </x:row>
    <x:row r="1590">
      <x:c r="A1590" s="30" t="n">
        <x:f>'净值底稿'!A1552</x:f>
        <x:v>46170</x:v>
      </x:c>
      <x:c r="B1590" s="32" t="n">
        <x:f>'净值底稿'!F1552</x:f>
        <x:v>5.9539792756904255</x:v>
      </x:c>
      <x:c r="C1590" s="32" t="n">
        <x:f>'净值底稿'!O1552</x:f>
        <x:v>2.1550701161582375</x:v>
      </x:c>
      <x:c r="D1590" s="32" t="n">
        <x:f>'净值底稿'!P1552</x:f>
        <x:v>1.785</x:v>
      </x:c>
      <x:c r="E1590" s="32" t="n">
        <x:f>'净值底稿'!Q1552</x:f>
        <x:v>3.3344</x:v>
      </x:c>
      <x:c r="F1590" s="33">
        <x:f t="shared" si="946"/>
        <x:v>2.7284633997566976E-2</x:v>
      </x:c>
      <x:c r="G1590" s="33">
        <x:f t="shared" si="947"/>
        <x:v>7.9465805415674939E-3</x:v>
      </x:c>
      <x:c r="H1590" s="33">
        <x:f t="shared" si="948"/>
        <x:v>3.3624747814386957E-4</x:v>
      </x:c>
      <x:c r="I1590" s="33">
        <x:f t="shared" si="949"/>
        <x:v>-2.1136683889149799E-2</x:v>
      </x:c>
      <x:c r="J1590" s="34">
        <x:f t="shared" si="950"/>
        <x:v>0.2431778079722704</x:v>
      </x:c>
      <x:c r="K1590" s="34">
        <x:f t="shared" si="951"/>
        <x:v>0.17851726748065949</x:v>
      </x:c>
      <x:c r="L1590" s="34">
        <x:f t="shared" si="952"/>
        <x:v>1.0976981092070333</x:v>
      </x:c>
      <x:c r="M1590" s="34">
        <x:f t="shared" si="953"/>
        <x:v>0.15320466831404111</x:v>
      </x:c>
      <x:c r="N1590" s="34">
        <x:f t="shared" si="924"/>
        <x:v>1.6725978529740042</x:v>
      </x:c>
      <x:c r="O1590" s="35">
        <x:f t="shared" si="925"/>
        <x:v>0.25211982348484097</x:v>
      </x:c>
      <x:c r="P1590" s="26" t="b">
        <x:f t="shared" si="926"/>
        <x:v>0</x:v>
      </x:c>
      <x:c r="Q1590" s="26" t="b">
        <x:f t="shared" si="927"/>
        <x:v>0</x:v>
      </x:c>
      <x:c r="R1590" s="26" t="b">
        <x:f t="shared" si="928"/>
        <x:v>1</x:v>
      </x:c>
      <x:c r="S1590" s="26" t="b">
        <x:f t="shared" si="954"/>
        <x:v>1</x:v>
      </x:c>
      <x:c r="T1590" s="26" t="str">
        <x:f t="shared" si="955"/>
        <x:v>动态</x:v>
      </x:c>
      <x:c r="U1590" s="34">
        <x:f t="shared" si="929"/>
        <x:v>0.19290653516334214</x:v>
      </x:c>
      <x:c r="V1590" s="34">
        <x:f t="shared" si="930"/>
        <x:v>0.14161303543145873</x:v>
      </x:c>
      <x:c r="W1590" s="34">
        <x:f t="shared" si="931"/>
        <x:v>1.1741967696717348</x:v>
      </x:c>
      <x:c r="X1590" s="34">
        <x:f t="shared" si="932"/>
        <x:v>0.16388151270746859</x:v>
      </x:c>
      <x:c r="Y1590" s="34">
        <x:f t="shared" si="956"/>
        <x:v>0.99998626710299976</x:v>
      </x:c>
      <x:c r="Z1590" s="34">
        <x:f t="shared" si="933"/>
        <x:v>0.19290388599776406</x:v>
      </x:c>
      <x:c r="AA1590" s="34">
        <x:f t="shared" si="934"/>
        <x:v>0.14161109067422925</x:v>
      </x:c>
      <x:c r="AB1590" s="34">
        <x:f t="shared" si="935"/>
        <x:v>1.1741806445484388</x:v>
      </x:c>
      <x:c r="AC1590" s="34">
        <x:f t="shared" si="936"/>
        <x:v>0.16387926213953433</x:v>
      </x:c>
      <x:c r="AD1590" s="34">
        <x:f t="shared" si="937"/>
        <x:v>1.6725748833599665</x:v>
      </x:c>
      <x:c r="AE1590" s="34">
        <x:f t="shared" si="957"/>
        <x:v>1.6725748833599665</x:v>
      </x:c>
      <x:c r="AF1590" s="33">
        <x:f t="shared" si="938"/>
        <x:v>0</x:v>
      </x:c>
      <x:c r="AG1590" s="33">
        <x:f t="shared" si="958"/>
        <x:v>2.9406592886598304E-3</x:v>
      </x:c>
      <x:c r="AH1590" s="30">
        <x:f t="shared" si="959"/>
        <x:v>46170</x:v>
      </x:c>
      <x:c r="AI1590" s="36">
        <x:f t="shared" si="939"/>
        <x:v>2026</x:v>
      </x:c>
      <x:c r="AJ1590" s="36">
        <x:f t="shared" si="940"/>
        <x:v>5</x:v>
      </x:c>
      <x:c r="AK1590" s="26">
        <x:f t="shared" si="941"/>
        <x:v>0</x:v>
      </x:c>
      <x:c r="AL1590" s="34">
        <x:f t="shared" si="960"/>
        <x:v>1.6273780534774882</x:v>
      </x:c>
      <x:c r="AM1590" s="35" t="str">
        <x:f t="shared" si="942"/>
      </x:c>
      <x:c r="AN1590" s="34">
        <x:f t="shared" si="961"/>
        <x:v>1.6725748833599665</x:v>
      </x:c>
      <x:c r="AO1590" s="35">
        <x:f t="shared" si="943"/>
        <x:v>0</x:v>
      </x:c>
      <x:c r="AP1590" s="31">
        <x:f t="shared" si="944"/>
        <x:v>1</x:v>
      </x:c>
      <x:c r="AQ1590" s="26" t="b">
        <x:f t="shared" si="945"/>
        <x:v>1</x:v>
      </x:c>
    </x:row>
    <x:row r="1591">
      <x:c r="A1591" s="30" t="n">
        <x:f>'净值底稿'!A1553</x:f>
        <x:v>46171</x:v>
      </x:c>
      <x:c r="B1591" s="32" t="n">
        <x:f>'净值底稿'!F1553</x:f>
        <x:v>5.838031429837075</x:v>
      </x:c>
      <x:c r="C1591" s="32" t="n">
        <x:f>'净值底稿'!O1553</x:f>
        <x:v>2.1068954434303193</x:v>
      </x:c>
      <x:c r="D1591" s="32" t="n">
        <x:f>'净值底稿'!P1553</x:f>
        <x:v>1.7859</x:v>
      </x:c>
      <x:c r="E1591" s="32" t="n">
        <x:f>'净值底稿'!Q1553</x:f>
        <x:v>3.413</x:v>
      </x:c>
      <x:c r="F1591" s="33">
        <x:f t="shared" si="946"/>
        <x:v>-1.9474008975267187E-2</x:v>
      </x:c>
      <x:c r="G1591" s="33">
        <x:f t="shared" si="947"/>
        <x:v>-2.2354109208194806E-2</x:v>
      </x:c>
      <x:c r="H1591" s="33">
        <x:f t="shared" si="948"/>
        <x:v>5.0420168067244475E-4</x:v>
      </x:c>
      <x:c r="I1591" s="33">
        <x:f t="shared" si="949"/>
        <x:v>2.3572456813819587E-2</x:v>
      </x:c>
      <x:c r="J1591" s="34">
        <x:f t="shared" si="950"/>
        <x:v>0.18914727399047968</x:v>
      </x:c>
      <x:c r="K1591" s="34">
        <x:f t="shared" si="951"/>
        <x:v>0.13844550088820595</x:v>
      </x:c>
      <x:c r="L1591" s="34">
        <x:f t="shared" si="952"/>
        <x:v>1.1747726684028332</x:v>
      </x:c>
      <x:c r="M1591" s="34">
        <x:f t="shared" si="953"/>
        <x:v>0.16774229896899912</x:v>
      </x:c>
      <x:c r="N1591" s="34">
        <x:f t="shared" si="924"/>
        <x:v>1.6701077422505179</x:v>
      </x:c>
      <x:c r="O1591" s="35">
        <x:f t="shared" si="925"/>
        <x:v>0.19615068333091196</x:v>
      </x:c>
      <x:c r="P1591" s="26" t="b">
        <x:f t="shared" si="926"/>
        <x:v>0</x:v>
      </x:c>
      <x:c r="Q1591" s="26" t="b">
        <x:f t="shared" si="927"/>
        <x:v>0</x:v>
      </x:c>
      <x:c r="R1591" s="26" t="b">
        <x:f t="shared" si="928"/>
        <x:v>0</x:v>
      </x:c>
      <x:c r="S1591" s="26" t="b">
        <x:f t="shared" si="954"/>
        <x:v>0</x:v>
      </x:c>
      <x:c r="T1591" s="26" t="str">
        <x:f t="shared" si="955"/>
        <x:v>不调</x:v>
      </x:c>
      <x:c r="U1591" s="34">
        <x:f t="shared" si="929"/>
        <x:v>0.18914727399047968</x:v>
      </x:c>
      <x:c r="V1591" s="34">
        <x:f t="shared" si="930"/>
        <x:v>0.13844550088820595</x:v>
      </x:c>
      <x:c r="W1591" s="34">
        <x:f t="shared" si="931"/>
        <x:v>1.1747726684028332</x:v>
      </x:c>
      <x:c r="X1591" s="34">
        <x:f t="shared" si="932"/>
        <x:v>0.16774229896899912</x:v>
      </x:c>
      <x:c r="Y1591" s="34">
        <x:f t="shared" si="956"/>
        <x:v>0.99998626710299976</x:v>
      </x:c>
      <x:c r="Z1591" s="34">
        <x:f t="shared" si="933"/>
        <x:v>0.18914467645044808</x:v>
      </x:c>
      <x:c r="AA1591" s="34">
        <x:f t="shared" si="934"/>
        <x:v>0.13844359963040212</x:v>
      </x:c>
      <x:c r="AB1591" s="34">
        <x:f t="shared" si="935"/>
        <x:v>1.1747565353707794</x:v>
      </x:c>
      <x:c r="AC1591" s="34">
        <x:f t="shared" si="936"/>
        <x:v>0.16773999538128478</x:v>
      </x:c>
      <x:c r="AD1591" s="34">
        <x:f t="shared" si="937"/>
        <x:v>1.6700848068329144</x:v>
      </x:c>
      <x:c r="AE1591" s="34">
        <x:f t="shared" si="957"/>
        <x:v>1.6725748833599665</x:v>
      </x:c>
      <x:c r="AF1591" s="33">
        <x:f t="shared" si="938"/>
        <x:v>-1.4887683366677784E-3</x:v>
      </x:c>
      <x:c r="AG1591" s="33">
        <x:f t="shared" si="958"/>
        <x:v>-1.4887683366677784E-3</x:v>
      </x:c>
      <x:c r="AH1591" s="30">
        <x:f t="shared" si="959"/>
        <x:v>46170</x:v>
      </x:c>
      <x:c r="AI1591" s="36">
        <x:f t="shared" si="939"/>
        <x:v>2026</x:v>
      </x:c>
      <x:c r="AJ1591" s="36">
        <x:f t="shared" si="940"/>
        <x:v>5</x:v>
      </x:c>
      <x:c r="AK1591" s="26">
        <x:f t="shared" si="941"/>
        <x:v>1</x:v>
      </x:c>
      <x:c r="AL1591" s="34">
        <x:f t="shared" si="960"/>
        <x:v>1.6273780534774882</x:v>
      </x:c>
      <x:c r="AM1591" s="35">
        <x:f t="shared" si="942"/>
        <x:v>2.6242674997470683E-2</x:v>
      </x:c>
      <x:c r="AN1591" s="34">
        <x:f t="shared" si="961"/>
        <x:v>1.6725748833599665</x:v>
      </x:c>
      <x:c r="AO1591" s="35">
        <x:f t="shared" si="943"/>
        <x:v>-1.4887683366677784E-3</x:v>
      </x:c>
      <x:c r="AP1591" s="31">
        <x:f t="shared" si="944"/>
        <x:v>1</x:v>
      </x:c>
      <x:c r="AQ1591" s="26" t="b">
        <x:f t="shared" si="945"/>
        <x:v>1</x:v>
      </x:c>
    </x:row>
    <x:row r="1592">
      <x:c r="A1592" s="30" t="n">
        <x:f>'净值底稿'!A1554</x:f>
        <x:v>46174</x:v>
      </x:c>
      <x:c r="B1592" s="32" t="n">
        <x:f>'净值底稿'!F1554</x:f>
        <x:v>5.626517796815425</x:v>
      </x:c>
      <x:c r="C1592" s="32" t="n">
        <x:f>'净值底稿'!O1554</x:f>
        <x:v>2.0914596026098535</x:v>
      </x:c>
      <x:c r="D1592" s="32" t="n">
        <x:f>'净值底稿'!P1554</x:f>
        <x:v>1.7874</x:v>
      </x:c>
      <x:c r="E1592" s="32" t="n">
        <x:f>'净值底稿'!Q1554</x:f>
        <x:v>3.4007</x:v>
      </x:c>
      <x:c r="F1592" s="33">
        <x:f t="shared" si="946"/>
        <x:v>-3.6230300498322765E-2</x:v>
      </x:c>
      <x:c r="G1592" s="33">
        <x:f t="shared" si="947"/>
        <x:v>-7.3263440141737579E-3</x:v>
      </x:c>
      <x:c r="H1592" s="33">
        <x:f t="shared" si="948"/>
        <x:v>8.3991264908456209E-4</x:v>
      </x:c>
      <x:c r="I1592" s="33">
        <x:f t="shared" si="949"/>
        <x:v>-3.6038675651918206E-3</x:v>
      </x:c>
      <x:c r="J1592" s="34">
        <x:f t="shared" si="950"/>
        <x:v>0.18229190798499031</x:v>
      </x:c>
      <x:c r="K1592" s="34">
        <x:f t="shared" si="951"/>
        <x:v>0.13742931419294926</x:v>
      </x:c>
      <x:c r="L1592" s="34">
        <x:f t="shared" si="952"/>
        <x:v>1.175743228244432</x:v>
      </x:c>
      <x:c r="M1592" s="34">
        <x:f t="shared" si="953"/>
        <x:v>0.16713548265254474</x:v>
      </x:c>
      <x:c r="N1592" s="34">
        <x:f t="shared" si="924"/>
        <x:v>1.6625999330749162</x:v>
      </x:c>
      <x:c r="O1592" s="35">
        <x:f t="shared" si="925"/>
        <x:v>0.19230195780570444</x:v>
      </x:c>
      <x:c r="P1592" s="26" t="b">
        <x:f t="shared" si="926"/>
        <x:v>0</x:v>
      </x:c>
      <x:c r="Q1592" s="26" t="b">
        <x:f t="shared" si="927"/>
        <x:v>0</x:v>
      </x:c>
      <x:c r="R1592" s="26" t="b">
        <x:f t="shared" si="928"/>
        <x:v>0</x:v>
      </x:c>
      <x:c r="S1592" s="26" t="b">
        <x:f t="shared" si="954"/>
        <x:v>0</x:v>
      </x:c>
      <x:c r="T1592" s="26" t="str">
        <x:f t="shared" si="955"/>
        <x:v>不调</x:v>
      </x:c>
      <x:c r="U1592" s="34">
        <x:f t="shared" si="929"/>
        <x:v>0.18229190798499031</x:v>
      </x:c>
      <x:c r="V1592" s="34">
        <x:f t="shared" si="930"/>
        <x:v>0.13742931419294926</x:v>
      </x:c>
      <x:c r="W1592" s="34">
        <x:f t="shared" si="931"/>
        <x:v>1.175743228244432</x:v>
      </x:c>
      <x:c r="X1592" s="34">
        <x:f t="shared" si="932"/>
        <x:v>0.16713548265254474</x:v>
      </x:c>
      <x:c r="Y1592" s="34">
        <x:f t="shared" si="956"/>
        <x:v>0.99995880187477393</x:v>
      </x:c>
      <x:c r="Z1592" s="34">
        <x:f t="shared" si="933"/>
        <x:v>0.18228439790013745</x:v>
      </x:c>
      <x:c r="AA1592" s="34">
        <x:f t="shared" si="934"/>
        <x:v>0.13742365236285342</x:v>
      </x:c>
      <x:c r="AB1592" s="34">
        <x:f t="shared" si="935"/>
        <x:v>1.1756947898276811</x:v>
      </x:c>
      <x:c r="AC1592" s="34">
        <x:f t="shared" si="936"/>
        <x:v>0.1671285969840007</x:v>
      </x:c>
      <x:c r="AD1592" s="34">
        <x:f t="shared" si="937"/>
        <x:v>1.6625314370746727</x:v>
      </x:c>
      <x:c r="AE1592" s="34">
        <x:f t="shared" si="957"/>
        <x:v>1.6725748833599665</x:v>
      </x:c>
      <x:c r="AF1592" s="33">
        <x:f t="shared" si="938"/>
        <x:v>-6.0047812419125046E-3</x:v>
      </x:c>
      <x:c r="AG1592" s="33">
        <x:f t="shared" si="958"/>
        <x:v>-4.5227462266216323E-3</x:v>
      </x:c>
      <x:c r="AH1592" s="30">
        <x:f t="shared" si="959"/>
        <x:v>46170</x:v>
      </x:c>
      <x:c r="AI1592" s="36">
        <x:f t="shared" si="939"/>
        <x:v>2026</x:v>
      </x:c>
      <x:c r="AJ1592" s="36">
        <x:f t="shared" si="940"/>
        <x:v>6</x:v>
      </x:c>
      <x:c r="AK1592" s="26">
        <x:f t="shared" si="941"/>
        <x:v>0</x:v>
      </x:c>
      <x:c r="AL1592" s="34">
        <x:f t="shared" si="960"/>
        <x:v>1.6700848068329144</x:v>
      </x:c>
      <x:c r="AM1592" s="35" t="str">
        <x:f t="shared" si="942"/>
      </x:c>
      <x:c r="AN1592" s="34">
        <x:f t="shared" si="961"/>
        <x:v>1.6725748833599665</x:v>
      </x:c>
      <x:c r="AO1592" s="35">
        <x:f t="shared" si="943"/>
        <x:v>-6.0047812419125046E-3</x:v>
      </x:c>
      <x:c r="AP1592" s="31">
        <x:f t="shared" si="944"/>
        <x:v>1</x:v>
      </x:c>
      <x:c r="AQ1592" s="26" t="b">
        <x:f t="shared" si="945"/>
        <x:v>1</x:v>
      </x:c>
    </x:row>
    <x:row r="1593">
      <x:c r="A1593" s="30" t="n">
        <x:f>'净值底稿'!A1555</x:f>
        <x:v>46175</x:v>
      </x:c>
      <x:c r="B1593" s="32" t="n">
        <x:f>'净值底稿'!F1555</x:f>
        <x:v>5.8792356796188505</x:v>
      </x:c>
      <x:c r="C1593" s="32" t="n">
        <x:f>'净值底稿'!O1555</x:f>
        <x:v>2.0971331118473326</x:v>
      </x:c>
      <x:c r="D1593" s="32" t="n">
        <x:f>'净值底稿'!P1555</x:f>
        <x:v>1.7875</x:v>
      </x:c>
      <x:c r="E1593" s="32" t="n">
        <x:f>'净值底稿'!Q1555</x:f>
        <x:v>3.4201</x:v>
      </x:c>
      <x:c r="F1593" s="33">
        <x:f t="shared" si="946"/>
        <x:v>4.4915504034566789E-2</x:v>
      </x:c>
      <x:c r="G1593" s="33">
        <x:f t="shared" si="947"/>
        <x:v>2.7127032386373706E-3</x:v>
      </x:c>
      <x:c r="H1593" s="33">
        <x:f t="shared" si="948"/>
        <x:v>5.5947185856553006E-5</x:v>
      </x:c>
      <x:c r="I1593" s="33">
        <x:f t="shared" si="949"/>
        <x:v>5.7047078542653562E-3</x:v>
      </x:c>
      <x:c r="J1593" s="34">
        <x:f t="shared" si="950"/>
        <x:v>0.19047179350945964</x:v>
      </x:c>
      <x:c r="K1593" s="34">
        <x:f t="shared" si="951"/>
        <x:v>0.13779644194968352</x:v>
      </x:c>
      <x:c r="L1593" s="34">
        <x:f t="shared" si="952"/>
        <x:v>1.1757605666425981</x:v>
      </x:c>
      <x:c r="M1593" s="34">
        <x:f t="shared" si="953"/>
        <x:v>0.16808201680388768</x:v>
      </x:c>
      <x:c r="N1593" s="34">
        <x:f t="shared" si="924"/>
        <x:v>1.6721108189056291</x:v>
      </x:c>
      <x:c r="O1593" s="35">
        <x:f t="shared" si="925"/>
        <x:v>0.19631966478991489</x:v>
      </x:c>
      <x:c r="P1593" s="26" t="b">
        <x:f t="shared" si="926"/>
        <x:v>0</x:v>
      </x:c>
      <x:c r="Q1593" s="26" t="b">
        <x:f t="shared" si="927"/>
        <x:v>0</x:v>
      </x:c>
      <x:c r="R1593" s="26" t="b">
        <x:f t="shared" si="928"/>
        <x:v>0</x:v>
      </x:c>
      <x:c r="S1593" s="26" t="b">
        <x:f t="shared" si="954"/>
        <x:v>0</x:v>
      </x:c>
      <x:c r="T1593" s="26" t="str">
        <x:f t="shared" si="955"/>
        <x:v>不调</x:v>
      </x:c>
      <x:c r="U1593" s="34">
        <x:f t="shared" si="929"/>
        <x:v>0.19047179350945964</x:v>
      </x:c>
      <x:c r="V1593" s="34">
        <x:f t="shared" si="930"/>
        <x:v>0.13779644194968352</x:v>
      </x:c>
      <x:c r="W1593" s="34">
        <x:f t="shared" si="931"/>
        <x:v>1.1757605666425981</x:v>
      </x:c>
      <x:c r="X1593" s="34">
        <x:f t="shared" si="932"/>
        <x:v>0.16808201680388768</x:v>
      </x:c>
      <x:c r="Y1593" s="34">
        <x:f t="shared" si="956"/>
        <x:v>0.99998626710299976</x:v>
      </x:c>
      <x:c r="Z1593" s="34">
        <x:f t="shared" si="933"/>
        <x:v>0.19046917777993794</x:v>
      </x:c>
      <x:c r="AA1593" s="34">
        <x:f t="shared" si="934"/>
        <x:v>0.13779454960533921</x:v>
      </x:c>
      <x:c r="AB1593" s="34">
        <x:f t="shared" si="935"/>
        <x:v>1.1757444200438394</x:v>
      </x:c>
      <x:c r="AC1593" s="34">
        <x:f t="shared" si="936"/>
        <x:v>0.16807970855086332</x:v>
      </x:c>
      <x:c r="AD1593" s="34">
        <x:f t="shared" si="937"/>
        <x:v>1.6720878559799799</x:v>
      </x:c>
      <x:c r="AE1593" s="34">
        <x:f t="shared" si="957"/>
        <x:v>1.6725748833599665</x:v>
      </x:c>
      <x:c r="AF1593" s="33">
        <x:f t="shared" si="938"/>
        <x:v>-2.9118420037987924E-4</x:v>
      </x:c>
      <x:c r="AG1593" s="33">
        <x:f t="shared" si="958"/>
        <x:v>5.7481132038756932E-3</x:v>
      </x:c>
      <x:c r="AH1593" s="30">
        <x:f t="shared" si="959"/>
        <x:v>46170</x:v>
      </x:c>
      <x:c r="AI1593" s="36">
        <x:f t="shared" si="939"/>
        <x:v>2026</x:v>
      </x:c>
      <x:c r="AJ1593" s="36">
        <x:f t="shared" si="940"/>
        <x:v>6</x:v>
      </x:c>
      <x:c r="AK1593" s="26">
        <x:f t="shared" si="941"/>
        <x:v>0</x:v>
      </x:c>
      <x:c r="AL1593" s="34">
        <x:f t="shared" si="960"/>
        <x:v>1.6700848068329144</x:v>
      </x:c>
      <x:c r="AM1593" s="35" t="str">
        <x:f t="shared" si="942"/>
      </x:c>
      <x:c r="AN1593" s="34">
        <x:f t="shared" si="961"/>
        <x:v>1.6725748833599665</x:v>
      </x:c>
      <x:c r="AO1593" s="35">
        <x:f t="shared" si="943"/>
        <x:v>-2.9118420037987924E-4</x:v>
      </x:c>
      <x:c r="AP1593" s="31">
        <x:f t="shared" si="944"/>
        <x:v>1</x:v>
      </x:c>
      <x:c r="AQ1593" s="26" t="b">
        <x:f t="shared" si="945"/>
        <x:v>1</x:v>
      </x:c>
    </x:row>
    <x:row r="1594">
      <x:c r="A1594" s="30" t="n">
        <x:f>'净值底稿'!A1556</x:f>
        <x:v>46176</x:v>
      </x:c>
      <x:c r="B1594" s="32" t="n">
        <x:f>'净值底稿'!F1556</x:f>
        <x:v>6.01441051243195</x:v>
      </x:c>
      <x:c r="C1594" s="32" t="n">
        <x:f>'净值底稿'!O1556</x:f>
        <x:v>2.110494559973747</x:v>
      </x:c>
      <x:c r="D1594" s="32" t="n">
        <x:f>'净值底稿'!P1556</x:f>
        <x:v>1.7868</x:v>
      </x:c>
      <x:c r="E1594" s="32" t="n">
        <x:f>'净值底稿'!Q1556</x:f>
        <x:v>3.3726</x:v>
      </x:c>
      <x:c r="F1594" s="33">
        <x:f t="shared" si="946"/>
        <x:v>2.2991905781511779E-2</x:v>
      </x:c>
      <x:c r="G1594" s="33">
        <x:f t="shared" si="947"/>
        <x:v>6.3712923375875974E-3</x:v>
      </x:c>
      <x:c r="H1594" s="33">
        <x:f t="shared" si="948"/>
        <x:v>-3.9160839160845562E-4</x:v>
      </x:c>
      <x:c r="I1594" s="33">
        <x:f t="shared" si="949"/>
        <x:v>-1.3888482792900891E-2</x:v>
      </x:c>
      <x:c r="J1594" s="34">
        <x:f t="shared" si="950"/>
        <x:v>0.1948484271697363</x:v>
      </x:c>
      <x:c r="K1594" s="34">
        <x:f t="shared" si="951"/>
        <x:v>0.13867247896340104</x:v>
      </x:c>
      <x:c r="L1594" s="34">
        <x:f t="shared" si="952"/>
        <x:v>1.1752839886625635</x:v>
      </x:c>
      <x:c r="M1594" s="34">
        <x:f t="shared" si="953"/>
        <x:v>0.16574533641081887</x:v>
      </x:c>
      <x:c r="N1594" s="34">
        <x:f t="shared" si="924"/>
        <x:v>1.6745502312065195</x:v>
      </x:c>
      <x:c r="O1594" s="35">
        <x:f t="shared" si="925"/>
        <x:v>0.1991704398695967</x:v>
      </x:c>
      <x:c r="P1594" s="26" t="b">
        <x:f t="shared" si="926"/>
        <x:v>0</x:v>
      </x:c>
      <x:c r="Q1594" s="26" t="b">
        <x:f t="shared" si="927"/>
        <x:v>0</x:v>
      </x:c>
      <x:c r="R1594" s="26" t="b">
        <x:f t="shared" si="928"/>
        <x:v>0</x:v>
      </x:c>
      <x:c r="S1594" s="26" t="b">
        <x:f t="shared" si="954"/>
        <x:v>0</x:v>
      </x:c>
      <x:c r="T1594" s="26" t="str">
        <x:f t="shared" si="955"/>
        <x:v>不调</x:v>
      </x:c>
      <x:c r="U1594" s="34">
        <x:f t="shared" si="929"/>
        <x:v>0.1948484271697363</x:v>
      </x:c>
      <x:c r="V1594" s="34">
        <x:f t="shared" si="930"/>
        <x:v>0.13867247896340104</x:v>
      </x:c>
      <x:c r="W1594" s="34">
        <x:f t="shared" si="931"/>
        <x:v>1.1752839886625635</x:v>
      </x:c>
      <x:c r="X1594" s="34">
        <x:f t="shared" si="932"/>
        <x:v>0.16574533641081887</x:v>
      </x:c>
      <x:c r="Y1594" s="34">
        <x:f t="shared" si="956"/>
        <x:v>0.99998626710299976</x:v>
      </x:c>
      <x:c r="Z1594" s="34">
        <x:f t="shared" si="933"/>
        <x:v>0.19484575133635532</x:v>
      </x:c>
      <x:c r="AA1594" s="34">
        <x:f t="shared" si="934"/>
        <x:v>0.13867057458853066</x:v>
      </x:c>
      <x:c r="AB1594" s="34">
        <x:f t="shared" si="935"/>
        <x:v>1.175267848608601</x:v>
      </x:c>
      <x:c r="AC1594" s="34">
        <x:f t="shared" si="936"/>
        <x:v>0.16574306024718566</x:v>
      </x:c>
      <x:c r="AD1594" s="34">
        <x:f t="shared" si="937"/>
        <x:v>1.6745272347806728</x:v>
      </x:c>
      <x:c r="AE1594" s="34">
        <x:f t="shared" si="957"/>
        <x:v>1.6745272347806728</x:v>
      </x:c>
      <x:c r="AF1594" s="33">
        <x:f t="shared" si="938"/>
        <x:v>0</x:v>
      </x:c>
      <x:c r="AG1594" s="33">
        <x:f t="shared" si="958"/>
        <x:v>1.4588819552565635E-3</x:v>
      </x:c>
      <x:c r="AH1594" s="30">
        <x:f t="shared" si="959"/>
        <x:v>46170</x:v>
      </x:c>
      <x:c r="AI1594" s="36">
        <x:f t="shared" si="939"/>
        <x:v>2026</x:v>
      </x:c>
      <x:c r="AJ1594" s="36">
        <x:f t="shared" si="940"/>
        <x:v>6</x:v>
      </x:c>
      <x:c r="AK1594" s="26">
        <x:f t="shared" si="941"/>
        <x:v>0</x:v>
      </x:c>
      <x:c r="AL1594" s="34">
        <x:f t="shared" si="960"/>
        <x:v>1.6700848068329144</x:v>
      </x:c>
      <x:c r="AM1594" s="35" t="str">
        <x:f t="shared" si="942"/>
      </x:c>
      <x:c r="AN1594" s="34">
        <x:f t="shared" si="961"/>
        <x:v>1.6745272347806728</x:v>
      </x:c>
      <x:c r="AO1594" s="35">
        <x:f t="shared" si="943"/>
        <x:v>0</x:v>
      </x:c>
      <x:c r="AP1594" s="31">
        <x:f t="shared" si="944"/>
        <x:v>1</x:v>
      </x:c>
      <x:c r="AQ1594" s="26" t="b">
        <x:f t="shared" si="945"/>
        <x:v>1</x:v>
      </x:c>
    </x:row>
    <x:row r="1595">
      <x:c r="A1595" s="30" t="n">
        <x:f>'净值底稿'!A1557</x:f>
        <x:v>46177</x:v>
      </x:c>
      <x:c r="B1595" s="32" t="n">
        <x:f>'净值底稿'!F1557</x:f>
        <x:v>6.087816850949</x:v>
      </x:c>
      <x:c r="C1595" s="32" t="n">
        <x:f>'净值底稿'!O1557</x:f>
        <x:v>2.1071374147098703</x:v>
      </x:c>
      <x:c r="D1595" s="32" t="n">
        <x:f>'净值底稿'!P1557</x:f>
        <x:v>1.7879</x:v>
      </x:c>
      <x:c r="E1595" s="32" t="n">
        <x:f>'净值底稿'!Q1557</x:f>
        <x:v>3.3775</x:v>
      </x:c>
      <x:c r="F1595" s="33">
        <x:f t="shared" si="946"/>
        <x:v>1.2205076185823671E-2</x:v>
      </x:c>
      <x:c r="G1595" s="33">
        <x:f t="shared" si="947"/>
        <x:v>-1.590691266182942E-3</x:v>
      </x:c>
      <x:c r="H1595" s="33">
        <x:f t="shared" si="948"/>
        <x:v>6.1562569957462898E-4</x:v>
      </x:c>
      <x:c r="I1595" s="33">
        <x:f t="shared" si="949"/>
        <x:v>1.4528850145287819E-3</x:v>
      </x:c>
      <x:c r="J1595" s="34">
        <x:f t="shared" si="950"/>
        <x:v>0.19722385857589958</x:v>
      </x:c>
      <x:c r="K1595" s="34">
        <x:f t="shared" si="951"/>
        <x:v>0.1384499925166561</x:v>
      </x:c>
      <x:c r="L1595" s="34">
        <x:f t="shared" si="952"/>
        <x:v>1.1759913737000882</x:v>
      </x:c>
      <x:c r="M1595" s="34">
        <x:f t="shared" si="953"/>
        <x:v>0.16598386585568092</x:v>
      </x:c>
      <x:c r="N1595" s="34">
        <x:f t="shared" si="924"/>
        <x:v>1.6776490906483248</x:v>
      </x:c>
      <x:c r="O1595" s="35">
        <x:f t="shared" si="925"/>
        <x:v>0.20008585404641147</x:v>
      </x:c>
      <x:c r="P1595" s="26" t="b">
        <x:f t="shared" si="926"/>
        <x:v>0</x:v>
      </x:c>
      <x:c r="Q1595" s="26" t="b">
        <x:f t="shared" si="927"/>
        <x:v>0</x:v>
      </x:c>
      <x:c r="R1595" s="26" t="b">
        <x:f t="shared" si="928"/>
        <x:v>0</x:v>
      </x:c>
      <x:c r="S1595" s="26" t="b">
        <x:f t="shared" si="954"/>
        <x:v>0</x:v>
      </x:c>
      <x:c r="T1595" s="26" t="str">
        <x:f t="shared" si="955"/>
        <x:v>不调</x:v>
      </x:c>
      <x:c r="U1595" s="34">
        <x:f t="shared" si="929"/>
        <x:v>0.19722385857589958</x:v>
      </x:c>
      <x:c r="V1595" s="34">
        <x:f t="shared" si="930"/>
        <x:v>0.1384499925166561</x:v>
      </x:c>
      <x:c r="W1595" s="34">
        <x:f t="shared" si="931"/>
        <x:v>1.1759913737000882</x:v>
      </x:c>
      <x:c r="X1595" s="34">
        <x:f t="shared" si="932"/>
        <x:v>0.16598386585568092</x:v>
      </x:c>
      <x:c r="Y1595" s="34">
        <x:f t="shared" si="956"/>
        <x:v>0.99998626710299976</x:v>
      </x:c>
      <x:c r="Z1595" s="34">
        <x:f t="shared" si="933"/>
        <x:v>0.19722115012096378</x:v>
      </x:c>
      <x:c r="AA1595" s="34">
        <x:f t="shared" si="934"/>
        <x:v>0.13844809119716919</x:v>
      </x:c>
      <x:c r="AB1595" s="34">
        <x:f t="shared" si="935"/>
        <x:v>1.1759752239316801</x:v>
      </x:c>
      <x:c r="AC1595" s="34">
        <x:f t="shared" si="936"/>
        <x:v>0.16598158641634742</x:v>
      </x:c>
      <x:c r="AD1595" s="34">
        <x:f t="shared" si="937"/>
        <x:v>1.6776260516661605</x:v>
      </x:c>
      <x:c r="AE1595" s="34">
        <x:f t="shared" si="957"/>
        <x:v>1.6776260516661605</x:v>
      </x:c>
      <x:c r="AF1595" s="33">
        <x:f t="shared" si="938"/>
        <x:v>0</x:v>
      </x:c>
      <x:c r="AG1595" s="33">
        <x:f t="shared" si="958"/>
        <x:v>1.8505622489284335E-3</x:v>
      </x:c>
      <x:c r="AH1595" s="30">
        <x:f t="shared" si="959"/>
        <x:v>46170</x:v>
      </x:c>
      <x:c r="AI1595" s="36">
        <x:f t="shared" si="939"/>
        <x:v>2026</x:v>
      </x:c>
      <x:c r="AJ1595" s="36">
        <x:f t="shared" si="940"/>
        <x:v>6</x:v>
      </x:c>
      <x:c r="AK1595" s="26">
        <x:f t="shared" si="941"/>
        <x:v>0</x:v>
      </x:c>
      <x:c r="AL1595" s="34">
        <x:f t="shared" si="960"/>
        <x:v>1.6700848068329144</x:v>
      </x:c>
      <x:c r="AM1595" s="35" t="str">
        <x:f t="shared" si="942"/>
      </x:c>
      <x:c r="AN1595" s="34">
        <x:f t="shared" si="961"/>
        <x:v>1.6776260516661605</x:v>
      </x:c>
      <x:c r="AO1595" s="35">
        <x:f t="shared" si="943"/>
        <x:v>0</x:v>
      </x:c>
      <x:c r="AP1595" s="31">
        <x:f t="shared" si="944"/>
        <x:v>1</x:v>
      </x:c>
      <x:c r="AQ1595" s="26" t="b">
        <x:f t="shared" si="945"/>
        <x:v>1</x:v>
      </x:c>
    </x:row>
    <x:row r="1596">
      <x:c r="A1596" s="30" t="n">
        <x:f>'净值底稿'!A1558</x:f>
        <x:v>46178</x:v>
      </x:c>
      <x:c r="B1596" s="32" t="n">
        <x:f>'净值底稿'!F1558</x:f>
        <x:v>5.83395971831575</x:v>
      </x:c>
      <x:c r="C1596" s="32" t="n">
        <x:f>'净值底稿'!O1558</x:f>
        <x:v>2.086662433608607</x:v>
      </x:c>
      <x:c r="D1596" s="32" t="n">
        <x:f>'净值底稿'!P1558</x:f>
        <x:v>1.7868</x:v>
      </x:c>
      <x:c r="E1596" s="32" t="n">
        <x:f>'净值底稿'!Q1558</x:f>
        <x:v>3.3763</x:v>
      </x:c>
      <x:c r="F1596" s="33">
        <x:f t="shared" si="946"/>
        <x:v>-4.1699206603706851E-2</x:v>
      </x:c>
      <x:c r="G1596" s="33">
        <x:f t="shared" si="947"/>
        <x:v>-9.7169652811098794E-3</x:v>
      </x:c>
      <x:c r="H1596" s="33">
        <x:f t="shared" si="948"/>
        <x:v>-6.1524693774828165E-4</x:v>
      </x:c>
      <x:c r="I1596" s="33">
        <x:f t="shared" si="949"/>
        <x:v>-3.5529237601772401E-4</x:v>
      </x:c>
      <x:c r="J1596" s="34">
        <x:f t="shared" si="950"/>
        <x:v>0.18899718463544904</x:v>
      </x:c>
      <x:c r="K1596" s="34">
        <x:f t="shared" si="951"/>
        <x:v>0.13710279590177035</x:v>
      </x:c>
      <x:c r="L1596" s="34">
        <x:f t="shared" si="952"/>
        <x:v>1.1752517087762884</x:v>
      </x:c>
      <x:c r="M1596" s="34">
        <x:f t="shared" si="953"/>
        <x:v>0.16592261442413436</x:v>
      </x:c>
      <x:c r="N1596" s="34">
        <x:f t="shared" si="924"/>
        <x:v>1.6672743037376421</x:v>
      </x:c>
      <x:c r="O1596" s="35">
        <x:f t="shared" si="925"/>
        <x:v>0.19558868016269362</x:v>
      </x:c>
      <x:c r="P1596" s="26" t="b">
        <x:f t="shared" si="926"/>
        <x:v>0</x:v>
      </x:c>
      <x:c r="Q1596" s="26" t="b">
        <x:f t="shared" si="927"/>
        <x:v>0</x:v>
      </x:c>
      <x:c r="R1596" s="26" t="b">
        <x:f t="shared" si="928"/>
        <x:v>0</x:v>
      </x:c>
      <x:c r="S1596" s="26" t="b">
        <x:f t="shared" si="954"/>
        <x:v>0</x:v>
      </x:c>
      <x:c r="T1596" s="26" t="str">
        <x:f t="shared" si="955"/>
        <x:v>不调</x:v>
      </x:c>
      <x:c r="U1596" s="34">
        <x:f t="shared" si="929"/>
        <x:v>0.18899718463544904</x:v>
      </x:c>
      <x:c r="V1596" s="34">
        <x:f t="shared" si="930"/>
        <x:v>0.13710279590177035</x:v>
      </x:c>
      <x:c r="W1596" s="34">
        <x:f t="shared" si="931"/>
        <x:v>1.1752517087762884</x:v>
      </x:c>
      <x:c r="X1596" s="34">
        <x:f t="shared" si="932"/>
        <x:v>0.16592261442413436</x:v>
      </x:c>
      <x:c r="Y1596" s="34">
        <x:f t="shared" si="956"/>
        <x:v>0.99998626710299976</x:v>
      </x:c>
      <x:c r="Z1596" s="34">
        <x:f t="shared" si="933"/>
        <x:v>0.1889945891565791</x:v>
      </x:c>
      <x:c r="AA1596" s="34">
        <x:f t="shared" si="934"/>
        <x:v>0.13710091308319577</x:v>
      </x:c>
      <x:c r="AB1596" s="34">
        <x:f t="shared" si="935"/>
        <x:v>1.1752355691656224</x:v>
      </x:c>
      <x:c r="AC1596" s="34">
        <x:f t="shared" si="936"/>
        <x:v>0.16592033582596047</x:v>
      </x:c>
      <x:c r="AD1596" s="34">
        <x:f t="shared" si="937"/>
        <x:v>1.6672514072313578</x:v>
      </x:c>
      <x:c r="AE1596" s="34">
        <x:f t="shared" si="957"/>
        <x:v>1.6776260516661605</x:v>
      </x:c>
      <x:c r="AF1596" s="33">
        <x:f t="shared" si="938"/>
        <x:v>-6.1841221555298809E-3</x:v>
      </x:c>
      <x:c r="AG1596" s="33">
        <x:f t="shared" si="958"/>
        <x:v>-6.1841221555298809E-3</x:v>
      </x:c>
      <x:c r="AH1596" s="30">
        <x:f t="shared" si="959"/>
        <x:v>46170</x:v>
      </x:c>
      <x:c r="AI1596" s="36">
        <x:f t="shared" si="939"/>
        <x:v>2026</x:v>
      </x:c>
      <x:c r="AJ1596" s="36">
        <x:f t="shared" si="940"/>
        <x:v>6</x:v>
      </x:c>
      <x:c r="AK1596" s="26">
        <x:f t="shared" si="941"/>
        <x:v>0</x:v>
      </x:c>
      <x:c r="AL1596" s="34">
        <x:f t="shared" si="960"/>
        <x:v>1.6700848068329144</x:v>
      </x:c>
      <x:c r="AM1596" s="35" t="str">
        <x:f t="shared" si="942"/>
      </x:c>
      <x:c r="AN1596" s="34">
        <x:f t="shared" si="961"/>
        <x:v>1.6776260516661605</x:v>
      </x:c>
      <x:c r="AO1596" s="35">
        <x:f t="shared" si="943"/>
        <x:v>-6.1841221555298809E-3</x:v>
      </x:c>
      <x:c r="AP1596" s="31">
        <x:f t="shared" si="944"/>
        <x:v>1</x:v>
      </x:c>
      <x:c r="AQ1596" s="26" t="b">
        <x:f t="shared" si="945"/>
        <x:v>1</x:v>
      </x:c>
    </x:row>
    <x:row r="1597">
      <x:c r="A1597" s="30" t="n">
        <x:f>'净值底稿'!A1559</x:f>
        <x:v>46181</x:v>
      </x:c>
      <x:c r="B1597" s="32" t="n">
        <x:f>'净值底稿'!F1559</x:f>
        <x:v>5.723608274801125</x:v>
      </x:c>
      <x:c r="C1597" s="32" t="n">
        <x:f>'净值底稿'!O1559</x:f>
        <x:v>2.0203248924899277</x:v>
      </x:c>
      <x:c r="D1597" s="32" t="n">
        <x:f>'净值底稿'!P1559</x:f>
        <x:v>1.786</x:v>
      </x:c>
      <x:c r="E1597" s="32" t="n">
        <x:f>'净值底稿'!Q1559</x:f>
        <x:v>3.2629</x:v>
      </x:c>
      <x:c r="F1597" s="33">
        <x:f t="shared" si="946"/>
        <x:v>-1.8915359180176616E-2</x:v>
      </x:c>
      <x:c r="G1597" s="33">
        <x:f t="shared" si="947"/>
        <x:v>-3.1791218383108166E-2</x:v>
      </x:c>
      <x:c r="H1597" s="33">
        <x:f t="shared" si="948"/>
        <x:v>-4.4772778150881098E-4</x:v>
      </x:c>
      <x:c r="I1597" s="33">
        <x:f t="shared" si="949"/>
        <x:v>-3.3587062761010533E-2</x:v>
      </x:c>
      <x:c r="J1597" s="34">
        <x:f t="shared" si="950"/>
        <x:v>0.1854196886195725</x:v>
      </x:c>
      <x:c r="K1597" s="34">
        <x:f t="shared" si="951"/>
        <x:v>0.13274230801484438</x:v>
      </x:c>
      <x:c r="L1597" s="34">
        <x:f t="shared" si="952"/>
        <x:v>1.1747093835514897</x:v>
      </x:c>
      <x:c r="M1597" s="34">
        <x:f t="shared" si="953"/>
        <x:v>0.16034755909324599</x:v>
      </x:c>
      <x:c r="N1597" s="34">
        <x:f t="shared" si="924"/>
        <x:v>1.6532189392791525</x:v>
      </x:c>
      <x:c r="O1597" s="35">
        <x:f t="shared" si="925"/>
        <x:v>0.19245000711953131</x:v>
      </x:c>
      <x:c r="P1597" s="26" t="b">
        <x:f t="shared" si="926"/>
        <x:v>0</x:v>
      </x:c>
      <x:c r="Q1597" s="26" t="b">
        <x:f t="shared" si="927"/>
        <x:v>0</x:v>
      </x:c>
      <x:c r="R1597" s="26" t="b">
        <x:f t="shared" si="928"/>
        <x:v>0</x:v>
      </x:c>
      <x:c r="S1597" s="26" t="b">
        <x:f t="shared" si="954"/>
        <x:v>0</x:v>
      </x:c>
      <x:c r="T1597" s="26" t="str">
        <x:f t="shared" si="955"/>
        <x:v>不调</x:v>
      </x:c>
      <x:c r="U1597" s="34">
        <x:f t="shared" si="929"/>
        <x:v>0.1854196886195725</x:v>
      </x:c>
      <x:c r="V1597" s="34">
        <x:f t="shared" si="930"/>
        <x:v>0.13274230801484438</x:v>
      </x:c>
      <x:c r="W1597" s="34">
        <x:f t="shared" si="931"/>
        <x:v>1.1747093835514897</x:v>
      </x:c>
      <x:c r="X1597" s="34">
        <x:f t="shared" si="932"/>
        <x:v>0.16034755909324599</x:v>
      </x:c>
      <x:c r="Y1597" s="34">
        <x:f t="shared" si="956"/>
        <x:v>0.99995880187477393</x:v>
      </x:c>
      <x:c r="Z1597" s="34">
        <x:f t="shared" si="933"/>
        <x:v>0.18541204967602137</x:v>
      </x:c>
      <x:c r="AA1597" s="34">
        <x:f t="shared" si="934"/>
        <x:v>0.132736839280616</x:v>
      </x:c>
      <x:c r="AB1597" s="34">
        <x:f t="shared" si="935"/>
        <x:v>1.1746609877272018</x:v>
      </x:c>
      <x:c r="AC1597" s="34">
        <x:f t="shared" si="936"/>
        <x:v>0.16034095307442678</x:v>
      </x:c>
      <x:c r="AD1597" s="34">
        <x:f t="shared" si="937"/>
        <x:v>1.653150829758266</x:v>
      </x:c>
      <x:c r="AE1597" s="34">
        <x:f t="shared" si="957"/>
        <x:v>1.6776260516661605</x:v>
      </x:c>
      <x:c r="AF1597" s="33">
        <x:f t="shared" si="938"/>
        <x:v>-1.4589199949289422E-2</x:v>
      </x:c>
      <x:c r="AG1597" s="33">
        <x:f t="shared" si="958"/>
        <x:v>-8.4573792602203879E-3</x:v>
      </x:c>
      <x:c r="AH1597" s="30">
        <x:f t="shared" si="959"/>
        <x:v>46170</x:v>
      </x:c>
      <x:c r="AI1597" s="36">
        <x:f t="shared" si="939"/>
        <x:v>2026</x:v>
      </x:c>
      <x:c r="AJ1597" s="36">
        <x:f t="shared" si="940"/>
        <x:v>6</x:v>
      </x:c>
      <x:c r="AK1597" s="26">
        <x:f t="shared" si="941"/>
        <x:v>0</x:v>
      </x:c>
      <x:c r="AL1597" s="34">
        <x:f t="shared" si="960"/>
        <x:v>1.6700848068329144</x:v>
      </x:c>
      <x:c r="AM1597" s="35" t="str">
        <x:f t="shared" si="942"/>
      </x:c>
      <x:c r="AN1597" s="34">
        <x:f t="shared" si="961"/>
        <x:v>1.6776260516661605</x:v>
      </x:c>
      <x:c r="AO1597" s="35">
        <x:f t="shared" si="943"/>
        <x:v>-1.4589199949289422E-2</x:v>
      </x:c>
      <x:c r="AP1597" s="31">
        <x:f t="shared" si="944"/>
        <x:v>1</x:v>
      </x:c>
      <x:c r="AQ1597" s="26" t="b">
        <x:f t="shared" si="945"/>
        <x:v>1</x:v>
      </x:c>
    </x:row>
    <x:row r="1598">
      <x:c r="A1598" s="30" t="n">
        <x:f>'净值底稿'!A1560</x:f>
        <x:v>46182</x:v>
      </x:c>
      <x:c r="B1598" s="32" t="n">
        <x:f>'净值底稿'!F1560</x:f>
        <x:v>6.048810758424475</x:v>
      </x:c>
      <x:c r="C1598" s="32" t="n">
        <x:f>'净值底稿'!O1560</x:f>
        <x:v>2.070050636478013</x:v>
      </x:c>
      <x:c r="D1598" s="32" t="n">
        <x:f>'净值底稿'!P1560</x:f>
        <x:v>1.7847</x:v>
      </x:c>
      <x:c r="E1598" s="32" t="n">
        <x:f>'净值底稿'!Q1560</x:f>
        <x:v>3.2752</x:v>
      </x:c>
      <x:c r="F1598" s="33">
        <x:f t="shared" si="946"/>
        <x:v>5.6817739441584747E-2</x:v>
      </x:c>
      <x:c r="G1598" s="33">
        <x:f t="shared" si="947"/>
        <x:v>2.4612746283000808E-2</x:v>
      </x:c>
      <x:c r="H1598" s="33">
        <x:f t="shared" si="948"/>
        <x:v>-7.2788353863384447E-4</x:v>
      </x:c>
      <x:c r="I1598" s="33">
        <x:f t="shared" si="949"/>
        <x:v>3.7696527628796606E-3</x:v>
      </x:c>
      <x:c r="J1598" s="34">
        <x:f t="shared" si="950"/>
        <x:v>0.19594674320384373</x:v>
      </x:c>
      <x:c r="K1598" s="34">
        <x:f t="shared" si="951"/>
        <x:v>0.13600385742823726</x:v>
      </x:c>
      <x:c r="L1598" s="34">
        <x:f t="shared" si="952"/>
        <x:v>1.1738059713307598</x:v>
      </x:c>
      <x:c r="M1598" s="34">
        <x:f t="shared" si="953"/>
        <x:v>0.16094538279118656</x:v>
      </x:c>
      <x:c r="N1598" s="34">
        <x:f t="shared" si="924"/>
        <x:v>1.6667019547540274</x:v>
      </x:c>
      <x:c r="O1598" s="35">
        <x:f t="shared" si="925"/>
        <x:v>0.19916614346388667</x:v>
      </x:c>
      <x:c r="P1598" s="26" t="b">
        <x:f t="shared" si="926"/>
        <x:v>0</x:v>
      </x:c>
      <x:c r="Q1598" s="26" t="b">
        <x:f t="shared" si="927"/>
        <x:v>0</x:v>
      </x:c>
      <x:c r="R1598" s="26" t="b">
        <x:f t="shared" si="928"/>
        <x:v>0</x:v>
      </x:c>
      <x:c r="S1598" s="26" t="b">
        <x:f t="shared" si="954"/>
        <x:v>0</x:v>
      </x:c>
      <x:c r="T1598" s="26" t="str">
        <x:f t="shared" si="955"/>
        <x:v>不调</x:v>
      </x:c>
      <x:c r="U1598" s="34">
        <x:f t="shared" si="929"/>
        <x:v>0.19594674320384373</x:v>
      </x:c>
      <x:c r="V1598" s="34">
        <x:f t="shared" si="930"/>
        <x:v>0.13600385742823726</x:v>
      </x:c>
      <x:c r="W1598" s="34">
        <x:f t="shared" si="931"/>
        <x:v>1.1738059713307598</x:v>
      </x:c>
      <x:c r="X1598" s="34">
        <x:f t="shared" si="932"/>
        <x:v>0.16094538279118656</x:v>
      </x:c>
      <x:c r="Y1598" s="34">
        <x:f t="shared" si="956"/>
        <x:v>0.99998626710299976</x:v>
      </x:c>
      <x:c r="Z1598" s="34">
        <x:f t="shared" si="933"/>
        <x:v>0.19594405228740178</x:v>
      </x:c>
      <x:c r="AA1598" s="34">
        <x:f t="shared" si="934"/>
        <x:v>0.13600198970127156</x:v>
      </x:c>
      <x:c r="AB1598" s="34">
        <x:f t="shared" si="935"/>
        <x:v>1.1737898515742573</x:v>
      </x:c>
      <x:c r="AC1598" s="34">
        <x:f t="shared" si="936"/>
        <x:v>0.16094317254482202</x:v>
      </x:c>
      <x:c r="AD1598" s="34">
        <x:f t="shared" si="937"/>
        <x:v>1.6666790661077526</x:v>
      </x:c>
      <x:c r="AE1598" s="34">
        <x:f t="shared" si="957"/>
        <x:v>1.6776260516661605</x:v>
      </x:c>
      <x:c r="AF1598" s="33">
        <x:f t="shared" si="938"/>
        <x:v>-6.5252834787202785E-3</x:v>
      </x:c>
      <x:c r="AG1598" s="33">
        <x:f t="shared" si="958"/>
        <x:v>8.183304333740038E-3</x:v>
      </x:c>
      <x:c r="AH1598" s="30">
        <x:f t="shared" si="959"/>
        <x:v>46170</x:v>
      </x:c>
      <x:c r="AI1598" s="36">
        <x:f t="shared" si="939"/>
        <x:v>2026</x:v>
      </x:c>
      <x:c r="AJ1598" s="36">
        <x:f t="shared" si="940"/>
        <x:v>6</x:v>
      </x:c>
      <x:c r="AK1598" s="26">
        <x:f t="shared" si="941"/>
        <x:v>0</x:v>
      </x:c>
      <x:c r="AL1598" s="34">
        <x:f t="shared" si="960"/>
        <x:v>1.6700848068329144</x:v>
      </x:c>
      <x:c r="AM1598" s="35" t="str">
        <x:f t="shared" si="942"/>
      </x:c>
      <x:c r="AN1598" s="34">
        <x:f t="shared" si="961"/>
        <x:v>1.6776260516661605</x:v>
      </x:c>
      <x:c r="AO1598" s="35">
        <x:f t="shared" si="943"/>
        <x:v>-6.5252834787202785E-3</x:v>
      </x:c>
      <x:c r="AP1598" s="31">
        <x:f t="shared" si="944"/>
        <x:v>1</x:v>
      </x:c>
      <x:c r="AQ1598" s="26" t="b">
        <x:f t="shared" si="945"/>
        <x:v>1</x:v>
      </x:c>
    </x:row>
    <x:row r="1599">
      <x:c r="A1599" s="30" t="n">
        <x:f>'净值底稿'!A1561</x:f>
        <x:v>46183</x:v>
      </x:c>
      <x:c r="B1599" s="32" t="n">
        <x:f>'净值底稿'!F1561</x:f>
        <x:v>5.878406747015975</x:v>
      </x:c>
      <x:c r="C1599" s="32" t="n">
        <x:f>'净值底稿'!O1561</x:f>
        <x:v>2.0447328183460627</x:v>
      </x:c>
      <x:c r="D1599" s="32" t="n">
        <x:f>'净值底稿'!P1561</x:f>
        <x:v>1.7831</x:v>
      </x:c>
      <x:c r="E1599" s="32" t="n">
        <x:f>'净值底稿'!Q1561</x:f>
        <x:v>3.1731</x:v>
      </x:c>
      <x:c r="F1599" s="33">
        <x:f t="shared" si="946"/>
        <x:v>-2.8171489936458904E-2</x:v>
      </x:c>
      <x:c r="G1599" s="33">
        <x:f t="shared" si="947"/>
        <x:v>-1.2230530831374375E-2</x:v>
      </x:c>
      <x:c r="H1599" s="33">
        <x:f t="shared" si="948"/>
        <x:v>-8.9650921723538612E-4</x:v>
      </x:c>
      <x:c r="I1599" s="33">
        <x:f t="shared" si="949"/>
        <x:v>-3.117366878358574E-2</x:v>
      </x:c>
      <x:c r="J1599" s="34">
        <x:f t="shared" si="950"/>
        <x:v>0.19042401639027826</x:v>
      </x:c>
      <x:c r="K1599" s="34">
        <x:f t="shared" si="951"/>
        <x:v>0.13433861317310189</x:v>
      </x:c>
      <x:c r="L1599" s="34">
        <x:f t="shared" si="952"/>
        <x:v>1.1727375381532237</x:v>
      </x:c>
      <x:c r="M1599" s="34">
        <x:f t="shared" si="953"/>
        <x:v>0.15592598339093025</x:v>
      </x:c>
      <x:c r="N1599" s="34">
        <x:f t="shared" si="924"/>
        <x:v>1.6534261511075341</x:v>
      </x:c>
      <x:c r="O1599" s="35">
        <x:f t="shared" si="925"/>
        <x:v>0.19641798295366295</x:v>
      </x:c>
      <x:c r="P1599" s="26" t="b">
        <x:f t="shared" si="926"/>
        <x:v>0</x:v>
      </x:c>
      <x:c r="Q1599" s="26" t="b">
        <x:f t="shared" si="927"/>
        <x:v>0</x:v>
      </x:c>
      <x:c r="R1599" s="26" t="b">
        <x:f t="shared" si="928"/>
        <x:v>0</x:v>
      </x:c>
      <x:c r="S1599" s="26" t="b">
        <x:f t="shared" si="954"/>
        <x:v>0</x:v>
      </x:c>
      <x:c r="T1599" s="26" t="str">
        <x:f t="shared" si="955"/>
        <x:v>不调</x:v>
      </x:c>
      <x:c r="U1599" s="34">
        <x:f t="shared" si="929"/>
        <x:v>0.19042401639027826</x:v>
      </x:c>
      <x:c r="V1599" s="34">
        <x:f t="shared" si="930"/>
        <x:v>0.13433861317310189</x:v>
      </x:c>
      <x:c r="W1599" s="34">
        <x:f t="shared" si="931"/>
        <x:v>1.1727375381532237</x:v>
      </x:c>
      <x:c r="X1599" s="34">
        <x:f t="shared" si="932"/>
        <x:v>0.15592598339093025</x:v>
      </x:c>
      <x:c r="Y1599" s="34">
        <x:f t="shared" si="956"/>
        <x:v>0.99998626710299976</x:v>
      </x:c>
      <x:c r="Z1599" s="34">
        <x:f t="shared" si="933"/>
        <x:v>0.19042140131687479</x:v>
      </x:c>
      <x:c r="AA1599" s="34">
        <x:f t="shared" si="934"/>
        <x:v>0.13433676831476402</x:v>
      </x:c>
      <x:c r="AB1599" s="34">
        <x:f t="shared" si="935"/>
        <x:v>1.1727214330694038</x:v>
      </x:c>
      <x:c r="AC1599" s="34">
        <x:f t="shared" si="936"/>
        <x:v>0.15592384207546067</x:v>
      </x:c>
      <x:c r="AD1599" s="34">
        <x:f t="shared" si="937"/>
        <x:v>1.6534034447765034</x:v>
      </x:c>
      <x:c r="AE1599" s="34">
        <x:f t="shared" si="957"/>
        <x:v>1.6776260516661605</x:v>
      </x:c>
      <x:c r="AF1599" s="33">
        <x:f t="shared" si="938"/>
        <x:v>-1.4438621089366221E-2</x:v>
      </x:c>
      <x:c r="AG1599" s="33">
        <x:f t="shared" si="958"/>
        <x:v>-7.9653135394879282E-3</x:v>
      </x:c>
      <x:c r="AH1599" s="30">
        <x:f t="shared" si="959"/>
        <x:v>46170</x:v>
      </x:c>
      <x:c r="AI1599" s="36">
        <x:f t="shared" si="939"/>
        <x:v>2026</x:v>
      </x:c>
      <x:c r="AJ1599" s="36">
        <x:f t="shared" si="940"/>
        <x:v>6</x:v>
      </x:c>
      <x:c r="AK1599" s="26">
        <x:f t="shared" si="941"/>
        <x:v>0</x:v>
      </x:c>
      <x:c r="AL1599" s="34">
        <x:f t="shared" si="960"/>
        <x:v>1.6700848068329144</x:v>
      </x:c>
      <x:c r="AM1599" s="35" t="str">
        <x:f t="shared" si="942"/>
      </x:c>
      <x:c r="AN1599" s="34">
        <x:f t="shared" si="961"/>
        <x:v>1.6776260516661605</x:v>
      </x:c>
      <x:c r="AO1599" s="35">
        <x:f t="shared" si="943"/>
        <x:v>-1.4438621089366221E-2</x:v>
      </x:c>
      <x:c r="AP1599" s="31">
        <x:f t="shared" si="944"/>
        <x:v>1</x:v>
      </x:c>
      <x:c r="AQ1599" s="26" t="b">
        <x:f t="shared" si="945"/>
        <x:v>1</x:v>
      </x:c>
    </x:row>
    <x:row r="1600">
      <x:c r="A1600" s="30" t="n">
        <x:f>'净值底稿'!A1562</x:f>
        <x:v>46184</x:v>
      </x:c>
      <x:c r="B1600" s="32" t="n">
        <x:f>'净值底稿'!F1562</x:f>
        <x:v>5.842697818941</x:v>
      </x:c>
      <x:c r="C1600" s="32" t="n">
        <x:f>'净值底稿'!O1562</x:f>
        <x:v>2.0366659767271336</x:v>
      </x:c>
      <x:c r="D1600" s="32" t="n">
        <x:f>'净值底稿'!P1562</x:f>
        <x:v>1.782</x:v>
      </x:c>
      <x:c r="E1600" s="32" t="n">
        <x:f>'净值底稿'!Q1562</x:f>
        <x:v>3.1042</x:v>
      </x:c>
      <x:c r="F1600" s="33">
        <x:f t="shared" si="946"/>
        <x:v>-6.0745929316821101E-3</x:v>
      </x:c>
      <x:c r="G1600" s="33">
        <x:f t="shared" si="947"/>
        <x:v>-3.945181270897824E-3</x:v>
      </x:c>
      <x:c r="H1600" s="33">
        <x:f t="shared" si="948"/>
        <x:v>-6.1690314620599374E-4</x:v>
      </x:c>
      <x:c r="I1600" s="33">
        <x:f t="shared" si="949"/>
        <x:v>-2.1713781475528604E-2</x:v>
      </x:c>
      <x:c r="J1600" s="34">
        <x:f t="shared" si="950"/>
        <x:v>0.18926466881839429</x:v>
      </x:c>
      <x:c r="K1600" s="34">
        <x:f t="shared" si="951"/>
        <x:v>0.13380678541241567</x:v>
      </x:c>
      <x:c r="L1600" s="34">
        <x:f t="shared" si="952"/>
        <x:v>1.1719979775277201</x:v>
      </x:c>
      <x:c r="M1600" s="34">
        <x:f t="shared" si="953"/>
        <x:v>0.15253814584180928</x:v>
      </x:c>
      <x:c r="N1600" s="34">
        <x:f t="shared" si="924"/>
        <x:v>1.6476075776003394</x:v>
      </x:c>
      <x:c r="O1600" s="35">
        <x:f t="shared" si="925"/>
        <x:v>0.19608519566373195</x:v>
      </x:c>
      <x:c r="P1600" s="26" t="b">
        <x:f t="shared" si="926"/>
        <x:v>0</x:v>
      </x:c>
      <x:c r="Q1600" s="26" t="b">
        <x:f t="shared" si="927"/>
        <x:v>0</x:v>
      </x:c>
      <x:c r="R1600" s="26" t="b">
        <x:f t="shared" si="928"/>
        <x:v>0</x:v>
      </x:c>
      <x:c r="S1600" s="26" t="b">
        <x:f t="shared" si="954"/>
        <x:v>0</x:v>
      </x:c>
      <x:c r="T1600" s="26" t="str">
        <x:f t="shared" si="955"/>
        <x:v>不调</x:v>
      </x:c>
      <x:c r="U1600" s="34">
        <x:f t="shared" si="929"/>
        <x:v>0.18926466881839429</x:v>
      </x:c>
      <x:c r="V1600" s="34">
        <x:f t="shared" si="930"/>
        <x:v>0.13380678541241567</x:v>
      </x:c>
      <x:c r="W1600" s="34">
        <x:f t="shared" si="931"/>
        <x:v>1.1719979775277201</x:v>
      </x:c>
      <x:c r="X1600" s="34">
        <x:f t="shared" si="932"/>
        <x:v>0.15253814584180928</x:v>
      </x:c>
      <x:c r="Y1600" s="34">
        <x:f t="shared" si="956"/>
        <x:v>0.99998626710299976</x:v>
      </x:c>
      <x:c r="Z1600" s="34">
        <x:f t="shared" si="933"/>
        <x:v>0.18926206966619163</x:v>
      </x:c>
      <x:c r="AA1600" s="34">
        <x:f t="shared" si="934"/>
        <x:v>0.13380494785761365</x:v>
      </x:c>
      <x:c r="AB1600" s="34">
        <x:f t="shared" si="935"/>
        <x:v>1.1719818826002102</x:v>
      </x:c>
      <x:c r="AC1600" s="34">
        <x:f t="shared" si="936"/>
        <x:v>0.15253605105116383</x:v>
      </x:c>
      <x:c r="AD1600" s="34">
        <x:f t="shared" si="937"/>
        <x:v>1.6475849511751792</x:v>
      </x:c>
      <x:c r="AE1600" s="34">
        <x:f t="shared" si="957"/>
        <x:v>1.6776260516661605</x:v>
      </x:c>
      <x:c r="AF1600" s="33">
        <x:f t="shared" si="938"/>
        <x:v>-1.7906911055145747E-2</x:v>
      </x:c>
      <x:c r="AG1600" s="33">
        <x:f t="shared" si="958"/>
        <x:v>-3.5191009306930754E-3</x:v>
      </x:c>
      <x:c r="AH1600" s="30">
        <x:f t="shared" si="959"/>
        <x:v>46170</x:v>
      </x:c>
      <x:c r="AI1600" s="36">
        <x:f t="shared" si="939"/>
        <x:v>2026</x:v>
      </x:c>
      <x:c r="AJ1600" s="36">
        <x:f t="shared" si="940"/>
        <x:v>6</x:v>
      </x:c>
      <x:c r="AK1600" s="26">
        <x:f t="shared" si="941"/>
        <x:v>0</x:v>
      </x:c>
      <x:c r="AL1600" s="34">
        <x:f t="shared" si="960"/>
        <x:v>1.6700848068329144</x:v>
      </x:c>
      <x:c r="AM1600" s="35" t="str">
        <x:f t="shared" si="942"/>
      </x:c>
      <x:c r="AN1600" s="34">
        <x:f t="shared" si="961"/>
        <x:v>1.6776260516661605</x:v>
      </x:c>
      <x:c r="AO1600" s="35">
        <x:f t="shared" si="943"/>
        <x:v>-1.7906911055145747E-2</x:v>
      </x:c>
      <x:c r="AP1600" s="31">
        <x:f t="shared" si="944"/>
        <x:v>1</x:v>
      </x:c>
      <x:c r="AQ1600" s="26" t="b">
        <x:f t="shared" si="945"/>
        <x:v>1</x:v>
      </x:c>
    </x:row>
    <x:row r="1601">
      <x:c r="A1601" s="30" t="n">
        <x:f>'净值底稿'!A1563</x:f>
        <x:v>46185</x:v>
      </x:c>
      <x:c r="B1601" s="32" t="n">
        <x:f>'净值底稿'!F1563</x:f>
        <x:v>5.849587018589975</x:v>
      </x:c>
      <x:c r="C1601" s="32" t="n">
        <x:f>'净值底稿'!O1563</x:f>
        <x:v>2.0566379164874364</x:v>
      </x:c>
      <x:c r="D1601" s="32" t="n">
        <x:f>'净值底稿'!P1563</x:f>
        <x:v>1.783</x:v>
      </x:c>
      <x:c r="E1601" s="32" t="n">
        <x:f>'净值底稿'!Q1563</x:f>
        <x:v>3.1449</x:v>
      </x:c>
      <x:c r="F1601" s="33">
        <x:f t="shared" si="946"/>
        <x:v>1.1791127767453169E-3</x:v>
      </x:c>
      <x:c r="G1601" s="33">
        <x:f t="shared" si="947"/>
        <x:v>9.8061930569475209E-3</x:v>
      </x:c>
      <x:c r="H1601" s="33">
        <x:f t="shared" si="948"/>
        <x:v>5.6116722783383644E-4</x:v>
      </x:c>
      <x:c r="I1601" s="33">
        <x:f t="shared" si="949"/>
        <x:v>1.3111268603827053E-2</x:v>
      </x:c>
      <x:c r="J1601" s="34">
        <x:f t="shared" si="950"/>
        <x:v>0.18948523099068831</x:v>
      </x:c>
      <x:c r="K1601" s="34">
        <x:f t="shared" si="951"/>
        <x:v>0.13511706500828022</x:v>
      </x:c>
      <x:c r="L1601" s="34">
        <x:f t="shared" si="952"/>
        <x:v>1.1726395604243405</x:v>
      </x:c>
      <x:c r="M1601" s="34">
        <x:f t="shared" si="953"/>
        <x:v>0.15453599218826272</x:v>
      </x:c>
      <x:c r="N1601" s="34">
        <x:f t="shared" si="924"/>
        <x:v>1.6517778486115717</x:v>
      </x:c>
      <x:c r="O1601" s="35">
        <x:f t="shared" si="925"/>
        <x:v>0.19651692040295743</x:v>
      </x:c>
      <x:c r="P1601" s="26" t="b">
        <x:f t="shared" si="926"/>
        <x:v>0</x:v>
      </x:c>
      <x:c r="Q1601" s="26" t="b">
        <x:f t="shared" si="927"/>
        <x:v>0</x:v>
      </x:c>
      <x:c r="R1601" s="26" t="b">
        <x:f t="shared" si="928"/>
        <x:v>0</x:v>
      </x:c>
      <x:c r="S1601" s="26" t="b">
        <x:f t="shared" si="954"/>
        <x:v>0</x:v>
      </x:c>
      <x:c r="T1601" s="26" t="str">
        <x:f t="shared" si="955"/>
        <x:v>不调</x:v>
      </x:c>
      <x:c r="U1601" s="34">
        <x:f t="shared" si="929"/>
        <x:v>0.18948523099068831</x:v>
      </x:c>
      <x:c r="V1601" s="34">
        <x:f t="shared" si="930"/>
        <x:v>0.13511706500828022</x:v>
      </x:c>
      <x:c r="W1601" s="34">
        <x:f t="shared" si="931"/>
        <x:v>1.1726395604243405</x:v>
      </x:c>
      <x:c r="X1601" s="34">
        <x:f t="shared" si="932"/>
        <x:v>0.15453599218826272</x:v>
      </x:c>
      <x:c r="Y1601" s="34">
        <x:f t="shared" si="956"/>
        <x:v>0.99998626710299976</x:v>
      </x:c>
      <x:c r="Z1601" s="34">
        <x:f t="shared" si="933"/>
        <x:v>0.18948262880952804</x:v>
      </x:c>
      <x:c r="AA1601" s="34">
        <x:f t="shared" si="934"/>
        <x:v>0.13511520945954347</x:v>
      </x:c>
      <x:c r="AB1601" s="34">
        <x:f t="shared" si="935"/>
        <x:v>1.1726234566860387</x:v>
      </x:c>
      <x:c r="AC1601" s="34">
        <x:f t="shared" si="936"/>
        <x:v>0.15453386996139917</x:v>
      </x:c>
      <x:c r="AD1601" s="34">
        <x:f t="shared" si="937"/>
        <x:v>1.6517551649165094</x:v>
      </x:c>
      <x:c r="AE1601" s="34">
        <x:f t="shared" si="957"/>
        <x:v>1.6776260516661605</x:v>
      </x:c>
      <x:c r="AF1601" s="33">
        <x:f t="shared" si="938"/>
        <x:v>-1.5421128399834449E-2</x:v>
      </x:c>
      <x:c r="AG1601" s="33">
        <x:f t="shared" si="958"/>
        <x:v>2.5311069625610916E-3</x:v>
      </x:c>
      <x:c r="AH1601" s="30">
        <x:f t="shared" si="959"/>
        <x:v>46170</x:v>
      </x:c>
      <x:c r="AI1601" s="36">
        <x:f t="shared" si="939"/>
        <x:v>2026</x:v>
      </x:c>
      <x:c r="AJ1601" s="36">
        <x:f t="shared" si="940"/>
        <x:v>6</x:v>
      </x:c>
      <x:c r="AK1601" s="26">
        <x:f t="shared" si="941"/>
        <x:v>0</x:v>
      </x:c>
      <x:c r="AL1601" s="34">
        <x:f t="shared" si="960"/>
        <x:v>1.6700848068329144</x:v>
      </x:c>
      <x:c r="AM1601" s="35" t="str">
        <x:f t="shared" si="942"/>
      </x:c>
      <x:c r="AN1601" s="34">
        <x:f t="shared" si="961"/>
        <x:v>1.6776260516661605</x:v>
      </x:c>
      <x:c r="AO1601" s="35">
        <x:f t="shared" si="943"/>
        <x:v>-1.5421128399834449E-2</x:v>
      </x:c>
      <x:c r="AP1601" s="31">
        <x:f t="shared" si="944"/>
        <x:v>1</x:v>
      </x:c>
      <x:c r="AQ1601" s="26" t="b">
        <x:f t="shared" si="945"/>
        <x:v>1</x:v>
      </x:c>
    </x:row>
    <x:row r="1602">
      <x:c r="A1602" s="30" t="n">
        <x:f>'净值底稿'!A1564</x:f>
        <x:v>46188</x:v>
      </x:c>
      <x:c r="B1602" s="32" t="n">
        <x:f>'净值底稿'!F1564</x:f>
        <x:v>6.30588647694685</x:v>
      </x:c>
      <x:c r="C1602" s="32" t="n">
        <x:f>'净值底稿'!O1564</x:f>
        <x:v>2.127635092895109</x:v>
      </x:c>
      <x:c r="D1602" s="32" t="n">
        <x:f>'净值底稿'!P1564</x:f>
        <x:v>1.7836</x:v>
      </x:c>
      <x:c r="E1602" s="32" t="n">
        <x:f>'净值底稿'!Q1564</x:f>
        <x:v>3.2471</x:v>
      </x:c>
      <x:c r="F1602" s="33">
        <x:f t="shared" si="946"/>
        <x:v>7.8005414212448887E-2</x:v>
      </x:c>
      <x:c r="G1602" s="33">
        <x:f t="shared" si="947"/>
        <x:v>3.4520989736944063E-2</x:v>
      </x:c>
      <x:c r="H1602" s="33">
        <x:f t="shared" si="948"/>
        <x:v>3.3651149747626619E-4</x:v>
      </x:c>
      <x:c r="I1602" s="33">
        <x:f t="shared" si="949"/>
        <x:v>3.24970587300073E-2</x:v>
      </x:c>
      <x:c r="J1602" s="34">
        <x:f t="shared" si="950"/>
        <x:v>0.20426329975587898</x:v>
      </x:c>
      <x:c r="K1602" s="34">
        <x:f t="shared" si="951"/>
        <x:v>0.13977952021860143</x:v>
      </x:c>
      <x:c r="L1602" s="34">
        <x:f t="shared" si="952"/>
        <x:v>1.173018057961424</x:v>
      </x:c>
      <x:c r="M1602" s="34">
        <x:f t="shared" si="953"/>
        <x:v>0.15955576620931008</x:v>
      </x:c>
      <x:c r="N1602" s="34">
        <x:f t="shared" si="924"/>
        <x:v>1.6766166441452144</x:v>
      </x:c>
      <x:c r="O1602" s="35">
        <x:f t="shared" si="925"/>
        <x:v>0.2052006468955716</x:v>
      </x:c>
      <x:c r="P1602" s="26" t="b">
        <x:f t="shared" si="926"/>
        <x:v>0</x:v>
      </x:c>
      <x:c r="Q1602" s="26" t="b">
        <x:f t="shared" si="927"/>
        <x:v>0</x:v>
      </x:c>
      <x:c r="R1602" s="26" t="b">
        <x:f t="shared" si="928"/>
        <x:v>0</x:v>
      </x:c>
      <x:c r="S1602" s="26" t="b">
        <x:f t="shared" si="954"/>
        <x:v>0</x:v>
      </x:c>
      <x:c r="T1602" s="26" t="str">
        <x:f t="shared" si="955"/>
        <x:v>不调</x:v>
      </x:c>
      <x:c r="U1602" s="34">
        <x:f t="shared" si="929"/>
        <x:v>0.20426329975587898</x:v>
      </x:c>
      <x:c r="V1602" s="34">
        <x:f t="shared" si="930"/>
        <x:v>0.13977952021860143</x:v>
      </x:c>
      <x:c r="W1602" s="34">
        <x:f t="shared" si="931"/>
        <x:v>1.173018057961424</x:v>
      </x:c>
      <x:c r="X1602" s="34">
        <x:f t="shared" si="932"/>
        <x:v>0.15955576620931008</x:v>
      </x:c>
      <x:c r="Y1602" s="34">
        <x:f t="shared" si="956"/>
        <x:v>0.99995880187477393</x:v>
      </x:c>
      <x:c r="Z1602" s="34">
        <x:f t="shared" si="933"/>
        <x:v>0.20425488449087656</x:v>
      </x:c>
      <x:c r="AA1602" s="34">
        <x:f t="shared" si="934"/>
        <x:v>0.13977376156442342</x:v>
      </x:c>
      <x:c r="AB1602" s="34">
        <x:f t="shared" si="935"/>
        <x:v>1.1729697318165797</x:v>
      </x:c>
      <x:c r="AC1602" s="34">
        <x:f t="shared" si="936"/>
        <x:v>0.15954919281087326</x:v>
      </x:c>
      <x:c r="AD1602" s="34">
        <x:f t="shared" si="937"/>
        <x:v>1.6765475706827528</x:v>
      </x:c>
      <x:c r="AE1602" s="34">
        <x:f t="shared" si="957"/>
        <x:v>1.6776260516661605</x:v>
      </x:c>
      <x:c r="AF1602" s="33">
        <x:f t="shared" si="938"/>
        <x:v>-6.428613708856501E-4</x:v>
      </x:c>
      <x:c r="AG1602" s="33">
        <x:f t="shared" si="958"/>
        <x:v>1.5009734065215774E-2</x:v>
      </x:c>
      <x:c r="AH1602" s="30">
        <x:f t="shared" si="959"/>
        <x:v>46170</x:v>
      </x:c>
      <x:c r="AI1602" s="36">
        <x:f t="shared" si="939"/>
        <x:v>2026</x:v>
      </x:c>
      <x:c r="AJ1602" s="36">
        <x:f t="shared" si="940"/>
        <x:v>6</x:v>
      </x:c>
      <x:c r="AK1602" s="26">
        <x:f t="shared" si="941"/>
        <x:v>0</x:v>
      </x:c>
      <x:c r="AL1602" s="34">
        <x:f t="shared" si="960"/>
        <x:v>1.6700848068329144</x:v>
      </x:c>
      <x:c r="AM1602" s="35" t="str">
        <x:f t="shared" si="942"/>
      </x:c>
      <x:c r="AN1602" s="34">
        <x:f t="shared" si="961"/>
        <x:v>1.6776260516661605</x:v>
      </x:c>
      <x:c r="AO1602" s="35">
        <x:f t="shared" si="943"/>
        <x:v>-6.428613708856501E-4</x:v>
      </x:c>
      <x:c r="AP1602" s="31">
        <x:f t="shared" si="944"/>
        <x:v>1</x:v>
      </x:c>
      <x:c r="AQ1602" s="26" t="b">
        <x:f t="shared" si="945"/>
        <x:v>1</x:v>
      </x:c>
    </x:row>
    <x:row r="1603">
      <x:c r="A1603" s="30" t="n">
        <x:f>'净值底稿'!A1565</x:f>
        <x:v>46189</x:v>
      </x:c>
      <x:c r="B1603" s="32" t="n">
        <x:f>'净值底稿'!F1565</x:f>
        <x:v>6.482436402621874</x:v>
      </x:c>
      <x:c r="C1603" s="32" t="n">
        <x:f>'净值底稿'!O1565</x:f>
        <x:v>2.154433897275783</x:v>
      </x:c>
      <x:c r="D1603" s="32" t="n">
        <x:f>'净值底稿'!P1565</x:f>
        <x:v>1.7852</x:v>
      </x:c>
      <x:c r="E1603" s="32" t="n">
        <x:f>'净值底稿'!Q1565</x:f>
        <x:v>3.2594</x:v>
      </x:c>
      <x:c r="F1603" s="33">
        <x:f t="shared" si="946"/>
        <x:v>2.7997637813566456E-2</x:v>
      </x:c>
      <x:c r="G1603" s="33">
        <x:f t="shared" si="947"/>
        <x:v>1.2595582987968257E-2</x:v>
      </x:c>
      <x:c r="H1603" s="33">
        <x:f t="shared" si="948"/>
        <x:v>8.9706212155182818E-4</x:v>
      </x:c>
      <x:c r="I1603" s="33">
        <x:f t="shared" si="949"/>
        <x:v>3.7879954420867445E-3</x:v>
      </x:c>
      <x:c r="J1603" s="34">
        <x:f t="shared" si="950"/>
        <x:v>0.20997353876850397</x:v>
      </x:c>
      <x:c r="K1603" s="34">
        <x:f t="shared" si="951"/>
        <x:v>0.1415342935777486</x:v>
      </x:c>
      <x:c r="L1603" s="34">
        <x:f t="shared" si="952"/>
        <x:v>1.1740219585327192</x:v>
      </x:c>
      <x:c r="M1603" s="34">
        <x:f t="shared" si="953"/>
        <x:v>0.16015356442602946</x:v>
      </x:c>
      <x:c r="N1603" s="34">
        <x:f t="shared" si="924"/>
        <x:v>1.6856833553050012</x:v>
      </x:c>
      <x:c r="O1603" s="35">
        <x:f t="shared" si="925"/>
        <x:v>0.20852542159832391</x:v>
      </x:c>
      <x:c r="P1603" s="26" t="b">
        <x:f t="shared" si="926"/>
        <x:v>0</x:v>
      </x:c>
      <x:c r="Q1603" s="26" t="b">
        <x:f t="shared" si="927"/>
        <x:v>0</x:v>
      </x:c>
      <x:c r="R1603" s="26" t="b">
        <x:f t="shared" si="928"/>
        <x:v>0</x:v>
      </x:c>
      <x:c r="S1603" s="26" t="b">
        <x:f t="shared" si="954"/>
        <x:v>0</x:v>
      </x:c>
      <x:c r="T1603" s="26" t="str">
        <x:f t="shared" si="955"/>
        <x:v>不调</x:v>
      </x:c>
      <x:c r="U1603" s="34">
        <x:f t="shared" si="929"/>
        <x:v>0.20997353876850397</x:v>
      </x:c>
      <x:c r="V1603" s="34">
        <x:f t="shared" si="930"/>
        <x:v>0.1415342935777486</x:v>
      </x:c>
      <x:c r="W1603" s="34">
        <x:f t="shared" si="931"/>
        <x:v>1.1740219585327192</x:v>
      </x:c>
      <x:c r="X1603" s="34">
        <x:f t="shared" si="932"/>
        <x:v>0.16015356442602946</x:v>
      </x:c>
      <x:c r="Y1603" s="34">
        <x:f t="shared" si="956"/>
        <x:v>0.99998626710299976</x:v>
      </x:c>
      <x:c r="Z1603" s="34">
        <x:f t="shared" si="933"/>
        <x:v>0.20997065522352329</x:v>
      </x:c>
      <x:c r="AA1603" s="34">
        <x:f t="shared" si="934"/>
        <x:v>0.14153234990187291</x:v>
      </x:c>
      <x:c r="AB1603" s="34">
        <x:f t="shared" si="935"/>
        <x:v>1.1740058358100867</x:v>
      </x:c>
      <x:c r="AC1603" s="34">
        <x:f t="shared" si="936"/>
        <x:v>0.16015136505362498</x:v>
      </x:c>
      <x:c r="AD1603" s="34">
        <x:f t="shared" si="937"/>
        <x:v>1.6856602059891079</x:v>
      </x:c>
      <x:c r="AE1603" s="34">
        <x:f t="shared" si="957"/>
        <x:v>1.6856602059891079</x:v>
      </x:c>
      <x:c r="AF1603" s="33">
        <x:f t="shared" si="938"/>
        <x:v>0</x:v>
      </x:c>
      <x:c r="AG1603" s="33">
        <x:f t="shared" si="958"/>
        <x:v>5.4353574367378421E-3</x:v>
      </x:c>
      <x:c r="AH1603" s="30">
        <x:f t="shared" si="959"/>
        <x:v>46170</x:v>
      </x:c>
      <x:c r="AI1603" s="36">
        <x:f t="shared" si="939"/>
        <x:v>2026</x:v>
      </x:c>
      <x:c r="AJ1603" s="36">
        <x:f t="shared" si="940"/>
        <x:v>6</x:v>
      </x:c>
      <x:c r="AK1603" s="26">
        <x:f t="shared" si="941"/>
        <x:v>0</x:v>
      </x:c>
      <x:c r="AL1603" s="34">
        <x:f t="shared" si="960"/>
        <x:v>1.6700848068329144</x:v>
      </x:c>
      <x:c r="AM1603" s="35" t="str">
        <x:f t="shared" si="942"/>
      </x:c>
      <x:c r="AN1603" s="34">
        <x:f t="shared" si="961"/>
        <x:v>1.6856602059891079</x:v>
      </x:c>
      <x:c r="AO1603" s="35">
        <x:f t="shared" si="943"/>
        <x:v>0</x:v>
      </x:c>
      <x:c r="AP1603" s="31">
        <x:f t="shared" si="944"/>
        <x:v>1</x:v>
      </x:c>
      <x:c r="AQ1603" s="26" t="b">
        <x:f t="shared" si="945"/>
        <x:v>1</x:v>
      </x:c>
    </x:row>
    <x:row r="1604">
      <x:c r="A1604" s="30" t="n">
        <x:f>'净值底稿'!A1566</x:f>
        <x:v>46190</x:v>
      </x:c>
      <x:c r="B1604" s="32" t="n">
        <x:f>'净值底稿'!F1566</x:f>
        <x:v>6.65990069952935</x:v>
      </x:c>
      <x:c r="C1604" s="32" t="n">
        <x:f>'净值底稿'!O1566</x:f>
        <x:v>2.1726530438843152</x:v>
      </x:c>
      <x:c r="D1604" s="32" t="n">
        <x:f>'净值底稿'!P1566</x:f>
        <x:v>1.7864</x:v>
      </x:c>
      <x:c r="E1604" s="32" t="n">
        <x:f>'净值底稿'!Q1566</x:f>
        <x:v>3.2551</x:v>
      </x:c>
      <x:c r="F1604" s="33">
        <x:f t="shared" si="946"/>
        <x:v>2.7376172458197789E-2</x:v>
      </x:c>
      <x:c r="G1604" s="33">
        <x:f t="shared" si="947"/>
        <x:v>8.4565818573361096E-3</x:v>
      </x:c>
      <x:c r="H1604" s="33">
        <x:f t="shared" si="948"/>
        <x:v>6.7219359175441085E-4</x:v>
      </x:c>
      <x:c r="I1604" s="33">
        <x:f t="shared" si="949"/>
        <x:v>-1.3192612137202797E-3</x:v>
      </x:c>
      <x:c r="J1604" s="34">
        <x:f t="shared" si="950"/>
        <x:v>0.21571884809208325</x:v>
      </x:c>
      <x:c r="K1604" s="34">
        <x:f t="shared" si="951"/>
        <x:v>0.14272922980427924</x:v>
      </x:c>
      <x:c r="L1604" s="34">
        <x:f t="shared" si="952"/>
        <x:v>1.1747949950096004</x:v>
      </x:c>
      <x:c r="M1604" s="34">
        <x:f t="shared" si="953"/>
        <x:v>0.15994008356938538</x:v>
      </x:c>
      <x:c r="N1604" s="34">
        <x:f t="shared" si="924"/>
        <x:v>1.6931831564753481</x:v>
      </x:c>
      <x:c r="O1604" s="35">
        <x:f t="shared" si="925"/>
        <x:v>0.21170071089210088</x:v>
      </x:c>
      <x:c r="P1604" s="26" t="b">
        <x:f t="shared" si="926"/>
        <x:v>0</x:v>
      </x:c>
      <x:c r="Q1604" s="26" t="b">
        <x:f t="shared" si="927"/>
        <x:v>0</x:v>
      </x:c>
      <x:c r="R1604" s="26" t="b">
        <x:f t="shared" si="928"/>
        <x:v>0</x:v>
      </x:c>
      <x:c r="S1604" s="26" t="b">
        <x:f t="shared" si="954"/>
        <x:v>0</x:v>
      </x:c>
      <x:c r="T1604" s="26" t="str">
        <x:f t="shared" si="955"/>
        <x:v>不调</x:v>
      </x:c>
      <x:c r="U1604" s="34">
        <x:f t="shared" si="929"/>
        <x:v>0.21571884809208325</x:v>
      </x:c>
      <x:c r="V1604" s="34">
        <x:f t="shared" si="930"/>
        <x:v>0.14272922980427924</x:v>
      </x:c>
      <x:c r="W1604" s="34">
        <x:f t="shared" si="931"/>
        <x:v>1.1747949950096004</x:v>
      </x:c>
      <x:c r="X1604" s="34">
        <x:f t="shared" si="932"/>
        <x:v>0.15994008356938538</x:v>
      </x:c>
      <x:c r="Y1604" s="34">
        <x:f t="shared" si="956"/>
        <x:v>0.99998626710299976</x:v>
      </x:c>
      <x:c r="Z1604" s="34">
        <x:f t="shared" si="933"/>
        <x:v>0.21571588564736138</x:v>
      </x:c>
      <x:c r="AA1604" s="34">
        <x:f t="shared" si="934"/>
        <x:v>0.14272726971846741</x:v>
      </x:c>
      <x:c r="AB1604" s="34">
        <x:f t="shared" si="935"/>
        <x:v>1.1747788616709376</x:v>
      </x:c>
      <x:c r="AC1604" s="34">
        <x:f t="shared" si="936"/>
        <x:v>0.1599378871286915</x:v>
      </x:c>
      <x:c r="AD1604" s="34">
        <x:f t="shared" si="937"/>
        <x:v>1.6931599041654581</x:v>
      </x:c>
      <x:c r="AE1604" s="34">
        <x:f t="shared" si="957"/>
        <x:v>1.6931599041654581</x:v>
      </x:c>
      <x:c r="AF1604" s="33">
        <x:f t="shared" si="938"/>
        <x:v>0</x:v>
      </x:c>
      <x:c r="AG1604" s="33">
        <x:f t="shared" si="958"/>
        <x:v>4.4491162274009621E-3</x:v>
      </x:c>
      <x:c r="AH1604" s="30">
        <x:f t="shared" si="959"/>
        <x:v>46170</x:v>
      </x:c>
      <x:c r="AI1604" s="36">
        <x:f t="shared" si="939"/>
        <x:v>2026</x:v>
      </x:c>
      <x:c r="AJ1604" s="36">
        <x:f t="shared" si="940"/>
        <x:v>6</x:v>
      </x:c>
      <x:c r="AK1604" s="26">
        <x:f t="shared" si="941"/>
        <x:v>0</x:v>
      </x:c>
      <x:c r="AL1604" s="34">
        <x:f t="shared" si="960"/>
        <x:v>1.6700848068329144</x:v>
      </x:c>
      <x:c r="AM1604" s="35" t="str">
        <x:f t="shared" si="942"/>
      </x:c>
      <x:c r="AN1604" s="34">
        <x:f t="shared" si="961"/>
        <x:v>1.6931599041654581</x:v>
      </x:c>
      <x:c r="AO1604" s="35">
        <x:f t="shared" si="943"/>
        <x:v>0</x:v>
      </x:c>
      <x:c r="AP1604" s="31">
        <x:f t="shared" si="944"/>
        <x:v>1</x:v>
      </x:c>
      <x:c r="AQ1604" s="26" t="b">
        <x:f t="shared" si="945"/>
        <x:v>1</x:v>
      </x:c>
    </x:row>
    <x:row r="1605">
      <x:c r="A1605" s="30" t="n">
        <x:f>'净值底稿'!A1567</x:f>
        <x:v>46191</x:v>
      </x:c>
      <x:c r="B1605" s="32" t="n">
        <x:f>'净值底稿'!F1567</x:f>
        <x:v>6.888019795379125</x:v>
      </x:c>
      <x:c r="C1605" s="32" t="n">
        <x:f>'净值底稿'!O1567</x:f>
        <x:v>2.188284476960439</x:v>
      </x:c>
      <x:c r="D1605" s="32" t="n">
        <x:f>'净值底稿'!P1567</x:f>
        <x:v>1.7869</x:v>
      </x:c>
      <x:c r="E1605" s="32" t="n">
        <x:f>'净值底稿'!Q1567</x:f>
        <x:v>3.2441</x:v>
      </x:c>
      <x:c r="F1605" s="33">
        <x:f t="shared" si="946"/>
        <x:v>3.4252627199966579E-2</x:v>
      </x:c>
      <x:c r="G1605" s="33">
        <x:f t="shared" si="947"/>
        <x:v>7.1946292207694107E-3</x:v>
      </x:c>
      <x:c r="H1605" s="33">
        <x:f t="shared" si="948"/>
        <x:v>2.7989252127169628E-4</x:v>
      </x:c>
      <x:c r="I1605" s="33">
        <x:f t="shared" si="949"/>
        <x:v>-3.3793124635188576E-3</x:v>
      </x:c>
      <x:c r="J1605" s="34">
        <x:f t="shared" si="950"/>
        <x:v>0.22310472145955107</x:v>
      </x:c>
      <x:c r="K1605" s="34">
        <x:f t="shared" si="951"/>
        <x:v>0.14375413950378454</x:v>
      </x:c>
      <x:c r="L1605" s="34">
        <x:f t="shared" si="952"/>
        <x:v>1.1751076734884673</x:v>
      </x:c>
      <x:c r="M1605" s="34">
        <x:f t="shared" si="953"/>
        <x:v>0.15939740703332864</x:v>
      </x:c>
      <x:c r="N1605" s="34">
        <x:f t="shared" si="924"/>
        <x:v>1.7013639414851316</x:v>
      </x:c>
      <x:c r="O1605" s="35">
        <x:f t="shared" si="925"/>
        <x:v>0.215626328981148</x:v>
      </x:c>
      <x:c r="P1605" s="26" t="b">
        <x:f t="shared" si="926"/>
        <x:v>0</x:v>
      </x:c>
      <x:c r="Q1605" s="26" t="b">
        <x:f t="shared" si="927"/>
        <x:v>0</x:v>
      </x:c>
      <x:c r="R1605" s="26" t="b">
        <x:f t="shared" si="928"/>
        <x:v>0</x:v>
      </x:c>
      <x:c r="S1605" s="26" t="b">
        <x:f t="shared" si="954"/>
        <x:v>0</x:v>
      </x:c>
      <x:c r="T1605" s="26" t="str">
        <x:f t="shared" si="955"/>
        <x:v>不调</x:v>
      </x:c>
      <x:c r="U1605" s="34">
        <x:f t="shared" si="929"/>
        <x:v>0.22310472145955107</x:v>
      </x:c>
      <x:c r="V1605" s="34">
        <x:f t="shared" si="930"/>
        <x:v>0.14375413950378454</x:v>
      </x:c>
      <x:c r="W1605" s="34">
        <x:f t="shared" si="931"/>
        <x:v>1.1751076734884673</x:v>
      </x:c>
      <x:c r="X1605" s="34">
        <x:f t="shared" si="932"/>
        <x:v>0.15939740703332864</x:v>
      </x:c>
      <x:c r="Y1605" s="34">
        <x:f t="shared" si="956"/>
        <x:v>0.99998626710299976</x:v>
      </x:c>
      <x:c r="Z1605" s="34">
        <x:f t="shared" si="933"/>
        <x:v>0.22310165758539099</x:v>
      </x:c>
      <x:c r="AA1605" s="34">
        <x:f t="shared" si="934"/>
        <x:v>0.14375216534299337</x:v>
      </x:c>
      <x:c r="AB1605" s="34">
        <x:f t="shared" si="935"/>
        <x:v>1.1750915358558232</x:v>
      </x:c>
      <x:c r="AC1605" s="34">
        <x:f t="shared" si="936"/>
        <x:v>0.15939521804515575</x:v>
      </x:c>
      <x:c r="AD1605" s="34">
        <x:f t="shared" si="937"/>
        <x:v>1.7013405768293632</x:v>
      </x:c>
      <x:c r="AE1605" s="34">
        <x:f t="shared" si="957"/>
        <x:v>1.7013405768293632</x:v>
      </x:c>
      <x:c r="AF1605" s="33">
        <x:f t="shared" si="938"/>
        <x:v>0</x:v>
      </x:c>
      <x:c r="AG1605" s="33">
        <x:f t="shared" si="958"/>
        <x:v>4.8316007506314929E-3</x:v>
      </x:c>
      <x:c r="AH1605" s="30">
        <x:f t="shared" si="959"/>
        <x:v>46170</x:v>
      </x:c>
      <x:c r="AI1605" s="36">
        <x:f t="shared" si="939"/>
        <x:v>2026</x:v>
      </x:c>
      <x:c r="AJ1605" s="36">
        <x:f t="shared" si="940"/>
        <x:v>6</x:v>
      </x:c>
      <x:c r="AK1605" s="26">
        <x:f t="shared" si="941"/>
        <x:v>0</x:v>
      </x:c>
      <x:c r="AL1605" s="34">
        <x:f t="shared" si="960"/>
        <x:v>1.6700848068329144</x:v>
      </x:c>
      <x:c r="AM1605" s="35" t="str">
        <x:f t="shared" si="942"/>
      </x:c>
      <x:c r="AN1605" s="34">
        <x:f t="shared" si="961"/>
        <x:v>1.7013405768293632</x:v>
      </x:c>
      <x:c r="AO1605" s="35">
        <x:f t="shared" si="943"/>
        <x:v>0</x:v>
      </x:c>
      <x:c r="AP1605" s="31">
        <x:f t="shared" si="944"/>
        <x:v>1</x:v>
      </x:c>
      <x:c r="AQ1605" s="26" t="b">
        <x:f t="shared" si="945"/>
        <x:v>1</x:v>
      </x:c>
    </x:row>
    <x:row r="1606">
      <x:c r="A1606" s="30" t="n">
        <x:f>'净值底稿'!A1568</x:f>
        <x:v>46195</x:v>
      </x:c>
      <x:c r="B1606" s="32" t="n">
        <x:f>'净值底稿'!F1568</x:f>
        <x:v>6.95998304035395</x:v>
      </x:c>
      <x:c r="C1606" s="32" t="n">
        <x:f>'净值底稿'!O1568</x:f>
        <x:v>2.222129683017334</x:v>
      </x:c>
      <x:c r="D1606" s="32" t="n">
        <x:f>'净值底稿'!P1568</x:f>
        <x:v>1.7871</x:v>
      </x:c>
      <x:c r="E1606" s="32" t="n">
        <x:f>'净值底稿'!Q1568</x:f>
        <x:v>3.168</x:v>
      </x:c>
      <x:c r="F1606" s="33">
        <x:f t="shared" si="946"/>
        <x:v>1.0447595551787092E-2</x:v>
      </x:c>
      <x:c r="G1606" s="33">
        <x:f t="shared" si="947"/>
        <x:v>1.5466547614461312E-2</x:v>
      </x:c>
      <x:c r="H1606" s="33">
        <x:f t="shared" si="948"/>
        <x:v>1.1192568134754666E-4</x:v>
      </x:c>
      <x:c r="I1606" s="33">
        <x:f t="shared" si="949"/>
        <x:v>-2.3457969852963778E-2</x:v>
      </x:c>
      <x:c r="J1606" s="34">
        <x:f t="shared" si="950"/>
        <x:v>0.22543253347077646</x:v>
      </x:c>
      <x:c r="K1606" s="34">
        <x:f t="shared" si="951"/>
        <x:v>0.1459755150529527</x:v>
      </x:c>
      <x:c r="L1606" s="34">
        <x:f t="shared" si="952"/>
        <x:v>1.1752230587766195</x:v>
      </x:c>
      <x:c r="M1606" s="34">
        <x:f t="shared" si="953"/>
        <x:v>0.15565612982554589</x:v>
      </x:c>
      <x:c r="N1606" s="34">
        <x:f t="shared" si="924"/>
        <x:v>1.7022872371258946</x:v>
      </x:c>
      <x:c r="O1606" s="35">
        <x:f t="shared" si="925"/>
        <x:v>0.21818177357119037</x:v>
      </x:c>
      <x:c r="P1606" s="26" t="b">
        <x:f t="shared" si="926"/>
        <x:v>0</x:v>
      </x:c>
      <x:c r="Q1606" s="26" t="b">
        <x:f t="shared" si="927"/>
        <x:v>0</x:v>
      </x:c>
      <x:c r="R1606" s="26" t="b">
        <x:f t="shared" si="928"/>
        <x:v>0</x:v>
      </x:c>
      <x:c r="S1606" s="26" t="b">
        <x:f t="shared" si="954"/>
        <x:v>0</x:v>
      </x:c>
      <x:c r="T1606" s="26" t="str">
        <x:f t="shared" si="955"/>
        <x:v>不调</x:v>
      </x:c>
      <x:c r="U1606" s="34">
        <x:f t="shared" si="929"/>
        <x:v>0.22543253347077646</x:v>
      </x:c>
      <x:c r="V1606" s="34">
        <x:f t="shared" si="930"/>
        <x:v>0.1459755150529527</x:v>
      </x:c>
      <x:c r="W1606" s="34">
        <x:f t="shared" si="931"/>
        <x:v>1.1752230587766195</x:v>
      </x:c>
      <x:c r="X1606" s="34">
        <x:f t="shared" si="932"/>
        <x:v>0.15565612982554589</x:v>
      </x:c>
      <x:c r="Y1606" s="34">
        <x:f t="shared" si="956"/>
        <x:v>0.99994506954354323</x:v>
      </x:c>
      <x:c r="Z1606" s="34">
        <x:f t="shared" si="933"/>
        <x:v>0.22542015035881272</x:v>
      </x:c>
      <x:c r="AA1606" s="34">
        <x:f t="shared" si="934"/>
        <x:v>0.14596749655127933</x:v>
      </x:c>
      <x:c r="AB1606" s="34">
        <x:f t="shared" si="935"/>
        <x:v>1.1751585032375624</x:v>
      </x:c>
      <x:c r="AC1606" s="34">
        <x:f t="shared" si="936"/>
        <x:v>0.15564757956328426</x:v>
      </x:c>
      <x:c r="AD1606" s="34">
        <x:f t="shared" si="937"/>
        <x:v>1.7021937297109389</x:v>
      </x:c>
      <x:c r="AE1606" s="34">
        <x:f t="shared" si="957"/>
        <x:v>1.7021937297109389</x:v>
      </x:c>
      <x:c r="AF1606" s="33">
        <x:f t="shared" si="938"/>
        <x:v>0</x:v>
      </x:c>
      <x:c r="AG1606" s="33">
        <x:f t="shared" si="958"/>
        <x:v>5.0145919823152418E-4</x:v>
      </x:c>
      <x:c r="AH1606" s="30">
        <x:f t="shared" si="959"/>
        <x:v>46170</x:v>
      </x:c>
      <x:c r="AI1606" s="36">
        <x:f t="shared" si="939"/>
        <x:v>2026</x:v>
      </x:c>
      <x:c r="AJ1606" s="36">
        <x:f t="shared" si="940"/>
        <x:v>6</x:v>
      </x:c>
      <x:c r="AK1606" s="26">
        <x:f t="shared" si="941"/>
        <x:v>0</x:v>
      </x:c>
      <x:c r="AL1606" s="34">
        <x:f t="shared" si="960"/>
        <x:v>1.6700848068329144</x:v>
      </x:c>
      <x:c r="AM1606" s="35" t="str">
        <x:f t="shared" si="942"/>
      </x:c>
      <x:c r="AN1606" s="34">
        <x:f t="shared" si="961"/>
        <x:v>1.7021937297109389</x:v>
      </x:c>
      <x:c r="AO1606" s="35">
        <x:f t="shared" si="943"/>
        <x:v>0</x:v>
      </x:c>
      <x:c r="AP1606" s="31">
        <x:f t="shared" si="944"/>
        <x:v>1</x:v>
      </x:c>
      <x:c r="AQ1606" s="26" t="b">
        <x:f t="shared" si="945"/>
        <x:v>1</x:v>
      </x:c>
    </x:row>
    <x:row r="1607">
      <x:c r="A1607" s="30" t="n">
        <x:f>'净值底稿'!A1569</x:f>
        <x:v>46196</x:v>
      </x:c>
      <x:c r="B1607" s="32" t="n">
        <x:f>'净值底稿'!F1569</x:f>
        <x:v>6.620438434510675</x:v>
      </x:c>
      <x:c r="C1607" s="32" t="n">
        <x:f>'净值底稿'!O1569</x:f>
        <x:v>2.1868560517712043</x:v>
      </x:c>
      <x:c r="D1607" s="32" t="n">
        <x:f>'净值底稿'!P1569</x:f>
        <x:v>1.7863</x:v>
      </x:c>
      <x:c r="E1607" s="32" t="n">
        <x:f>'净值底稿'!Q1569</x:f>
        <x:v>3.116</x:v>
      </x:c>
      <x:c r="F1607" s="33">
        <x:f t="shared" si="946"/>
        <x:v>-4.8785263394263589E-2</x:v>
      </x:c>
      <x:c r="G1607" s="33">
        <x:f t="shared" si="947"/>
        <x:v>-1.5873795087527509E-2</x:v>
      </x:c>
      <x:c r="H1607" s="33">
        <x:f t="shared" si="948"/>
        <x:v>-4.4765262156565289E-4</x:v>
      </x:c>
      <x:c r="I1607" s="33">
        <x:f t="shared" si="949"/>
        <x:v>-1.6414141414141437E-2</x:v>
      </x:c>
      <x:c r="J1607" s="34">
        <x:f t="shared" si="950"/>
        <x:v>0.21442296894918353</x:v>
      </x:c>
      <x:c r="K1607" s="34">
        <x:f t="shared" si="951"/>
        <x:v>0.14365043842158495</x:v>
      </x:c>
      <x:c r="L1607" s="34">
        <x:f t="shared" si="952"/>
        <x:v>1.174632440452833</x:v>
      </x:c>
      <x:c r="M1607" s="34">
        <x:f t="shared" si="953"/>
        <x:v>0.15309275818156368</x:v>
      </x:c>
      <x:c r="N1607" s="34">
        <x:f t="shared" si="924"/>
        <x:v>1.6857986060051653</x:v>
      </x:c>
      <x:c r="O1607" s="35">
        <x:f t="shared" si="925"/>
        <x:v>0.21240580345436075</x:v>
      </x:c>
      <x:c r="P1607" s="26" t="b">
        <x:f t="shared" si="926"/>
        <x:v>0</x:v>
      </x:c>
      <x:c r="Q1607" s="26" t="b">
        <x:f t="shared" si="927"/>
        <x:v>0</x:v>
      </x:c>
      <x:c r="R1607" s="26" t="b">
        <x:f t="shared" si="928"/>
        <x:v>0</x:v>
      </x:c>
      <x:c r="S1607" s="26" t="b">
        <x:f t="shared" si="954"/>
        <x:v>0</x:v>
      </x:c>
      <x:c r="T1607" s="26" t="str">
        <x:f t="shared" si="955"/>
        <x:v>不调</x:v>
      </x:c>
      <x:c r="U1607" s="34">
        <x:f t="shared" si="929"/>
        <x:v>0.21442296894918353</x:v>
      </x:c>
      <x:c r="V1607" s="34">
        <x:f t="shared" si="930"/>
        <x:v>0.14365043842158495</x:v>
      </x:c>
      <x:c r="W1607" s="34">
        <x:f t="shared" si="931"/>
        <x:v>1.174632440452833</x:v>
      </x:c>
      <x:c r="X1607" s="34">
        <x:f t="shared" si="932"/>
        <x:v>0.15309275818156368</x:v>
      </x:c>
      <x:c r="Y1607" s="34">
        <x:f t="shared" si="956"/>
        <x:v>0.99998626710299976</x:v>
      </x:c>
      <x:c r="Z1607" s="34">
        <x:f t="shared" si="933"/>
        <x:v>0.21442002430063647</x:v>
      </x:c>
      <x:c r="AA1607" s="34">
        <x:f t="shared" si="934"/>
        <x:v>0.14364846568491008</x:v>
      </x:c>
      <x:c r="AB1607" s="34">
        <x:f t="shared" si="935"/>
        <x:v>1.1746163093465152</x:v>
      </x:c>
      <x:c r="AC1607" s="34">
        <x:f t="shared" si="936"/>
        <x:v>0.15309065577448408</x:v>
      </x:c>
      <x:c r="AD1607" s="34">
        <x:f t="shared" si="937"/>
        <x:v>1.6857754551065456</x:v>
      </x:c>
      <x:c r="AE1607" s="34">
        <x:f t="shared" si="957"/>
        <x:v>1.7021937297109389</x:v>
      </x:c>
      <x:c r="AF1607" s="33">
        <x:f t="shared" si="938"/>
        <x:v>-9.6453619337332208E-3</x:v>
      </x:c>
      <x:c r="AG1607" s="33">
        <x:f t="shared" si="958"/>
        <x:v>-9.6453619337332208E-3</x:v>
      </x:c>
      <x:c r="AH1607" s="30">
        <x:f t="shared" si="959"/>
        <x:v>46170</x:v>
      </x:c>
      <x:c r="AI1607" s="36">
        <x:f t="shared" si="939"/>
        <x:v>2026</x:v>
      </x:c>
      <x:c r="AJ1607" s="36">
        <x:f t="shared" si="940"/>
        <x:v>6</x:v>
      </x:c>
      <x:c r="AK1607" s="26">
        <x:f t="shared" si="941"/>
        <x:v>0</x:v>
      </x:c>
      <x:c r="AL1607" s="34">
        <x:f t="shared" si="960"/>
        <x:v>1.6700848068329144</x:v>
      </x:c>
      <x:c r="AM1607" s="35" t="str">
        <x:f t="shared" si="942"/>
      </x:c>
      <x:c r="AN1607" s="34">
        <x:f t="shared" si="961"/>
        <x:v>1.7021937297109389</x:v>
      </x:c>
      <x:c r="AO1607" s="35">
        <x:f t="shared" si="943"/>
        <x:v>-9.6453619337332208E-3</x:v>
      </x:c>
      <x:c r="AP1607" s="31">
        <x:f t="shared" si="944"/>
        <x:v>1</x:v>
      </x:c>
      <x:c r="AQ1607" s="26" t="b">
        <x:f t="shared" si="945"/>
        <x:v>1</x:v>
      </x:c>
    </x:row>
    <x:row r="1608">
      <x:c r="A1608" s="30" t="n">
        <x:f>'净值底稿'!A1570</x:f>
        <x:v>46197</x:v>
      </x:c>
      <x:c r="B1608" s="32" t="n">
        <x:f>'净值底稿'!F1570</x:f>
        <x:v>6.81253042153235</x:v>
      </x:c>
      <x:c r="C1608" s="32" t="n">
        <x:f>'净值底稿'!O1570</x:f>
        <x:v>2.207037227384258</x:v>
      </x:c>
      <x:c r="D1608" s="32" t="n">
        <x:f>'净值底稿'!P1570</x:f>
        <x:v>1.7862</x:v>
      </x:c>
      <x:c r="E1608" s="32" t="n">
        <x:f>'净值底稿'!Q1570</x:f>
        <x:v>3.0984</x:v>
      </x:c>
      <x:c r="F1608" s="33">
        <x:f t="shared" si="946"/>
        <x:v>2.9014994840877772E-2</x:v>
      </x:c>
      <x:c r="G1608" s="33">
        <x:f t="shared" si="947"/>
        <x:v>9.2283969018940315E-3</x:v>
      </x:c>
      <x:c r="H1608" s="33">
        <x:f t="shared" si="948"/>
        <x:v>-5.5981638022672975E-5</x:v>
      </x:c>
      <x:c r="I1608" s="33">
        <x:f t="shared" si="949"/>
        <x:v>-5.6482670089860187E-3</x:v>
      </x:c>
      <x:c r="J1608" s="34">
        <x:f t="shared" si="950"/>
        <x:v>0.22064142019950034</x:v>
      </x:c>
      <x:c r="K1608" s="34">
        <x:f t="shared" si="951"/>
        <x:v>0.14497411074059854</x:v>
      </x:c>
      <x:c r="L1608" s="34">
        <x:f t="shared" si="952"/>
        <x:v>1.1745505524014699</x:v>
      </x:c>
      <x:c r="M1608" s="34">
        <x:f t="shared" si="953"/>
        <x:v>0.15222595887408902</x:v>
      </x:c>
      <x:c r="N1608" s="34">
        <x:f t="shared" si="924"/>
        <x:v>1.692392042215658</x:v>
      </x:c>
      <x:c r="O1608" s="35">
        <x:f t="shared" si="925"/>
        <x:v>0.21603477316132955</x:v>
      </x:c>
      <x:c r="P1608" s="26" t="b">
        <x:f t="shared" si="926"/>
        <x:v>0</x:v>
      </x:c>
      <x:c r="Q1608" s="26" t="b">
        <x:f t="shared" si="927"/>
        <x:v>0</x:v>
      </x:c>
      <x:c r="R1608" s="26" t="b">
        <x:f t="shared" si="928"/>
        <x:v>0</x:v>
      </x:c>
      <x:c r="S1608" s="26" t="b">
        <x:f t="shared" si="954"/>
        <x:v>0</x:v>
      </x:c>
      <x:c r="T1608" s="26" t="str">
        <x:f t="shared" si="955"/>
        <x:v>不调</x:v>
      </x:c>
      <x:c r="U1608" s="34">
        <x:f t="shared" si="929"/>
        <x:v>0.22064142019950034</x:v>
      </x:c>
      <x:c r="V1608" s="34">
        <x:f t="shared" si="930"/>
        <x:v>0.14497411074059854</x:v>
      </x:c>
      <x:c r="W1608" s="34">
        <x:f t="shared" si="931"/>
        <x:v>1.1745505524014699</x:v>
      </x:c>
      <x:c r="X1608" s="34">
        <x:f t="shared" si="932"/>
        <x:v>0.15222595887408902</x:v>
      </x:c>
      <x:c r="Y1608" s="34">
        <x:f t="shared" si="956"/>
        <x:v>0.99998626710299976</x:v>
      </x:c>
      <x:c r="Z1608" s="34">
        <x:f t="shared" si="933"/>
        <x:v>0.22063839015360276</x:v>
      </x:c>
      <x:c r="AA1608" s="34">
        <x:f t="shared" si="934"/>
        <x:v>0.14497211982606803</x:v>
      </x:c>
      <x:c r="AB1608" s="34">
        <x:f t="shared" si="935"/>
        <x:v>1.1745344224197123</x:v>
      </x:c>
      <x:c r="AC1608" s="34">
        <x:f t="shared" si="936"/>
        <x:v>0.15222386837067503</x:v>
      </x:c>
      <x:c r="AD1608" s="34">
        <x:f t="shared" si="937"/>
        <x:v>1.6923688007700584</x:v>
      </x:c>
      <x:c r="AE1608" s="34">
        <x:f t="shared" si="957"/>
        <x:v>1.7021937297109389</x:v>
      </x:c>
      <x:c r="AF1608" s="33">
        <x:f t="shared" si="938"/>
        <x:v>-5.7719217086700247E-3</x:v>
      </x:c>
      <x:c r="AG1608" s="33">
        <x:f t="shared" si="958"/>
        <x:v>3.9111648253866704E-3</x:v>
      </x:c>
      <x:c r="AH1608" s="30">
        <x:f t="shared" si="959"/>
        <x:v>46170</x:v>
      </x:c>
      <x:c r="AI1608" s="36">
        <x:f t="shared" si="939"/>
        <x:v>2026</x:v>
      </x:c>
      <x:c r="AJ1608" s="36">
        <x:f t="shared" si="940"/>
        <x:v>6</x:v>
      </x:c>
      <x:c r="AK1608" s="26">
        <x:f t="shared" si="941"/>
        <x:v>0</x:v>
      </x:c>
      <x:c r="AL1608" s="34">
        <x:f t="shared" si="960"/>
        <x:v>1.6700848068329144</x:v>
      </x:c>
      <x:c r="AM1608" s="35" t="str">
        <x:f t="shared" si="942"/>
      </x:c>
      <x:c r="AN1608" s="34">
        <x:f t="shared" si="961"/>
        <x:v>1.7021937297109389</x:v>
      </x:c>
      <x:c r="AO1608" s="35">
        <x:f t="shared" si="943"/>
        <x:v>-5.7719217086700247E-3</x:v>
      </x:c>
      <x:c r="AP1608" s="31">
        <x:f t="shared" si="944"/>
        <x:v>1</x:v>
      </x:c>
      <x:c r="AQ1608" s="26" t="b">
        <x:f t="shared" si="945"/>
        <x:v>1</x:v>
      </x:c>
    </x:row>
    <x:row r="1609">
      <x:c r="A1609" s="30" t="n">
        <x:f>'净值底稿'!A1571</x:f>
        <x:v>46198</x:v>
      </x:c>
      <x:c r="B1609" s="32" t="n">
        <x:f>'净值底稿'!F1571</x:f>
        <x:v>7.092750223260375</x:v>
      </x:c>
      <x:c r="C1609" s="32" t="n">
        <x:f>'净值底稿'!O1571</x:f>
        <x:v>2.211578732101845</x:v>
      </x:c>
      <x:c r="D1609" s="32" t="n">
        <x:f>'净值底稿'!P1571</x:f>
        <x:v>1.7875</x:v>
      </x:c>
      <x:c r="E1609" s="32" t="n">
        <x:f>'净值底稿'!Q1571</x:f>
        <x:v>3.0309</x:v>
      </x:c>
      <x:c r="F1609" s="33">
        <x:f t="shared" si="946"/>
        <x:v>4.1132998223734063E-2</x:v>
      </x:c>
      <x:c r="G1609" s="33">
        <x:f t="shared" si="947"/>
        <x:v>2.0577381573985143E-3</x:v>
      </x:c>
      <x:c r="H1609" s="33">
        <x:f t="shared" si="948"/>
        <x:v>7.2780203784583719E-4</x:v>
      </x:c>
      <x:c r="I1609" s="33">
        <x:f t="shared" si="949"/>
        <x:v>-2.1785437645236216E-2</x:v>
      </x:c>
      <x:c r="J1609" s="34">
        <x:f t="shared" si="950"/>
        <x:v>0.22971390866387845</x:v>
      </x:c>
      <x:c r="K1609" s="34">
        <x:f t="shared" si="951"/>
        <x:v>0.14527043448879309</x:v>
      </x:c>
      <x:c r="L1609" s="34">
        <x:f t="shared" si="952"/>
        <x:v>1.1753892509658694</x:v>
      </x:c>
      <x:c r="M1609" s="34">
        <x:f t="shared" si="953"/>
        <x:v>0.14890760477816906</x:v>
      </x:c>
      <x:c r="N1609" s="34">
        <x:f t="shared" si="924"/>
        <x:v>1.69928119889671</x:v>
      </x:c>
      <x:c r="O1609" s="35">
        <x:f t="shared" si="925"/>
        <x:v>0.22067233098096836</x:v>
      </x:c>
      <x:c r="P1609" s="26" t="b">
        <x:f t="shared" si="926"/>
        <x:v>0</x:v>
      </x:c>
      <x:c r="Q1609" s="26" t="b">
        <x:f t="shared" si="927"/>
        <x:v>0</x:v>
      </x:c>
      <x:c r="R1609" s="26" t="b">
        <x:f t="shared" si="928"/>
        <x:v>0</x:v>
      </x:c>
      <x:c r="S1609" s="26" t="b">
        <x:f t="shared" si="954"/>
        <x:v>0</x:v>
      </x:c>
      <x:c r="T1609" s="26" t="str">
        <x:f t="shared" si="955"/>
        <x:v>不调</x:v>
      </x:c>
      <x:c r="U1609" s="34">
        <x:f t="shared" si="929"/>
        <x:v>0.22971390866387845</x:v>
      </x:c>
      <x:c r="V1609" s="34">
        <x:f t="shared" si="930"/>
        <x:v>0.14527043448879309</x:v>
      </x:c>
      <x:c r="W1609" s="34">
        <x:f t="shared" si="931"/>
        <x:v>1.1753892509658694</x:v>
      </x:c>
      <x:c r="X1609" s="34">
        <x:f t="shared" si="932"/>
        <x:v>0.14890760477816906</x:v>
      </x:c>
      <x:c r="Y1609" s="34">
        <x:f t="shared" si="956"/>
        <x:v>0.99998626710299976</x:v>
      </x:c>
      <x:c r="Z1609" s="34">
        <x:f t="shared" si="933"/>
        <x:v>0.22971075402643124</x:v>
      </x:c>
      <x:c r="AA1609" s="34">
        <x:f t="shared" si="934"/>
        <x:v>0.14526843950487908</x:v>
      </x:c>
      <x:c r="AB1609" s="34">
        <x:f t="shared" si="935"/>
        <x:v>1.1753731094663507</x:v>
      </x:c>
      <x:c r="AC1609" s="34">
        <x:f t="shared" si="936"/>
        <x:v>0.14890555984537007</x:v>
      </x:c>
      <x:c r="AD1609" s="34">
        <x:f t="shared" si="937"/>
        <x:v>1.699257862843031</x:v>
      </x:c>
      <x:c r="AE1609" s="34">
        <x:f t="shared" si="957"/>
        <x:v>1.7021937297109389</x:v>
      </x:c>
      <x:c r="AF1609" s="33">
        <x:f t="shared" si="938"/>
        <x:v>-1.7247548364581755E-3</x:v>
      </x:c>
      <x:c r="AG1609" s="33">
        <x:f t="shared" si="958"/>
        <x:v>4.0706624169850603E-3</x:v>
      </x:c>
      <x:c r="AH1609" s="30">
        <x:f t="shared" si="959"/>
        <x:v>46170</x:v>
      </x:c>
      <x:c r="AI1609" s="36">
        <x:f t="shared" si="939"/>
        <x:v>2026</x:v>
      </x:c>
      <x:c r="AJ1609" s="36">
        <x:f t="shared" si="940"/>
        <x:v>6</x:v>
      </x:c>
      <x:c r="AK1609" s="26">
        <x:f t="shared" si="941"/>
        <x:v>0</x:v>
      </x:c>
      <x:c r="AL1609" s="34">
        <x:f t="shared" si="960"/>
        <x:v>1.6700848068329144</x:v>
      </x:c>
      <x:c r="AM1609" s="35" t="str">
        <x:f t="shared" si="942"/>
      </x:c>
      <x:c r="AN1609" s="34">
        <x:f t="shared" si="961"/>
        <x:v>1.7021937297109389</x:v>
      </x:c>
      <x:c r="AO1609" s="35">
        <x:f t="shared" si="943"/>
        <x:v>-1.7247548364581755E-3</x:v>
      </x:c>
      <x:c r="AP1609" s="31">
        <x:f t="shared" si="944"/>
        <x:v>1</x:v>
      </x:c>
      <x:c r="AQ1609" s="26" t="b">
        <x:f t="shared" si="945"/>
        <x:v>1</x:v>
      </x:c>
    </x:row>
    <x:row r="1610">
      <x:c r="A1610" s="30" t="n">
        <x:f>'净值底稿'!A1572</x:f>
        <x:v>46199</x:v>
      </x:c>
      <x:c r="B1610" s="32" t="n">
        <x:f>'净值底稿'!F1572</x:f>
        <x:v>6.841933735374201</x:v>
      </x:c>
      <x:c r="C1610" s="32" t="n">
        <x:f>'净值底稿'!O1572</x:f>
        <x:v>2.148939305772856</x:v>
      </x:c>
      <x:c r="D1610" s="32" t="n">
        <x:f>'净值底稿'!P1572</x:f>
        <x:v>1.788</x:v>
      </x:c>
      <x:c r="E1610" s="32" t="n">
        <x:f>'净值底稿'!Q1572</x:f>
        <x:v>3.0598</x:v>
      </x:c>
      <x:c r="F1610" s="33">
        <x:f t="shared" si="946"/>
        <x:v>-3.5362374254155005E-2</x:v>
      </x:c>
      <x:c r="G1610" s="33">
        <x:f t="shared" si="947"/>
        <x:v>-2.8323398764762864E-2</x:v>
      </x:c>
      <x:c r="H1610" s="33">
        <x:f t="shared" si="948"/>
        <x:v>2.7972027972023028E-4</x:v>
      </x:c>
      <x:c r="I1610" s="33">
        <x:f t="shared" si="949"/>
        <x:v>9.5351215810486334E-3</x:v>
      </x:c>
      <x:c r="J1610" s="34">
        <x:f t="shared" si="950"/>
        <x:v>0.22158763637234444</x:v>
      </x:c>
      <x:c r="K1610" s="34">
        <x:f t="shared" si="951"/>
        <x:v>0.14115394356484756</x:v>
      </x:c>
      <x:c r="L1610" s="34">
        <x:f t="shared" si="952"/>
        <x:v>1.1757018851613061</x:v>
      </x:c>
      <x:c r="M1610" s="34">
        <x:f t="shared" si="953"/>
        <x:v>0.1503253924625898</x:v>
      </x:c>
      <x:c r="N1610" s="34">
        <x:f t="shared" si="924"/>
        <x:v>1.688768857561088</x:v>
      </x:c>
      <x:c r="O1610" s="35">
        <x:f t="shared" si="925"/>
        <x:v>0.21479646448541317</x:v>
      </x:c>
      <x:c r="P1610" s="26" t="b">
        <x:f t="shared" si="926"/>
        <x:v>0</x:v>
      </x:c>
      <x:c r="Q1610" s="26" t="b">
        <x:f t="shared" si="927"/>
        <x:v>0</x:v>
      </x:c>
      <x:c r="R1610" s="26" t="b">
        <x:f t="shared" si="928"/>
        <x:v>0</x:v>
      </x:c>
      <x:c r="S1610" s="26" t="b">
        <x:f t="shared" si="954"/>
        <x:v>0</x:v>
      </x:c>
      <x:c r="T1610" s="26" t="str">
        <x:f t="shared" si="955"/>
        <x:v>不调</x:v>
      </x:c>
      <x:c r="U1610" s="34">
        <x:f t="shared" si="929"/>
        <x:v>0.22158763637234444</x:v>
      </x:c>
      <x:c r="V1610" s="34">
        <x:f t="shared" si="930"/>
        <x:v>0.14115394356484756</x:v>
      </x:c>
      <x:c r="W1610" s="34">
        <x:f t="shared" si="931"/>
        <x:v>1.1757018851613061</x:v>
      </x:c>
      <x:c r="X1610" s="34">
        <x:f t="shared" si="932"/>
        <x:v>0.1503253924625898</x:v>
      </x:c>
      <x:c r="Y1610" s="34">
        <x:f t="shared" si="956"/>
        <x:v>0.99998626710299976</x:v>
      </x:c>
      <x:c r="Z1610" s="34">
        <x:f t="shared" si="933"/>
        <x:v>0.2215845933321576</x:v>
      </x:c>
      <x:c r="AA1610" s="34">
        <x:f t="shared" si="934"/>
        <x:v>0.14115200511227941</x:v>
      </x:c>
      <x:c r="AB1610" s="34">
        <x:f t="shared" si="935"/>
        <x:v>1.1756857393684141</x:v>
      </x:c>
      <x:c r="AC1610" s="34">
        <x:f t="shared" si="936"/>
        <x:v>0.15032332805945858</x:v>
      </x:c>
      <x:c r="AD1610" s="34">
        <x:f t="shared" si="937"/>
        <x:v>1.6887456658723097</x:v>
      </x:c>
      <x:c r="AE1610" s="34">
        <x:f t="shared" si="957"/>
        <x:v>1.7021937297109389</x:v>
      </x:c>
      <x:c r="AF1610" s="33">
        <x:f t="shared" si="938"/>
        <x:v>-7.9004308404501122E-3</x:v>
      </x:c>
      <x:c r="AG1610" s="33">
        <x:f t="shared" si="958"/>
        <x:v>-6.1863459340617544E-3</x:v>
      </x:c>
      <x:c r="AH1610" s="30">
        <x:f t="shared" si="959"/>
        <x:v>46170</x:v>
      </x:c>
      <x:c r="AI1610" s="36">
        <x:f t="shared" si="939"/>
        <x:v>2026</x:v>
      </x:c>
      <x:c r="AJ1610" s="36">
        <x:f t="shared" si="940"/>
        <x:v>6</x:v>
      </x:c>
      <x:c r="AK1610" s="26">
        <x:f t="shared" si="941"/>
        <x:v>0</x:v>
      </x:c>
      <x:c r="AL1610" s="34">
        <x:f t="shared" si="960"/>
        <x:v>1.6700848068329144</x:v>
      </x:c>
      <x:c r="AM1610" s="35" t="str">
        <x:f t="shared" si="942"/>
      </x:c>
      <x:c r="AN1610" s="34">
        <x:f t="shared" si="961"/>
        <x:v>1.7021937297109389</x:v>
      </x:c>
      <x:c r="AO1610" s="35">
        <x:f t="shared" si="943"/>
        <x:v>-7.9004308404501122E-3</x:v>
      </x:c>
      <x:c r="AP1610" s="31">
        <x:f t="shared" si="944"/>
        <x:v>1</x:v>
      </x:c>
      <x:c r="AQ1610" s="26" t="b">
        <x:f t="shared" si="945"/>
        <x:v>1</x:v>
      </x:c>
    </x:row>
    <x:row r="1611">
      <x:c r="A1611" s="30" t="n">
        <x:f>'净值底稿'!A1573</x:f>
        <x:v>46202</x:v>
      </x:c>
      <x:c r="B1611" s="32" t="n">
        <x:f>'净值底稿'!F1573</x:f>
        <x:v>6.742385651365176</x:v>
      </x:c>
      <x:c r="C1611" s="32" t="n">
        <x:f>'净值底稿'!O1573</x:f>
        <x:v>2.1514608602088354</x:v>
      </x:c>
      <x:c r="D1611" s="32" t="n">
        <x:f>'净值底稿'!P1573</x:f>
        <x:v>1.7897</x:v>
      </x:c>
      <x:c r="E1611" s="32" t="n">
        <x:f>'净值底稿'!Q1573</x:f>
        <x:v>3.0723</x:v>
      </x:c>
      <x:c r="F1611" s="33">
        <x:f t="shared" si="946"/>
        <x:v>-1.4549700108076324E-2</x:v>
      </x:c>
      <x:c r="G1611" s="33">
        <x:f t="shared" si="947"/>
        <x:v>1.1733949065968474E-3</x:v>
      </x:c>
      <x:c r="H1611" s="33">
        <x:f t="shared" si="948"/>
        <x:v>9.5078299776285569E-4</x:v>
      </x:c>
      <x:c r="I1611" s="33">
        <x:f t="shared" si="949"/>
        <x:v>4.0852343290409543E-3</x:v>
      </x:c>
      <x:c r="J1611" s="34">
        <x:f t="shared" si="950"/>
        <x:v>0.21836060395060466</x:v>
      </x:c>
      <x:c r="K1611" s="34">
        <x:f t="shared" si="951"/>
        <x:v>0.14131763215613408</x:v>
      </x:c>
      <x:c r="L1611" s="34">
        <x:f t="shared" si="952"/>
        <x:v>1.176803561380118</x:v>
      </x:c>
      <x:c r="M1611" s="34">
        <x:f t="shared" si="953"/>
        <x:v>0.15093743407970278</x:v>
      </x:c>
      <x:c r="N1611" s="34">
        <x:f t="shared" si="924"/>
        <x:v>1.6874192315665595</x:v>
      </x:c>
      <x:c r="O1611" s="35">
        <x:f t="shared" si="925"/>
        <x:v>0.21315286052110602</x:v>
      </x:c>
      <x:c r="P1611" s="26" t="b">
        <x:f t="shared" si="926"/>
        <x:v>0</x:v>
      </x:c>
      <x:c r="Q1611" s="26" t="b">
        <x:f t="shared" si="927"/>
        <x:v>0</x:v>
      </x:c>
      <x:c r="R1611" s="26" t="b">
        <x:f t="shared" si="928"/>
        <x:v>0</x:v>
      </x:c>
      <x:c r="S1611" s="26" t="b">
        <x:f t="shared" si="954"/>
        <x:v>0</x:v>
      </x:c>
      <x:c r="T1611" s="26" t="str">
        <x:f t="shared" si="955"/>
        <x:v>不调</x:v>
      </x:c>
      <x:c r="U1611" s="34">
        <x:f t="shared" si="929"/>
        <x:v>0.21836060395060466</x:v>
      </x:c>
      <x:c r="V1611" s="34">
        <x:f t="shared" si="930"/>
        <x:v>0.14131763215613408</x:v>
      </x:c>
      <x:c r="W1611" s="34">
        <x:f t="shared" si="931"/>
        <x:v>1.176803561380118</x:v>
      </x:c>
      <x:c r="X1611" s="34">
        <x:f t="shared" si="932"/>
        <x:v>0.15093743407970278</x:v>
      </x:c>
      <x:c r="Y1611" s="34">
        <x:f t="shared" si="956"/>
        <x:v>0.99995880187477393</x:v>
      </x:c>
      <x:c r="Z1611" s="34">
        <x:f t="shared" si="933"/>
        <x:v>0.21835160790309865</x:v>
      </x:c>
      <x:c r="AA1611" s="34">
        <x:f t="shared" si="934"/>
        <x:v>0.14131181013462785</x:v>
      </x:c>
      <x:c r="AB1611" s="34">
        <x:f t="shared" si="935"/>
        <x:v>1.1767550792796297</x:v>
      </x:c>
      <x:c r="AC1611" s="34">
        <x:f t="shared" si="936"/>
        <x:v>0.15093121574039225</x:v>
      </x:c>
      <x:c r="AD1611" s="34">
        <x:f t="shared" si="937"/>
        <x:v>1.6873497130577486</x:v>
      </x:c>
      <x:c r="AE1611" s="34">
        <x:f t="shared" si="957"/>
        <x:v>1.7021937297109389</x:v>
      </x:c>
      <x:c r="AF1611" s="33">
        <x:f t="shared" si="938"/>
        <x:v>-8.7205212862058179E-3</x:v>
      </x:c>
      <x:c r="AG1611" s="33">
        <x:f t="shared" si="958"/>
        <x:v>-8.2662110865583394E-4</x:v>
      </x:c>
      <x:c r="AH1611" s="30">
        <x:f t="shared" si="959"/>
        <x:v>46170</x:v>
      </x:c>
      <x:c r="AI1611" s="36">
        <x:f t="shared" si="939"/>
        <x:v>2026</x:v>
      </x:c>
      <x:c r="AJ1611" s="36">
        <x:f t="shared" si="940"/>
        <x:v>6</x:v>
      </x:c>
      <x:c r="AK1611" s="26">
        <x:f t="shared" si="941"/>
        <x:v>0</x:v>
      </x:c>
      <x:c r="AL1611" s="34">
        <x:f t="shared" si="960"/>
        <x:v>1.6700848068329144</x:v>
      </x:c>
      <x:c r="AM1611" s="35" t="str">
        <x:f t="shared" si="942"/>
      </x:c>
      <x:c r="AN1611" s="34">
        <x:f t="shared" si="961"/>
        <x:v>1.7021937297109389</x:v>
      </x:c>
      <x:c r="AO1611" s="35">
        <x:f t="shared" si="943"/>
        <x:v>-8.7205212862058179E-3</x:v>
      </x:c>
      <x:c r="AP1611" s="31">
        <x:f t="shared" si="944"/>
        <x:v>1</x:v>
      </x:c>
      <x:c r="AQ1611" s="26" t="b">
        <x:f t="shared" si="945"/>
        <x:v>1</x:v>
      </x:c>
    </x:row>
    <x:row r="1612">
      <x:c r="A1612" s="30" t="n">
        <x:f>'净值底稿'!A1574</x:f>
        <x:v>46203</x:v>
      </x:c>
      <x:c r="B1612" s="32" t="n">
        <x:f>'净值底稿'!F1574</x:f>
        <x:v>6.9724873515290255</x:v>
      </x:c>
      <x:c r="C1612" s="32" t="n">
        <x:f>'净值底稿'!O1574</x:f>
        <x:v>2.198203926670746</x:v>
      </x:c>
      <x:c r="D1612" s="32" t="n">
        <x:f>'净值底稿'!P1574</x:f>
        <x:v>1.7882</x:v>
      </x:c>
      <x:c r="E1612" s="32" t="n">
        <x:f>'净值底稿'!Q1574</x:f>
        <x:v>3.0429</x:v>
      </x:c>
      <x:c r="F1612" s="33">
        <x:f t="shared" si="946"/>
        <x:v>3.4127638503926194E-2</x:v>
      </x:c>
      <x:c r="G1612" s="33">
        <x:f t="shared" si="947"/>
        <x:v>2.1726198847685785E-2</x:v>
      </x:c>
      <x:c r="H1612" s="33">
        <x:f t="shared" si="948"/>
        <x:v>-8.3812929541271508E-4</x:v>
      </x:c>
      <x:c r="I1612" s="33">
        <x:f t="shared" si="949"/>
        <x:v>-9.5693779904305609E-3</x:v>
      </x:c>
      <x:c r="J1612" s="34">
        <x:f t="shared" si="950"/>
        <x:v>0.22580343264436664</x:v>
      </x:c>
      <x:c r="K1612" s="34">
        <x:f t="shared" si="951"/>
        <x:v>0.14438197862113919</x:v>
      </x:c>
      <x:c r="L1612" s="34">
        <x:f t="shared" si="952"/>
        <x:v>1.1757688063741598</x:v>
      </x:c>
      <x:c r="M1612" s="34">
        <x:f t="shared" si="953"/>
        <x:v>0.14948689788641722</x:v>
      </x:c>
      <x:c r="N1612" s="34">
        <x:f t="shared" si="924"/>
        <x:v>1.6954411155260829</x:v>
      </x:c>
      <x:c r="O1612" s="35">
        <x:f t="shared" si="925"/>
        <x:v>0.21834165036786904</x:v>
      </x:c>
      <x:c r="P1612" s="26" t="b">
        <x:f t="shared" si="926"/>
        <x:v>0</x:v>
      </x:c>
      <x:c r="Q1612" s="26" t="b">
        <x:f t="shared" si="927"/>
        <x:v>1</x:v>
      </x:c>
      <x:c r="R1612" s="26" t="b">
        <x:f t="shared" si="928"/>
        <x:v>0</x:v>
      </x:c>
      <x:c r="S1612" s="26" t="b">
        <x:f t="shared" si="954"/>
        <x:v>1</x:v>
      </x:c>
      <x:c r="T1612" s="26" t="str">
        <x:f t="shared" si="955"/>
        <x:v>季度</x:v>
      </x:c>
      <x:c r="U1612" s="34">
        <x:f t="shared" si="929"/>
        <x:v>0.18509270563275293</x:v>
      </x:c>
      <x:c r="V1612" s="34">
        <x:f t="shared" si="930"/>
        <x:v>0.18509270563275293</x:v>
      </x:c>
      <x:c r="W1612" s="34">
        <x:f t="shared" si="931"/>
        <x:v>1.1757688063741598</x:v>
      </x:c>
      <x:c r="X1612" s="34">
        <x:f t="shared" si="932"/>
        <x:v>0.14948689788641722</x:v>
      </x:c>
      <x:c r="Y1612" s="34">
        <x:f t="shared" si="956"/>
        <x:v>0.99998626710299976</x:v>
      </x:c>
      <x:c r="Z1612" s="34">
        <x:f t="shared" si="933"/>
        <x:v>0.18509016377369097</x:v>
      </x:c>
      <x:c r="AA1612" s="34">
        <x:f t="shared" si="934"/>
        <x:v>0.18509016377369097</x:v>
      </x:c>
      <x:c r="AB1612" s="34">
        <x:f t="shared" si="935"/>
        <x:v>1.1757526596622458</x:v>
      </x:c>
      <x:c r="AC1612" s="34">
        <x:f t="shared" si="936"/>
        <x:v>0.14948484499824566</x:v>
      </x:c>
      <x:c r="AD1612" s="34">
        <x:f t="shared" si="937"/>
        <x:v>1.6954178322078737</x:v>
      </x:c>
      <x:c r="AE1612" s="34">
        <x:f t="shared" si="957"/>
        <x:v>1.7021937297109389</x:v>
      </x:c>
      <x:c r="AF1612" s="33">
        <x:f t="shared" si="938"/>
        <x:v>-3.9806852679546978E-3</x:v>
      </x:c>
      <x:c r="AG1612" s="33">
        <x:f t="shared" si="958"/>
        <x:v>4.7815334827683298E-3</x:v>
      </x:c>
      <x:c r="AH1612" s="30">
        <x:f t="shared" si="959"/>
        <x:v>46203</x:v>
      </x:c>
      <x:c r="AI1612" s="36">
        <x:f t="shared" si="939"/>
        <x:v>2026</x:v>
      </x:c>
      <x:c r="AJ1612" s="36">
        <x:f t="shared" si="940"/>
        <x:v>6</x:v>
      </x:c>
      <x:c r="AK1612" s="26">
        <x:f t="shared" si="941"/>
        <x:v>1</x:v>
      </x:c>
      <x:c r="AL1612" s="34">
        <x:f t="shared" si="960"/>
        <x:v>1.6700848068329144</x:v>
      </x:c>
      <x:c r="AM1612" s="35">
        <x:f t="shared" si="942"/>
        <x:v>1.5168705967093965E-2</x:v>
      </x:c>
      <x:c r="AN1612" s="34">
        <x:f t="shared" si="961"/>
        <x:v>1.7021937297109389</x:v>
      </x:c>
      <x:c r="AO1612" s="35">
        <x:f t="shared" si="943"/>
        <x:v>-3.9806852679546978E-3</x:v>
      </x:c>
      <x:c r="AP1612" s="31">
        <x:f t="shared" si="944"/>
        <x:v>1</x:v>
      </x:c>
      <x:c r="AQ1612" s="26" t="b">
        <x:f t="shared" si="945"/>
        <x:v>1</x:v>
      </x:c>
    </x:row>
    <x:row r="1613">
      <x:c r="A1613" s="30" t="n">
        <x:f>'净值底稿'!A1575</x:f>
        <x:v>46204</x:v>
      </x:c>
      <x:c r="B1613" s="32" t="n">
        <x:f>'净值底稿'!F1575</x:f>
        <x:v>6.8098074481814255</x:v>
      </x:c>
      <x:c r="C1613" s="32" t="n">
        <x:f>'净值底稿'!O1575</x:f>
        <x:v>2.2095890693270617</x:v>
      </x:c>
      <x:c r="D1613" s="32" t="n">
        <x:f>'净值底稿'!P1575</x:f>
        <x:v>1.7865</x:v>
      </x:c>
      <x:c r="E1613" s="32" t="n">
        <x:f>'净值底稿'!Q1575</x:f>
        <x:v>3.0102</x:v>
      </x:c>
      <x:c r="F1613" s="33">
        <x:f t="shared" si="946"/>
        <x:v>-2.3331688556154306E-2</x:v>
      </x:c>
      <x:c r="G1613" s="33">
        <x:f t="shared" si="947"/>
        <x:v>5.1792932030465533E-3</x:v>
      </x:c>
      <x:c r="H1613" s="33">
        <x:f t="shared" si="948"/>
        <x:v>-9.5067665809200896E-4</x:v>
      </x:c>
      <x:c r="I1613" s="33">
        <x:f t="shared" si="949"/>
        <x:v>-1.0746327516513721E-2</x:v>
      </x:c>
      <x:c r="J1613" s="34">
        <x:f t="shared" si="950"/>
        <x:v>0.18077169771771562</x:v>
      </x:c>
      <x:c r="K1613" s="34">
        <x:f t="shared" si="951"/>
        <x:v>0.18604880000087481</x:v>
      </x:c>
      <x:c r="L1613" s="34">
        <x:f t="shared" si="952"/>
        <x:v>1.1746348990530153</x:v>
      </x:c>
      <x:c r="M1613" s="34">
        <x:f t="shared" si="953"/>
        <x:v>0.14787843189513922</x:v>
      </x:c>
      <x:c r="N1613" s="34">
        <x:f t="shared" si="924"/>
        <x:v>1.689333828666745</x:v>
      </x:c>
      <x:c r="O1613" s="35">
        <x:f t="shared" si="925"/>
        <x:v>0.21713914176932825</x:v>
      </x:c>
      <x:c r="P1613" s="26" t="b">
        <x:f t="shared" si="926"/>
        <x:v>0</x:v>
      </x:c>
      <x:c r="Q1613" s="26" t="b">
        <x:f t="shared" si="927"/>
        <x:v>0</x:v>
      </x:c>
      <x:c r="R1613" s="26" t="b">
        <x:f t="shared" si="928"/>
        <x:v>0</x:v>
      </x:c>
      <x:c r="S1613" s="26" t="b">
        <x:f t="shared" si="954"/>
        <x:v>0</x:v>
      </x:c>
      <x:c r="T1613" s="26" t="str">
        <x:f t="shared" si="955"/>
        <x:v>不调</x:v>
      </x:c>
      <x:c r="U1613" s="34">
        <x:f t="shared" si="929"/>
        <x:v>0.18077169771771562</x:v>
      </x:c>
      <x:c r="V1613" s="34">
        <x:f t="shared" si="930"/>
        <x:v>0.18604880000087481</x:v>
      </x:c>
      <x:c r="W1613" s="34">
        <x:f t="shared" si="931"/>
        <x:v>1.1746348990530153</x:v>
      </x:c>
      <x:c r="X1613" s="34">
        <x:f t="shared" si="932"/>
        <x:v>0.14787843189513922</x:v>
      </x:c>
      <x:c r="Y1613" s="34">
        <x:f t="shared" si="956"/>
        <x:v>0.99998626710299976</x:v>
      </x:c>
      <x:c r="Z1613" s="34">
        <x:f t="shared" si="933"/>
        <x:v>0.18076921519861031</x:v>
      </x:c>
      <x:c r="AA1613" s="34">
        <x:f t="shared" si="934"/>
        <x:v>0.18604624501186739</x:v>
      </x:c>
      <x:c r="AB1613" s="34">
        <x:f t="shared" si="935"/>
        <x:v>1.1746187679129338</x:v>
      </x:c>
      <x:c r="AC1613" s="34">
        <x:f t="shared" si="936"/>
        <x:v>0.14787640109586545</x:v>
      </x:c>
      <x:c r="AD1613" s="34">
        <x:f t="shared" si="937"/>
        <x:v>1.689310629219277</x:v>
      </x:c>
      <x:c r="AE1613" s="34">
        <x:f t="shared" si="957"/>
        <x:v>1.7021937297109389</x:v>
      </x:c>
      <x:c r="AF1613" s="33">
        <x:f t="shared" si="938"/>
        <x:v>-7.5685277573250831E-3</x:v>
      </x:c>
      <x:c r="AG1613" s="33">
        <x:f t="shared" si="958"/>
        <x:v>-3.6021816407602048E-3</x:v>
      </x:c>
      <x:c r="AH1613" s="30">
        <x:f t="shared" si="959"/>
        <x:v>46203</x:v>
      </x:c>
      <x:c r="AI1613" s="36">
        <x:f t="shared" si="939"/>
        <x:v>2026</x:v>
      </x:c>
      <x:c r="AJ1613" s="36">
        <x:f t="shared" si="940"/>
        <x:v>7</x:v>
      </x:c>
      <x:c r="AK1613" s="26">
        <x:f t="shared" si="941"/>
        <x:v>0</x:v>
      </x:c>
      <x:c r="AL1613" s="34">
        <x:f t="shared" si="960"/>
        <x:v>1.6954178322078737</x:v>
      </x:c>
      <x:c r="AM1613" s="35" t="str">
        <x:f t="shared" si="942"/>
      </x:c>
      <x:c r="AN1613" s="34">
        <x:f t="shared" si="961"/>
        <x:v>1.7021937297109389</x:v>
      </x:c>
      <x:c r="AO1613" s="35">
        <x:f t="shared" si="943"/>
        <x:v>-7.5685277573250831E-3</x:v>
      </x:c>
      <x:c r="AP1613" s="31">
        <x:f t="shared" si="944"/>
        <x:v>1</x:v>
      </x:c>
      <x:c r="AQ1613" s="26" t="b">
        <x:f t="shared" si="945"/>
        <x:v>1</x:v>
      </x:c>
    </x:row>
    <x:row r="1614">
      <x:c r="A1614" s="30" t="n">
        <x:f>'净值底稿'!A1576</x:f>
        <x:v>46205</x:v>
      </x:c>
      <x:c r="B1614" s="32" t="n">
        <x:f>'净值底稿'!F1576</x:f>
        <x:v>6.34922848454205</x:v>
      </x:c>
      <x:c r="C1614" s="32" t="n">
        <x:f>'净值底稿'!O1576</x:f>
        <x:v>2.1557861305472565</x:v>
      </x:c>
      <x:c r="D1614" s="32" t="n">
        <x:f>'净值底稿'!P1576</x:f>
        <x:v>1.7867</x:v>
      </x:c>
      <x:c r="E1614" s="32" t="n">
        <x:f>'净值底稿'!Q1576</x:f>
        <x:v>3.0728</x:v>
      </x:c>
      <x:c r="F1614" s="33">
        <x:f t="shared" si="946"/>
        <x:v>-6.7634652983084576E-2</x:v>
      </x:c>
      <x:c r="G1614" s="33">
        <x:f t="shared" si="947"/>
        <x:v>-2.4349748795684856E-2</x:v>
      </x:c>
      <x:c r="H1614" s="33">
        <x:f t="shared" si="948"/>
        <x:v>1.1195074167358321E-4</x:v>
      </x:c>
      <x:c r="I1614" s="33">
        <x:f t="shared" si="949"/>
        <x:v>2.079596040130216E-2</x:v>
      </x:c>
      <x:c r="J1614" s="34">
        <x:f t="shared" si="950"/>
        <x:v>0.16854295205862777</x:v>
      </x:c>
      <x:c r="K1614" s="34">
        <x:f t="shared" si="951"/>
        <x:v>0.18151606568144799</x:v>
      </x:c>
      <x:c r="L1614" s="34">
        <x:f t="shared" si="952"/>
        <x:v>1.1747502673551855</x:v>
      </x:c>
      <x:c r="M1614" s="34">
        <x:f t="shared" si="953"/>
        <x:v>0.15095163287734215</x:v>
      </x:c>
      <x:c r="N1614" s="34">
        <x:f t="shared" si="924"/>
        <x:v>1.6757609179726034</x:v>
      </x:c>
      <x:c r="O1614" s="35">
        <x:f t="shared" si="925"/>
        <x:v>0.20889556140477958</x:v>
      </x:c>
      <x:c r="P1614" s="26" t="b">
        <x:f t="shared" si="926"/>
        <x:v>0</x:v>
      </x:c>
      <x:c r="Q1614" s="26" t="b">
        <x:f t="shared" si="927"/>
        <x:v>0</x:v>
      </x:c>
      <x:c r="R1614" s="26" t="b">
        <x:f t="shared" si="928"/>
        <x:v>0</x:v>
      </x:c>
      <x:c r="S1614" s="26" t="b">
        <x:f t="shared" si="954"/>
        <x:v>0</x:v>
      </x:c>
      <x:c r="T1614" s="26" t="str">
        <x:f t="shared" si="955"/>
        <x:v>不调</x:v>
      </x:c>
      <x:c r="U1614" s="34">
        <x:f t="shared" si="929"/>
        <x:v>0.16854295205862777</x:v>
      </x:c>
      <x:c r="V1614" s="34">
        <x:f t="shared" si="930"/>
        <x:v>0.18151606568144799</x:v>
      </x:c>
      <x:c r="W1614" s="34">
        <x:f t="shared" si="931"/>
        <x:v>1.1747502673551855</x:v>
      </x:c>
      <x:c r="X1614" s="34">
        <x:f t="shared" si="932"/>
        <x:v>0.15095163287734215</x:v>
      </x:c>
      <x:c r="Y1614" s="34">
        <x:f t="shared" si="956"/>
        <x:v>0.99998626710299976</x:v>
      </x:c>
      <x:c r="Z1614" s="34">
        <x:f t="shared" si="933"/>
        <x:v>0.16854063747562703</x:v>
      </x:c>
      <x:c r="AA1614" s="34">
        <x:f t="shared" si="934"/>
        <x:v>0.18151357294001411</x:v>
      </x:c>
      <x:c r="AB1614" s="34">
        <x:f t="shared" si="935"/>
        <x:v>1.1747341346307629</x:v>
      </x:c>
      <x:c r="AC1614" s="34">
        <x:f t="shared" si="936"/>
        <x:v>0.15094955987411582</x:v>
      </x:c>
      <x:c r="AD1614" s="34">
        <x:f t="shared" si="937"/>
        <x:v>1.6757379049205197</x:v>
      </x:c>
      <x:c r="AE1614" s="34">
        <x:f t="shared" si="957"/>
        <x:v>1.7021937297109389</x:v>
      </x:c>
      <x:c r="AF1614" s="33">
        <x:f t="shared" si="938"/>
        <x:v>-1.5542193775388791E-2</x:v>
      </x:c>
      <x:c r="AG1614" s="33">
        <x:f t="shared" si="958"/>
        <x:v>-8.0344751663760094E-3</x:v>
      </x:c>
      <x:c r="AH1614" s="30">
        <x:f t="shared" si="959"/>
        <x:v>46203</x:v>
      </x:c>
      <x:c r="AI1614" s="36">
        <x:f t="shared" si="939"/>
        <x:v>2026</x:v>
      </x:c>
      <x:c r="AJ1614" s="36">
        <x:f t="shared" si="940"/>
        <x:v>7</x:v>
      </x:c>
      <x:c r="AK1614" s="26">
        <x:f t="shared" si="941"/>
        <x:v>0</x:v>
      </x:c>
      <x:c r="AL1614" s="34">
        <x:f t="shared" si="960"/>
        <x:v>1.6954178322078737</x:v>
      </x:c>
      <x:c r="AM1614" s="35" t="str">
        <x:f t="shared" si="942"/>
      </x:c>
      <x:c r="AN1614" s="34">
        <x:f t="shared" si="961"/>
        <x:v>1.7021937297109389</x:v>
      </x:c>
      <x:c r="AO1614" s="35">
        <x:f t="shared" si="943"/>
        <x:v>-1.5542193775388791E-2</x:v>
      </x:c>
      <x:c r="AP1614" s="31">
        <x:f t="shared" si="944"/>
        <x:v>1</x:v>
      </x:c>
      <x:c r="AQ1614" s="26" t="b">
        <x:f t="shared" si="945"/>
        <x:v>1</x:v>
      </x:c>
    </x:row>
    <x:row r="1615">
      <x:c r="A1615" s="30" t="n">
        <x:f>'净值底稿'!A1577</x:f>
        <x:v>46206</x:v>
      </x:c>
      <x:c r="B1615" s="32" t="n">
        <x:f>'净值底稿'!F1577</x:f>
        <x:v>6.371488119084274</x:v>
      </x:c>
      <x:c r="C1615" s="32" t="n">
        <x:f>'净值底稿'!O1577</x:f>
        <x:v>2.1703926012797874</x:v>
      </x:c>
      <x:c r="D1615" s="32" t="n">
        <x:f>'净值底稿'!P1577</x:f>
        <x:v>1.7863</x:v>
      </x:c>
      <x:c r="E1615" s="32" t="n">
        <x:f>'净值底稿'!Q1577</x:f>
        <x:v>3.1547</x:v>
      </x:c>
      <x:c r="F1615" s="33">
        <x:f t="shared" si="946"/>
        <x:v>3.5058802177962978E-3</x:v>
      </x:c>
      <x:c r="G1615" s="33">
        <x:f t="shared" si="947"/>
        <x:v>6.7754730052107526E-3</x:v>
      </x:c>
      <x:c r="H1615" s="33">
        <x:f t="shared" si="948"/>
        <x:v>-2.2387642021604037E-4</x:v>
      </x:c>
      <x:c r="I1615" s="33">
        <x:f t="shared" si="949"/>
        <x:v>2.66532153085135E-2</x:v>
      </x:c>
      <x:c r="J1615" s="34">
        <x:f t="shared" si="950"/>
        <x:v>0.16913152076244761</x:v>
      </x:c>
      <x:c r="K1615" s="34">
        <x:f t="shared" si="951"/>
        <x:v>0.18274341325354854</x:v>
      </x:c>
      <x:c r="L1615" s="34">
        <x:f t="shared" si="952"/>
        <x:v>1.1744711393579963</x:v>
      </x:c>
      <x:c r="M1615" s="34">
        <x:f t="shared" si="953"/>
        <x:v>0.15497285099416597</x:v>
      </x:c>
      <x:c r="N1615" s="34">
        <x:f t="shared" si="924"/>
        <x:v>1.6813189243681583</x:v>
      </x:c>
      <x:c r="O1615" s="35">
        <x:f t="shared" si="925"/>
        <x:v>0.20928506121956081</x:v>
      </x:c>
      <x:c r="P1615" s="26" t="b">
        <x:f t="shared" si="926"/>
        <x:v>0</x:v>
      </x:c>
      <x:c r="Q1615" s="26" t="b">
        <x:f t="shared" si="927"/>
        <x:v>0</x:v>
      </x:c>
      <x:c r="R1615" s="26" t="b">
        <x:f t="shared" si="928"/>
        <x:v>0</x:v>
      </x:c>
      <x:c r="S1615" s="26" t="b">
        <x:f t="shared" si="954"/>
        <x:v>0</x:v>
      </x:c>
      <x:c r="T1615" s="26" t="str">
        <x:f t="shared" si="955"/>
        <x:v>不调</x:v>
      </x:c>
      <x:c r="U1615" s="34">
        <x:f t="shared" si="929"/>
        <x:v>0.16913152076244761</x:v>
      </x:c>
      <x:c r="V1615" s="34">
        <x:f t="shared" si="930"/>
        <x:v>0.18274341325354854</x:v>
      </x:c>
      <x:c r="W1615" s="34">
        <x:f t="shared" si="931"/>
        <x:v>1.1744711393579963</x:v>
      </x:c>
      <x:c r="X1615" s="34">
        <x:f t="shared" si="932"/>
        <x:v>0.15497285099416597</x:v>
      </x:c>
      <x:c r="Y1615" s="34">
        <x:f t="shared" si="956"/>
        <x:v>0.99998626710299976</x:v>
      </x:c>
      <x:c r="Z1615" s="34">
        <x:f t="shared" si="933"/>
        <x:v>0.16912919809669349</x:v>
      </x:c>
      <x:c r="AA1615" s="34">
        <x:f t="shared" si="934"/>
        <x:v>0.18274090365707685</x:v>
      </x:c>
      <x:c r="AB1615" s="34">
        <x:f t="shared" si="935"/>
        <x:v>1.1744550104668097</x:v>
      </x:c>
      <x:c r="AC1615" s="34">
        <x:f t="shared" si="936"/>
        <x:v>0.15497072276796542</x:v>
      </x:c>
      <x:c r="AD1615" s="34">
        <x:f t="shared" si="937"/>
        <x:v>1.6812958349885454</x:v>
      </x:c>
      <x:c r="AE1615" s="34">
        <x:f t="shared" si="957"/>
        <x:v>1.7021937297109389</x:v>
      </x:c>
      <x:c r="AF1615" s="33">
        <x:f t="shared" si="938"/>
        <x:v>-1.2277036601434421E-2</x:v>
      </x:c>
      <x:c r="AG1615" s="33">
        <x:f t="shared" si="958"/>
        <x:v>3.3167060622700806E-3</x:v>
      </x:c>
      <x:c r="AH1615" s="30">
        <x:f t="shared" si="959"/>
        <x:v>46203</x:v>
      </x:c>
      <x:c r="AI1615" s="36">
        <x:f t="shared" si="939"/>
        <x:v>2026</x:v>
      </x:c>
      <x:c r="AJ1615" s="36">
        <x:f t="shared" si="940"/>
        <x:v>7</x:v>
      </x:c>
      <x:c r="AK1615" s="26">
        <x:f t="shared" si="941"/>
        <x:v>0</x:v>
      </x:c>
      <x:c r="AL1615" s="34">
        <x:f t="shared" si="960"/>
        <x:v>1.6954178322078737</x:v>
      </x:c>
      <x:c r="AM1615" s="35" t="str">
        <x:f t="shared" si="942"/>
      </x:c>
      <x:c r="AN1615" s="34">
        <x:f t="shared" si="961"/>
        <x:v>1.7021937297109389</x:v>
      </x:c>
      <x:c r="AO1615" s="35">
        <x:f t="shared" si="943"/>
        <x:v>-1.2277036601434421E-2</x:v>
      </x:c>
      <x:c r="AP1615" s="31">
        <x:f t="shared" si="944"/>
        <x:v>1</x:v>
      </x:c>
      <x:c r="AQ1615" s="26" t="b">
        <x:f t="shared" si="945"/>
        <x:v>1</x:v>
      </x:c>
    </x:row>
    <x:row r="1616">
      <x:c r="A1616" s="30" t="n">
        <x:f>'净值底稿'!A1578</x:f>
        <x:v>46209</x:v>
      </x:c>
      <x:c r="B1616" s="32" t="n">
        <x:f>'净值底稿'!F1578</x:f>
        <x:v>6.1799808673094</x:v>
      </x:c>
      <x:c r="C1616" s="32" t="n">
        <x:f>'净值底稿'!O1578</x:f>
        <x:v>2.1500997917495592</x:v>
      </x:c>
      <x:c r="D1616" s="32" t="n">
        <x:f>'净值底稿'!P1578</x:f>
        <x:v>1.7876</x:v>
      </x:c>
      <x:c r="E1616" s="32" t="n">
        <x:f>'净值底稿'!Q1578</x:f>
        <x:v>3.145</x:v>
      </x:c>
      <x:c r="F1616" s="33">
        <x:f t="shared" si="946"/>
        <x:v>-3.0056911069371695E-2</x:v>
      </x:c>
      <x:c r="G1616" s="33">
        <x:f t="shared" si="947"/>
        <x:v>-9.3498335362285356E-3</x:v>
      </x:c>
      <x:c r="H1616" s="33">
        <x:f t="shared" si="948"/>
        <x:v>7.2776129429552583E-4</x:v>
      </x:c>
      <x:c r="I1616" s="33">
        <x:f t="shared" si="949"/>
        <x:v>-3.0747773163850578E-3</x:v>
      </x:c>
      <x:c r="J1616" s="34">
        <x:f t="shared" si="950"/>
        <x:v>0.16404569683026704</x:v>
      </x:c>
      <x:c r="K1616" s="34">
        <x:f t="shared" si="951"/>
        <x:v>0.18103230662762321</x:v>
      </x:c>
      <x:c r="L1616" s="34">
        <x:f t="shared" si="952"/>
        <x:v>1.1753097333653189</x:v>
      </x:c>
      <x:c r="M1616" s="34">
        <x:f t="shared" si="953"/>
        <x:v>0.15449422230489468</x:v>
      </x:c>
      <x:c r="N1616" s="34">
        <x:f t="shared" si="924"/>
        <x:v>1.6748819591281037</x:v>
      </x:c>
      <x:c r="O1616" s="35">
        <x:f t="shared" si="925"/>
        <x:v>0.20603123794916756</x:v>
      </x:c>
      <x:c r="P1616" s="26" t="b">
        <x:f t="shared" si="926"/>
        <x:v>0</x:v>
      </x:c>
      <x:c r="Q1616" s="26" t="b">
        <x:f t="shared" si="927"/>
        <x:v>0</x:v>
      </x:c>
      <x:c r="R1616" s="26" t="b">
        <x:f t="shared" si="928"/>
        <x:v>0</x:v>
      </x:c>
      <x:c r="S1616" s="26" t="b">
        <x:f t="shared" si="954"/>
        <x:v>0</x:v>
      </x:c>
      <x:c r="T1616" s="26" t="str">
        <x:f t="shared" si="955"/>
        <x:v>不调</x:v>
      </x:c>
      <x:c r="U1616" s="34">
        <x:f t="shared" si="929"/>
        <x:v>0.16404569683026704</x:v>
      </x:c>
      <x:c r="V1616" s="34">
        <x:f t="shared" si="930"/>
        <x:v>0.18103230662762321</x:v>
      </x:c>
      <x:c r="W1616" s="34">
        <x:f t="shared" si="931"/>
        <x:v>1.1753097333653189</x:v>
      </x:c>
      <x:c r="X1616" s="34">
        <x:f t="shared" si="932"/>
        <x:v>0.15449422230489468</x:v>
      </x:c>
      <x:c r="Y1616" s="34">
        <x:f t="shared" si="956"/>
        <x:v>0.99995880187477393</x:v>
      </x:c>
      <x:c r="Z1616" s="34">
        <x:f t="shared" si="933"/>
        <x:v>0.16403893845510623</x:v>
      </x:c>
      <x:c r="AA1616" s="34">
        <x:f t="shared" si="934"/>
        <x:v>0.18102484843598479</x:v>
      </x:c>
      <x:c r="AB1616" s="34">
        <x:f t="shared" si="935"/>
        <x:v>1.1752613128077443</x:v>
      </x:c>
      <x:c r="AC1616" s="34">
        <x:f t="shared" si="936"/>
        <x:v>0.15448785743257745</x:v>
      </x:c>
      <x:c r="AD1616" s="34">
        <x:f t="shared" si="937"/>
        <x:v>1.6748129571314128</x:v>
      </x:c>
      <x:c r="AE1616" s="34">
        <x:f t="shared" si="957"/>
        <x:v>1.7021937297109389</x:v>
      </x:c>
      <x:c r="AF1616" s="33">
        <x:f t="shared" si="938"/>
        <x:v>-1.6085579509316994E-2</x:v>
      </x:c>
      <x:c r="AG1616" s="33">
        <x:f t="shared" si="958"/>
        <x:v>-3.8558817087516184E-3</x:v>
      </x:c>
      <x:c r="AH1616" s="30">
        <x:f t="shared" si="959"/>
        <x:v>46203</x:v>
      </x:c>
      <x:c r="AI1616" s="36">
        <x:f t="shared" si="939"/>
        <x:v>2026</x:v>
      </x:c>
      <x:c r="AJ1616" s="36">
        <x:f t="shared" si="940"/>
        <x:v>7</x:v>
      </x:c>
      <x:c r="AK1616" s="26">
        <x:f t="shared" si="941"/>
        <x:v>0</x:v>
      </x:c>
      <x:c r="AL1616" s="34">
        <x:f t="shared" si="960"/>
        <x:v>1.6954178322078737</x:v>
      </x:c>
      <x:c r="AM1616" s="35" t="str">
        <x:f t="shared" si="942"/>
      </x:c>
      <x:c r="AN1616" s="34">
        <x:f t="shared" si="961"/>
        <x:v>1.7021937297109389</x:v>
      </x:c>
      <x:c r="AO1616" s="35">
        <x:f t="shared" si="943"/>
        <x:v>-1.6085579509316994E-2</x:v>
      </x:c>
      <x:c r="AP1616" s="31">
        <x:f t="shared" si="944"/>
        <x:v>1</x:v>
      </x:c>
      <x:c r="AQ1616" s="26" t="b">
        <x:f t="shared" si="945"/>
        <x:v>1</x:v>
      </x:c>
    </x:row>
    <x:row r="1617">
      <x:c r="A1617" s="30" t="n">
        <x:f>'净值底稿'!A1579</x:f>
        <x:v>46210</x:v>
      </x:c>
      <x:c r="B1617" s="32" t="n">
        <x:f>'净值底稿'!F1579</x:f>
        <x:v>6.160739330543299</x:v>
      </x:c>
      <x:c r="C1617" s="32" t="n">
        <x:f>'净值底稿'!O1579</x:f>
        <x:v>2.106952808025301</x:v>
      </x:c>
      <x:c r="D1617" s="32" t="n">
        <x:f>'净值底稿'!P1579</x:f>
        <x:v>1.7878</x:v>
      </x:c>
      <x:c r="E1617" s="32" t="n">
        <x:f>'净值底稿'!Q1579</x:f>
        <x:v>3.1265</x:v>
      </x:c>
      <x:c r="F1617" s="33">
        <x:f t="shared" si="946"/>
        <x:v>-3.1135269152504641E-3</x:v>
      </x:c>
      <x:c r="G1617" s="33">
        <x:f t="shared" si="947"/>
        <x:v>-2.0067433097674559E-2</x:v>
      </x:c>
      <x:c r="H1617" s="33">
        <x:f t="shared" si="948"/>
        <x:v>1.1188185276345131E-4</x:v>
      </x:c>
      <x:c r="I1617" s="33">
        <x:f t="shared" si="949"/>
        <x:v>-5.8823529411764497E-3</x:v>
      </x:c>
      <x:c r="J1617" s="34">
        <x:f t="shared" si="950"/>
        <x:v>0.16352819880507713</x:v>
      </x:c>
      <x:c r="K1617" s="34">
        <x:f t="shared" si="951"/>
        <x:v>0.177392144400979</x:v>
      </x:c>
      <x:c r="L1617" s="34">
        <x:f t="shared" si="952"/>
        <x:v>1.1753928032209024</x:v>
      </x:c>
      <x:c r="M1617" s="34">
        <x:f t="shared" si="953"/>
        <x:v>0.15357910533003288</x:v>
      </x:c>
      <x:c r="N1617" s="34">
        <x:f t="shared" si="924"/>
        <x:v>1.6698922517569914</x:v>
      </x:c>
      <x:c r="O1617" s="35">
        <x:f t="shared" si="925"/>
        <x:v>0.20415709028373172</x:v>
      </x:c>
      <x:c r="P1617" s="26" t="b">
        <x:f t="shared" si="926"/>
        <x:v>0</x:v>
      </x:c>
      <x:c r="Q1617" s="26" t="b">
        <x:f t="shared" si="927"/>
        <x:v>0</x:v>
      </x:c>
      <x:c r="R1617" s="26" t="b">
        <x:f t="shared" si="928"/>
        <x:v>0</x:v>
      </x:c>
      <x:c r="S1617" s="26" t="b">
        <x:f t="shared" si="954"/>
        <x:v>0</x:v>
      </x:c>
      <x:c r="T1617" s="26" t="str">
        <x:f t="shared" si="955"/>
        <x:v>不调</x:v>
      </x:c>
      <x:c r="U1617" s="34">
        <x:f t="shared" si="929"/>
        <x:v>0.16352819880507713</x:v>
      </x:c>
      <x:c r="V1617" s="34">
        <x:f t="shared" si="930"/>
        <x:v>0.177392144400979</x:v>
      </x:c>
      <x:c r="W1617" s="34">
        <x:f t="shared" si="931"/>
        <x:v>1.1753928032209024</x:v>
      </x:c>
      <x:c r="X1617" s="34">
        <x:f t="shared" si="932"/>
        <x:v>0.15357910533003288</x:v>
      </x:c>
      <x:c r="Y1617" s="34">
        <x:f t="shared" si="956"/>
        <x:v>0.99998626710299976</x:v>
      </x:c>
      <x:c r="Z1617" s="34">
        <x:f t="shared" si="933"/>
        <x:v>0.16352595308916631</x:v>
      </x:c>
      <x:c r="AA1617" s="34">
        <x:f t="shared" si="934"/>
        <x:v>0.1773897082929313</x:v>
      </x:c>
      <x:c r="AB1617" s="34">
        <x:f t="shared" si="935"/>
        <x:v>1.1753766616726009</x:v>
      </x:c>
      <x:c r="AC1617" s="34">
        <x:f t="shared" si="936"/>
        <x:v>0.15357699624399801</x:v>
      </x:c>
      <x:c r="AD1617" s="34">
        <x:f t="shared" si="937"/>
        <x:v>1.6698693192986966</x:v>
      </x:c>
      <x:c r="AE1617" s="34">
        <x:f t="shared" si="957"/>
        <x:v>1.7021937297109389</x:v>
      </x:c>
      <x:c r="AF1617" s="33">
        <x:f t="shared" si="938"/>
        <x:v>-1.898985400312303E-2</x:v>
      </x:c>
      <x:c r="AG1617" s="33">
        <x:f t="shared" si="958"/>
        <x:v>-2.9517551865514413E-3</x:v>
      </x:c>
      <x:c r="AH1617" s="30">
        <x:f t="shared" si="959"/>
        <x:v>46203</x:v>
      </x:c>
      <x:c r="AI1617" s="36">
        <x:f t="shared" si="939"/>
        <x:v>2026</x:v>
      </x:c>
      <x:c r="AJ1617" s="36">
        <x:f t="shared" si="940"/>
        <x:v>7</x:v>
      </x:c>
      <x:c r="AK1617" s="26">
        <x:f t="shared" si="941"/>
        <x:v>0</x:v>
      </x:c>
      <x:c r="AL1617" s="34">
        <x:f t="shared" si="960"/>
        <x:v>1.6954178322078737</x:v>
      </x:c>
      <x:c r="AM1617" s="35" t="str">
        <x:f t="shared" si="942"/>
      </x:c>
      <x:c r="AN1617" s="34">
        <x:f t="shared" si="961"/>
        <x:v>1.7021937297109389</x:v>
      </x:c>
      <x:c r="AO1617" s="35">
        <x:f t="shared" si="943"/>
        <x:v>-1.898985400312303E-2</x:v>
      </x:c>
      <x:c r="AP1617" s="31">
        <x:f t="shared" si="944"/>
        <x:v>1</x:v>
      </x:c>
      <x:c r="AQ1617" s="26" t="b">
        <x:f t="shared" si="945"/>
        <x:v>1</x:v>
      </x:c>
    </x:row>
    <x:row r="1618">
      <x:c r="A1618" s="30" t="n">
        <x:f>'净值底稿'!A1580</x:f>
        <x:v>46211</x:v>
      </x:c>
      <x:c r="B1618" s="32" t="n">
        <x:f>'净值底稿'!F1580</x:f>
        <x:v>6.0841920890458505</x:v>
      </x:c>
      <x:c r="C1618" s="32" t="n">
        <x:f>'净值底稿'!O1580</x:f>
        <x:v>2.068163165963817</x:v>
      </x:c>
      <x:c r="D1618" s="32" t="n">
        <x:f>'净值底稿'!P1580</x:f>
        <x:v>1.7888</x:v>
      </x:c>
      <x:c r="E1618" s="32" t="n">
        <x:f>'净值底稿'!Q1580</x:f>
        <x:v>3.1218</x:v>
      </x:c>
      <x:c r="F1618" s="33">
        <x:f t="shared" si="946"/>
        <x:v>-1.2425008978702912E-2</x:v>
      </x:c>
      <x:c r="G1618" s="33">
        <x:f t="shared" si="947"/>
        <x:v>-1.8410304167105984E-2</x:v>
      </x:c>
      <x:c r="H1618" s="33">
        <x:f t="shared" si="948"/>
        <x:v>5.5934668307400237E-4</x:v>
      </x:c>
      <x:c r="I1618" s="33">
        <x:f t="shared" si="949"/>
        <x:v>-1.5032784263554477E-3</x:v>
      </x:c>
      <x:c r="J1618" s="34">
        <x:f t="shared" si="950"/>
        <x:v>0.16149414165378248</x:v>
      </x:c>
      <x:c r="K1618" s="34">
        <x:f t="shared" si="951"/>
        <x:v>0.17412390980714423</x:v>
      </x:c>
      <x:c r="L1618" s="34">
        <x:f t="shared" si="952"/>
        <x:v>1.1760341047096701</x:v>
      </x:c>
      <x:c r="M1618" s="34">
        <x:f t="shared" si="953"/>
        <x:v>0.15334612725875993</x:v>
      </x:c>
      <x:c r="N1618" s="34">
        <x:f t="shared" si="924"/>
        <x:v>1.6649982834293566</x:v>
      </x:c>
      <x:c r="O1618" s="35">
        <x:f t="shared" si="925"/>
        <x:v>0.20157261109582789</x:v>
      </x:c>
      <x:c r="P1618" s="26" t="b">
        <x:f t="shared" si="926"/>
        <x:v>0</x:v>
      </x:c>
      <x:c r="Q1618" s="26" t="b">
        <x:f t="shared" si="927"/>
        <x:v>0</x:v>
      </x:c>
      <x:c r="R1618" s="26" t="b">
        <x:f t="shared" si="928"/>
        <x:v>0</x:v>
      </x:c>
      <x:c r="S1618" s="26" t="b">
        <x:f t="shared" si="954"/>
        <x:v>0</x:v>
      </x:c>
      <x:c r="T1618" s="26" t="str">
        <x:f t="shared" si="955"/>
        <x:v>不调</x:v>
      </x:c>
      <x:c r="U1618" s="34">
        <x:f t="shared" si="929"/>
        <x:v>0.16149414165378248</x:v>
      </x:c>
      <x:c r="V1618" s="34">
        <x:f t="shared" si="930"/>
        <x:v>0.17412390980714423</x:v>
      </x:c>
      <x:c r="W1618" s="34">
        <x:f t="shared" si="931"/>
        <x:v>1.1760341047096701</x:v>
      </x:c>
      <x:c r="X1618" s="34">
        <x:f t="shared" si="932"/>
        <x:v>0.15334612725875993</x:v>
      </x:c>
      <x:c r="Y1618" s="34">
        <x:f t="shared" si="956"/>
        <x:v>0.99998626710299976</x:v>
      </x:c>
      <x:c r="Z1618" s="34">
        <x:f t="shared" si="933"/>
        <x:v>0.16149192387136901</x:v>
      </x:c>
      <x:c r="AA1618" s="34">
        <x:f t="shared" si="934"/>
        <x:v>0.17412151858142558</x:v>
      </x:c>
      <x:c r="AB1618" s="34">
        <x:f t="shared" si="935"/>
        <x:v>1.1760179543544413</x:v>
      </x:c>
      <x:c r="AC1618" s="34">
        <x:f t="shared" si="936"/>
        <x:v>0.15334402137218889</x:v>
      </x:c>
      <x:c r="AD1618" s="34">
        <x:f t="shared" si="937"/>
        <x:v>1.6649754181794247</x:v>
      </x:c>
      <x:c r="AE1618" s="34">
        <x:f t="shared" si="957"/>
        <x:v>1.7021937297109389</x:v>
      </x:c>
      <x:c r="AF1618" s="33">
        <x:f t="shared" si="938"/>
        <x:v>-2.1864909311958503E-2</x:v>
      </x:c>
      <x:c r="AG1618" s="33">
        <x:f t="shared" si="958"/>
        <x:v>-2.9307090457396656E-3</x:v>
      </x:c>
      <x:c r="AH1618" s="30">
        <x:f t="shared" si="959"/>
        <x:v>46203</x:v>
      </x:c>
      <x:c r="AI1618" s="36">
        <x:f t="shared" si="939"/>
        <x:v>2026</x:v>
      </x:c>
      <x:c r="AJ1618" s="36">
        <x:f t="shared" si="940"/>
        <x:v>7</x:v>
      </x:c>
      <x:c r="AK1618" s="26">
        <x:f t="shared" si="941"/>
        <x:v>0</x:v>
      </x:c>
      <x:c r="AL1618" s="34">
        <x:f t="shared" si="960"/>
        <x:v>1.6954178322078737</x:v>
      </x:c>
      <x:c r="AM1618" s="35" t="str">
        <x:f t="shared" si="942"/>
      </x:c>
      <x:c r="AN1618" s="34">
        <x:f t="shared" si="961"/>
        <x:v>1.7021937297109389</x:v>
      </x:c>
      <x:c r="AO1618" s="35">
        <x:f t="shared" si="943"/>
        <x:v>-2.1864909311958503E-2</x:v>
      </x:c>
      <x:c r="AP1618" s="31">
        <x:f t="shared" si="944"/>
        <x:v>1</x:v>
      </x:c>
      <x:c r="AQ1618" s="26" t="b">
        <x:f t="shared" si="945"/>
        <x:v>1</x:v>
      </x:c>
    </x:row>
    <x:row r="1619">
      <x:c r="A1619" s="30" t="n">
        <x:f>'净值底稿'!A1581</x:f>
        <x:v>46212</x:v>
      </x:c>
      <x:c r="B1619" s="32" t="n">
        <x:f>'净值底稿'!F1581</x:f>
        <x:v>6.430400470808325</x:v>
      </x:c>
      <x:c r="C1619" s="32" t="n">
        <x:f>'净值底稿'!O1581</x:f>
        <x:v>2.1115081759451835</x:v>
      </x:c>
      <x:c r="D1619" s="32" t="n">
        <x:f>'净值底稿'!P1581</x:f>
        <x:v>1.789</x:v>
      </x:c>
      <x:c r="E1619" s="32" t="n">
        <x:f>'净值底稿'!Q1581</x:f>
        <x:v>3.1112</x:v>
      </x:c>
      <x:c r="F1619" s="33">
        <x:f t="shared" si="946"/>
        <x:v>5.6902934144008821E-2</x:v>
      </x:c>
      <x:c r="G1619" s="33">
        <x:f t="shared" si="947"/>
        <x:v>2.0958215819091963E-2</x:v>
      </x:c>
      <x:c r="H1619" s="33">
        <x:f t="shared" si="948"/>
        <x:v>1.1180679785338654E-4</x:v>
      </x:c>
      <x:c r="I1619" s="33">
        <x:f t="shared" si="949"/>
        <x:v>-3.3954769684155783E-3</x:v>
      </x:c>
      <x:c r="J1619" s="34">
        <x:f t="shared" si="950"/>
        <x:v>0.17068128818021081</x:v>
      </x:c>
      <x:c r="K1619" s="34">
        <x:f t="shared" si="951"/>
        <x:v>0.17777079494660314</x:v>
      </x:c>
      <x:c r="L1619" s="34">
        <x:f t="shared" si="952"/>
        <x:v>1.1761494411561357</x:v>
      </x:c>
      <x:c r="M1619" s="34">
        <x:f t="shared" si="953"/>
        <x:v>0.15282334527937538</x:v>
      </x:c>
      <x:c r="N1619" s="34">
        <x:f t="shared" si="924"/>
        <x:v>1.6774248695623251</x:v>
      </x:c>
      <x:c r="O1619" s="35">
        <x:f t="shared" si="925"/>
        <x:v>0.20773036661709465</x:v>
      </x:c>
      <x:c r="P1619" s="26" t="b">
        <x:f t="shared" si="926"/>
        <x:v>0</x:v>
      </x:c>
      <x:c r="Q1619" s="26" t="b">
        <x:f t="shared" si="927"/>
        <x:v>0</x:v>
      </x:c>
      <x:c r="R1619" s="26" t="b">
        <x:f t="shared" si="928"/>
        <x:v>0</x:v>
      </x:c>
      <x:c r="S1619" s="26" t="b">
        <x:f t="shared" si="954"/>
        <x:v>0</x:v>
      </x:c>
      <x:c r="T1619" s="26" t="str">
        <x:f t="shared" si="955"/>
        <x:v>不调</x:v>
      </x:c>
      <x:c r="U1619" s="34">
        <x:f t="shared" si="929"/>
        <x:v>0.17068128818021081</x:v>
      </x:c>
      <x:c r="V1619" s="34">
        <x:f t="shared" si="930"/>
        <x:v>0.17777079494660314</x:v>
      </x:c>
      <x:c r="W1619" s="34">
        <x:f t="shared" si="931"/>
        <x:v>1.1761494411561357</x:v>
      </x:c>
      <x:c r="X1619" s="34">
        <x:f t="shared" si="932"/>
        <x:v>0.15282334527937538</x:v>
      </x:c>
      <x:c r="Y1619" s="34">
        <x:f t="shared" si="956"/>
        <x:v>0.99998626710299976</x:v>
      </x:c>
      <x:c r="Z1619" s="34">
        <x:f t="shared" si="933"/>
        <x:v>0.17067894423166036</x:v>
      </x:c>
      <x:c r="AA1619" s="34">
        <x:f t="shared" si="934"/>
        <x:v>0.17776835363858648</x:v>
      </x:c>
      <x:c r="AB1619" s="34">
        <x:f t="shared" si="935"/>
        <x:v>1.1761332892170036</x:v>
      </x:c>
      <x:c r="AC1619" s="34">
        <x:f t="shared" si="936"/>
        <x:v>0.15282124657211543</x:v>
      </x:c>
      <x:c r="AD1619" s="34">
        <x:f t="shared" si="937"/>
        <x:v>1.6774018336593659</x:v>
      </x:c>
      <x:c r="AE1619" s="34">
        <x:f t="shared" si="957"/>
        <x:v>1.7021937297109389</x:v>
      </x:c>
      <x:c r="AF1619" s="33">
        <x:f t="shared" si="938"/>
        <x:v>-1.4564673584940957E-2</x:v>
      </x:c>
      <x:c r="AG1619" s="33">
        <x:f t="shared" si="958"/>
        <x:v>7.4634227894661009E-3</x:v>
      </x:c>
      <x:c r="AH1619" s="30">
        <x:f t="shared" si="959"/>
        <x:v>46203</x:v>
      </x:c>
      <x:c r="AI1619" s="36">
        <x:f t="shared" si="939"/>
        <x:v>2026</x:v>
      </x:c>
      <x:c r="AJ1619" s="36">
        <x:f t="shared" si="940"/>
        <x:v>7</x:v>
      </x:c>
      <x:c r="AK1619" s="26">
        <x:f t="shared" si="941"/>
        <x:v>0</x:v>
      </x:c>
      <x:c r="AL1619" s="34">
        <x:f t="shared" si="960"/>
        <x:v>1.6954178322078737</x:v>
      </x:c>
      <x:c r="AM1619" s="35" t="str">
        <x:f t="shared" si="942"/>
      </x:c>
      <x:c r="AN1619" s="34">
        <x:f t="shared" si="961"/>
        <x:v>1.7021937297109389</x:v>
      </x:c>
      <x:c r="AO1619" s="35">
        <x:f t="shared" si="943"/>
        <x:v>-1.4564673584940957E-2</x:v>
      </x:c>
      <x:c r="AP1619" s="31">
        <x:f t="shared" si="944"/>
        <x:v>1</x:v>
      </x:c>
      <x:c r="AQ1619" s="26" t="b">
        <x:f t="shared" si="945"/>
        <x:v>1</x:v>
      </x:c>
    </x:row>
    <x:row r="1620">
      <x:c r="A1620" s="30" t="n">
        <x:f>'净值底稿'!A1582</x:f>
        <x:v>46213</x:v>
      </x:c>
      <x:c r="B1620" s="32" t="n">
        <x:f>'净值底稿'!F1582</x:f>
        <x:v>6.10994594008795</x:v>
      </x:c>
      <x:c r="C1620" s="32" t="n">
        <x:f>'净值底稿'!O1582</x:f>
        <x:v>2.0858725238983595</x:v>
      </x:c>
      <x:c r="D1620" s="32" t="n">
        <x:f>'净值底稿'!P1582</x:f>
        <x:v>1.7892</x:v>
      </x:c>
      <x:c r="E1620" s="32" t="n">
        <x:f>'净值底稿'!Q1582</x:f>
        <x:v>3.1082</x:v>
      </x:c>
      <x:c r="F1620" s="33">
        <x:f t="shared" si="946"/>
        <x:v>-4.9834303815932124E-2</x:v>
      </x:c>
      <x:c r="G1620" s="33">
        <x:f t="shared" si="947"/>
        <x:v>-1.2140920096294971E-2</x:v>
      </x:c>
      <x:c r="H1620" s="33">
        <x:f t="shared" si="948"/>
        <x:v>1.1179429849073053E-4</x:v>
      </x:c>
      <x:c r="I1620" s="33">
        <x:f t="shared" si="949"/>
        <x:v>-9.6425816405254494E-4</x:v>
      </x:c>
      <x:c r="J1620" s="34">
        <x:f t="shared" si="950"/>
        <x:v>0.16217327786983726</x:v>
      </x:c>
      <x:c r="K1620" s="34">
        <x:f t="shared" si="951"/>
        <x:v>0.17561008226141051</x:v>
      </x:c>
      <x:c r="L1620" s="34">
        <x:f t="shared" si="952"/>
        <x:v>1.1762647742130032</x:v>
      </x:c>
      <x:c r="M1620" s="34">
        <x:f t="shared" si="953"/>
        <x:v>0.15267388743746757</x:v>
      </x:c>
      <x:c r="N1620" s="34">
        <x:f t="shared" si="924"/>
        <x:v>1.6667220217817187</x:v>
      </x:c>
      <x:c r="O1620" s="35">
        <x:f t="shared" si="925"/>
        <x:v>0.20266328500907357</x:v>
      </x:c>
      <x:c r="P1620" s="26" t="b">
        <x:f t="shared" si="926"/>
        <x:v>0</x:v>
      </x:c>
      <x:c r="Q1620" s="26" t="b">
        <x:f t="shared" si="927"/>
        <x:v>0</x:v>
      </x:c>
      <x:c r="R1620" s="26" t="b">
        <x:f t="shared" si="928"/>
        <x:v>0</x:v>
      </x:c>
      <x:c r="S1620" s="26" t="b">
        <x:f t="shared" si="954"/>
        <x:v>0</x:v>
      </x:c>
      <x:c r="T1620" s="26" t="str">
        <x:f t="shared" si="955"/>
        <x:v>不调</x:v>
      </x:c>
      <x:c r="U1620" s="34">
        <x:f t="shared" si="929"/>
        <x:v>0.16217327786983726</x:v>
      </x:c>
      <x:c r="V1620" s="34">
        <x:f t="shared" si="930"/>
        <x:v>0.17561008226141051</x:v>
      </x:c>
      <x:c r="W1620" s="34">
        <x:f t="shared" si="931"/>
        <x:v>1.1762647742130032</x:v>
      </x:c>
      <x:c r="X1620" s="34">
        <x:f t="shared" si="932"/>
        <x:v>0.15267388743746757</x:v>
      </x:c>
      <x:c r="Y1620" s="34">
        <x:f t="shared" si="956"/>
        <x:v>0.99998626710299976</x:v>
      </x:c>
      <x:c r="Z1620" s="34">
        <x:f t="shared" si="933"/>
        <x:v>0.16217105076091609</x:v>
      </x:c>
      <x:c r="AA1620" s="34">
        <x:f t="shared" si="934"/>
        <x:v>0.17560767062623861</x:v>
      </x:c>
      <x:c r="AB1620" s="34">
        <x:f t="shared" si="935"/>
        <x:v>1.176248620690014</x:v>
      </x:c>
      <x:c r="AC1620" s="34">
        <x:f t="shared" si="936"/>
        <x:v>0.15267179078269677</x:v>
      </x:c>
      <x:c r="AD1620" s="34">
        <x:f t="shared" si="937"/>
        <x:v>1.6666991328598657</x:v>
      </x:c>
      <x:c r="AE1620" s="34">
        <x:f t="shared" si="957"/>
        <x:v>1.7021937297109389</x:v>
      </x:c>
      <x:c r="AF1620" s="33">
        <x:f t="shared" si="938"/>
        <x:v>-2.0852266244160589E-2</x:v>
      </x:c>
      <x:c r="AG1620" s="33">
        <x:f t="shared" si="958"/>
        <x:v>-6.3805228924493917E-3</x:v>
      </x:c>
      <x:c r="AH1620" s="30">
        <x:f t="shared" si="959"/>
        <x:v>46203</x:v>
      </x:c>
      <x:c r="AI1620" s="36">
        <x:f t="shared" si="939"/>
        <x:v>2026</x:v>
      </x:c>
      <x:c r="AJ1620" s="36">
        <x:f t="shared" si="940"/>
        <x:v>7</x:v>
      </x:c>
      <x:c r="AK1620" s="26">
        <x:f t="shared" si="941"/>
        <x:v>0</x:v>
      </x:c>
      <x:c r="AL1620" s="34">
        <x:f t="shared" si="960"/>
        <x:v>1.6954178322078737</x:v>
      </x:c>
      <x:c r="AM1620" s="35" t="str">
        <x:f t="shared" si="942"/>
      </x:c>
      <x:c r="AN1620" s="34">
        <x:f t="shared" si="961"/>
        <x:v>1.7021937297109389</x:v>
      </x:c>
      <x:c r="AO1620" s="35">
        <x:f t="shared" si="943"/>
        <x:v>-2.0852266244160589E-2</x:v>
      </x:c>
      <x:c r="AP1620" s="31">
        <x:f t="shared" si="944"/>
        <x:v>1</x:v>
      </x:c>
      <x:c r="AQ1620" s="26" t="b">
        <x:f t="shared" si="945"/>
        <x:v>1</x:v>
      </x:c>
    </x:row>
    <x:row r="1621">
      <x:c r="A1621" s="30" t="n">
        <x:f>'净值底稿'!A1583</x:f>
        <x:v>46216</x:v>
      </x:c>
      <x:c r="B1621" s="32" t="n">
        <x:f>'净值底稿'!F1583</x:f>
        <x:v>5.8470922635383</x:v>
      </x:c>
      <x:c r="C1621" s="32" t="n">
        <x:f>'净值底稿'!O1583</x:f>
        <x:v>1.9927977657810974</x:v>
      </x:c>
      <x:c r="D1621" s="32" t="n">
        <x:f>'净值底稿'!P1583</x:f>
        <x:v>1.7887</x:v>
      </x:c>
      <x:c r="E1621" s="32" t="n">
        <x:f>'净值底稿'!Q1583</x:f>
        <x:v>3.0707</x:v>
      </x:c>
      <x:c r="F1621" s="33">
        <x:f t="shared" si="946"/>
        <x:v>-4.3020622297988309E-2</x:v>
      </x:c>
      <x:c r="G1621" s="33">
        <x:f t="shared" si="947"/>
        <x:v>-4.4621498701805429E-2</x:v>
      </x:c>
      <x:c r="H1621" s="33">
        <x:f t="shared" si="948"/>
        <x:v>-2.7945450480659773E-4</x:v>
      </x:c>
      <x:c r="I1621" s="33">
        <x:f t="shared" si="949"/>
        <x:v>-1.2064860691075263E-2</x:v>
      </x:c>
      <x:c r="J1621" s="34">
        <x:f t="shared" si="950"/>
        <x:v>0.15519435123846284</x:v>
      </x:c>
      <x:c r="K1621" s="34">
        <x:f t="shared" si="951"/>
        <x:v>0.16777179317936283</x:v>
      </x:c>
      <x:c r="L1621" s="34">
        <x:f t="shared" si="952"/>
        <x:v>1.1759199127141897</x:v>
      </x:c>
      <x:c r="M1621" s="34">
        <x:f t="shared" si="953"/>
        <x:v>0.15082982689544655</x:v>
      </x:c>
      <x:c r="N1621" s="34">
        <x:f t="shared" si="924"/>
        <x:v>1.6497158840274619</x:v>
      </x:c>
      <x:c r="O1621" s="35">
        <x:f t="shared" si="925"/>
        <x:v>0.19577076728470744</x:v>
      </x:c>
      <x:c r="P1621" s="26" t="b">
        <x:f t="shared" si="926"/>
        <x:v>0</x:v>
      </x:c>
      <x:c r="Q1621" s="26" t="b">
        <x:f t="shared" si="927"/>
        <x:v>0</x:v>
      </x:c>
      <x:c r="R1621" s="26" t="b">
        <x:f t="shared" si="928"/>
        <x:v>0</x:v>
      </x:c>
      <x:c r="S1621" s="26" t="b">
        <x:f t="shared" si="954"/>
        <x:v>0</x:v>
      </x:c>
      <x:c r="T1621" s="26" t="str">
        <x:f t="shared" si="955"/>
        <x:v>不调</x:v>
      </x:c>
      <x:c r="U1621" s="34">
        <x:f t="shared" si="929"/>
        <x:v>0.15519435123846284</x:v>
      </x:c>
      <x:c r="V1621" s="34">
        <x:f t="shared" si="930"/>
        <x:v>0.16777179317936283</x:v>
      </x:c>
      <x:c r="W1621" s="34">
        <x:f t="shared" si="931"/>
        <x:v>1.1759199127141897</x:v>
      </x:c>
      <x:c r="X1621" s="34">
        <x:f t="shared" si="932"/>
        <x:v>0.15082982689544655</x:v>
      </x:c>
      <x:c r="Y1621" s="34">
        <x:f t="shared" si="956"/>
        <x:v>0.99995880187477393</x:v>
      </x:c>
      <x:c r="Z1621" s="34">
        <x:f t="shared" si="933"/>
        <x:v>0.15518795752214615</x:v>
      </x:c>
      <x:c r="AA1621" s="34">
        <x:f t="shared" si="934"/>
        <x:v>0.16776488129601802</x:v>
      </x:c>
      <x:c r="AB1621" s="34">
        <x:f t="shared" si="935"/>
        <x:v>1.1758714670183699</x:v>
      </x:c>
      <x:c r="AC1621" s="34">
        <x:f t="shared" si="936"/>
        <x:v>0.15082361298935029</x:v>
      </x:c>
      <x:c r="AD1621" s="34">
        <x:f t="shared" si="937"/>
        <x:v>1.6496479188258844</x:v>
      </x:c>
      <x:c r="AE1621" s="34">
        <x:f t="shared" si="957"/>
        <x:v>1.7021937297109389</x:v>
      </x:c>
      <x:c r="AF1621" s="33">
        <x:f t="shared" si="938"/>
        <x:v>-3.0869465659456807E-2</x:v>
      </x:c>
      <x:c r="AG1621" s="33">
        <x:f t="shared" si="958"/>
        <x:v>-1.0230529132587596E-2</x:v>
      </x:c>
      <x:c r="AH1621" s="30">
        <x:f t="shared" si="959"/>
        <x:v>46203</x:v>
      </x:c>
      <x:c r="AI1621" s="36">
        <x:f t="shared" si="939"/>
        <x:v>2026</x:v>
      </x:c>
      <x:c r="AJ1621" s="36">
        <x:f t="shared" si="940"/>
        <x:v>7</x:v>
      </x:c>
      <x:c r="AK1621" s="26">
        <x:f t="shared" si="941"/>
        <x:v>0</x:v>
      </x:c>
      <x:c r="AL1621" s="34">
        <x:f t="shared" si="960"/>
        <x:v>1.6954178322078737</x:v>
      </x:c>
      <x:c r="AM1621" s="35" t="str">
        <x:f t="shared" si="942"/>
      </x:c>
      <x:c r="AN1621" s="34">
        <x:f t="shared" si="961"/>
        <x:v>1.7021937297109389</x:v>
      </x:c>
      <x:c r="AO1621" s="35">
        <x:f t="shared" si="943"/>
        <x:v>-3.0869465659456807E-2</x:v>
      </x:c>
      <x:c r="AP1621" s="31">
        <x:f t="shared" si="944"/>
        <x:v>1</x:v>
      </x:c>
      <x:c r="AQ1621" s="26" t="b">
        <x:f t="shared" si="945"/>
        <x:v>1</x:v>
      </x:c>
    </x:row>
    <x:row r="1622">
      <x:c r="A1622" s="30" t="n">
        <x:f>'净值底稿'!A1584</x:f>
        <x:v>46217</x:v>
      </x:c>
      <x:c r="B1622" s="32" t="n">
        <x:f>'净值底稿'!F1584</x:f>
        <x:v>6.1961056676682995</x:v>
      </x:c>
      <x:c r="C1622" s="32" t="n">
        <x:f>'净值底稿'!O1584</x:f>
        <x:v>2.038298249901816</x:v>
      </x:c>
      <x:c r="D1622" s="32" t="n">
        <x:f>'净值底稿'!P1584</x:f>
        <x:v>1.7891</x:v>
      </x:c>
      <x:c r="E1622" s="32" t="n">
        <x:f>'净值底稿'!Q1584</x:f>
        <x:v>3.0468</x:v>
      </x:c>
      <x:c r="F1622" s="33">
        <x:f t="shared" si="946"/>
        <x:v>5.9690079854973765E-2</x:v>
      </x:c>
      <x:c r="G1622" s="33">
        <x:f t="shared" si="947"/>
        <x:v>2.2832464438700351E-2</x:v>
      </x:c>
      <x:c r="H1622" s="33">
        <x:f t="shared" si="948"/>
        <x:v>2.2362609716553017E-4</x:v>
      </x:c>
      <x:c r="I1622" s="33">
        <x:f t="shared" si="949"/>
        <x:v>-7.7832416061484055E-3</x:v>
      </x:c>
      <x:c r="J1622" s="34">
        <x:f t="shared" si="950"/>
        <x:v>0.16445113909917333</x:v>
      </x:c>
      <x:c r="K1622" s="34">
        <x:f t="shared" si="951"/>
        <x:v>0.17159536698227212</x:v>
      </x:c>
      <x:c r="L1622" s="34">
        <x:f t="shared" si="952"/>
        <x:v>1.1761344225653074</x:v>
      </x:c>
      <x:c r="M1622" s="34">
        <x:f t="shared" si="953"/>
        <x:v>0.14964971636954197</x:v>
      </x:c>
      <x:c r="N1622" s="34">
        <x:f t="shared" si="924"/>
        <x:v>1.661830645016295</x:v>
      </x:c>
      <x:c r="O1622" s="35">
        <x:f t="shared" si="925"/>
        <x:v>0.2022146523108258</x:v>
      </x:c>
      <x:c r="P1622" s="26" t="b">
        <x:f t="shared" si="926"/>
        <x:v>0</x:v>
      </x:c>
      <x:c r="Q1622" s="26" t="b">
        <x:f t="shared" si="927"/>
        <x:v>0</x:v>
      </x:c>
      <x:c r="R1622" s="26" t="b">
        <x:f t="shared" si="928"/>
        <x:v>0</x:v>
      </x:c>
      <x:c r="S1622" s="26" t="b">
        <x:f t="shared" si="954"/>
        <x:v>0</x:v>
      </x:c>
      <x:c r="T1622" s="26" t="str">
        <x:f t="shared" si="955"/>
        <x:v>不调</x:v>
      </x:c>
      <x:c r="U1622" s="34">
        <x:f t="shared" si="929"/>
        <x:v>0.16445113909917333</x:v>
      </x:c>
      <x:c r="V1622" s="34">
        <x:f t="shared" si="930"/>
        <x:v>0.17159536698227212</x:v>
      </x:c>
      <x:c r="W1622" s="34">
        <x:f t="shared" si="931"/>
        <x:v>1.1761344225653074</x:v>
      </x:c>
      <x:c r="X1622" s="34">
        <x:f t="shared" si="932"/>
        <x:v>0.14964971636954197</x:v>
      </x:c>
      <x:c r="Y1622" s="34">
        <x:f t="shared" si="956"/>
        <x:v>0.99998626710299976</x:v>
      </x:c>
      <x:c r="Z1622" s="34">
        <x:f t="shared" si="933"/>
        <x:v>0.16444888070861852</x:v>
      </x:c>
      <x:c r="AA1622" s="34">
        <x:f t="shared" si="934"/>
        <x:v>0.17159301048077163</x:v>
      </x:c>
      <x:c r="AB1622" s="34">
        <x:f t="shared" si="935"/>
        <x:v>1.1761182708324238</x:v>
      </x:c>
      <x:c r="AC1622" s="34">
        <x:f t="shared" si="936"/>
        <x:v>0.14964766124540094</x:v>
      </x:c>
      <x:c r="AD1622" s="34">
        <x:f t="shared" si="937"/>
        <x:v>1.6618078232672149</x:v>
      </x:c>
      <x:c r="AE1622" s="34">
        <x:f t="shared" si="957"/>
        <x:v>1.7021937297109389</x:v>
      </x:c>
      <x:c r="AF1622" s="33">
        <x:f t="shared" si="938"/>
        <x:v>-2.3725799090202337E-2</x:v>
      </x:c>
      <x:c r="AG1622" s="33">
        <x:f t="shared" si="958"/>
        <x:v>7.3712119432036705E-3</x:v>
      </x:c>
      <x:c r="AH1622" s="30">
        <x:f t="shared" si="959"/>
        <x:v>46203</x:v>
      </x:c>
      <x:c r="AI1622" s="36">
        <x:f t="shared" si="939"/>
        <x:v>2026</x:v>
      </x:c>
      <x:c r="AJ1622" s="36">
        <x:f t="shared" si="940"/>
        <x:v>7</x:v>
      </x:c>
      <x:c r="AK1622" s="26">
        <x:f t="shared" si="941"/>
        <x:v>0</x:v>
      </x:c>
      <x:c r="AL1622" s="34">
        <x:f t="shared" si="960"/>
        <x:v>1.6954178322078737</x:v>
      </x:c>
      <x:c r="AM1622" s="35" t="str">
        <x:f t="shared" si="942"/>
      </x:c>
      <x:c r="AN1622" s="34">
        <x:f t="shared" si="961"/>
        <x:v>1.7021937297109389</x:v>
      </x:c>
      <x:c r="AO1622" s="35">
        <x:f t="shared" si="943"/>
        <x:v>-2.3725799090202337E-2</x:v>
      </x:c>
      <x:c r="AP1622" s="31">
        <x:f t="shared" si="944"/>
        <x:v>1</x:v>
      </x:c>
      <x:c r="AQ1622" s="26" t="b">
        <x:f t="shared" si="945"/>
        <x:v>1</x:v>
      </x:c>
    </x:row>
    <x:row r="1623">
      <x:c r="A1623" s="30" t="n">
        <x:f>'净值底稿'!A1585</x:f>
        <x:v>46218</x:v>
      </x:c>
      <x:c r="B1623" s="32" t="n">
        <x:f>'净值底稿'!F1585</x:f>
        <x:v>6.0307578324834</x:v>
      </x:c>
      <x:c r="C1623" s="32" t="n">
        <x:f>'净值底稿'!O1585</x:f>
        <x:v>2.0155636258299143</x:v>
      </x:c>
      <x:c r="D1623" s="32" t="n">
        <x:f>'净值底稿'!P1585</x:f>
        <x:v>1.7894</x:v>
      </x:c>
      <x:c r="E1623" s="32" t="n">
        <x:f>'净值底稿'!Q1585</x:f>
        <x:v>3.0423</x:v>
      </x:c>
      <x:c r="F1623" s="33">
        <x:f t="shared" si="946"/>
        <x:v>-2.6685767489036838E-2</x:v>
      </x:c>
      <x:c r="G1623" s="33">
        <x:f t="shared" si="947"/>
        <x:v>-1.1153727906598854E-2</x:v>
      </x:c>
      <x:c r="H1623" s="33">
        <x:f t="shared" si="948"/>
        <x:v>1.6768207478623509E-4</x:v>
      </x:c>
      <x:c r="I1623" s="33">
        <x:f t="shared" si="949"/>
        <x:v>-1.4769594328476465E-3</x:v>
      </x:c>
      <x:c r="J1623" s="34">
        <x:f t="shared" si="950"/>
        <x:v>0.16006043611419596</x:v>
      </x:c>
      <x:c r="K1623" s="34">
        <x:f t="shared" si="951"/>
        <x:v>0.16967910873119493</x:v>
      </x:c>
      <x:c r="L1623" s="34">
        <x:f t="shared" si="952"/>
        <x:v>1.1763154847842709</x:v>
      </x:c>
      <x:c r="M1623" s="34">
        <x:f t="shared" si="953"/>
        <x:v>0.14942663772052095</x:v>
      </x:c>
      <x:c r="N1623" s="34">
        <x:f t="shared" si="924"/>
        <x:v>1.6554816673501827</x:v>
      </x:c>
      <x:c r="O1623" s="35">
        <x:f t="shared" si="925"/>
        <x:v>0.19918042666892391</x:v>
      </x:c>
      <x:c r="P1623" s="26" t="b">
        <x:f t="shared" si="926"/>
        <x:v>0</x:v>
      </x:c>
      <x:c r="Q1623" s="26" t="b">
        <x:f t="shared" si="927"/>
        <x:v>0</x:v>
      </x:c>
      <x:c r="R1623" s="26" t="b">
        <x:f t="shared" si="928"/>
        <x:v>0</x:v>
      </x:c>
      <x:c r="S1623" s="26" t="b">
        <x:f t="shared" si="954"/>
        <x:v>0</x:v>
      </x:c>
      <x:c r="T1623" s="26" t="str">
        <x:f t="shared" si="955"/>
        <x:v>不调</x:v>
      </x:c>
      <x:c r="U1623" s="34">
        <x:f t="shared" si="929"/>
        <x:v>0.16006043611419596</x:v>
      </x:c>
      <x:c r="V1623" s="34">
        <x:f t="shared" si="930"/>
        <x:v>0.16967910873119493</x:v>
      </x:c>
      <x:c r="W1623" s="34">
        <x:f t="shared" si="931"/>
        <x:v>1.1763154847842709</x:v>
      </x:c>
      <x:c r="X1623" s="34">
        <x:f t="shared" si="932"/>
        <x:v>0.14942663772052095</x:v>
      </x:c>
      <x:c r="Y1623" s="34">
        <x:f t="shared" si="956"/>
        <x:v>0.99998626710299976</x:v>
      </x:c>
      <x:c r="Z1623" s="34">
        <x:f t="shared" si="933"/>
        <x:v>0.16005823802071298</x:v>
      </x:c>
      <x:c r="AA1623" s="34">
        <x:f t="shared" si="934"/>
        <x:v>0.16967677854547164</x:v>
      </x:c>
      <x:c r="AB1623" s="34">
        <x:f t="shared" si="935"/>
        <x:v>1.1762993305648786</x:v>
      </x:c>
      <x:c r="AC1623" s="34">
        <x:f t="shared" si="936"/>
        <x:v>0.14942458565989605</x:v>
      </x:c>
      <x:c r="AD1623" s="34">
        <x:f t="shared" si="937"/>
        <x:v>1.6554589327909592</x:v>
      </x:c>
      <x:c r="AE1623" s="34">
        <x:f t="shared" si="957"/>
        <x:v>1.7021937297109389</x:v>
      </x:c>
      <x:c r="AF1623" s="33">
        <x:f t="shared" si="938"/>
        <x:v>-2.7455627467218968E-2</x:v>
      </x:c>
      <x:c r="AG1623" s="33">
        <x:f t="shared" si="958"/>
        <x:v>-3.8204721312319334E-3</x:v>
      </x:c>
      <x:c r="AH1623" s="30">
        <x:f t="shared" si="959"/>
        <x:v>46203</x:v>
      </x:c>
      <x:c r="AI1623" s="36">
        <x:f t="shared" si="939"/>
        <x:v>2026</x:v>
      </x:c>
      <x:c r="AJ1623" s="36">
        <x:f t="shared" si="940"/>
        <x:v>7</x:v>
      </x:c>
      <x:c r="AK1623" s="26">
        <x:f t="shared" si="941"/>
        <x:v>0</x:v>
      </x:c>
      <x:c r="AL1623" s="34">
        <x:f t="shared" si="960"/>
        <x:v>1.6954178322078737</x:v>
      </x:c>
      <x:c r="AM1623" s="35" t="str">
        <x:f t="shared" si="942"/>
      </x:c>
      <x:c r="AN1623" s="34">
        <x:f t="shared" si="961"/>
        <x:v>1.7021937297109389</x:v>
      </x:c>
      <x:c r="AO1623" s="35">
        <x:f t="shared" si="943"/>
        <x:v>-2.7455627467218968E-2</x:v>
      </x:c>
      <x:c r="AP1623" s="31">
        <x:f t="shared" si="944"/>
        <x:v>1</x:v>
      </x:c>
      <x:c r="AQ1623" s="26" t="b">
        <x:f t="shared" si="945"/>
        <x:v>1</x:v>
      </x:c>
    </x:row>
    <x:row r="1624">
      <x:c r="A1624" s="30" t="n">
        <x:f>'净值底稿'!A1586</x:f>
        <x:v>46219</x:v>
      </x:c>
      <x:c r="B1624" s="32" t="n">
        <x:f>'净值底稿'!F1586</x:f>
        <x:v>5.877218988884</x:v>
      </x:c>
      <x:c r="C1624" s="32" t="n">
        <x:f>'净值底稿'!O1586</x:f>
        <x:v>1.9663758702782976</x:v>
      </x:c>
      <x:c r="D1624" s="32" t="n">
        <x:f>'净值底稿'!P1586</x:f>
        <x:v>1.789</x:v>
      </x:c>
      <x:c r="E1624" s="32" t="n">
        <x:f>'净值底稿'!Q1586</x:f>
        <x:v>3.0391</x:v>
      </x:c>
      <x:c r="F1624" s="33">
        <x:f t="shared" si="946"/>
        <x:v>-2.5459295144035776E-2</x:v>
      </x:c>
      <x:c r="G1624" s="33">
        <x:f t="shared" si="947"/>
        <x:v>-2.4403970641891037E-2</x:v>
      </x:c>
      <x:c r="H1624" s="33">
        <x:f t="shared" si="948"/>
        <x:v>-2.2353861629609284E-4</x:v>
      </x:c>
      <x:c r="I1624" s="33">
        <x:f t="shared" si="949"/>
        <x:v>-1.0518357821385216E-3</x:v>
      </x:c>
      <x:c r="J1624" s="34">
        <x:f t="shared" si="950"/>
        <x:v>0.15598326809870933</x:v>
      </x:c>
      <x:c r="K1624" s="34">
        <x:f t="shared" si="951"/>
        <x:v>0.1655359914232373</x:v>
      </x:c>
      <x:c r="L1624" s="34">
        <x:f t="shared" si="952"/>
        <x:v>1.176036382240174</x:v>
      </x:c>
      <x:c r="M1624" s="34">
        <x:f t="shared" si="953"/>
        <x:v>0.14926741553396775</x:v>
      </x:c>
      <x:c r="N1624" s="34">
        <x:f t="shared" si="924"/>
        <x:v>1.6468230572960882</x:v>
      </x:c>
      <x:c r="O1624" s="35">
        <x:f t="shared" si="925"/>
        <x:v>0.19523606868235602</x:v>
      </x:c>
      <x:c r="P1624" s="26" t="b">
        <x:f t="shared" si="926"/>
        <x:v>0</x:v>
      </x:c>
      <x:c r="Q1624" s="26" t="b">
        <x:f t="shared" si="927"/>
        <x:v>0</x:v>
      </x:c>
      <x:c r="R1624" s="26" t="b">
        <x:f t="shared" si="928"/>
        <x:v>0</x:v>
      </x:c>
      <x:c r="S1624" s="26" t="b">
        <x:f t="shared" si="954"/>
        <x:v>0</x:v>
      </x:c>
      <x:c r="T1624" s="26" t="str">
        <x:f t="shared" si="955"/>
        <x:v>不调</x:v>
      </x:c>
      <x:c r="U1624" s="34">
        <x:f t="shared" si="929"/>
        <x:v>0.15598326809870933</x:v>
      </x:c>
      <x:c r="V1624" s="34">
        <x:f t="shared" si="930"/>
        <x:v>0.1655359914232373</x:v>
      </x:c>
      <x:c r="W1624" s="34">
        <x:f t="shared" si="931"/>
        <x:v>1.176036382240174</x:v>
      </x:c>
      <x:c r="X1624" s="34">
        <x:f t="shared" si="932"/>
        <x:v>0.14926741553396775</x:v>
      </x:c>
      <x:c r="Y1624" s="34">
        <x:f t="shared" si="956"/>
        <x:v>0.99998626710299976</x:v>
      </x:c>
      <x:c r="Z1624" s="34">
        <x:f t="shared" si="933"/>
        <x:v>0.15598112599655475</x:v>
      </x:c>
      <x:c r="AA1624" s="34">
        <x:f t="shared" si="934"/>
        <x:v>0.16553371813451725</x:v>
      </x:c>
      <x:c r="AB1624" s="34">
        <x:f t="shared" si="935"/>
        <x:v>1.1760202318536681</x:v>
      </x:c>
      <x:c r="AC1624" s="34">
        <x:f t="shared" si="936"/>
        <x:v>0.14926536565992474</x:v>
      </x:c>
      <x:c r="AD1624" s="34">
        <x:f t="shared" si="937"/>
        <x:v>1.6468004416446649</x:v>
      </x:c>
      <x:c r="AE1624" s="34">
        <x:f t="shared" si="957"/>
        <x:v>1.7021937297109389</x:v>
      </x:c>
      <x:c r="AF1624" s="33">
        <x:f t="shared" si="938"/>
        <x:v>-3.2542293570591796E-2</x:v>
      </x:c>
      <x:c r="AG1624" s="33">
        <x:f t="shared" si="958"/>
        <x:v>-5.2302663477715727E-3</x:v>
      </x:c>
      <x:c r="AH1624" s="30">
        <x:f t="shared" si="959"/>
        <x:v>46203</x:v>
      </x:c>
      <x:c r="AI1624" s="36">
        <x:f t="shared" si="939"/>
        <x:v>2026</x:v>
      </x:c>
      <x:c r="AJ1624" s="36">
        <x:f t="shared" si="940"/>
        <x:v>7</x:v>
      </x:c>
      <x:c r="AK1624" s="26">
        <x:f t="shared" si="941"/>
        <x:v>0</x:v>
      </x:c>
      <x:c r="AL1624" s="34">
        <x:f t="shared" si="960"/>
        <x:v>1.6954178322078737</x:v>
      </x:c>
      <x:c r="AM1624" s="35" t="str">
        <x:f t="shared" si="942"/>
      </x:c>
      <x:c r="AN1624" s="34">
        <x:f t="shared" si="961"/>
        <x:v>1.7021937297109389</x:v>
      </x:c>
      <x:c r="AO1624" s="35">
        <x:f t="shared" si="943"/>
        <x:v>-3.2542293570591796E-2</x:v>
      </x:c>
      <x:c r="AP1624" s="31">
        <x:f t="shared" si="944"/>
        <x:v>1</x:v>
      </x:c>
      <x:c r="AQ1624" s="26" t="b">
        <x:f t="shared" si="945"/>
        <x:v>1</x:v>
      </x:c>
    </x:row>
    <x:row r="1625">
      <x:c r="A1625" s="30" t="n">
        <x:f>'净值底稿'!A1587</x:f>
        <x:v>46220</x:v>
      </x:c>
      <x:c r="B1625" s="32" t="n">
        <x:f>'净值底稿'!F1587</x:f>
        <x:v>5.40869805300965</x:v>
      </x:c>
      <x:c r="C1625" s="32" t="n">
        <x:f>'净值底稿'!O1587</x:f>
        <x:v>1.8559584195339278</x:v>
      </x:c>
      <x:c r="D1625" s="32" t="n">
        <x:f>'净值底稿'!P1587</x:f>
        <x:v>1.7899</x:v>
      </x:c>
      <x:c r="E1625" s="32" t="n">
        <x:f>'净值底稿'!Q1587</x:f>
        <x:v>3.0211</x:v>
      </x:c>
      <x:c r="F1625" s="33">
        <x:f t="shared" si="946"/>
        <x:v>-7.9718134845833788E-2</x:v>
      </x:c>
      <x:c r="G1625" s="33">
        <x:f t="shared" si="947"/>
        <x:v>-5.6152769373000178E-2</x:v>
      </x:c>
      <x:c r="H1625" s="33">
        <x:f t="shared" si="948"/>
        <x:v>5.0307434320862043E-4</x:v>
      </x:c>
      <x:c r="I1625" s="33">
        <x:f t="shared" si="949"/>
        <x:v>-5.9228060939092719E-3</x:v>
      </x:c>
      <x:c r="J1625" s="34">
        <x:f t="shared" si="950"/>
        <x:v>0.14354660156095642</x:v>
      </x:c>
      <x:c r="K1625" s="34">
        <x:f t="shared" si="951"/>
        <x:v>0.1562385414366545</x:v>
      </x:c>
      <x:c r="L1625" s="34">
        <x:f t="shared" si="952"/>
        <x:v>1.176611857459408</x:v>
      </x:c>
      <x:c r="M1625" s="34">
        <x:f t="shared" si="953"/>
        <x:v>0.14838129584258453</x:v>
      </x:c>
      <x:c r="N1625" s="34">
        <x:f t="shared" si="924"/>
        <x:v>1.6247782962996034</x:v>
      </x:c>
      <x:c r="O1625" s="35">
        <x:f t="shared" si="925"/>
        <x:v>0.18450833795623992</x:v>
      </x:c>
      <x:c r="P1625" s="26" t="b">
        <x:f t="shared" si="926"/>
        <x:v>0</x:v>
      </x:c>
      <x:c r="Q1625" s="26" t="b">
        <x:f t="shared" si="927"/>
        <x:v>0</x:v>
      </x:c>
      <x:c r="R1625" s="26" t="b">
        <x:f t="shared" si="928"/>
        <x:v>0</x:v>
      </x:c>
      <x:c r="S1625" s="26" t="b">
        <x:f t="shared" si="954"/>
        <x:v>0</x:v>
      </x:c>
      <x:c r="T1625" s="26" t="str">
        <x:f t="shared" si="955"/>
        <x:v>不调</x:v>
      </x:c>
      <x:c r="U1625" s="34">
        <x:f t="shared" si="929"/>
        <x:v>0.14354660156095642</x:v>
      </x:c>
      <x:c r="V1625" s="34">
        <x:f t="shared" si="930"/>
        <x:v>0.1562385414366545</x:v>
      </x:c>
      <x:c r="W1625" s="34">
        <x:f t="shared" si="931"/>
        <x:v>1.176611857459408</x:v>
      </x:c>
      <x:c r="X1625" s="34">
        <x:f t="shared" si="932"/>
        <x:v>0.14838129584258453</x:v>
      </x:c>
      <x:c r="Y1625" s="34">
        <x:f t="shared" si="956"/>
        <x:v>0.99998626710299976</x:v>
      </x:c>
      <x:c r="Z1625" s="34">
        <x:f t="shared" si="933"/>
        <x:v>0.14354463025026246</x:v>
      </x:c>
      <x:c r="AA1625" s="34">
        <x:f t="shared" si="934"/>
        <x:v>0.15623639582885748</x:v>
      </x:c>
      <x:c r="AB1625" s="34">
        <x:f t="shared" si="935"/>
        <x:v>1.1765956991699602</x:v>
      </x:c>
      <x:c r="AC1625" s="34">
        <x:f t="shared" si="936"/>
        <x:v>0.14837925813753194</x:v>
      </x:c>
      <x:c r="AD1625" s="34">
        <x:f t="shared" si="937"/>
        <x:v>1.6247559833866121</x:v>
      </x:c>
      <x:c r="AE1625" s="34">
        <x:f t="shared" si="957"/>
        <x:v>1.7021937297109389</x:v>
      </x:c>
      <x:c r="AF1625" s="33">
        <x:f t="shared" si="938"/>
        <x:v>-4.5492910103409279E-2</x:v>
      </x:c>
      <x:c r="AG1625" s="33">
        <x:f t="shared" si="958"/>
        <x:v>-1.3386235332823238E-2</x:v>
      </x:c>
      <x:c r="AH1625" s="30">
        <x:f t="shared" si="959"/>
        <x:v>46203</x:v>
      </x:c>
      <x:c r="AI1625" s="36">
        <x:f t="shared" si="939"/>
        <x:v>2026</x:v>
      </x:c>
      <x:c r="AJ1625" s="36">
        <x:f t="shared" si="940"/>
        <x:v>7</x:v>
      </x:c>
      <x:c r="AK1625" s="26">
        <x:f t="shared" si="941"/>
        <x:v>0</x:v>
      </x:c>
      <x:c r="AL1625" s="34">
        <x:f t="shared" si="960"/>
        <x:v>1.6954178322078737</x:v>
      </x:c>
      <x:c r="AM1625" s="35" t="str">
        <x:f t="shared" si="942"/>
      </x:c>
      <x:c r="AN1625" s="34">
        <x:f t="shared" si="961"/>
        <x:v>1.7021937297109389</x:v>
      </x:c>
      <x:c r="AO1625" s="35">
        <x:f t="shared" si="943"/>
        <x:v>-4.5492910103409279E-2</x:v>
      </x:c>
      <x:c r="AP1625" s="31">
        <x:f t="shared" si="944"/>
        <x:v>1</x:v>
      </x:c>
      <x:c r="AQ1625" s="26" t="b">
        <x:f t="shared" si="945"/>
        <x:v>1</x:v>
      </x:c>
    </x:row>
    <x:row r="1626">
      <x:c r="A1626" s="30" t="n">
        <x:f>'净值底稿'!A1588</x:f>
        <x:v>46223</x:v>
      </x:c>
      <x:c r="B1626" s="32" t="n">
        <x:f>'净值底稿'!F1588</x:f>
        <x:v>5.180095060174325</x:v>
      </x:c>
      <x:c r="C1626" s="32" t="n">
        <x:f>'净值底稿'!O1588</x:f>
        <x:v>1.8119016844093965</x:v>
      </x:c>
      <x:c r="D1626" s="32" t="n">
        <x:f>'净值底稿'!P1588</x:f>
        <x:v>1.7894</x:v>
      </x:c>
      <x:c r="E1626" s="32" t="n">
        <x:f>'净值底稿'!Q1588</x:f>
        <x:v>3.023</x:v>
      </x:c>
      <x:c r="F1626" s="33">
        <x:f t="shared" si="946"/>
        <x:v>-4.2265807888484441E-2</x:v>
      </x:c>
      <x:c r="G1626" s="33">
        <x:f t="shared" si="947"/>
        <x:v>-2.3737996854258703E-2</x:v>
      </x:c>
      <x:c r="H1626" s="33">
        <x:f t="shared" si="948"/>
        <x:v>-2.7934521481642882E-4</x:v>
      </x:c>
      <x:c r="I1626" s="33">
        <x:f t="shared" si="949"/>
        <x:v>6.2890999966902505E-4</x:v>
      </x:c>
      <x:c r="J1626" s="34">
        <x:f t="shared" si="950"/>
        <x:v>0.13747760048468133</x:v>
      </x:c>
      <x:c r="K1626" s="34">
        <x:f t="shared" si="951"/>
        <x:v>0.15252765675615135</x:v>
      </x:c>
      <x:c r="L1626" s="34">
        <x:f t="shared" si="952"/>
        <x:v>1.1762670227916234</x:v>
      </x:c>
      <x:c r="M1626" s="34">
        <x:f t="shared" si="953"/>
        <x:v>0.14847257533671812</x:v>
      </x:c>
      <x:c r="N1626" s="34">
        <x:f t="shared" si="924"/>
        <x:v>1.6147448553691743</x:v>
      </x:c>
      <x:c r="O1626" s="35">
        <x:f t="shared" si="925"/>
        <x:v>0.17959819241816358</x:v>
      </x:c>
      <x:c r="P1626" s="26" t="b">
        <x:f t="shared" si="926"/>
        <x:v>0</x:v>
      </x:c>
      <x:c r="Q1626" s="26" t="b">
        <x:f t="shared" si="927"/>
        <x:v>0</x:v>
      </x:c>
      <x:c r="R1626" s="26" t="b">
        <x:f t="shared" si="928"/>
        <x:v>0</x:v>
      </x:c>
      <x:c r="S1626" s="26" t="b">
        <x:f t="shared" si="954"/>
        <x:v>0</x:v>
      </x:c>
      <x:c r="T1626" s="26" t="str">
        <x:f t="shared" si="955"/>
        <x:v>不调</x:v>
      </x:c>
      <x:c r="U1626" s="34">
        <x:f t="shared" si="929"/>
        <x:v>0.13747760048468133</x:v>
      </x:c>
      <x:c r="V1626" s="34">
        <x:f t="shared" si="930"/>
        <x:v>0.15252765675615135</x:v>
      </x:c>
      <x:c r="W1626" s="34">
        <x:f t="shared" si="931"/>
        <x:v>1.1762670227916234</x:v>
      </x:c>
      <x:c r="X1626" s="34">
        <x:f t="shared" si="932"/>
        <x:v>0.14847257533671812</x:v>
      </x:c>
      <x:c r="Y1626" s="34">
        <x:f t="shared" si="956"/>
        <x:v>0.99995880187477393</x:v>
      </x:c>
      <x:c r="Z1626" s="34">
        <x:f t="shared" si="933"/>
        <x:v>0.13747193666528079</x:v>
      </x:c>
      <x:c r="AA1626" s="34">
        <x:f t="shared" si="934"/>
        <x:v>0.15252137290264786</x:v>
      </x:c>
      <x:c r="AB1626" s="34">
        <x:f t="shared" si="935"/>
        <x:v>1.1762185627955191</x:v>
      </x:c>
      <x:c r="AC1626" s="34">
        <x:f t="shared" si="936"/>
        <x:v>0.14846645854496676</x:v>
      </x:c>
      <x:c r="AD1626" s="34">
        <x:f t="shared" si="937"/>
        <x:v>1.6146783309084145</x:v>
      </x:c>
      <x:c r="AE1626" s="34">
        <x:f t="shared" si="957"/>
        <x:v>1.7021937297109389</x:v>
      </x:c>
      <x:c r="AF1626" s="33">
        <x:f t="shared" si="938"/>
        <x:v>-5.1413301127237743E-2</x:v>
      </x:c>
      <x:c r="AG1626" s="33">
        <x:f t="shared" si="958"/>
        <x:v>-6.2025636964831987E-3</x:v>
      </x:c>
      <x:c r="AH1626" s="30">
        <x:f t="shared" si="959"/>
        <x:v>46203</x:v>
      </x:c>
      <x:c r="AI1626" s="36">
        <x:f t="shared" si="939"/>
        <x:v>2026</x:v>
      </x:c>
      <x:c r="AJ1626" s="36">
        <x:f t="shared" si="940"/>
        <x:v>7</x:v>
      </x:c>
      <x:c r="AK1626" s="26">
        <x:f t="shared" si="941"/>
        <x:v>0</x:v>
      </x:c>
      <x:c r="AL1626" s="34">
        <x:f t="shared" si="960"/>
        <x:v>1.6954178322078737</x:v>
      </x:c>
      <x:c r="AM1626" s="35" t="str">
        <x:f t="shared" si="942"/>
      </x:c>
      <x:c r="AN1626" s="34">
        <x:f t="shared" si="961"/>
        <x:v>1.7021937297109389</x:v>
      </x:c>
      <x:c r="AO1626" s="35">
        <x:f t="shared" si="943"/>
        <x:v>-5.1413301127237743E-2</x:v>
      </x:c>
      <x:c r="AP1626" s="31">
        <x:f t="shared" si="944"/>
        <x:v>1</x:v>
      </x:c>
      <x:c r="AQ1626" s="26" t="b">
        <x:f t="shared" si="945"/>
        <x:v>1</x:v>
      </x:c>
    </x:row>
    <x:row r="1627">
      <x:c r="A1627" s="30" t="n">
        <x:f>'净值底稿'!A1589</x:f>
        <x:v>46224</x:v>
      </x:c>
      <x:c r="B1627" s="32" t="n">
        <x:f>'净值底稿'!F1589</x:f>
        <x:v>5.61570850817365</x:v>
      </x:c>
      <x:c r="C1627" s="32" t="n">
        <x:f>'净值底稿'!O1589</x:f>
        <x:v>1.8831064158179305</x:v>
      </x:c>
      <x:c r="D1627" s="32" t="n">
        <x:f>'净值底稿'!P1589</x:f>
        <x:v>1.7897</x:v>
      </x:c>
      <x:c r="E1627" s="32" t="n">
        <x:f>'净值底稿'!Q1589</x:f>
        <x:v>3.0702</x:v>
      </x:c>
      <x:c r="F1627" s="33">
        <x:f t="shared" si="946"/>
        <x:v>8.4093716995353063E-2</x:v>
      </x:c>
      <x:c r="G1627" s="33">
        <x:f t="shared" si="947"/>
        <x:v>3.9298341638080547E-2</x:v>
      </x:c>
      <x:c r="H1627" s="33">
        <x:f t="shared" si="948"/>
        <x:v>1.6765396222195861E-4</x:v>
      </x:c>
      <x:c r="I1627" s="33">
        <x:f t="shared" si="949"/>
        <x:v>1.5613628845517535E-2</x:v>
      </x:c>
      <x:c r="J1627" s="34">
        <x:f t="shared" si="950"/>
        <x:v>0.14903246280201402</x:v>
      </x:c>
      <x:c r="K1627" s="34">
        <x:f t="shared" si="951"/>
        <x:v>0.1585152099220852</x:v>
      </x:c>
      <x:c r="L1627" s="34">
        <x:f t="shared" si="952"/>
        <x:v>1.1764157604980108</x:v>
      </x:c>
      <x:c r="M1627" s="34">
        <x:f t="shared" si="953"/>
        <x:v>0.15078455872469629</x:v>
      </x:c>
      <x:c r="N1627" s="34">
        <x:f t="shared" si="924"/>
        <x:v>1.6347479919468062</x:v>
      </x:c>
      <x:c r="O1627" s="35">
        <x:f t="shared" si="925"/>
        <x:v>0.18813154947377764</x:v>
      </x:c>
      <x:c r="P1627" s="26" t="b">
        <x:f t="shared" si="926"/>
        <x:v>0</x:v>
      </x:c>
      <x:c r="Q1627" s="26" t="b">
        <x:f t="shared" si="927"/>
        <x:v>0</x:v>
      </x:c>
      <x:c r="R1627" s="26" t="b">
        <x:f t="shared" si="928"/>
        <x:v>0</x:v>
      </x:c>
      <x:c r="S1627" s="26" t="b">
        <x:f t="shared" si="954"/>
        <x:v>0</x:v>
      </x:c>
      <x:c r="T1627" s="26" t="str">
        <x:f t="shared" si="955"/>
        <x:v>不调</x:v>
      </x:c>
      <x:c r="U1627" s="34">
        <x:f t="shared" si="929"/>
        <x:v>0.14903246280201402</x:v>
      </x:c>
      <x:c r="V1627" s="34">
        <x:f t="shared" si="930"/>
        <x:v>0.1585152099220852</x:v>
      </x:c>
      <x:c r="W1627" s="34">
        <x:f t="shared" si="931"/>
        <x:v>1.1764157604980108</x:v>
      </x:c>
      <x:c r="X1627" s="34">
        <x:f t="shared" si="932"/>
        <x:v>0.15078455872469629</x:v>
      </x:c>
      <x:c r="Y1627" s="34">
        <x:f t="shared" si="956"/>
        <x:v>0.99998626710299976</x:v>
      </x:c>
      <x:c r="Z1627" s="34">
        <x:f t="shared" si="933"/>
        <x:v>0.14903041615455268</x:v>
      </x:c>
      <x:c r="AA1627" s="34">
        <x:f t="shared" si="934"/>
        <x:v>0.15851303304903439</x:v>
      </x:c>
      <x:c r="AB1627" s="34">
        <x:f t="shared" si="935"/>
        <x:v>1.1763996049015424</x:v>
      </x:c>
      <x:c r="AC1627" s="34">
        <x:f t="shared" si="936"/>
        <x:v>0.15078248801588209</x:v>
      </x:c>
      <x:c r="AD1627" s="34">
        <x:f t="shared" si="937"/>
        <x:v>1.6347255421210116</x:v>
      </x:c>
      <x:c r="AE1627" s="34">
        <x:f t="shared" si="957"/>
        <x:v>1.7021937297109389</x:v>
      </x:c>
      <x:c r="AF1627" s="33">
        <x:f t="shared" si="938"/>
        <x:v>-3.9636021689131939E-2</x:v>
      </x:c>
      <x:c r="AG1627" s="33">
        <x:f t="shared" si="958"/>
        <x:v>1.2415606767521625E-2</x:v>
      </x:c>
      <x:c r="AH1627" s="30">
        <x:f t="shared" si="959"/>
        <x:v>46203</x:v>
      </x:c>
      <x:c r="AI1627" s="36">
        <x:f t="shared" si="939"/>
        <x:v>2026</x:v>
      </x:c>
      <x:c r="AJ1627" s="36">
        <x:f t="shared" si="940"/>
        <x:v>7</x:v>
      </x:c>
      <x:c r="AK1627" s="26">
        <x:f t="shared" si="941"/>
        <x:v>0</x:v>
      </x:c>
      <x:c r="AL1627" s="34">
        <x:f t="shared" si="960"/>
        <x:v>1.6954178322078737</x:v>
      </x:c>
      <x:c r="AM1627" s="35" t="str">
        <x:f t="shared" si="942"/>
      </x:c>
      <x:c r="AN1627" s="34">
        <x:f t="shared" si="961"/>
        <x:v>1.7021937297109389</x:v>
      </x:c>
      <x:c r="AO1627" s="35">
        <x:f t="shared" si="943"/>
        <x:v>-3.9636021689131939E-2</x:v>
      </x:c>
      <x:c r="AP1627" s="31">
        <x:f t="shared" si="944"/>
        <x:v>1</x:v>
      </x:c>
      <x:c r="AQ1627" s="26" t="b">
        <x:f t="shared" si="945"/>
        <x:v>1</x:v>
      </x:c>
    </x:row>
    <x:row r="1628">
      <x:c r="A1628" s="30" t="n">
        <x:f>'净值底稿'!A1590</x:f>
        <x:v>46225</x:v>
      </x:c>
      <x:c r="B1628" s="32" t="n">
        <x:f>'净值底稿'!F1590</x:f>
        <x:v>5.4064300483224494</x:v>
      </x:c>
      <x:c r="C1628" s="32" t="n">
        <x:f>'净值底稿'!O1590</x:f>
        <x:v>1.8664066783687434</x:v>
      </x:c>
      <x:c r="D1628" s="32" t="n">
        <x:f>'净值底稿'!P1590</x:f>
        <x:v>1.7924</x:v>
      </x:c>
      <x:c r="E1628" s="32" t="n">
        <x:f>'净值底稿'!Q1590</x:f>
        <x:v>3.1127</x:v>
      </x:c>
      <x:c r="F1628" s="33">
        <x:f t="shared" si="946"/>
        <x:v>-3.7266617301556226E-2</x:v>
      </x:c>
      <x:c r="G1628" s="33">
        <x:f t="shared" si="947"/>
        <x:v>-8.8681857323148483E-3</x:v>
      </x:c>
      <x:c r="H1628" s="33">
        <x:f t="shared" si="948"/>
        <x:v>1.5086327317426207E-3</x:v>
      </x:c>
      <x:c r="I1628" s="33">
        <x:f t="shared" si="949"/>
        <x:v>1.3842746400885897E-2</x:v>
      </x:c>
      <x:c r="J1628" s="34">
        <x:f t="shared" si="950"/>
        <x:v>0.14347655666942929</x:v>
      </x:c>
      <x:c r="K1628" s="34">
        <x:f t="shared" si="951"/>
        <x:v>0.15710731003096298</x:v>
      </x:c>
      <x:c r="L1628" s="34">
        <x:f t="shared" si="952"/>
        <x:v>1.1781743598511059</x:v>
      </x:c>
      <x:c r="M1628" s="34">
        <x:f t="shared" si="953"/>
        <x:v>0.15286973175918056</x:v>
      </x:c>
      <x:c r="N1628" s="34">
        <x:f t="shared" si="924"/>
        <x:v>1.6316279583106785</x:v>
      </x:c>
      <x:c r="O1628" s="35">
        <x:f t="shared" si="925"/>
        <x:v>0.18422328764922896</x:v>
      </x:c>
      <x:c r="P1628" s="26" t="b">
        <x:f t="shared" si="926"/>
        <x:v>0</x:v>
      </x:c>
      <x:c r="Q1628" s="26" t="b">
        <x:f t="shared" si="927"/>
        <x:v>0</x:v>
      </x:c>
      <x:c r="R1628" s="26" t="b">
        <x:f t="shared" si="928"/>
        <x:v>0</x:v>
      </x:c>
      <x:c r="S1628" s="26" t="b">
        <x:f t="shared" si="954"/>
        <x:v>0</x:v>
      </x:c>
      <x:c r="T1628" s="26" t="str">
        <x:f t="shared" si="955"/>
        <x:v>不调</x:v>
      </x:c>
      <x:c r="U1628" s="34">
        <x:f t="shared" si="929"/>
        <x:v>0.14347655666942929</x:v>
      </x:c>
      <x:c r="V1628" s="34">
        <x:f t="shared" si="930"/>
        <x:v>0.15710731003096298</x:v>
      </x:c>
      <x:c r="W1628" s="34">
        <x:f t="shared" si="931"/>
        <x:v>1.1781743598511059</x:v>
      </x:c>
      <x:c r="X1628" s="34">
        <x:f t="shared" si="932"/>
        <x:v>0.15286973175918056</x:v>
      </x:c>
      <x:c r="Y1628" s="34">
        <x:f t="shared" si="956"/>
        <x:v>0.99998626710299976</x:v>
      </x:c>
      <x:c r="Z1628" s="34">
        <x:f t="shared" si="933"/>
        <x:v>0.1434745863206546</x:v>
      </x:c>
      <x:c r="AA1628" s="34">
        <x:f t="shared" si="934"/>
        <x:v>0.15710515249245635</x:v>
      </x:c>
      <x:c r="AB1628" s="34">
        <x:f t="shared" si="935"/>
        <x:v>1.1781581801039738</x:v>
      </x:c>
      <x:c r="AC1628" s="34">
        <x:f t="shared" si="936"/>
        <x:v>0.15286763241489987</x:v>
      </x:c>
      <x:c r="AD1628" s="34">
        <x:f t="shared" si="937"/>
        <x:v>1.6316055513319847</x:v>
      </x:c>
      <x:c r="AE1628" s="34">
        <x:f t="shared" si="957"/>
        <x:v>1.7021937297109389</x:v>
      </x:c>
      <x:c r="AF1628" s="33">
        <x:f t="shared" si="938"/>
        <x:v>-4.1468945130552881E-2</x:v>
      </x:c>
      <x:c r="AG1628" s="33">
        <x:f t="shared" si="958"/>
        <x:v>-1.9085716278579579E-3</x:v>
      </x:c>
      <x:c r="AH1628" s="30">
        <x:f t="shared" si="959"/>
        <x:v>46203</x:v>
      </x:c>
      <x:c r="AI1628" s="36">
        <x:f t="shared" si="939"/>
        <x:v>2026</x:v>
      </x:c>
      <x:c r="AJ1628" s="36">
        <x:f t="shared" si="940"/>
        <x:v>7</x:v>
      </x:c>
      <x:c r="AK1628" s="26">
        <x:f t="shared" si="941"/>
        <x:v>0</x:v>
      </x:c>
      <x:c r="AL1628" s="34">
        <x:f t="shared" si="960"/>
        <x:v>1.6954178322078737</x:v>
      </x:c>
      <x:c r="AM1628" s="35" t="str">
        <x:f t="shared" si="942"/>
      </x:c>
      <x:c r="AN1628" s="34">
        <x:f t="shared" si="961"/>
        <x:v>1.7021937297109389</x:v>
      </x:c>
      <x:c r="AO1628" s="35">
        <x:f t="shared" si="943"/>
        <x:v>-4.1468945130552881E-2</x:v>
      </x:c>
      <x:c r="AP1628" s="31">
        <x:f t="shared" si="944"/>
        <x:v>1</x:v>
      </x:c>
      <x:c r="AQ1628" s="26" t="b">
        <x:f t="shared" si="945"/>
        <x:v>1</x:v>
      </x:c>
    </x:row>
    <x:row r="1629">
      <x:c r="A1629" s="30" t="n">
        <x:f>'净值底稿'!A1591</x:f>
        <x:v>46226</x:v>
      </x:c>
      <x:c r="B1629" s="32" t="n">
        <x:f>'净值底稿'!F1591</x:f>
        <x:v>5.338293286311275</x:v>
      </x:c>
      <x:c r="C1629" s="32" t="n">
        <x:f>'净值底稿'!O1591</x:f>
        <x:v>1.880535785403119</x:v>
      </x:c>
      <x:c r="D1629" s="32" t="n">
        <x:f>'净值底稿'!P1591</x:f>
        <x:v>1.7928</x:v>
      </x:c>
      <x:c r="E1629" s="32" t="n">
        <x:f>'净值底稿'!Q1591</x:f>
        <x:v>3.1029</x:v>
      </x:c>
      <x:c r="F1629" s="33">
        <x:f t="shared" si="946"/>
        <x:v>-1.2602911977436237E-2</x:v>
      </x:c>
      <x:c r="G1629" s="33">
        <x:f t="shared" si="947"/>
        <x:v>7.5702188585848873E-3</x:v>
      </x:c>
      <x:c r="H1629" s="33">
        <x:f t="shared" si="948"/>
        <x:v>2.2316447221593094E-4</x:v>
      </x:c>
      <x:c r="I1629" s="33">
        <x:f t="shared" si="949"/>
        <x:v>-3.1483920711921076E-3</x:v>
      </x:c>
      <x:c r="J1629" s="34">
        <x:f t="shared" si="950"/>
        <x:v>0.14166638873825632</x:v>
      </x:c>
      <x:c r="K1629" s="34">
        <x:f t="shared" si="951"/>
        <x:v>0.15829447288063561</x:v>
      </x:c>
      <x:c r="L1629" s="34">
        <x:f t="shared" si="952"/>
        <x:v>1.1784211031524237</x:v>
      </x:c>
      <x:c r="M1629" s="34">
        <x:f t="shared" si="953"/>
        <x:v>0.15238634517306288</x:v>
      </x:c>
      <x:c r="N1629" s="34">
        <x:f t="shared" si="924"/>
        <x:v>1.6307683099443784</x:v>
      </x:c>
      <x:c r="O1629" s="35">
        <x:f t="shared" si="925"/>
        <x:v>0.18393836806230485</x:v>
      </x:c>
      <x:c r="P1629" s="26" t="b">
        <x:f t="shared" si="926"/>
        <x:v>0</x:v>
      </x:c>
      <x:c r="Q1629" s="26" t="b">
        <x:f t="shared" si="927"/>
        <x:v>0</x:v>
      </x:c>
      <x:c r="R1629" s="26" t="b">
        <x:f t="shared" si="928"/>
        <x:v>0</x:v>
      </x:c>
      <x:c r="S1629" s="26" t="b">
        <x:f t="shared" si="954"/>
        <x:v>0</x:v>
      </x:c>
      <x:c r="T1629" s="26" t="str">
        <x:f t="shared" si="955"/>
        <x:v>不调</x:v>
      </x:c>
      <x:c r="U1629" s="34">
        <x:f t="shared" si="929"/>
        <x:v>0.14166638873825632</x:v>
      </x:c>
      <x:c r="V1629" s="34">
        <x:f t="shared" si="930"/>
        <x:v>0.15829447288063561</x:v>
      </x:c>
      <x:c r="W1629" s="34">
        <x:f t="shared" si="931"/>
        <x:v>1.1784211031524237</x:v>
      </x:c>
      <x:c r="X1629" s="34">
        <x:f t="shared" si="932"/>
        <x:v>0.15238634517306288</x:v>
      </x:c>
      <x:c r="Y1629" s="34">
        <x:f t="shared" si="956"/>
        <x:v>0.99998626710299976</x:v>
      </x:c>
      <x:c r="Z1629" s="34">
        <x:f t="shared" si="933"/>
        <x:v>0.14166444324833138</x:v>
      </x:c>
      <x:c r="AA1629" s="34">
        <x:f t="shared" si="934"/>
        <x:v>0.15829229903894385</x:v>
      </x:c>
      <x:c r="AB1629" s="34">
        <x:f t="shared" si="935"/>
        <x:v>1.1784049200167912</x:v>
      </x:c>
      <x:c r="AC1629" s="34">
        <x:f t="shared" si="936"/>
        <x:v>0.15238425246708037</x:v>
      </x:c>
      <x:c r="AD1629" s="34">
        <x:f t="shared" si="937"/>
        <x:v>1.6307459147711467</x:v>
      </x:c>
      <x:c r="AE1629" s="34">
        <x:f t="shared" si="957"/>
        <x:v>1.7021937297109389</x:v>
      </x:c>
      <x:c r="AF1629" s="33">
        <x:f t="shared" si="938"/>
        <x:v>-4.1973962007206489E-2</x:v>
      </x:c>
      <x:c r="AG1629" s="33">
        <x:f t="shared" si="958"/>
        <x:v>-5.2686543027280486E-4</x:v>
      </x:c>
      <x:c r="AH1629" s="30">
        <x:f t="shared" si="959"/>
        <x:v>46203</x:v>
      </x:c>
      <x:c r="AI1629" s="36">
        <x:f t="shared" si="939"/>
        <x:v>2026</x:v>
      </x:c>
      <x:c r="AJ1629" s="36">
        <x:f t="shared" si="940"/>
        <x:v>7</x:v>
      </x:c>
      <x:c r="AK1629" s="26">
        <x:f t="shared" si="941"/>
        <x:v>0</x:v>
      </x:c>
      <x:c r="AL1629" s="34">
        <x:f t="shared" si="960"/>
        <x:v>1.6954178322078737</x:v>
      </x:c>
      <x:c r="AM1629" s="35" t="str">
        <x:f t="shared" si="942"/>
      </x:c>
      <x:c r="AN1629" s="34">
        <x:f t="shared" si="961"/>
        <x:v>1.7021937297109389</x:v>
      </x:c>
      <x:c r="AO1629" s="35">
        <x:f t="shared" si="943"/>
        <x:v>-4.1973962007206489E-2</x:v>
      </x:c>
      <x:c r="AP1629" s="31">
        <x:f t="shared" si="944"/>
        <x:v>1</x:v>
      </x:c>
      <x:c r="AQ1629" s="26" t="b">
        <x:f t="shared" si="945"/>
        <x:v>1</x:v>
      </x:c>
    </x:row>
    <x:row r="1630">
      <x:c r="A1630" s="30" t="n">
        <x:f>'净值底稿'!A1592</x:f>
        <x:v>46227</x:v>
      </x:c>
      <x:c r="B1630" s="32" t="n">
        <x:f>'净值底稿'!F1592</x:f>
        <x:v>5.2354680931788</x:v>
      </x:c>
      <x:c r="C1630" s="32" t="n">
        <x:f>'净值底稿'!O1592</x:f>
        <x:v>1.8370898599616308</x:v>
      </x:c>
      <x:c r="D1630" s="32" t="n">
        <x:f>'净值底稿'!P1592</x:f>
        <x:v>1.7938</x:v>
      </x:c>
      <x:c r="E1630" s="32" t="n">
        <x:f>'净值底稿'!Q1592</x:f>
        <x:v>3.059</x:v>
      </x:c>
      <x:c r="F1630" s="33">
        <x:f t="shared" si="946"/>
        <x:v>-1.9261810398492951E-2</x:v>
      </x:c>
      <x:c r="G1630" s="33">
        <x:f t="shared" si="947"/>
        <x:v>-2.3102950647745923E-2</x:v>
      </x:c>
      <x:c r="H1630" s="33">
        <x:f t="shared" si="948"/>
        <x:v>5.5778670236517058E-4</x:v>
      </x:c>
      <x:c r="I1630" s="33">
        <x:f t="shared" si="949"/>
        <x:v>-1.4148055045280161E-2</x:v>
      </x:c>
      <x:c r="J1630" s="34">
        <x:f t="shared" si="950"/>
        <x:v>0.13893572960227396</x:v>
      </x:c>
      <x:c r="K1630" s="34">
        <x:f t="shared" si="951"/>
        <x:v>0.15463527986632888</x:v>
      </x:c>
      <x:c r="L1630" s="34">
        <x:f t="shared" si="952"/>
        <x:v>1.1790622186111783</x:v>
      </x:c>
      <x:c r="M1630" s="34">
        <x:f t="shared" si="953"/>
        <x:v>0.15022831167514225</x:v>
      </x:c>
      <x:c r="N1630" s="34">
        <x:f t="shared" si="924"/>
        <x:v>1.6228615397549233</x:v>
      </x:c>
      <x:c r="O1630" s="35">
        <x:f t="shared" si="925"/>
        <x:v>0.18089713895920936</x:v>
      </x:c>
      <x:c r="P1630" s="26" t="b">
        <x:f t="shared" si="926"/>
        <x:v>0</x:v>
      </x:c>
      <x:c r="Q1630" s="26" t="b">
        <x:f t="shared" si="927"/>
        <x:v>0</x:v>
      </x:c>
      <x:c r="R1630" s="26" t="b">
        <x:f t="shared" si="928"/>
        <x:v>0</x:v>
      </x:c>
      <x:c r="S1630" s="26" t="b">
        <x:f t="shared" si="954"/>
        <x:v>0</x:v>
      </x:c>
      <x:c r="T1630" s="26" t="str">
        <x:f t="shared" si="955"/>
        <x:v>不调</x:v>
      </x:c>
      <x:c r="U1630" s="34">
        <x:f t="shared" si="929"/>
        <x:v>0.13893572960227396</x:v>
      </x:c>
      <x:c r="V1630" s="34">
        <x:f t="shared" si="930"/>
        <x:v>0.15463527986632888</x:v>
      </x:c>
      <x:c r="W1630" s="34">
        <x:f t="shared" si="931"/>
        <x:v>1.1790622186111783</x:v>
      </x:c>
      <x:c r="X1630" s="34">
        <x:f t="shared" si="932"/>
        <x:v>0.15022831167514225</x:v>
      </x:c>
      <x:c r="Y1630" s="34">
        <x:f t="shared" si="956"/>
        <x:v>0.99998626710299976</x:v>
      </x:c>
      <x:c r="Z1630" s="34">
        <x:f t="shared" si="933"/>
        <x:v>0.13893382161220968</x:v>
      </x:c>
      <x:c r="AA1630" s="34">
        <x:f t="shared" si="934"/>
        <x:v>0.15463315627595789</x:v>
      </x:c>
      <x:c r="AB1630" s="34">
        <x:f t="shared" si="935"/>
        <x:v>1.1790460266711733</x:v>
      </x:c>
      <x:c r="AC1630" s="34">
        <x:f t="shared" si="936"/>
        <x:v>0.1502262486052115</x:v>
      </x:c>
      <x:c r="AD1630" s="34">
        <x:f t="shared" si="937"/>
        <x:v>1.6228392531645524</x:v>
      </x:c>
      <x:c r="AE1630" s="34">
        <x:f t="shared" si="957"/>
        <x:v>1.7021937297109389</x:v>
      </x:c>
      <x:c r="AF1630" s="33">
        <x:f t="shared" si="938"/>
        <x:v>-4.6618945400452305E-2</x:v>
      </x:c>
      <x:c r="AG1630" s="33">
        <x:f t="shared" si="958"/>
        <x:v>-4.8484938916458775E-3</x:v>
      </x:c>
      <x:c r="AH1630" s="30">
        <x:f t="shared" si="959"/>
        <x:v>46203</x:v>
      </x:c>
      <x:c r="AI1630" s="36">
        <x:f t="shared" si="939"/>
        <x:v>2026</x:v>
      </x:c>
      <x:c r="AJ1630" s="36">
        <x:f t="shared" si="940"/>
        <x:v>7</x:v>
      </x:c>
      <x:c r="AK1630" s="26">
        <x:f t="shared" si="941"/>
        <x:v>0</x:v>
      </x:c>
      <x:c r="AL1630" s="34">
        <x:f t="shared" si="960"/>
        <x:v>1.6954178322078737</x:v>
      </x:c>
      <x:c r="AM1630" s="35" t="str">
        <x:f t="shared" si="942"/>
      </x:c>
      <x:c r="AN1630" s="34">
        <x:f t="shared" si="961"/>
        <x:v>1.7021937297109389</x:v>
      </x:c>
      <x:c r="AO1630" s="35">
        <x:f t="shared" si="943"/>
        <x:v>-4.6618945400452305E-2</x:v>
      </x:c>
      <x:c r="AP1630" s="31">
        <x:f t="shared" si="944"/>
        <x:v>1</x:v>
      </x:c>
      <x:c r="AQ1630" s="26" t="b">
        <x:f t="shared" si="945"/>
        <x:v>1</x:v>
      </x:c>
    </x:row>
    <x:row r="1631">
      <x:c r="A1631" s="30" t="n">
        <x:f>'净值底稿'!A1593</x:f>
        <x:v>46230</x:v>
      </x:c>
      <x:c r="B1631" s="32" t="n">
        <x:f>'净值底稿'!F1593</x:f>
        <x:v>5.394918755376275</x:v>
      </x:c>
      <x:c r="C1631" s="32" t="n">
        <x:f>'净值底稿'!O1593</x:f>
        <x:v>1.8959198220151565</x:v>
      </x:c>
      <x:c r="D1631" s="32" t="n">
        <x:f>'净值底稿'!P1593</x:f>
        <x:v>1.7939</x:v>
      </x:c>
      <x:c r="E1631" s="32" t="n">
        <x:f>'净值底稿'!Q1593</x:f>
        <x:v>3.0947</x:v>
      </x:c>
      <x:c r="F1631" s="33">
        <x:f t="shared" si="946"/>
        <x:v>3.0455855973073431E-2</x:v>
      </x:c>
      <x:c r="G1631" s="33">
        <x:f t="shared" si="947"/>
        <x:v>3.2023453689279169E-2</x:v>
      </x:c>
      <x:c r="H1631" s="33">
        <x:f t="shared" si="948"/>
        <x:v>5.5747574980502534E-5</x:v>
      </x:c>
      <x:c r="I1631" s="33">
        <x:f t="shared" si="949"/>
        <x:v>1.1670480549198947E-2</x:v>
      </x:c>
      <x:c r="J1631" s="34">
        <x:f t="shared" si="950"/>
        <x:v>0.14316517007301982</x:v>
      </x:c>
      <x:c r="K1631" s="34">
        <x:f t="shared" si="951"/>
        <x:v>0.15958504399478809</x:v>
      </x:c>
      <x:c r="L1631" s="34">
        <x:f t="shared" si="952"/>
        <x:v>1.1791117556279507</x:v>
      </x:c>
      <x:c r="M1631" s="34">
        <x:f t="shared" si="953"/>
        <x:v>0.15197946111753774</x:v>
      </x:c>
      <x:c r="N1631" s="34">
        <x:f t="shared" si="924"/>
        <x:v>1.6338414308132965</x:v>
      </x:c>
      <x:c r="O1631" s="35">
        <x:f t="shared" si="925"/>
        <x:v>0.18529963089325283</x:v>
      </x:c>
      <x:c r="P1631" s="26" t="b">
        <x:f t="shared" si="926"/>
        <x:v>0</x:v>
      </x:c>
      <x:c r="Q1631" s="26" t="b">
        <x:f t="shared" si="927"/>
        <x:v>0</x:v>
      </x:c>
      <x:c r="R1631" s="26" t="b">
        <x:f t="shared" si="928"/>
        <x:v>0</x:v>
      </x:c>
      <x:c r="S1631" s="26" t="b">
        <x:f t="shared" si="954"/>
        <x:v>0</x:v>
      </x:c>
      <x:c r="T1631" s="26" t="str">
        <x:f t="shared" si="955"/>
        <x:v>不调</x:v>
      </x:c>
      <x:c r="U1631" s="34">
        <x:f t="shared" si="929"/>
        <x:v>0.14316517007301982</x:v>
      </x:c>
      <x:c r="V1631" s="34">
        <x:f t="shared" si="930"/>
        <x:v>0.15958504399478809</x:v>
      </x:c>
      <x:c r="W1631" s="34">
        <x:f t="shared" si="931"/>
        <x:v>1.1791117556279507</x:v>
      </x:c>
      <x:c r="X1631" s="34">
        <x:f t="shared" si="932"/>
        <x:v>0.15197946111753774</x:v>
      </x:c>
      <x:c r="Y1631" s="34">
        <x:f t="shared" si="956"/>
        <x:v>0.99995880187477393</x:v>
      </x:c>
      <x:c r="Z1631" s="34">
        <x:f t="shared" si="933"/>
        <x:v>0.14315927193641514</x:v>
      </x:c>
      <x:c r="AA1631" s="34">
        <x:f t="shared" si="934"/>
        <x:v>0.15957846939016138</x:v>
      </x:c>
      <x:c r="AB1631" s="34">
        <x:f t="shared" si="935"/>
        <x:v>1.1790631784341867</x:v>
      </x:c>
      <x:c r="AC1631" s="34">
        <x:f t="shared" si="936"/>
        <x:v>0.15197319984866683</x:v>
      </x:c>
      <x:c r="AD1631" s="34">
        <x:f t="shared" si="937"/>
        <x:v>1.6337741196094302</x:v>
      </x:c>
      <x:c r="AE1631" s="34">
        <x:f t="shared" si="957"/>
        <x:v>1.7021937297109389</x:v>
      </x:c>
      <x:c r="AF1631" s="33">
        <x:f t="shared" si="938"/>
        <x:v>-4.0194960718794026E-2</x:v>
      </x:c>
      <x:c r="AG1631" s="33">
        <x:f t="shared" si="958"/>
        <x:v>6.7381081789552599E-3</x:v>
      </x:c>
      <x:c r="AH1631" s="30">
        <x:f t="shared" si="959"/>
        <x:v>46203</x:v>
      </x:c>
      <x:c r="AI1631" s="36">
        <x:f t="shared" si="939"/>
        <x:v>2026</x:v>
      </x:c>
      <x:c r="AJ1631" s="36">
        <x:f t="shared" si="940"/>
        <x:v>7</x:v>
      </x:c>
      <x:c r="AK1631" s="26">
        <x:f t="shared" si="941"/>
        <x:v>0</x:v>
      </x:c>
      <x:c r="AL1631" s="34">
        <x:f t="shared" si="960"/>
        <x:v>1.6954178322078737</x:v>
      </x:c>
      <x:c r="AM1631" s="35" t="str">
        <x:f t="shared" si="942"/>
      </x:c>
      <x:c r="AN1631" s="34">
        <x:f t="shared" si="961"/>
        <x:v>1.7021937297109389</x:v>
      </x:c>
      <x:c r="AO1631" s="35">
        <x:f t="shared" si="943"/>
        <x:v>-4.0194960718794026E-2</x:v>
      </x:c>
      <x:c r="AP1631" s="31">
        <x:f t="shared" si="944"/>
        <x:v>1</x:v>
      </x:c>
      <x:c r="AQ1631" s="26" t="b">
        <x:f t="shared" si="945"/>
        <x:v>1</x:v>
      </x:c>
    </x:row>
    <x:row r="1632">
      <x:c r="A1632" s="30" t="n">
        <x:f>'净值底稿'!A1594</x:f>
        <x:v>46231</x:v>
      </x:c>
      <x:c r="B1632" s="32" t="n">
        <x:f>'净值底稿'!F1594</x:f>
        <x:v>4.92802239751945</x:v>
      </x:c>
      <x:c r="C1632" s="32" t="n">
        <x:f>'净值底稿'!O1594</x:f>
        <x:v>1.8388991699356652</x:v>
      </x:c>
      <x:c r="D1632" s="32" t="n">
        <x:f>'净值底稿'!P1594</x:f>
        <x:v>1.7938</x:v>
      </x:c>
      <x:c r="E1632" s="32" t="n">
        <x:f>'净值底稿'!Q1594</x:f>
        <x:v>3.0579</x:v>
      </x:c>
      <x:c r="F1632" s="33">
        <x:f t="shared" si="946"/>
        <x:v>-8.6543723645799542E-2</x:v>
      </x:c>
      <x:c r="G1632" s="33">
        <x:f t="shared" si="947"/>
        <x:v>-3.0075455416086472E-2</x:v>
      </x:c>
      <x:c r="H1632" s="33">
        <x:f t="shared" si="948"/>
        <x:v>-5.5744467361562577E-5</x:v>
      </x:c>
      <x:c r="I1632" s="33">
        <x:f t="shared" si="949"/>
        <x:v>-1.1891298025656805E-2</x:v>
      </x:c>
      <x:c r="J1632" s="34">
        <x:f t="shared" si="950"/>
        <x:v>0.13076973546861617</x:v>
      </x:c>
      <x:c r="K1632" s="34">
        <x:f t="shared" si="951"/>
        <x:v>0.15477907424865026</x:v>
      </x:c>
      <x:c r="L1632" s="34">
        <x:f t="shared" si="952"/>
        <x:v>1.1789974521853193</x:v>
      </x:c>
      <x:c r="M1632" s="34">
        <x:f t="shared" si="953"/>
        <x:v>0.15016604123735364</x:v>
      </x:c>
      <x:c r="N1632" s="34">
        <x:f t="shared" si="924"/>
        <x:v>1.6147123031399393</x:v>
      </x:c>
      <x:c r="O1632" s="35">
        <x:f t="shared" si="925"/>
        <x:v>0.17684191119495007</x:v>
      </x:c>
      <x:c r="P1632" s="26" t="b">
        <x:f t="shared" si="926"/>
        <x:v>0</x:v>
      </x:c>
      <x:c r="Q1632" s="26" t="b">
        <x:f t="shared" si="927"/>
        <x:v>0</x:v>
      </x:c>
      <x:c r="R1632" s="26" t="b">
        <x:f t="shared" si="928"/>
        <x:v>0</x:v>
      </x:c>
      <x:c r="S1632" s="26" t="b">
        <x:f t="shared" si="954"/>
        <x:v>0</x:v>
      </x:c>
      <x:c r="T1632" s="26" t="str">
        <x:f t="shared" si="955"/>
        <x:v>不调</x:v>
      </x:c>
      <x:c r="U1632" s="34">
        <x:f t="shared" si="929"/>
        <x:v>0.13076973546861617</x:v>
      </x:c>
      <x:c r="V1632" s="34">
        <x:f t="shared" si="930"/>
        <x:v>0.15477907424865026</x:v>
      </x:c>
      <x:c r="W1632" s="34">
        <x:f t="shared" si="931"/>
        <x:v>1.1789974521853193</x:v>
      </x:c>
      <x:c r="X1632" s="34">
        <x:f t="shared" si="932"/>
        <x:v>0.15016604123735364</x:v>
      </x:c>
      <x:c r="Y1632" s="34">
        <x:f t="shared" si="956"/>
        <x:v>0.99998626710299976</x:v>
      </x:c>
      <x:c r="Z1632" s="34">
        <x:f t="shared" si="933"/>
        <x:v>0.13076793962130823</x:v>
      </x:c>
      <x:c r="AA1632" s="34">
        <x:f t="shared" si="934"/>
        <x:v>0.15477694868356581</x:v>
      </x:c>
      <x:c r="AB1632" s="34">
        <x:f t="shared" si="935"/>
        <x:v>1.1789812611347448</x:v>
      </x:c>
      <x:c r="AC1632" s="34">
        <x:f t="shared" si="936"/>
        <x:v>0.15016397902257639</x:v>
      </x:c>
      <x:c r="AD1632" s="34">
        <x:f t="shared" si="937"/>
        <x:v>1.6146901284621951</x:v>
      </x:c>
      <x:c r="AE1632" s="34">
        <x:f t="shared" si="957"/>
        <x:v>1.7021937297109389</x:v>
      </x:c>
      <x:c r="AF1632" s="33">
        <x:f t="shared" si="938"/>
        <x:v>-5.1406370333418772E-2</x:v>
      </x:c>
      <x:c r="AG1632" s="33">
        <x:f t="shared" si="958"/>
        <x:v>-1.1680923891607131E-2</x:v>
      </x:c>
      <x:c r="AH1632" s="30">
        <x:f t="shared" si="959"/>
        <x:v>46203</x:v>
      </x:c>
      <x:c r="AI1632" s="36">
        <x:f t="shared" si="939"/>
        <x:v>2026</x:v>
      </x:c>
      <x:c r="AJ1632" s="36">
        <x:f t="shared" si="940"/>
        <x:v>7</x:v>
      </x:c>
      <x:c r="AK1632" s="26">
        <x:f t="shared" si="941"/>
        <x:v>0</x:v>
      </x:c>
      <x:c r="AL1632" s="34">
        <x:f t="shared" si="960"/>
        <x:v>1.6954178322078737</x:v>
      </x:c>
      <x:c r="AM1632" s="35" t="str">
        <x:f t="shared" si="942"/>
      </x:c>
      <x:c r="AN1632" s="34">
        <x:f t="shared" si="961"/>
        <x:v>1.7021937297109389</x:v>
      </x:c>
      <x:c r="AO1632" s="35">
        <x:f t="shared" si="943"/>
        <x:v>-5.1406370333418772E-2</x:v>
      </x:c>
      <x:c r="AP1632" s="31">
        <x:f t="shared" si="944"/>
        <x:v>1</x:v>
      </x:c>
      <x:c r="AQ1632" s="26" t="b">
        <x:f t="shared" si="945"/>
        <x:v>1</x:v>
      </x:c>
    </x:row>
    <x:row r="1633">
      <x:c r="A1633" s="30" t="n">
        <x:f>'净值底稿'!A1595</x:f>
        <x:v>46232</x:v>
      </x:c>
      <x:c r="B1633" s="32" t="n">
        <x:f>'净值底稿'!F1595</x:f>
        <x:v>4.920160646072925</x:v>
      </x:c>
      <x:c r="C1633" s="32" t="n">
        <x:f>'净值底稿'!O1595</x:f>
        <x:v>1.8516083661752794</x:v>
      </x:c>
      <x:c r="D1633" s="32" t="n">
        <x:f>'净值底稿'!P1595</x:f>
        <x:v>1.7935</x:v>
      </x:c>
      <x:c r="E1633" s="32" t="n">
        <x:f>'净值底稿'!Q1595</x:f>
        <x:v>3.0528</x:v>
      </x:c>
      <x:c r="F1633" s="33">
        <x:f t="shared" si="946"/>
        <x:v>-1.595315689003729E-3</x:v>
      </x:c>
      <x:c r="G1633" s="33">
        <x:f t="shared" si="947"/>
        <x:v>6.9113067466657352E-3</x:v>
      </x:c>
      <x:c r="H1633" s="33">
        <x:f t="shared" si="948"/>
        <x:v>-1.6724272494139658E-4</x:v>
      </x:c>
      <x:c r="I1633" s="33">
        <x:f t="shared" si="949"/>
        <x:v>-1.6678112430099645E-3</x:v>
      </x:c>
      <x:c r="J1633" s="34">
        <x:f t="shared" si="950"/>
        <x:v>0.13055932347561167</x:v>
      </x:c>
      <x:c r="K1633" s="34">
        <x:f t="shared" si="951"/>
        <x:v>0.15584665965323088</x:v>
      </x:c>
      <x:c r="L1633" s="34">
        <x:f t="shared" si="952"/>
        <x:v>1.1787840850959777</x:v>
      </x:c>
      <x:c r="M1633" s="34">
        <x:f t="shared" si="953"/>
        <x:v>0.14991353385006742</x:v>
      </x:c>
      <x:c r="N1633" s="34">
        <x:f t="shared" si="924"/>
        <x:v>1.6151036020748877</x:v>
      </x:c>
      <x:c r="O1633" s="35">
        <x:f t="shared" si="925"/>
        <x:v>0.17732979033722862</x:v>
      </x:c>
      <x:c r="P1633" s="26" t="b">
        <x:f t="shared" si="926"/>
        <x:v>0</x:v>
      </x:c>
      <x:c r="Q1633" s="26" t="b">
        <x:f t="shared" si="927"/>
        <x:v>0</x:v>
      </x:c>
      <x:c r="R1633" s="26" t="b">
        <x:f t="shared" si="928"/>
        <x:v>0</x:v>
      </x:c>
      <x:c r="S1633" s="26" t="b">
        <x:f t="shared" si="954"/>
        <x:v>0</x:v>
      </x:c>
      <x:c r="T1633" s="26" t="str">
        <x:f t="shared" si="955"/>
        <x:v>不调</x:v>
      </x:c>
      <x:c r="U1633" s="34">
        <x:f t="shared" si="929"/>
        <x:v>0.13055932347561167</x:v>
      </x:c>
      <x:c r="V1633" s="34">
        <x:f t="shared" si="930"/>
        <x:v>0.15584665965323088</x:v>
      </x:c>
      <x:c r="W1633" s="34">
        <x:f t="shared" si="931"/>
        <x:v>1.1787840850959777</x:v>
      </x:c>
      <x:c r="X1633" s="34">
        <x:f t="shared" si="932"/>
        <x:v>0.14991353385006742</x:v>
      </x:c>
      <x:c r="Y1633" s="34">
        <x:f t="shared" si="956"/>
        <x:v>0.99998626710299976</x:v>
      </x:c>
      <x:c r="Z1633" s="34">
        <x:f t="shared" si="933"/>
        <x:v>0.13055753051786995</x:v>
      </x:c>
      <x:c r="AA1633" s="34">
        <x:f t="shared" si="934"/>
        <x:v>0.15584451942710603</x:v>
      </x:c>
      <x:c r="AB1633" s="34">
        <x:f t="shared" si="935"/>
        <x:v>1.1787678969755515</x:v>
      </x:c>
      <x:c r="AC1633" s="34">
        <x:f t="shared" si="936"/>
        <x:v>0.14991147510294811</x:v>
      </x:c>
      <x:c r="AD1633" s="34">
        <x:f t="shared" si="937"/>
        <x:v>1.6150814220234757</x:v>
      </x:c>
      <x:c r="AE1633" s="34">
        <x:f t="shared" si="957"/>
        <x:v>1.7021937297109389</x:v>
      </x:c>
      <x:c r="AF1633" s="33">
        <x:f t="shared" si="938"/>
        <x:v>-5.1176494289082108E-2</x:v>
      </x:c>
      <x:c r="AG1633" s="33">
        <x:f t="shared" si="958"/>
        <x:v>2.4233353160663107E-4</x:v>
      </x:c>
      <x:c r="AH1633" s="30">
        <x:f t="shared" si="959"/>
        <x:v>46203</x:v>
      </x:c>
      <x:c r="AI1633" s="36">
        <x:f t="shared" si="939"/>
        <x:v>2026</x:v>
      </x:c>
      <x:c r="AJ1633" s="36">
        <x:f t="shared" si="940"/>
        <x:v>7</x:v>
      </x:c>
      <x:c r="AK1633" s="26">
        <x:f t="shared" si="941"/>
        <x:v>0</x:v>
      </x:c>
      <x:c r="AL1633" s="34">
        <x:f t="shared" si="960"/>
        <x:v>1.6954178322078737</x:v>
      </x:c>
      <x:c r="AM1633" s="35" t="str">
        <x:f t="shared" si="942"/>
      </x:c>
      <x:c r="AN1633" s="34">
        <x:f t="shared" si="961"/>
        <x:v>1.7021937297109389</x:v>
      </x:c>
      <x:c r="AO1633" s="35">
        <x:f t="shared" si="943"/>
        <x:v>-5.1176494289082108E-2</x:v>
      </x:c>
      <x:c r="AP1633" s="31">
        <x:f t="shared" si="944"/>
        <x:v>1</x:v>
      </x:c>
      <x:c r="AQ1633" s="26" t="b">
        <x:f t="shared" si="945"/>
        <x:v>1</x:v>
      </x:c>
    </x:row>
    <x:row r="1634">
      <x:c r="A1634" s="30" t="n">
        <x:f>'净值底稿'!A1596</x:f>
        <x:v>46233</x:v>
      </x:c>
      <x:c r="B1634" s="32" t="n">
        <x:f>'净值底稿'!F1596</x:f>
        <x:v>4.600757996727575</x:v>
      </x:c>
      <x:c r="C1634" s="32" t="n">
        <x:f>'净值底稿'!O1596</x:f>
        <x:v>1.8020809415526111</x:v>
      </x:c>
      <x:c r="D1634" s="32" t="n">
        <x:f>'净值底稿'!P1596</x:f>
        <x:v>1.7955</x:v>
      </x:c>
      <x:c r="E1634" s="32" t="n">
        <x:f>'净值底稿'!Q1596</x:f>
        <x:v>3.0495</x:v>
      </x:c>
      <x:c r="F1634" s="33">
        <x:f t="shared" si="946"/>
        <x:v>-6.4917118021397213E-2</x:v>
      </x:c>
      <x:c r="G1634" s="33">
        <x:f t="shared" si="947"/>
        <x:v>-2.6748326226767483E-2</x:v>
      </x:c>
      <x:c r="H1634" s="33">
        <x:f t="shared" si="948"/>
        <x:v>1.115137998327187E-3</x:v>
      </x:c>
      <x:c r="I1634" s="33">
        <x:f t="shared" si="949"/>
        <x:v>-1.0809748427672572E-3</x:v>
      </x:c>
      <x:c r="J1634" s="34">
        <x:f t="shared" si="950"/>
        <x:v>0.12208211190065922</x:v>
      </x:c>
      <x:c r="K1634" s="34">
        <x:f t="shared" si="951"/>
        <x:v>0.151675939380816</x:v>
      </x:c>
      <x:c r="L1634" s="34">
        <x:f t="shared" si="952"/>
        <x:v>1.1800823858486771</x:v>
      </x:c>
      <x:c r="M1634" s="34">
        <x:f t="shared" si="953"/>
        <x:v>0.14974942456971968</x:v>
      </x:c>
      <x:c r="N1634" s="34">
        <x:f t="shared" si="924"/>
        <x:v>1.6035898616998721</x:v>
      </x:c>
      <x:c r="O1634" s="35">
        <x:f t="shared" si="925"/>
        <x:v>0.17071575333563177</x:v>
      </x:c>
      <x:c r="P1634" s="26" t="b">
        <x:f t="shared" si="926"/>
        <x:v>0</x:v>
      </x:c>
      <x:c r="Q1634" s="26" t="b">
        <x:f t="shared" si="927"/>
        <x:v>0</x:v>
      </x:c>
      <x:c r="R1634" s="26" t="b">
        <x:f t="shared" si="928"/>
        <x:v>0</x:v>
      </x:c>
      <x:c r="S1634" s="26" t="b">
        <x:f t="shared" si="954"/>
        <x:v>0</x:v>
      </x:c>
      <x:c r="T1634" s="26" t="str">
        <x:f t="shared" si="955"/>
        <x:v>不调</x:v>
      </x:c>
      <x:c r="U1634" s="34">
        <x:f t="shared" si="929"/>
        <x:v>0.12208211190065922</x:v>
      </x:c>
      <x:c r="V1634" s="34">
        <x:f t="shared" si="930"/>
        <x:v>0.151675939380816</x:v>
      </x:c>
      <x:c r="W1634" s="34">
        <x:f t="shared" si="931"/>
        <x:v>1.1800823858486771</x:v>
      </x:c>
      <x:c r="X1634" s="34">
        <x:f t="shared" si="932"/>
        <x:v>0.14974942456971968</x:v>
      </x:c>
      <x:c r="Y1634" s="34">
        <x:f t="shared" si="956"/>
        <x:v>0.99998626710299976</x:v>
      </x:c>
      <x:c r="Z1634" s="34">
        <x:f t="shared" si="933"/>
        <x:v>0.12208043535959091</x:v>
      </x:c>
      <x:c r="AA1634" s="34">
        <x:f t="shared" si="934"/>
        <x:v>0.15167385643076306</x:v>
      </x:c>
      <x:c r="AB1634" s="34">
        <x:f t="shared" si="935"/>
        <x:v>1.1800661798988203</x:v>
      </x:c>
      <x:c r="AC1634" s="34">
        <x:f t="shared" si="936"/>
        <x:v>0.14974736807629621</x:v>
      </x:c>
      <x:c r="AD1634" s="34">
        <x:f t="shared" si="937"/>
        <x:v>1.6035678397654705</x:v>
      </x:c>
      <x:c r="AE1634" s="34">
        <x:f t="shared" si="957"/>
        <x:v>1.7021937297109389</x:v>
      </x:c>
      <x:c r="AF1634" s="33">
        <x:f t="shared" si="938"/>
        <x:v>-5.7940461314128333E-2</x:v>
      </x:c>
      <x:c r="AG1634" s="33">
        <x:f t="shared" si="958"/>
        <x:v>-7.1287936948591923E-3</x:v>
      </x:c>
      <x:c r="AH1634" s="30">
        <x:f t="shared" si="959"/>
        <x:v>46203</x:v>
      </x:c>
      <x:c r="AI1634" s="36">
        <x:f t="shared" si="939"/>
        <x:v>2026</x:v>
      </x:c>
      <x:c r="AJ1634" s="36">
        <x:f t="shared" si="940"/>
        <x:v>7</x:v>
      </x:c>
      <x:c r="AK1634" s="26">
        <x:f t="shared" si="941"/>
        <x:v>0</x:v>
      </x:c>
      <x:c r="AL1634" s="34">
        <x:f t="shared" si="960"/>
        <x:v>1.6954178322078737</x:v>
      </x:c>
      <x:c r="AM1634" s="35" t="str">
        <x:f t="shared" si="942"/>
      </x:c>
      <x:c r="AN1634" s="34">
        <x:f t="shared" si="961"/>
        <x:v>1.7021937297109389</x:v>
      </x:c>
      <x:c r="AO1634" s="35">
        <x:f t="shared" si="943"/>
        <x:v>-5.7940461314128333E-2</x:v>
      </x:c>
      <x:c r="AP1634" s="31">
        <x:f t="shared" si="944"/>
        <x:v>1</x:v>
      </x:c>
      <x:c r="AQ1634" s="26" t="b">
        <x:f t="shared" si="945"/>
        <x:v>1</x:v>
      </x:c>
    </x:row>
    <x:row r="1635">
      <x:c r="A1635" s="30" t="n">
        <x:f>'净值底稿'!A1597</x:f>
        <x:v>46234</x:v>
      </x:c>
      <x:c r="B1635" s="32" t="n">
        <x:f>'净值底稿'!F1597</x:f>
        <x:v>4.784508258342125</x:v>
      </x:c>
      <x:c r="C1635" s="32" t="n">
        <x:f>'净值底稿'!O1597</x:f>
        <x:v>1.8438507931845285</x:v>
      </x:c>
      <x:c r="D1635" s="32" t="n">
        <x:f>'净值底稿'!P1597</x:f>
        <x:v>1.7963</x:v>
      </x:c>
      <x:c r="E1635" s="32" t="n">
        <x:f>'净值底稿'!Q1597</x:f>
        <x:v>3.0643</x:v>
      </x:c>
      <x:c r="F1635" s="33">
        <x:f t="shared" si="946"/>
        <x:v>3.9939127801385865E-2</x:v>
      </x:c>
      <x:c r="G1635" s="33">
        <x:f t="shared" si="947"/>
        <x:v>2.3178676755734262E-2</x:v>
      </x:c>
      <x:c r="H1635" s="33">
        <x:f t="shared" si="948"/>
        <x:v>4.4555834029513797E-4</x:v>
      </x:c>
      <x:c r="I1635" s="33">
        <x:f t="shared" si="949"/>
        <x:v>4.8532546319066672E-3</x:v>
      </x:c>
      <x:c r="J1635" s="34">
        <x:f t="shared" si="950"/>
        <x:v>0.12695622146946645</x:v>
      </x:c>
      <x:c r="K1635" s="34">
        <x:f t="shared" si="951"/>
        <x:v>0.15518945572126736</x:v>
      </x:c>
      <x:c r="L1635" s="34">
        <x:f t="shared" si="952"/>
        <x:v>1.1805919682273744</x:v>
      </x:c>
      <x:c r="M1635" s="34">
        <x:f t="shared" si="953"/>
        <x:v>0.15047413018402833</x:v>
      </x:c>
      <x:c r="N1635" s="34">
        <x:f t="shared" si="924"/>
        <x:v>1.6132117756021365</x:v>
      </x:c>
      <x:c r="O1635" s="35">
        <x:f t="shared" si="925"/>
        <x:v>0.1748968619358249</x:v>
      </x:c>
      <x:c r="P1635" s="26" t="b">
        <x:f t="shared" si="926"/>
        <x:v>0</x:v>
      </x:c>
      <x:c r="Q1635" s="26" t="b">
        <x:f t="shared" si="927"/>
        <x:v>0</x:v>
      </x:c>
      <x:c r="R1635" s="26" t="b">
        <x:f t="shared" si="928"/>
        <x:v>0</x:v>
      </x:c>
      <x:c r="S1635" s="26" t="b">
        <x:f t="shared" si="954"/>
        <x:v>0</x:v>
      </x:c>
      <x:c r="T1635" s="26" t="str">
        <x:f t="shared" si="955"/>
        <x:v>不调</x:v>
      </x:c>
      <x:c r="U1635" s="34">
        <x:f t="shared" si="929"/>
        <x:v>0.12695622146946645</x:v>
      </x:c>
      <x:c r="V1635" s="34">
        <x:f t="shared" si="930"/>
        <x:v>0.15518945572126736</x:v>
      </x:c>
      <x:c r="W1635" s="34">
        <x:f t="shared" si="931"/>
        <x:v>1.1805919682273744</x:v>
      </x:c>
      <x:c r="X1635" s="34">
        <x:f t="shared" si="932"/>
        <x:v>0.15047413018402833</x:v>
      </x:c>
      <x:c r="Y1635" s="34">
        <x:f t="shared" si="956"/>
        <x:v>0.99998626710299976</x:v>
      </x:c>
      <x:c r="Z1635" s="34">
        <x:f t="shared" si="933"/>
        <x:v>0.12695447799275347</x:v>
      </x:c>
      <x:c r="AA1635" s="34">
        <x:f t="shared" si="934"/>
        <x:v>0.15518732452045642</x:v>
      </x:c>
      <x:c r="AB1635" s="34">
        <x:f t="shared" si="935"/>
        <x:v>1.1805757552794756</x:v>
      </x:c>
      <x:c r="AC1635" s="34">
        <x:f t="shared" si="936"/>
        <x:v>0.1504720637382973</x:v>
      </x:c>
      <x:c r="AD1635" s="34">
        <x:f t="shared" si="937"/>
        <x:v>1.6131896215309827</x:v>
      </x:c>
      <x:c r="AE1635" s="34">
        <x:f t="shared" si="957"/>
        <x:v>1.7021937297109389</x:v>
      </x:c>
      <x:c r="AF1635" s="33">
        <x:f t="shared" si="938"/>
        <x:v>-5.2287883938493041E-2</x:v>
      </x:c>
      <x:c r="AG1635" s="33">
        <x:f t="shared" si="958"/>
        <x:v>6.0002336832343239E-3</x:v>
      </x:c>
      <x:c r="AH1635" s="30">
        <x:f t="shared" si="959"/>
        <x:v>46203</x:v>
      </x:c>
      <x:c r="AI1635" s="36">
        <x:f t="shared" si="939"/>
        <x:v>2026</x:v>
      </x:c>
      <x:c r="AJ1635" s="36">
        <x:f t="shared" si="940"/>
        <x:v>7</x:v>
      </x:c>
      <x:c r="AK1635" s="26">
        <x:f t="shared" si="941"/>
        <x:v>1</x:v>
      </x:c>
      <x:c r="AL1635" s="34">
        <x:f t="shared" si="960"/>
        <x:v>1.6954178322078737</x:v>
      </x:c>
      <x:c r="AM1635" s="35">
        <x:f t="shared" si="942"/>
        <x:v>-4.8500262952766326E-2</x:v>
      </x:c>
      <x:c r="AN1635" s="34">
        <x:f t="shared" si="961"/>
        <x:v>1.7021937297109389</x:v>
      </x:c>
      <x:c r="AO1635" s="35">
        <x:f t="shared" si="943"/>
        <x:v>-5.2287883938493041E-2</x:v>
      </x:c>
      <x:c r="AP1635" s="31">
        <x:f t="shared" si="944"/>
        <x:v>1</x:v>
      </x:c>
      <x:c r="AQ1635" s="26" t="b">
        <x:f t="shared" si="945"/>
        <x:v>1</x:v>
      </x:c>
    </x:row>
    <x:row r="1636">
      <x:c r="A1636" s="30" t="n">
        <x:f>'净值底稿'!A1598</x:f>
        <x:v>46237</x:v>
      </x:c>
      <x:c r="B1636" s="32" t="n">
        <x:f>'净值底稿'!F1598</x:f>
        <x:v>4.6676365408559</x:v>
      </x:c>
      <x:c r="C1636" s="32" t="n">
        <x:f>'净值底稿'!O1598</x:f>
        <x:v>1.8388836599606895</x:v>
      </x:c>
      <x:c r="D1636" s="32" t="n">
        <x:f>'净值底稿'!P1598</x:f>
        <x:v>1.7967</x:v>
      </x:c>
      <x:c r="E1636" s="32" t="n">
        <x:f>'净值底稿'!Q1598</x:f>
        <x:v>3.0567</x:v>
      </x:c>
      <x:c r="F1636" s="33">
        <x:f t="shared" si="946"/>
        <x:v>-2.4427111664495627E-2</x:v>
      </x:c>
      <x:c r="G1636" s="33">
        <x:f t="shared" si="947"/>
        <x:v>-2.6938910904282798E-3</x:v>
      </x:c>
      <x:c r="H1636" s="33">
        <x:f t="shared" si="948"/>
        <x:v>2.2267995323721479E-4</x:v>
      </x:c>
      <x:c r="I1636" s="33">
        <x:f t="shared" si="949"/>
        <x:v>-2.4801749175993315E-3</x:v>
      </x:c>
      <x:c r="J1636" s="34">
        <x:f t="shared" si="950"/>
        <x:v>0.12385334678251674</x:v>
      </x:c>
      <x:c r="K1636" s="34">
        <x:f t="shared" si="951"/>
        <x:v>0.15476926676958336</x:v>
      </x:c>
      <x:c r="L1636" s="34">
        <x:f t="shared" si="952"/>
        <x:v>1.1808386458334541</x:v>
      </x:c>
      <x:c r="M1636" s="34">
        <x:f t="shared" si="953"/>
        <x:v>0.15009886670001416</x:v>
      </x:c>
      <x:c r="N1636" s="34">
        <x:f t="shared" si="924"/>
        <x:v>1.6095601260855683</x:v>
      </x:c>
      <x:c r="O1636" s="35">
        <x:f t="shared" si="925"/>
        <x:v>0.17310481853803567</x:v>
      </x:c>
      <x:c r="P1636" s="26" t="b">
        <x:f t="shared" si="926"/>
        <x:v>0</x:v>
      </x:c>
      <x:c r="Q1636" s="26" t="b">
        <x:f t="shared" si="927"/>
        <x:v>0</x:v>
      </x:c>
      <x:c r="R1636" s="26" t="b">
        <x:f t="shared" si="928"/>
        <x:v>0</x:v>
      </x:c>
      <x:c r="S1636" s="26" t="b">
        <x:f t="shared" si="954"/>
        <x:v>0</x:v>
      </x:c>
      <x:c r="T1636" s="26" t="str">
        <x:f t="shared" si="955"/>
        <x:v>不调</x:v>
      </x:c>
      <x:c r="U1636" s="34">
        <x:f t="shared" si="929"/>
        <x:v>0.12385334678251674</x:v>
      </x:c>
      <x:c r="V1636" s="34">
        <x:f t="shared" si="930"/>
        <x:v>0.15476926676958336</x:v>
      </x:c>
      <x:c r="W1636" s="34">
        <x:f t="shared" si="931"/>
        <x:v>1.1808386458334541</x:v>
      </x:c>
      <x:c r="X1636" s="34">
        <x:f t="shared" si="932"/>
        <x:v>0.15009886670001416</x:v>
      </x:c>
      <x:c r="Y1636" s="34">
        <x:f t="shared" si="956"/>
        <x:v>0.99995880187477393</x:v>
      </x:c>
      <x:c r="Z1636" s="34">
        <x:f t="shared" si="933"/>
        <x:v>0.12384824425682632</x:v>
      </x:c>
      <x:c r="AA1636" s="34">
        <x:f t="shared" si="934"/>
        <x:v>0.15476289056594983</x:v>
      </x:c>
      <x:c r="AB1636" s="34">
        <x:f t="shared" si="935"/>
        <x:v>1.1807899974950513</x:v>
      </x:c>
      <x:c r="AC1636" s="34">
        <x:f t="shared" si="936"/>
        <x:v>0.15009268290810757</x:v>
      </x:c>
      <x:c r="AD1636" s="34">
        <x:f t="shared" si="937"/>
        <x:v>1.609493815225935</x:v>
      </x:c>
      <x:c r="AE1636" s="34">
        <x:f t="shared" si="957"/>
        <x:v>1.7021937297109389</x:v>
      </x:c>
      <x:c r="AF1636" s="33">
        <x:f t="shared" si="938"/>
        <x:v>-5.4459085864889123E-2</x:v>
      </x:c>
      <x:c r="AG1636" s="33">
        <x:f t="shared" si="958"/>
        <x:v>-2.290993108138295E-3</x:v>
      </x:c>
      <x:c r="AH1636" s="30">
        <x:f t="shared" si="959"/>
        <x:v>46203</x:v>
      </x:c>
      <x:c r="AI1636" s="36">
        <x:f t="shared" si="939"/>
        <x:v>2026</x:v>
      </x:c>
      <x:c r="AJ1636" s="36">
        <x:f t="shared" si="940"/>
        <x:v>8</x:v>
      </x:c>
      <x:c r="AK1636" s="26">
        <x:f t="shared" si="941"/>
        <x:v>0</x:v>
      </x:c>
      <x:c r="AL1636" s="34">
        <x:f t="shared" si="960"/>
        <x:v>1.6131896215309827</x:v>
      </x:c>
      <x:c r="AM1636" s="35" t="str">
        <x:f t="shared" si="942"/>
      </x:c>
      <x:c r="AN1636" s="34">
        <x:f t="shared" si="961"/>
        <x:v>1.7021937297109389</x:v>
      </x:c>
      <x:c r="AO1636" s="35">
        <x:f t="shared" si="943"/>
        <x:v>-5.4459085864889123E-2</x:v>
      </x:c>
      <x:c r="AP1636" s="31">
        <x:f t="shared" si="944"/>
        <x:v>1</x:v>
      </x:c>
      <x:c r="AQ1636" s="26" t="b">
        <x:f t="shared" si="945"/>
        <x:v>1</x:v>
      </x:c>
    </x:row>
    <x:row r="1637">
      <x:c r="A1637" s="30" t="n">
        <x:f>'净值底稿'!A1599</x:f>
        <x:v>46238</x:v>
      </x:c>
      <x:c r="B1637" s="32" t="n">
        <x:f>'净值底稿'!F1599</x:f>
        <x:v>5.002901423133276</x:v>
      </x:c>
      <x:c r="C1637" s="32" t="n">
        <x:f>'净值底稿'!O1599</x:f>
        <x:v>1.8896537397801383</x:v>
      </x:c>
      <x:c r="D1637" s="32" t="n">
        <x:f>'净值底稿'!P1599</x:f>
        <x:v>1.7973</x:v>
      </x:c>
      <x:c r="E1637" s="32" t="n">
        <x:f>'净值底稿'!Q1599</x:f>
        <x:v>3.0604</x:v>
      </x:c>
      <x:c r="F1637" s="33">
        <x:f t="shared" si="946"/>
        <x:v>7.1827546841489509E-2</x:v>
      </x:c>
      <x:c r="G1637" s="33">
        <x:f t="shared" si="947"/>
        <x:v>2.7609185357889476E-2</x:v>
      </x:c>
      <x:c r="H1637" s="33">
        <x:f t="shared" si="948"/>
        <x:v>3.3394556687249555E-4</x:v>
      </x:c>
      <x:c r="I1637" s="33">
        <x:f t="shared" si="949"/>
        <x:v>1.2104557202210486E-3</x:v>
      </x:c>
      <x:c r="J1637" s="34">
        <x:f t="shared" si="950"/>
        <x:v>0.13274395982241974</x:v>
      </x:c>
      <x:c r="K1637" s="34">
        <x:f t="shared" si="951"/>
        <x:v>0.15903576789810792</x:v>
      </x:c>
      <x:c r="L1637" s="34">
        <x:f t="shared" si="952"/>
        <x:v>1.1811843170801222</x:v>
      </x:c>
      <x:c r="M1637" s="34">
        <x:f t="shared" si="953"/>
        <x:v>0.150274363454697</x:v>
      </x:c>
      <x:c r="N1637" s="34">
        <x:f t="shared" si="924"/>
        <x:v>1.6232384082553468</x:v>
      </x:c>
      <x:c r="O1637" s="35">
        <x:f t="shared" si="925"/>
        <x:v>0.17975161642098639</x:v>
      </x:c>
      <x:c r="P1637" s="26" t="b">
        <x:f t="shared" si="926"/>
        <x:v>0</x:v>
      </x:c>
      <x:c r="Q1637" s="26" t="b">
        <x:f t="shared" si="927"/>
        <x:v>0</x:v>
      </x:c>
      <x:c r="R1637" s="26" t="b">
        <x:f t="shared" si="928"/>
        <x:v>0</x:v>
      </x:c>
      <x:c r="S1637" s="26" t="b">
        <x:f t="shared" si="954"/>
        <x:v>0</x:v>
      </x:c>
      <x:c r="T1637" s="26" t="str">
        <x:f t="shared" si="955"/>
        <x:v>不调</x:v>
      </x:c>
      <x:c r="U1637" s="34">
        <x:f t="shared" si="929"/>
        <x:v>0.13274395982241974</x:v>
      </x:c>
      <x:c r="V1637" s="34">
        <x:f t="shared" si="930"/>
        <x:v>0.15903576789810792</x:v>
      </x:c>
      <x:c r="W1637" s="34">
        <x:f t="shared" si="931"/>
        <x:v>1.1811843170801222</x:v>
      </x:c>
      <x:c r="X1637" s="34">
        <x:f t="shared" si="932"/>
        <x:v>0.150274363454697</x:v>
      </x:c>
      <x:c r="Y1637" s="34">
        <x:f t="shared" si="956"/>
        <x:v>0.99998626710299976</x:v>
      </x:c>
      <x:c r="Z1637" s="34">
        <x:f t="shared" si="933"/>
        <x:v>0.13274213686329209</x:v>
      </x:c>
      <x:c r="AA1637" s="34">
        <x:f t="shared" si="934"/>
        <x:v>0.15903358387628802</x:v>
      </x:c>
      <x:c r="AB1637" s="34">
        <x:f t="shared" si="935"/>
        <x:v>1.1811680959975575</x:v>
      </x:c>
      <x:c r="AC1637" s="34">
        <x:f t="shared" si="936"/>
        <x:v>0.15027229975234191</x:v>
      </x:c>
      <x:c r="AD1637" s="34">
        <x:f t="shared" si="937"/>
        <x:v>1.6232161164894796</x:v>
      </x:c>
      <x:c r="AE1637" s="34">
        <x:f t="shared" si="957"/>
        <x:v>1.7021937297109389</x:v>
      </x:c>
      <x:c r="AF1637" s="33">
        <x:f t="shared" si="938"/>
        <x:v>-4.6397546790911348E-2</x:v>
      </x:c>
      <x:c r="AG1637" s="33">
        <x:f t="shared" si="958"/>
        <x:v>8.5258490177038126E-3</x:v>
      </x:c>
      <x:c r="AH1637" s="30">
        <x:f t="shared" si="959"/>
        <x:v>46203</x:v>
      </x:c>
      <x:c r="AI1637" s="36">
        <x:f t="shared" si="939"/>
        <x:v>2026</x:v>
      </x:c>
      <x:c r="AJ1637" s="36">
        <x:f t="shared" si="940"/>
        <x:v>8</x:v>
      </x:c>
      <x:c r="AK1637" s="26">
        <x:f t="shared" si="941"/>
        <x:v>0</x:v>
      </x:c>
      <x:c r="AL1637" s="34">
        <x:f t="shared" si="960"/>
        <x:v>1.6131896215309827</x:v>
      </x:c>
      <x:c r="AM1637" s="35" t="str">
        <x:f t="shared" si="942"/>
      </x:c>
      <x:c r="AN1637" s="34">
        <x:f t="shared" si="961"/>
        <x:v>1.7021937297109389</x:v>
      </x:c>
      <x:c r="AO1637" s="35">
        <x:f t="shared" si="943"/>
        <x:v>-4.6397546790911348E-2</x:v>
      </x:c>
      <x:c r="AP1637" s="31">
        <x:f t="shared" si="944"/>
        <x:v>1</x:v>
      </x:c>
      <x:c r="AQ1637" s="26" t="b">
        <x:f t="shared" si="945"/>
        <x:v>1</x:v>
      </x:c>
    </x:row>
    <x:row r="1638">
      <x:c r="A1638" s="30" t="n">
        <x:f>'净值底稿'!A1600</x:f>
        <x:v>46239</x:v>
      </x:c>
      <x:c r="B1638" s="32" t="n">
        <x:f>'净值底稿'!F1600</x:f>
        <x:v>5.16394724586175</x:v>
      </x:c>
      <x:c r="C1638" s="32" t="n">
        <x:f>'净值底稿'!O1600</x:f>
        <x:v>1.9407136660876252</x:v>
      </x:c>
      <x:c r="D1638" s="32" t="n">
        <x:f>'净值底稿'!P1600</x:f>
        <x:v>1.7972</x:v>
      </x:c>
      <x:c r="E1638" s="32" t="n">
        <x:f>'净值底稿'!Q1600</x:f>
        <x:v>3.13</x:v>
      </x:c>
      <x:c r="F1638" s="33">
        <x:f t="shared" si="946"/>
        <x:v>3.219048490218146E-2</x:v>
      </x:c>
      <x:c r="G1638" s="33">
        <x:f t="shared" si="947"/>
        <x:v>2.702078440753275E-2</x:v>
      </x:c>
      <x:c r="H1638" s="33">
        <x:f t="shared" si="948"/>
        <x:v>-5.5639014076680482E-5</x:v>
      </x:c>
      <x:c r="I1638" s="33">
        <x:f t="shared" si="949"/>
        <x:v>2.2742125212390496E-2</x:v>
      </x:c>
      <x:c r="J1638" s="34">
        <x:f t="shared" si="950"/>
        <x:v>0.13701517061587321</x:v>
      </x:c>
      <x:c r="K1638" s="34">
        <x:f t="shared" si="951"/>
        <x:v>0.16333079605976647</x:v>
      </x:c>
      <x:c r="L1638" s="34">
        <x:f t="shared" si="952"/>
        <x:v>1.1811023769692373</x:v>
      </x:c>
      <x:c r="M1638" s="34">
        <x:f t="shared" si="953"/>
        <x:v>0.15368981120926353</x:v>
      </x:c>
      <x:c r="N1638" s="34">
        <x:f t="shared" si="924"/>
        <x:v>1.6351381548541404</x:v>
      </x:c>
      <x:c r="O1638" s="35">
        <x:f t="shared" si="925"/>
        <x:v>0.18368231808671329</x:v>
      </x:c>
      <x:c r="P1638" s="26" t="b">
        <x:f t="shared" si="926"/>
        <x:v>0</x:v>
      </x:c>
      <x:c r="Q1638" s="26" t="b">
        <x:f t="shared" si="927"/>
        <x:v>0</x:v>
      </x:c>
      <x:c r="R1638" s="26" t="b">
        <x:f t="shared" si="928"/>
        <x:v>0</x:v>
      </x:c>
      <x:c r="S1638" s="26" t="b">
        <x:f t="shared" si="954"/>
        <x:v>0</x:v>
      </x:c>
      <x:c r="T1638" s="26" t="str">
        <x:f t="shared" si="955"/>
        <x:v>不调</x:v>
      </x:c>
      <x:c r="U1638" s="34">
        <x:f t="shared" si="929"/>
        <x:v>0.13701517061587321</x:v>
      </x:c>
      <x:c r="V1638" s="34">
        <x:f t="shared" si="930"/>
        <x:v>0.16333079605976647</x:v>
      </x:c>
      <x:c r="W1638" s="34">
        <x:f t="shared" si="931"/>
        <x:v>1.1811023769692373</x:v>
      </x:c>
      <x:c r="X1638" s="34">
        <x:f t="shared" si="932"/>
        <x:v>0.15368981120926353</x:v>
      </x:c>
      <x:c r="Y1638" s="34">
        <x:f t="shared" si="956"/>
        <x:v>0.99998626710299976</x:v>
      </x:c>
      <x:c r="Z1638" s="34">
        <x:f t="shared" si="933"/>
        <x:v>0.13701328900064766</x:v>
      </x:c>
      <x:c r="AA1638" s="34">
        <x:f t="shared" si="934"/>
        <x:v>0.16332855305476721</x:v>
      </x:c>
      <x:c r="AB1638" s="34">
        <x:f t="shared" si="935"/>
        <x:v>1.1810861570119475</x:v>
      </x:c>
      <x:c r="AC1638" s="34">
        <x:f t="shared" si="936"/>
        <x:v>0.1536877006029162</x:v>
      </x:c>
      <x:c r="AD1638" s="34">
        <x:f t="shared" si="937"/>
        <x:v>1.6351156996702787</x:v>
      </x:c>
      <x:c r="AE1638" s="34">
        <x:f t="shared" si="957"/>
        <x:v>1.7021937297109389</x:v>
      </x:c>
      <x:c r="AF1638" s="33">
        <x:f t="shared" si="938"/>
        <x:v>-3.9406813025948062E-2</x:v>
      </x:c>
      <x:c r="AG1638" s="33">
        <x:f t="shared" si="958"/>
        <x:v>7.330868058736506E-3</x:v>
      </x:c>
      <x:c r="AH1638" s="30">
        <x:f t="shared" si="959"/>
        <x:v>46203</x:v>
      </x:c>
      <x:c r="AI1638" s="36">
        <x:f t="shared" si="939"/>
        <x:v>2026</x:v>
      </x:c>
      <x:c r="AJ1638" s="36">
        <x:f t="shared" si="940"/>
        <x:v>8</x:v>
      </x:c>
      <x:c r="AK1638" s="26">
        <x:f t="shared" si="941"/>
        <x:v>0</x:v>
      </x:c>
      <x:c r="AL1638" s="34">
        <x:f t="shared" si="960"/>
        <x:v>1.6131896215309827</x:v>
      </x:c>
      <x:c r="AM1638" s="35" t="str">
        <x:f t="shared" si="942"/>
      </x:c>
      <x:c r="AN1638" s="34">
        <x:f t="shared" si="961"/>
        <x:v>1.7021937297109389</x:v>
      </x:c>
      <x:c r="AO1638" s="35">
        <x:f t="shared" si="943"/>
        <x:v>-3.9406813025948062E-2</x:v>
      </x:c>
      <x:c r="AP1638" s="31">
        <x:f t="shared" si="944"/>
        <x:v>1</x:v>
      </x:c>
      <x:c r="AQ1638" s="26" t="b">
        <x:f t="shared" si="945"/>
        <x:v>1</x:v>
      </x:c>
    </x:row>
    <x:row r="1639">
      <x:c r="A1639" s="30" t="n">
        <x:f>'净值底稿'!A1601</x:f>
        <x:v>46240</x:v>
      </x:c>
      <x:c r="B1639" s="32" t="n">
        <x:f>'净值底稿'!F1601</x:f>
        <x:v>5.227860287530125</x:v>
      </x:c>
      <x:c r="C1639" s="32" t="n">
        <x:f>'净值底稿'!O1601</x:f>
        <x:v>1.9571315191598122</x:v>
      </x:c>
      <x:c r="D1639" s="32" t="n">
        <x:f>'净值底稿'!P1601</x:f>
        <x:v>1.7974</x:v>
      </x:c>
      <x:c r="E1639" s="32" t="n">
        <x:f>'净值底稿'!Q1601</x:f>
        <x:v>3.2039</x:v>
      </x:c>
      <x:c r="F1639" s="33">
        <x:f t="shared" si="946"/>
        <x:v>1.2376780517963759E-2</x:v>
      </x:c>
      <x:c r="G1639" s="33">
        <x:f t="shared" si="947"/>
        <x:v>8.45969880002162E-3</x:v>
      </x:c>
      <x:c r="H1639" s="33">
        <x:f t="shared" si="948"/>
        <x:v>1.1128421989781145E-4</x:v>
      </x:c>
      <x:c r="I1639" s="33">
        <x:f t="shared" si="949"/>
        <x:v>2.3610223642172468E-2</x:v>
      </x:c>
      <x:c r="J1639" s="34">
        <x:f t="shared" si="950"/>
        <x:v>0.13870907240665301</x:v>
      </x:c>
      <x:c r="K1639" s="34">
        <x:f t="shared" si="951"/>
        <x:v>0.1647102634190539</x:v>
      </x:c>
      <x:c r="L1639" s="34">
        <x:f t="shared" si="952"/>
        <x:v>1.1812175932635627</x:v>
      </x:c>
      <x:c r="M1639" s="34">
        <x:f t="shared" si="953"/>
        <x:v>0.1573163015852023</x:v>
      </x:c>
      <x:c r="N1639" s="34">
        <x:f t="shared" si="924"/>
        <x:v>1.641953230674472</x:v>
      </x:c>
      <x:c r="O1639" s="35">
        <x:f t="shared" si="925"/>
        <x:v>0.18479170426862285</x:v>
      </x:c>
      <x:c r="P1639" s="26" t="b">
        <x:f t="shared" si="926"/>
        <x:v>0</x:v>
      </x:c>
      <x:c r="Q1639" s="26" t="b">
        <x:f t="shared" si="927"/>
        <x:v>0</x:v>
      </x:c>
      <x:c r="R1639" s="26" t="b">
        <x:f t="shared" si="928"/>
        <x:v>0</x:v>
      </x:c>
      <x:c r="S1639" s="26" t="b">
        <x:f t="shared" si="954"/>
        <x:v>0</x:v>
      </x:c>
      <x:c r="T1639" s="26" t="str">
        <x:f t="shared" si="955"/>
        <x:v>不调</x:v>
      </x:c>
      <x:c r="U1639" s="34">
        <x:f t="shared" si="929"/>
        <x:v>0.13870907240665301</x:v>
      </x:c>
      <x:c r="V1639" s="34">
        <x:f t="shared" si="930"/>
        <x:v>0.1647102634190539</x:v>
      </x:c>
      <x:c r="W1639" s="34">
        <x:f t="shared" si="931"/>
        <x:v>1.1812175932635627</x:v>
      </x:c>
      <x:c r="X1639" s="34">
        <x:f t="shared" si="932"/>
        <x:v>0.1573163015852023</x:v>
      </x:c>
      <x:c r="Y1639" s="34">
        <x:f t="shared" si="956"/>
        <x:v>0.99998626710299976</x:v>
      </x:c>
      <x:c r="Z1639" s="34">
        <x:f t="shared" si="933"/>
        <x:v>0.13870716752924864</x:v>
      </x:c>
      <x:c r="AA1639" s="34">
        <x:f t="shared" si="934"/>
        <x:v>0.16470800146997147</x:v>
      </x:c>
      <x:c r="AB1639" s="34">
        <x:f t="shared" si="935"/>
        <x:v>1.1812013717240195</x:v>
      </x:c>
      <x:c r="AC1639" s="34">
        <x:f t="shared" si="936"/>
        <x:v>0.15731414117663617</x:v>
      </x:c>
      <x:c r="AD1639" s="34">
        <x:f t="shared" si="937"/>
        <x:v>1.6419306818998758</x:v>
      </x:c>
      <x:c r="AE1639" s="34">
        <x:f t="shared" si="957"/>
        <x:v>1.7021937297109389</x:v>
      </x:c>
      <x:c r="AF1639" s="33">
        <x:f t="shared" si="938"/>
        <x:v>-3.5403166372429684E-2</x:v>
      </x:c>
      <x:c r="AG1639" s="33">
        <x:f t="shared" si="958"/>
        <x:v>4.1678899119930168E-3</x:v>
      </x:c>
      <x:c r="AH1639" s="30">
        <x:f t="shared" si="959"/>
        <x:v>46203</x:v>
      </x:c>
      <x:c r="AI1639" s="36">
        <x:f t="shared" si="939"/>
        <x:v>2026</x:v>
      </x:c>
      <x:c r="AJ1639" s="36">
        <x:f t="shared" si="940"/>
        <x:v>8</x:v>
      </x:c>
      <x:c r="AK1639" s="26">
        <x:f t="shared" si="941"/>
        <x:v>0</x:v>
      </x:c>
      <x:c r="AL1639" s="34">
        <x:f t="shared" si="960"/>
        <x:v>1.6131896215309827</x:v>
      </x:c>
      <x:c r="AM1639" s="35" t="str">
        <x:f t="shared" si="942"/>
      </x:c>
      <x:c r="AN1639" s="34">
        <x:f t="shared" si="961"/>
        <x:v>1.7021937297109389</x:v>
      </x:c>
      <x:c r="AO1639" s="35">
        <x:f t="shared" si="943"/>
        <x:v>-3.5403166372429684E-2</x:v>
      </x:c>
      <x:c r="AP1639" s="31">
        <x:f t="shared" si="944"/>
        <x:v>1</x:v>
      </x:c>
      <x:c r="AQ1639" s="26" t="b">
        <x:f t="shared" si="945"/>
        <x:v>1</x:v>
      </x:c>
    </x:row>
    <x:row r="1640">
      <x:c r="A1640" s="30" t="n">
        <x:f>'净值底稿'!A1602</x:f>
        <x:v>46241</x:v>
      </x:c>
      <x:c r="B1640" s="32" t="n">
        <x:f>'净值底稿'!F1602</x:f>
        <x:v>5.3881833539834005</x:v>
      </x:c>
      <x:c r="C1640" s="32" t="n">
        <x:f>'净值底稿'!O1602</x:f>
        <x:v>1.9940690202859108</x:v>
      </x:c>
      <x:c r="D1640" s="32" t="n">
        <x:f>'净值底稿'!P1602</x:f>
        <x:v>1.7986</x:v>
      </x:c>
      <x:c r="E1640" s="32" t="n">
        <x:f>'净值底稿'!Q1602</x:f>
        <x:v>3.22</x:v>
      </x:c>
      <x:c r="F1640" s="33">
        <x:f t="shared" si="946"/>
        <x:v>3.0667052605764855E-2</x:v>
      </x:c>
      <x:c r="G1640" s="33">
        <x:f t="shared" si="947"/>
        <x:v>1.8873285093255143E-2</x:v>
      </x:c>
      <x:c r="H1640" s="33">
        <x:f t="shared" si="948"/>
        <x:v>6.6763102258815543E-4</x:v>
      </x:c>
      <x:c r="I1640" s="33">
        <x:f t="shared" si="949"/>
        <x:v>5.0251256281408363E-3</x:v>
      </x:c>
      <x:c r="J1640" s="34">
        <x:f t="shared" si="950"/>
        <x:v>0.14296090753266474</x:v>
      </x:c>
      <x:c r="K1640" s="34">
        <x:f t="shared" si="951"/>
        <x:v>0.16781658253885454</x:v>
      </x:c>
      <x:c r="L1640" s="34">
        <x:f t="shared" si="952"/>
        <x:v>1.1819899784037062</x:v>
      </x:c>
      <x:c r="M1640" s="34">
        <x:f t="shared" si="953"/>
        <x:v>0.15810466449913185</x:v>
      </x:c>
      <x:c r="N1640" s="34">
        <x:f t="shared" si="924"/>
        <x:v>1.6508721329743574</x:v>
      </x:c>
      <x:c r="O1640" s="35">
        <x:f t="shared" si="925"/>
        <x:v>0.18825049127917318</x:v>
      </x:c>
      <x:c r="P1640" s="26" t="b">
        <x:f t="shared" si="926"/>
        <x:v>0</x:v>
      </x:c>
      <x:c r="Q1640" s="26" t="b">
        <x:f t="shared" si="927"/>
        <x:v>0</x:v>
      </x:c>
      <x:c r="R1640" s="26" t="b">
        <x:f t="shared" si="928"/>
        <x:v>0</x:v>
      </x:c>
      <x:c r="S1640" s="26" t="b">
        <x:f t="shared" si="954"/>
        <x:v>0</x:v>
      </x:c>
      <x:c r="T1640" s="26" t="str">
        <x:f t="shared" si="955"/>
        <x:v>不调</x:v>
      </x:c>
      <x:c r="U1640" s="34">
        <x:f t="shared" si="929"/>
        <x:v>0.14296090753266474</x:v>
      </x:c>
      <x:c r="V1640" s="34">
        <x:f t="shared" si="930"/>
        <x:v>0.16781658253885454</x:v>
      </x:c>
      <x:c r="W1640" s="34">
        <x:f t="shared" si="931"/>
        <x:v>1.1819899784037062</x:v>
      </x:c>
      <x:c r="X1640" s="34">
        <x:f t="shared" si="932"/>
        <x:v>0.15810466449913185</x:v>
      </x:c>
      <x:c r="Y1640" s="34">
        <x:f t="shared" si="956"/>
        <x:v>0.99998626710299976</x:v>
      </x:c>
      <x:c r="Z1640" s="34">
        <x:f t="shared" si="933"/>
        <x:v>0.14295894426524652</x:v>
      </x:c>
      <x:c r="AA1640" s="34">
        <x:f t="shared" si="934"/>
        <x:v>0.16781427793101159</x:v>
      </x:c>
      <x:c r="AB1640" s="34">
        <x:f t="shared" si="935"/>
        <x:v>1.1819737462570774</x:v>
      </x:c>
      <x:c r="AC1640" s="34">
        <x:f t="shared" si="936"/>
        <x:v>0.15810249326405904</x:v>
      </x:c>
      <x:c r="AD1640" s="34">
        <x:f t="shared" si="937"/>
        <x:v>1.6508494617173948</x:v>
      </x:c>
      <x:c r="AE1640" s="34">
        <x:f t="shared" si="957"/>
        <x:v>1.7021937297109389</x:v>
      </x:c>
      <x:c r="AF1640" s="33">
        <x:f t="shared" si="938"/>
        <x:v>-3.0163586610240434E-2</x:v>
      </x:c>
      <x:c r="AG1640" s="33">
        <x:f t="shared" si="958"/>
        <x:v>5.4318857159054712E-3</x:v>
      </x:c>
      <x:c r="AH1640" s="30">
        <x:f t="shared" si="959"/>
        <x:v>46203</x:v>
      </x:c>
      <x:c r="AI1640" s="36">
        <x:f t="shared" si="939"/>
        <x:v>2026</x:v>
      </x:c>
      <x:c r="AJ1640" s="36">
        <x:f t="shared" si="940"/>
        <x:v>8</x:v>
      </x:c>
      <x:c r="AK1640" s="26">
        <x:f t="shared" si="941"/>
        <x:v>0</x:v>
      </x:c>
      <x:c r="AL1640" s="34">
        <x:f t="shared" si="960"/>
        <x:v>1.6131896215309827</x:v>
      </x:c>
      <x:c r="AM1640" s="35" t="str">
        <x:f t="shared" si="942"/>
      </x:c>
      <x:c r="AN1640" s="34">
        <x:f t="shared" si="961"/>
        <x:v>1.7021937297109389</x:v>
      </x:c>
      <x:c r="AO1640" s="35">
        <x:f t="shared" si="943"/>
        <x:v>-3.0163586610240434E-2</x:v>
      </x:c>
      <x:c r="AP1640" s="31">
        <x:f t="shared" si="944"/>
        <x:v>1</x:v>
      </x:c>
      <x:c r="AQ1640" s="26" t="b">
        <x:f t="shared" si="945"/>
        <x:v>1</x:v>
      </x:c>
    </x:row>
    <x:row r="1641">
      <x:c r="A1641" s="30" t="n">
        <x:f>'净值底稿'!A1603</x:f>
        <x:v>46244</x:v>
      </x:c>
      <x:c r="B1641" s="32" t="n">
        <x:f>'净值底稿'!F1603</x:f>
        <x:v>5.318243415949525</x:v>
      </x:c>
      <x:c r="C1641" s="32" t="n">
        <x:f>'净值底稿'!O1603</x:f>
        <x:v>2.001288491594324</x:v>
      </x:c>
      <x:c r="D1641" s="32" t="n">
        <x:f>'净值底稿'!P1603</x:f>
        <x:v>1.8003</x:v>
      </x:c>
      <x:c r="E1641" s="32" t="n">
        <x:f>'净值底稿'!Q1603</x:f>
        <x:v>3.2692</x:v>
      </x:c>
      <x:c r="F1641" s="33">
        <x:f t="shared" si="946"/>
        <x:v>-1.2980244627750048E-2</x:v>
      </x:c>
      <x:c r="G1641" s="33">
        <x:f t="shared" si="947"/>
        <x:v>3.6204721275787666E-3</x:v>
      </x:c>
      <x:c r="H1641" s="33">
        <x:f t="shared" si="948"/>
        <x:v>9.4517958412110303E-4</x:v>
      </x:c>
      <x:c r="I1641" s="33">
        <x:f t="shared" si="949"/>
        <x:v>1.527950310559012E-2</x:v>
      </x:c>
      <x:c r="J1641" s="34">
        <x:f t="shared" si="950"/>
        <x:v>0.14110330219695874</x:v>
      </x:c>
      <x:c r="K1641" s="34">
        <x:f t="shared" si="951"/>
        <x:v>0.16842184484687056</x:v>
      </x:c>
      <x:c r="L1641" s="34">
        <x:f t="shared" si="952"/>
        <x:v>1.1830909237110068</x:v>
      </x:c>
      <x:c r="M1641" s="34">
        <x:f t="shared" si="953"/>
        <x:v>0.16051822080088876</x:v>
      </x:c>
      <x:c r="N1641" s="34">
        <x:f t="shared" si="924"/>
        <x:v>1.653134291555725</x:v>
      </x:c>
      <x:c r="O1641" s="35">
        <x:f t="shared" si="925"/>
        <x:v>0.18723533146998153</x:v>
      </x:c>
      <x:c r="P1641" s="26" t="b">
        <x:f t="shared" si="926"/>
        <x:v>0</x:v>
      </x:c>
      <x:c r="Q1641" s="26" t="b">
        <x:f t="shared" si="927"/>
        <x:v>0</x:v>
      </x:c>
      <x:c r="R1641" s="26" t="b">
        <x:f t="shared" si="928"/>
        <x:v>0</x:v>
      </x:c>
      <x:c r="S1641" s="26" t="b">
        <x:f t="shared" si="954"/>
        <x:v>0</x:v>
      </x:c>
      <x:c r="T1641" s="26" t="str">
        <x:f t="shared" si="955"/>
        <x:v>不调</x:v>
      </x:c>
      <x:c r="U1641" s="34">
        <x:f t="shared" si="929"/>
        <x:v>0.14110330219695874</x:v>
      </x:c>
      <x:c r="V1641" s="34">
        <x:f t="shared" si="930"/>
        <x:v>0.16842184484687056</x:v>
      </x:c>
      <x:c r="W1641" s="34">
        <x:f t="shared" si="931"/>
        <x:v>1.1830909237110068</x:v>
      </x:c>
      <x:c r="X1641" s="34">
        <x:f t="shared" si="932"/>
        <x:v>0.16051822080088876</x:v>
      </x:c>
      <x:c r="Y1641" s="34">
        <x:f t="shared" si="956"/>
        <x:v>0.99995880187477393</x:v>
      </x:c>
      <x:c r="Z1641" s="34">
        <x:f t="shared" si="933"/>
        <x:v>0.14109748900544503</x:v>
      </x:c>
      <x:c r="AA1641" s="34">
        <x:f t="shared" si="934"/>
        <x:v>0.16841490618261576</x:v>
      </x:c>
      <x:c r="AB1641" s="34">
        <x:f t="shared" si="935"/>
        <x:v>1.183042182582978</x:v>
      </x:c>
      <x:c r="AC1641" s="34">
        <x:f t="shared" si="936"/>
        <x:v>0.16051160775112713</x:v>
      </x:c>
      <x:c r="AD1641" s="34">
        <x:f t="shared" si="937"/>
        <x:v>1.6530661855221658</x:v>
      </x:c>
      <x:c r="AE1641" s="34">
        <x:f t="shared" si="957"/>
        <x:v>1.7021937297109389</x:v>
      </x:c>
      <x:c r="AF1641" s="33">
        <x:f t="shared" si="938"/>
        <x:v>-2.886131192429886E-2</x:v>
      </x:c>
      <x:c r="AG1641" s="33">
        <x:f t="shared" si="958"/>
        <x:v>1.3427776766907762E-3</x:v>
      </x:c>
      <x:c r="AH1641" s="30">
        <x:f t="shared" si="959"/>
        <x:v>46203</x:v>
      </x:c>
      <x:c r="AI1641" s="36">
        <x:f t="shared" si="939"/>
        <x:v>2026</x:v>
      </x:c>
      <x:c r="AJ1641" s="36">
        <x:f t="shared" si="940"/>
        <x:v>8</x:v>
      </x:c>
      <x:c r="AK1641" s="26">
        <x:f t="shared" si="941"/>
        <x:v>0</x:v>
      </x:c>
      <x:c r="AL1641" s="34">
        <x:f t="shared" si="960"/>
        <x:v>1.6131896215309827</x:v>
      </x:c>
      <x:c r="AM1641" s="35" t="str">
        <x:f t="shared" si="942"/>
      </x:c>
      <x:c r="AN1641" s="34">
        <x:f t="shared" si="961"/>
        <x:v>1.7021937297109389</x:v>
      </x:c>
      <x:c r="AO1641" s="35">
        <x:f t="shared" si="943"/>
        <x:v>-2.886131192429886E-2</x:v>
      </x:c>
      <x:c r="AP1641" s="31">
        <x:f t="shared" si="944"/>
        <x:v>1</x:v>
      </x:c>
      <x:c r="AQ1641" s="26" t="b">
        <x:f t="shared" si="945"/>
        <x:v>1</x:v>
      </x:c>
    </x:row>
    <x:row r="1642">
      <x:c r="A1642" s="30" t="n">
        <x:f>'净值底稿'!A1604</x:f>
        <x:v>46245</x:v>
      </x:c>
      <x:c r="B1642" s="32" t="n">
        <x:f>'净值底稿'!F1604</x:f>
        <x:v>5.3027942342093</x:v>
      </x:c>
      <x:c r="C1642" s="32" t="n">
        <x:f>'净值底稿'!O1604</x:f>
        <x:v>1.991559468180808</x:v>
      </x:c>
      <x:c r="D1642" s="32" t="n">
        <x:f>'净值底稿'!P1604</x:f>
        <x:v>1.7994</x:v>
      </x:c>
      <x:c r="E1642" s="32" t="n">
        <x:f>'净值底稿'!Q1604</x:f>
        <x:v>3.2787</x:v>
      </x:c>
      <x:c r="F1642" s="33">
        <x:f t="shared" si="946"/>
        <x:v>-2.9049406978801651E-3</x:v>
      </x:c>
      <x:c r="G1642" s="33">
        <x:f t="shared" si="947"/>
        <x:v>-4.8613797832642858E-3</x:v>
      </x:c>
      <x:c r="H1642" s="33">
        <x:f t="shared" si="948"/>
        <x:v>-4.9991668055315852E-4</x:v>
      </x:c>
      <x:c r="I1642" s="33">
        <x:f t="shared" si="949"/>
        <x:v>2.9059097026795655E-3</x:v>
      </x:c>
      <x:c r="J1642" s="34">
        <x:f t="shared" si="950"/>
        <x:v>0.14068760916726442</x:v>
      </x:c>
      <x:c r="K1642" s="34">
        <x:f t="shared" si="951"/>
        <x:v>0.16759617736249924</x:v>
      </x:c>
      <x:c r="L1642" s="34">
        <x:f t="shared" si="952"/>
        <x:v>1.1824507600621068</x:v>
      </x:c>
      <x:c r="M1642" s="34">
        <x:f t="shared" si="953"/>
        <x:v>0.16097803998948382</x:v>
      </x:c>
      <x:c r="N1642" s="34" t="n">
        <x:f t="shared" ref="N1642:N1656" si="962">SUM(J1642:M1642)</x:f>
        <x:v>1.6517125865813542</x:v>
      </x:c>
      <x:c r="O1642" s="35" t="n">
        <x:f t="shared" ref="O1642:O1656" si="963">IFERROR((J1642+K1642)/N1642,0)</x:f>
        <x:v>0.18664493389121442</x:v>
      </x:c>
      <x:c r="P1642" s="26" t="b">
        <x:f t="shared" ref="P1642:P1655" si="964">AND(MONTH(A1642)=12,OR(A1643="",YEAR(A1642)&lt;&gt;YEAR(A1643)))</x:f>
        <x:v>0</x:v>
      </x:c>
      <x:c r="Q1642" s="26" t="b">
        <x:f t="shared" ref="Q1642:Q1655" si="965">AND(MOD(MONTH(A1642),3)=0,OR(A1643="",MONTH(A1642)&lt;&gt;MONTH(A1643)))</x:f>
        <x:v>0</x:v>
      </x:c>
      <x:c r="R1642" s="26" t="b">
        <x:f t="shared" ref="R1642:R1656" si="966">OR(O1642&gt;$E$7,O1642&lt;$E$6)</x:f>
        <x:v>0</x:v>
      </x:c>
      <x:c r="S1642" s="26" t="b">
        <x:f t="shared" si="954"/>
        <x:v>0</x:v>
      </x:c>
      <x:c r="T1642" s="26" t="str">
        <x:f t="shared" si="955"/>
        <x:v>不调</x:v>
      </x:c>
      <x:c r="U1642" s="34" t="n">
        <x:f t="shared" ref="U1642:U1656" si="967">IF(OR(T1642="年末+季度",T1642="季度+动态"),N1642*$E$5/2,IF(T1642="季度",(J1642+K1642)/2,IF(T1642="动态",N1642*$E$5*IF(J1642+K1642=0,0.5,J1642/(J1642+K1642)),J1642)))</x:f>
        <x:v>0.14068760916726442</x:v>
      </x:c>
      <x:c r="V1642" s="34" t="n">
        <x:f t="shared" ref="V1642:V1656" si="968">IF(OR(T1642="年末+季度",T1642="季度+动态"),N1642*$E$5/2,IF(T1642="季度",(J1642+K1642)/2,IF(T1642="动态",N1642*$E$5*IF(J1642+K1642=0,0.5,K1642/(J1642+K1642)),K1642)))</x:f>
        <x:v>0.16759617736249924</x:v>
      </x:c>
      <x:c r="W1642" s="34" t="n">
        <x:f t="shared" ref="W1642:W1656" si="969">IF(OR(T1642="年末+季度",T1642="季度+动态",T1642="动态"),N1642*(1-$E$5)*IF(L1642+M1642=0,$B$7/($B$7+$B$8),L1642/(L1642+M1642)),L1642)</x:f>
        <x:v>1.1824507600621068</x:v>
      </x:c>
      <x:c r="X1642" s="34" t="n">
        <x:f t="shared" ref="X1642:X1656" si="970">IF(OR(T1642="年末+季度",T1642="季度+动态",T1642="动态"),N1642*(1-$E$5)*IF(L1642+M1642=0,$B$8/($B$7+$B$8),M1642/(L1642+M1642)),M1642)</x:f>
        <x:v>0.16097803998948382</x:v>
      </x:c>
      <x:c r="Y1642" s="34">
        <x:f t="shared" si="956"/>
        <x:v>0.99998626710299976</x:v>
      </x:c>
      <x:c r="Z1642" s="34" t="n">
        <x:f t="shared" ref="Z1642:Z1656" si="971">U1642*Y1642</x:f>
        <x:v>0.14068567711881852</x:v>
      </x:c>
      <x:c r="AA1642" s="34" t="n">
        <x:f t="shared" ref="AA1642:AA1656" si="972">V1642*Y1642</x:f>
        <x:v>0.16759387578145787</x:v>
      </x:c>
      <x:c r="AB1642" s="34" t="n">
        <x:f t="shared" ref="AB1642:AB1656" si="973">W1642*Y1642</x:f>
        <x:v>1.182434521587611</x:v>
      </x:c>
      <x:c r="AC1642" s="34" t="n">
        <x:f t="shared" ref="AC1642:AC1656" si="974">X1642*Y1642</x:f>
        <x:v>0.16097582929464135</x:v>
      </x:c>
      <x:c r="AD1642" s="34" t="n">
        <x:f t="shared" ref="AD1642:AD1656" si="975">SUM(Z1642:AC1642)</x:f>
        <x:v>1.6516899037825288</x:v>
      </x:c>
      <x:c r="AE1642" s="34">
        <x:f t="shared" si="957"/>
        <x:v>1.7021937297109389</x:v>
      </x:c>
      <x:c r="AF1642" s="33" t="n">
        <x:f t="shared" ref="AF1642:AF1656" si="976">AD1642/AE1642-1</x:f>
        <x:v>-0.02966984606210865</x:v>
      </x:c>
      <x:c r="AG1642" s="33">
        <x:f t="shared" si="958"/>
        <x:v>-8.3256299819733925E-4</x:v>
      </x:c>
      <x:c r="AH1642" s="30">
        <x:f t="shared" si="959"/>
        <x:v>46203</x:v>
      </x:c>
      <x:c r="AI1642" s="36" t="n">
        <x:f t="shared" ref="AI1642:AI1656" si="977">YEAR(A1642)</x:f>
        <x:v>2026</x:v>
      </x:c>
      <x:c r="AJ1642" s="36" t="n">
        <x:f t="shared" ref="AJ1642:AJ1656" si="978">MONTH(A1642)</x:f>
        <x:v>8</x:v>
      </x:c>
      <x:c r="AK1642" s="26" t="n">
        <x:f t="shared" ref="AK1642:AK1655" si="979">IF(MONTH(A1642)&lt;&gt;MONTH(A1643),1,0)</x:f>
        <x:v>0</x:v>
      </x:c>
      <x:c r="AL1642" s="34">
        <x:f t="shared" si="960"/>
        <x:v>1.6131896215309827</x:v>
      </x:c>
      <x:c r="AM1642" s="35" t="str">
        <x:f t="shared" ref="AM1642:AM1656" si="980">IF(AK1642,AD1642/AL1642-1,"")</x:f>
      </x:c>
      <x:c r="AN1642" s="34">
        <x:f t="shared" si="961"/>
        <x:v>1.7021937297109389</x:v>
      </x:c>
      <x:c r="AO1642" s="35" t="n">
        <x:f t="shared" ref="AO1642:AO1656" si="981">AD1642/AN1642-1</x:f>
        <x:v>-0.02966984606210865</x:v>
      </x:c>
      <x:c r="AP1642" s="31" t="n">
        <x:f t="shared" ref="AP1642:AP1656" si="982">IFERROR(SUM(Z1642:AC1642)/AD1642,0)</x:f>
        <x:v>1</x:v>
      </x:c>
      <x:c r="AQ1642" s="26" t="b">
        <x:f t="shared" ref="AQ1642:AQ1656" si="983">AND(B1642&gt;0,C1642&gt;0,D1642&gt;0,E1642&gt;0)</x:f>
        <x:v>1</x:v>
      </x:c>
    </x:row>
    <x:row r="1643">
      <x:c r="A1643" s="30" t="n">
        <x:f>'净值底稿'!A1605</x:f>
        <x:v>46246</x:v>
      </x:c>
      <x:c r="B1643" s="32" t="n">
        <x:f>'净值底稿'!F1605</x:f>
        <x:v>5.41105397198125</x:v>
      </x:c>
      <x:c r="C1643" s="32" t="n">
        <x:f>'净值底稿'!O1605</x:f>
        <x:v>2.0164201781621864</x:v>
      </x:c>
      <x:c r="D1643" s="32" t="n">
        <x:f>'净值底稿'!P1605</x:f>
        <x:v>1.7995</x:v>
      </x:c>
      <x:c r="E1643" s="32" t="n">
        <x:f>'净值底稿'!Q1605</x:f>
        <x:v>3.3079</x:v>
      </x:c>
      <x:c r="F1643" s="33" t="n">
        <x:f t="shared" ref="F1643:F1656" si="984">IFERROR(B1643/B1642-1,0)</x:f>
        <x:v>0.02041560222600114</x:v>
      </x:c>
      <x:c r="G1643" s="33" t="n">
        <x:f t="shared" ref="G1643:G1656" si="985">IFERROR(C1643/C1642-1,0)</x:f>
        <x:v>0.012483036725028152</x:v>
      </x:c>
      <x:c r="H1643" s="33" t="n">
        <x:f t="shared" ref="H1643:H1656" si="986">IFERROR(D1643/D1642-1,0)</x:f>
        <x:v>0.00005557408024903232</x:v>
      </x:c>
      <x:c r="I1643" s="33" t="n">
        <x:f t="shared" ref="I1643:I1656" si="987">IFERROR(E1643/E1642-1,0)</x:f>
        <x:v>0.008905968829109101</x:v>
      </x:c>
      <x:c r="J1643" s="34" t="n">
        <x:f t="shared" ref="J1643:J1656" si="988">Z1642*(1+F1643)</x:f>
        <x:v>0.14355785994177195</x:v>
      </x:c>
      <x:c r="K1643" s="34" t="n">
        <x:f t="shared" ref="K1643:K1656" si="989">AA1642*(1+G1643)</x:f>
        <x:v>0.16968595628772762</x:v>
      </x:c>
      <x:c r="L1643" s="34" t="n">
        <x:f t="shared" ref="L1643:L1656" si="990">AB1642*(1+H1643)</x:f>
        <x:v>1.182500234298603</x:v>
      </x:c>
      <x:c r="M1643" s="34" t="n">
        <x:f t="shared" ref="M1643:M1656" si="991">AC1642*(1+I1643)</x:f>
        <x:v>0.1624094750125794</x:v>
      </x:c>
      <x:c r="N1643" s="34">
        <x:f t="shared" si="962"/>
        <x:v>1.6581535255406821</x:v>
      </x:c>
      <x:c r="O1643" s="35">
        <x:f t="shared" si="963"/>
        <x:v>0.18891122649656863</x:v>
      </x:c>
      <x:c r="P1643" s="26" t="b">
        <x:f t="shared" si="964"/>
        <x:v>0</x:v>
      </x:c>
      <x:c r="Q1643" s="26" t="b">
        <x:f t="shared" si="965"/>
        <x:v>0</x:v>
      </x:c>
      <x:c r="R1643" s="26" t="b">
        <x:f t="shared" si="966"/>
        <x:v>0</x:v>
      </x:c>
      <x:c r="S1643" s="26" t="b">
        <x:f t="shared" ref="S1643:S1656" si="992">AND(OR(P1643,Q1643,R1643),A1643-AH1642&gt;$E$8)</x:f>
        <x:v>0</x:v>
      </x:c>
      <x:c r="T1643" s="26" t="str">
        <x:f t="shared" ref="T1643:T1656" si="993">IF(NOT(OR(P1643,Q1643,R1643)),"不调",IF(NOT(S1643),"间隔规则跳过",IF(P1643,"年末+季度",IF(AND(Q1643,R1643),"季度+动态",IF(Q1643,"季度","动态")))))</x:f>
        <x:v>不调</x:v>
      </x:c>
      <x:c r="U1643" s="34">
        <x:f t="shared" si="967"/>
        <x:v>0.14355785994177195</x:v>
      </x:c>
      <x:c r="V1643" s="34">
        <x:f t="shared" si="968"/>
        <x:v>0.16968595628772762</x:v>
      </x:c>
      <x:c r="W1643" s="34">
        <x:f t="shared" si="969"/>
        <x:v>1.1825002342986031</x:v>
      </x:c>
      <x:c r="X1643" s="34">
        <x:f t="shared" si="970"/>
        <x:v>0.16240947501257941</x:v>
      </x:c>
      <x:c r="Y1643" s="34" t="n">
        <x:f t="shared" ref="Y1643:Y1656" si="994">POWER(1-$H$5,(A1643-A1642)/$H$8)</x:f>
        <x:v>0.9999862671029998</x:v>
      </x:c>
      <x:c r="Z1643" s="34">
        <x:f t="shared" si="971"/>
        <x:v>0.1435558884764678</x:v>
      </x:c>
      <x:c r="AA1643" s="34">
        <x:f t="shared" si="972"/>
        <x:v>0.16968362600796752</x:v>
      </x:c>
      <x:c r="AB1643" s="34">
        <x:f t="shared" si="973"/>
        <x:v>1.1824839951446826</x:v>
      </x:c>
      <x:c r="AC1643" s="34">
        <x:f t="shared" si="974"/>
        <x:v>0.16240724465998721</x:v>
      </x:c>
      <x:c r="AD1643" s="34">
        <x:f t="shared" si="975"/>
        <x:v>1.6581307542891051</x:v>
      </x:c>
      <x:c r="AE1643" s="34" t="n">
        <x:f t="shared" ref="AE1643:AE1656" si="995">MAX(AE1642,AD1643)</x:f>
        <x:v>1.7021937297109389</x:v>
      </x:c>
      <x:c r="AF1643" s="33">
        <x:f t="shared" si="976"/>
        <x:v>-2.5885993264301632E-2</x:v>
      </x:c>
      <x:c r="AG1643" s="33" t="n">
        <x:f t="shared" ref="AG1643:AG1656" si="996">AD1643/AD1642-1</x:f>
        <x:v>0.003899551902464271</x:v>
      </x:c>
      <x:c r="AH1643" s="30" t="n">
        <x:f t="shared" ref="AH1643:AH1656" si="997">IF(OR(T1643="年末+季度",T1643="季度+动态",T1643="季度",T1643="动态"),A1643,AH1642)</x:f>
        <x:v>46203</x:v>
      </x:c>
      <x:c r="AI1643" s="36">
        <x:f t="shared" si="977"/>
        <x:v>2026</x:v>
      </x:c>
      <x:c r="AJ1643" s="36">
        <x:f t="shared" si="978"/>
        <x:v>8</x:v>
      </x:c>
      <x:c r="AK1643" s="26">
        <x:f t="shared" si="979"/>
        <x:v>0</x:v>
      </x:c>
      <x:c r="AL1643" s="34" t="n">
        <x:f t="shared" ref="AL1643:AL1656" si="998">IF(AK1642,AD1642,AL1642)</x:f>
        <x:v>1.6131896215309827</x:v>
      </x:c>
      <x:c r="AM1643" s="35" t="str">
        <x:f t="shared" si="980"/>
      </x:c>
      <x:c r="AN1643" s="34" t="n">
        <x:f t="shared" ref="AN1643:AN1656" si="999">IF(AI1643&lt;&gt;AI1642,AD1643,MAX(AN1642,AD1643))</x:f>
        <x:v>1.7021937297109389</x:v>
      </x:c>
      <x:c r="AO1643" s="35">
        <x:f t="shared" si="981"/>
        <x:v>-2.5885993264301632E-2</x:v>
      </x:c>
      <x:c r="AP1643" s="31">
        <x:f t="shared" si="982"/>
        <x:v>1</x:v>
      </x:c>
      <x:c r="AQ1643" s="26" t="b">
        <x:f t="shared" si="983"/>
        <x:v>1</x:v>
      </x:c>
    </x:row>
    <x:row r="1644">
      <x:c r="A1644" s="30" t="n">
        <x:f>'净值底稿'!A1606</x:f>
        <x:v>46247</x:v>
      </x:c>
      <x:c r="B1644" s="32" t="n">
        <x:f>'净值底稿'!F1606</x:f>
        <x:v>5.3738978612478006</x:v>
      </x:c>
      <x:c r="C1644" s="32" t="n">
        <x:f>'净值底稿'!O1606</x:f>
        <x:v>1.9981191910694749</x:v>
      </x:c>
      <x:c r="D1644" s="32" t="n">
        <x:f>'净值底稿'!P1606</x:f>
        <x:v>1.801</x:v>
      </x:c>
      <x:c r="E1644" s="32" t="n">
        <x:f>'净值底稿'!Q1606</x:f>
        <x:v>3.2873</x:v>
      </x:c>
      <x:c r="F1644" s="33">
        <x:f t="shared" si="984"/>
        <x:v>-6.8667048833455091E-3</x:v>
      </x:c>
      <x:c r="G1644" s="33">
        <x:f t="shared" si="985"/>
        <x:v>-9.0759789506725808E-3</x:v>
      </x:c>
      <x:c r="H1644" s="33">
        <x:f t="shared" si="986"/>
        <x:v>8.3356487913310851E-4</x:v>
      </x:c>
      <x:c r="I1644" s="33">
        <x:f t="shared" si="987"/>
        <x:v>-6.2275159466731456E-3</x:v>
      </x:c>
      <x:c r="J1644" s="34">
        <x:f t="shared" si="988"/>
        <x:v>0.14257013255603343</x:v>
      </x:c>
      <x:c r="K1644" s="34">
        <x:f t="shared" si="989"/>
        <x:v>0.16814358099004542</x:v>
      </x:c>
      <x:c r="L1644" s="34">
        <x:f t="shared" si="990"/>
        <x:v>1.1834696722731721</x:v>
      </x:c>
      <x:c r="M1644" s="34">
        <x:f t="shared" si="991"/>
        <x:v>0.1613958509540119</x:v>
      </x:c>
      <x:c r="N1644" s="34">
        <x:f t="shared" si="962"/>
        <x:v>1.6555792367732629</x:v>
      </x:c>
      <x:c r="O1644" s="35">
        <x:f t="shared" si="963"/>
        <x:v>0.1876767397443703</x:v>
      </x:c>
      <x:c r="P1644" s="26" t="b">
        <x:f t="shared" si="964"/>
        <x:v>0</x:v>
      </x:c>
      <x:c r="Q1644" s="26" t="b">
        <x:f t="shared" si="965"/>
        <x:v>0</x:v>
      </x:c>
      <x:c r="R1644" s="26" t="b">
        <x:f t="shared" si="966"/>
        <x:v>0</x:v>
      </x:c>
      <x:c r="S1644" s="26" t="b">
        <x:f t="shared" si="992"/>
        <x:v>0</x:v>
      </x:c>
      <x:c r="T1644" s="26" t="str">
        <x:f t="shared" si="993"/>
        <x:v>不调</x:v>
      </x:c>
      <x:c r="U1644" s="34">
        <x:f t="shared" si="967"/>
        <x:v>0.14257013255603343</x:v>
      </x:c>
      <x:c r="V1644" s="34">
        <x:f t="shared" si="968"/>
        <x:v>0.16814358099004542</x:v>
      </x:c>
      <x:c r="W1644" s="34">
        <x:f t="shared" si="969"/>
        <x:v>1.1834696722731721</x:v>
      </x:c>
      <x:c r="X1644" s="34">
        <x:f t="shared" si="970"/>
        <x:v>0.1613958509540119</x:v>
      </x:c>
      <x:c r="Y1644" s="34">
        <x:f t="shared" si="994"/>
        <x:v>0.99998626710299976</x:v>
      </x:c>
      <x:c r="Z1644" s="34">
        <x:f t="shared" si="971"/>
        <x:v>0.14256817465508773</x:v>
      </x:c>
      <x:c r="AA1644" s="34">
        <x:f t="shared" si="972"/>
        <x:v>0.16814127189156644</x:v>
      </x:c>
      <x:c r="AB1644" s="34">
        <x:f t="shared" si="973"/>
        <x:v>1.1834534198060598</x:v>
      </x:c>
      <x:c r="AC1644" s="34">
        <x:f t="shared" si="974"/>
        <x:v>0.16139363452141448</x:v>
      </x:c>
      <x:c r="AD1644" s="34">
        <x:f t="shared" si="975"/>
        <x:v>1.6555565008741284</x:v>
      </x:c>
      <x:c r="AE1644" s="34">
        <x:f t="shared" si="995"/>
        <x:v>1.7021937297109389</x:v>
      </x:c>
      <x:c r="AF1644" s="33">
        <x:f t="shared" si="976"/>
        <x:v>-2.7398308443264074E-2</x:v>
      </x:c>
      <x:c r="AG1644" s="33">
        <x:f t="shared" si="996"/>
        <x:v>-1.5525032681034112E-3</x:v>
      </x:c>
      <x:c r="AH1644" s="30">
        <x:f t="shared" si="997"/>
        <x:v>46203</x:v>
      </x:c>
      <x:c r="AI1644" s="36">
        <x:f t="shared" si="977"/>
        <x:v>2026</x:v>
      </x:c>
      <x:c r="AJ1644" s="36">
        <x:f t="shared" si="978"/>
        <x:v>8</x:v>
      </x:c>
      <x:c r="AK1644" s="26">
        <x:f t="shared" si="979"/>
        <x:v>0</x:v>
      </x:c>
      <x:c r="AL1644" s="34">
        <x:f t="shared" si="998"/>
        <x:v>1.6131896215309827</x:v>
      </x:c>
      <x:c r="AM1644" s="35" t="str">
        <x:f t="shared" si="980"/>
      </x:c>
      <x:c r="AN1644" s="34">
        <x:f t="shared" si="999"/>
        <x:v>1.7021937297109389</x:v>
      </x:c>
      <x:c r="AO1644" s="35">
        <x:f t="shared" si="981"/>
        <x:v>-2.7398308443264074E-2</x:v>
      </x:c>
      <x:c r="AP1644" s="31">
        <x:f t="shared" si="982"/>
        <x:v>1</x:v>
      </x:c>
      <x:c r="AQ1644" s="26" t="b">
        <x:f t="shared" si="983"/>
        <x:v>1</x:v>
      </x:c>
    </x:row>
    <x:row r="1645">
      <x:c r="A1645" s="30" t="n">
        <x:f>'净值底稿'!A1607</x:f>
        <x:v>46248</x:v>
      </x:c>
      <x:c r="B1645" s="32" t="n">
        <x:f>'净值底稿'!F1607</x:f>
        <x:v>5.459880551126475</x:v>
      </x:c>
      <x:c r="C1645" s="32" t="n">
        <x:f>'净值底稿'!O1607</x:f>
        <x:v>2.01532551992641</x:v>
      </x:c>
      <x:c r="D1645" s="32" t="n">
        <x:f>'净值底稿'!P1607</x:f>
        <x:v>1.8013</x:v>
      </x:c>
      <x:c r="E1645" s="32" t="n">
        <x:f>'净值底稿'!Q1607</x:f>
        <x:v>3.2557</x:v>
      </x:c>
      <x:c r="F1645" s="33">
        <x:f t="shared" si="984"/>
        <x:v>1.6000060309800945E-2</x:v>
      </x:c>
      <x:c r="G1645" s="33">
        <x:f t="shared" si="985"/>
        <x:v>8.6112624981724561E-3</x:v>
      </x:c>
      <x:c r="H1645" s="33">
        <x:f t="shared" si="986"/>
        <x:v>1.6657412548592987E-4</x:v>
      </x:c>
      <x:c r="I1645" s="33">
        <x:f t="shared" si="987"/>
        <x:v>-9.6127521065920707E-3</x:v>
      </x:c>
      <x:c r="J1645" s="34">
        <x:f t="shared" si="988"/>
        <x:v>0.14484927404782735</x:v>
      </x:c>
      <x:c r="K1645" s="34">
        <x:f t="shared" si="989"/>
        <x:v>0.16958918052060132</x:v>
      </x:c>
      <x:c r="L1645" s="34">
        <x:f t="shared" si="990"/>
        <x:v>1.1836505525245173</x:v>
      </x:c>
      <x:c r="M1645" s="34">
        <x:f t="shared" si="991"/>
        <x:v>0.1598421975211782</x:v>
      </x:c>
      <x:c r="N1645" s="34">
        <x:f t="shared" si="962"/>
        <x:v>1.6579312046141241</x:v>
      </x:c>
      <x:c r="O1645" s="35">
        <x:f t="shared" si="963"/>
        <x:v>0.18965711827687856</x:v>
      </x:c>
      <x:c r="P1645" s="26" t="b">
        <x:f t="shared" si="964"/>
        <x:v>0</x:v>
      </x:c>
      <x:c r="Q1645" s="26" t="b">
        <x:f t="shared" si="965"/>
        <x:v>0</x:v>
      </x:c>
      <x:c r="R1645" s="26" t="b">
        <x:f t="shared" si="966"/>
        <x:v>0</x:v>
      </x:c>
      <x:c r="S1645" s="26" t="b">
        <x:f t="shared" si="992"/>
        <x:v>0</x:v>
      </x:c>
      <x:c r="T1645" s="26" t="str">
        <x:f t="shared" si="993"/>
        <x:v>不调</x:v>
      </x:c>
      <x:c r="U1645" s="34">
        <x:f t="shared" si="967"/>
        <x:v>0.14484927404782735</x:v>
      </x:c>
      <x:c r="V1645" s="34">
        <x:f t="shared" si="968"/>
        <x:v>0.16958918052060132</x:v>
      </x:c>
      <x:c r="W1645" s="34">
        <x:f t="shared" si="969"/>
        <x:v>1.1836505525245173</x:v>
      </x:c>
      <x:c r="X1645" s="34">
        <x:f t="shared" si="970"/>
        <x:v>0.1598421975211782</x:v>
      </x:c>
      <x:c r="Y1645" s="34">
        <x:f t="shared" si="994"/>
        <x:v>0.99998626710299976</x:v>
      </x:c>
      <x:c r="Z1645" s="34">
        <x:f t="shared" si="971"/>
        <x:v>0.14484728484766629</x:v>
      </x:c>
      <x:c r="AA1645" s="34">
        <x:f t="shared" si="972"/>
        <x:v>0.16958685156985287</x:v>
      </x:c>
      <x:c r="AB1645" s="34">
        <x:f t="shared" si="973"/>
        <x:v>1.1836342975733953</x:v>
      </x:c>
      <x:c r="AC1645" s="34">
        <x:f t="shared" si="974"/>
        <x:v>0.15984000242474336</x:v>
      </x:c>
      <x:c r="AD1645" s="34">
        <x:f t="shared" si="975"/>
        <x:v>1.6579084364156578</x:v>
      </x:c>
      <x:c r="AE1645" s="34">
        <x:f t="shared" si="995"/>
        <x:v>1.7021937297109389</x:v>
      </x:c>
      <x:c r="AF1645" s="33">
        <x:f t="shared" si="976"/>
        <x:v>-2.6016599945296148E-2</x:v>
      </x:c>
      <x:c r="AG1645" s="33">
        <x:f t="shared" si="996"/>
        <x:v>1.4206313951155014E-3</x:v>
      </x:c>
      <x:c r="AH1645" s="30">
        <x:f t="shared" si="997"/>
        <x:v>46203</x:v>
      </x:c>
      <x:c r="AI1645" s="36">
        <x:f t="shared" si="977"/>
        <x:v>2026</x:v>
      </x:c>
      <x:c r="AJ1645" s="36">
        <x:f t="shared" si="978"/>
        <x:v>8</x:v>
      </x:c>
      <x:c r="AK1645" s="26">
        <x:f t="shared" si="979"/>
        <x:v>0</x:v>
      </x:c>
      <x:c r="AL1645" s="34">
        <x:f t="shared" si="998"/>
        <x:v>1.6131896215309827</x:v>
      </x:c>
      <x:c r="AM1645" s="35" t="str">
        <x:f t="shared" si="980"/>
      </x:c>
      <x:c r="AN1645" s="34">
        <x:f t="shared" si="999"/>
        <x:v>1.7021937297109389</x:v>
      </x:c>
      <x:c r="AO1645" s="35">
        <x:f t="shared" si="981"/>
        <x:v>-2.6016599945296148E-2</x:v>
      </x:c>
      <x:c r="AP1645" s="31">
        <x:f t="shared" si="982"/>
        <x:v>1</x:v>
      </x:c>
      <x:c r="AQ1645" s="26" t="b">
        <x:f t="shared" si="983"/>
        <x:v>1</x:v>
      </x:c>
    </x:row>
    <x:row r="1646">
      <x:c r="A1646" s="30" t="n">
        <x:f>'净值底稿'!A1608</x:f>
        <x:v>46251</x:v>
      </x:c>
      <x:c r="B1646" s="32" t="n">
        <x:f>'净值底稿'!F1608</x:f>
        <x:v>5.67363660878585</x:v>
      </x:c>
      <x:c r="C1646" s="32" t="n">
        <x:f>'净值底稿'!O1608</x:f>
        <x:v>2.066645279438097</x:v>
      </x:c>
      <x:c r="D1646" s="32" t="n">
        <x:f>'净值底稿'!P1608</x:f>
        <x:v>1.8018</x:v>
      </x:c>
      <x:c r="E1646" s="32" t="n">
        <x:f>'净值底稿'!Q1608</x:f>
        <x:v>3.2962</x:v>
      </x:c>
      <x:c r="F1646" s="33">
        <x:f t="shared" si="984"/>
        <x:v>3.9150317604525808E-2</x:v>
      </x:c>
      <x:c r="G1646" s="33">
        <x:f t="shared" si="985"/>
        <x:v>2.546474949295563E-2</x:v>
      </x:c>
      <x:c r="H1646" s="33">
        <x:f t="shared" si="986"/>
        <x:v>2.7757730527966373E-4</x:v>
      </x:c>
      <x:c r="I1646" s="33">
        <x:f t="shared" si="987"/>
        <x:v>1.2439721104524404E-2</x:v>
      </x:c>
      <x:c r="J1646" s="34">
        <x:f t="shared" si="988"/>
        <x:v>0.15051810205360563</x:v>
      </x:c>
      <x:c r="K1646" s="34">
        <x:f t="shared" si="989"/>
        <x:v>0.17390533826237822</x:v>
      </x:c>
      <x:c r="L1646" s="34">
        <x:f t="shared" si="990"/>
        <x:v>1.1839628475921524</x:v>
      </x:c>
      <x:c r="M1646" s="34">
        <x:f t="shared" si="991"/>
        <x:v>0.16182836747625368</x:v>
      </x:c>
      <x:c r="N1646" s="34">
        <x:f t="shared" si="962"/>
        <x:v>1.67021465538439</x:v>
      </x:c>
      <x:c r="O1646" s="35">
        <x:f t="shared" si="963"/>
        <x:v>0.19424056618717656</x:v>
      </x:c>
      <x:c r="P1646" s="26" t="b">
        <x:f t="shared" si="964"/>
        <x:v>0</x:v>
      </x:c>
      <x:c r="Q1646" s="26" t="b">
        <x:f t="shared" si="965"/>
        <x:v>0</x:v>
      </x:c>
      <x:c r="R1646" s="26" t="b">
        <x:f t="shared" si="966"/>
        <x:v>0</x:v>
      </x:c>
      <x:c r="S1646" s="26" t="b">
        <x:f t="shared" si="992"/>
        <x:v>0</x:v>
      </x:c>
      <x:c r="T1646" s="26" t="str">
        <x:f t="shared" si="993"/>
        <x:v>不调</x:v>
      </x:c>
      <x:c r="U1646" s="34">
        <x:f t="shared" si="967"/>
        <x:v>0.15051810205360563</x:v>
      </x:c>
      <x:c r="V1646" s="34">
        <x:f t="shared" si="968"/>
        <x:v>0.17390533826237822</x:v>
      </x:c>
      <x:c r="W1646" s="34">
        <x:f t="shared" si="969"/>
        <x:v>1.1839628475921524</x:v>
      </x:c>
      <x:c r="X1646" s="34">
        <x:f t="shared" si="970"/>
        <x:v>0.16182836747625368</x:v>
      </x:c>
      <x:c r="Y1646" s="34">
        <x:f t="shared" si="994"/>
        <x:v>0.99995880187477393</x:v>
      </x:c>
      <x:c r="Z1646" s="34">
        <x:f t="shared" si="971"/>
        <x:v>0.15051190098998843</x:v>
      </x:c>
      <x:c r="AA1646" s="34">
        <x:f t="shared" si="972"/>
        <x:v>0.17389817368847502</x:v>
      </x:c>
      <x:c r="AB1646" s="34">
        <x:f t="shared" si="973"/>
        <x:v>1.1839140705424942</x:v>
      </x:c>
      <x:c r="AC1646" s="34">
        <x:f t="shared" si="974"/>
        <x:v>0.16182170045090527</x:v>
      </x:c>
      <x:c r="AD1646" s="34">
        <x:f t="shared" si="975"/>
        <x:v>1.670145845671863</x:v>
      </x:c>
      <x:c r="AE1646" s="34">
        <x:f t="shared" si="995"/>
        <x:v>1.7021937297109389</x:v>
      </x:c>
      <x:c r="AF1646" s="33">
        <x:f t="shared" si="976"/>
        <x:v>-1.8827401064694382E-2</x:v>
      </x:c>
      <x:c r="AG1646" s="33">
        <x:f t="shared" si="996"/>
        <x:v>7.3812334791312217E-3</x:v>
      </x:c>
      <x:c r="AH1646" s="30">
        <x:f t="shared" si="997"/>
        <x:v>46203</x:v>
      </x:c>
      <x:c r="AI1646" s="36">
        <x:f t="shared" si="977"/>
        <x:v>2026</x:v>
      </x:c>
      <x:c r="AJ1646" s="36">
        <x:f t="shared" si="978"/>
        <x:v>8</x:v>
      </x:c>
      <x:c r="AK1646" s="26">
        <x:f t="shared" si="979"/>
        <x:v>0</x:v>
      </x:c>
      <x:c r="AL1646" s="34">
        <x:f t="shared" si="998"/>
        <x:v>1.6131896215309827</x:v>
      </x:c>
      <x:c r="AM1646" s="35" t="str">
        <x:f t="shared" si="980"/>
      </x:c>
      <x:c r="AN1646" s="34">
        <x:f t="shared" si="999"/>
        <x:v>1.7021937297109389</x:v>
      </x:c>
      <x:c r="AO1646" s="35">
        <x:f t="shared" si="981"/>
        <x:v>-1.8827401064694382E-2</x:v>
      </x:c>
      <x:c r="AP1646" s="31">
        <x:f t="shared" si="982"/>
        <x:v>1</x:v>
      </x:c>
      <x:c r="AQ1646" s="26" t="b">
        <x:f t="shared" si="983"/>
        <x:v>1</x:v>
      </x:c>
    </x:row>
    <x:row r="1647">
      <x:c r="A1647" s="30" t="n">
        <x:f>'净值底稿'!A1609</x:f>
        <x:v>46252</x:v>
      </x:c>
      <x:c r="B1647" s="32" t="n">
        <x:f>'净值底稿'!F1609</x:f>
        <x:v>5.597270524406525</x:v>
      </x:c>
      <x:c r="C1647" s="32" t="n">
        <x:f>'净值底稿'!O1609</x:f>
        <x:v>2.065545473964111</x:v>
      </x:c>
      <x:c r="D1647" s="32" t="n">
        <x:f>'净值底稿'!P1609</x:f>
        <x:v>1.8031</x:v>
      </x:c>
      <x:c r="E1647" s="32" t="n">
        <x:f>'净值底稿'!Q1609</x:f>
        <x:v>3.3055</x:v>
      </x:c>
      <x:c r="F1647" s="33">
        <x:f t="shared" si="984"/>
        <x:v>-1.3459812399875815E-2</x:v>
      </x:c>
      <x:c r="G1647" s="33">
        <x:f t="shared" si="985"/>
        <x:v>-5.3216944626566232E-4</x:v>
      </x:c>
      <x:c r="H1647" s="33">
        <x:f t="shared" si="986"/>
        <x:v>7.2150072150067857E-4</x:v>
      </x:c>
      <x:c r="I1647" s="33">
        <x:f t="shared" si="987"/>
        <x:v>2.8214307384260007E-3</x:v>
      </x:c>
      <x:c r="J1647" s="34">
        <x:f t="shared" si="988"/>
        <x:v>0.14848603903871449</x:v>
      </x:c>
      <x:c r="K1647" s="34">
        <x:f t="shared" si="989"/>
        <x:v>0.17380563039367661</x:v>
      </x:c>
      <x:c r="L1647" s="34">
        <x:f t="shared" si="990"/>
        <x:v>1.1847682653985854</x:v>
      </x:c>
      <x:c r="M1647" s="34">
        <x:f t="shared" si="991"/>
        <x:v>0.16227826917070182</x:v>
      </x:c>
      <x:c r="N1647" s="34">
        <x:f t="shared" si="962"/>
        <x:v>1.6693382040016784</x:v>
      </x:c>
      <x:c r="O1647" s="35">
        <x:f t="shared" si="963"/>
        <x:v>0.19306553259237996</x:v>
      </x:c>
      <x:c r="P1647" s="26" t="b">
        <x:f t="shared" si="964"/>
        <x:v>0</x:v>
      </x:c>
      <x:c r="Q1647" s="26" t="b">
        <x:f t="shared" si="965"/>
        <x:v>0</x:v>
      </x:c>
      <x:c r="R1647" s="26" t="b">
        <x:f t="shared" si="966"/>
        <x:v>0</x:v>
      </x:c>
      <x:c r="S1647" s="26" t="b">
        <x:f t="shared" si="992"/>
        <x:v>0</x:v>
      </x:c>
      <x:c r="T1647" s="26" t="str">
        <x:f t="shared" si="993"/>
        <x:v>不调</x:v>
      </x:c>
      <x:c r="U1647" s="34">
        <x:f t="shared" si="967"/>
        <x:v>0.14848603903871449</x:v>
      </x:c>
      <x:c r="V1647" s="34">
        <x:f t="shared" si="968"/>
        <x:v>0.17380563039367661</x:v>
      </x:c>
      <x:c r="W1647" s="34">
        <x:f t="shared" si="969"/>
        <x:v>1.1847682653985854</x:v>
      </x:c>
      <x:c r="X1647" s="34">
        <x:f t="shared" si="970"/>
        <x:v>0.16227826917070182</x:v>
      </x:c>
      <x:c r="Y1647" s="34">
        <x:f t="shared" si="994"/>
        <x:v>0.99998626710299976</x:v>
      </x:c>
      <x:c r="Z1647" s="34">
        <x:f t="shared" si="971"/>
        <x:v>0.14848399989523439</x:v>
      </x:c>
      <x:c r="AA1647" s="34">
        <x:f t="shared" si="972"/>
        <x:v>0.17380324353885634</x:v>
      </x:c>
      <x:c r="AB1647" s="34">
        <x:f t="shared" si="973"/>
        <x:v>1.1847519950980274</x:v>
      </x:c>
      <x:c r="AC1647" s="34">
        <x:f t="shared" si="974"/>
        <x:v>0.16227604061994591</x:v>
      </x:c>
      <x:c r="AD1647" s="34">
        <x:f t="shared" si="975"/>
        <x:v>1.6693152791520642</x:v>
      </x:c>
      <x:c r="AE1647" s="34">
        <x:f t="shared" si="995"/>
        <x:v>1.7021937297109389</x:v>
      </x:c>
      <x:c r="AF1647" s="33">
        <x:f t="shared" si="976"/>
        <x:v>-1.9315339955140121E-2</x:v>
      </x:c>
      <x:c r="AG1647" s="33">
        <x:f t="shared" si="996"/>
        <x:v>-4.9730179070950342E-4</x:v>
      </x:c>
      <x:c r="AH1647" s="30">
        <x:f t="shared" si="997"/>
        <x:v>46203</x:v>
      </x:c>
      <x:c r="AI1647" s="36">
        <x:f t="shared" si="977"/>
        <x:v>2026</x:v>
      </x:c>
      <x:c r="AJ1647" s="36">
        <x:f t="shared" si="978"/>
        <x:v>8</x:v>
      </x:c>
      <x:c r="AK1647" s="26">
        <x:f t="shared" si="979"/>
        <x:v>0</x:v>
      </x:c>
      <x:c r="AL1647" s="34">
        <x:f t="shared" si="998"/>
        <x:v>1.6131896215309827</x:v>
      </x:c>
      <x:c r="AM1647" s="35" t="str">
        <x:f t="shared" si="980"/>
      </x:c>
      <x:c r="AN1647" s="34">
        <x:f t="shared" si="999"/>
        <x:v>1.7021937297109389</x:v>
      </x:c>
      <x:c r="AO1647" s="35">
        <x:f t="shared" si="981"/>
        <x:v>-1.9315339955140121E-2</x:v>
      </x:c>
      <x:c r="AP1647" s="31">
        <x:f t="shared" si="982"/>
        <x:v>1</x:v>
      </x:c>
      <x:c r="AQ1647" s="26" t="b">
        <x:f t="shared" si="983"/>
        <x:v>1</x:v>
      </x:c>
    </x:row>
    <x:row r="1648">
      <x:c r="A1648" s="30" t="n">
        <x:f>'净值底稿'!A1610</x:f>
        <x:v>46253</x:v>
      </x:c>
      <x:c r="B1648" s="32" t="n">
        <x:f>'净值底稿'!F1610</x:f>
        <x:v>5.19069025618475</x:v>
      </x:c>
      <x:c r="C1648" s="32" t="n">
        <x:f>'净值底稿'!O1610</x:f>
        <x:v>1.9723380794069958</x:v>
      </x:c>
      <x:c r="D1648" s="32" t="n">
        <x:f>'净值底稿'!P1610</x:f>
        <x:v>1.8019</x:v>
      </x:c>
      <x:c r="E1648" s="32" t="n">
        <x:f>'净值底稿'!Q1610</x:f>
        <x:v>3.271</x:v>
      </x:c>
      <x:c r="F1648" s="33">
        <x:f t="shared" si="984"/>
        <x:v>-7.2639024047329692E-2</x:v>
      </x:c>
      <x:c r="G1648" s="33">
        <x:f t="shared" si="985"/>
        <x:v>-4.5124832995438791E-2</x:v>
      </x:c>
      <x:c r="H1648" s="33">
        <x:f t="shared" si="986"/>
        <x:v>-6.6552049248513878E-4</x:v>
      </x:c>
      <x:c r="I1648" s="33">
        <x:f t="shared" si="987"/>
        <x:v>-1.0437150204205103E-2</x:v>
      </x:c>
      <x:c r="J1648" s="34">
        <x:f t="shared" si="988"/>
        <x:v>0.13769826705620075</x:v>
      </x:c>
      <x:c r="K1648" s="34">
        <x:f t="shared" si="989"/>
        <x:v>0.16596040120009989</x:v>
      </x:c>
      <x:c r="L1648" s="34">
        <x:f t="shared" si="990"/>
        <x:v>1.1839635183667769</x:v>
      </x:c>
      <x:c r="M1648" s="34">
        <x:f t="shared" si="991"/>
        <x:v>0.16058234120945183</x:v>
      </x:c>
      <x:c r="N1648" s="34">
        <x:f t="shared" si="962"/>
        <x:v>1.6482045278325292</x:v>
      </x:c>
      <x:c r="O1648" s="35">
        <x:f t="shared" si="963"/>
        <x:v>0.18423603571555941</x:v>
      </x:c>
      <x:c r="P1648" s="26" t="b">
        <x:f t="shared" si="964"/>
        <x:v>0</x:v>
      </x:c>
      <x:c r="Q1648" s="26" t="b">
        <x:f t="shared" si="965"/>
        <x:v>0</x:v>
      </x:c>
      <x:c r="R1648" s="26" t="b">
        <x:f t="shared" si="966"/>
        <x:v>0</x:v>
      </x:c>
      <x:c r="S1648" s="26" t="b">
        <x:f t="shared" si="992"/>
        <x:v>0</x:v>
      </x:c>
      <x:c r="T1648" s="26" t="str">
        <x:f t="shared" si="993"/>
        <x:v>不调</x:v>
      </x:c>
      <x:c r="U1648" s="34">
        <x:f t="shared" si="967"/>
        <x:v>0.13769826705620075</x:v>
      </x:c>
      <x:c r="V1648" s="34">
        <x:f t="shared" si="968"/>
        <x:v>0.16596040120009989</x:v>
      </x:c>
      <x:c r="W1648" s="34">
        <x:f t="shared" si="969"/>
        <x:v>1.1839635183667769</x:v>
      </x:c>
      <x:c r="X1648" s="34">
        <x:f t="shared" si="970"/>
        <x:v>0.16058234120945183</x:v>
      </x:c>
      <x:c r="Y1648" s="34">
        <x:f t="shared" si="994"/>
        <x:v>0.99998626710299976</x:v>
      </x:c>
      <x:c r="Z1648" s="34">
        <x:f t="shared" si="971"/>
        <x:v>0.13769637606008217</x:v>
      </x:c>
      <x:c r="AA1648" s="34">
        <x:f t="shared" si="972"/>
        <x:v>0.16595812208300409</x:v>
      </x:c>
      <x:c r="AB1648" s="34">
        <x:f t="shared" si="973"/>
        <x:v>1.1839472591177271</x:v>
      </x:c>
      <x:c r="AC1648" s="34">
        <x:f t="shared" si="974"/>
        <x:v>0.16058013594869994</x:v>
      </x:c>
      <x:c r="AD1648" s="34">
        <x:f t="shared" si="975"/>
        <x:v>1.6481818932095134</x:v>
      </x:c>
      <x:c r="AE1648" s="34">
        <x:f t="shared" si="995"/>
        <x:v>1.7021937297109389</x:v>
      </x:c>
      <x:c r="AF1648" s="33">
        <x:f t="shared" si="976"/>
        <x:v>-3.1730722278361156E-2</x:v>
      </x:c>
      <x:c r="AG1648" s="33">
        <x:f t="shared" si="996"/>
        <x:v>-1.2659912843597576E-2</x:v>
      </x:c>
      <x:c r="AH1648" s="30">
        <x:f t="shared" si="997"/>
        <x:v>46203</x:v>
      </x:c>
      <x:c r="AI1648" s="36">
        <x:f t="shared" si="977"/>
        <x:v>2026</x:v>
      </x:c>
      <x:c r="AJ1648" s="36">
        <x:f t="shared" si="978"/>
        <x:v>8</x:v>
      </x:c>
      <x:c r="AK1648" s="26">
        <x:f t="shared" si="979"/>
        <x:v>0</x:v>
      </x:c>
      <x:c r="AL1648" s="34">
        <x:f t="shared" si="998"/>
        <x:v>1.6131896215309827</x:v>
      </x:c>
      <x:c r="AM1648" s="35" t="str">
        <x:f t="shared" si="980"/>
      </x:c>
      <x:c r="AN1648" s="34">
        <x:f t="shared" si="999"/>
        <x:v>1.7021937297109389</x:v>
      </x:c>
      <x:c r="AO1648" s="35">
        <x:f t="shared" si="981"/>
        <x:v>-3.1730722278361156E-2</x:v>
      </x:c>
      <x:c r="AP1648" s="31">
        <x:f t="shared" si="982"/>
        <x:v>1</x:v>
      </x:c>
      <x:c r="AQ1648" s="26" t="b">
        <x:f t="shared" si="983"/>
        <x:v>1</x:v>
      </x:c>
    </x:row>
    <x:row r="1649">
      <x:c r="A1649" s="30" t="n">
        <x:f>'净值底稿'!A1611</x:f>
        <x:v>46254</x:v>
      </x:c>
      <x:c r="B1649" s="32" t="n">
        <x:f>'净值底稿'!F1611</x:f>
        <x:v>5.217466273506201</x:v>
      </x:c>
      <x:c r="C1649" s="32" t="n">
        <x:f>'净值底稿'!O1611</x:f>
        <x:v>1.9880914195855153</x:v>
      </x:c>
      <x:c r="D1649" s="32" t="n">
        <x:f>'净值底稿'!P1611</x:f>
        <x:v>1.8014</x:v>
      </x:c>
      <x:c r="E1649" s="32" t="n">
        <x:f>'净值底稿'!Q1611</x:f>
        <x:v>3.35</x:v>
      </x:c>
      <x:c r="F1649" s="33">
        <x:f t="shared" si="984"/>
        <x:v>5.1584694905550954E-3</x:v>
      </x:c>
      <x:c r="G1649" s="33">
        <x:f t="shared" si="985"/>
        <x:v>7.9871399041566704E-3</x:v>
      </x:c>
      <x:c r="H1649" s="33">
        <x:f t="shared" si="986"/>
        <x:v>-2.7748487707424108E-4</x:v>
      </x:c>
      <x:c r="I1649" s="33">
        <x:f t="shared" si="987"/>
        <x:v>2.4151635585447861E-2</x:v>
      </x:c>
      <x:c r="J1649" s="34">
        <x:f t="shared" si="988"/>
        <x:v>0.1384066786149481</x:v>
      </x:c>
      <x:c r="K1649" s="34">
        <x:f t="shared" si="989"/>
        <x:v>0.16728365282231217</x:v>
      </x:c>
      <x:c r="L1649" s="34">
        <x:f t="shared" si="990"/>
        <x:v>1.1836187316580684</x:v>
      </x:c>
      <x:c r="M1649" s="34">
        <x:f t="shared" si="991"/>
        <x:v>0.16445840887439461</x:v>
      </x:c>
      <x:c r="N1649" s="34">
        <x:f t="shared" si="962"/>
        <x:v>1.6537674719697233</x:v>
      </x:c>
      <x:c r="O1649" s="35">
        <x:f t="shared" si="963"/>
        <x:v>0.18484480836545125</x:v>
      </x:c>
      <x:c r="P1649" s="26" t="b">
        <x:f t="shared" si="964"/>
        <x:v>0</x:v>
      </x:c>
      <x:c r="Q1649" s="26" t="b">
        <x:f t="shared" si="965"/>
        <x:v>0</x:v>
      </x:c>
      <x:c r="R1649" s="26" t="b">
        <x:f t="shared" si="966"/>
        <x:v>0</x:v>
      </x:c>
      <x:c r="S1649" s="26" t="b">
        <x:f t="shared" si="992"/>
        <x:v>0</x:v>
      </x:c>
      <x:c r="T1649" s="26" t="str">
        <x:f t="shared" si="993"/>
        <x:v>不调</x:v>
      </x:c>
      <x:c r="U1649" s="34">
        <x:f t="shared" si="967"/>
        <x:v>0.1384066786149481</x:v>
      </x:c>
      <x:c r="V1649" s="34">
        <x:f t="shared" si="968"/>
        <x:v>0.16728365282231217</x:v>
      </x:c>
      <x:c r="W1649" s="34">
        <x:f t="shared" si="969"/>
        <x:v>1.1836187316580684</x:v>
      </x:c>
      <x:c r="X1649" s="34">
        <x:f t="shared" si="970"/>
        <x:v>0.16445840887439461</x:v>
      </x:c>
      <x:c r="Y1649" s="34">
        <x:f t="shared" si="994"/>
        <x:v>0.99998626710299976</x:v>
      </x:c>
      <x:c r="Z1649" s="34">
        <x:f t="shared" si="971"/>
        <x:v>0.13840477789028655</x:v>
      </x:c>
      <x:c r="AA1649" s="34">
        <x:f t="shared" si="972"/>
        <x:v>0.16728135553313814</x:v>
      </x:c>
      <x:c r="AB1649" s="34">
        <x:f t="shared" si="973"/>
        <x:v>1.1836024771439391</x:v>
      </x:c>
      <x:c r="AC1649" s="34">
        <x:f t="shared" si="974"/>
        <x:v>0.16445615038400471</x:v>
      </x:c>
      <x:c r="AD1649" s="34">
        <x:f t="shared" si="975"/>
        <x:v>1.6537447609513685</x:v>
      </x:c>
      <x:c r="AE1649" s="34">
        <x:f t="shared" si="995"/>
        <x:v>1.7021937297109389</x:v>
      </x:c>
      <x:c r="AF1649" s="33">
        <x:f t="shared" si="976"/>
        <x:v>-2.8462664333628984E-2</x:v>
      </x:c>
      <x:c r="AG1649" s="33">
        <x:f t="shared" si="996"/>
        <x:v>3.3751540195738894E-3</x:v>
      </x:c>
      <x:c r="AH1649" s="30">
        <x:f t="shared" si="997"/>
        <x:v>46203</x:v>
      </x:c>
      <x:c r="AI1649" s="36">
        <x:f t="shared" si="977"/>
        <x:v>2026</x:v>
      </x:c>
      <x:c r="AJ1649" s="36">
        <x:f t="shared" si="978"/>
        <x:v>8</x:v>
      </x:c>
      <x:c r="AK1649" s="26">
        <x:f t="shared" si="979"/>
        <x:v>0</x:v>
      </x:c>
      <x:c r="AL1649" s="34">
        <x:f t="shared" si="998"/>
        <x:v>1.6131896215309827</x:v>
      </x:c>
      <x:c r="AM1649" s="35" t="str">
        <x:f t="shared" si="980"/>
      </x:c>
      <x:c r="AN1649" s="34">
        <x:f t="shared" si="999"/>
        <x:v>1.7021937297109389</x:v>
      </x:c>
      <x:c r="AO1649" s="35">
        <x:f t="shared" si="981"/>
        <x:v>-2.8462664333628984E-2</x:v>
      </x:c>
      <x:c r="AP1649" s="31">
        <x:f t="shared" si="982"/>
        <x:v>1</x:v>
      </x:c>
      <x:c r="AQ1649" s="26" t="b">
        <x:f t="shared" si="983"/>
        <x:v>1</x:v>
      </x:c>
    </x:row>
    <x:row r="1650">
      <x:c r="A1650" s="30" t="n">
        <x:f>'净值底稿'!A1612</x:f>
        <x:v>46255</x:v>
      </x:c>
      <x:c r="B1650" s="32" t="n">
        <x:f>'净值底稿'!F1612</x:f>
        <x:v>5.3115524784264</x:v>
      </x:c>
      <x:c r="C1650" s="32" t="n">
        <x:f>'净值底稿'!O1612</x:f>
        <x:v>1.9964513362343541</x:v>
      </x:c>
      <x:c r="D1650" s="32" t="n">
        <x:f>'净值底稿'!P1612</x:f>
        <x:v>1.8011</x:v>
      </x:c>
      <x:c r="E1650" s="32" t="n">
        <x:f>'净值底稿'!Q1612</x:f>
        <x:v>3.4021</x:v>
      </x:c>
      <x:c r="F1650" s="33">
        <x:f t="shared" si="984"/>
        <x:v>1.8032930159598726E-2</x:v>
      </x:c>
      <x:c r="G1650" s="33">
        <x:f t="shared" si="985"/>
        <x:v>4.2049960914682938E-3</x:v>
      </x:c>
      <x:c r="H1650" s="33">
        <x:f t="shared" si="986"/>
        <x:v>-1.665371377816971E-4</x:v>
      </x:c>
      <x:c r="I1650" s="33">
        <x:f t="shared" si="987"/>
        <x:v>1.555223880597012E-2</x:v>
      </x:c>
      <x:c r="J1650" s="34">
        <x:f t="shared" si="988"/>
        <x:v>0.14090062158373687</x:v>
      </x:c>
      <x:c r="K1650" s="34">
        <x:f t="shared" si="989"/>
        <x:v>0.16798477297933051</x:v>
      </x:c>
      <x:c r="L1650" s="34">
        <x:f t="shared" si="990"/>
        <x:v>1.1834053633751243</x:v>
      </x:c>
      <x:c r="M1650" s="34">
        <x:f t="shared" si="991"/>
        <x:v>0.16701381170788729</x:v>
      </x:c>
      <x:c r="N1650" s="34">
        <x:f t="shared" si="962"/>
        <x:v>1.6593045696460789</x:v>
      </x:c>
      <x:c r="O1650" s="35">
        <x:f t="shared" si="963"/>
        <x:v>0.18615352492457191</x:v>
      </x:c>
      <x:c r="P1650" s="26" t="b">
        <x:f t="shared" si="964"/>
        <x:v>0</x:v>
      </x:c>
      <x:c r="Q1650" s="26" t="b">
        <x:f t="shared" si="965"/>
        <x:v>0</x:v>
      </x:c>
      <x:c r="R1650" s="26" t="b">
        <x:f t="shared" si="966"/>
        <x:v>0</x:v>
      </x:c>
      <x:c r="S1650" s="26" t="b">
        <x:f t="shared" si="992"/>
        <x:v>0</x:v>
      </x:c>
      <x:c r="T1650" s="26" t="str">
        <x:f t="shared" si="993"/>
        <x:v>不调</x:v>
      </x:c>
      <x:c r="U1650" s="34">
        <x:f t="shared" si="967"/>
        <x:v>0.14090062158373687</x:v>
      </x:c>
      <x:c r="V1650" s="34">
        <x:f t="shared" si="968"/>
        <x:v>0.16798477297933051</x:v>
      </x:c>
      <x:c r="W1650" s="34">
        <x:f t="shared" si="969"/>
        <x:v>1.1834053633751243</x:v>
      </x:c>
      <x:c r="X1650" s="34">
        <x:f t="shared" si="970"/>
        <x:v>0.16701381170788729</x:v>
      </x:c>
      <x:c r="Y1650" s="34">
        <x:f t="shared" si="994"/>
        <x:v>0.99998626710299976</x:v>
      </x:c>
      <x:c r="Z1650" s="34">
        <x:f t="shared" si="971"/>
        <x:v>0.1408986866100134</x:v>
      </x:c>
      <x:c r="AA1650" s="34">
        <x:f t="shared" si="972"/>
        <x:v>0.16798246606174558</x:v>
      </x:c>
      <x:c r="AB1650" s="34">
        <x:f t="shared" si="973"/>
        <x:v>1.1833891117911595</x:v>
      </x:c>
      <x:c r="AC1650" s="34">
        <x:f t="shared" si="974"/>
        <x:v>0.16701151812441348</x:v>
      </x:c>
      <x:c r="AD1650" s="34">
        <x:f t="shared" si="975"/>
        <x:v>1.6592817825873318</x:v>
      </x:c>
      <x:c r="AE1650" s="34">
        <x:f t="shared" si="995"/>
        <x:v>1.7021937297109389</x:v>
      </x:c>
      <x:c r="AF1650" s="33">
        <x:f t="shared" si="976"/>
        <x:v>-2.5209790386722997E-2</x:v>
      </x:c>
      <x:c r="AG1650" s="33">
        <x:f t="shared" si="996"/>
        <x:v>3.348171838064129E-3</x:v>
      </x:c>
      <x:c r="AH1650" s="30">
        <x:f t="shared" si="997"/>
        <x:v>46203</x:v>
      </x:c>
      <x:c r="AI1650" s="36">
        <x:f t="shared" si="977"/>
        <x:v>2026</x:v>
      </x:c>
      <x:c r="AJ1650" s="36">
        <x:f t="shared" si="978"/>
        <x:v>8</x:v>
      </x:c>
      <x:c r="AK1650" s="26">
        <x:f t="shared" si="979"/>
        <x:v>0</x:v>
      </x:c>
      <x:c r="AL1650" s="34">
        <x:f t="shared" si="998"/>
        <x:v>1.6131896215309827</x:v>
      </x:c>
      <x:c r="AM1650" s="35" t="str">
        <x:f t="shared" si="980"/>
      </x:c>
      <x:c r="AN1650" s="34">
        <x:f t="shared" si="999"/>
        <x:v>1.7021937297109389</x:v>
      </x:c>
      <x:c r="AO1650" s="35">
        <x:f t="shared" si="981"/>
        <x:v>-2.5209790386722997E-2</x:v>
      </x:c>
      <x:c r="AP1650" s="31">
        <x:f t="shared" si="982"/>
        <x:v>1</x:v>
      </x:c>
      <x:c r="AQ1650" s="26" t="b">
        <x:f t="shared" si="983"/>
        <x:v>1</x:v>
      </x:c>
    </x:row>
    <x:row r="1651">
      <x:c r="A1651" s="30" t="n">
        <x:f>'净值底稿'!A1613</x:f>
        <x:v>46258</x:v>
      </x:c>
      <x:c r="B1651" s="32" t="n">
        <x:f>'净值底稿'!F1613</x:f>
        <x:v>5.102967191627299</x:v>
      </x:c>
      <x:c r="C1651" s="32" t="n">
        <x:f>'净值底稿'!O1613</x:f>
        <x:v>1.968068898624158</x:v>
      </x:c>
      <x:c r="D1651" s="32" t="n">
        <x:f>'净值底稿'!P1613</x:f>
        <x:v>1.8024</x:v>
      </x:c>
      <x:c r="E1651" s="32" t="n">
        <x:f>'净值底稿'!Q1613</x:f>
        <x:v>3.4737</x:v>
      </x:c>
      <x:c r="F1651" s="33">
        <x:f t="shared" si="984"/>
        <x:v>-3.9270116909566055E-2</x:v>
      </x:c>
      <x:c r="G1651" s="33">
        <x:f t="shared" si="985"/>
        <x:v>-1.4216443494049935E-2</x:v>
      </x:c>
      <x:c r="H1651" s="33">
        <x:f t="shared" si="986"/>
        <x:v>7.2178113375165331E-4</x:v>
      </x:c>
      <x:c r="I1651" s="33">
        <x:f t="shared" si="987"/>
        <x:v>2.1045824637723864E-2</x:v>
      </x:c>
      <x:c r="J1651" s="34">
        <x:f t="shared" si="988"/>
        <x:v>0.13536557871443386</x:v>
      </x:c>
      <x:c r="K1651" s="34">
        <x:f t="shared" si="989"/>
        <x:v>0.16559435282498761</x:v>
      </x:c>
      <x:c r="L1651" s="34">
        <x:f t="shared" si="990"/>
        <x:v>1.1842432597259374</x:v>
      </x:c>
      <x:c r="M1651" s="34">
        <x:f t="shared" si="991"/>
        <x:v>0.17052641324733991</x:v>
      </x:c>
      <x:c r="N1651" s="34">
        <x:f t="shared" si="962"/>
        <x:v>1.6557296045126988</x:v>
      </x:c>
      <x:c r="O1651" s="35">
        <x:f t="shared" si="963"/>
        <x:v>0.1817687687163132</x:v>
      </x:c>
      <x:c r="P1651" s="26" t="b">
        <x:f t="shared" si="964"/>
        <x:v>0</x:v>
      </x:c>
      <x:c r="Q1651" s="26" t="b">
        <x:f t="shared" si="965"/>
        <x:v>0</x:v>
      </x:c>
      <x:c r="R1651" s="26" t="b">
        <x:f t="shared" si="966"/>
        <x:v>0</x:v>
      </x:c>
      <x:c r="S1651" s="26" t="b">
        <x:f t="shared" si="992"/>
        <x:v>0</x:v>
      </x:c>
      <x:c r="T1651" s="26" t="str">
        <x:f t="shared" si="993"/>
        <x:v>不调</x:v>
      </x:c>
      <x:c r="U1651" s="34">
        <x:f t="shared" si="967"/>
        <x:v>0.13536557871443386</x:v>
      </x:c>
      <x:c r="V1651" s="34">
        <x:f t="shared" si="968"/>
        <x:v>0.16559435282498761</x:v>
      </x:c>
      <x:c r="W1651" s="34">
        <x:f t="shared" si="969"/>
        <x:v>1.1842432597259374</x:v>
      </x:c>
      <x:c r="X1651" s="34">
        <x:f t="shared" si="970"/>
        <x:v>0.17052641324733991</x:v>
      </x:c>
      <x:c r="Y1651" s="34">
        <x:f t="shared" si="994"/>
        <x:v>0.99995880187477393</x:v>
      </x:c>
      <x:c r="Z1651" s="34">
        <x:f t="shared" si="971"/>
        <x:v>0.13536000190637068</x:v>
      </x:c>
      <x:c r="AA1651" s="34">
        <x:f t="shared" si="972"/>
        <x:v>0.16558753064810319</x:v>
      </x:c>
      <x:c r="AB1651" s="34">
        <x:f t="shared" si="973"/>
        <x:v>1.184194471123825</x:v>
      </x:c>
      <x:c r="AC1651" s="34">
        <x:f t="shared" si="974"/>
        <x:v>0.1705193878788126</x:v>
      </x:c>
      <x:c r="AD1651" s="34">
        <x:f t="shared" si="975"/>
        <x:v>1.6556613915571115</x:v>
      </x:c>
      <x:c r="AE1651" s="34">
        <x:f t="shared" si="995"/>
        <x:v>1.7021937297109389</x:v>
      </x:c>
      <x:c r="AF1651" s="33">
        <x:f t="shared" si="976"/>
        <x:v>-2.7336687558900508E-2</x:v>
      </x:c>
      <x:c r="AG1651" s="33">
        <x:f t="shared" si="996"/>
        <x:v>-2.1819024762479433E-3</x:v>
      </x:c>
      <x:c r="AH1651" s="30">
        <x:f t="shared" si="997"/>
        <x:v>46203</x:v>
      </x:c>
      <x:c r="AI1651" s="36">
        <x:f t="shared" si="977"/>
        <x:v>2026</x:v>
      </x:c>
      <x:c r="AJ1651" s="36">
        <x:f t="shared" si="978"/>
        <x:v>8</x:v>
      </x:c>
      <x:c r="AK1651" s="26">
        <x:f t="shared" si="979"/>
        <x:v>0</x:v>
      </x:c>
      <x:c r="AL1651" s="34">
        <x:f t="shared" si="998"/>
        <x:v>1.6131896215309827</x:v>
      </x:c>
      <x:c r="AM1651" s="35" t="str">
        <x:f t="shared" si="980"/>
      </x:c>
      <x:c r="AN1651" s="34">
        <x:f t="shared" si="999"/>
        <x:v>1.7021937297109389</x:v>
      </x:c>
      <x:c r="AO1651" s="35">
        <x:f t="shared" si="981"/>
        <x:v>-2.7336687558900508E-2</x:v>
      </x:c>
      <x:c r="AP1651" s="31">
        <x:f t="shared" si="982"/>
        <x:v>1</x:v>
      </x:c>
      <x:c r="AQ1651" s="26" t="b">
        <x:f t="shared" si="983"/>
        <x:v>1</x:v>
      </x:c>
    </x:row>
    <x:row r="1652">
      <x:c r="A1652" s="30" t="n">
        <x:f>'净值底稿'!A1614</x:f>
        <x:v>46259</x:v>
      </x:c>
      <x:c r="B1652" s="32" t="n">
        <x:f>'净值底稿'!F1614</x:f>
        <x:v>5.086138459197225</x:v>
      </x:c>
      <x:c r="C1652" s="32" t="n">
        <x:f>'净值底稿'!O1614</x:f>
        <x:v>1.9744508571455566</x:v>
      </x:c>
      <x:c r="D1652" s="32" t="n">
        <x:f>'净值底稿'!P1614</x:f>
        <x:v>1.8022</x:v>
      </x:c>
      <x:c r="E1652" s="32" t="n">
        <x:f>'净值底稿'!Q1614</x:f>
        <x:v>3.4614</x:v>
      </x:c>
      <x:c r="F1652" s="33">
        <x:f t="shared" si="984"/>
        <x:v>-3.2978327702529731E-3</x:v>
      </x:c>
      <x:c r="G1652" s="33">
        <x:f t="shared" si="985"/>
        <x:v>3.2427515753439273E-3</x:v>
      </x:c>
      <x:c r="H1652" s="33">
        <x:f t="shared" si="986"/>
        <x:v>-1.1096316023073705E-4</x:v>
      </x:c>
      <x:c r="I1652" s="33">
        <x:f t="shared" si="987"/>
        <x:v>-3.5408929959409585E-3</x:v>
      </x:c>
      <x:c r="J1652" s="34">
        <x:f t="shared" si="988"/>
        <x:v>0.13491360725630236</x:v>
      </x:c>
      <x:c r="K1652" s="34">
        <x:f t="shared" si="989"/>
        <x:v>0.16612448987396963</x:v>
      </x:c>
      <x:c r="L1652" s="34">
        <x:f t="shared" si="990"/>
        <x:v>1.1840630691629814</x:v>
      </x:c>
      <x:c r="M1652" s="34">
        <x:f t="shared" si="991"/>
        <x:v>0.16991559697260036</x:v>
      </x:c>
      <x:c r="N1652" s="34">
        <x:f t="shared" si="962"/>
        <x:v>1.6550167632658537</x:v>
      </x:c>
      <x:c r="O1652" s="35">
        <x:f t="shared" si="963"/>
        <x:v>0.18189428881447209</x:v>
      </x:c>
      <x:c r="P1652" s="26" t="b">
        <x:f t="shared" si="964"/>
        <x:v>0</x:v>
      </x:c>
      <x:c r="Q1652" s="26" t="b">
        <x:f t="shared" si="965"/>
        <x:v>0</x:v>
      </x:c>
      <x:c r="R1652" s="26" t="b">
        <x:f t="shared" si="966"/>
        <x:v>0</x:v>
      </x:c>
      <x:c r="S1652" s="26" t="b">
        <x:f t="shared" si="992"/>
        <x:v>0</x:v>
      </x:c>
      <x:c r="T1652" s="26" t="str">
        <x:f t="shared" si="993"/>
        <x:v>不调</x:v>
      </x:c>
      <x:c r="U1652" s="34">
        <x:f t="shared" si="967"/>
        <x:v>0.13491360725630236</x:v>
      </x:c>
      <x:c r="V1652" s="34">
        <x:f t="shared" si="968"/>
        <x:v>0.16612448987396963</x:v>
      </x:c>
      <x:c r="W1652" s="34">
        <x:f t="shared" si="969"/>
        <x:v>1.1840630691629814</x:v>
      </x:c>
      <x:c r="X1652" s="34">
        <x:f t="shared" si="970"/>
        <x:v>0.16991559697260036</x:v>
      </x:c>
      <x:c r="Y1652" s="34">
        <x:f t="shared" si="994"/>
        <x:v>0.99998626710299976</x:v>
      </x:c>
      <x:c r="Z1652" s="34">
        <x:f t="shared" si="971"/>
        <x:v>0.13491175450162998</x:v>
      </x:c>
      <x:c r="AA1652" s="34">
        <x:f t="shared" si="972"/>
        <x:v>0.16612220850346099</x:v>
      </x:c>
      <x:c r="AB1652" s="34">
        <x:f t="shared" si="973"/>
        <x:v>1.1840468085468108</x:v>
      </x:c>
      <x:c r="AC1652" s="34">
        <x:f t="shared" si="974"/>
        <x:v>0.16991326353920841</x:v>
      </x:c>
      <x:c r="AD1652" s="34">
        <x:f t="shared" si="975"/>
        <x:v>1.6549940350911103</x:v>
      </x:c>
      <x:c r="AE1652" s="34">
        <x:f t="shared" si="995"/>
        <x:v>1.7021937297109389</x:v>
      </x:c>
      <x:c r="AF1652" s="33">
        <x:f t="shared" si="976"/>
        <x:v>-2.7728744264522653E-2</x:v>
      </x:c>
      <x:c r="AG1652" s="33">
        <x:f t="shared" si="996"/>
        <x:v>-4.030754533531633E-4</x:v>
      </x:c>
      <x:c r="AH1652" s="30">
        <x:f t="shared" si="997"/>
        <x:v>46203</x:v>
      </x:c>
      <x:c r="AI1652" s="36">
        <x:f t="shared" si="977"/>
        <x:v>2026</x:v>
      </x:c>
      <x:c r="AJ1652" s="36">
        <x:f t="shared" si="978"/>
        <x:v>8</x:v>
      </x:c>
      <x:c r="AK1652" s="26">
        <x:f t="shared" si="979"/>
        <x:v>0</x:v>
      </x:c>
      <x:c r="AL1652" s="34">
        <x:f t="shared" si="998"/>
        <x:v>1.6131896215309827</x:v>
      </x:c>
      <x:c r="AM1652" s="35" t="str">
        <x:f t="shared" si="980"/>
      </x:c>
      <x:c r="AN1652" s="34">
        <x:f t="shared" si="999"/>
        <x:v>1.7021937297109389</x:v>
      </x:c>
      <x:c r="AO1652" s="35">
        <x:f t="shared" si="981"/>
        <x:v>-2.7728744264522653E-2</x:v>
      </x:c>
      <x:c r="AP1652" s="31">
        <x:f t="shared" si="982"/>
        <x:v>1</x:v>
      </x:c>
      <x:c r="AQ1652" s="26" t="b">
        <x:f t="shared" si="983"/>
        <x:v>1</x:v>
      </x:c>
    </x:row>
    <x:row r="1653">
      <x:c r="A1653" s="30" t="n">
        <x:f>'净值底稿'!A1615</x:f>
        <x:v>46260</x:v>
      </x:c>
      <x:c r="B1653" s="32" t="n">
        <x:f>'净值底稿'!F1615</x:f>
        <x:v>5.110166319527525</x:v>
      </x:c>
      <x:c r="C1653" s="32" t="n">
        <x:f>'净值底稿'!O1615</x:f>
        <x:v>1.978311615460895</x:v>
      </x:c>
      <x:c r="D1653" s="32" t="n">
        <x:f>'净值底稿'!P1615</x:f>
        <x:v>1.8017</x:v>
      </x:c>
      <x:c r="E1653" s="32" t="n">
        <x:f>'净值底稿'!Q1615</x:f>
        <x:v>3.4627</x:v>
      </x:c>
      <x:c r="F1653" s="33">
        <x:f t="shared" si="984"/>
        <x:v>4.724185258238478E-3</x:v>
      </x:c>
      <x:c r="G1653" s="33">
        <x:f t="shared" si="985"/>
        <x:v>1.9553580183402364E-3</x:v>
      </x:c>
      <x:c r="H1653" s="33">
        <x:f t="shared" si="986"/>
        <x:v>-2.7743868605034638E-4</x:v>
      </x:c>
      <x:c r="I1653" s="33">
        <x:f t="shared" si="987"/>
        <x:v>3.7557057837878105E-4</x:v>
      </x:c>
      <x:c r="J1653" s="34">
        <x:f t="shared" si="988"/>
        <x:v>0.13554910262340966</x:v>
      </x:c>
      <x:c r="K1653" s="34">
        <x:f t="shared" si="989"/>
        <x:v>0.16644703689588261</x:v>
      </x:c>
      <x:c r="L1653" s="34">
        <x:f t="shared" si="990"/>
        <x:v>1.1837183081560254</x:v>
      </x:c>
      <x:c r="M1653" s="34">
        <x:f t="shared" si="991"/>
        <x:v>0.16997707796187006</x:v>
      </x:c>
      <x:c r="N1653" s="34">
        <x:f t="shared" si="962"/>
        <x:v>1.6556915256371878</x:v>
      </x:c>
      <x:c r="O1653" s="35">
        <x:f t="shared" si="963"/>
        <x:v>0.182398795212212</x:v>
      </x:c>
      <x:c r="P1653" s="26" t="b">
        <x:f t="shared" si="964"/>
        <x:v>0</x:v>
      </x:c>
      <x:c r="Q1653" s="26" t="b">
        <x:f t="shared" si="965"/>
        <x:v>0</x:v>
      </x:c>
      <x:c r="R1653" s="26" t="b">
        <x:f t="shared" si="966"/>
        <x:v>0</x:v>
      </x:c>
      <x:c r="S1653" s="26" t="b">
        <x:f t="shared" si="992"/>
        <x:v>0</x:v>
      </x:c>
      <x:c r="T1653" s="26" t="str">
        <x:f t="shared" si="993"/>
        <x:v>不调</x:v>
      </x:c>
      <x:c r="U1653" s="34">
        <x:f t="shared" si="967"/>
        <x:v>0.13554910262340966</x:v>
      </x:c>
      <x:c r="V1653" s="34">
        <x:f t="shared" si="968"/>
        <x:v>0.16644703689588261</x:v>
      </x:c>
      <x:c r="W1653" s="34">
        <x:f t="shared" si="969"/>
        <x:v>1.1837183081560254</x:v>
      </x:c>
      <x:c r="X1653" s="34">
        <x:f t="shared" si="970"/>
        <x:v>0.16997707796187006</x:v>
      </x:c>
      <x:c r="Y1653" s="34">
        <x:f t="shared" si="994"/>
        <x:v>0.99998626710299976</x:v>
      </x:c>
      <x:c r="Z1653" s="34">
        <x:f t="shared" si="971"/>
        <x:v>0.13554724114154487</x:v>
      </x:c>
      <x:c r="AA1653" s="34">
        <x:f t="shared" si="972"/>
        <x:v>0.16644475109586893</x:v>
      </x:c>
      <x:c r="AB1653" s="34">
        <x:f t="shared" si="973"/>
        <x:v>1.1837020522744222</x:v>
      </x:c>
      <x:c r="AC1653" s="34">
        <x:f t="shared" si="974"/>
        <x:v>0.16997474368416601</x:v>
      </x:c>
      <x:c r="AD1653" s="34">
        <x:f t="shared" si="975"/>
        <x:v>1.6556687881960022</x:v>
      </x:c>
      <x:c r="AE1653" s="34">
        <x:f t="shared" si="995"/>
        <x:v>1.7021937297109389</x:v>
      </x:c>
      <x:c r="AF1653" s="33">
        <x:f t="shared" si="976"/>
        <x:v>-2.733234220222247E-2</x:v>
      </x:c>
      <x:c r="AG1653" s="33">
        <x:f t="shared" si="996"/>
        <x:v>4.0770727300820653E-4</x:v>
      </x:c>
      <x:c r="AH1653" s="30">
        <x:f t="shared" si="997"/>
        <x:v>46203</x:v>
      </x:c>
      <x:c r="AI1653" s="36">
        <x:f t="shared" si="977"/>
        <x:v>2026</x:v>
      </x:c>
      <x:c r="AJ1653" s="36">
        <x:f t="shared" si="978"/>
        <x:v>8</x:v>
      </x:c>
      <x:c r="AK1653" s="26">
        <x:f t="shared" si="979"/>
        <x:v>0</x:v>
      </x:c>
      <x:c r="AL1653" s="34">
        <x:f t="shared" si="998"/>
        <x:v>1.6131896215309827</x:v>
      </x:c>
      <x:c r="AM1653" s="35" t="str">
        <x:f t="shared" si="980"/>
      </x:c>
      <x:c r="AN1653" s="34">
        <x:f t="shared" si="999"/>
        <x:v>1.7021937297109389</x:v>
      </x:c>
      <x:c r="AO1653" s="35">
        <x:f t="shared" si="981"/>
        <x:v>-2.733234220222247E-2</x:v>
      </x:c>
      <x:c r="AP1653" s="31">
        <x:f t="shared" si="982"/>
        <x:v>1</x:v>
      </x:c>
      <x:c r="AQ1653" s="26" t="b">
        <x:f t="shared" si="983"/>
        <x:v>1</x:v>
      </x:c>
    </x:row>
    <x:row r="1654">
      <x:c r="A1654" s="30" t="n">
        <x:f>'净值底稿'!A1616</x:f>
        <x:v>46261</x:v>
      </x:c>
      <x:c r="B1654" s="32" t="n">
        <x:f>'净值底稿'!F1616</x:f>
        <x:v>5.2882533124742</x:v>
      </x:c>
      <x:c r="C1654" s="32" t="n">
        <x:f>'净值底稿'!O1616</x:f>
        <x:v>2.018915570702646</x:v>
      </x:c>
      <x:c r="D1654" s="32" t="n">
        <x:f>'净值底稿'!P1616</x:f>
        <x:v>1.8003</x:v>
      </x:c>
      <x:c r="E1654" s="32" t="n">
        <x:f>'净值底稿'!Q1616</x:f>
        <x:v>3.4346</x:v>
      </x:c>
      <x:c r="F1654" s="33">
        <x:f t="shared" si="984"/>
        <x:v>3.48495492732106E-2</x:v>
      </x:c>
      <x:c r="G1654" s="33">
        <x:f t="shared" si="985"/>
        <x:v>2.0524549784989743E-2</x:v>
      </x:c>
      <x:c r="H1654" s="33">
        <x:f t="shared" si="986"/>
        <x:v>-7.7704390298050097E-4</x:v>
      </x:c>
      <x:c r="I1654" s="33">
        <x:f t="shared" si="987"/>
        <x:v>-8.1150547260807615E-3</x:v>
      </x:c>
      <x:c r="J1654" s="34">
        <x:f t="shared" si="988"/>
        <x:v>0.1402710014005549</x:v>
      </x:c>
      <x:c r="K1654" s="34">
        <x:f t="shared" si="989"/>
        <x:v>0.16986095467618631</x:v>
      </x:c>
      <x:c r="L1654" s="34">
        <x:f t="shared" si="990"/>
        <x:v>1.1827822638117569</x:v>
      </x:c>
      <x:c r="M1654" s="34">
        <x:f t="shared" si="991"/>
        <x:v>0.16859538933711746</x:v>
      </x:c>
      <x:c r="N1654" s="34">
        <x:f t="shared" si="962"/>
        <x:v>1.6615096092256156</x:v>
      </x:c>
      <x:c r="O1654" s="35">
        <x:f t="shared" si="963"/>
        <x:v>0.18665673334341126</x:v>
      </x:c>
      <x:c r="P1654" s="26" t="b">
        <x:f t="shared" si="964"/>
        <x:v>0</x:v>
      </x:c>
      <x:c r="Q1654" s="26" t="b">
        <x:f t="shared" si="965"/>
        <x:v>0</x:v>
      </x:c>
      <x:c r="R1654" s="26" t="b">
        <x:f t="shared" si="966"/>
        <x:v>0</x:v>
      </x:c>
      <x:c r="S1654" s="26" t="b">
        <x:f t="shared" si="992"/>
        <x:v>0</x:v>
      </x:c>
      <x:c r="T1654" s="26" t="str">
        <x:f t="shared" si="993"/>
        <x:v>不调</x:v>
      </x:c>
      <x:c r="U1654" s="34">
        <x:f t="shared" si="967"/>
        <x:v>0.1402710014005549</x:v>
      </x:c>
      <x:c r="V1654" s="34">
        <x:f t="shared" si="968"/>
        <x:v>0.16986095467618631</x:v>
      </x:c>
      <x:c r="W1654" s="34">
        <x:f t="shared" si="969"/>
        <x:v>1.1827822638117569</x:v>
      </x:c>
      <x:c r="X1654" s="34">
        <x:f t="shared" si="970"/>
        <x:v>0.16859538933711746</x:v>
      </x:c>
      <x:c r="Y1654" s="34">
        <x:f t="shared" si="994"/>
        <x:v>0.99998626710299976</x:v>
      </x:c>
      <x:c r="Z1654" s="34">
        <x:f t="shared" si="971"/>
        <x:v>0.14026907507334055</x:v>
      </x:c>
      <x:c r="AA1654" s="34">
        <x:f t="shared" si="972"/>
        <x:v>0.16985862199319138</x:v>
      </x:c>
      <x:c r="AB1654" s="34">
        <x:f t="shared" si="973"/>
        <x:v>1.1827660207847543</x:v>
      </x:c>
      <x:c r="AC1654" s="34">
        <x:f t="shared" si="974"/>
        <x:v>0.16859307403400098</x:v>
      </x:c>
      <x:c r="AD1654" s="34">
        <x:f t="shared" si="975"/>
        <x:v>1.6614867918852871</x:v>
      </x:c>
      <x:c r="AE1654" s="34">
        <x:f t="shared" si="995"/>
        <x:v>1.7021937297109389</x:v>
      </x:c>
      <x:c r="AF1654" s="33">
        <x:f t="shared" si="976"/>
        <x:v>-2.3914397706402357E-2</x:v>
      </x:c>
      <x:c r="AG1654" s="33">
        <x:f t="shared" si="996"/>
        <x:v>3.5139900750464914E-3</x:v>
      </x:c>
      <x:c r="AH1654" s="30">
        <x:f t="shared" si="997"/>
        <x:v>46203</x:v>
      </x:c>
      <x:c r="AI1654" s="36">
        <x:f t="shared" si="977"/>
        <x:v>2026</x:v>
      </x:c>
      <x:c r="AJ1654" s="36">
        <x:f t="shared" si="978"/>
        <x:v>8</x:v>
      </x:c>
      <x:c r="AK1654" s="26">
        <x:f t="shared" si="979"/>
        <x:v>0</x:v>
      </x:c>
      <x:c r="AL1654" s="34">
        <x:f t="shared" si="998"/>
        <x:v>1.6131896215309827</x:v>
      </x:c>
      <x:c r="AM1654" s="35" t="str">
        <x:f t="shared" si="980"/>
      </x:c>
      <x:c r="AN1654" s="34">
        <x:f t="shared" si="999"/>
        <x:v>1.7021937297109389</x:v>
      </x:c>
      <x:c r="AO1654" s="35">
        <x:f t="shared" si="981"/>
        <x:v>-2.3914397706402357E-2</x:v>
      </x:c>
      <x:c r="AP1654" s="31">
        <x:f t="shared" si="982"/>
        <x:v>1</x:v>
      </x:c>
      <x:c r="AQ1654" s="26" t="b">
        <x:f t="shared" si="983"/>
        <x:v>1</x:v>
      </x:c>
    </x:row>
    <x:row r="1655">
      <x:c r="A1655" s="30" t="n">
        <x:f>'净值底稿'!A1617</x:f>
        <x:v>46262</x:v>
      </x:c>
      <x:c r="B1655" s="32" t="n">
        <x:f>'净值底稿'!F1617</x:f>
        <x:v>5.209069947033675</x:v>
      </x:c>
      <x:c r="C1655" s="32" t="n">
        <x:f>'净值底稿'!O1617</x:f>
        <x:v>2.012025853349285</x:v>
      </x:c>
      <x:c r="D1655" s="32" t="n">
        <x:f>'净值底稿'!P1617</x:f>
        <x:v>1.8001</x:v>
      </x:c>
      <x:c r="E1655" s="32" t="n">
        <x:f>'净值底稿'!Q1617</x:f>
        <x:v>3.4416</x:v>
      </x:c>
      <x:c r="F1655" s="33">
        <x:f t="shared" si="984"/>
        <x:v>-1.4973444115043311E-2</x:v>
      </x:c>
      <x:c r="G1655" s="33">
        <x:f t="shared" si="985"/>
        <x:v>-3.4125831973067511E-3</x:v>
      </x:c>
      <x:c r="H1655" s="33">
        <x:f t="shared" si="986"/>
        <x:v>-1.1109259567843033E-4</x:v>
      </x:c>
      <x:c r="I1655" s="33">
        <x:f t="shared" si="987"/>
        <x:v>2.0380830373261105E-3</x:v>
      </x:c>
      <x:c r="J1655" s="34">
        <x:f t="shared" si="988"/>
        <x:v>0.13816876391666108</x:v>
      </x:c>
      <x:c r="K1655" s="34">
        <x:f t="shared" si="989"/>
        <x:v>0.16927896531385975</x:v>
      </x:c>
      <x:c r="L1655" s="34">
        <x:f t="shared" si="990"/>
        <x:v>1.182634624237425</x:v>
      </x:c>
      <x:c r="M1655" s="34">
        <x:f t="shared" si="991"/>
        <x:v>0.16893668071840034</x:v>
      </x:c>
      <x:c r="N1655" s="34">
        <x:f t="shared" si="962"/>
        <x:v>1.6590190341863462</x:v>
      </x:c>
      <x:c r="O1655" s="35">
        <x:f t="shared" si="963"/>
        <x:v>0.18531898844747513</x:v>
      </x:c>
      <x:c r="P1655" s="26" t="b">
        <x:f t="shared" si="964"/>
        <x:v>0</x:v>
      </x:c>
      <x:c r="Q1655" s="26" t="b">
        <x:f t="shared" si="965"/>
        <x:v>0</x:v>
      </x:c>
      <x:c r="R1655" s="26" t="b">
        <x:f t="shared" si="966"/>
        <x:v>0</x:v>
      </x:c>
      <x:c r="S1655" s="26" t="b">
        <x:f t="shared" si="992"/>
        <x:v>0</x:v>
      </x:c>
      <x:c r="T1655" s="26" t="str">
        <x:f t="shared" si="993"/>
        <x:v>不调</x:v>
      </x:c>
      <x:c r="U1655" s="34">
        <x:f t="shared" si="967"/>
        <x:v>0.13816876391666108</x:v>
      </x:c>
      <x:c r="V1655" s="34">
        <x:f t="shared" si="968"/>
        <x:v>0.16927896531385975</x:v>
      </x:c>
      <x:c r="W1655" s="34">
        <x:f t="shared" si="969"/>
        <x:v>1.182634624237425</x:v>
      </x:c>
      <x:c r="X1655" s="34">
        <x:f t="shared" si="970"/>
        <x:v>0.16893668071840034</x:v>
      </x:c>
      <x:c r="Y1655" s="34">
        <x:f t="shared" si="994"/>
        <x:v>0.99998626710299976</x:v>
      </x:c>
      <x:c r="Z1655" s="34">
        <x:f t="shared" si="971"/>
        <x:v>0.13816686645925758</x:v>
      </x:c>
      <x:c r="AA1655" s="34">
        <x:f t="shared" si="972"/>
        <x:v>0.16927664062326478</x:v>
      </x:c>
      <x:c r="AB1655" s="34">
        <x:f t="shared" si="973"/>
        <x:v>1.1826183832379416</x:v>
      </x:c>
      <x:c r="AC1655" s="34">
        <x:f t="shared" si="974"/>
        <x:v>0.16893436072836449</x:v>
      </x:c>
      <x:c r="AD1655" s="34">
        <x:f t="shared" si="975"/>
        <x:v>1.6589962510488283</x:v>
      </x:c>
      <x:c r="AE1655" s="34">
        <x:f t="shared" si="995"/>
        <x:v>1.7021937297109389</x:v>
      </x:c>
      <x:c r="AF1655" s="33">
        <x:f t="shared" si="976"/>
        <x:v>-2.5377533654436735E-2</x:v>
      </x:c>
      <x:c r="AG1655" s="33">
        <x:f t="shared" si="996"/>
        <x:v>-1.4989832291311123E-3</x:v>
      </x:c>
      <x:c r="AH1655" s="30">
        <x:f t="shared" si="997"/>
        <x:v>46203</x:v>
      </x:c>
      <x:c r="AI1655" s="36">
        <x:f t="shared" si="977"/>
        <x:v>2026</x:v>
      </x:c>
      <x:c r="AJ1655" s="36">
        <x:f t="shared" si="978"/>
        <x:v>8</x:v>
      </x:c>
      <x:c r="AK1655" s="26">
        <x:f t="shared" si="979"/>
        <x:v>0</x:v>
      </x:c>
      <x:c r="AL1655" s="34">
        <x:f t="shared" si="998"/>
        <x:v>1.6131896215309827</x:v>
      </x:c>
      <x:c r="AM1655" s="35" t="str">
        <x:f t="shared" si="980"/>
      </x:c>
      <x:c r="AN1655" s="34">
        <x:f t="shared" si="999"/>
        <x:v>1.7021937297109389</x:v>
      </x:c>
      <x:c r="AO1655" s="35">
        <x:f t="shared" si="981"/>
        <x:v>-2.5377533654436735E-2</x:v>
      </x:c>
      <x:c r="AP1655" s="31">
        <x:f t="shared" si="982"/>
        <x:v>1</x:v>
      </x:c>
      <x:c r="AQ1655" s="26" t="b">
        <x:f t="shared" si="983"/>
        <x:v>1</x:v>
      </x:c>
    </x:row>
    <x:row r="1656">
      <x:c r="A1656" s="30" t="n">
        <x:f>'净值底稿'!A1618</x:f>
        <x:v>46265</x:v>
      </x:c>
      <x:c r="B1656" s="32" t="n">
        <x:f>'净值底稿'!F1618</x:f>
        <x:v>5.284308193941825</x:v>
      </x:c>
      <x:c r="C1656" s="32" t="n">
        <x:f>'净值底稿'!O1618</x:f>
        <x:v>2.0341361641381117</x:v>
      </x:c>
      <x:c r="D1656" s="32" t="n">
        <x:f>'净值底稿'!P1618</x:f>
        <x:v>1.8006</x:v>
      </x:c>
      <x:c r="E1656" s="32" t="n">
        <x:f>'净值底稿'!Q1618</x:f>
        <x:v>3.3302</x:v>
      </x:c>
      <x:c r="F1656" s="33">
        <x:f t="shared" si="984"/>
        <x:v>1.4443700636232348E-2</x:v>
      </x:c>
      <x:c r="G1656" s="33">
        <x:f t="shared" si="985"/>
        <x:v>1.0989078868952395E-2</x:v>
      </x:c>
      <x:c r="H1656" s="33">
        <x:f t="shared" si="986"/>
        <x:v>2.7776234653620335E-4</x:v>
      </x:c>
      <x:c r="I1656" s="33">
        <x:f t="shared" si="987"/>
        <x:v>-3.2368665736866586E-2</x:v>
      </x:c>
      <x:c r="J1656" s="34">
        <x:f t="shared" si="988"/>
        <x:v>0.14016250731624139</x:v>
      </x:c>
      <x:c r="K1656" s="34">
        <x:f t="shared" si="989"/>
        <x:v>0.17113683497774515</x:v>
      </x:c>
      <x:c r="L1656" s="34">
        <x:f t="shared" si="990"/>
        <x:v>1.1829468700951267</x:v>
      </x:c>
      <x:c r="M1656" s="34">
        <x:f t="shared" si="991"/>
        <x:v>0.16346618087447681</x:v>
      </x:c>
      <x:c r="N1656" s="34">
        <x:f t="shared" si="962"/>
        <x:v>1.65771239326359</x:v>
      </x:c>
      <x:c r="O1656" s="35">
        <x:f t="shared" si="963"/>
        <x:v>0.18778851117902415</x:v>
      </x:c>
      <x:c r="P1656" s="29" t="b">
        <x:v>0</x:v>
      </x:c>
      <x:c r="Q1656" s="29" t="b">
        <x:v>0</x:v>
      </x:c>
      <x:c r="R1656" s="26" t="b">
        <x:f t="shared" si="966"/>
        <x:v>0</x:v>
      </x:c>
      <x:c r="S1656" s="26" t="b">
        <x:f t="shared" si="992"/>
        <x:v>0</x:v>
      </x:c>
      <x:c r="T1656" s="26" t="str">
        <x:f t="shared" si="993"/>
        <x:v>不调</x:v>
      </x:c>
      <x:c r="U1656" s="34">
        <x:f t="shared" si="967"/>
        <x:v>0.14016250731624139</x:v>
      </x:c>
      <x:c r="V1656" s="34">
        <x:f t="shared" si="968"/>
        <x:v>0.17113683497774515</x:v>
      </x:c>
      <x:c r="W1656" s="34">
        <x:f t="shared" si="969"/>
        <x:v>1.1829468700951267</x:v>
      </x:c>
      <x:c r="X1656" s="34">
        <x:f t="shared" si="970"/>
        <x:v>0.16346618087447681</x:v>
      </x:c>
      <x:c r="Y1656" s="34">
        <x:f t="shared" si="994"/>
        <x:v>0.99995880187477393</x:v>
      </x:c>
      <x:c r="Z1656" s="34">
        <x:f t="shared" si="971"/>
        <x:v>0.14015673288371297</x:v>
      </x:c>
      <x:c r="AA1656" s="34">
        <x:f t="shared" si="972"/>
        <x:v>0.17112978446098695</x:v>
      </x:c>
      <x:c r="AB1656" s="34">
        <x:f t="shared" si="973"/>
        <x:v>1.1828981349018366</x:v>
      </x:c>
      <x:c r="AC1656" s="34">
        <x:f t="shared" si="974"/>
        <x:v>0.16345944637428692</x:v>
      </x:c>
      <x:c r="AD1656" s="34">
        <x:f t="shared" si="975"/>
        <x:v>1.6576440986208234</x:v>
      </x:c>
      <x:c r="AE1656" s="34">
        <x:f t="shared" si="995"/>
        <x:v>1.7021937297109389</x:v>
      </x:c>
      <x:c r="AF1656" s="33">
        <x:f t="shared" si="976"/>
        <x:v>-2.6171892371898653E-2</x:v>
      </x:c>
      <x:c r="AG1656" s="33">
        <x:f t="shared" si="996"/>
        <x:v>-8.1504248556929504E-4</x:v>
      </x:c>
      <x:c r="AH1656" s="30">
        <x:f t="shared" si="997"/>
        <x:v>46203</x:v>
      </x:c>
      <x:c r="AI1656" s="36">
        <x:f t="shared" si="977"/>
        <x:v>2026</x:v>
      </x:c>
      <x:c r="AJ1656" s="36">
        <x:f t="shared" si="978"/>
        <x:v>8</x:v>
      </x:c>
      <x:c r="AK1656" s="26">
        <x:v>1</x:v>
      </x:c>
      <x:c r="AL1656" s="34">
        <x:f t="shared" si="998"/>
        <x:v>1.6131896215309827</x:v>
      </x:c>
      <x:c r="AM1656" s="35">
        <x:f t="shared" si="980"/>
        <x:v>2.7556882648210657E-2</x:v>
      </x:c>
      <x:c r="AN1656" s="34">
        <x:f t="shared" si="999"/>
        <x:v>1.7021937297109389</x:v>
      </x:c>
      <x:c r="AO1656" s="35">
        <x:f t="shared" si="981"/>
        <x:v>-2.6171892371898653E-2</x:v>
      </x:c>
      <x:c r="AP1656" s="31">
        <x:f t="shared" si="982"/>
        <x:v>1</x:v>
      </x:c>
      <x:c r="AQ1656" s="26" t="b">
        <x:f t="shared" si="983"/>
        <x:v>1</x:v>
      </x:c>
    </x:row>
  </x:sheetData>
  <x:mergeCells>
    <x:mergeCell ref="A39:AQ39"/>
    <x:mergeCell ref="A40:AQ40"/>
    <x:mergeCell ref="J19:K19"/>
    <x:mergeCell ref="J12:K12"/>
    <x:mergeCell ref="N5:U8"/>
    <x:mergeCell ref="A10:U10"/>
    <x:mergeCell ref="A27:P27"/>
    <x:mergeCell ref="A1:U1"/>
    <x:mergeCell ref="A2:U2"/>
    <x:mergeCell ref="A4:B4"/>
    <x:mergeCell ref="D4:E4"/>
    <x:mergeCell ref="G4:H4"/>
    <x:mergeCell ref="J4:U4"/>
  </x:mergeCells>
  <x:conditionalFormatting sqref="K8:K8">
    <x:cfRule type="containsText" dxfId="8" priority="1" operator="containsText" text="OK"/>
    <x:cfRule type="containsText" dxfId="7" priority="2" operator="containsText" text="检查"/>
  </x:conditionalFormatting>
  <x:conditionalFormatting sqref="B29:N36">
    <x:cfRule type="cellIs" dxfId="6" priority="3" operator="greaterThan">
      <x:formula>0</x:formula>
    </x:cfRule>
    <x:cfRule type="cellIs" dxfId="5" priority="4" operator="lessThan">
      <x:formula>0</x:formula>
    </x:cfRule>
  </x:conditionalFormatting>
  <x:conditionalFormatting sqref="P29:P36">
    <x:cfRule type="cellIs" dxfId="4" priority="5" operator="lessThan">
      <x:formula>0</x:formula>
    </x:cfRule>
  </x:conditionalFormatting>
  <x:conditionalFormatting sqref="A42:AQ1656">
    <x:cfRule type="expression" dxfId="3" priority="6">
      <x:formula>MOD(ROW(),2)=0</x:formula>
    </x:cfRule>
  </x:conditionalFormatting>
  <x:conditionalFormatting sqref="T42:T1656">
    <x:cfRule type="containsText" dxfId="2" priority="7" operator="containsText" text="动态"/>
    <x:cfRule type="containsText" dxfId="1" priority="8" operator="containsText" text="季度"/>
    <x:cfRule type="containsText" dxfId="0" priority="9" operator="containsText" text="跳过"/>
  </x:conditionalFormatting>
  <x:dataValidations count="6">
    <x:dataValidation type="decimal" sqref="B5:B8 E5:E7">
      <x:formula1>0</x:formula1>
      <x:formula2>1</x:formula2>
    </x:dataValidation>
    <x:dataValidation type="whole" sqref="E8">
      <x:formula1>0</x:formula1>
      <x:formula2>365</x:formula2>
    </x:dataValidation>
    <x:dataValidation type="decimal" sqref="H5">
      <x:formula1>0</x:formula1>
      <x:formula2>0.2</x:formula2>
    </x:dataValidation>
    <x:dataValidation type="whole" sqref="H6">
      <x:formula1>1</x:formula1>
      <x:formula2>366</x:formula2>
    </x:dataValidation>
    <x:dataValidation type="decimal" sqref="H7">
      <x:formula1>-0.2</x:formula1>
      <x:formula2>0.5</x:formula2>
    </x:dataValidation>
    <x:dataValidation type="whole" sqref="H8">
      <x:formula1>300</x:formula1>
      <x:formula2>366</x:formula2>
    </x:dataValidation>
  </x:dataValidations>
  <x:pageMargins left="0.7" right="0.7" top="0.75" bottom="0.75" header="0.3" footer="0.3"/>
  <x:drawing xmlns:r="http://schemas.openxmlformats.org/officeDocument/2006/relationships" r:id="R8a39eb6248284d90"/>
  <x:legacyDrawing xmlns:r="http://schemas.openxmlformats.org/officeDocument/2006/relationships" r:id="R4485372c4b2a4714"/>
</x:worksheet>
</file>